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JANELA 2026\SAUDE JANELA\"/>
    </mc:Choice>
  </mc:AlternateContent>
  <xr:revisionPtr revIDLastSave="0" documentId="13_ncr:20001_{F4631AFB-099C-4890-87C2-01C50B942AD1}" xr6:coauthVersionLast="47" xr6:coauthVersionMax="47" xr10:uidLastSave="{00000000-0000-0000-0000-000000000000}"/>
  <bookViews>
    <workbookView xWindow="28680" yWindow="-120" windowWidth="38640" windowHeight="15720" activeTab="2" xr2:uid="{00000000-000D-0000-FFFF-FFFF00000000}"/>
  </bookViews>
  <sheets>
    <sheet name="Despesas" sheetId="2" r:id="rId1"/>
    <sheet name="Receitas" sheetId="3" r:id="rId2"/>
    <sheet name="SINTETICO" sheetId="8" r:id="rId3"/>
  </sheets>
  <definedNames>
    <definedName name="_xlnm._FilterDatabase" localSheetId="0" hidden="1">Despesas!$B$1:$P$9181</definedName>
    <definedName name="_xlnm._FilterDatabase" localSheetId="1" hidden="1">Receitas!$A$3:$S$1095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8" l="1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7" i="8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4" i="3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3" i="2"/>
  <c r="R6374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7" i="2"/>
  <c r="R6448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0" i="2"/>
  <c r="R7481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8" i="2"/>
  <c r="R8229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5" i="2"/>
  <c r="R8706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0" i="2"/>
  <c r="R9051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4" i="2"/>
  <c r="R9345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49" i="2"/>
  <c r="R9550" i="2"/>
  <c r="R9551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2" i="2"/>
  <c r="R9573" i="2"/>
  <c r="R9574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0" i="2"/>
  <c r="R9591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3" i="2"/>
  <c r="R9614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0" i="2"/>
  <c r="R9671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1" i="2"/>
  <c r="R9792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5" i="2"/>
  <c r="R9806" i="2"/>
  <c r="R9807" i="2"/>
  <c r="R9808" i="2"/>
  <c r="R9809" i="2"/>
  <c r="R9810" i="2"/>
  <c r="R9811" i="2"/>
  <c r="R9812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29" i="2"/>
  <c r="R9830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8" i="2"/>
  <c r="R9859" i="2"/>
  <c r="R9860" i="2"/>
  <c r="R9861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6" i="2"/>
  <c r="R9877" i="2"/>
  <c r="R9878" i="2"/>
  <c r="R9879" i="2"/>
  <c r="R9880" i="2"/>
  <c r="R9881" i="2"/>
  <c r="R9882" i="2"/>
  <c r="R9883" i="2"/>
  <c r="R9884" i="2"/>
  <c r="R9885" i="2"/>
  <c r="R9886" i="2"/>
  <c r="R9887" i="2"/>
  <c r="R9888" i="2"/>
  <c r="R9889" i="2"/>
  <c r="R9890" i="2"/>
  <c r="R9891" i="2"/>
  <c r="R9892" i="2"/>
  <c r="R9893" i="2"/>
  <c r="R9894" i="2"/>
  <c r="R9895" i="2"/>
  <c r="R9896" i="2"/>
  <c r="R9897" i="2"/>
  <c r="R9898" i="2"/>
  <c r="R9899" i="2"/>
  <c r="R9900" i="2"/>
  <c r="R9901" i="2"/>
  <c r="R9902" i="2"/>
  <c r="R9903" i="2"/>
  <c r="R9904" i="2"/>
  <c r="R9905" i="2"/>
  <c r="R9906" i="2"/>
  <c r="R9907" i="2"/>
  <c r="R9908" i="2"/>
  <c r="R9909" i="2"/>
  <c r="R9910" i="2"/>
  <c r="R9911" i="2"/>
  <c r="R9912" i="2"/>
  <c r="R9913" i="2"/>
  <c r="R9914" i="2"/>
  <c r="R9915" i="2"/>
  <c r="R9916" i="2"/>
  <c r="R9917" i="2"/>
  <c r="R9918" i="2"/>
  <c r="R9919" i="2"/>
  <c r="R9920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8" i="2"/>
  <c r="R9979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R10002" i="2"/>
  <c r="R10003" i="2"/>
  <c r="R10004" i="2"/>
  <c r="R10005" i="2"/>
  <c r="R10006" i="2"/>
  <c r="R10007" i="2"/>
  <c r="R10008" i="2"/>
  <c r="R10009" i="2"/>
  <c r="R10010" i="2"/>
  <c r="R10011" i="2"/>
  <c r="R10012" i="2"/>
  <c r="R10013" i="2"/>
  <c r="R10014" i="2"/>
  <c r="R10015" i="2"/>
  <c r="R10016" i="2"/>
  <c r="R10017" i="2"/>
  <c r="R10018" i="2"/>
  <c r="R10019" i="2"/>
  <c r="R10020" i="2"/>
  <c r="R10021" i="2"/>
  <c r="R10022" i="2"/>
  <c r="R10023" i="2"/>
  <c r="R10024" i="2"/>
  <c r="R10025" i="2"/>
  <c r="R10026" i="2"/>
  <c r="R10027" i="2"/>
  <c r="R10028" i="2"/>
  <c r="R10029" i="2"/>
  <c r="R10030" i="2"/>
  <c r="R10031" i="2"/>
  <c r="R10032" i="2"/>
  <c r="R10033" i="2"/>
  <c r="R10034" i="2"/>
  <c r="R10035" i="2"/>
  <c r="R10036" i="2"/>
  <c r="R10037" i="2"/>
  <c r="R10038" i="2"/>
  <c r="R10039" i="2"/>
  <c r="R10040" i="2"/>
  <c r="R10041" i="2"/>
  <c r="R10042" i="2"/>
  <c r="R10043" i="2"/>
  <c r="R10044" i="2"/>
  <c r="R10045" i="2"/>
  <c r="R10046" i="2"/>
  <c r="R10047" i="2"/>
  <c r="R10048" i="2"/>
  <c r="R10049" i="2"/>
  <c r="R10050" i="2"/>
  <c r="R10051" i="2"/>
  <c r="R10052" i="2"/>
  <c r="R10053" i="2"/>
  <c r="R10054" i="2"/>
  <c r="R10055" i="2"/>
  <c r="R10056" i="2"/>
  <c r="R10057" i="2"/>
  <c r="R10058" i="2"/>
  <c r="R10059" i="2"/>
  <c r="R10060" i="2"/>
  <c r="R10061" i="2"/>
  <c r="R10062" i="2"/>
  <c r="R10063" i="2"/>
  <c r="R10064" i="2"/>
  <c r="R10065" i="2"/>
  <c r="R10066" i="2"/>
  <c r="R10067" i="2"/>
  <c r="R10068" i="2"/>
  <c r="R10069" i="2"/>
  <c r="R10070" i="2"/>
  <c r="R10071" i="2"/>
  <c r="R10072" i="2"/>
  <c r="R10073" i="2"/>
  <c r="R10074" i="2"/>
  <c r="R10075" i="2"/>
  <c r="R10076" i="2"/>
  <c r="R10077" i="2"/>
  <c r="R10078" i="2"/>
  <c r="R10079" i="2"/>
  <c r="R10080" i="2"/>
  <c r="R10081" i="2"/>
  <c r="R10082" i="2"/>
  <c r="R10083" i="2"/>
  <c r="R10084" i="2"/>
  <c r="R10085" i="2"/>
  <c r="R10086" i="2"/>
  <c r="R10087" i="2"/>
  <c r="R10088" i="2"/>
  <c r="R10089" i="2"/>
  <c r="R10090" i="2"/>
  <c r="R10091" i="2"/>
  <c r="R10092" i="2"/>
  <c r="R10093" i="2"/>
  <c r="R10094" i="2"/>
  <c r="R10095" i="2"/>
  <c r="R10096" i="2"/>
  <c r="R10097" i="2"/>
  <c r="R10098" i="2"/>
  <c r="R10099" i="2"/>
  <c r="R10100" i="2"/>
  <c r="R10101" i="2"/>
  <c r="R10102" i="2"/>
  <c r="R10103" i="2"/>
  <c r="R10104" i="2"/>
  <c r="R10105" i="2"/>
  <c r="R10106" i="2"/>
  <c r="R10107" i="2"/>
  <c r="R10108" i="2"/>
  <c r="R10109" i="2"/>
  <c r="R10110" i="2"/>
  <c r="R10111" i="2"/>
  <c r="R10112" i="2"/>
  <c r="R10113" i="2"/>
  <c r="R10114" i="2"/>
  <c r="R10115" i="2"/>
  <c r="R10116" i="2"/>
  <c r="R10117" i="2"/>
  <c r="R10118" i="2"/>
  <c r="R10119" i="2"/>
  <c r="R10120" i="2"/>
  <c r="R10121" i="2"/>
  <c r="R10122" i="2"/>
  <c r="R10123" i="2"/>
  <c r="R10124" i="2"/>
  <c r="R10125" i="2"/>
  <c r="R10126" i="2"/>
  <c r="R10127" i="2"/>
  <c r="R10128" i="2"/>
  <c r="R10129" i="2"/>
  <c r="R10130" i="2"/>
  <c r="R10131" i="2"/>
  <c r="R10132" i="2"/>
  <c r="R10133" i="2"/>
  <c r="R10134" i="2"/>
  <c r="R10135" i="2"/>
  <c r="R10136" i="2"/>
  <c r="R10137" i="2"/>
  <c r="R10138" i="2"/>
  <c r="R10139" i="2"/>
  <c r="R10140" i="2"/>
  <c r="R10141" i="2"/>
  <c r="R10142" i="2"/>
  <c r="R10143" i="2"/>
  <c r="R10144" i="2"/>
  <c r="R10145" i="2"/>
  <c r="R10146" i="2"/>
  <c r="R10147" i="2"/>
  <c r="R10148" i="2"/>
  <c r="R10149" i="2"/>
  <c r="R10150" i="2"/>
  <c r="R10151" i="2"/>
  <c r="R10152" i="2"/>
  <c r="R10153" i="2"/>
  <c r="R10154" i="2"/>
  <c r="R10155" i="2"/>
  <c r="R10156" i="2"/>
  <c r="R10157" i="2"/>
  <c r="R10158" i="2"/>
  <c r="R10159" i="2"/>
  <c r="R10160" i="2"/>
  <c r="R10161" i="2"/>
  <c r="R10162" i="2"/>
  <c r="R10163" i="2"/>
  <c r="R10164" i="2"/>
  <c r="R10165" i="2"/>
  <c r="R10166" i="2"/>
  <c r="R10167" i="2"/>
  <c r="R10168" i="2"/>
  <c r="R10169" i="2"/>
  <c r="R10170" i="2"/>
  <c r="R10171" i="2"/>
  <c r="R10172" i="2"/>
  <c r="R10173" i="2"/>
  <c r="R10174" i="2"/>
  <c r="R10175" i="2"/>
  <c r="R10176" i="2"/>
  <c r="R10177" i="2"/>
  <c r="R10178" i="2"/>
  <c r="R10179" i="2"/>
  <c r="R10180" i="2"/>
  <c r="R10181" i="2"/>
  <c r="R10182" i="2"/>
  <c r="R10183" i="2"/>
  <c r="R10184" i="2"/>
  <c r="R10185" i="2"/>
  <c r="R10186" i="2"/>
  <c r="R10187" i="2"/>
  <c r="R10188" i="2"/>
  <c r="R10189" i="2"/>
  <c r="R10190" i="2"/>
  <c r="R10191" i="2"/>
  <c r="R10192" i="2"/>
  <c r="R10193" i="2"/>
  <c r="R10194" i="2"/>
  <c r="R10195" i="2"/>
  <c r="R10196" i="2"/>
  <c r="R10197" i="2"/>
  <c r="R10198" i="2"/>
  <c r="R10199" i="2"/>
  <c r="R10200" i="2"/>
  <c r="R10201" i="2"/>
  <c r="R10202" i="2"/>
  <c r="R10203" i="2"/>
  <c r="R10204" i="2"/>
  <c r="R10205" i="2"/>
  <c r="R10206" i="2"/>
  <c r="R10207" i="2"/>
  <c r="R10208" i="2"/>
  <c r="R10209" i="2"/>
  <c r="R10210" i="2"/>
  <c r="R10211" i="2"/>
  <c r="R10212" i="2"/>
  <c r="R10213" i="2"/>
  <c r="R10214" i="2"/>
  <c r="R10215" i="2"/>
  <c r="R10216" i="2"/>
  <c r="R10217" i="2"/>
  <c r="R10218" i="2"/>
  <c r="R10219" i="2"/>
  <c r="R10220" i="2"/>
  <c r="R10221" i="2"/>
  <c r="R10222" i="2"/>
  <c r="R10223" i="2"/>
  <c r="R10224" i="2"/>
  <c r="R10225" i="2"/>
  <c r="R10226" i="2"/>
  <c r="R10227" i="2"/>
  <c r="R10228" i="2"/>
  <c r="R10229" i="2"/>
  <c r="R10230" i="2"/>
  <c r="R10231" i="2"/>
  <c r="R10232" i="2"/>
  <c r="R10233" i="2"/>
  <c r="R10234" i="2"/>
  <c r="R10235" i="2"/>
  <c r="R10236" i="2"/>
  <c r="R10237" i="2"/>
  <c r="R10238" i="2"/>
  <c r="R10239" i="2"/>
  <c r="R10240" i="2"/>
  <c r="R10241" i="2"/>
  <c r="R10242" i="2"/>
  <c r="R10243" i="2"/>
  <c r="R10244" i="2"/>
  <c r="R10245" i="2"/>
  <c r="R10246" i="2"/>
  <c r="R10247" i="2"/>
  <c r="R10248" i="2"/>
  <c r="R10249" i="2"/>
  <c r="R10250" i="2"/>
  <c r="R10251" i="2"/>
  <c r="R10252" i="2"/>
  <c r="R10253" i="2"/>
  <c r="R10254" i="2"/>
  <c r="R10255" i="2"/>
  <c r="R10256" i="2"/>
  <c r="R10257" i="2"/>
  <c r="R10258" i="2"/>
  <c r="R10259" i="2"/>
  <c r="R10260" i="2"/>
  <c r="R10261" i="2"/>
  <c r="R10262" i="2"/>
  <c r="R10263" i="2"/>
  <c r="R10264" i="2"/>
  <c r="R10265" i="2"/>
  <c r="R10266" i="2"/>
  <c r="R10267" i="2"/>
  <c r="R10268" i="2"/>
  <c r="R10269" i="2"/>
  <c r="R10270" i="2"/>
  <c r="R10271" i="2"/>
  <c r="R10272" i="2"/>
  <c r="R10273" i="2"/>
  <c r="R10274" i="2"/>
  <c r="R10275" i="2"/>
  <c r="R10276" i="2"/>
  <c r="R10277" i="2"/>
  <c r="R10278" i="2"/>
  <c r="R10279" i="2"/>
  <c r="R10280" i="2"/>
  <c r="R10281" i="2"/>
  <c r="R10282" i="2"/>
  <c r="R10283" i="2"/>
  <c r="R10284" i="2"/>
  <c r="R10285" i="2"/>
  <c r="R10286" i="2"/>
  <c r="R10287" i="2"/>
  <c r="R10288" i="2"/>
  <c r="R10289" i="2"/>
  <c r="R10290" i="2"/>
  <c r="R10291" i="2"/>
  <c r="R10292" i="2"/>
  <c r="R10293" i="2"/>
  <c r="R10294" i="2"/>
  <c r="R10295" i="2"/>
  <c r="R10296" i="2"/>
  <c r="R10297" i="2"/>
  <c r="R10298" i="2"/>
  <c r="R10299" i="2"/>
  <c r="R10300" i="2"/>
  <c r="R10301" i="2"/>
  <c r="R10302" i="2"/>
  <c r="R10303" i="2"/>
  <c r="R10304" i="2"/>
  <c r="R10305" i="2"/>
  <c r="R10306" i="2"/>
  <c r="R10307" i="2"/>
  <c r="R10308" i="2"/>
  <c r="R10309" i="2"/>
  <c r="R10310" i="2"/>
  <c r="R10311" i="2"/>
  <c r="R10312" i="2"/>
  <c r="R10313" i="2"/>
  <c r="R10314" i="2"/>
  <c r="R10315" i="2"/>
  <c r="R10316" i="2"/>
  <c r="R10317" i="2"/>
  <c r="R10318" i="2"/>
  <c r="R10319" i="2"/>
  <c r="R10320" i="2"/>
  <c r="R10321" i="2"/>
  <c r="R10322" i="2"/>
  <c r="R10323" i="2"/>
  <c r="R10324" i="2"/>
  <c r="R10325" i="2"/>
  <c r="R10326" i="2"/>
  <c r="R10327" i="2"/>
  <c r="R10328" i="2"/>
  <c r="R10329" i="2"/>
  <c r="R10330" i="2"/>
  <c r="R10331" i="2"/>
  <c r="R10332" i="2"/>
  <c r="R10333" i="2"/>
  <c r="R10334" i="2"/>
  <c r="R10335" i="2"/>
  <c r="R10336" i="2"/>
  <c r="R10337" i="2"/>
  <c r="R10338" i="2"/>
  <c r="R10339" i="2"/>
  <c r="R10340" i="2"/>
  <c r="R10341" i="2"/>
  <c r="R10342" i="2"/>
  <c r="R10343" i="2"/>
  <c r="R10344" i="2"/>
  <c r="R10345" i="2"/>
  <c r="R10346" i="2"/>
  <c r="R10347" i="2"/>
  <c r="R10348" i="2"/>
  <c r="R10349" i="2"/>
  <c r="R10350" i="2"/>
  <c r="R10351" i="2"/>
  <c r="R10352" i="2"/>
  <c r="R10353" i="2"/>
  <c r="R10354" i="2"/>
  <c r="R10355" i="2"/>
  <c r="R10356" i="2"/>
  <c r="R10357" i="2"/>
  <c r="R10358" i="2"/>
  <c r="R10359" i="2"/>
  <c r="R10360" i="2"/>
  <c r="R10361" i="2"/>
  <c r="R10362" i="2"/>
  <c r="R10363" i="2"/>
  <c r="R10364" i="2"/>
  <c r="R10365" i="2"/>
  <c r="R10366" i="2"/>
  <c r="R10367" i="2"/>
  <c r="R10368" i="2"/>
  <c r="R10369" i="2"/>
  <c r="R10370" i="2"/>
  <c r="R10371" i="2"/>
  <c r="R10372" i="2"/>
  <c r="R10373" i="2"/>
  <c r="R10374" i="2"/>
  <c r="R10375" i="2"/>
  <c r="R10376" i="2"/>
  <c r="R10377" i="2"/>
  <c r="R10378" i="2"/>
  <c r="R10379" i="2"/>
  <c r="R10380" i="2"/>
  <c r="R10381" i="2"/>
  <c r="R10382" i="2"/>
  <c r="R10383" i="2"/>
  <c r="R10384" i="2"/>
  <c r="R10385" i="2"/>
  <c r="R10386" i="2"/>
  <c r="R10387" i="2"/>
  <c r="R10388" i="2"/>
  <c r="R10389" i="2"/>
  <c r="R10390" i="2"/>
  <c r="R10391" i="2"/>
  <c r="R10392" i="2"/>
  <c r="R10393" i="2"/>
  <c r="R10394" i="2"/>
  <c r="R10395" i="2"/>
  <c r="R10396" i="2"/>
  <c r="R10397" i="2"/>
  <c r="R10398" i="2"/>
  <c r="R10399" i="2"/>
  <c r="R10400" i="2"/>
  <c r="R10401" i="2"/>
  <c r="R10402" i="2"/>
  <c r="R10403" i="2"/>
  <c r="R10404" i="2"/>
  <c r="R10405" i="2"/>
  <c r="R10406" i="2"/>
  <c r="R10407" i="2"/>
  <c r="R10408" i="2"/>
  <c r="R10409" i="2"/>
  <c r="R10410" i="2"/>
  <c r="R10411" i="2"/>
  <c r="R10412" i="2"/>
  <c r="R10413" i="2"/>
  <c r="R10414" i="2"/>
  <c r="R10415" i="2"/>
  <c r="R10416" i="2"/>
  <c r="R10417" i="2"/>
  <c r="R10418" i="2"/>
  <c r="R10419" i="2"/>
  <c r="R10420" i="2"/>
  <c r="R10421" i="2"/>
  <c r="R10422" i="2"/>
  <c r="R10423" i="2"/>
  <c r="R10424" i="2"/>
  <c r="R10425" i="2"/>
  <c r="R10426" i="2"/>
  <c r="R10427" i="2"/>
  <c r="R10428" i="2"/>
  <c r="R10429" i="2"/>
  <c r="R10430" i="2"/>
  <c r="R10431" i="2"/>
  <c r="R10432" i="2"/>
  <c r="R10433" i="2"/>
  <c r="R10434" i="2"/>
  <c r="R10435" i="2"/>
  <c r="R10436" i="2"/>
  <c r="R10437" i="2"/>
  <c r="R10438" i="2"/>
  <c r="R10439" i="2"/>
  <c r="R10440" i="2"/>
  <c r="R10441" i="2"/>
  <c r="R10442" i="2"/>
  <c r="R10443" i="2"/>
  <c r="R10444" i="2"/>
  <c r="R10445" i="2"/>
  <c r="R10446" i="2"/>
  <c r="R10447" i="2"/>
  <c r="R10448" i="2"/>
  <c r="R10449" i="2"/>
  <c r="R10450" i="2"/>
  <c r="R10451" i="2"/>
  <c r="R10452" i="2"/>
  <c r="R10453" i="2"/>
  <c r="R10454" i="2"/>
  <c r="R10455" i="2"/>
  <c r="R10456" i="2"/>
  <c r="R10457" i="2"/>
  <c r="R10458" i="2"/>
  <c r="R10459" i="2"/>
  <c r="R10460" i="2"/>
  <c r="R10461" i="2"/>
  <c r="R10462" i="2"/>
  <c r="R10463" i="2"/>
  <c r="R10464" i="2"/>
  <c r="R10465" i="2"/>
  <c r="R10466" i="2"/>
  <c r="R10467" i="2"/>
  <c r="R10468" i="2"/>
  <c r="R10469" i="2"/>
  <c r="R10470" i="2"/>
  <c r="R10471" i="2"/>
  <c r="R10472" i="2"/>
  <c r="R10473" i="2"/>
  <c r="R10474" i="2"/>
  <c r="R10475" i="2"/>
  <c r="R10476" i="2"/>
  <c r="R10477" i="2"/>
  <c r="R10478" i="2"/>
  <c r="R10479" i="2"/>
  <c r="R10480" i="2"/>
  <c r="R10481" i="2"/>
  <c r="R10482" i="2"/>
  <c r="R10483" i="2"/>
  <c r="R10484" i="2"/>
  <c r="R10485" i="2"/>
  <c r="R10486" i="2"/>
  <c r="R10487" i="2"/>
  <c r="R10488" i="2"/>
  <c r="R10489" i="2"/>
  <c r="R10490" i="2"/>
  <c r="R10491" i="2"/>
  <c r="R10492" i="2"/>
  <c r="R10493" i="2"/>
  <c r="R10494" i="2"/>
  <c r="R10495" i="2"/>
  <c r="R10496" i="2"/>
  <c r="R10497" i="2"/>
  <c r="R10498" i="2"/>
  <c r="R10499" i="2"/>
  <c r="R10500" i="2"/>
  <c r="R10501" i="2"/>
  <c r="R10502" i="2"/>
  <c r="R10503" i="2"/>
  <c r="R10504" i="2"/>
  <c r="R10505" i="2"/>
  <c r="R10506" i="2"/>
  <c r="R10507" i="2"/>
  <c r="R10508" i="2"/>
  <c r="R10509" i="2"/>
  <c r="R10510" i="2"/>
  <c r="R10511" i="2"/>
  <c r="R10512" i="2"/>
  <c r="R10513" i="2"/>
  <c r="R10514" i="2"/>
  <c r="R10515" i="2"/>
  <c r="R10516" i="2"/>
  <c r="R10517" i="2"/>
  <c r="R10518" i="2"/>
  <c r="R10519" i="2"/>
  <c r="R10520" i="2"/>
  <c r="R10521" i="2"/>
  <c r="R10522" i="2"/>
  <c r="R10523" i="2"/>
  <c r="R10524" i="2"/>
  <c r="R10525" i="2"/>
  <c r="R10526" i="2"/>
  <c r="R10527" i="2"/>
  <c r="R10528" i="2"/>
  <c r="R10529" i="2"/>
  <c r="R10530" i="2"/>
  <c r="R10531" i="2"/>
  <c r="R10532" i="2"/>
  <c r="R10533" i="2"/>
  <c r="R10534" i="2"/>
  <c r="R10535" i="2"/>
  <c r="R10536" i="2"/>
  <c r="R10537" i="2"/>
  <c r="R10538" i="2"/>
  <c r="R10539" i="2"/>
  <c r="R10540" i="2"/>
  <c r="R10541" i="2"/>
  <c r="R10542" i="2"/>
  <c r="R10543" i="2"/>
  <c r="R10544" i="2"/>
  <c r="R10545" i="2"/>
  <c r="R10546" i="2"/>
  <c r="R10547" i="2"/>
  <c r="R10548" i="2"/>
  <c r="R10549" i="2"/>
  <c r="R10550" i="2"/>
  <c r="R10551" i="2"/>
  <c r="R10552" i="2"/>
  <c r="R10553" i="2"/>
  <c r="R10554" i="2"/>
  <c r="R10555" i="2"/>
  <c r="R10556" i="2"/>
  <c r="R10557" i="2"/>
  <c r="R10558" i="2"/>
  <c r="R10559" i="2"/>
  <c r="R10560" i="2"/>
  <c r="R10561" i="2"/>
  <c r="R10562" i="2"/>
  <c r="R10563" i="2"/>
  <c r="R10564" i="2"/>
  <c r="R10565" i="2"/>
  <c r="R10566" i="2"/>
  <c r="R10567" i="2"/>
  <c r="R10568" i="2"/>
  <c r="R10569" i="2"/>
  <c r="R10570" i="2"/>
  <c r="R10571" i="2"/>
  <c r="R10572" i="2"/>
  <c r="R10573" i="2"/>
  <c r="R10574" i="2"/>
  <c r="R10575" i="2"/>
  <c r="R10576" i="2"/>
  <c r="R10577" i="2"/>
  <c r="R10578" i="2"/>
  <c r="R10579" i="2"/>
  <c r="R10580" i="2"/>
  <c r="R10581" i="2"/>
  <c r="R10582" i="2"/>
  <c r="R10583" i="2"/>
  <c r="R10584" i="2"/>
  <c r="R10585" i="2"/>
  <c r="R10586" i="2"/>
  <c r="R10587" i="2"/>
  <c r="R10588" i="2"/>
  <c r="R10589" i="2"/>
  <c r="R10590" i="2"/>
  <c r="R10591" i="2"/>
  <c r="R10592" i="2"/>
  <c r="R10593" i="2"/>
  <c r="R10594" i="2"/>
  <c r="R10595" i="2"/>
  <c r="R10596" i="2"/>
  <c r="R10597" i="2"/>
  <c r="R10598" i="2"/>
  <c r="R10599" i="2"/>
  <c r="R10600" i="2"/>
  <c r="R10601" i="2"/>
  <c r="R10602" i="2"/>
  <c r="R10603" i="2"/>
  <c r="R10604" i="2"/>
  <c r="R10605" i="2"/>
  <c r="R10606" i="2"/>
  <c r="R10607" i="2"/>
  <c r="R10608" i="2"/>
  <c r="R10609" i="2"/>
  <c r="R10610" i="2"/>
  <c r="R10611" i="2"/>
  <c r="R10612" i="2"/>
  <c r="R10613" i="2"/>
  <c r="R10614" i="2"/>
  <c r="R10615" i="2"/>
  <c r="R10616" i="2"/>
  <c r="R10617" i="2"/>
  <c r="R10618" i="2"/>
  <c r="R10619" i="2"/>
  <c r="R10620" i="2"/>
  <c r="R10621" i="2"/>
  <c r="R10622" i="2"/>
  <c r="R10623" i="2"/>
  <c r="R10624" i="2"/>
  <c r="R10625" i="2"/>
  <c r="R10626" i="2"/>
  <c r="R10627" i="2"/>
  <c r="R10628" i="2"/>
  <c r="R10629" i="2"/>
  <c r="R10630" i="2"/>
  <c r="R10631" i="2"/>
  <c r="R10632" i="2"/>
  <c r="R10633" i="2"/>
  <c r="R10634" i="2"/>
  <c r="R10635" i="2"/>
  <c r="R10636" i="2"/>
  <c r="R10637" i="2"/>
  <c r="R10638" i="2"/>
  <c r="R10639" i="2"/>
  <c r="R10640" i="2"/>
  <c r="R10641" i="2"/>
  <c r="R10642" i="2"/>
  <c r="R10643" i="2"/>
  <c r="R10644" i="2"/>
  <c r="R10645" i="2"/>
  <c r="R10646" i="2"/>
  <c r="R10647" i="2"/>
  <c r="R10648" i="2"/>
  <c r="R10649" i="2"/>
  <c r="R10650" i="2"/>
  <c r="R10651" i="2"/>
  <c r="R10652" i="2"/>
  <c r="R10653" i="2"/>
  <c r="R10654" i="2"/>
  <c r="R10655" i="2"/>
  <c r="R10656" i="2"/>
  <c r="R10657" i="2"/>
  <c r="R10658" i="2"/>
  <c r="R10659" i="2"/>
  <c r="R10660" i="2"/>
  <c r="R10661" i="2"/>
  <c r="R10662" i="2"/>
  <c r="R10663" i="2"/>
  <c r="R10664" i="2"/>
  <c r="R10665" i="2"/>
  <c r="R10666" i="2"/>
  <c r="R10667" i="2"/>
  <c r="R10668" i="2"/>
  <c r="R10669" i="2"/>
  <c r="R10670" i="2"/>
  <c r="R10671" i="2"/>
  <c r="R10672" i="2"/>
  <c r="R10673" i="2"/>
  <c r="R10674" i="2"/>
  <c r="R10675" i="2"/>
  <c r="R10676" i="2"/>
  <c r="R10677" i="2"/>
  <c r="R10678" i="2"/>
  <c r="R10679" i="2"/>
  <c r="R10680" i="2"/>
  <c r="R10681" i="2"/>
  <c r="R10682" i="2"/>
  <c r="R10683" i="2"/>
  <c r="R10684" i="2"/>
  <c r="R10685" i="2"/>
  <c r="R10686" i="2"/>
  <c r="R10687" i="2"/>
  <c r="R10688" i="2"/>
  <c r="R10689" i="2"/>
  <c r="R10690" i="2"/>
  <c r="R10691" i="2"/>
  <c r="R10692" i="2"/>
  <c r="R10693" i="2"/>
  <c r="R10694" i="2"/>
  <c r="R10695" i="2"/>
  <c r="R10696" i="2"/>
  <c r="R10697" i="2"/>
  <c r="R10698" i="2"/>
  <c r="R10699" i="2"/>
  <c r="R10700" i="2"/>
  <c r="R10701" i="2"/>
  <c r="R10702" i="2"/>
  <c r="R10703" i="2"/>
  <c r="R10704" i="2"/>
  <c r="R10705" i="2"/>
  <c r="R10706" i="2"/>
  <c r="R10707" i="2"/>
  <c r="R10708" i="2"/>
  <c r="R10709" i="2"/>
  <c r="R10710" i="2"/>
  <c r="R10711" i="2"/>
  <c r="R10712" i="2"/>
  <c r="R10713" i="2"/>
  <c r="R10714" i="2"/>
  <c r="R10715" i="2"/>
  <c r="R10716" i="2"/>
  <c r="R10717" i="2"/>
  <c r="R10718" i="2"/>
  <c r="R10719" i="2"/>
  <c r="R10720" i="2"/>
  <c r="R10721" i="2"/>
  <c r="R10722" i="2"/>
  <c r="R10723" i="2"/>
  <c r="R10724" i="2"/>
  <c r="R10725" i="2"/>
  <c r="R10726" i="2"/>
  <c r="R10727" i="2"/>
  <c r="R10728" i="2"/>
  <c r="R10729" i="2"/>
  <c r="R10730" i="2"/>
  <c r="R10731" i="2"/>
  <c r="R10732" i="2"/>
  <c r="R10733" i="2"/>
  <c r="R10734" i="2"/>
  <c r="R10735" i="2"/>
  <c r="R10736" i="2"/>
  <c r="R10737" i="2"/>
  <c r="R10738" i="2"/>
  <c r="R10739" i="2"/>
  <c r="R10740" i="2"/>
  <c r="R10741" i="2"/>
  <c r="R10742" i="2"/>
  <c r="R10743" i="2"/>
  <c r="R10744" i="2"/>
  <c r="R10745" i="2"/>
  <c r="R10746" i="2"/>
  <c r="R10747" i="2"/>
  <c r="R10748" i="2"/>
  <c r="R10749" i="2"/>
  <c r="R10750" i="2"/>
  <c r="R10751" i="2"/>
  <c r="R10752" i="2"/>
  <c r="R10753" i="2"/>
  <c r="R10754" i="2"/>
  <c r="R10755" i="2"/>
  <c r="R10756" i="2"/>
  <c r="R10757" i="2"/>
  <c r="R10758" i="2"/>
  <c r="R10759" i="2"/>
  <c r="R10760" i="2"/>
  <c r="R10761" i="2"/>
  <c r="R10762" i="2"/>
  <c r="R10763" i="2"/>
  <c r="R10764" i="2"/>
  <c r="R10765" i="2"/>
  <c r="R10766" i="2"/>
  <c r="R10767" i="2"/>
  <c r="R10768" i="2"/>
  <c r="R10769" i="2"/>
  <c r="R10770" i="2"/>
  <c r="R10771" i="2"/>
  <c r="R10772" i="2"/>
  <c r="R10773" i="2"/>
  <c r="R10774" i="2"/>
  <c r="R10775" i="2"/>
  <c r="R10776" i="2"/>
  <c r="R10777" i="2"/>
  <c r="R10778" i="2"/>
  <c r="R10779" i="2"/>
  <c r="R10780" i="2"/>
  <c r="R10781" i="2"/>
  <c r="R10782" i="2"/>
  <c r="R10783" i="2"/>
  <c r="R10784" i="2"/>
  <c r="R10785" i="2"/>
  <c r="R10786" i="2"/>
  <c r="R10787" i="2"/>
  <c r="R10788" i="2"/>
  <c r="R10789" i="2"/>
  <c r="R10790" i="2"/>
  <c r="R10791" i="2"/>
  <c r="R10792" i="2"/>
  <c r="R10793" i="2"/>
  <c r="R10794" i="2"/>
  <c r="R10795" i="2"/>
  <c r="R10796" i="2"/>
  <c r="R10797" i="2"/>
  <c r="R10798" i="2"/>
  <c r="R10799" i="2"/>
  <c r="R10800" i="2"/>
  <c r="R10801" i="2"/>
  <c r="R10802" i="2"/>
  <c r="R10803" i="2"/>
  <c r="R10804" i="2"/>
  <c r="R10805" i="2"/>
  <c r="R10806" i="2"/>
  <c r="R10807" i="2"/>
  <c r="R10808" i="2"/>
  <c r="R10809" i="2"/>
  <c r="R10810" i="2"/>
  <c r="R10811" i="2"/>
  <c r="R10812" i="2"/>
  <c r="R10813" i="2"/>
  <c r="R10814" i="2"/>
  <c r="R10815" i="2"/>
  <c r="R10816" i="2"/>
  <c r="R10817" i="2"/>
  <c r="R10818" i="2"/>
  <c r="R10819" i="2"/>
  <c r="R10820" i="2"/>
  <c r="R10821" i="2"/>
  <c r="R10822" i="2"/>
  <c r="R10823" i="2"/>
  <c r="R10824" i="2"/>
  <c r="R10825" i="2"/>
  <c r="R10826" i="2"/>
  <c r="R10827" i="2"/>
  <c r="R10828" i="2"/>
  <c r="R10829" i="2"/>
  <c r="R10830" i="2"/>
  <c r="R10831" i="2"/>
  <c r="R10832" i="2"/>
  <c r="R10833" i="2"/>
  <c r="R10834" i="2"/>
  <c r="R10835" i="2"/>
  <c r="R10836" i="2"/>
  <c r="R10837" i="2"/>
  <c r="R10838" i="2"/>
  <c r="R10839" i="2"/>
  <c r="R10840" i="2"/>
  <c r="R10841" i="2"/>
  <c r="R10842" i="2"/>
  <c r="R10843" i="2"/>
  <c r="R10844" i="2"/>
  <c r="R10845" i="2"/>
  <c r="R10846" i="2"/>
  <c r="R10847" i="2"/>
  <c r="R10848" i="2"/>
  <c r="R10849" i="2"/>
  <c r="R10850" i="2"/>
  <c r="R10851" i="2"/>
  <c r="R10852" i="2"/>
  <c r="R10853" i="2"/>
  <c r="R10854" i="2"/>
  <c r="R10855" i="2"/>
  <c r="R10856" i="2"/>
  <c r="R10857" i="2"/>
  <c r="R10858" i="2"/>
  <c r="R10859" i="2"/>
  <c r="R10860" i="2"/>
  <c r="R10861" i="2"/>
  <c r="R10862" i="2"/>
  <c r="R10863" i="2"/>
  <c r="R10864" i="2"/>
  <c r="R10865" i="2"/>
  <c r="R10866" i="2"/>
  <c r="R10867" i="2"/>
  <c r="R10868" i="2"/>
  <c r="R10869" i="2"/>
  <c r="R10870" i="2"/>
  <c r="R10871" i="2"/>
  <c r="R10872" i="2"/>
  <c r="R10873" i="2"/>
  <c r="R10874" i="2"/>
  <c r="R10875" i="2"/>
  <c r="R10876" i="2"/>
  <c r="R10877" i="2"/>
  <c r="R10878" i="2"/>
  <c r="R10879" i="2"/>
  <c r="R10880" i="2"/>
  <c r="R10881" i="2"/>
  <c r="R10882" i="2"/>
  <c r="R10883" i="2"/>
  <c r="R10884" i="2"/>
  <c r="R10885" i="2"/>
  <c r="R10886" i="2"/>
  <c r="R10887" i="2"/>
  <c r="R10888" i="2"/>
  <c r="R10889" i="2"/>
  <c r="R10890" i="2"/>
  <c r="R10891" i="2"/>
  <c r="R10892" i="2"/>
  <c r="R10893" i="2"/>
  <c r="R10894" i="2"/>
  <c r="R10895" i="2"/>
  <c r="R10896" i="2"/>
  <c r="R10897" i="2"/>
  <c r="R10898" i="2"/>
  <c r="R10899" i="2"/>
  <c r="R10900" i="2"/>
  <c r="R10901" i="2"/>
  <c r="R10902" i="2"/>
  <c r="R10903" i="2"/>
  <c r="R10904" i="2"/>
  <c r="R10905" i="2"/>
  <c r="R10906" i="2"/>
  <c r="R10907" i="2"/>
  <c r="R10908" i="2"/>
  <c r="R10909" i="2"/>
  <c r="R10910" i="2"/>
  <c r="R10911" i="2"/>
  <c r="R10912" i="2"/>
  <c r="R10913" i="2"/>
  <c r="R10914" i="2"/>
  <c r="R10915" i="2"/>
  <c r="R10916" i="2"/>
  <c r="R10917" i="2"/>
  <c r="R10918" i="2"/>
  <c r="R10919" i="2"/>
  <c r="R10920" i="2"/>
  <c r="R10921" i="2"/>
  <c r="R10922" i="2"/>
  <c r="R10923" i="2"/>
  <c r="R10924" i="2"/>
  <c r="R10925" i="2"/>
  <c r="R10926" i="2"/>
  <c r="R10927" i="2"/>
  <c r="R10928" i="2"/>
  <c r="R10929" i="2"/>
  <c r="R10930" i="2"/>
  <c r="R10931" i="2"/>
  <c r="R10932" i="2"/>
  <c r="R10933" i="2"/>
  <c r="R10934" i="2"/>
  <c r="R10935" i="2"/>
  <c r="R10936" i="2"/>
  <c r="R10937" i="2"/>
  <c r="R10938" i="2"/>
  <c r="R10939" i="2"/>
  <c r="R10940" i="2"/>
  <c r="R10941" i="2"/>
  <c r="R10942" i="2"/>
  <c r="R10943" i="2"/>
  <c r="R10944" i="2"/>
  <c r="R10945" i="2"/>
  <c r="R10946" i="2"/>
  <c r="R10947" i="2"/>
  <c r="R10948" i="2"/>
  <c r="R10949" i="2"/>
  <c r="R10950" i="2"/>
  <c r="R10951" i="2"/>
  <c r="R10952" i="2"/>
  <c r="R10953" i="2"/>
  <c r="R10954" i="2"/>
  <c r="R10955" i="2"/>
  <c r="R10956" i="2"/>
  <c r="R10957" i="2"/>
  <c r="R10958" i="2"/>
  <c r="R10959" i="2"/>
  <c r="R10960" i="2"/>
  <c r="R10961" i="2"/>
  <c r="R10962" i="2"/>
  <c r="R10963" i="2"/>
  <c r="R10964" i="2"/>
  <c r="R10965" i="2"/>
  <c r="R10966" i="2"/>
  <c r="R10967" i="2"/>
  <c r="R10968" i="2"/>
  <c r="R10969" i="2"/>
  <c r="R10970" i="2"/>
  <c r="R10971" i="2"/>
  <c r="R10972" i="2"/>
  <c r="R10973" i="2"/>
  <c r="R10974" i="2"/>
  <c r="R10975" i="2"/>
  <c r="R10976" i="2"/>
  <c r="R10977" i="2"/>
  <c r="R10978" i="2"/>
  <c r="R10979" i="2"/>
  <c r="R10980" i="2"/>
  <c r="R10981" i="2"/>
  <c r="R10982" i="2"/>
  <c r="R10983" i="2"/>
  <c r="R10984" i="2"/>
  <c r="R10985" i="2"/>
  <c r="R10986" i="2"/>
  <c r="R10987" i="2"/>
  <c r="R10988" i="2"/>
  <c r="R10989" i="2"/>
  <c r="R10990" i="2"/>
  <c r="R10991" i="2"/>
  <c r="R10992" i="2"/>
  <c r="R10993" i="2"/>
  <c r="R10994" i="2"/>
  <c r="R10995" i="2"/>
  <c r="R10996" i="2"/>
  <c r="R10997" i="2"/>
  <c r="R10998" i="2"/>
  <c r="R10999" i="2"/>
  <c r="R11000" i="2"/>
  <c r="R11001" i="2"/>
  <c r="R11002" i="2"/>
  <c r="R11003" i="2"/>
  <c r="R11004" i="2"/>
  <c r="R11005" i="2"/>
  <c r="R11006" i="2"/>
  <c r="R11007" i="2"/>
  <c r="R11008" i="2"/>
  <c r="R11009" i="2"/>
  <c r="R11010" i="2"/>
  <c r="R11011" i="2"/>
  <c r="R11012" i="2"/>
  <c r="R11013" i="2"/>
  <c r="R11014" i="2"/>
  <c r="R11015" i="2"/>
  <c r="R11016" i="2"/>
  <c r="R11017" i="2"/>
  <c r="R11018" i="2"/>
  <c r="R11019" i="2"/>
  <c r="R11020" i="2"/>
  <c r="R11021" i="2"/>
  <c r="R11022" i="2"/>
  <c r="R11023" i="2"/>
  <c r="R11024" i="2"/>
  <c r="R11025" i="2"/>
  <c r="R11026" i="2"/>
  <c r="R11027" i="2"/>
  <c r="R11028" i="2"/>
  <c r="R11029" i="2"/>
  <c r="R11030" i="2"/>
  <c r="R11031" i="2"/>
  <c r="R11032" i="2"/>
  <c r="R11033" i="2"/>
  <c r="R11034" i="2"/>
  <c r="R11035" i="2"/>
  <c r="R11036" i="2"/>
  <c r="R11037" i="2"/>
  <c r="R11038" i="2"/>
  <c r="R11039" i="2"/>
  <c r="R11040" i="2"/>
  <c r="R11041" i="2"/>
  <c r="R11042" i="2"/>
  <c r="R11043" i="2"/>
  <c r="R11044" i="2"/>
  <c r="R11045" i="2"/>
  <c r="R11046" i="2"/>
  <c r="R11047" i="2"/>
  <c r="R11048" i="2"/>
  <c r="R11049" i="2"/>
  <c r="R11050" i="2"/>
  <c r="R11051" i="2"/>
  <c r="R11052" i="2"/>
  <c r="R11053" i="2"/>
  <c r="R11054" i="2"/>
  <c r="R11055" i="2"/>
  <c r="R11056" i="2"/>
  <c r="R11057" i="2"/>
  <c r="R11058" i="2"/>
  <c r="R11059" i="2"/>
  <c r="R11060" i="2"/>
  <c r="R11061" i="2"/>
  <c r="R11062" i="2"/>
  <c r="R11063" i="2"/>
  <c r="R11064" i="2"/>
  <c r="R11065" i="2"/>
  <c r="R11066" i="2"/>
  <c r="R11067" i="2"/>
  <c r="R11068" i="2"/>
  <c r="R11069" i="2"/>
  <c r="R11070" i="2"/>
  <c r="R11071" i="2"/>
  <c r="R11072" i="2"/>
  <c r="R11073" i="2"/>
  <c r="R11074" i="2"/>
  <c r="R11075" i="2"/>
  <c r="R11076" i="2"/>
  <c r="R11077" i="2"/>
  <c r="R11078" i="2"/>
  <c r="R11079" i="2"/>
  <c r="R11080" i="2"/>
  <c r="R11081" i="2"/>
  <c r="R11082" i="2"/>
  <c r="R11083" i="2"/>
  <c r="R11084" i="2"/>
  <c r="R11085" i="2"/>
  <c r="R11086" i="2"/>
  <c r="R11087" i="2"/>
  <c r="R11088" i="2"/>
  <c r="R11089" i="2"/>
  <c r="R11090" i="2"/>
  <c r="R11091" i="2"/>
  <c r="R11092" i="2"/>
  <c r="R11093" i="2"/>
  <c r="R11094" i="2"/>
  <c r="R11095" i="2"/>
  <c r="R11096" i="2"/>
  <c r="R11097" i="2"/>
  <c r="R11098" i="2"/>
  <c r="R11099" i="2"/>
  <c r="R11100" i="2"/>
  <c r="R11101" i="2"/>
  <c r="R11102" i="2"/>
  <c r="R11103" i="2"/>
  <c r="R11104" i="2"/>
  <c r="R11105" i="2"/>
  <c r="R11106" i="2"/>
  <c r="R11107" i="2"/>
  <c r="R11108" i="2"/>
  <c r="R11109" i="2"/>
  <c r="R11110" i="2"/>
  <c r="R11111" i="2"/>
  <c r="R11112" i="2"/>
  <c r="R11113" i="2"/>
  <c r="R11114" i="2"/>
  <c r="R11115" i="2"/>
  <c r="R11116" i="2"/>
  <c r="R11117" i="2"/>
  <c r="R11118" i="2"/>
  <c r="R11119" i="2"/>
  <c r="R11120" i="2"/>
  <c r="R11121" i="2"/>
  <c r="R11122" i="2"/>
  <c r="R11123" i="2"/>
  <c r="R11124" i="2"/>
  <c r="R11125" i="2"/>
  <c r="R11126" i="2"/>
  <c r="R11127" i="2"/>
  <c r="R11128" i="2"/>
  <c r="R11129" i="2"/>
  <c r="R11130" i="2"/>
  <c r="R11131" i="2"/>
  <c r="R11132" i="2"/>
  <c r="R11133" i="2"/>
  <c r="R11134" i="2"/>
  <c r="R11135" i="2"/>
  <c r="R11136" i="2"/>
  <c r="R11137" i="2"/>
  <c r="R11138" i="2"/>
  <c r="R11139" i="2"/>
  <c r="R11140" i="2"/>
  <c r="R11141" i="2"/>
  <c r="R11142" i="2"/>
  <c r="R11143" i="2"/>
  <c r="R11144" i="2"/>
  <c r="R11145" i="2"/>
  <c r="R11146" i="2"/>
  <c r="R11147" i="2"/>
  <c r="R11148" i="2"/>
  <c r="R11149" i="2"/>
  <c r="R11150" i="2"/>
  <c r="R11151" i="2"/>
  <c r="R11152" i="2"/>
  <c r="R11153" i="2"/>
  <c r="R11154" i="2"/>
  <c r="R11155" i="2"/>
  <c r="R11156" i="2"/>
  <c r="R11157" i="2"/>
  <c r="R11158" i="2"/>
  <c r="R11159" i="2"/>
  <c r="R11160" i="2"/>
  <c r="R11161" i="2"/>
  <c r="R11162" i="2"/>
  <c r="R11163" i="2"/>
  <c r="R11164" i="2"/>
  <c r="R11165" i="2"/>
  <c r="R11166" i="2"/>
  <c r="R11167" i="2"/>
  <c r="R11168" i="2"/>
  <c r="R11169" i="2"/>
  <c r="R11170" i="2"/>
  <c r="R11171" i="2"/>
  <c r="R11172" i="2"/>
  <c r="R11173" i="2"/>
  <c r="R11174" i="2"/>
  <c r="R11175" i="2"/>
  <c r="R11176" i="2"/>
  <c r="R11177" i="2"/>
  <c r="R11178" i="2"/>
  <c r="R11179" i="2"/>
  <c r="R11180" i="2"/>
  <c r="R11181" i="2"/>
  <c r="R11182" i="2"/>
  <c r="R11183" i="2"/>
  <c r="R11184" i="2"/>
  <c r="R11185" i="2"/>
  <c r="R11186" i="2"/>
  <c r="R11187" i="2"/>
  <c r="R11188" i="2"/>
  <c r="R11189" i="2"/>
  <c r="R11190" i="2"/>
  <c r="R11191" i="2"/>
  <c r="R11192" i="2"/>
  <c r="R11193" i="2"/>
  <c r="R11194" i="2"/>
  <c r="R11195" i="2"/>
  <c r="R11196" i="2"/>
  <c r="R11197" i="2"/>
  <c r="R11198" i="2"/>
  <c r="R11199" i="2"/>
  <c r="R11200" i="2"/>
  <c r="R11201" i="2"/>
  <c r="R11202" i="2"/>
  <c r="R11203" i="2"/>
  <c r="R11204" i="2"/>
  <c r="R11205" i="2"/>
  <c r="R11206" i="2"/>
  <c r="R11207" i="2"/>
  <c r="R11208" i="2"/>
  <c r="R11209" i="2"/>
  <c r="R11210" i="2"/>
  <c r="R11211" i="2"/>
  <c r="R11212" i="2"/>
  <c r="R11213" i="2"/>
  <c r="R11214" i="2"/>
  <c r="R11215" i="2"/>
  <c r="R11216" i="2"/>
  <c r="R11217" i="2"/>
  <c r="R11218" i="2"/>
  <c r="R11219" i="2"/>
  <c r="R11220" i="2"/>
  <c r="R11221" i="2"/>
  <c r="R11222" i="2"/>
  <c r="R11223" i="2"/>
  <c r="R11224" i="2"/>
  <c r="R11225" i="2"/>
  <c r="R11226" i="2"/>
  <c r="R11227" i="2"/>
  <c r="R11228" i="2"/>
  <c r="R11229" i="2"/>
  <c r="R11230" i="2"/>
  <c r="R11231" i="2"/>
  <c r="R11232" i="2"/>
  <c r="R11233" i="2"/>
  <c r="R11234" i="2"/>
  <c r="R11235" i="2"/>
  <c r="R11236" i="2"/>
  <c r="R11237" i="2"/>
  <c r="R11238" i="2"/>
  <c r="R11239" i="2"/>
  <c r="R11240" i="2"/>
  <c r="R11241" i="2"/>
  <c r="R11242" i="2"/>
  <c r="R11243" i="2"/>
  <c r="R11244" i="2"/>
  <c r="R11245" i="2"/>
  <c r="R11246" i="2"/>
  <c r="R11247" i="2"/>
  <c r="R11248" i="2"/>
  <c r="R11249" i="2"/>
  <c r="R11250" i="2"/>
  <c r="R11251" i="2"/>
  <c r="R11252" i="2"/>
  <c r="R11253" i="2"/>
  <c r="R11254" i="2"/>
  <c r="R11255" i="2"/>
  <c r="R11256" i="2"/>
  <c r="R11257" i="2"/>
  <c r="R11258" i="2"/>
  <c r="R11259" i="2"/>
  <c r="R11260" i="2"/>
  <c r="R11261" i="2"/>
  <c r="R11262" i="2"/>
  <c r="R11263" i="2"/>
  <c r="R11264" i="2"/>
  <c r="R11265" i="2"/>
  <c r="R11266" i="2"/>
  <c r="R11267" i="2"/>
  <c r="R11268" i="2"/>
  <c r="R11269" i="2"/>
  <c r="R11270" i="2"/>
  <c r="R11271" i="2"/>
  <c r="R11272" i="2"/>
  <c r="R11273" i="2"/>
  <c r="R11274" i="2"/>
  <c r="R11275" i="2"/>
  <c r="R11276" i="2"/>
  <c r="R11277" i="2"/>
  <c r="R11278" i="2"/>
  <c r="R11279" i="2"/>
  <c r="R11280" i="2"/>
  <c r="R11281" i="2"/>
  <c r="R11282" i="2"/>
  <c r="R11283" i="2"/>
  <c r="R11284" i="2"/>
  <c r="R11285" i="2"/>
  <c r="R11286" i="2"/>
  <c r="R11287" i="2"/>
  <c r="R11288" i="2"/>
  <c r="R11289" i="2"/>
  <c r="R11290" i="2"/>
  <c r="R11291" i="2"/>
  <c r="R11292" i="2"/>
  <c r="R11293" i="2"/>
  <c r="R11294" i="2"/>
  <c r="R11295" i="2"/>
  <c r="R11296" i="2"/>
  <c r="R11297" i="2"/>
  <c r="R11298" i="2"/>
  <c r="R11299" i="2"/>
  <c r="R11300" i="2"/>
  <c r="R11301" i="2"/>
  <c r="R11302" i="2"/>
  <c r="R11303" i="2"/>
  <c r="R11304" i="2"/>
  <c r="R11305" i="2"/>
  <c r="R11306" i="2"/>
  <c r="R11307" i="2"/>
  <c r="R11308" i="2"/>
  <c r="R11309" i="2"/>
  <c r="R11310" i="2"/>
  <c r="R11311" i="2"/>
  <c r="R11312" i="2"/>
  <c r="R11313" i="2"/>
  <c r="R11314" i="2"/>
  <c r="R11315" i="2"/>
  <c r="R11316" i="2"/>
  <c r="R11317" i="2"/>
  <c r="R11318" i="2"/>
  <c r="R11319" i="2"/>
  <c r="R11320" i="2"/>
  <c r="R11321" i="2"/>
  <c r="R11322" i="2"/>
  <c r="R11323" i="2"/>
  <c r="R11324" i="2"/>
  <c r="R11325" i="2"/>
  <c r="R11326" i="2"/>
  <c r="R11327" i="2"/>
  <c r="R11328" i="2"/>
  <c r="R11329" i="2"/>
  <c r="R11330" i="2"/>
  <c r="R11331" i="2"/>
  <c r="R11332" i="2"/>
  <c r="R11333" i="2"/>
  <c r="R11334" i="2"/>
  <c r="R11335" i="2"/>
  <c r="R11336" i="2"/>
  <c r="R11337" i="2"/>
  <c r="R11338" i="2"/>
  <c r="R11339" i="2"/>
  <c r="R11340" i="2"/>
  <c r="R11341" i="2"/>
  <c r="R11342" i="2"/>
  <c r="R11343" i="2"/>
  <c r="R11344" i="2"/>
  <c r="R11345" i="2"/>
  <c r="R11346" i="2"/>
  <c r="R11347" i="2"/>
  <c r="R11348" i="2"/>
  <c r="R11349" i="2"/>
  <c r="R11350" i="2"/>
  <c r="R11351" i="2"/>
  <c r="R11352" i="2"/>
  <c r="R11353" i="2"/>
  <c r="R11354" i="2"/>
  <c r="R11355" i="2"/>
  <c r="R11356" i="2"/>
  <c r="R11357" i="2"/>
  <c r="R11358" i="2"/>
  <c r="R11359" i="2"/>
  <c r="R11360" i="2"/>
  <c r="R11361" i="2"/>
  <c r="R11362" i="2"/>
  <c r="R11363" i="2"/>
  <c r="R11364" i="2"/>
  <c r="R11365" i="2"/>
  <c r="R11366" i="2"/>
  <c r="R11367" i="2"/>
  <c r="R11368" i="2"/>
  <c r="R11369" i="2"/>
  <c r="R11370" i="2"/>
  <c r="R11371" i="2"/>
  <c r="R11372" i="2"/>
  <c r="R11373" i="2"/>
  <c r="R11374" i="2"/>
  <c r="R11375" i="2"/>
  <c r="R11376" i="2"/>
  <c r="R11377" i="2"/>
  <c r="R11378" i="2"/>
  <c r="R11379" i="2"/>
  <c r="R11380" i="2"/>
  <c r="R11381" i="2"/>
  <c r="R11382" i="2"/>
  <c r="R11383" i="2"/>
  <c r="R11384" i="2"/>
  <c r="R11385" i="2"/>
  <c r="R11386" i="2"/>
  <c r="R11387" i="2"/>
  <c r="R11388" i="2"/>
  <c r="R11389" i="2"/>
  <c r="R11390" i="2"/>
  <c r="R11391" i="2"/>
  <c r="R11392" i="2"/>
  <c r="R11393" i="2"/>
  <c r="R11394" i="2"/>
  <c r="R11395" i="2"/>
  <c r="R11396" i="2"/>
  <c r="R11397" i="2"/>
  <c r="R11398" i="2"/>
  <c r="R11399" i="2"/>
  <c r="R11400" i="2"/>
  <c r="R11401" i="2"/>
  <c r="R11402" i="2"/>
  <c r="R11403" i="2"/>
  <c r="R11404" i="2"/>
  <c r="R11405" i="2"/>
  <c r="R11406" i="2"/>
  <c r="R11407" i="2"/>
  <c r="R11408" i="2"/>
  <c r="R11409" i="2"/>
  <c r="R11410" i="2"/>
  <c r="R11411" i="2"/>
  <c r="R11412" i="2"/>
  <c r="R11413" i="2"/>
  <c r="R11414" i="2"/>
  <c r="R11415" i="2"/>
  <c r="R11416" i="2"/>
  <c r="R11417" i="2"/>
  <c r="R11418" i="2"/>
  <c r="R11419" i="2"/>
  <c r="R11420" i="2"/>
  <c r="R11421" i="2"/>
  <c r="R11422" i="2"/>
  <c r="R11423" i="2"/>
  <c r="R11424" i="2"/>
  <c r="R11425" i="2"/>
  <c r="R11426" i="2"/>
  <c r="R11427" i="2"/>
  <c r="R11428" i="2"/>
  <c r="R11429" i="2"/>
  <c r="R11430" i="2"/>
  <c r="R11431" i="2"/>
  <c r="R11432" i="2"/>
  <c r="R11433" i="2"/>
  <c r="R11434" i="2"/>
  <c r="R11435" i="2"/>
  <c r="R11436" i="2"/>
  <c r="R11437" i="2"/>
  <c r="R11438" i="2"/>
  <c r="R11439" i="2"/>
  <c r="R11440" i="2"/>
  <c r="R11441" i="2"/>
  <c r="R11442" i="2"/>
  <c r="R11443" i="2"/>
  <c r="R11444" i="2"/>
  <c r="R11445" i="2"/>
  <c r="R11446" i="2"/>
  <c r="R11447" i="2"/>
  <c r="R11448" i="2"/>
  <c r="R11449" i="2"/>
  <c r="R11450" i="2"/>
  <c r="R11451" i="2"/>
  <c r="R11452" i="2"/>
  <c r="R11453" i="2"/>
  <c r="R11454" i="2"/>
  <c r="R11455" i="2"/>
  <c r="R11456" i="2"/>
  <c r="R11457" i="2"/>
  <c r="R11458" i="2"/>
  <c r="R11459" i="2"/>
  <c r="R11460" i="2"/>
  <c r="R11461" i="2"/>
  <c r="R11462" i="2"/>
  <c r="R11463" i="2"/>
  <c r="R11464" i="2"/>
  <c r="R11465" i="2"/>
  <c r="R11466" i="2"/>
  <c r="R11467" i="2"/>
  <c r="R11468" i="2"/>
  <c r="R11469" i="2"/>
  <c r="R11470" i="2"/>
  <c r="R11471" i="2"/>
  <c r="R11472" i="2"/>
  <c r="R11473" i="2"/>
  <c r="R11474" i="2"/>
  <c r="R11475" i="2"/>
  <c r="R11476" i="2"/>
  <c r="R11477" i="2"/>
  <c r="R11478" i="2"/>
  <c r="R11479" i="2"/>
  <c r="R11480" i="2"/>
  <c r="R11481" i="2"/>
  <c r="R11482" i="2"/>
  <c r="R11483" i="2"/>
  <c r="R11484" i="2"/>
  <c r="R11485" i="2"/>
  <c r="R11486" i="2"/>
  <c r="R11487" i="2"/>
  <c r="R11488" i="2"/>
  <c r="R11489" i="2"/>
  <c r="R11490" i="2"/>
  <c r="R11491" i="2"/>
  <c r="R11492" i="2"/>
  <c r="R11493" i="2"/>
  <c r="R11494" i="2"/>
  <c r="R11495" i="2"/>
  <c r="R11496" i="2"/>
  <c r="R11497" i="2"/>
  <c r="R11498" i="2"/>
  <c r="R11499" i="2"/>
  <c r="R11500" i="2"/>
  <c r="R11501" i="2"/>
  <c r="R11502" i="2"/>
  <c r="R11503" i="2"/>
  <c r="R11504" i="2"/>
  <c r="R11505" i="2"/>
  <c r="R11506" i="2"/>
  <c r="R11507" i="2"/>
  <c r="R11508" i="2"/>
  <c r="R11509" i="2"/>
  <c r="R11510" i="2"/>
  <c r="R11511" i="2"/>
  <c r="R11512" i="2"/>
  <c r="R11513" i="2"/>
  <c r="R11514" i="2"/>
  <c r="R11515" i="2"/>
  <c r="R11516" i="2"/>
  <c r="R11517" i="2"/>
  <c r="R11518" i="2"/>
  <c r="R11519" i="2"/>
  <c r="R11520" i="2"/>
  <c r="R11521" i="2"/>
  <c r="R11522" i="2"/>
  <c r="R11523" i="2"/>
  <c r="R11524" i="2"/>
  <c r="R11525" i="2"/>
  <c r="R11526" i="2"/>
  <c r="R11527" i="2"/>
  <c r="R11528" i="2"/>
  <c r="R11529" i="2"/>
  <c r="R11530" i="2"/>
  <c r="R11531" i="2"/>
  <c r="R11532" i="2"/>
  <c r="R11533" i="2"/>
  <c r="R11534" i="2"/>
  <c r="R11535" i="2"/>
  <c r="R11536" i="2"/>
  <c r="R11537" i="2"/>
  <c r="R11538" i="2"/>
  <c r="R11539" i="2"/>
  <c r="R11540" i="2"/>
  <c r="R11541" i="2"/>
  <c r="R11542" i="2"/>
  <c r="R11543" i="2"/>
  <c r="R11544" i="2"/>
  <c r="R11545" i="2"/>
  <c r="R11546" i="2"/>
  <c r="R11547" i="2"/>
  <c r="R11548" i="2"/>
  <c r="R11549" i="2"/>
  <c r="R11550" i="2"/>
  <c r="R11551" i="2"/>
  <c r="R11552" i="2"/>
  <c r="R11553" i="2"/>
  <c r="R11554" i="2"/>
  <c r="R11555" i="2"/>
  <c r="R11556" i="2"/>
  <c r="R11557" i="2"/>
  <c r="R11558" i="2"/>
  <c r="R11559" i="2"/>
  <c r="R11560" i="2"/>
  <c r="R11561" i="2"/>
  <c r="R11562" i="2"/>
  <c r="R11563" i="2"/>
  <c r="R11564" i="2"/>
  <c r="R11565" i="2"/>
  <c r="R11566" i="2"/>
  <c r="R11567" i="2"/>
  <c r="R11568" i="2"/>
  <c r="R11569" i="2"/>
  <c r="R11570" i="2"/>
  <c r="R11571" i="2"/>
  <c r="R11572" i="2"/>
  <c r="R11573" i="2"/>
  <c r="R11574" i="2"/>
  <c r="R11575" i="2"/>
  <c r="R11576" i="2"/>
  <c r="R11577" i="2"/>
  <c r="R11578" i="2"/>
  <c r="R11579" i="2"/>
  <c r="R11580" i="2"/>
  <c r="R11581" i="2"/>
  <c r="R11582" i="2"/>
  <c r="R11583" i="2"/>
  <c r="R11584" i="2"/>
  <c r="R11585" i="2"/>
  <c r="R11586" i="2"/>
  <c r="R11587" i="2"/>
  <c r="R11588" i="2"/>
  <c r="R11589" i="2"/>
  <c r="R11590" i="2"/>
  <c r="R11591" i="2"/>
  <c r="R11592" i="2"/>
  <c r="R11593" i="2"/>
  <c r="R11594" i="2"/>
  <c r="R11595" i="2"/>
  <c r="R11596" i="2"/>
  <c r="R11597" i="2"/>
  <c r="R11598" i="2"/>
  <c r="R11599" i="2"/>
  <c r="R11600" i="2"/>
  <c r="R11601" i="2"/>
  <c r="R11602" i="2"/>
  <c r="R11603" i="2"/>
  <c r="R11604" i="2"/>
  <c r="R11605" i="2"/>
  <c r="R11606" i="2"/>
  <c r="R11607" i="2"/>
  <c r="R11608" i="2"/>
  <c r="R11609" i="2"/>
  <c r="R11610" i="2"/>
  <c r="R11611" i="2"/>
  <c r="R11612" i="2"/>
  <c r="R11613" i="2"/>
  <c r="R11614" i="2"/>
  <c r="R11615" i="2"/>
  <c r="R11616" i="2"/>
  <c r="R11617" i="2"/>
  <c r="R11618" i="2"/>
  <c r="R11619" i="2"/>
  <c r="R11620" i="2"/>
  <c r="R11621" i="2"/>
  <c r="R11622" i="2"/>
  <c r="R11623" i="2"/>
  <c r="R11624" i="2"/>
  <c r="R11625" i="2"/>
  <c r="R11626" i="2"/>
  <c r="R11627" i="2"/>
  <c r="R11628" i="2"/>
  <c r="R11629" i="2"/>
  <c r="R11630" i="2"/>
  <c r="R11631" i="2"/>
  <c r="R11632" i="2"/>
  <c r="R11633" i="2"/>
  <c r="R11634" i="2"/>
  <c r="R11635" i="2"/>
  <c r="R11636" i="2"/>
  <c r="R11637" i="2"/>
  <c r="R11638" i="2"/>
  <c r="R11639" i="2"/>
  <c r="R11640" i="2"/>
  <c r="R11641" i="2"/>
  <c r="R11642" i="2"/>
  <c r="R11643" i="2"/>
  <c r="R11644" i="2"/>
  <c r="R11645" i="2"/>
  <c r="R11646" i="2"/>
  <c r="R11647" i="2"/>
  <c r="R11648" i="2"/>
  <c r="R11649" i="2"/>
  <c r="R11650" i="2"/>
  <c r="R11651" i="2"/>
  <c r="R11652" i="2"/>
  <c r="R11653" i="2"/>
  <c r="R11654" i="2"/>
  <c r="R11655" i="2"/>
  <c r="R11656" i="2"/>
  <c r="R11657" i="2"/>
  <c r="R11658" i="2"/>
  <c r="R11659" i="2"/>
  <c r="R11660" i="2"/>
  <c r="R11661" i="2"/>
  <c r="R11662" i="2"/>
  <c r="R11663" i="2"/>
  <c r="R11664" i="2"/>
  <c r="R11665" i="2"/>
  <c r="R11666" i="2"/>
  <c r="R11667" i="2"/>
  <c r="R11668" i="2"/>
  <c r="R11669" i="2"/>
  <c r="R11670" i="2"/>
  <c r="R11671" i="2"/>
  <c r="R11672" i="2"/>
  <c r="R11673" i="2"/>
  <c r="R11674" i="2"/>
  <c r="R11675" i="2"/>
  <c r="R11676" i="2"/>
  <c r="R11677" i="2"/>
  <c r="R11678" i="2"/>
  <c r="R11679" i="2"/>
  <c r="R11680" i="2"/>
  <c r="R11681" i="2"/>
  <c r="R11682" i="2"/>
  <c r="R11683" i="2"/>
  <c r="R11684" i="2"/>
  <c r="R11685" i="2"/>
  <c r="R11686" i="2"/>
  <c r="R11687" i="2"/>
  <c r="R11688" i="2"/>
  <c r="R11689" i="2"/>
  <c r="R11690" i="2"/>
  <c r="R11691" i="2"/>
  <c r="R11692" i="2"/>
  <c r="R11693" i="2"/>
  <c r="R11694" i="2"/>
  <c r="R11695" i="2"/>
  <c r="R11696" i="2"/>
  <c r="R11697" i="2"/>
  <c r="R11698" i="2"/>
  <c r="R11699" i="2"/>
  <c r="R11700" i="2"/>
  <c r="R11701" i="2"/>
  <c r="R11702" i="2"/>
  <c r="R11703" i="2"/>
  <c r="R11704" i="2"/>
  <c r="R11705" i="2"/>
  <c r="R11706" i="2"/>
  <c r="R11707" i="2"/>
  <c r="R11708" i="2"/>
  <c r="R11709" i="2"/>
  <c r="R11710" i="2"/>
  <c r="R11711" i="2"/>
  <c r="R11712" i="2"/>
  <c r="R11713" i="2"/>
  <c r="R11714" i="2"/>
  <c r="R11715" i="2"/>
  <c r="R11716" i="2"/>
  <c r="R11717" i="2"/>
  <c r="R11718" i="2"/>
  <c r="R11719" i="2"/>
  <c r="R11720" i="2"/>
  <c r="R11721" i="2"/>
  <c r="R11722" i="2"/>
  <c r="R11723" i="2"/>
  <c r="R11724" i="2"/>
  <c r="R11725" i="2"/>
  <c r="R11726" i="2"/>
  <c r="R11727" i="2"/>
  <c r="R11728" i="2"/>
  <c r="R11729" i="2"/>
  <c r="R11730" i="2"/>
  <c r="R11731" i="2"/>
  <c r="R11732" i="2"/>
  <c r="R11733" i="2"/>
  <c r="R11734" i="2"/>
  <c r="R11735" i="2"/>
  <c r="R11736" i="2"/>
  <c r="R11737" i="2"/>
  <c r="R11738" i="2"/>
  <c r="R11739" i="2"/>
  <c r="R11740" i="2"/>
  <c r="R11741" i="2"/>
  <c r="R11742" i="2"/>
  <c r="R11743" i="2"/>
  <c r="R11744" i="2"/>
  <c r="R11745" i="2"/>
  <c r="R11746" i="2"/>
  <c r="R11747" i="2"/>
  <c r="R11748" i="2"/>
  <c r="R11749" i="2"/>
  <c r="R11750" i="2"/>
  <c r="R11751" i="2"/>
  <c r="R11752" i="2"/>
  <c r="R11753" i="2"/>
  <c r="R11754" i="2"/>
  <c r="R11755" i="2"/>
  <c r="R11756" i="2"/>
  <c r="R11757" i="2"/>
  <c r="R11758" i="2"/>
  <c r="R11759" i="2"/>
  <c r="R11760" i="2"/>
  <c r="R11761" i="2"/>
  <c r="R11762" i="2"/>
  <c r="R11763" i="2"/>
  <c r="R11764" i="2"/>
  <c r="R11765" i="2"/>
  <c r="R11766" i="2"/>
  <c r="R11767" i="2"/>
  <c r="R11768" i="2"/>
  <c r="R11769" i="2"/>
  <c r="R11770" i="2"/>
  <c r="R11771" i="2"/>
  <c r="R11772" i="2"/>
  <c r="R11773" i="2"/>
  <c r="R11774" i="2"/>
  <c r="R11775" i="2"/>
  <c r="R11776" i="2"/>
  <c r="R11777" i="2"/>
  <c r="R11778" i="2"/>
  <c r="R11779" i="2"/>
  <c r="R11780" i="2"/>
  <c r="R11781" i="2"/>
  <c r="R11782" i="2"/>
  <c r="R11783" i="2"/>
  <c r="R11784" i="2"/>
  <c r="R11785" i="2"/>
  <c r="R11786" i="2"/>
  <c r="R11787" i="2"/>
  <c r="R11788" i="2"/>
  <c r="R11789" i="2"/>
  <c r="R11790" i="2"/>
  <c r="R11791" i="2"/>
  <c r="R11792" i="2"/>
  <c r="R2" i="2"/>
  <c r="B27" i="8"/>
  <c r="I27" i="8" s="1"/>
  <c r="B20" i="8"/>
  <c r="I20" i="8" s="1"/>
  <c r="B21" i="8"/>
  <c r="I21" i="8" s="1"/>
  <c r="B22" i="8"/>
  <c r="G22" i="8" s="1"/>
  <c r="B23" i="8"/>
  <c r="G23" i="8" s="1"/>
  <c r="B24" i="8"/>
  <c r="G24" i="8" s="1"/>
  <c r="B25" i="8"/>
  <c r="F25" i="8" s="1"/>
  <c r="B26" i="8"/>
  <c r="F26" i="8" s="1"/>
  <c r="B9" i="8"/>
  <c r="F9" i="8" s="1"/>
  <c r="B10" i="8"/>
  <c r="F10" i="8" s="1"/>
  <c r="B11" i="8"/>
  <c r="I11" i="8" s="1"/>
  <c r="B12" i="8"/>
  <c r="I12" i="8" s="1"/>
  <c r="B13" i="8"/>
  <c r="I13" i="8" s="1"/>
  <c r="B14" i="8"/>
  <c r="G14" i="8" s="1"/>
  <c r="B15" i="8"/>
  <c r="D15" i="8" s="1"/>
  <c r="B16" i="8"/>
  <c r="D16" i="8" s="1"/>
  <c r="B17" i="8"/>
  <c r="F17" i="8" s="1"/>
  <c r="B18" i="8"/>
  <c r="F18" i="8" s="1"/>
  <c r="B19" i="8"/>
  <c r="I19" i="8" s="1"/>
  <c r="B8" i="8"/>
  <c r="D8" i="8" s="1"/>
  <c r="B7" i="8"/>
  <c r="I7" i="8" s="1"/>
  <c r="F8" i="8" l="1"/>
  <c r="I17" i="8"/>
  <c r="G7" i="8"/>
  <c r="I10" i="8"/>
  <c r="D14" i="8"/>
  <c r="G21" i="8"/>
  <c r="I9" i="8"/>
  <c r="D13" i="8"/>
  <c r="G20" i="8"/>
  <c r="D26" i="8"/>
  <c r="G13" i="8"/>
  <c r="F24" i="8"/>
  <c r="G12" i="8"/>
  <c r="F23" i="8"/>
  <c r="I26" i="8"/>
  <c r="F16" i="8"/>
  <c r="I18" i="8"/>
  <c r="D25" i="8"/>
  <c r="D7" i="8"/>
  <c r="D12" i="8"/>
  <c r="D24" i="8"/>
  <c r="F22" i="8"/>
  <c r="F14" i="8"/>
  <c r="G27" i="8"/>
  <c r="G19" i="8"/>
  <c r="G11" i="8"/>
  <c r="I24" i="8"/>
  <c r="H24" i="8" s="1"/>
  <c r="I16" i="8"/>
  <c r="J16" i="8" s="1"/>
  <c r="I8" i="8"/>
  <c r="J13" i="8"/>
  <c r="D19" i="8"/>
  <c r="D11" i="8"/>
  <c r="D23" i="8"/>
  <c r="F21" i="8"/>
  <c r="H21" i="8" s="1"/>
  <c r="F13" i="8"/>
  <c r="G26" i="8"/>
  <c r="H26" i="8" s="1"/>
  <c r="N26" i="8" s="1"/>
  <c r="O26" i="8" s="1"/>
  <c r="G18" i="8"/>
  <c r="G10" i="8"/>
  <c r="I23" i="8"/>
  <c r="H23" i="8" s="1"/>
  <c r="I15" i="8"/>
  <c r="J15" i="8" s="1"/>
  <c r="I25" i="8"/>
  <c r="D18" i="8"/>
  <c r="D10" i="8"/>
  <c r="D22" i="8"/>
  <c r="F7" i="8"/>
  <c r="F20" i="8"/>
  <c r="F12" i="8"/>
  <c r="G25" i="8"/>
  <c r="G17" i="8"/>
  <c r="H17" i="8" s="1"/>
  <c r="G9" i="8"/>
  <c r="I22" i="8"/>
  <c r="H22" i="8" s="1"/>
  <c r="I14" i="8"/>
  <c r="H14" i="8" s="1"/>
  <c r="N14" i="8" s="1"/>
  <c r="D17" i="8"/>
  <c r="D9" i="8"/>
  <c r="D21" i="8"/>
  <c r="F27" i="8"/>
  <c r="F19" i="8"/>
  <c r="F11" i="8"/>
  <c r="G16" i="8"/>
  <c r="G8" i="8"/>
  <c r="F15" i="8"/>
  <c r="H15" i="8" s="1"/>
  <c r="D20" i="8"/>
  <c r="G15" i="8"/>
  <c r="D27" i="8"/>
  <c r="H18" i="8"/>
  <c r="C16" i="8"/>
  <c r="E16" i="8" s="1"/>
  <c r="C17" i="8"/>
  <c r="C13" i="8"/>
  <c r="H11" i="8"/>
  <c r="H7" i="8"/>
  <c r="N7" i="8" s="1"/>
  <c r="O7" i="8" s="1"/>
  <c r="H10" i="8"/>
  <c r="H9" i="8"/>
  <c r="H12" i="8"/>
  <c r="H13" i="8"/>
  <c r="N13" i="8" s="1"/>
  <c r="H16" i="8"/>
  <c r="E17" i="8" l="1"/>
  <c r="H8" i="8"/>
  <c r="N8" i="8" s="1"/>
  <c r="O8" i="8" s="1"/>
  <c r="J26" i="8"/>
  <c r="H27" i="8"/>
  <c r="N27" i="8" s="1"/>
  <c r="O27" i="8" s="1"/>
  <c r="E13" i="8"/>
  <c r="J17" i="8"/>
  <c r="N17" i="8"/>
  <c r="O17" i="8" s="1"/>
  <c r="J11" i="8"/>
  <c r="N11" i="8"/>
  <c r="O11" i="8" s="1"/>
  <c r="J7" i="8"/>
  <c r="J8" i="8"/>
  <c r="N21" i="8"/>
  <c r="O21" i="8" s="1"/>
  <c r="J21" i="8"/>
  <c r="M16" i="8"/>
  <c r="L16" i="8"/>
  <c r="J19" i="8"/>
  <c r="H20" i="8"/>
  <c r="N20" i="8" s="1"/>
  <c r="O20" i="8" s="1"/>
  <c r="J22" i="8"/>
  <c r="N22" i="8"/>
  <c r="J14" i="8"/>
  <c r="J25" i="8"/>
  <c r="J27" i="8"/>
  <c r="J10" i="8"/>
  <c r="N10" i="8"/>
  <c r="O10" i="8" s="1"/>
  <c r="M13" i="8"/>
  <c r="N18" i="8"/>
  <c r="O18" i="8" s="1"/>
  <c r="J18" i="8"/>
  <c r="O14" i="8"/>
  <c r="L13" i="8"/>
  <c r="H19" i="8"/>
  <c r="N19" i="8" s="1"/>
  <c r="O19" i="8" s="1"/>
  <c r="M17" i="8"/>
  <c r="L17" i="8"/>
  <c r="H25" i="8"/>
  <c r="N25" i="8" s="1"/>
  <c r="O25" i="8" s="1"/>
  <c r="O13" i="8"/>
  <c r="O22" i="8"/>
  <c r="N15" i="8"/>
  <c r="O15" i="8" s="1"/>
  <c r="J20" i="8"/>
  <c r="J24" i="8"/>
  <c r="N24" i="8"/>
  <c r="O24" i="8" s="1"/>
  <c r="N16" i="8"/>
  <c r="O16" i="8" s="1"/>
  <c r="J9" i="8"/>
  <c r="N9" i="8"/>
  <c r="O9" i="8" s="1"/>
  <c r="N23" i="8"/>
  <c r="O23" i="8" s="1"/>
  <c r="J23" i="8"/>
  <c r="N12" i="8"/>
  <c r="O12" i="8" s="1"/>
  <c r="J12" i="8"/>
  <c r="K2" i="3"/>
  <c r="P1095" i="3"/>
  <c r="M1095" i="3"/>
  <c r="L1095" i="3"/>
  <c r="K1095" i="3"/>
  <c r="J1095" i="3"/>
  <c r="P1094" i="3"/>
  <c r="M1094" i="3"/>
  <c r="L1094" i="3"/>
  <c r="K1094" i="3"/>
  <c r="J1094" i="3"/>
  <c r="P1093" i="3"/>
  <c r="M1093" i="3"/>
  <c r="L1093" i="3"/>
  <c r="K1093" i="3"/>
  <c r="J1093" i="3"/>
  <c r="P1092" i="3"/>
  <c r="M1092" i="3"/>
  <c r="L1092" i="3"/>
  <c r="K1092" i="3"/>
  <c r="J1092" i="3"/>
  <c r="P1091" i="3"/>
  <c r="M1091" i="3"/>
  <c r="L1091" i="3"/>
  <c r="K1091" i="3"/>
  <c r="J1091" i="3"/>
  <c r="P1090" i="3"/>
  <c r="M1090" i="3"/>
  <c r="L1090" i="3"/>
  <c r="K1090" i="3"/>
  <c r="J1090" i="3"/>
  <c r="P1089" i="3"/>
  <c r="M1089" i="3"/>
  <c r="L1089" i="3"/>
  <c r="K1089" i="3"/>
  <c r="J1089" i="3"/>
  <c r="P1088" i="3"/>
  <c r="M1088" i="3"/>
  <c r="L1088" i="3"/>
  <c r="K1088" i="3"/>
  <c r="J1088" i="3"/>
  <c r="P1087" i="3"/>
  <c r="M1087" i="3"/>
  <c r="L1087" i="3"/>
  <c r="K1087" i="3"/>
  <c r="J1087" i="3"/>
  <c r="P1086" i="3"/>
  <c r="M1086" i="3"/>
  <c r="L1086" i="3"/>
  <c r="K1086" i="3"/>
  <c r="J1086" i="3"/>
  <c r="P1085" i="3"/>
  <c r="M1085" i="3"/>
  <c r="L1085" i="3"/>
  <c r="K1085" i="3"/>
  <c r="J1085" i="3"/>
  <c r="P1084" i="3"/>
  <c r="M1084" i="3"/>
  <c r="L1084" i="3"/>
  <c r="K1084" i="3"/>
  <c r="J1084" i="3"/>
  <c r="P1083" i="3"/>
  <c r="M1083" i="3"/>
  <c r="L1083" i="3"/>
  <c r="K1083" i="3"/>
  <c r="J1083" i="3"/>
  <c r="P1082" i="3"/>
  <c r="M1082" i="3"/>
  <c r="L1082" i="3"/>
  <c r="K1082" i="3"/>
  <c r="J1082" i="3"/>
  <c r="P1081" i="3"/>
  <c r="M1081" i="3"/>
  <c r="L1081" i="3"/>
  <c r="K1081" i="3"/>
  <c r="J1081" i="3"/>
  <c r="P1080" i="3"/>
  <c r="M1080" i="3"/>
  <c r="L1080" i="3"/>
  <c r="K1080" i="3"/>
  <c r="J1080" i="3"/>
  <c r="P1079" i="3"/>
  <c r="M1079" i="3"/>
  <c r="L1079" i="3"/>
  <c r="K1079" i="3"/>
  <c r="J1079" i="3"/>
  <c r="P1078" i="3"/>
  <c r="M1078" i="3"/>
  <c r="L1078" i="3"/>
  <c r="K1078" i="3"/>
  <c r="J1078" i="3"/>
  <c r="P1077" i="3"/>
  <c r="M1077" i="3"/>
  <c r="L1077" i="3"/>
  <c r="K1077" i="3"/>
  <c r="J1077" i="3"/>
  <c r="P1076" i="3"/>
  <c r="M1076" i="3"/>
  <c r="L1076" i="3"/>
  <c r="K1076" i="3"/>
  <c r="J1076" i="3"/>
  <c r="P1075" i="3"/>
  <c r="M1075" i="3"/>
  <c r="L1075" i="3"/>
  <c r="K1075" i="3"/>
  <c r="J1075" i="3"/>
  <c r="P1074" i="3"/>
  <c r="M1074" i="3"/>
  <c r="L1074" i="3"/>
  <c r="K1074" i="3"/>
  <c r="J1074" i="3"/>
  <c r="P1073" i="3"/>
  <c r="M1073" i="3"/>
  <c r="L1073" i="3"/>
  <c r="K1073" i="3"/>
  <c r="J1073" i="3"/>
  <c r="P1072" i="3"/>
  <c r="M1072" i="3"/>
  <c r="L1072" i="3"/>
  <c r="K1072" i="3"/>
  <c r="J1072" i="3"/>
  <c r="P1071" i="3"/>
  <c r="M1071" i="3"/>
  <c r="L1071" i="3"/>
  <c r="K1071" i="3"/>
  <c r="J1071" i="3"/>
  <c r="P1070" i="3"/>
  <c r="M1070" i="3"/>
  <c r="L1070" i="3"/>
  <c r="K1070" i="3"/>
  <c r="J1070" i="3"/>
  <c r="P1069" i="3"/>
  <c r="M1069" i="3"/>
  <c r="L1069" i="3"/>
  <c r="K1069" i="3"/>
  <c r="J1069" i="3"/>
  <c r="P1068" i="3"/>
  <c r="M1068" i="3"/>
  <c r="L1068" i="3"/>
  <c r="K1068" i="3"/>
  <c r="J1068" i="3"/>
  <c r="P1067" i="3"/>
  <c r="M1067" i="3"/>
  <c r="L1067" i="3"/>
  <c r="K1067" i="3"/>
  <c r="J1067" i="3"/>
  <c r="P1066" i="3"/>
  <c r="R1066" i="3" s="1"/>
  <c r="M1066" i="3"/>
  <c r="L1066" i="3"/>
  <c r="K1066" i="3"/>
  <c r="J1066" i="3"/>
  <c r="P1065" i="3"/>
  <c r="M1065" i="3"/>
  <c r="L1065" i="3"/>
  <c r="K1065" i="3"/>
  <c r="J1065" i="3"/>
  <c r="P1064" i="3"/>
  <c r="M1064" i="3"/>
  <c r="L1064" i="3"/>
  <c r="K1064" i="3"/>
  <c r="J1064" i="3"/>
  <c r="P1063" i="3"/>
  <c r="M1063" i="3"/>
  <c r="L1063" i="3"/>
  <c r="K1063" i="3"/>
  <c r="J1063" i="3"/>
  <c r="P1062" i="3"/>
  <c r="M1062" i="3"/>
  <c r="L1062" i="3"/>
  <c r="K1062" i="3"/>
  <c r="J1062" i="3"/>
  <c r="P1061" i="3"/>
  <c r="M1061" i="3"/>
  <c r="L1061" i="3"/>
  <c r="K1061" i="3"/>
  <c r="J1061" i="3"/>
  <c r="P1060" i="3"/>
  <c r="M1060" i="3"/>
  <c r="L1060" i="3"/>
  <c r="K1060" i="3"/>
  <c r="J1060" i="3"/>
  <c r="P1059" i="3"/>
  <c r="R1059" i="3" s="1"/>
  <c r="M1059" i="3"/>
  <c r="L1059" i="3"/>
  <c r="K1059" i="3"/>
  <c r="J1059" i="3"/>
  <c r="P1058" i="3"/>
  <c r="M1058" i="3"/>
  <c r="L1058" i="3"/>
  <c r="K1058" i="3"/>
  <c r="J1058" i="3"/>
  <c r="P1057" i="3"/>
  <c r="M1057" i="3"/>
  <c r="L1057" i="3"/>
  <c r="K1057" i="3"/>
  <c r="J1057" i="3"/>
  <c r="P1056" i="3"/>
  <c r="M1056" i="3"/>
  <c r="L1056" i="3"/>
  <c r="K1056" i="3"/>
  <c r="J1056" i="3"/>
  <c r="P1055" i="3"/>
  <c r="M1055" i="3"/>
  <c r="L1055" i="3"/>
  <c r="K1055" i="3"/>
  <c r="J1055" i="3"/>
  <c r="P1054" i="3"/>
  <c r="M1054" i="3"/>
  <c r="L1054" i="3"/>
  <c r="K1054" i="3"/>
  <c r="J1054" i="3"/>
  <c r="P1053" i="3"/>
  <c r="M1053" i="3"/>
  <c r="L1053" i="3"/>
  <c r="K1053" i="3"/>
  <c r="J1053" i="3"/>
  <c r="P1052" i="3"/>
  <c r="M1052" i="3"/>
  <c r="L1052" i="3"/>
  <c r="K1052" i="3"/>
  <c r="J1052" i="3"/>
  <c r="P1051" i="3"/>
  <c r="M1051" i="3"/>
  <c r="L1051" i="3"/>
  <c r="K1051" i="3"/>
  <c r="J1051" i="3"/>
  <c r="P1050" i="3"/>
  <c r="M1050" i="3"/>
  <c r="L1050" i="3"/>
  <c r="K1050" i="3"/>
  <c r="J1050" i="3"/>
  <c r="P1049" i="3"/>
  <c r="M1049" i="3"/>
  <c r="L1049" i="3"/>
  <c r="K1049" i="3"/>
  <c r="J1049" i="3"/>
  <c r="P1048" i="3"/>
  <c r="M1048" i="3"/>
  <c r="L1048" i="3"/>
  <c r="K1048" i="3"/>
  <c r="J1048" i="3"/>
  <c r="P1047" i="3"/>
  <c r="M1047" i="3"/>
  <c r="L1047" i="3"/>
  <c r="K1047" i="3"/>
  <c r="J1047" i="3"/>
  <c r="P1046" i="3"/>
  <c r="M1046" i="3"/>
  <c r="L1046" i="3"/>
  <c r="K1046" i="3"/>
  <c r="J1046" i="3"/>
  <c r="P1045" i="3"/>
  <c r="M1045" i="3"/>
  <c r="L1045" i="3"/>
  <c r="K1045" i="3"/>
  <c r="J1045" i="3"/>
  <c r="P1044" i="3"/>
  <c r="M1044" i="3"/>
  <c r="L1044" i="3"/>
  <c r="K1044" i="3"/>
  <c r="J1044" i="3"/>
  <c r="P1043" i="3"/>
  <c r="M1043" i="3"/>
  <c r="L1043" i="3"/>
  <c r="K1043" i="3"/>
  <c r="J1043" i="3"/>
  <c r="P1042" i="3"/>
  <c r="M1042" i="3"/>
  <c r="L1042" i="3"/>
  <c r="K1042" i="3"/>
  <c r="J1042" i="3"/>
  <c r="P1041" i="3"/>
  <c r="M1041" i="3"/>
  <c r="L1041" i="3"/>
  <c r="K1041" i="3"/>
  <c r="J1041" i="3"/>
  <c r="P1040" i="3"/>
  <c r="M1040" i="3"/>
  <c r="L1040" i="3"/>
  <c r="K1040" i="3"/>
  <c r="J1040" i="3"/>
  <c r="P1039" i="3"/>
  <c r="M1039" i="3"/>
  <c r="L1039" i="3"/>
  <c r="K1039" i="3"/>
  <c r="J1039" i="3"/>
  <c r="P1038" i="3"/>
  <c r="M1038" i="3"/>
  <c r="L1038" i="3"/>
  <c r="K1038" i="3"/>
  <c r="J1038" i="3"/>
  <c r="P1037" i="3"/>
  <c r="M1037" i="3"/>
  <c r="L1037" i="3"/>
  <c r="K1037" i="3"/>
  <c r="J1037" i="3"/>
  <c r="P1036" i="3"/>
  <c r="M1036" i="3"/>
  <c r="L1036" i="3"/>
  <c r="K1036" i="3"/>
  <c r="J1036" i="3"/>
  <c r="P1035" i="3"/>
  <c r="M1035" i="3"/>
  <c r="L1035" i="3"/>
  <c r="K1035" i="3"/>
  <c r="J1035" i="3"/>
  <c r="P1034" i="3"/>
  <c r="M1034" i="3"/>
  <c r="L1034" i="3"/>
  <c r="K1034" i="3"/>
  <c r="J1034" i="3"/>
  <c r="P1033" i="3"/>
  <c r="M1033" i="3"/>
  <c r="L1033" i="3"/>
  <c r="K1033" i="3"/>
  <c r="J1033" i="3"/>
  <c r="P1032" i="3"/>
  <c r="M1032" i="3"/>
  <c r="L1032" i="3"/>
  <c r="K1032" i="3"/>
  <c r="J1032" i="3"/>
  <c r="P1031" i="3"/>
  <c r="M1031" i="3"/>
  <c r="L1031" i="3"/>
  <c r="K1031" i="3"/>
  <c r="J1031" i="3"/>
  <c r="P1030" i="3"/>
  <c r="M1030" i="3"/>
  <c r="L1030" i="3"/>
  <c r="K1030" i="3"/>
  <c r="J1030" i="3"/>
  <c r="P1029" i="3"/>
  <c r="M1029" i="3"/>
  <c r="L1029" i="3"/>
  <c r="K1029" i="3"/>
  <c r="J1029" i="3"/>
  <c r="P1028" i="3"/>
  <c r="M1028" i="3"/>
  <c r="L1028" i="3"/>
  <c r="K1028" i="3"/>
  <c r="J1028" i="3"/>
  <c r="P1027" i="3"/>
  <c r="M1027" i="3"/>
  <c r="L1027" i="3"/>
  <c r="K1027" i="3"/>
  <c r="J1027" i="3"/>
  <c r="P1026" i="3"/>
  <c r="M1026" i="3"/>
  <c r="L1026" i="3"/>
  <c r="K1026" i="3"/>
  <c r="J1026" i="3"/>
  <c r="P1025" i="3"/>
  <c r="M1025" i="3"/>
  <c r="L1025" i="3"/>
  <c r="K1025" i="3"/>
  <c r="J1025" i="3"/>
  <c r="P1024" i="3"/>
  <c r="M1024" i="3"/>
  <c r="L1024" i="3"/>
  <c r="K1024" i="3"/>
  <c r="J1024" i="3"/>
  <c r="P1023" i="3"/>
  <c r="M1023" i="3"/>
  <c r="L1023" i="3"/>
  <c r="K1023" i="3"/>
  <c r="J1023" i="3"/>
  <c r="P1022" i="3"/>
  <c r="M1022" i="3"/>
  <c r="L1022" i="3"/>
  <c r="K1022" i="3"/>
  <c r="J1022" i="3"/>
  <c r="P1021" i="3"/>
  <c r="M1021" i="3"/>
  <c r="L1021" i="3"/>
  <c r="K1021" i="3"/>
  <c r="J1021" i="3"/>
  <c r="P1020" i="3"/>
  <c r="M1020" i="3"/>
  <c r="L1020" i="3"/>
  <c r="K1020" i="3"/>
  <c r="J1020" i="3"/>
  <c r="P1019" i="3"/>
  <c r="M1019" i="3"/>
  <c r="L1019" i="3"/>
  <c r="K1019" i="3"/>
  <c r="J1019" i="3"/>
  <c r="P1018" i="3"/>
  <c r="M1018" i="3"/>
  <c r="L1018" i="3"/>
  <c r="K1018" i="3"/>
  <c r="J1018" i="3"/>
  <c r="P1017" i="3"/>
  <c r="M1017" i="3"/>
  <c r="L1017" i="3"/>
  <c r="K1017" i="3"/>
  <c r="J1017" i="3"/>
  <c r="P1016" i="3"/>
  <c r="M1016" i="3"/>
  <c r="L1016" i="3"/>
  <c r="K1016" i="3"/>
  <c r="J1016" i="3"/>
  <c r="P1015" i="3"/>
  <c r="M1015" i="3"/>
  <c r="L1015" i="3"/>
  <c r="K1015" i="3"/>
  <c r="J1015" i="3"/>
  <c r="P1014" i="3"/>
  <c r="M1014" i="3"/>
  <c r="L1014" i="3"/>
  <c r="K1014" i="3"/>
  <c r="J1014" i="3"/>
  <c r="P1013" i="3"/>
  <c r="M1013" i="3"/>
  <c r="L1013" i="3"/>
  <c r="K1013" i="3"/>
  <c r="J1013" i="3"/>
  <c r="P1012" i="3"/>
  <c r="M1012" i="3"/>
  <c r="L1012" i="3"/>
  <c r="K1012" i="3"/>
  <c r="J1012" i="3"/>
  <c r="P1011" i="3"/>
  <c r="M1011" i="3"/>
  <c r="L1011" i="3"/>
  <c r="K1011" i="3"/>
  <c r="J1011" i="3"/>
  <c r="P1010" i="3"/>
  <c r="M1010" i="3"/>
  <c r="L1010" i="3"/>
  <c r="K1010" i="3"/>
  <c r="J1010" i="3"/>
  <c r="P1009" i="3"/>
  <c r="M1009" i="3"/>
  <c r="L1009" i="3"/>
  <c r="K1009" i="3"/>
  <c r="J1009" i="3"/>
  <c r="P1008" i="3"/>
  <c r="M1008" i="3"/>
  <c r="L1008" i="3"/>
  <c r="K1008" i="3"/>
  <c r="J1008" i="3"/>
  <c r="P1007" i="3"/>
  <c r="M1007" i="3"/>
  <c r="L1007" i="3"/>
  <c r="K1007" i="3"/>
  <c r="J1007" i="3"/>
  <c r="P1006" i="3"/>
  <c r="M1006" i="3"/>
  <c r="L1006" i="3"/>
  <c r="K1006" i="3"/>
  <c r="J1006" i="3"/>
  <c r="P1005" i="3"/>
  <c r="M1005" i="3"/>
  <c r="L1005" i="3"/>
  <c r="K1005" i="3"/>
  <c r="J1005" i="3"/>
  <c r="P1004" i="3"/>
  <c r="M1004" i="3"/>
  <c r="L1004" i="3"/>
  <c r="K1004" i="3"/>
  <c r="J1004" i="3"/>
  <c r="P1003" i="3"/>
  <c r="M1003" i="3"/>
  <c r="L1003" i="3"/>
  <c r="K1003" i="3"/>
  <c r="J1003" i="3"/>
  <c r="P1002" i="3"/>
  <c r="M1002" i="3"/>
  <c r="L1002" i="3"/>
  <c r="K1002" i="3"/>
  <c r="J1002" i="3"/>
  <c r="P1001" i="3"/>
  <c r="M1001" i="3"/>
  <c r="L1001" i="3"/>
  <c r="K1001" i="3"/>
  <c r="J1001" i="3"/>
  <c r="P1000" i="3"/>
  <c r="M1000" i="3"/>
  <c r="L1000" i="3"/>
  <c r="K1000" i="3"/>
  <c r="J1000" i="3"/>
  <c r="P999" i="3"/>
  <c r="M999" i="3"/>
  <c r="L999" i="3"/>
  <c r="K999" i="3"/>
  <c r="J999" i="3"/>
  <c r="P998" i="3"/>
  <c r="M998" i="3"/>
  <c r="L998" i="3"/>
  <c r="K998" i="3"/>
  <c r="J998" i="3"/>
  <c r="P997" i="3"/>
  <c r="M997" i="3"/>
  <c r="L997" i="3"/>
  <c r="K997" i="3"/>
  <c r="J997" i="3"/>
  <c r="P996" i="3"/>
  <c r="M996" i="3"/>
  <c r="L996" i="3"/>
  <c r="K996" i="3"/>
  <c r="J996" i="3"/>
  <c r="P995" i="3"/>
  <c r="M995" i="3"/>
  <c r="L995" i="3"/>
  <c r="K995" i="3"/>
  <c r="J995" i="3"/>
  <c r="P994" i="3"/>
  <c r="M994" i="3"/>
  <c r="L994" i="3"/>
  <c r="K994" i="3"/>
  <c r="J994" i="3"/>
  <c r="P993" i="3"/>
  <c r="M993" i="3"/>
  <c r="L993" i="3"/>
  <c r="K993" i="3"/>
  <c r="J993" i="3"/>
  <c r="P992" i="3"/>
  <c r="M992" i="3"/>
  <c r="L992" i="3"/>
  <c r="K992" i="3"/>
  <c r="J992" i="3"/>
  <c r="P991" i="3"/>
  <c r="M991" i="3"/>
  <c r="L991" i="3"/>
  <c r="K991" i="3"/>
  <c r="J991" i="3"/>
  <c r="P990" i="3"/>
  <c r="M990" i="3"/>
  <c r="L990" i="3"/>
  <c r="K990" i="3"/>
  <c r="J990" i="3"/>
  <c r="P989" i="3"/>
  <c r="M989" i="3"/>
  <c r="L989" i="3"/>
  <c r="K989" i="3"/>
  <c r="J989" i="3"/>
  <c r="P988" i="3"/>
  <c r="M988" i="3"/>
  <c r="L988" i="3"/>
  <c r="K988" i="3"/>
  <c r="J988" i="3"/>
  <c r="P987" i="3"/>
  <c r="M987" i="3"/>
  <c r="L987" i="3"/>
  <c r="K987" i="3"/>
  <c r="J987" i="3"/>
  <c r="P986" i="3"/>
  <c r="M986" i="3"/>
  <c r="L986" i="3"/>
  <c r="K986" i="3"/>
  <c r="J986" i="3"/>
  <c r="P985" i="3"/>
  <c r="M985" i="3"/>
  <c r="L985" i="3"/>
  <c r="K985" i="3"/>
  <c r="J985" i="3"/>
  <c r="P984" i="3"/>
  <c r="M984" i="3"/>
  <c r="L984" i="3"/>
  <c r="K984" i="3"/>
  <c r="J984" i="3"/>
  <c r="P983" i="3"/>
  <c r="M983" i="3"/>
  <c r="L983" i="3"/>
  <c r="K983" i="3"/>
  <c r="J983" i="3"/>
  <c r="P982" i="3"/>
  <c r="M982" i="3"/>
  <c r="L982" i="3"/>
  <c r="K982" i="3"/>
  <c r="J982" i="3"/>
  <c r="P981" i="3"/>
  <c r="M981" i="3"/>
  <c r="L981" i="3"/>
  <c r="K981" i="3"/>
  <c r="J981" i="3"/>
  <c r="P980" i="3"/>
  <c r="M980" i="3"/>
  <c r="L980" i="3"/>
  <c r="K980" i="3"/>
  <c r="J980" i="3"/>
  <c r="P979" i="3"/>
  <c r="M979" i="3"/>
  <c r="L979" i="3"/>
  <c r="K979" i="3"/>
  <c r="J979" i="3"/>
  <c r="P978" i="3"/>
  <c r="M978" i="3"/>
  <c r="L978" i="3"/>
  <c r="K978" i="3"/>
  <c r="J978" i="3"/>
  <c r="P977" i="3"/>
  <c r="M977" i="3"/>
  <c r="L977" i="3"/>
  <c r="K977" i="3"/>
  <c r="J977" i="3"/>
  <c r="P976" i="3"/>
  <c r="M976" i="3"/>
  <c r="L976" i="3"/>
  <c r="K976" i="3"/>
  <c r="J976" i="3"/>
  <c r="P975" i="3"/>
  <c r="M975" i="3"/>
  <c r="L975" i="3"/>
  <c r="K975" i="3"/>
  <c r="J975" i="3"/>
  <c r="P974" i="3"/>
  <c r="M974" i="3"/>
  <c r="L974" i="3"/>
  <c r="K974" i="3"/>
  <c r="J974" i="3"/>
  <c r="P973" i="3"/>
  <c r="M973" i="3"/>
  <c r="L973" i="3"/>
  <c r="K973" i="3"/>
  <c r="J973" i="3"/>
  <c r="P972" i="3"/>
  <c r="M972" i="3"/>
  <c r="L972" i="3"/>
  <c r="K972" i="3"/>
  <c r="J972" i="3"/>
  <c r="P971" i="3"/>
  <c r="M971" i="3"/>
  <c r="L971" i="3"/>
  <c r="K971" i="3"/>
  <c r="J971" i="3"/>
  <c r="P970" i="3"/>
  <c r="M970" i="3"/>
  <c r="L970" i="3"/>
  <c r="K970" i="3"/>
  <c r="J970" i="3"/>
  <c r="P969" i="3"/>
  <c r="M969" i="3"/>
  <c r="L969" i="3"/>
  <c r="K969" i="3"/>
  <c r="J969" i="3"/>
  <c r="P968" i="3"/>
  <c r="M968" i="3"/>
  <c r="L968" i="3"/>
  <c r="K968" i="3"/>
  <c r="J968" i="3"/>
  <c r="P967" i="3"/>
  <c r="M967" i="3"/>
  <c r="L967" i="3"/>
  <c r="K967" i="3"/>
  <c r="J967" i="3"/>
  <c r="P966" i="3"/>
  <c r="M966" i="3"/>
  <c r="L966" i="3"/>
  <c r="K966" i="3"/>
  <c r="J966" i="3"/>
  <c r="P965" i="3"/>
  <c r="M965" i="3"/>
  <c r="L965" i="3"/>
  <c r="K965" i="3"/>
  <c r="J965" i="3"/>
  <c r="P964" i="3"/>
  <c r="M964" i="3"/>
  <c r="L964" i="3"/>
  <c r="K964" i="3"/>
  <c r="J964" i="3"/>
  <c r="P963" i="3"/>
  <c r="M963" i="3"/>
  <c r="L963" i="3"/>
  <c r="K963" i="3"/>
  <c r="J963" i="3"/>
  <c r="P962" i="3"/>
  <c r="M962" i="3"/>
  <c r="L962" i="3"/>
  <c r="K962" i="3"/>
  <c r="J962" i="3"/>
  <c r="P961" i="3"/>
  <c r="M961" i="3"/>
  <c r="L961" i="3"/>
  <c r="K961" i="3"/>
  <c r="J961" i="3"/>
  <c r="P960" i="3"/>
  <c r="M960" i="3"/>
  <c r="L960" i="3"/>
  <c r="K960" i="3"/>
  <c r="J960" i="3"/>
  <c r="P959" i="3"/>
  <c r="M959" i="3"/>
  <c r="L959" i="3"/>
  <c r="K959" i="3"/>
  <c r="J959" i="3"/>
  <c r="P958" i="3"/>
  <c r="M958" i="3"/>
  <c r="L958" i="3"/>
  <c r="K958" i="3"/>
  <c r="J958" i="3"/>
  <c r="P957" i="3"/>
  <c r="M957" i="3"/>
  <c r="L957" i="3"/>
  <c r="K957" i="3"/>
  <c r="J957" i="3"/>
  <c r="P956" i="3"/>
  <c r="M956" i="3"/>
  <c r="L956" i="3"/>
  <c r="K956" i="3"/>
  <c r="J956" i="3"/>
  <c r="P955" i="3"/>
  <c r="M955" i="3"/>
  <c r="L955" i="3"/>
  <c r="K955" i="3"/>
  <c r="J955" i="3"/>
  <c r="P954" i="3"/>
  <c r="M954" i="3"/>
  <c r="L954" i="3"/>
  <c r="K954" i="3"/>
  <c r="J954" i="3"/>
  <c r="P953" i="3"/>
  <c r="M953" i="3"/>
  <c r="L953" i="3"/>
  <c r="K953" i="3"/>
  <c r="J953" i="3"/>
  <c r="P952" i="3"/>
  <c r="M952" i="3"/>
  <c r="L952" i="3"/>
  <c r="K952" i="3"/>
  <c r="J952" i="3"/>
  <c r="P951" i="3"/>
  <c r="M951" i="3"/>
  <c r="L951" i="3"/>
  <c r="K951" i="3"/>
  <c r="J951" i="3"/>
  <c r="P950" i="3"/>
  <c r="M950" i="3"/>
  <c r="L950" i="3"/>
  <c r="K950" i="3"/>
  <c r="J950" i="3"/>
  <c r="P949" i="3"/>
  <c r="M949" i="3"/>
  <c r="L949" i="3"/>
  <c r="K949" i="3"/>
  <c r="J949" i="3"/>
  <c r="P948" i="3"/>
  <c r="M948" i="3"/>
  <c r="L948" i="3"/>
  <c r="K948" i="3"/>
  <c r="J948" i="3"/>
  <c r="P947" i="3"/>
  <c r="M947" i="3"/>
  <c r="L947" i="3"/>
  <c r="K947" i="3"/>
  <c r="J947" i="3"/>
  <c r="P946" i="3"/>
  <c r="M946" i="3"/>
  <c r="L946" i="3"/>
  <c r="K946" i="3"/>
  <c r="J946" i="3"/>
  <c r="P945" i="3"/>
  <c r="M945" i="3"/>
  <c r="L945" i="3"/>
  <c r="K945" i="3"/>
  <c r="J945" i="3"/>
  <c r="P944" i="3"/>
  <c r="M944" i="3"/>
  <c r="L944" i="3"/>
  <c r="K944" i="3"/>
  <c r="J944" i="3"/>
  <c r="P943" i="3"/>
  <c r="M943" i="3"/>
  <c r="L943" i="3"/>
  <c r="K943" i="3"/>
  <c r="J943" i="3"/>
  <c r="P942" i="3"/>
  <c r="M942" i="3"/>
  <c r="L942" i="3"/>
  <c r="K942" i="3"/>
  <c r="J942" i="3"/>
  <c r="P941" i="3"/>
  <c r="M941" i="3"/>
  <c r="L941" i="3"/>
  <c r="K941" i="3"/>
  <c r="J941" i="3"/>
  <c r="P940" i="3"/>
  <c r="M940" i="3"/>
  <c r="L940" i="3"/>
  <c r="K940" i="3"/>
  <c r="J940" i="3"/>
  <c r="P939" i="3"/>
  <c r="M939" i="3"/>
  <c r="L939" i="3"/>
  <c r="K939" i="3"/>
  <c r="J939" i="3"/>
  <c r="P938" i="3"/>
  <c r="M938" i="3"/>
  <c r="L938" i="3"/>
  <c r="K938" i="3"/>
  <c r="J938" i="3"/>
  <c r="P937" i="3"/>
  <c r="M937" i="3"/>
  <c r="L937" i="3"/>
  <c r="K937" i="3"/>
  <c r="J937" i="3"/>
  <c r="P936" i="3"/>
  <c r="M936" i="3"/>
  <c r="L936" i="3"/>
  <c r="K936" i="3"/>
  <c r="J936" i="3"/>
  <c r="P935" i="3"/>
  <c r="M935" i="3"/>
  <c r="L935" i="3"/>
  <c r="K935" i="3"/>
  <c r="J935" i="3"/>
  <c r="P934" i="3"/>
  <c r="M934" i="3"/>
  <c r="L934" i="3"/>
  <c r="K934" i="3"/>
  <c r="J934" i="3"/>
  <c r="P933" i="3"/>
  <c r="M933" i="3"/>
  <c r="L933" i="3"/>
  <c r="K933" i="3"/>
  <c r="J933" i="3"/>
  <c r="P932" i="3"/>
  <c r="M932" i="3"/>
  <c r="L932" i="3"/>
  <c r="K932" i="3"/>
  <c r="J932" i="3"/>
  <c r="P931" i="3"/>
  <c r="M931" i="3"/>
  <c r="L931" i="3"/>
  <c r="K931" i="3"/>
  <c r="J931" i="3"/>
  <c r="P930" i="3"/>
  <c r="M930" i="3"/>
  <c r="L930" i="3"/>
  <c r="K930" i="3"/>
  <c r="J930" i="3"/>
  <c r="P929" i="3"/>
  <c r="M929" i="3"/>
  <c r="L929" i="3"/>
  <c r="K929" i="3"/>
  <c r="J929" i="3"/>
  <c r="P928" i="3"/>
  <c r="M928" i="3"/>
  <c r="L928" i="3"/>
  <c r="K928" i="3"/>
  <c r="J928" i="3"/>
  <c r="P927" i="3"/>
  <c r="M927" i="3"/>
  <c r="L927" i="3"/>
  <c r="K927" i="3"/>
  <c r="J927" i="3"/>
  <c r="P926" i="3"/>
  <c r="M926" i="3"/>
  <c r="L926" i="3"/>
  <c r="K926" i="3"/>
  <c r="J926" i="3"/>
  <c r="P925" i="3"/>
  <c r="M925" i="3"/>
  <c r="L925" i="3"/>
  <c r="K925" i="3"/>
  <c r="J925" i="3"/>
  <c r="P924" i="3"/>
  <c r="M924" i="3"/>
  <c r="L924" i="3"/>
  <c r="K924" i="3"/>
  <c r="J924" i="3"/>
  <c r="P923" i="3"/>
  <c r="M923" i="3"/>
  <c r="L923" i="3"/>
  <c r="K923" i="3"/>
  <c r="J923" i="3"/>
  <c r="P922" i="3"/>
  <c r="M922" i="3"/>
  <c r="L922" i="3"/>
  <c r="K922" i="3"/>
  <c r="J922" i="3"/>
  <c r="P921" i="3"/>
  <c r="M921" i="3"/>
  <c r="L921" i="3"/>
  <c r="K921" i="3"/>
  <c r="J921" i="3"/>
  <c r="P920" i="3"/>
  <c r="M920" i="3"/>
  <c r="L920" i="3"/>
  <c r="K920" i="3"/>
  <c r="J920" i="3"/>
  <c r="P919" i="3"/>
  <c r="M919" i="3"/>
  <c r="L919" i="3"/>
  <c r="K919" i="3"/>
  <c r="J919" i="3"/>
  <c r="P918" i="3"/>
  <c r="M918" i="3"/>
  <c r="L918" i="3"/>
  <c r="K918" i="3"/>
  <c r="J918" i="3"/>
  <c r="P917" i="3"/>
  <c r="M917" i="3"/>
  <c r="L917" i="3"/>
  <c r="K917" i="3"/>
  <c r="J917" i="3"/>
  <c r="P916" i="3"/>
  <c r="M916" i="3"/>
  <c r="L916" i="3"/>
  <c r="K916" i="3"/>
  <c r="J916" i="3"/>
  <c r="P915" i="3"/>
  <c r="M915" i="3"/>
  <c r="L915" i="3"/>
  <c r="K915" i="3"/>
  <c r="J915" i="3"/>
  <c r="P914" i="3"/>
  <c r="M914" i="3"/>
  <c r="L914" i="3"/>
  <c r="K914" i="3"/>
  <c r="J914" i="3"/>
  <c r="P913" i="3"/>
  <c r="M913" i="3"/>
  <c r="L913" i="3"/>
  <c r="K913" i="3"/>
  <c r="J913" i="3"/>
  <c r="P912" i="3"/>
  <c r="M912" i="3"/>
  <c r="L912" i="3"/>
  <c r="K912" i="3"/>
  <c r="J912" i="3"/>
  <c r="P911" i="3"/>
  <c r="M911" i="3"/>
  <c r="L911" i="3"/>
  <c r="K911" i="3"/>
  <c r="J911" i="3"/>
  <c r="P910" i="3"/>
  <c r="M910" i="3"/>
  <c r="L910" i="3"/>
  <c r="K910" i="3"/>
  <c r="J910" i="3"/>
  <c r="P909" i="3"/>
  <c r="M909" i="3"/>
  <c r="L909" i="3"/>
  <c r="K909" i="3"/>
  <c r="J909" i="3"/>
  <c r="P908" i="3"/>
  <c r="M908" i="3"/>
  <c r="L908" i="3"/>
  <c r="K908" i="3"/>
  <c r="J908" i="3"/>
  <c r="P907" i="3"/>
  <c r="M907" i="3"/>
  <c r="L907" i="3"/>
  <c r="K907" i="3"/>
  <c r="J907" i="3"/>
  <c r="P906" i="3"/>
  <c r="M906" i="3"/>
  <c r="L906" i="3"/>
  <c r="K906" i="3"/>
  <c r="J906" i="3"/>
  <c r="P905" i="3"/>
  <c r="M905" i="3"/>
  <c r="L905" i="3"/>
  <c r="K905" i="3"/>
  <c r="J905" i="3"/>
  <c r="P904" i="3"/>
  <c r="M904" i="3"/>
  <c r="L904" i="3"/>
  <c r="K904" i="3"/>
  <c r="J904" i="3"/>
  <c r="P903" i="3"/>
  <c r="M903" i="3"/>
  <c r="L903" i="3"/>
  <c r="K903" i="3"/>
  <c r="J903" i="3"/>
  <c r="P902" i="3"/>
  <c r="M902" i="3"/>
  <c r="L902" i="3"/>
  <c r="K902" i="3"/>
  <c r="J902" i="3"/>
  <c r="P901" i="3"/>
  <c r="M901" i="3"/>
  <c r="L901" i="3"/>
  <c r="K901" i="3"/>
  <c r="J901" i="3"/>
  <c r="P900" i="3"/>
  <c r="M900" i="3"/>
  <c r="L900" i="3"/>
  <c r="K900" i="3"/>
  <c r="J900" i="3"/>
  <c r="P899" i="3"/>
  <c r="M899" i="3"/>
  <c r="L899" i="3"/>
  <c r="K899" i="3"/>
  <c r="J899" i="3"/>
  <c r="P898" i="3"/>
  <c r="M898" i="3"/>
  <c r="L898" i="3"/>
  <c r="K898" i="3"/>
  <c r="J898" i="3"/>
  <c r="P897" i="3"/>
  <c r="M897" i="3"/>
  <c r="L897" i="3"/>
  <c r="K897" i="3"/>
  <c r="J897" i="3"/>
  <c r="P896" i="3"/>
  <c r="M896" i="3"/>
  <c r="L896" i="3"/>
  <c r="K896" i="3"/>
  <c r="J896" i="3"/>
  <c r="P895" i="3"/>
  <c r="M895" i="3"/>
  <c r="L895" i="3"/>
  <c r="K895" i="3"/>
  <c r="J895" i="3"/>
  <c r="P894" i="3"/>
  <c r="M894" i="3"/>
  <c r="L894" i="3"/>
  <c r="K894" i="3"/>
  <c r="J894" i="3"/>
  <c r="P893" i="3"/>
  <c r="M893" i="3"/>
  <c r="L893" i="3"/>
  <c r="K893" i="3"/>
  <c r="J893" i="3"/>
  <c r="P892" i="3"/>
  <c r="M892" i="3"/>
  <c r="L892" i="3"/>
  <c r="K892" i="3"/>
  <c r="J892" i="3"/>
  <c r="P891" i="3"/>
  <c r="M891" i="3"/>
  <c r="L891" i="3"/>
  <c r="K891" i="3"/>
  <c r="J891" i="3"/>
  <c r="P890" i="3"/>
  <c r="M890" i="3"/>
  <c r="L890" i="3"/>
  <c r="K890" i="3"/>
  <c r="J890" i="3"/>
  <c r="P889" i="3"/>
  <c r="M889" i="3"/>
  <c r="L889" i="3"/>
  <c r="K889" i="3"/>
  <c r="J889" i="3"/>
  <c r="P888" i="3"/>
  <c r="M888" i="3"/>
  <c r="L888" i="3"/>
  <c r="K888" i="3"/>
  <c r="J888" i="3"/>
  <c r="P887" i="3"/>
  <c r="M887" i="3"/>
  <c r="L887" i="3"/>
  <c r="K887" i="3"/>
  <c r="J887" i="3"/>
  <c r="P886" i="3"/>
  <c r="M886" i="3"/>
  <c r="L886" i="3"/>
  <c r="K886" i="3"/>
  <c r="J886" i="3"/>
  <c r="P885" i="3"/>
  <c r="M885" i="3"/>
  <c r="L885" i="3"/>
  <c r="K885" i="3"/>
  <c r="J885" i="3"/>
  <c r="P884" i="3"/>
  <c r="M884" i="3"/>
  <c r="L884" i="3"/>
  <c r="K884" i="3"/>
  <c r="J884" i="3"/>
  <c r="P883" i="3"/>
  <c r="M883" i="3"/>
  <c r="L883" i="3"/>
  <c r="K883" i="3"/>
  <c r="J883" i="3"/>
  <c r="P882" i="3"/>
  <c r="M882" i="3"/>
  <c r="L882" i="3"/>
  <c r="K882" i="3"/>
  <c r="J882" i="3"/>
  <c r="P881" i="3"/>
  <c r="M881" i="3"/>
  <c r="L881" i="3"/>
  <c r="K881" i="3"/>
  <c r="J881" i="3"/>
  <c r="P880" i="3"/>
  <c r="M880" i="3"/>
  <c r="L880" i="3"/>
  <c r="K880" i="3"/>
  <c r="J880" i="3"/>
  <c r="P879" i="3"/>
  <c r="M879" i="3"/>
  <c r="L879" i="3"/>
  <c r="K879" i="3"/>
  <c r="J879" i="3"/>
  <c r="P878" i="3"/>
  <c r="M878" i="3"/>
  <c r="L878" i="3"/>
  <c r="K878" i="3"/>
  <c r="J878" i="3"/>
  <c r="P877" i="3"/>
  <c r="M877" i="3"/>
  <c r="L877" i="3"/>
  <c r="K877" i="3"/>
  <c r="J877" i="3"/>
  <c r="P876" i="3"/>
  <c r="M876" i="3"/>
  <c r="L876" i="3"/>
  <c r="K876" i="3"/>
  <c r="J876" i="3"/>
  <c r="P875" i="3"/>
  <c r="M875" i="3"/>
  <c r="L875" i="3"/>
  <c r="K875" i="3"/>
  <c r="J875" i="3"/>
  <c r="P874" i="3"/>
  <c r="M874" i="3"/>
  <c r="L874" i="3"/>
  <c r="K874" i="3"/>
  <c r="J874" i="3"/>
  <c r="P873" i="3"/>
  <c r="M873" i="3"/>
  <c r="L873" i="3"/>
  <c r="K873" i="3"/>
  <c r="J873" i="3"/>
  <c r="P872" i="3"/>
  <c r="M872" i="3"/>
  <c r="L872" i="3"/>
  <c r="K872" i="3"/>
  <c r="J872" i="3"/>
  <c r="P871" i="3"/>
  <c r="M871" i="3"/>
  <c r="L871" i="3"/>
  <c r="K871" i="3"/>
  <c r="J871" i="3"/>
  <c r="P870" i="3"/>
  <c r="M870" i="3"/>
  <c r="L870" i="3"/>
  <c r="K870" i="3"/>
  <c r="J870" i="3"/>
  <c r="P869" i="3"/>
  <c r="M869" i="3"/>
  <c r="L869" i="3"/>
  <c r="K869" i="3"/>
  <c r="J869" i="3"/>
  <c r="P868" i="3"/>
  <c r="M868" i="3"/>
  <c r="L868" i="3"/>
  <c r="K868" i="3"/>
  <c r="J868" i="3"/>
  <c r="P867" i="3"/>
  <c r="M867" i="3"/>
  <c r="L867" i="3"/>
  <c r="K867" i="3"/>
  <c r="J867" i="3"/>
  <c r="P866" i="3"/>
  <c r="M866" i="3"/>
  <c r="L866" i="3"/>
  <c r="K866" i="3"/>
  <c r="J866" i="3"/>
  <c r="P865" i="3"/>
  <c r="M865" i="3"/>
  <c r="L865" i="3"/>
  <c r="K865" i="3"/>
  <c r="J865" i="3"/>
  <c r="P864" i="3"/>
  <c r="M864" i="3"/>
  <c r="L864" i="3"/>
  <c r="K864" i="3"/>
  <c r="J864" i="3"/>
  <c r="P863" i="3"/>
  <c r="M863" i="3"/>
  <c r="L863" i="3"/>
  <c r="K863" i="3"/>
  <c r="J863" i="3"/>
  <c r="P862" i="3"/>
  <c r="M862" i="3"/>
  <c r="L862" i="3"/>
  <c r="K862" i="3"/>
  <c r="J862" i="3"/>
  <c r="P861" i="3"/>
  <c r="M861" i="3"/>
  <c r="L861" i="3"/>
  <c r="K861" i="3"/>
  <c r="J861" i="3"/>
  <c r="P860" i="3"/>
  <c r="M860" i="3"/>
  <c r="L860" i="3"/>
  <c r="K860" i="3"/>
  <c r="J860" i="3"/>
  <c r="P859" i="3"/>
  <c r="M859" i="3"/>
  <c r="L859" i="3"/>
  <c r="K859" i="3"/>
  <c r="J859" i="3"/>
  <c r="P858" i="3"/>
  <c r="M858" i="3"/>
  <c r="L858" i="3"/>
  <c r="K858" i="3"/>
  <c r="J858" i="3"/>
  <c r="P857" i="3"/>
  <c r="M857" i="3"/>
  <c r="L857" i="3"/>
  <c r="K857" i="3"/>
  <c r="J857" i="3"/>
  <c r="P856" i="3"/>
  <c r="M856" i="3"/>
  <c r="L856" i="3"/>
  <c r="K856" i="3"/>
  <c r="J856" i="3"/>
  <c r="P855" i="3"/>
  <c r="M855" i="3"/>
  <c r="L855" i="3"/>
  <c r="K855" i="3"/>
  <c r="J855" i="3"/>
  <c r="P854" i="3"/>
  <c r="M854" i="3"/>
  <c r="L854" i="3"/>
  <c r="K854" i="3"/>
  <c r="J854" i="3"/>
  <c r="P853" i="3"/>
  <c r="M853" i="3"/>
  <c r="L853" i="3"/>
  <c r="K853" i="3"/>
  <c r="J853" i="3"/>
  <c r="P852" i="3"/>
  <c r="M852" i="3"/>
  <c r="L852" i="3"/>
  <c r="K852" i="3"/>
  <c r="J852" i="3"/>
  <c r="P851" i="3"/>
  <c r="M851" i="3"/>
  <c r="L851" i="3"/>
  <c r="K851" i="3"/>
  <c r="J851" i="3"/>
  <c r="P850" i="3"/>
  <c r="M850" i="3"/>
  <c r="L850" i="3"/>
  <c r="K850" i="3"/>
  <c r="J850" i="3"/>
  <c r="P849" i="3"/>
  <c r="M849" i="3"/>
  <c r="L849" i="3"/>
  <c r="K849" i="3"/>
  <c r="J849" i="3"/>
  <c r="P848" i="3"/>
  <c r="M848" i="3"/>
  <c r="L848" i="3"/>
  <c r="K848" i="3"/>
  <c r="J848" i="3"/>
  <c r="P847" i="3"/>
  <c r="M847" i="3"/>
  <c r="L847" i="3"/>
  <c r="K847" i="3"/>
  <c r="J847" i="3"/>
  <c r="P846" i="3"/>
  <c r="M846" i="3"/>
  <c r="L846" i="3"/>
  <c r="K846" i="3"/>
  <c r="J846" i="3"/>
  <c r="P845" i="3"/>
  <c r="M845" i="3"/>
  <c r="L845" i="3"/>
  <c r="K845" i="3"/>
  <c r="J845" i="3"/>
  <c r="P844" i="3"/>
  <c r="M844" i="3"/>
  <c r="L844" i="3"/>
  <c r="K844" i="3"/>
  <c r="J844" i="3"/>
  <c r="P843" i="3"/>
  <c r="M843" i="3"/>
  <c r="L843" i="3"/>
  <c r="K843" i="3"/>
  <c r="J843" i="3"/>
  <c r="P842" i="3"/>
  <c r="M842" i="3"/>
  <c r="L842" i="3"/>
  <c r="K842" i="3"/>
  <c r="J842" i="3"/>
  <c r="P841" i="3"/>
  <c r="M841" i="3"/>
  <c r="L841" i="3"/>
  <c r="K841" i="3"/>
  <c r="J841" i="3"/>
  <c r="P840" i="3"/>
  <c r="M840" i="3"/>
  <c r="L840" i="3"/>
  <c r="K840" i="3"/>
  <c r="J840" i="3"/>
  <c r="P839" i="3"/>
  <c r="M839" i="3"/>
  <c r="L839" i="3"/>
  <c r="K839" i="3"/>
  <c r="J839" i="3"/>
  <c r="P838" i="3"/>
  <c r="M838" i="3"/>
  <c r="L838" i="3"/>
  <c r="K838" i="3"/>
  <c r="J838" i="3"/>
  <c r="P837" i="3"/>
  <c r="M837" i="3"/>
  <c r="L837" i="3"/>
  <c r="K837" i="3"/>
  <c r="J837" i="3"/>
  <c r="P836" i="3"/>
  <c r="M836" i="3"/>
  <c r="L836" i="3"/>
  <c r="K836" i="3"/>
  <c r="J836" i="3"/>
  <c r="P835" i="3"/>
  <c r="M835" i="3"/>
  <c r="L835" i="3"/>
  <c r="K835" i="3"/>
  <c r="J835" i="3"/>
  <c r="P834" i="3"/>
  <c r="M834" i="3"/>
  <c r="L834" i="3"/>
  <c r="K834" i="3"/>
  <c r="J834" i="3"/>
  <c r="P833" i="3"/>
  <c r="M833" i="3"/>
  <c r="L833" i="3"/>
  <c r="K833" i="3"/>
  <c r="J833" i="3"/>
  <c r="P832" i="3"/>
  <c r="M832" i="3"/>
  <c r="L832" i="3"/>
  <c r="K832" i="3"/>
  <c r="J832" i="3"/>
  <c r="P831" i="3"/>
  <c r="M831" i="3"/>
  <c r="L831" i="3"/>
  <c r="K831" i="3"/>
  <c r="J831" i="3"/>
  <c r="P830" i="3"/>
  <c r="M830" i="3"/>
  <c r="L830" i="3"/>
  <c r="K830" i="3"/>
  <c r="J830" i="3"/>
  <c r="P829" i="3"/>
  <c r="M829" i="3"/>
  <c r="L829" i="3"/>
  <c r="K829" i="3"/>
  <c r="J829" i="3"/>
  <c r="P828" i="3"/>
  <c r="M828" i="3"/>
  <c r="L828" i="3"/>
  <c r="K828" i="3"/>
  <c r="J828" i="3"/>
  <c r="P827" i="3"/>
  <c r="M827" i="3"/>
  <c r="L827" i="3"/>
  <c r="K827" i="3"/>
  <c r="J827" i="3"/>
  <c r="P826" i="3"/>
  <c r="M826" i="3"/>
  <c r="L826" i="3"/>
  <c r="K826" i="3"/>
  <c r="J826" i="3"/>
  <c r="P825" i="3"/>
  <c r="M825" i="3"/>
  <c r="L825" i="3"/>
  <c r="K825" i="3"/>
  <c r="J825" i="3"/>
  <c r="P824" i="3"/>
  <c r="M824" i="3"/>
  <c r="L824" i="3"/>
  <c r="K824" i="3"/>
  <c r="J824" i="3"/>
  <c r="P823" i="3"/>
  <c r="M823" i="3"/>
  <c r="L823" i="3"/>
  <c r="K823" i="3"/>
  <c r="J823" i="3"/>
  <c r="P822" i="3"/>
  <c r="M822" i="3"/>
  <c r="L822" i="3"/>
  <c r="K822" i="3"/>
  <c r="J822" i="3"/>
  <c r="P821" i="3"/>
  <c r="M821" i="3"/>
  <c r="L821" i="3"/>
  <c r="K821" i="3"/>
  <c r="J821" i="3"/>
  <c r="P820" i="3"/>
  <c r="M820" i="3"/>
  <c r="L820" i="3"/>
  <c r="K820" i="3"/>
  <c r="J820" i="3"/>
  <c r="P819" i="3"/>
  <c r="M819" i="3"/>
  <c r="L819" i="3"/>
  <c r="K819" i="3"/>
  <c r="J819" i="3"/>
  <c r="P818" i="3"/>
  <c r="M818" i="3"/>
  <c r="L818" i="3"/>
  <c r="K818" i="3"/>
  <c r="J818" i="3"/>
  <c r="P817" i="3"/>
  <c r="M817" i="3"/>
  <c r="L817" i="3"/>
  <c r="K817" i="3"/>
  <c r="J817" i="3"/>
  <c r="P816" i="3"/>
  <c r="M816" i="3"/>
  <c r="L816" i="3"/>
  <c r="K816" i="3"/>
  <c r="J816" i="3"/>
  <c r="P815" i="3"/>
  <c r="M815" i="3"/>
  <c r="L815" i="3"/>
  <c r="K815" i="3"/>
  <c r="J815" i="3"/>
  <c r="P814" i="3"/>
  <c r="M814" i="3"/>
  <c r="L814" i="3"/>
  <c r="K814" i="3"/>
  <c r="J814" i="3"/>
  <c r="P813" i="3"/>
  <c r="M813" i="3"/>
  <c r="L813" i="3"/>
  <c r="K813" i="3"/>
  <c r="J813" i="3"/>
  <c r="P812" i="3"/>
  <c r="M812" i="3"/>
  <c r="L812" i="3"/>
  <c r="K812" i="3"/>
  <c r="J812" i="3"/>
  <c r="P811" i="3"/>
  <c r="M811" i="3"/>
  <c r="L811" i="3"/>
  <c r="K811" i="3"/>
  <c r="J811" i="3"/>
  <c r="P810" i="3"/>
  <c r="M810" i="3"/>
  <c r="L810" i="3"/>
  <c r="K810" i="3"/>
  <c r="J810" i="3"/>
  <c r="P809" i="3"/>
  <c r="M809" i="3"/>
  <c r="L809" i="3"/>
  <c r="K809" i="3"/>
  <c r="J809" i="3"/>
  <c r="P808" i="3"/>
  <c r="M808" i="3"/>
  <c r="L808" i="3"/>
  <c r="K808" i="3"/>
  <c r="J808" i="3"/>
  <c r="P807" i="3"/>
  <c r="M807" i="3"/>
  <c r="L807" i="3"/>
  <c r="K807" i="3"/>
  <c r="J807" i="3"/>
  <c r="P806" i="3"/>
  <c r="M806" i="3"/>
  <c r="L806" i="3"/>
  <c r="K806" i="3"/>
  <c r="J806" i="3"/>
  <c r="P805" i="3"/>
  <c r="M805" i="3"/>
  <c r="L805" i="3"/>
  <c r="K805" i="3"/>
  <c r="J805" i="3"/>
  <c r="P804" i="3"/>
  <c r="M804" i="3"/>
  <c r="L804" i="3"/>
  <c r="K804" i="3"/>
  <c r="J804" i="3"/>
  <c r="P803" i="3"/>
  <c r="M803" i="3"/>
  <c r="L803" i="3"/>
  <c r="K803" i="3"/>
  <c r="J803" i="3"/>
  <c r="P802" i="3"/>
  <c r="M802" i="3"/>
  <c r="L802" i="3"/>
  <c r="K802" i="3"/>
  <c r="J802" i="3"/>
  <c r="P801" i="3"/>
  <c r="M801" i="3"/>
  <c r="L801" i="3"/>
  <c r="K801" i="3"/>
  <c r="J801" i="3"/>
  <c r="P800" i="3"/>
  <c r="M800" i="3"/>
  <c r="L800" i="3"/>
  <c r="K800" i="3"/>
  <c r="J800" i="3"/>
  <c r="P799" i="3"/>
  <c r="M799" i="3"/>
  <c r="L799" i="3"/>
  <c r="K799" i="3"/>
  <c r="J799" i="3"/>
  <c r="P798" i="3"/>
  <c r="M798" i="3"/>
  <c r="L798" i="3"/>
  <c r="K798" i="3"/>
  <c r="J798" i="3"/>
  <c r="P797" i="3"/>
  <c r="M797" i="3"/>
  <c r="L797" i="3"/>
  <c r="K797" i="3"/>
  <c r="J797" i="3"/>
  <c r="P796" i="3"/>
  <c r="M796" i="3"/>
  <c r="L796" i="3"/>
  <c r="K796" i="3"/>
  <c r="J796" i="3"/>
  <c r="P795" i="3"/>
  <c r="M795" i="3"/>
  <c r="L795" i="3"/>
  <c r="K795" i="3"/>
  <c r="J795" i="3"/>
  <c r="P794" i="3"/>
  <c r="M794" i="3"/>
  <c r="L794" i="3"/>
  <c r="K794" i="3"/>
  <c r="J794" i="3"/>
  <c r="P793" i="3"/>
  <c r="M793" i="3"/>
  <c r="L793" i="3"/>
  <c r="K793" i="3"/>
  <c r="J793" i="3"/>
  <c r="P792" i="3"/>
  <c r="M792" i="3"/>
  <c r="L792" i="3"/>
  <c r="K792" i="3"/>
  <c r="J792" i="3"/>
  <c r="P791" i="3"/>
  <c r="M791" i="3"/>
  <c r="L791" i="3"/>
  <c r="K791" i="3"/>
  <c r="J791" i="3"/>
  <c r="P790" i="3"/>
  <c r="M790" i="3"/>
  <c r="L790" i="3"/>
  <c r="K790" i="3"/>
  <c r="J790" i="3"/>
  <c r="P789" i="3"/>
  <c r="M789" i="3"/>
  <c r="L789" i="3"/>
  <c r="K789" i="3"/>
  <c r="J789" i="3"/>
  <c r="P788" i="3"/>
  <c r="M788" i="3"/>
  <c r="L788" i="3"/>
  <c r="K788" i="3"/>
  <c r="J788" i="3"/>
  <c r="P787" i="3"/>
  <c r="M787" i="3"/>
  <c r="L787" i="3"/>
  <c r="K787" i="3"/>
  <c r="J787" i="3"/>
  <c r="P786" i="3"/>
  <c r="M786" i="3"/>
  <c r="L786" i="3"/>
  <c r="K786" i="3"/>
  <c r="J786" i="3"/>
  <c r="P785" i="3"/>
  <c r="M785" i="3"/>
  <c r="L785" i="3"/>
  <c r="K785" i="3"/>
  <c r="J785" i="3"/>
  <c r="P784" i="3"/>
  <c r="M784" i="3"/>
  <c r="L784" i="3"/>
  <c r="K784" i="3"/>
  <c r="J784" i="3"/>
  <c r="P783" i="3"/>
  <c r="M783" i="3"/>
  <c r="L783" i="3"/>
  <c r="K783" i="3"/>
  <c r="J783" i="3"/>
  <c r="P782" i="3"/>
  <c r="M782" i="3"/>
  <c r="L782" i="3"/>
  <c r="K782" i="3"/>
  <c r="J782" i="3"/>
  <c r="P781" i="3"/>
  <c r="M781" i="3"/>
  <c r="L781" i="3"/>
  <c r="K781" i="3"/>
  <c r="J781" i="3"/>
  <c r="P780" i="3"/>
  <c r="M780" i="3"/>
  <c r="L780" i="3"/>
  <c r="K780" i="3"/>
  <c r="J780" i="3"/>
  <c r="P779" i="3"/>
  <c r="M779" i="3"/>
  <c r="L779" i="3"/>
  <c r="K779" i="3"/>
  <c r="J779" i="3"/>
  <c r="P778" i="3"/>
  <c r="M778" i="3"/>
  <c r="L778" i="3"/>
  <c r="K778" i="3"/>
  <c r="J778" i="3"/>
  <c r="P777" i="3"/>
  <c r="M777" i="3"/>
  <c r="L777" i="3"/>
  <c r="K777" i="3"/>
  <c r="J777" i="3"/>
  <c r="P776" i="3"/>
  <c r="M776" i="3"/>
  <c r="L776" i="3"/>
  <c r="K776" i="3"/>
  <c r="J776" i="3"/>
  <c r="P775" i="3"/>
  <c r="M775" i="3"/>
  <c r="L775" i="3"/>
  <c r="K775" i="3"/>
  <c r="J775" i="3"/>
  <c r="P774" i="3"/>
  <c r="M774" i="3"/>
  <c r="L774" i="3"/>
  <c r="K774" i="3"/>
  <c r="J774" i="3"/>
  <c r="P773" i="3"/>
  <c r="M773" i="3"/>
  <c r="L773" i="3"/>
  <c r="K773" i="3"/>
  <c r="J773" i="3"/>
  <c r="P772" i="3"/>
  <c r="M772" i="3"/>
  <c r="L772" i="3"/>
  <c r="K772" i="3"/>
  <c r="J772" i="3"/>
  <c r="P771" i="3"/>
  <c r="M771" i="3"/>
  <c r="L771" i="3"/>
  <c r="K771" i="3"/>
  <c r="J771" i="3"/>
  <c r="P770" i="3"/>
  <c r="M770" i="3"/>
  <c r="L770" i="3"/>
  <c r="K770" i="3"/>
  <c r="J770" i="3"/>
  <c r="P769" i="3"/>
  <c r="M769" i="3"/>
  <c r="L769" i="3"/>
  <c r="K769" i="3"/>
  <c r="J769" i="3"/>
  <c r="P768" i="3"/>
  <c r="M768" i="3"/>
  <c r="L768" i="3"/>
  <c r="K768" i="3"/>
  <c r="J768" i="3"/>
  <c r="P767" i="3"/>
  <c r="M767" i="3"/>
  <c r="L767" i="3"/>
  <c r="K767" i="3"/>
  <c r="J767" i="3"/>
  <c r="P766" i="3"/>
  <c r="M766" i="3"/>
  <c r="L766" i="3"/>
  <c r="K766" i="3"/>
  <c r="J766" i="3"/>
  <c r="P765" i="3"/>
  <c r="M765" i="3"/>
  <c r="L765" i="3"/>
  <c r="K765" i="3"/>
  <c r="J765" i="3"/>
  <c r="P764" i="3"/>
  <c r="M764" i="3"/>
  <c r="L764" i="3"/>
  <c r="K764" i="3"/>
  <c r="J764" i="3"/>
  <c r="P763" i="3"/>
  <c r="M763" i="3"/>
  <c r="L763" i="3"/>
  <c r="K763" i="3"/>
  <c r="J763" i="3"/>
  <c r="P762" i="3"/>
  <c r="M762" i="3"/>
  <c r="L762" i="3"/>
  <c r="K762" i="3"/>
  <c r="J762" i="3"/>
  <c r="P761" i="3"/>
  <c r="M761" i="3"/>
  <c r="L761" i="3"/>
  <c r="K761" i="3"/>
  <c r="J761" i="3"/>
  <c r="P760" i="3"/>
  <c r="M760" i="3"/>
  <c r="L760" i="3"/>
  <c r="K760" i="3"/>
  <c r="J760" i="3"/>
  <c r="P759" i="3"/>
  <c r="M759" i="3"/>
  <c r="L759" i="3"/>
  <c r="K759" i="3"/>
  <c r="J759" i="3"/>
  <c r="P758" i="3"/>
  <c r="M758" i="3"/>
  <c r="L758" i="3"/>
  <c r="K758" i="3"/>
  <c r="J758" i="3"/>
  <c r="P757" i="3"/>
  <c r="M757" i="3"/>
  <c r="L757" i="3"/>
  <c r="K757" i="3"/>
  <c r="J757" i="3"/>
  <c r="P756" i="3"/>
  <c r="M756" i="3"/>
  <c r="L756" i="3"/>
  <c r="K756" i="3"/>
  <c r="J756" i="3"/>
  <c r="P755" i="3"/>
  <c r="M755" i="3"/>
  <c r="L755" i="3"/>
  <c r="K755" i="3"/>
  <c r="J755" i="3"/>
  <c r="P754" i="3"/>
  <c r="M754" i="3"/>
  <c r="L754" i="3"/>
  <c r="K754" i="3"/>
  <c r="J754" i="3"/>
  <c r="P753" i="3"/>
  <c r="M753" i="3"/>
  <c r="L753" i="3"/>
  <c r="K753" i="3"/>
  <c r="J753" i="3"/>
  <c r="P752" i="3"/>
  <c r="M752" i="3"/>
  <c r="L752" i="3"/>
  <c r="K752" i="3"/>
  <c r="J752" i="3"/>
  <c r="P751" i="3"/>
  <c r="M751" i="3"/>
  <c r="L751" i="3"/>
  <c r="K751" i="3"/>
  <c r="J751" i="3"/>
  <c r="P750" i="3"/>
  <c r="M750" i="3"/>
  <c r="L750" i="3"/>
  <c r="K750" i="3"/>
  <c r="J750" i="3"/>
  <c r="P749" i="3"/>
  <c r="M749" i="3"/>
  <c r="L749" i="3"/>
  <c r="K749" i="3"/>
  <c r="J749" i="3"/>
  <c r="P748" i="3"/>
  <c r="M748" i="3"/>
  <c r="L748" i="3"/>
  <c r="K748" i="3"/>
  <c r="J748" i="3"/>
  <c r="P747" i="3"/>
  <c r="M747" i="3"/>
  <c r="L747" i="3"/>
  <c r="K747" i="3"/>
  <c r="J747" i="3"/>
  <c r="P746" i="3"/>
  <c r="M746" i="3"/>
  <c r="L746" i="3"/>
  <c r="K746" i="3"/>
  <c r="J746" i="3"/>
  <c r="P745" i="3"/>
  <c r="M745" i="3"/>
  <c r="L745" i="3"/>
  <c r="K745" i="3"/>
  <c r="J745" i="3"/>
  <c r="P744" i="3"/>
  <c r="M744" i="3"/>
  <c r="L744" i="3"/>
  <c r="K744" i="3"/>
  <c r="J744" i="3"/>
  <c r="P743" i="3"/>
  <c r="M743" i="3"/>
  <c r="L743" i="3"/>
  <c r="K743" i="3"/>
  <c r="J743" i="3"/>
  <c r="P742" i="3"/>
  <c r="M742" i="3"/>
  <c r="L742" i="3"/>
  <c r="K742" i="3"/>
  <c r="J742" i="3"/>
  <c r="P741" i="3"/>
  <c r="M741" i="3"/>
  <c r="L741" i="3"/>
  <c r="K741" i="3"/>
  <c r="J741" i="3"/>
  <c r="P740" i="3"/>
  <c r="M740" i="3"/>
  <c r="L740" i="3"/>
  <c r="K740" i="3"/>
  <c r="J740" i="3"/>
  <c r="P739" i="3"/>
  <c r="M739" i="3"/>
  <c r="L739" i="3"/>
  <c r="K739" i="3"/>
  <c r="J739" i="3"/>
  <c r="P738" i="3"/>
  <c r="M738" i="3"/>
  <c r="L738" i="3"/>
  <c r="K738" i="3"/>
  <c r="J738" i="3"/>
  <c r="P737" i="3"/>
  <c r="M737" i="3"/>
  <c r="L737" i="3"/>
  <c r="K737" i="3"/>
  <c r="J737" i="3"/>
  <c r="P736" i="3"/>
  <c r="M736" i="3"/>
  <c r="L736" i="3"/>
  <c r="K736" i="3"/>
  <c r="J736" i="3"/>
  <c r="P735" i="3"/>
  <c r="M735" i="3"/>
  <c r="L735" i="3"/>
  <c r="K735" i="3"/>
  <c r="J735" i="3"/>
  <c r="P734" i="3"/>
  <c r="M734" i="3"/>
  <c r="L734" i="3"/>
  <c r="K734" i="3"/>
  <c r="J734" i="3"/>
  <c r="P733" i="3"/>
  <c r="M733" i="3"/>
  <c r="L733" i="3"/>
  <c r="K733" i="3"/>
  <c r="J733" i="3"/>
  <c r="P732" i="3"/>
  <c r="M732" i="3"/>
  <c r="L732" i="3"/>
  <c r="K732" i="3"/>
  <c r="J732" i="3"/>
  <c r="P731" i="3"/>
  <c r="M731" i="3"/>
  <c r="L731" i="3"/>
  <c r="K731" i="3"/>
  <c r="J731" i="3"/>
  <c r="P730" i="3"/>
  <c r="M730" i="3"/>
  <c r="L730" i="3"/>
  <c r="K730" i="3"/>
  <c r="J730" i="3"/>
  <c r="P729" i="3"/>
  <c r="M729" i="3"/>
  <c r="L729" i="3"/>
  <c r="K729" i="3"/>
  <c r="J729" i="3"/>
  <c r="P728" i="3"/>
  <c r="M728" i="3"/>
  <c r="L728" i="3"/>
  <c r="K728" i="3"/>
  <c r="J728" i="3"/>
  <c r="P727" i="3"/>
  <c r="M727" i="3"/>
  <c r="L727" i="3"/>
  <c r="K727" i="3"/>
  <c r="J727" i="3"/>
  <c r="P726" i="3"/>
  <c r="M726" i="3"/>
  <c r="L726" i="3"/>
  <c r="K726" i="3"/>
  <c r="J726" i="3"/>
  <c r="P725" i="3"/>
  <c r="M725" i="3"/>
  <c r="L725" i="3"/>
  <c r="K725" i="3"/>
  <c r="J725" i="3"/>
  <c r="P724" i="3"/>
  <c r="M724" i="3"/>
  <c r="L724" i="3"/>
  <c r="K724" i="3"/>
  <c r="J724" i="3"/>
  <c r="P723" i="3"/>
  <c r="M723" i="3"/>
  <c r="L723" i="3"/>
  <c r="K723" i="3"/>
  <c r="J723" i="3"/>
  <c r="P722" i="3"/>
  <c r="M722" i="3"/>
  <c r="L722" i="3"/>
  <c r="K722" i="3"/>
  <c r="J722" i="3"/>
  <c r="P721" i="3"/>
  <c r="M721" i="3"/>
  <c r="L721" i="3"/>
  <c r="K721" i="3"/>
  <c r="J721" i="3"/>
  <c r="P720" i="3"/>
  <c r="M720" i="3"/>
  <c r="L720" i="3"/>
  <c r="K720" i="3"/>
  <c r="J720" i="3"/>
  <c r="P719" i="3"/>
  <c r="M719" i="3"/>
  <c r="L719" i="3"/>
  <c r="K719" i="3"/>
  <c r="J719" i="3"/>
  <c r="P718" i="3"/>
  <c r="M718" i="3"/>
  <c r="L718" i="3"/>
  <c r="K718" i="3"/>
  <c r="J718" i="3"/>
  <c r="P717" i="3"/>
  <c r="M717" i="3"/>
  <c r="L717" i="3"/>
  <c r="K717" i="3"/>
  <c r="J717" i="3"/>
  <c r="P716" i="3"/>
  <c r="M716" i="3"/>
  <c r="L716" i="3"/>
  <c r="K716" i="3"/>
  <c r="J716" i="3"/>
  <c r="P715" i="3"/>
  <c r="M715" i="3"/>
  <c r="L715" i="3"/>
  <c r="K715" i="3"/>
  <c r="J715" i="3"/>
  <c r="P714" i="3"/>
  <c r="M714" i="3"/>
  <c r="L714" i="3"/>
  <c r="K714" i="3"/>
  <c r="J714" i="3"/>
  <c r="P713" i="3"/>
  <c r="M713" i="3"/>
  <c r="L713" i="3"/>
  <c r="K713" i="3"/>
  <c r="J713" i="3"/>
  <c r="P712" i="3"/>
  <c r="M712" i="3"/>
  <c r="L712" i="3"/>
  <c r="K712" i="3"/>
  <c r="J712" i="3"/>
  <c r="P711" i="3"/>
  <c r="M711" i="3"/>
  <c r="L711" i="3"/>
  <c r="K711" i="3"/>
  <c r="J711" i="3"/>
  <c r="P710" i="3"/>
  <c r="M710" i="3"/>
  <c r="L710" i="3"/>
  <c r="K710" i="3"/>
  <c r="J710" i="3"/>
  <c r="P709" i="3"/>
  <c r="M709" i="3"/>
  <c r="L709" i="3"/>
  <c r="K709" i="3"/>
  <c r="J709" i="3"/>
  <c r="P708" i="3"/>
  <c r="M708" i="3"/>
  <c r="L708" i="3"/>
  <c r="K708" i="3"/>
  <c r="J708" i="3"/>
  <c r="P707" i="3"/>
  <c r="M707" i="3"/>
  <c r="L707" i="3"/>
  <c r="K707" i="3"/>
  <c r="J707" i="3"/>
  <c r="P706" i="3"/>
  <c r="M706" i="3"/>
  <c r="L706" i="3"/>
  <c r="K706" i="3"/>
  <c r="J706" i="3"/>
  <c r="P705" i="3"/>
  <c r="M705" i="3"/>
  <c r="L705" i="3"/>
  <c r="K705" i="3"/>
  <c r="J705" i="3"/>
  <c r="P704" i="3"/>
  <c r="M704" i="3"/>
  <c r="L704" i="3"/>
  <c r="K704" i="3"/>
  <c r="J704" i="3"/>
  <c r="P703" i="3"/>
  <c r="M703" i="3"/>
  <c r="L703" i="3"/>
  <c r="K703" i="3"/>
  <c r="J703" i="3"/>
  <c r="P702" i="3"/>
  <c r="M702" i="3"/>
  <c r="L702" i="3"/>
  <c r="K702" i="3"/>
  <c r="J702" i="3"/>
  <c r="P701" i="3"/>
  <c r="M701" i="3"/>
  <c r="L701" i="3"/>
  <c r="K701" i="3"/>
  <c r="J701" i="3"/>
  <c r="P700" i="3"/>
  <c r="M700" i="3"/>
  <c r="L700" i="3"/>
  <c r="K700" i="3"/>
  <c r="J700" i="3"/>
  <c r="P699" i="3"/>
  <c r="M699" i="3"/>
  <c r="L699" i="3"/>
  <c r="K699" i="3"/>
  <c r="J699" i="3"/>
  <c r="P698" i="3"/>
  <c r="M698" i="3"/>
  <c r="L698" i="3"/>
  <c r="K698" i="3"/>
  <c r="J698" i="3"/>
  <c r="P697" i="3"/>
  <c r="M697" i="3"/>
  <c r="L697" i="3"/>
  <c r="K697" i="3"/>
  <c r="J697" i="3"/>
  <c r="P696" i="3"/>
  <c r="M696" i="3"/>
  <c r="L696" i="3"/>
  <c r="K696" i="3"/>
  <c r="J696" i="3"/>
  <c r="P695" i="3"/>
  <c r="M695" i="3"/>
  <c r="L695" i="3"/>
  <c r="K695" i="3"/>
  <c r="J695" i="3"/>
  <c r="P694" i="3"/>
  <c r="M694" i="3"/>
  <c r="L694" i="3"/>
  <c r="K694" i="3"/>
  <c r="J694" i="3"/>
  <c r="P693" i="3"/>
  <c r="M693" i="3"/>
  <c r="L693" i="3"/>
  <c r="K693" i="3"/>
  <c r="J693" i="3"/>
  <c r="P692" i="3"/>
  <c r="M692" i="3"/>
  <c r="L692" i="3"/>
  <c r="K692" i="3"/>
  <c r="J692" i="3"/>
  <c r="P691" i="3"/>
  <c r="M691" i="3"/>
  <c r="L691" i="3"/>
  <c r="K691" i="3"/>
  <c r="J691" i="3"/>
  <c r="P690" i="3"/>
  <c r="M690" i="3"/>
  <c r="L690" i="3"/>
  <c r="K690" i="3"/>
  <c r="J690" i="3"/>
  <c r="P689" i="3"/>
  <c r="M689" i="3"/>
  <c r="L689" i="3"/>
  <c r="K689" i="3"/>
  <c r="J689" i="3"/>
  <c r="P688" i="3"/>
  <c r="M688" i="3"/>
  <c r="L688" i="3"/>
  <c r="K688" i="3"/>
  <c r="J688" i="3"/>
  <c r="P687" i="3"/>
  <c r="M687" i="3"/>
  <c r="L687" i="3"/>
  <c r="K687" i="3"/>
  <c r="J687" i="3"/>
  <c r="P686" i="3"/>
  <c r="M686" i="3"/>
  <c r="L686" i="3"/>
  <c r="K686" i="3"/>
  <c r="J686" i="3"/>
  <c r="P685" i="3"/>
  <c r="M685" i="3"/>
  <c r="L685" i="3"/>
  <c r="K685" i="3"/>
  <c r="J685" i="3"/>
  <c r="P684" i="3"/>
  <c r="M684" i="3"/>
  <c r="L684" i="3"/>
  <c r="K684" i="3"/>
  <c r="J684" i="3"/>
  <c r="P683" i="3"/>
  <c r="M683" i="3"/>
  <c r="L683" i="3"/>
  <c r="K683" i="3"/>
  <c r="J683" i="3"/>
  <c r="P682" i="3"/>
  <c r="M682" i="3"/>
  <c r="L682" i="3"/>
  <c r="K682" i="3"/>
  <c r="J682" i="3"/>
  <c r="P681" i="3"/>
  <c r="M681" i="3"/>
  <c r="L681" i="3"/>
  <c r="K681" i="3"/>
  <c r="J681" i="3"/>
  <c r="P680" i="3"/>
  <c r="M680" i="3"/>
  <c r="L680" i="3"/>
  <c r="K680" i="3"/>
  <c r="J680" i="3"/>
  <c r="P679" i="3"/>
  <c r="M679" i="3"/>
  <c r="L679" i="3"/>
  <c r="K679" i="3"/>
  <c r="J679" i="3"/>
  <c r="P678" i="3"/>
  <c r="M678" i="3"/>
  <c r="L678" i="3"/>
  <c r="K678" i="3"/>
  <c r="J678" i="3"/>
  <c r="P677" i="3"/>
  <c r="M677" i="3"/>
  <c r="L677" i="3"/>
  <c r="K677" i="3"/>
  <c r="J677" i="3"/>
  <c r="P676" i="3"/>
  <c r="M676" i="3"/>
  <c r="L676" i="3"/>
  <c r="K676" i="3"/>
  <c r="J676" i="3"/>
  <c r="P675" i="3"/>
  <c r="M675" i="3"/>
  <c r="L675" i="3"/>
  <c r="K675" i="3"/>
  <c r="J675" i="3"/>
  <c r="P674" i="3"/>
  <c r="M674" i="3"/>
  <c r="L674" i="3"/>
  <c r="K674" i="3"/>
  <c r="J674" i="3"/>
  <c r="P673" i="3"/>
  <c r="M673" i="3"/>
  <c r="L673" i="3"/>
  <c r="K673" i="3"/>
  <c r="J673" i="3"/>
  <c r="P672" i="3"/>
  <c r="M672" i="3"/>
  <c r="L672" i="3"/>
  <c r="K672" i="3"/>
  <c r="J672" i="3"/>
  <c r="P671" i="3"/>
  <c r="M671" i="3"/>
  <c r="L671" i="3"/>
  <c r="K671" i="3"/>
  <c r="J671" i="3"/>
  <c r="P670" i="3"/>
  <c r="M670" i="3"/>
  <c r="L670" i="3"/>
  <c r="K670" i="3"/>
  <c r="J670" i="3"/>
  <c r="P669" i="3"/>
  <c r="M669" i="3"/>
  <c r="L669" i="3"/>
  <c r="K669" i="3"/>
  <c r="J669" i="3"/>
  <c r="P668" i="3"/>
  <c r="M668" i="3"/>
  <c r="L668" i="3"/>
  <c r="K668" i="3"/>
  <c r="J668" i="3"/>
  <c r="P667" i="3"/>
  <c r="M667" i="3"/>
  <c r="L667" i="3"/>
  <c r="K667" i="3"/>
  <c r="J667" i="3"/>
  <c r="P666" i="3"/>
  <c r="M666" i="3"/>
  <c r="L666" i="3"/>
  <c r="K666" i="3"/>
  <c r="J666" i="3"/>
  <c r="P665" i="3"/>
  <c r="M665" i="3"/>
  <c r="L665" i="3"/>
  <c r="K665" i="3"/>
  <c r="J665" i="3"/>
  <c r="P664" i="3"/>
  <c r="M664" i="3"/>
  <c r="L664" i="3"/>
  <c r="K664" i="3"/>
  <c r="J664" i="3"/>
  <c r="P663" i="3"/>
  <c r="M663" i="3"/>
  <c r="L663" i="3"/>
  <c r="K663" i="3"/>
  <c r="J663" i="3"/>
  <c r="P662" i="3"/>
  <c r="M662" i="3"/>
  <c r="L662" i="3"/>
  <c r="K662" i="3"/>
  <c r="J662" i="3"/>
  <c r="P661" i="3"/>
  <c r="M661" i="3"/>
  <c r="L661" i="3"/>
  <c r="K661" i="3"/>
  <c r="J661" i="3"/>
  <c r="P660" i="3"/>
  <c r="M660" i="3"/>
  <c r="L660" i="3"/>
  <c r="K660" i="3"/>
  <c r="J660" i="3"/>
  <c r="P659" i="3"/>
  <c r="M659" i="3"/>
  <c r="L659" i="3"/>
  <c r="K659" i="3"/>
  <c r="J659" i="3"/>
  <c r="P658" i="3"/>
  <c r="M658" i="3"/>
  <c r="L658" i="3"/>
  <c r="K658" i="3"/>
  <c r="J658" i="3"/>
  <c r="P657" i="3"/>
  <c r="M657" i="3"/>
  <c r="L657" i="3"/>
  <c r="K657" i="3"/>
  <c r="J657" i="3"/>
  <c r="P656" i="3"/>
  <c r="M656" i="3"/>
  <c r="L656" i="3"/>
  <c r="K656" i="3"/>
  <c r="J656" i="3"/>
  <c r="P655" i="3"/>
  <c r="M655" i="3"/>
  <c r="L655" i="3"/>
  <c r="K655" i="3"/>
  <c r="J655" i="3"/>
  <c r="P654" i="3"/>
  <c r="M654" i="3"/>
  <c r="L654" i="3"/>
  <c r="K654" i="3"/>
  <c r="J654" i="3"/>
  <c r="P653" i="3"/>
  <c r="M653" i="3"/>
  <c r="L653" i="3"/>
  <c r="K653" i="3"/>
  <c r="J653" i="3"/>
  <c r="P652" i="3"/>
  <c r="M652" i="3"/>
  <c r="L652" i="3"/>
  <c r="K652" i="3"/>
  <c r="J652" i="3"/>
  <c r="P651" i="3"/>
  <c r="M651" i="3"/>
  <c r="L651" i="3"/>
  <c r="K651" i="3"/>
  <c r="J651" i="3"/>
  <c r="P650" i="3"/>
  <c r="M650" i="3"/>
  <c r="L650" i="3"/>
  <c r="K650" i="3"/>
  <c r="J650" i="3"/>
  <c r="P649" i="3"/>
  <c r="M649" i="3"/>
  <c r="L649" i="3"/>
  <c r="K649" i="3"/>
  <c r="J649" i="3"/>
  <c r="P648" i="3"/>
  <c r="M648" i="3"/>
  <c r="L648" i="3"/>
  <c r="K648" i="3"/>
  <c r="J648" i="3"/>
  <c r="P647" i="3"/>
  <c r="M647" i="3"/>
  <c r="L647" i="3"/>
  <c r="K647" i="3"/>
  <c r="J647" i="3"/>
  <c r="P646" i="3"/>
  <c r="M646" i="3"/>
  <c r="L646" i="3"/>
  <c r="K646" i="3"/>
  <c r="J646" i="3"/>
  <c r="P645" i="3"/>
  <c r="M645" i="3"/>
  <c r="L645" i="3"/>
  <c r="K645" i="3"/>
  <c r="J645" i="3"/>
  <c r="P644" i="3"/>
  <c r="M644" i="3"/>
  <c r="L644" i="3"/>
  <c r="K644" i="3"/>
  <c r="J644" i="3"/>
  <c r="P643" i="3"/>
  <c r="M643" i="3"/>
  <c r="L643" i="3"/>
  <c r="K643" i="3"/>
  <c r="J643" i="3"/>
  <c r="P642" i="3"/>
  <c r="M642" i="3"/>
  <c r="L642" i="3"/>
  <c r="K642" i="3"/>
  <c r="J642" i="3"/>
  <c r="P641" i="3"/>
  <c r="M641" i="3"/>
  <c r="L641" i="3"/>
  <c r="K641" i="3"/>
  <c r="J641" i="3"/>
  <c r="P640" i="3"/>
  <c r="M640" i="3"/>
  <c r="L640" i="3"/>
  <c r="J640" i="3"/>
  <c r="P639" i="3"/>
  <c r="M639" i="3"/>
  <c r="L639" i="3"/>
  <c r="J639" i="3"/>
  <c r="P638" i="3"/>
  <c r="M638" i="3"/>
  <c r="L638" i="3"/>
  <c r="J638" i="3"/>
  <c r="P637" i="3"/>
  <c r="M637" i="3"/>
  <c r="L637" i="3"/>
  <c r="J637" i="3"/>
  <c r="P636" i="3"/>
  <c r="P635" i="3"/>
  <c r="M635" i="3"/>
  <c r="L635" i="3"/>
  <c r="J635" i="3"/>
  <c r="P634" i="3"/>
  <c r="M634" i="3"/>
  <c r="L634" i="3"/>
  <c r="J634" i="3"/>
  <c r="P633" i="3"/>
  <c r="M633" i="3"/>
  <c r="L633" i="3"/>
  <c r="J633" i="3"/>
  <c r="P632" i="3"/>
  <c r="M632" i="3"/>
  <c r="L632" i="3"/>
  <c r="J632" i="3"/>
  <c r="P631" i="3"/>
  <c r="M631" i="3"/>
  <c r="L631" i="3"/>
  <c r="J631" i="3"/>
  <c r="P630" i="3"/>
  <c r="M630" i="3"/>
  <c r="L630" i="3"/>
  <c r="J630" i="3"/>
  <c r="P629" i="3"/>
  <c r="P628" i="3"/>
  <c r="M628" i="3"/>
  <c r="L628" i="3"/>
  <c r="J628" i="3"/>
  <c r="P627" i="3"/>
  <c r="M627" i="3"/>
  <c r="L627" i="3"/>
  <c r="J627" i="3"/>
  <c r="P626" i="3"/>
  <c r="M626" i="3"/>
  <c r="L626" i="3"/>
  <c r="J626" i="3"/>
  <c r="P625" i="3"/>
  <c r="M625" i="3"/>
  <c r="L625" i="3"/>
  <c r="J625" i="3"/>
  <c r="P624" i="3"/>
  <c r="M624" i="3"/>
  <c r="L624" i="3"/>
  <c r="J624" i="3"/>
  <c r="P623" i="3"/>
  <c r="M623" i="3"/>
  <c r="L623" i="3"/>
  <c r="J623" i="3"/>
  <c r="P622" i="3"/>
  <c r="M622" i="3"/>
  <c r="L622" i="3"/>
  <c r="J622" i="3"/>
  <c r="P621" i="3"/>
  <c r="M621" i="3"/>
  <c r="L621" i="3"/>
  <c r="J621" i="3"/>
  <c r="P620" i="3"/>
  <c r="M620" i="3"/>
  <c r="L620" i="3"/>
  <c r="J620" i="3"/>
  <c r="P619" i="3"/>
  <c r="M619" i="3"/>
  <c r="L619" i="3"/>
  <c r="J619" i="3"/>
  <c r="P618" i="3"/>
  <c r="M618" i="3"/>
  <c r="L618" i="3"/>
  <c r="J618" i="3"/>
  <c r="P617" i="3"/>
  <c r="M617" i="3"/>
  <c r="L617" i="3"/>
  <c r="J617" i="3"/>
  <c r="P616" i="3"/>
  <c r="M616" i="3"/>
  <c r="L616" i="3"/>
  <c r="J616" i="3"/>
  <c r="P615" i="3"/>
  <c r="M615" i="3"/>
  <c r="L615" i="3"/>
  <c r="J615" i="3"/>
  <c r="P614" i="3"/>
  <c r="M614" i="3"/>
  <c r="L614" i="3"/>
  <c r="J614" i="3"/>
  <c r="P613" i="3"/>
  <c r="M613" i="3"/>
  <c r="L613" i="3"/>
  <c r="J613" i="3"/>
  <c r="P612" i="3"/>
  <c r="M612" i="3"/>
  <c r="L612" i="3"/>
  <c r="J612" i="3"/>
  <c r="P611" i="3"/>
  <c r="M611" i="3"/>
  <c r="L611" i="3"/>
  <c r="J611" i="3"/>
  <c r="P610" i="3"/>
  <c r="M610" i="3"/>
  <c r="L610" i="3"/>
  <c r="J610" i="3"/>
  <c r="P609" i="3"/>
  <c r="M609" i="3"/>
  <c r="L609" i="3"/>
  <c r="J609" i="3"/>
  <c r="P608" i="3"/>
  <c r="M608" i="3"/>
  <c r="L608" i="3"/>
  <c r="J608" i="3"/>
  <c r="P607" i="3"/>
  <c r="M607" i="3"/>
  <c r="L607" i="3"/>
  <c r="J607" i="3"/>
  <c r="P606" i="3"/>
  <c r="M606" i="3"/>
  <c r="L606" i="3"/>
  <c r="J606" i="3"/>
  <c r="P605" i="3"/>
  <c r="M605" i="3"/>
  <c r="L605" i="3"/>
  <c r="J605" i="3"/>
  <c r="P604" i="3"/>
  <c r="M604" i="3"/>
  <c r="L604" i="3"/>
  <c r="J604" i="3"/>
  <c r="P603" i="3"/>
  <c r="M603" i="3"/>
  <c r="L603" i="3"/>
  <c r="J603" i="3"/>
  <c r="P602" i="3"/>
  <c r="M602" i="3"/>
  <c r="L602" i="3"/>
  <c r="K602" i="3"/>
  <c r="J602" i="3"/>
  <c r="P601" i="3"/>
  <c r="M601" i="3"/>
  <c r="L601" i="3"/>
  <c r="K601" i="3"/>
  <c r="J601" i="3"/>
  <c r="P600" i="3"/>
  <c r="M600" i="3"/>
  <c r="L600" i="3"/>
  <c r="J600" i="3"/>
  <c r="P599" i="3"/>
  <c r="M599" i="3"/>
  <c r="L599" i="3"/>
  <c r="J599" i="3"/>
  <c r="P598" i="3"/>
  <c r="M598" i="3"/>
  <c r="L598" i="3"/>
  <c r="J598" i="3"/>
  <c r="P597" i="3"/>
  <c r="M597" i="3"/>
  <c r="L597" i="3"/>
  <c r="J597" i="3"/>
  <c r="P596" i="3"/>
  <c r="M596" i="3"/>
  <c r="L596" i="3"/>
  <c r="J596" i="3"/>
  <c r="P595" i="3"/>
  <c r="M595" i="3"/>
  <c r="L595" i="3"/>
  <c r="J595" i="3"/>
  <c r="P594" i="3"/>
  <c r="M594" i="3"/>
  <c r="L594" i="3"/>
  <c r="J594" i="3"/>
  <c r="P593" i="3"/>
  <c r="M593" i="3"/>
  <c r="L593" i="3"/>
  <c r="J593" i="3"/>
  <c r="P592" i="3"/>
  <c r="M592" i="3"/>
  <c r="L592" i="3"/>
  <c r="J592" i="3"/>
  <c r="P591" i="3"/>
  <c r="M591" i="3"/>
  <c r="L591" i="3"/>
  <c r="K591" i="3"/>
  <c r="J591" i="3"/>
  <c r="P590" i="3"/>
  <c r="M590" i="3"/>
  <c r="L590" i="3"/>
  <c r="J590" i="3"/>
  <c r="P589" i="3"/>
  <c r="M589" i="3"/>
  <c r="L589" i="3"/>
  <c r="J589" i="3"/>
  <c r="P588" i="3"/>
  <c r="M588" i="3"/>
  <c r="L588" i="3"/>
  <c r="J588" i="3"/>
  <c r="P587" i="3"/>
  <c r="P586" i="3"/>
  <c r="M586" i="3"/>
  <c r="L586" i="3"/>
  <c r="J586" i="3"/>
  <c r="P585" i="3"/>
  <c r="M585" i="3"/>
  <c r="L585" i="3"/>
  <c r="J585" i="3"/>
  <c r="P584" i="3"/>
  <c r="M584" i="3"/>
  <c r="L584" i="3"/>
  <c r="J584" i="3"/>
  <c r="P583" i="3"/>
  <c r="M583" i="3"/>
  <c r="L583" i="3"/>
  <c r="J583" i="3"/>
  <c r="P582" i="3"/>
  <c r="M582" i="3"/>
  <c r="L582" i="3"/>
  <c r="J582" i="3"/>
  <c r="P581" i="3"/>
  <c r="M581" i="3"/>
  <c r="L581" i="3"/>
  <c r="J581" i="3"/>
  <c r="P580" i="3"/>
  <c r="P579" i="3"/>
  <c r="M579" i="3"/>
  <c r="L579" i="3"/>
  <c r="J579" i="3"/>
  <c r="P578" i="3"/>
  <c r="M578" i="3"/>
  <c r="L578" i="3"/>
  <c r="J578" i="3"/>
  <c r="P577" i="3"/>
  <c r="M577" i="3"/>
  <c r="L577" i="3"/>
  <c r="J577" i="3"/>
  <c r="P576" i="3"/>
  <c r="M576" i="3"/>
  <c r="L576" i="3"/>
  <c r="J576" i="3"/>
  <c r="P575" i="3"/>
  <c r="N575" i="3"/>
  <c r="M575" i="3"/>
  <c r="L575" i="3"/>
  <c r="J575" i="3"/>
  <c r="P574" i="3"/>
  <c r="M574" i="3"/>
  <c r="L574" i="3"/>
  <c r="J574" i="3"/>
  <c r="P573" i="3"/>
  <c r="P572" i="3"/>
  <c r="M572" i="3"/>
  <c r="L572" i="3"/>
  <c r="J572" i="3"/>
  <c r="P571" i="3"/>
  <c r="M571" i="3"/>
  <c r="L571" i="3"/>
  <c r="J571" i="3"/>
  <c r="P570" i="3"/>
  <c r="M570" i="3"/>
  <c r="L570" i="3"/>
  <c r="J570" i="3"/>
  <c r="P569" i="3"/>
  <c r="M569" i="3"/>
  <c r="L569" i="3"/>
  <c r="J569" i="3"/>
  <c r="P568" i="3"/>
  <c r="N568" i="3"/>
  <c r="M568" i="3"/>
  <c r="L568" i="3"/>
  <c r="J568" i="3"/>
  <c r="P567" i="3"/>
  <c r="M567" i="3"/>
  <c r="L567" i="3"/>
  <c r="J567" i="3"/>
  <c r="P566" i="3"/>
  <c r="P565" i="3"/>
  <c r="M565" i="3"/>
  <c r="L565" i="3"/>
  <c r="J565" i="3"/>
  <c r="P564" i="3"/>
  <c r="M564" i="3"/>
  <c r="L564" i="3"/>
  <c r="J564" i="3"/>
  <c r="P563" i="3"/>
  <c r="M563" i="3"/>
  <c r="L563" i="3"/>
  <c r="J563" i="3"/>
  <c r="P562" i="3"/>
  <c r="M562" i="3"/>
  <c r="L562" i="3"/>
  <c r="J562" i="3"/>
  <c r="P561" i="3"/>
  <c r="N561" i="3"/>
  <c r="M561" i="3"/>
  <c r="L561" i="3"/>
  <c r="J561" i="3"/>
  <c r="P560" i="3"/>
  <c r="M560" i="3"/>
  <c r="L560" i="3"/>
  <c r="J560" i="3"/>
  <c r="P559" i="3"/>
  <c r="M559" i="3"/>
  <c r="L559" i="3"/>
  <c r="K559" i="3"/>
  <c r="J559" i="3"/>
  <c r="P558" i="3"/>
  <c r="M558" i="3"/>
  <c r="L558" i="3"/>
  <c r="J558" i="3"/>
  <c r="P557" i="3"/>
  <c r="M557" i="3"/>
  <c r="L557" i="3"/>
  <c r="J557" i="3"/>
  <c r="P556" i="3"/>
  <c r="M556" i="3"/>
  <c r="L556" i="3"/>
  <c r="J556" i="3"/>
  <c r="P555" i="3"/>
  <c r="M555" i="3"/>
  <c r="L555" i="3"/>
  <c r="J555" i="3"/>
  <c r="P554" i="3"/>
  <c r="N554" i="3"/>
  <c r="N2" i="3" s="1"/>
  <c r="M554" i="3"/>
  <c r="L554" i="3"/>
  <c r="J554" i="3"/>
  <c r="P553" i="3"/>
  <c r="M553" i="3"/>
  <c r="L553" i="3"/>
  <c r="K553" i="3"/>
  <c r="J553" i="3"/>
  <c r="P552" i="3"/>
  <c r="M552" i="3"/>
  <c r="L552" i="3"/>
  <c r="K552" i="3"/>
  <c r="J552" i="3"/>
  <c r="P551" i="3"/>
  <c r="M551" i="3"/>
  <c r="L551" i="3"/>
  <c r="J551" i="3"/>
  <c r="P550" i="3"/>
  <c r="M550" i="3"/>
  <c r="L550" i="3"/>
  <c r="J550" i="3"/>
  <c r="P549" i="3"/>
  <c r="M549" i="3"/>
  <c r="L549" i="3"/>
  <c r="J549" i="3"/>
  <c r="P548" i="3"/>
  <c r="M548" i="3"/>
  <c r="L548" i="3"/>
  <c r="J548" i="3"/>
  <c r="P547" i="3"/>
  <c r="M547" i="3"/>
  <c r="L547" i="3"/>
  <c r="J547" i="3"/>
  <c r="P546" i="3"/>
  <c r="M546" i="3"/>
  <c r="L546" i="3"/>
  <c r="J546" i="3"/>
  <c r="P545" i="3"/>
  <c r="M545" i="3"/>
  <c r="L545" i="3"/>
  <c r="K545" i="3"/>
  <c r="J545" i="3"/>
  <c r="P544" i="3"/>
  <c r="M544" i="3"/>
  <c r="L544" i="3"/>
  <c r="J544" i="3"/>
  <c r="P543" i="3"/>
  <c r="M543" i="3"/>
  <c r="L543" i="3"/>
  <c r="J543" i="3"/>
  <c r="P542" i="3"/>
  <c r="M542" i="3"/>
  <c r="L542" i="3"/>
  <c r="J542" i="3"/>
  <c r="P541" i="3"/>
  <c r="M541" i="3"/>
  <c r="L541" i="3"/>
  <c r="K541" i="3"/>
  <c r="J541" i="3"/>
  <c r="P540" i="3"/>
  <c r="M540" i="3"/>
  <c r="L540" i="3"/>
  <c r="J540" i="3"/>
  <c r="P539" i="3"/>
  <c r="M539" i="3"/>
  <c r="L539" i="3"/>
  <c r="J539" i="3"/>
  <c r="P538" i="3"/>
  <c r="M538" i="3"/>
  <c r="L538" i="3"/>
  <c r="J538" i="3"/>
  <c r="P537" i="3"/>
  <c r="M537" i="3"/>
  <c r="L537" i="3"/>
  <c r="K537" i="3"/>
  <c r="J537" i="3"/>
  <c r="P536" i="3"/>
  <c r="M536" i="3"/>
  <c r="L536" i="3"/>
  <c r="J536" i="3"/>
  <c r="P535" i="3"/>
  <c r="M535" i="3"/>
  <c r="L535" i="3"/>
  <c r="J535" i="3"/>
  <c r="P534" i="3"/>
  <c r="M534" i="3"/>
  <c r="L534" i="3"/>
  <c r="J534" i="3"/>
  <c r="P533" i="3"/>
  <c r="M533" i="3"/>
  <c r="L533" i="3"/>
  <c r="J533" i="3"/>
  <c r="P532" i="3"/>
  <c r="M532" i="3"/>
  <c r="L532" i="3"/>
  <c r="J532" i="3"/>
  <c r="P531" i="3"/>
  <c r="P530" i="3"/>
  <c r="M530" i="3"/>
  <c r="L530" i="3"/>
  <c r="J530" i="3"/>
  <c r="P529" i="3"/>
  <c r="M529" i="3"/>
  <c r="L529" i="3"/>
  <c r="J529" i="3"/>
  <c r="P528" i="3"/>
  <c r="M528" i="3"/>
  <c r="L528" i="3"/>
  <c r="J528" i="3"/>
  <c r="P527" i="3"/>
  <c r="M527" i="3"/>
  <c r="L527" i="3"/>
  <c r="J527" i="3"/>
  <c r="P526" i="3"/>
  <c r="M526" i="3"/>
  <c r="L526" i="3"/>
  <c r="J526" i="3"/>
  <c r="P525" i="3"/>
  <c r="M525" i="3"/>
  <c r="L525" i="3"/>
  <c r="J525" i="3"/>
  <c r="P524" i="3"/>
  <c r="M524" i="3"/>
  <c r="L524" i="3"/>
  <c r="K524" i="3"/>
  <c r="J524" i="3"/>
  <c r="P523" i="3"/>
  <c r="M523" i="3"/>
  <c r="L523" i="3"/>
  <c r="J523" i="3"/>
  <c r="P522" i="3"/>
  <c r="M522" i="3"/>
  <c r="L522" i="3"/>
  <c r="J522" i="3"/>
  <c r="P521" i="3"/>
  <c r="M521" i="3"/>
  <c r="L521" i="3"/>
  <c r="J521" i="3"/>
  <c r="P520" i="3"/>
  <c r="M520" i="3"/>
  <c r="L520" i="3"/>
  <c r="J520" i="3"/>
  <c r="P519" i="3"/>
  <c r="M519" i="3"/>
  <c r="L519" i="3"/>
  <c r="J519" i="3"/>
  <c r="P518" i="3"/>
  <c r="M518" i="3"/>
  <c r="L518" i="3"/>
  <c r="J518" i="3"/>
  <c r="P517" i="3"/>
  <c r="M517" i="3"/>
  <c r="L517" i="3"/>
  <c r="K517" i="3"/>
  <c r="J517" i="3"/>
  <c r="P516" i="3"/>
  <c r="M516" i="3"/>
  <c r="L516" i="3"/>
  <c r="J516" i="3"/>
  <c r="P515" i="3"/>
  <c r="M515" i="3"/>
  <c r="L515" i="3"/>
  <c r="J515" i="3"/>
  <c r="P514" i="3"/>
  <c r="M514" i="3"/>
  <c r="L514" i="3"/>
  <c r="J514" i="3"/>
  <c r="P513" i="3"/>
  <c r="M513" i="3"/>
  <c r="L513" i="3"/>
  <c r="J513" i="3"/>
  <c r="P512" i="3"/>
  <c r="M512" i="3"/>
  <c r="L512" i="3"/>
  <c r="J512" i="3"/>
  <c r="P511" i="3"/>
  <c r="M511" i="3"/>
  <c r="L511" i="3"/>
  <c r="J511" i="3"/>
  <c r="P510" i="3"/>
  <c r="M510" i="3"/>
  <c r="L510" i="3"/>
  <c r="K510" i="3"/>
  <c r="J510" i="3"/>
  <c r="P509" i="3"/>
  <c r="M509" i="3"/>
  <c r="L509" i="3"/>
  <c r="J509" i="3"/>
  <c r="P508" i="3"/>
  <c r="M508" i="3"/>
  <c r="L508" i="3"/>
  <c r="J508" i="3"/>
  <c r="P507" i="3"/>
  <c r="M507" i="3"/>
  <c r="L507" i="3"/>
  <c r="J507" i="3"/>
  <c r="P506" i="3"/>
  <c r="M506" i="3"/>
  <c r="L506" i="3"/>
  <c r="K506" i="3"/>
  <c r="J506" i="3"/>
  <c r="P505" i="3"/>
  <c r="M505" i="3"/>
  <c r="L505" i="3"/>
  <c r="J505" i="3"/>
  <c r="P504" i="3"/>
  <c r="M504" i="3"/>
  <c r="L504" i="3"/>
  <c r="J504" i="3"/>
  <c r="P503" i="3"/>
  <c r="M503" i="3"/>
  <c r="L503" i="3"/>
  <c r="K503" i="3"/>
  <c r="J503" i="3"/>
  <c r="P502" i="3"/>
  <c r="M502" i="3"/>
  <c r="L502" i="3"/>
  <c r="J502" i="3"/>
  <c r="P501" i="3"/>
  <c r="M501" i="3"/>
  <c r="L501" i="3"/>
  <c r="J501" i="3"/>
  <c r="P500" i="3"/>
  <c r="M500" i="3"/>
  <c r="L500" i="3"/>
  <c r="J500" i="3"/>
  <c r="P499" i="3"/>
  <c r="M499" i="3"/>
  <c r="L499" i="3"/>
  <c r="J499" i="3"/>
  <c r="P498" i="3"/>
  <c r="M498" i="3"/>
  <c r="L498" i="3"/>
  <c r="J498" i="3"/>
  <c r="P497" i="3"/>
  <c r="M497" i="3"/>
  <c r="L497" i="3"/>
  <c r="J497" i="3"/>
  <c r="P496" i="3"/>
  <c r="M496" i="3"/>
  <c r="L496" i="3"/>
  <c r="K496" i="3"/>
  <c r="J496" i="3"/>
  <c r="P495" i="3"/>
  <c r="M495" i="3"/>
  <c r="L495" i="3"/>
  <c r="J495" i="3"/>
  <c r="P494" i="3"/>
  <c r="M494" i="3"/>
  <c r="L494" i="3"/>
  <c r="J494" i="3"/>
  <c r="P493" i="3"/>
  <c r="M493" i="3"/>
  <c r="L493" i="3"/>
  <c r="J493" i="3"/>
  <c r="P492" i="3"/>
  <c r="M492" i="3"/>
  <c r="L492" i="3"/>
  <c r="J492" i="3"/>
  <c r="P491" i="3"/>
  <c r="M491" i="3"/>
  <c r="L491" i="3"/>
  <c r="J491" i="3"/>
  <c r="P490" i="3"/>
  <c r="M490" i="3"/>
  <c r="L490" i="3"/>
  <c r="J490" i="3"/>
  <c r="P489" i="3"/>
  <c r="P488" i="3"/>
  <c r="M488" i="3"/>
  <c r="L488" i="3"/>
  <c r="J488" i="3"/>
  <c r="P487" i="3"/>
  <c r="M487" i="3"/>
  <c r="L487" i="3"/>
  <c r="J487" i="3"/>
  <c r="P486" i="3"/>
  <c r="M486" i="3"/>
  <c r="L486" i="3"/>
  <c r="J486" i="3"/>
  <c r="P485" i="3"/>
  <c r="M485" i="3"/>
  <c r="L485" i="3"/>
  <c r="J485" i="3"/>
  <c r="P484" i="3"/>
  <c r="M484" i="3"/>
  <c r="L484" i="3"/>
  <c r="J484" i="3"/>
  <c r="P483" i="3"/>
  <c r="M483" i="3"/>
  <c r="L483" i="3"/>
  <c r="J483" i="3"/>
  <c r="P482" i="3"/>
  <c r="M482" i="3"/>
  <c r="L482" i="3"/>
  <c r="K482" i="3"/>
  <c r="J482" i="3"/>
  <c r="P481" i="3"/>
  <c r="M481" i="3"/>
  <c r="L481" i="3"/>
  <c r="J481" i="3"/>
  <c r="P480" i="3"/>
  <c r="M480" i="3"/>
  <c r="L480" i="3"/>
  <c r="J480" i="3"/>
  <c r="P479" i="3"/>
  <c r="M479" i="3"/>
  <c r="L479" i="3"/>
  <c r="J479" i="3"/>
  <c r="P478" i="3"/>
  <c r="P477" i="3"/>
  <c r="M477" i="3"/>
  <c r="L477" i="3"/>
  <c r="J477" i="3"/>
  <c r="P476" i="3"/>
  <c r="M476" i="3"/>
  <c r="L476" i="3"/>
  <c r="J476" i="3"/>
  <c r="P475" i="3"/>
  <c r="M475" i="3"/>
  <c r="L475" i="3"/>
  <c r="J475" i="3"/>
  <c r="P474" i="3"/>
  <c r="M474" i="3"/>
  <c r="L474" i="3"/>
  <c r="J474" i="3"/>
  <c r="P473" i="3"/>
  <c r="M473" i="3"/>
  <c r="L473" i="3"/>
  <c r="J473" i="3"/>
  <c r="P472" i="3"/>
  <c r="M472" i="3"/>
  <c r="L472" i="3"/>
  <c r="J472" i="3"/>
  <c r="P471" i="3"/>
  <c r="M471" i="3"/>
  <c r="L471" i="3"/>
  <c r="J471" i="3"/>
  <c r="P470" i="3"/>
  <c r="M470" i="3"/>
  <c r="L470" i="3"/>
  <c r="J470" i="3"/>
  <c r="P469" i="3"/>
  <c r="M469" i="3"/>
  <c r="L469" i="3"/>
  <c r="J469" i="3"/>
  <c r="P468" i="3"/>
  <c r="P467" i="3"/>
  <c r="M467" i="3"/>
  <c r="L467" i="3"/>
  <c r="J467" i="3"/>
  <c r="P466" i="3"/>
  <c r="M466" i="3"/>
  <c r="L466" i="3"/>
  <c r="J466" i="3"/>
  <c r="P465" i="3"/>
  <c r="M465" i="3"/>
  <c r="L465" i="3"/>
  <c r="J465" i="3"/>
  <c r="P464" i="3"/>
  <c r="M464" i="3"/>
  <c r="L464" i="3"/>
  <c r="J464" i="3"/>
  <c r="P463" i="3"/>
  <c r="M463" i="3"/>
  <c r="L463" i="3"/>
  <c r="J463" i="3"/>
  <c r="P462" i="3"/>
  <c r="M462" i="3"/>
  <c r="L462" i="3"/>
  <c r="J462" i="3"/>
  <c r="P461" i="3"/>
  <c r="P460" i="3"/>
  <c r="M460" i="3"/>
  <c r="L460" i="3"/>
  <c r="J460" i="3"/>
  <c r="P459" i="3"/>
  <c r="M459" i="3"/>
  <c r="L459" i="3"/>
  <c r="J459" i="3"/>
  <c r="P458" i="3"/>
  <c r="M458" i="3"/>
  <c r="L458" i="3"/>
  <c r="J458" i="3"/>
  <c r="P457" i="3"/>
  <c r="M457" i="3"/>
  <c r="L457" i="3"/>
  <c r="J457" i="3"/>
  <c r="P456" i="3"/>
  <c r="M456" i="3"/>
  <c r="L456" i="3"/>
  <c r="J456" i="3"/>
  <c r="P455" i="3"/>
  <c r="M455" i="3"/>
  <c r="L455" i="3"/>
  <c r="K455" i="3"/>
  <c r="J455" i="3"/>
  <c r="P454" i="3"/>
  <c r="M454" i="3"/>
  <c r="L454" i="3"/>
  <c r="K454" i="3"/>
  <c r="J454" i="3"/>
  <c r="P453" i="3"/>
  <c r="M453" i="3"/>
  <c r="L453" i="3"/>
  <c r="J453" i="3"/>
  <c r="P452" i="3"/>
  <c r="M452" i="3"/>
  <c r="L452" i="3"/>
  <c r="J452" i="3"/>
  <c r="P451" i="3"/>
  <c r="M451" i="3"/>
  <c r="L451" i="3"/>
  <c r="J451" i="3"/>
  <c r="P450" i="3"/>
  <c r="M450" i="3"/>
  <c r="L450" i="3"/>
  <c r="J450" i="3"/>
  <c r="P449" i="3"/>
  <c r="M449" i="3"/>
  <c r="L449" i="3"/>
  <c r="J449" i="3"/>
  <c r="P448" i="3"/>
  <c r="M448" i="3"/>
  <c r="L448" i="3"/>
  <c r="J448" i="3"/>
  <c r="P447" i="3"/>
  <c r="P446" i="3"/>
  <c r="M446" i="3"/>
  <c r="L446" i="3"/>
  <c r="J446" i="3"/>
  <c r="P445" i="3"/>
  <c r="M445" i="3"/>
  <c r="L445" i="3"/>
  <c r="J445" i="3"/>
  <c r="P444" i="3"/>
  <c r="M444" i="3"/>
  <c r="L444" i="3"/>
  <c r="J444" i="3"/>
  <c r="P443" i="3"/>
  <c r="M443" i="3"/>
  <c r="L443" i="3"/>
  <c r="J443" i="3"/>
  <c r="P442" i="3"/>
  <c r="M442" i="3"/>
  <c r="L442" i="3"/>
  <c r="J442" i="3"/>
  <c r="P441" i="3"/>
  <c r="M441" i="3"/>
  <c r="L441" i="3"/>
  <c r="J441" i="3"/>
  <c r="P440" i="3"/>
  <c r="M440" i="3"/>
  <c r="L440" i="3"/>
  <c r="K440" i="3"/>
  <c r="J440" i="3"/>
  <c r="P439" i="3"/>
  <c r="M439" i="3"/>
  <c r="L439" i="3"/>
  <c r="J439" i="3"/>
  <c r="P438" i="3"/>
  <c r="M438" i="3"/>
  <c r="L438" i="3"/>
  <c r="J438" i="3"/>
  <c r="P437" i="3"/>
  <c r="M437" i="3"/>
  <c r="L437" i="3"/>
  <c r="J437" i="3"/>
  <c r="P436" i="3"/>
  <c r="M436" i="3"/>
  <c r="L436" i="3"/>
  <c r="J436" i="3"/>
  <c r="P435" i="3"/>
  <c r="M435" i="3"/>
  <c r="L435" i="3"/>
  <c r="J435" i="3"/>
  <c r="P434" i="3"/>
  <c r="M434" i="3"/>
  <c r="L434" i="3"/>
  <c r="J434" i="3"/>
  <c r="P433" i="3"/>
  <c r="M433" i="3"/>
  <c r="L433" i="3"/>
  <c r="K433" i="3"/>
  <c r="J433" i="3"/>
  <c r="P432" i="3"/>
  <c r="M432" i="3"/>
  <c r="L432" i="3"/>
  <c r="K432" i="3"/>
  <c r="J432" i="3"/>
  <c r="P431" i="3"/>
  <c r="M431" i="3"/>
  <c r="L431" i="3"/>
  <c r="J431" i="3"/>
  <c r="P430" i="3"/>
  <c r="M430" i="3"/>
  <c r="L430" i="3"/>
  <c r="J430" i="3"/>
  <c r="P429" i="3"/>
  <c r="M429" i="3"/>
  <c r="L429" i="3"/>
  <c r="K429" i="3"/>
  <c r="J429" i="3"/>
  <c r="P428" i="3"/>
  <c r="M428" i="3"/>
  <c r="L428" i="3"/>
  <c r="J428" i="3"/>
  <c r="P427" i="3"/>
  <c r="M427" i="3"/>
  <c r="L427" i="3"/>
  <c r="J427" i="3"/>
  <c r="P426" i="3"/>
  <c r="M426" i="3"/>
  <c r="L426" i="3"/>
  <c r="J426" i="3"/>
  <c r="P425" i="3"/>
  <c r="M425" i="3"/>
  <c r="L425" i="3"/>
  <c r="J425" i="3"/>
  <c r="P424" i="3"/>
  <c r="M424" i="3"/>
  <c r="L424" i="3"/>
  <c r="J424" i="3"/>
  <c r="P423" i="3"/>
  <c r="M423" i="3"/>
  <c r="L423" i="3"/>
  <c r="J423" i="3"/>
  <c r="P422" i="3"/>
  <c r="P421" i="3"/>
  <c r="M421" i="3"/>
  <c r="L421" i="3"/>
  <c r="J421" i="3"/>
  <c r="P420" i="3"/>
  <c r="M420" i="3"/>
  <c r="L420" i="3"/>
  <c r="J420" i="3"/>
  <c r="P419" i="3"/>
  <c r="M419" i="3"/>
  <c r="L419" i="3"/>
  <c r="J419" i="3"/>
  <c r="P418" i="3"/>
  <c r="M418" i="3"/>
  <c r="L418" i="3"/>
  <c r="J418" i="3"/>
  <c r="P417" i="3"/>
  <c r="M417" i="3"/>
  <c r="L417" i="3"/>
  <c r="J417" i="3"/>
  <c r="P416" i="3"/>
  <c r="M416" i="3"/>
  <c r="L416" i="3"/>
  <c r="J416" i="3"/>
  <c r="P415" i="3"/>
  <c r="M415" i="3"/>
  <c r="L415" i="3"/>
  <c r="K415" i="3"/>
  <c r="J415" i="3"/>
  <c r="P414" i="3"/>
  <c r="M414" i="3"/>
  <c r="L414" i="3"/>
  <c r="J414" i="3"/>
  <c r="P413" i="3"/>
  <c r="M413" i="3"/>
  <c r="L413" i="3"/>
  <c r="J413" i="3"/>
  <c r="P412" i="3"/>
  <c r="M412" i="3"/>
  <c r="L412" i="3"/>
  <c r="J412" i="3"/>
  <c r="P411" i="3"/>
  <c r="M411" i="3"/>
  <c r="L411" i="3"/>
  <c r="K411" i="3"/>
  <c r="J411" i="3"/>
  <c r="P410" i="3"/>
  <c r="M410" i="3"/>
  <c r="L410" i="3"/>
  <c r="J410" i="3"/>
  <c r="P409" i="3"/>
  <c r="M409" i="3"/>
  <c r="L409" i="3"/>
  <c r="J409" i="3"/>
  <c r="P408" i="3"/>
  <c r="M408" i="3"/>
  <c r="L408" i="3"/>
  <c r="K408" i="3"/>
  <c r="J408" i="3"/>
  <c r="P407" i="3"/>
  <c r="M407" i="3"/>
  <c r="L407" i="3"/>
  <c r="J407" i="3"/>
  <c r="P406" i="3"/>
  <c r="M406" i="3"/>
  <c r="L406" i="3"/>
  <c r="J406" i="3"/>
  <c r="P405" i="3"/>
  <c r="M405" i="3"/>
  <c r="L405" i="3"/>
  <c r="J405" i="3"/>
  <c r="P404" i="3"/>
  <c r="M404" i="3"/>
  <c r="L404" i="3"/>
  <c r="J404" i="3"/>
  <c r="P403" i="3"/>
  <c r="M403" i="3"/>
  <c r="L403" i="3"/>
  <c r="J403" i="3"/>
  <c r="P402" i="3"/>
  <c r="M402" i="3"/>
  <c r="L402" i="3"/>
  <c r="K402" i="3"/>
  <c r="J402" i="3"/>
  <c r="P401" i="3"/>
  <c r="M401" i="3"/>
  <c r="L401" i="3"/>
  <c r="K401" i="3"/>
  <c r="J401" i="3"/>
  <c r="P400" i="3"/>
  <c r="M400" i="3"/>
  <c r="L400" i="3"/>
  <c r="J400" i="3"/>
  <c r="P399" i="3"/>
  <c r="M399" i="3"/>
  <c r="L399" i="3"/>
  <c r="J399" i="3"/>
  <c r="P398" i="3"/>
  <c r="M398" i="3"/>
  <c r="L398" i="3"/>
  <c r="K398" i="3"/>
  <c r="J398" i="3"/>
  <c r="P397" i="3"/>
  <c r="M397" i="3"/>
  <c r="L397" i="3"/>
  <c r="K397" i="3"/>
  <c r="J397" i="3"/>
  <c r="P396" i="3"/>
  <c r="M396" i="3"/>
  <c r="L396" i="3"/>
  <c r="J396" i="3"/>
  <c r="P395" i="3"/>
  <c r="M395" i="3"/>
  <c r="L395" i="3"/>
  <c r="J395" i="3"/>
  <c r="P394" i="3"/>
  <c r="M394" i="3"/>
  <c r="L394" i="3"/>
  <c r="J394" i="3"/>
  <c r="P393" i="3"/>
  <c r="M393" i="3"/>
  <c r="L393" i="3"/>
  <c r="J393" i="3"/>
  <c r="P392" i="3"/>
  <c r="M392" i="3"/>
  <c r="L392" i="3"/>
  <c r="J392" i="3"/>
  <c r="P391" i="3"/>
  <c r="M391" i="3"/>
  <c r="L391" i="3"/>
  <c r="J391" i="3"/>
  <c r="P390" i="3"/>
  <c r="M390" i="3"/>
  <c r="L390" i="3"/>
  <c r="J390" i="3"/>
  <c r="P389" i="3"/>
  <c r="M389" i="3"/>
  <c r="L389" i="3"/>
  <c r="J389" i="3"/>
  <c r="P388" i="3"/>
  <c r="M388" i="3"/>
  <c r="L388" i="3"/>
  <c r="J388" i="3"/>
  <c r="P387" i="3"/>
  <c r="M387" i="3"/>
  <c r="L387" i="3"/>
  <c r="J387" i="3"/>
  <c r="P386" i="3"/>
  <c r="M386" i="3"/>
  <c r="L386" i="3"/>
  <c r="J386" i="3"/>
  <c r="P385" i="3"/>
  <c r="M385" i="3"/>
  <c r="L385" i="3"/>
  <c r="J385" i="3"/>
  <c r="P384" i="3"/>
  <c r="M384" i="3"/>
  <c r="L384" i="3"/>
  <c r="J384" i="3"/>
  <c r="P383" i="3"/>
  <c r="M383" i="3"/>
  <c r="L383" i="3"/>
  <c r="K383" i="3"/>
  <c r="J383" i="3"/>
  <c r="P382" i="3"/>
  <c r="M382" i="3"/>
  <c r="L382" i="3"/>
  <c r="J382" i="3"/>
  <c r="P381" i="3"/>
  <c r="M381" i="3"/>
  <c r="L381" i="3"/>
  <c r="J381" i="3"/>
  <c r="P380" i="3"/>
  <c r="M380" i="3"/>
  <c r="L380" i="3"/>
  <c r="J380" i="3"/>
  <c r="P379" i="3"/>
  <c r="M379" i="3"/>
  <c r="L379" i="3"/>
  <c r="J379" i="3"/>
  <c r="P378" i="3"/>
  <c r="M378" i="3"/>
  <c r="L378" i="3"/>
  <c r="J378" i="3"/>
  <c r="P377" i="3"/>
  <c r="M377" i="3"/>
  <c r="L377" i="3"/>
  <c r="J377" i="3"/>
  <c r="P376" i="3"/>
  <c r="M376" i="3"/>
  <c r="L376" i="3"/>
  <c r="K376" i="3"/>
  <c r="J376" i="3"/>
  <c r="P375" i="3"/>
  <c r="M375" i="3"/>
  <c r="L375" i="3"/>
  <c r="J375" i="3"/>
  <c r="P374" i="3"/>
  <c r="M374" i="3"/>
  <c r="L374" i="3"/>
  <c r="J374" i="3"/>
  <c r="P373" i="3"/>
  <c r="M373" i="3"/>
  <c r="L373" i="3"/>
  <c r="J373" i="3"/>
  <c r="P372" i="3"/>
  <c r="M372" i="3"/>
  <c r="L372" i="3"/>
  <c r="J372" i="3"/>
  <c r="P371" i="3"/>
  <c r="M371" i="3"/>
  <c r="L371" i="3"/>
  <c r="J371" i="3"/>
  <c r="P370" i="3"/>
  <c r="M370" i="3"/>
  <c r="L370" i="3"/>
  <c r="J370" i="3"/>
  <c r="P369" i="3"/>
  <c r="M369" i="3"/>
  <c r="L369" i="3"/>
  <c r="K369" i="3"/>
  <c r="J369" i="3"/>
  <c r="P368" i="3"/>
  <c r="M368" i="3"/>
  <c r="L368" i="3"/>
  <c r="J368" i="3"/>
  <c r="P367" i="3"/>
  <c r="M367" i="3"/>
  <c r="L367" i="3"/>
  <c r="J367" i="3"/>
  <c r="P366" i="3"/>
  <c r="M366" i="3"/>
  <c r="L366" i="3"/>
  <c r="J366" i="3"/>
  <c r="P365" i="3"/>
  <c r="M365" i="3"/>
  <c r="L365" i="3"/>
  <c r="J365" i="3"/>
  <c r="P364" i="3"/>
  <c r="M364" i="3"/>
  <c r="L364" i="3"/>
  <c r="J364" i="3"/>
  <c r="P363" i="3"/>
  <c r="M363" i="3"/>
  <c r="L363" i="3"/>
  <c r="J363" i="3"/>
  <c r="P362" i="3"/>
  <c r="M362" i="3"/>
  <c r="L362" i="3"/>
  <c r="J362" i="3"/>
  <c r="P361" i="3"/>
  <c r="M361" i="3"/>
  <c r="L361" i="3"/>
  <c r="K361" i="3"/>
  <c r="J361" i="3"/>
  <c r="P360" i="3"/>
  <c r="M360" i="3"/>
  <c r="L360" i="3"/>
  <c r="J360" i="3"/>
  <c r="P359" i="3"/>
  <c r="M359" i="3"/>
  <c r="L359" i="3"/>
  <c r="J359" i="3"/>
  <c r="P358" i="3"/>
  <c r="M358" i="3"/>
  <c r="L358" i="3"/>
  <c r="J358" i="3"/>
  <c r="P357" i="3"/>
  <c r="M357" i="3"/>
  <c r="L357" i="3"/>
  <c r="J357" i="3"/>
  <c r="P356" i="3"/>
  <c r="M356" i="3"/>
  <c r="L356" i="3"/>
  <c r="J356" i="3"/>
  <c r="P355" i="3"/>
  <c r="M355" i="3"/>
  <c r="L355" i="3"/>
  <c r="J355" i="3"/>
  <c r="P354" i="3"/>
  <c r="M354" i="3"/>
  <c r="L354" i="3"/>
  <c r="K354" i="3"/>
  <c r="J354" i="3"/>
  <c r="P353" i="3"/>
  <c r="M353" i="3"/>
  <c r="L353" i="3"/>
  <c r="J353" i="3"/>
  <c r="P352" i="3"/>
  <c r="M352" i="3"/>
  <c r="L352" i="3"/>
  <c r="J352" i="3"/>
  <c r="P351" i="3"/>
  <c r="M351" i="3"/>
  <c r="L351" i="3"/>
  <c r="J351" i="3"/>
  <c r="P350" i="3"/>
  <c r="M350" i="3"/>
  <c r="L350" i="3"/>
  <c r="J350" i="3"/>
  <c r="P349" i="3"/>
  <c r="M349" i="3"/>
  <c r="L349" i="3"/>
  <c r="J349" i="3"/>
  <c r="P348" i="3"/>
  <c r="M348" i="3"/>
  <c r="L348" i="3"/>
  <c r="J348" i="3"/>
  <c r="P347" i="3"/>
  <c r="M347" i="3"/>
  <c r="L347" i="3"/>
  <c r="K347" i="3"/>
  <c r="J347" i="3"/>
  <c r="P346" i="3"/>
  <c r="M346" i="3"/>
  <c r="L346" i="3"/>
  <c r="J346" i="3"/>
  <c r="P345" i="3"/>
  <c r="M345" i="3"/>
  <c r="L345" i="3"/>
  <c r="J345" i="3"/>
  <c r="P344" i="3"/>
  <c r="M344" i="3"/>
  <c r="L344" i="3"/>
  <c r="K344" i="3"/>
  <c r="J344" i="3"/>
  <c r="P343" i="3"/>
  <c r="M343" i="3"/>
  <c r="L343" i="3"/>
  <c r="J343" i="3"/>
  <c r="P342" i="3"/>
  <c r="M342" i="3"/>
  <c r="L342" i="3"/>
  <c r="K342" i="3"/>
  <c r="J342" i="3"/>
  <c r="P341" i="3"/>
  <c r="M341" i="3"/>
  <c r="L341" i="3"/>
  <c r="J341" i="3"/>
  <c r="P340" i="3"/>
  <c r="M340" i="3"/>
  <c r="L340" i="3"/>
  <c r="J340" i="3"/>
  <c r="P339" i="3"/>
  <c r="M339" i="3"/>
  <c r="L339" i="3"/>
  <c r="J339" i="3"/>
  <c r="P338" i="3"/>
  <c r="M338" i="3"/>
  <c r="L338" i="3"/>
  <c r="J338" i="3"/>
  <c r="P337" i="3"/>
  <c r="M337" i="3"/>
  <c r="L337" i="3"/>
  <c r="J337" i="3"/>
  <c r="P336" i="3"/>
  <c r="M336" i="3"/>
  <c r="L336" i="3"/>
  <c r="J336" i="3"/>
  <c r="P335" i="3"/>
  <c r="M335" i="3"/>
  <c r="L335" i="3"/>
  <c r="J335" i="3"/>
  <c r="P334" i="3"/>
  <c r="M334" i="3"/>
  <c r="L334" i="3"/>
  <c r="J334" i="3"/>
  <c r="P333" i="3"/>
  <c r="P332" i="3"/>
  <c r="M332" i="3"/>
  <c r="L332" i="3"/>
  <c r="J332" i="3"/>
  <c r="P331" i="3"/>
  <c r="M331" i="3"/>
  <c r="L331" i="3"/>
  <c r="J331" i="3"/>
  <c r="P330" i="3"/>
  <c r="M330" i="3"/>
  <c r="L330" i="3"/>
  <c r="J330" i="3"/>
  <c r="P329" i="3"/>
  <c r="M329" i="3"/>
  <c r="L329" i="3"/>
  <c r="J329" i="3"/>
  <c r="P328" i="3"/>
  <c r="M328" i="3"/>
  <c r="L328" i="3"/>
  <c r="J328" i="3"/>
  <c r="P327" i="3"/>
  <c r="M327" i="3"/>
  <c r="L327" i="3"/>
  <c r="J327" i="3"/>
  <c r="P326" i="3"/>
  <c r="M326" i="3"/>
  <c r="L326" i="3"/>
  <c r="J326" i="3"/>
  <c r="P325" i="3"/>
  <c r="M325" i="3"/>
  <c r="L325" i="3"/>
  <c r="J325" i="3"/>
  <c r="P324" i="3"/>
  <c r="M324" i="3"/>
  <c r="L324" i="3"/>
  <c r="J324" i="3"/>
  <c r="P323" i="3"/>
  <c r="M323" i="3"/>
  <c r="L323" i="3"/>
  <c r="J323" i="3"/>
  <c r="P322" i="3"/>
  <c r="M322" i="3"/>
  <c r="L322" i="3"/>
  <c r="J322" i="3"/>
  <c r="P321" i="3"/>
  <c r="M321" i="3"/>
  <c r="L321" i="3"/>
  <c r="J321" i="3"/>
  <c r="P320" i="3"/>
  <c r="M320" i="3"/>
  <c r="L320" i="3"/>
  <c r="J320" i="3"/>
  <c r="P319" i="3"/>
  <c r="M319" i="3"/>
  <c r="L319" i="3"/>
  <c r="J319" i="3"/>
  <c r="P318" i="3"/>
  <c r="M318" i="3"/>
  <c r="L318" i="3"/>
  <c r="J318" i="3"/>
  <c r="P317" i="3"/>
  <c r="M317" i="3"/>
  <c r="L317" i="3"/>
  <c r="K317" i="3"/>
  <c r="J317" i="3"/>
  <c r="P316" i="3"/>
  <c r="M316" i="3"/>
  <c r="L316" i="3"/>
  <c r="J316" i="3"/>
  <c r="P315" i="3"/>
  <c r="M315" i="3"/>
  <c r="L315" i="3"/>
  <c r="J315" i="3"/>
  <c r="P314" i="3"/>
  <c r="M314" i="3"/>
  <c r="L314" i="3"/>
  <c r="J314" i="3"/>
  <c r="P313" i="3"/>
  <c r="M313" i="3"/>
  <c r="L313" i="3"/>
  <c r="J313" i="3"/>
  <c r="P312" i="3"/>
  <c r="P311" i="3"/>
  <c r="M311" i="3"/>
  <c r="L311" i="3"/>
  <c r="J311" i="3"/>
  <c r="P310" i="3"/>
  <c r="M310" i="3"/>
  <c r="L310" i="3"/>
  <c r="J310" i="3"/>
  <c r="P309" i="3"/>
  <c r="M309" i="3"/>
  <c r="L309" i="3"/>
  <c r="J309" i="3"/>
  <c r="P308" i="3"/>
  <c r="M308" i="3"/>
  <c r="L308" i="3"/>
  <c r="J308" i="3"/>
  <c r="P307" i="3"/>
  <c r="M307" i="3"/>
  <c r="L307" i="3"/>
  <c r="J307" i="3"/>
  <c r="P306" i="3"/>
  <c r="M306" i="3"/>
  <c r="L306" i="3"/>
  <c r="J306" i="3"/>
  <c r="P305" i="3"/>
  <c r="M305" i="3"/>
  <c r="L305" i="3"/>
  <c r="J305" i="3"/>
  <c r="P304" i="3"/>
  <c r="M304" i="3"/>
  <c r="L304" i="3"/>
  <c r="J304" i="3"/>
  <c r="P303" i="3"/>
  <c r="M303" i="3"/>
  <c r="L303" i="3"/>
  <c r="J303" i="3"/>
  <c r="P302" i="3"/>
  <c r="M302" i="3"/>
  <c r="L302" i="3"/>
  <c r="J302" i="3"/>
  <c r="P301" i="3"/>
  <c r="M301" i="3"/>
  <c r="L301" i="3"/>
  <c r="J301" i="3"/>
  <c r="P300" i="3"/>
  <c r="M300" i="3"/>
  <c r="L300" i="3"/>
  <c r="J300" i="3"/>
  <c r="P299" i="3"/>
  <c r="M299" i="3"/>
  <c r="L299" i="3"/>
  <c r="J299" i="3"/>
  <c r="P298" i="3"/>
  <c r="M298" i="3"/>
  <c r="L298" i="3"/>
  <c r="K298" i="3"/>
  <c r="J298" i="3"/>
  <c r="P297" i="3"/>
  <c r="M297" i="3"/>
  <c r="L297" i="3"/>
  <c r="J297" i="3"/>
  <c r="P296" i="3"/>
  <c r="M296" i="3"/>
  <c r="L296" i="3"/>
  <c r="J296" i="3"/>
  <c r="P295" i="3"/>
  <c r="M295" i="3"/>
  <c r="L295" i="3"/>
  <c r="J295" i="3"/>
  <c r="P294" i="3"/>
  <c r="M294" i="3"/>
  <c r="L294" i="3"/>
  <c r="J294" i="3"/>
  <c r="P293" i="3"/>
  <c r="M293" i="3"/>
  <c r="L293" i="3"/>
  <c r="J293" i="3"/>
  <c r="P292" i="3"/>
  <c r="M292" i="3"/>
  <c r="L292" i="3"/>
  <c r="J292" i="3"/>
  <c r="P291" i="3"/>
  <c r="M291" i="3"/>
  <c r="L291" i="3"/>
  <c r="K291" i="3"/>
  <c r="J291" i="3"/>
  <c r="P290" i="3"/>
  <c r="M290" i="3"/>
  <c r="L290" i="3"/>
  <c r="J290" i="3"/>
  <c r="P289" i="3"/>
  <c r="M289" i="3"/>
  <c r="L289" i="3"/>
  <c r="J289" i="3"/>
  <c r="P288" i="3"/>
  <c r="M288" i="3"/>
  <c r="L288" i="3"/>
  <c r="J288" i="3"/>
  <c r="P287" i="3"/>
  <c r="M287" i="3"/>
  <c r="L287" i="3"/>
  <c r="J287" i="3"/>
  <c r="P286" i="3"/>
  <c r="M286" i="3"/>
  <c r="L286" i="3"/>
  <c r="J286" i="3"/>
  <c r="P285" i="3"/>
  <c r="M285" i="3"/>
  <c r="L285" i="3"/>
  <c r="J285" i="3"/>
  <c r="P284" i="3"/>
  <c r="M284" i="3"/>
  <c r="L284" i="3"/>
  <c r="K284" i="3"/>
  <c r="J284" i="3"/>
  <c r="P283" i="3"/>
  <c r="M283" i="3"/>
  <c r="L283" i="3"/>
  <c r="K283" i="3"/>
  <c r="J283" i="3"/>
  <c r="P282" i="3"/>
  <c r="M282" i="3"/>
  <c r="L282" i="3"/>
  <c r="J282" i="3"/>
  <c r="P281" i="3"/>
  <c r="M281" i="3"/>
  <c r="L281" i="3"/>
  <c r="J281" i="3"/>
  <c r="P280" i="3"/>
  <c r="M280" i="3"/>
  <c r="L280" i="3"/>
  <c r="K280" i="3"/>
  <c r="J280" i="3"/>
  <c r="P279" i="3"/>
  <c r="M279" i="3"/>
  <c r="L279" i="3"/>
  <c r="K279" i="3"/>
  <c r="J279" i="3"/>
  <c r="P278" i="3"/>
  <c r="M278" i="3"/>
  <c r="L278" i="3"/>
  <c r="K278" i="3"/>
  <c r="J278" i="3"/>
  <c r="P277" i="3"/>
  <c r="M277" i="3"/>
  <c r="L277" i="3"/>
  <c r="K277" i="3"/>
  <c r="J277" i="3"/>
  <c r="P276" i="3"/>
  <c r="M276" i="3"/>
  <c r="L276" i="3"/>
  <c r="J276" i="3"/>
  <c r="P275" i="3"/>
  <c r="M275" i="3"/>
  <c r="L275" i="3"/>
  <c r="J275" i="3"/>
  <c r="P274" i="3"/>
  <c r="M274" i="3"/>
  <c r="L274" i="3"/>
  <c r="J274" i="3"/>
  <c r="P273" i="3"/>
  <c r="M273" i="3"/>
  <c r="L273" i="3"/>
  <c r="J273" i="3"/>
  <c r="P272" i="3"/>
  <c r="M272" i="3"/>
  <c r="L272" i="3"/>
  <c r="J272" i="3"/>
  <c r="P271" i="3"/>
  <c r="M271" i="3"/>
  <c r="L271" i="3"/>
  <c r="K271" i="3"/>
  <c r="J271" i="3"/>
  <c r="P270" i="3"/>
  <c r="M270" i="3"/>
  <c r="L270" i="3"/>
  <c r="J270" i="3"/>
  <c r="P269" i="3"/>
  <c r="M269" i="3"/>
  <c r="L269" i="3"/>
  <c r="J269" i="3"/>
  <c r="P268" i="3"/>
  <c r="M268" i="3"/>
  <c r="L268" i="3"/>
  <c r="J268" i="3"/>
  <c r="P267" i="3"/>
  <c r="M267" i="3"/>
  <c r="L267" i="3"/>
  <c r="J267" i="3"/>
  <c r="P266" i="3"/>
  <c r="M266" i="3"/>
  <c r="L266" i="3"/>
  <c r="J266" i="3"/>
  <c r="P265" i="3"/>
  <c r="M265" i="3"/>
  <c r="L265" i="3"/>
  <c r="J265" i="3"/>
  <c r="P264" i="3"/>
  <c r="M264" i="3"/>
  <c r="L264" i="3"/>
  <c r="J264" i="3"/>
  <c r="P263" i="3"/>
  <c r="M263" i="3"/>
  <c r="L263" i="3"/>
  <c r="K263" i="3"/>
  <c r="J263" i="3"/>
  <c r="P262" i="3"/>
  <c r="M262" i="3"/>
  <c r="L262" i="3"/>
  <c r="J262" i="3"/>
  <c r="P261" i="3"/>
  <c r="M261" i="3"/>
  <c r="L261" i="3"/>
  <c r="J261" i="3"/>
  <c r="P260" i="3"/>
  <c r="M260" i="3"/>
  <c r="L260" i="3"/>
  <c r="J260" i="3"/>
  <c r="P259" i="3"/>
  <c r="M259" i="3"/>
  <c r="L259" i="3"/>
  <c r="J259" i="3"/>
  <c r="P258" i="3"/>
  <c r="M258" i="3"/>
  <c r="L258" i="3"/>
  <c r="J258" i="3"/>
  <c r="P257" i="3"/>
  <c r="M257" i="3"/>
  <c r="L257" i="3"/>
  <c r="J257" i="3"/>
  <c r="P256" i="3"/>
  <c r="M256" i="3"/>
  <c r="L256" i="3"/>
  <c r="K256" i="3"/>
  <c r="J256" i="3"/>
  <c r="P255" i="3"/>
  <c r="M255" i="3"/>
  <c r="L255" i="3"/>
  <c r="J255" i="3"/>
  <c r="P254" i="3"/>
  <c r="M254" i="3"/>
  <c r="L254" i="3"/>
  <c r="J254" i="3"/>
  <c r="P253" i="3"/>
  <c r="M253" i="3"/>
  <c r="L253" i="3"/>
  <c r="J253" i="3"/>
  <c r="P252" i="3"/>
  <c r="M252" i="3"/>
  <c r="L252" i="3"/>
  <c r="J252" i="3"/>
  <c r="P251" i="3"/>
  <c r="M251" i="3"/>
  <c r="L251" i="3"/>
  <c r="J251" i="3"/>
  <c r="P250" i="3"/>
  <c r="M250" i="3"/>
  <c r="L250" i="3"/>
  <c r="J250" i="3"/>
  <c r="P249" i="3"/>
  <c r="M249" i="3"/>
  <c r="L249" i="3"/>
  <c r="K249" i="3"/>
  <c r="J249" i="3"/>
  <c r="P248" i="3"/>
  <c r="M248" i="3"/>
  <c r="L248" i="3"/>
  <c r="J248" i="3"/>
  <c r="P247" i="3"/>
  <c r="M247" i="3"/>
  <c r="L247" i="3"/>
  <c r="J247" i="3"/>
  <c r="P246" i="3"/>
  <c r="M246" i="3"/>
  <c r="L246" i="3"/>
  <c r="K246" i="3"/>
  <c r="J246" i="3"/>
  <c r="P245" i="3"/>
  <c r="M245" i="3"/>
  <c r="L245" i="3"/>
  <c r="J245" i="3"/>
  <c r="P244" i="3"/>
  <c r="M244" i="3"/>
  <c r="L244" i="3"/>
  <c r="J244" i="3"/>
  <c r="P243" i="3"/>
  <c r="M243" i="3"/>
  <c r="L243" i="3"/>
  <c r="J243" i="3"/>
  <c r="P242" i="3"/>
  <c r="P241" i="3"/>
  <c r="M241" i="3"/>
  <c r="L241" i="3"/>
  <c r="J241" i="3"/>
  <c r="P240" i="3"/>
  <c r="M240" i="3"/>
  <c r="L240" i="3"/>
  <c r="J240" i="3"/>
  <c r="P239" i="3"/>
  <c r="M239" i="3"/>
  <c r="L239" i="3"/>
  <c r="J239" i="3"/>
  <c r="P238" i="3"/>
  <c r="M238" i="3"/>
  <c r="L238" i="3"/>
  <c r="J238" i="3"/>
  <c r="P237" i="3"/>
  <c r="M237" i="3"/>
  <c r="L237" i="3"/>
  <c r="J237" i="3"/>
  <c r="P236" i="3"/>
  <c r="M236" i="3"/>
  <c r="L236" i="3"/>
  <c r="J236" i="3"/>
  <c r="P235" i="3"/>
  <c r="M235" i="3"/>
  <c r="L235" i="3"/>
  <c r="K235" i="3"/>
  <c r="J235" i="3"/>
  <c r="P234" i="3"/>
  <c r="M234" i="3"/>
  <c r="L234" i="3"/>
  <c r="J234" i="3"/>
  <c r="P233" i="3"/>
  <c r="M233" i="3"/>
  <c r="L233" i="3"/>
  <c r="J233" i="3"/>
  <c r="P232" i="3"/>
  <c r="M232" i="3"/>
  <c r="L232" i="3"/>
  <c r="J232" i="3"/>
  <c r="P231" i="3"/>
  <c r="M231" i="3"/>
  <c r="L231" i="3"/>
  <c r="J231" i="3"/>
  <c r="P230" i="3"/>
  <c r="M230" i="3"/>
  <c r="L230" i="3"/>
  <c r="J230" i="3"/>
  <c r="P229" i="3"/>
  <c r="M229" i="3"/>
  <c r="L229" i="3"/>
  <c r="J229" i="3"/>
  <c r="P228" i="3"/>
  <c r="M228" i="3"/>
  <c r="L228" i="3"/>
  <c r="K228" i="3"/>
  <c r="J228" i="3"/>
  <c r="P227" i="3"/>
  <c r="M227" i="3"/>
  <c r="L227" i="3"/>
  <c r="J227" i="3"/>
  <c r="P226" i="3"/>
  <c r="M226" i="3"/>
  <c r="L226" i="3"/>
  <c r="K226" i="3"/>
  <c r="J226" i="3"/>
  <c r="P225" i="3"/>
  <c r="M225" i="3"/>
  <c r="L225" i="3"/>
  <c r="J225" i="3"/>
  <c r="P224" i="3"/>
  <c r="M224" i="3"/>
  <c r="L224" i="3"/>
  <c r="J224" i="3"/>
  <c r="P223" i="3"/>
  <c r="M223" i="3"/>
  <c r="L223" i="3"/>
  <c r="J223" i="3"/>
  <c r="P222" i="3"/>
  <c r="M222" i="3"/>
  <c r="L222" i="3"/>
  <c r="J222" i="3"/>
  <c r="P221" i="3"/>
  <c r="P220" i="3"/>
  <c r="M220" i="3"/>
  <c r="L220" i="3"/>
  <c r="J220" i="3"/>
  <c r="P219" i="3"/>
  <c r="M219" i="3"/>
  <c r="L219" i="3"/>
  <c r="J219" i="3"/>
  <c r="P218" i="3"/>
  <c r="M218" i="3"/>
  <c r="L218" i="3"/>
  <c r="J218" i="3"/>
  <c r="P217" i="3"/>
  <c r="M217" i="3"/>
  <c r="L217" i="3"/>
  <c r="K217" i="3"/>
  <c r="J217" i="3"/>
  <c r="P216" i="3"/>
  <c r="M216" i="3"/>
  <c r="L216" i="3"/>
  <c r="J216" i="3"/>
  <c r="P215" i="3"/>
  <c r="M215" i="3"/>
  <c r="L215" i="3"/>
  <c r="J215" i="3"/>
  <c r="P214" i="3"/>
  <c r="M214" i="3"/>
  <c r="L214" i="3"/>
  <c r="J214" i="3"/>
  <c r="P213" i="3"/>
  <c r="M213" i="3"/>
  <c r="L213" i="3"/>
  <c r="K213" i="3"/>
  <c r="J213" i="3"/>
  <c r="P212" i="3"/>
  <c r="M212" i="3"/>
  <c r="L212" i="3"/>
  <c r="J212" i="3"/>
  <c r="P211" i="3"/>
  <c r="M211" i="3"/>
  <c r="L211" i="3"/>
  <c r="J211" i="3"/>
  <c r="P210" i="3"/>
  <c r="M210" i="3"/>
  <c r="L210" i="3"/>
  <c r="J210" i="3"/>
  <c r="P209" i="3"/>
  <c r="M209" i="3"/>
  <c r="L209" i="3"/>
  <c r="J209" i="3"/>
  <c r="P208" i="3"/>
  <c r="M208" i="3"/>
  <c r="L208" i="3"/>
  <c r="K208" i="3"/>
  <c r="J208" i="3"/>
  <c r="P207" i="3"/>
  <c r="M207" i="3"/>
  <c r="L207" i="3"/>
  <c r="J207" i="3"/>
  <c r="P206" i="3"/>
  <c r="M206" i="3"/>
  <c r="L206" i="3"/>
  <c r="J206" i="3"/>
  <c r="P205" i="3"/>
  <c r="M205" i="3"/>
  <c r="L205" i="3"/>
  <c r="J205" i="3"/>
  <c r="P204" i="3"/>
  <c r="M204" i="3"/>
  <c r="L204" i="3"/>
  <c r="J204" i="3"/>
  <c r="P203" i="3"/>
  <c r="M203" i="3"/>
  <c r="L203" i="3"/>
  <c r="J203" i="3"/>
  <c r="P202" i="3"/>
  <c r="M202" i="3"/>
  <c r="L202" i="3"/>
  <c r="J202" i="3"/>
  <c r="P201" i="3"/>
  <c r="M201" i="3"/>
  <c r="L201" i="3"/>
  <c r="J201" i="3"/>
  <c r="P200" i="3"/>
  <c r="M200" i="3"/>
  <c r="L200" i="3"/>
  <c r="J200" i="3"/>
  <c r="P199" i="3"/>
  <c r="M199" i="3"/>
  <c r="L199" i="3"/>
  <c r="J199" i="3"/>
  <c r="P198" i="3"/>
  <c r="M198" i="3"/>
  <c r="L198" i="3"/>
  <c r="J198" i="3"/>
  <c r="P197" i="3"/>
  <c r="M197" i="3"/>
  <c r="L197" i="3"/>
  <c r="J197" i="3"/>
  <c r="P196" i="3"/>
  <c r="M196" i="3"/>
  <c r="L196" i="3"/>
  <c r="J196" i="3"/>
  <c r="P195" i="3"/>
  <c r="M195" i="3"/>
  <c r="L195" i="3"/>
  <c r="J195" i="3"/>
  <c r="P194" i="3"/>
  <c r="M194" i="3"/>
  <c r="L194" i="3"/>
  <c r="J194" i="3"/>
  <c r="P193" i="3"/>
  <c r="M193" i="3"/>
  <c r="L193" i="3"/>
  <c r="J193" i="3"/>
  <c r="P192" i="3"/>
  <c r="M192" i="3"/>
  <c r="L192" i="3"/>
  <c r="J192" i="3"/>
  <c r="P191" i="3"/>
  <c r="M191" i="3"/>
  <c r="L191" i="3"/>
  <c r="J191" i="3"/>
  <c r="P190" i="3"/>
  <c r="M190" i="3"/>
  <c r="L190" i="3"/>
  <c r="J190" i="3"/>
  <c r="P189" i="3"/>
  <c r="M189" i="3"/>
  <c r="L189" i="3"/>
  <c r="J189" i="3"/>
  <c r="P188" i="3"/>
  <c r="M188" i="3"/>
  <c r="L188" i="3"/>
  <c r="J188" i="3"/>
  <c r="P187" i="3"/>
  <c r="M187" i="3"/>
  <c r="L187" i="3"/>
  <c r="J187" i="3"/>
  <c r="P186" i="3"/>
  <c r="M186" i="3"/>
  <c r="L186" i="3"/>
  <c r="J186" i="3"/>
  <c r="P185" i="3"/>
  <c r="M185" i="3"/>
  <c r="L185" i="3"/>
  <c r="K185" i="3"/>
  <c r="J185" i="3"/>
  <c r="P184" i="3"/>
  <c r="M184" i="3"/>
  <c r="L184" i="3"/>
  <c r="J184" i="3"/>
  <c r="P183" i="3"/>
  <c r="M183" i="3"/>
  <c r="L183" i="3"/>
  <c r="J183" i="3"/>
  <c r="P182" i="3"/>
  <c r="M182" i="3"/>
  <c r="L182" i="3"/>
  <c r="J182" i="3"/>
  <c r="P181" i="3"/>
  <c r="M181" i="3"/>
  <c r="L181" i="3"/>
  <c r="J181" i="3"/>
  <c r="P180" i="3"/>
  <c r="M180" i="3"/>
  <c r="L180" i="3"/>
  <c r="J180" i="3"/>
  <c r="P179" i="3"/>
  <c r="M179" i="3"/>
  <c r="L179" i="3"/>
  <c r="J179" i="3"/>
  <c r="P178" i="3"/>
  <c r="P177" i="3"/>
  <c r="M177" i="3"/>
  <c r="L177" i="3"/>
  <c r="J177" i="3"/>
  <c r="P176" i="3"/>
  <c r="M176" i="3"/>
  <c r="L176" i="3"/>
  <c r="J176" i="3"/>
  <c r="P175" i="3"/>
  <c r="M175" i="3"/>
  <c r="L175" i="3"/>
  <c r="J175" i="3"/>
  <c r="P174" i="3"/>
  <c r="M174" i="3"/>
  <c r="L174" i="3"/>
  <c r="J174" i="3"/>
  <c r="P173" i="3"/>
  <c r="M173" i="3"/>
  <c r="L173" i="3"/>
  <c r="J173" i="3"/>
  <c r="P172" i="3"/>
  <c r="M172" i="3"/>
  <c r="L172" i="3"/>
  <c r="J172" i="3"/>
  <c r="P171" i="3"/>
  <c r="P170" i="3"/>
  <c r="M170" i="3"/>
  <c r="L170" i="3"/>
  <c r="J170" i="3"/>
  <c r="P169" i="3"/>
  <c r="M169" i="3"/>
  <c r="L169" i="3"/>
  <c r="K169" i="3"/>
  <c r="J169" i="3"/>
  <c r="P168" i="3"/>
  <c r="M168" i="3"/>
  <c r="L168" i="3"/>
  <c r="J168" i="3"/>
  <c r="P167" i="3"/>
  <c r="M167" i="3"/>
  <c r="L167" i="3"/>
  <c r="J167" i="3"/>
  <c r="P166" i="3"/>
  <c r="M166" i="3"/>
  <c r="L166" i="3"/>
  <c r="J166" i="3"/>
  <c r="P165" i="3"/>
  <c r="M165" i="3"/>
  <c r="L165" i="3"/>
  <c r="J165" i="3"/>
  <c r="P164" i="3"/>
  <c r="P163" i="3"/>
  <c r="M163" i="3"/>
  <c r="L163" i="3"/>
  <c r="J163" i="3"/>
  <c r="P162" i="3"/>
  <c r="M162" i="3"/>
  <c r="L162" i="3"/>
  <c r="J162" i="3"/>
  <c r="P161" i="3"/>
  <c r="M161" i="3"/>
  <c r="L161" i="3"/>
  <c r="J161" i="3"/>
  <c r="P160" i="3"/>
  <c r="M160" i="3"/>
  <c r="L160" i="3"/>
  <c r="J160" i="3"/>
  <c r="P159" i="3"/>
  <c r="M159" i="3"/>
  <c r="L159" i="3"/>
  <c r="J159" i="3"/>
  <c r="P158" i="3"/>
  <c r="M158" i="3"/>
  <c r="L158" i="3"/>
  <c r="J158" i="3"/>
  <c r="P157" i="3"/>
  <c r="P156" i="3"/>
  <c r="M156" i="3"/>
  <c r="L156" i="3"/>
  <c r="J156" i="3"/>
  <c r="P155" i="3"/>
  <c r="M155" i="3"/>
  <c r="L155" i="3"/>
  <c r="J155" i="3"/>
  <c r="P154" i="3"/>
  <c r="M154" i="3"/>
  <c r="L154" i="3"/>
  <c r="J154" i="3"/>
  <c r="P153" i="3"/>
  <c r="M153" i="3"/>
  <c r="L153" i="3"/>
  <c r="J153" i="3"/>
  <c r="P152" i="3"/>
  <c r="M152" i="3"/>
  <c r="L152" i="3"/>
  <c r="J152" i="3"/>
  <c r="P151" i="3"/>
  <c r="M151" i="3"/>
  <c r="L151" i="3"/>
  <c r="J151" i="3"/>
  <c r="P150" i="3"/>
  <c r="P149" i="3"/>
  <c r="M149" i="3"/>
  <c r="L149" i="3"/>
  <c r="J149" i="3"/>
  <c r="P148" i="3"/>
  <c r="M148" i="3"/>
  <c r="L148" i="3"/>
  <c r="J148" i="3"/>
  <c r="P147" i="3"/>
  <c r="M147" i="3"/>
  <c r="L147" i="3"/>
  <c r="J147" i="3"/>
  <c r="P146" i="3"/>
  <c r="M146" i="3"/>
  <c r="L146" i="3"/>
  <c r="J146" i="3"/>
  <c r="P145" i="3"/>
  <c r="M145" i="3"/>
  <c r="L145" i="3"/>
  <c r="J145" i="3"/>
  <c r="P144" i="3"/>
  <c r="M144" i="3"/>
  <c r="L144" i="3"/>
  <c r="J144" i="3"/>
  <c r="P143" i="3"/>
  <c r="P142" i="3"/>
  <c r="M142" i="3"/>
  <c r="L142" i="3"/>
  <c r="J142" i="3"/>
  <c r="P141" i="3"/>
  <c r="M141" i="3"/>
  <c r="L141" i="3"/>
  <c r="J141" i="3"/>
  <c r="P140" i="3"/>
  <c r="M140" i="3"/>
  <c r="L140" i="3"/>
  <c r="J140" i="3"/>
  <c r="P139" i="3"/>
  <c r="M139" i="3"/>
  <c r="L139" i="3"/>
  <c r="J139" i="3"/>
  <c r="P138" i="3"/>
  <c r="M138" i="3"/>
  <c r="L138" i="3"/>
  <c r="J138" i="3"/>
  <c r="P137" i="3"/>
  <c r="M137" i="3"/>
  <c r="L137" i="3"/>
  <c r="J137" i="3"/>
  <c r="P136" i="3"/>
  <c r="P135" i="3"/>
  <c r="M135" i="3"/>
  <c r="L135" i="3"/>
  <c r="J135" i="3"/>
  <c r="P134" i="3"/>
  <c r="M134" i="3"/>
  <c r="L134" i="3"/>
  <c r="J134" i="3"/>
  <c r="P133" i="3"/>
  <c r="M133" i="3"/>
  <c r="L133" i="3"/>
  <c r="J133" i="3"/>
  <c r="P132" i="3"/>
  <c r="M132" i="3"/>
  <c r="L132" i="3"/>
  <c r="J132" i="3"/>
  <c r="P131" i="3"/>
  <c r="M131" i="3"/>
  <c r="L131" i="3"/>
  <c r="J131" i="3"/>
  <c r="P130" i="3"/>
  <c r="M130" i="3"/>
  <c r="L130" i="3"/>
  <c r="P129" i="3"/>
  <c r="M129" i="3"/>
  <c r="L129" i="3"/>
  <c r="J129" i="3"/>
  <c r="P128" i="3"/>
  <c r="M128" i="3"/>
  <c r="L128" i="3"/>
  <c r="J128" i="3"/>
  <c r="P127" i="3"/>
  <c r="M127" i="3"/>
  <c r="L127" i="3"/>
  <c r="J127" i="3"/>
  <c r="P126" i="3"/>
  <c r="M126" i="3"/>
  <c r="L126" i="3"/>
  <c r="J126" i="3"/>
  <c r="P125" i="3"/>
  <c r="M125" i="3"/>
  <c r="L125" i="3"/>
  <c r="J125" i="3"/>
  <c r="P124" i="3"/>
  <c r="M124" i="3"/>
  <c r="L124" i="3"/>
  <c r="J124" i="3"/>
  <c r="P123" i="3"/>
  <c r="M123" i="3"/>
  <c r="L123" i="3"/>
  <c r="J123" i="3"/>
  <c r="P122" i="3"/>
  <c r="M122" i="3"/>
  <c r="L122" i="3"/>
  <c r="J122" i="3"/>
  <c r="P121" i="3"/>
  <c r="M121" i="3"/>
  <c r="L121" i="3"/>
  <c r="J121" i="3"/>
  <c r="P120" i="3"/>
  <c r="M120" i="3"/>
  <c r="L120" i="3"/>
  <c r="J120" i="3"/>
  <c r="P119" i="3"/>
  <c r="M119" i="3"/>
  <c r="L119" i="3"/>
  <c r="J119" i="3"/>
  <c r="P118" i="3"/>
  <c r="M118" i="3"/>
  <c r="L118" i="3"/>
  <c r="J118" i="3"/>
  <c r="P117" i="3"/>
  <c r="M117" i="3"/>
  <c r="L117" i="3"/>
  <c r="J117" i="3"/>
  <c r="P116" i="3"/>
  <c r="M116" i="3"/>
  <c r="L116" i="3"/>
  <c r="J116" i="3"/>
  <c r="P115" i="3"/>
  <c r="M115" i="3"/>
  <c r="L115" i="3"/>
  <c r="K115" i="3"/>
  <c r="J115" i="3"/>
  <c r="P114" i="3"/>
  <c r="M114" i="3"/>
  <c r="L114" i="3"/>
  <c r="K114" i="3"/>
  <c r="J114" i="3"/>
  <c r="P113" i="3"/>
  <c r="M113" i="3"/>
  <c r="L113" i="3"/>
  <c r="J113" i="3"/>
  <c r="P112" i="3"/>
  <c r="M112" i="3"/>
  <c r="L112" i="3"/>
  <c r="J112" i="3"/>
  <c r="P111" i="3"/>
  <c r="M111" i="3"/>
  <c r="L111" i="3"/>
  <c r="J111" i="3"/>
  <c r="P110" i="3"/>
  <c r="M110" i="3"/>
  <c r="L110" i="3"/>
  <c r="J110" i="3"/>
  <c r="P109" i="3"/>
  <c r="M109" i="3"/>
  <c r="L109" i="3"/>
  <c r="J109" i="3"/>
  <c r="P108" i="3"/>
  <c r="M108" i="3"/>
  <c r="L108" i="3"/>
  <c r="K108" i="3"/>
  <c r="J108" i="3"/>
  <c r="P107" i="3"/>
  <c r="M107" i="3"/>
  <c r="L107" i="3"/>
  <c r="J107" i="3"/>
  <c r="P106" i="3"/>
  <c r="M106" i="3"/>
  <c r="L106" i="3"/>
  <c r="J106" i="3"/>
  <c r="P105" i="3"/>
  <c r="M105" i="3"/>
  <c r="L105" i="3"/>
  <c r="J105" i="3"/>
  <c r="P104" i="3"/>
  <c r="M104" i="3"/>
  <c r="L104" i="3"/>
  <c r="J104" i="3"/>
  <c r="P103" i="3"/>
  <c r="M103" i="3"/>
  <c r="L103" i="3"/>
  <c r="J103" i="3"/>
  <c r="P102" i="3"/>
  <c r="M102" i="3"/>
  <c r="L102" i="3"/>
  <c r="K102" i="3"/>
  <c r="J102" i="3"/>
  <c r="P101" i="3"/>
  <c r="M101" i="3"/>
  <c r="L101" i="3"/>
  <c r="J101" i="3"/>
  <c r="P100" i="3"/>
  <c r="M100" i="3"/>
  <c r="L100" i="3"/>
  <c r="J100" i="3"/>
  <c r="P99" i="3"/>
  <c r="M99" i="3"/>
  <c r="L99" i="3"/>
  <c r="K99" i="3"/>
  <c r="J99" i="3"/>
  <c r="P98" i="3"/>
  <c r="M98" i="3"/>
  <c r="L98" i="3"/>
  <c r="J98" i="3"/>
  <c r="P97" i="3"/>
  <c r="M97" i="3"/>
  <c r="L97" i="3"/>
  <c r="J97" i="3"/>
  <c r="P96" i="3"/>
  <c r="M96" i="3"/>
  <c r="L96" i="3"/>
  <c r="J96" i="3"/>
  <c r="P95" i="3"/>
  <c r="M95" i="3"/>
  <c r="L95" i="3"/>
  <c r="J95" i="3"/>
  <c r="P94" i="3"/>
  <c r="P93" i="3"/>
  <c r="M93" i="3"/>
  <c r="L93" i="3"/>
  <c r="J93" i="3"/>
  <c r="P92" i="3"/>
  <c r="M92" i="3"/>
  <c r="L92" i="3"/>
  <c r="J92" i="3"/>
  <c r="P91" i="3"/>
  <c r="M91" i="3"/>
  <c r="L91" i="3"/>
  <c r="J91" i="3"/>
  <c r="P90" i="3"/>
  <c r="M90" i="3"/>
  <c r="L90" i="3"/>
  <c r="J90" i="3"/>
  <c r="P89" i="3"/>
  <c r="M89" i="3"/>
  <c r="L89" i="3"/>
  <c r="J89" i="3"/>
  <c r="P88" i="3"/>
  <c r="M88" i="3"/>
  <c r="L88" i="3"/>
  <c r="J88" i="3"/>
  <c r="P87" i="3"/>
  <c r="P86" i="3"/>
  <c r="M86" i="3"/>
  <c r="L86" i="3"/>
  <c r="J86" i="3"/>
  <c r="P85" i="3"/>
  <c r="M85" i="3"/>
  <c r="L85" i="3"/>
  <c r="J85" i="3"/>
  <c r="P84" i="3"/>
  <c r="M84" i="3"/>
  <c r="L84" i="3"/>
  <c r="J84" i="3"/>
  <c r="P83" i="3"/>
  <c r="M83" i="3"/>
  <c r="L83" i="3"/>
  <c r="J83" i="3"/>
  <c r="P82" i="3"/>
  <c r="M82" i="3"/>
  <c r="L82" i="3"/>
  <c r="J82" i="3"/>
  <c r="P81" i="3"/>
  <c r="M81" i="3"/>
  <c r="L81" i="3"/>
  <c r="J81" i="3"/>
  <c r="P80" i="3"/>
  <c r="L80" i="3"/>
  <c r="K80" i="3"/>
  <c r="J80" i="3"/>
  <c r="P79" i="3"/>
  <c r="M79" i="3"/>
  <c r="L79" i="3"/>
  <c r="J79" i="3"/>
  <c r="P78" i="3"/>
  <c r="M78" i="3"/>
  <c r="L78" i="3"/>
  <c r="J78" i="3"/>
  <c r="P77" i="3"/>
  <c r="M77" i="3"/>
  <c r="L77" i="3"/>
  <c r="J77" i="3"/>
  <c r="P76" i="3"/>
  <c r="M76" i="3"/>
  <c r="L76" i="3"/>
  <c r="J76" i="3"/>
  <c r="P75" i="3"/>
  <c r="M75" i="3"/>
  <c r="L75" i="3"/>
  <c r="J75" i="3"/>
  <c r="P74" i="3"/>
  <c r="M74" i="3"/>
  <c r="L74" i="3"/>
  <c r="J74" i="3"/>
  <c r="P73" i="3"/>
  <c r="P72" i="3"/>
  <c r="M72" i="3"/>
  <c r="L72" i="3"/>
  <c r="J72" i="3"/>
  <c r="P71" i="3"/>
  <c r="M71" i="3"/>
  <c r="L71" i="3"/>
  <c r="J71" i="3"/>
  <c r="P70" i="3"/>
  <c r="M70" i="3"/>
  <c r="L70" i="3"/>
  <c r="J70" i="3"/>
  <c r="P69" i="3"/>
  <c r="M69" i="3"/>
  <c r="L69" i="3"/>
  <c r="J69" i="3"/>
  <c r="P68" i="3"/>
  <c r="M68" i="3"/>
  <c r="L68" i="3"/>
  <c r="J68" i="3"/>
  <c r="P67" i="3"/>
  <c r="M67" i="3"/>
  <c r="L67" i="3"/>
  <c r="J67" i="3"/>
  <c r="P66" i="3"/>
  <c r="M66" i="3"/>
  <c r="L66" i="3"/>
  <c r="K66" i="3"/>
  <c r="P65" i="3"/>
  <c r="M65" i="3"/>
  <c r="L65" i="3"/>
  <c r="J65" i="3"/>
  <c r="P64" i="3"/>
  <c r="M64" i="3"/>
  <c r="L64" i="3"/>
  <c r="J64" i="3"/>
  <c r="P63" i="3"/>
  <c r="M63" i="3"/>
  <c r="L63" i="3"/>
  <c r="J63" i="3"/>
  <c r="P62" i="3"/>
  <c r="M62" i="3"/>
  <c r="L62" i="3"/>
  <c r="J62" i="3"/>
  <c r="P61" i="3"/>
  <c r="M61" i="3"/>
  <c r="L61" i="3"/>
  <c r="J61" i="3"/>
  <c r="P60" i="3"/>
  <c r="M60" i="3"/>
  <c r="L60" i="3"/>
  <c r="J60" i="3"/>
  <c r="P59" i="3"/>
  <c r="M59" i="3"/>
  <c r="L59" i="3"/>
  <c r="K59" i="3"/>
  <c r="J59" i="3"/>
  <c r="P58" i="3"/>
  <c r="M58" i="3"/>
  <c r="L58" i="3"/>
  <c r="J58" i="3"/>
  <c r="P57" i="3"/>
  <c r="M57" i="3"/>
  <c r="L57" i="3"/>
  <c r="J57" i="3"/>
  <c r="P56" i="3"/>
  <c r="M56" i="3"/>
  <c r="L56" i="3"/>
  <c r="J56" i="3"/>
  <c r="P55" i="3"/>
  <c r="M55" i="3"/>
  <c r="L55" i="3"/>
  <c r="J55" i="3"/>
  <c r="P54" i="3"/>
  <c r="M54" i="3"/>
  <c r="L54" i="3"/>
  <c r="J54" i="3"/>
  <c r="P53" i="3"/>
  <c r="M53" i="3"/>
  <c r="L53" i="3"/>
  <c r="J53" i="3"/>
  <c r="P52" i="3"/>
  <c r="P51" i="3"/>
  <c r="M51" i="3"/>
  <c r="L51" i="3"/>
  <c r="J51" i="3"/>
  <c r="P50" i="3"/>
  <c r="M50" i="3"/>
  <c r="L50" i="3"/>
  <c r="J50" i="3"/>
  <c r="P49" i="3"/>
  <c r="M49" i="3"/>
  <c r="L49" i="3"/>
  <c r="J49" i="3"/>
  <c r="P48" i="3"/>
  <c r="M48" i="3"/>
  <c r="L48" i="3"/>
  <c r="J48" i="3"/>
  <c r="P47" i="3"/>
  <c r="M47" i="3"/>
  <c r="L47" i="3"/>
  <c r="J47" i="3"/>
  <c r="P46" i="3"/>
  <c r="M46" i="3"/>
  <c r="L46" i="3"/>
  <c r="J46" i="3"/>
  <c r="P45" i="3"/>
  <c r="M45" i="3"/>
  <c r="L45" i="3"/>
  <c r="K45" i="3"/>
  <c r="J45" i="3"/>
  <c r="P44" i="3"/>
  <c r="M44" i="3"/>
  <c r="L44" i="3"/>
  <c r="J44" i="3"/>
  <c r="P43" i="3"/>
  <c r="M43" i="3"/>
  <c r="L43" i="3"/>
  <c r="K43" i="3"/>
  <c r="J43" i="3"/>
  <c r="P42" i="3"/>
  <c r="M42" i="3"/>
  <c r="L42" i="3"/>
  <c r="K42" i="3"/>
  <c r="J42" i="3"/>
  <c r="P41" i="3"/>
  <c r="M41" i="3"/>
  <c r="L41" i="3"/>
  <c r="J41" i="3"/>
  <c r="P40" i="3"/>
  <c r="M40" i="3"/>
  <c r="L40" i="3"/>
  <c r="J40" i="3"/>
  <c r="P39" i="3"/>
  <c r="M39" i="3"/>
  <c r="L39" i="3"/>
  <c r="J39" i="3"/>
  <c r="P38" i="3"/>
  <c r="P37" i="3"/>
  <c r="M37" i="3"/>
  <c r="L37" i="3"/>
  <c r="J37" i="3"/>
  <c r="P36" i="3"/>
  <c r="M36" i="3"/>
  <c r="L36" i="3"/>
  <c r="K36" i="3"/>
  <c r="J36" i="3"/>
  <c r="P35" i="3"/>
  <c r="M35" i="3"/>
  <c r="L35" i="3"/>
  <c r="J35" i="3"/>
  <c r="P34" i="3"/>
  <c r="M34" i="3"/>
  <c r="L34" i="3"/>
  <c r="J34" i="3"/>
  <c r="P33" i="3"/>
  <c r="M33" i="3"/>
  <c r="L33" i="3"/>
  <c r="J33" i="3"/>
  <c r="P32" i="3"/>
  <c r="M32" i="3"/>
  <c r="L32" i="3"/>
  <c r="J32" i="3"/>
  <c r="P31" i="3"/>
  <c r="M31" i="3"/>
  <c r="L31" i="3"/>
  <c r="J31" i="3"/>
  <c r="P30" i="3"/>
  <c r="M30" i="3"/>
  <c r="L30" i="3"/>
  <c r="J30" i="3"/>
  <c r="P29" i="3"/>
  <c r="M29" i="3"/>
  <c r="L29" i="3"/>
  <c r="J29" i="3"/>
  <c r="P28" i="3"/>
  <c r="M28" i="3"/>
  <c r="L28" i="3"/>
  <c r="J28" i="3"/>
  <c r="P27" i="3"/>
  <c r="M27" i="3"/>
  <c r="L27" i="3"/>
  <c r="J27" i="3"/>
  <c r="P26" i="3"/>
  <c r="M26" i="3"/>
  <c r="L26" i="3"/>
  <c r="J26" i="3"/>
  <c r="P25" i="3"/>
  <c r="M25" i="3"/>
  <c r="L25" i="3"/>
  <c r="K25" i="3"/>
  <c r="J25" i="3"/>
  <c r="P24" i="3"/>
  <c r="M24" i="3"/>
  <c r="L24" i="3"/>
  <c r="J24" i="3"/>
  <c r="P23" i="3"/>
  <c r="M23" i="3"/>
  <c r="L23" i="3"/>
  <c r="J23" i="3"/>
  <c r="P22" i="3"/>
  <c r="M22" i="3"/>
  <c r="L22" i="3"/>
  <c r="J22" i="3"/>
  <c r="P21" i="3"/>
  <c r="M21" i="3"/>
  <c r="L21" i="3"/>
  <c r="J21" i="3"/>
  <c r="P20" i="3"/>
  <c r="M20" i="3"/>
  <c r="L20" i="3"/>
  <c r="J20" i="3"/>
  <c r="P19" i="3"/>
  <c r="M19" i="3"/>
  <c r="L19" i="3"/>
  <c r="J19" i="3"/>
  <c r="P18" i="3"/>
  <c r="M18" i="3"/>
  <c r="L18" i="3"/>
  <c r="J18" i="3"/>
  <c r="P17" i="3"/>
  <c r="M17" i="3"/>
  <c r="L17" i="3"/>
  <c r="K17" i="3"/>
  <c r="J17" i="3"/>
  <c r="P16" i="3"/>
  <c r="M16" i="3"/>
  <c r="L16" i="3"/>
  <c r="J16" i="3"/>
  <c r="P15" i="3"/>
  <c r="M15" i="3"/>
  <c r="L15" i="3"/>
  <c r="J15" i="3"/>
  <c r="P14" i="3"/>
  <c r="M14" i="3"/>
  <c r="L14" i="3"/>
  <c r="J14" i="3"/>
  <c r="P13" i="3"/>
  <c r="M13" i="3"/>
  <c r="L13" i="3"/>
  <c r="J13" i="3"/>
  <c r="P12" i="3"/>
  <c r="M12" i="3"/>
  <c r="L12" i="3"/>
  <c r="J12" i="3"/>
  <c r="P11" i="3"/>
  <c r="M11" i="3"/>
  <c r="L11" i="3"/>
  <c r="J11" i="3"/>
  <c r="P10" i="3"/>
  <c r="M10" i="3"/>
  <c r="L10" i="3"/>
  <c r="K10" i="3"/>
  <c r="J10" i="3"/>
  <c r="P9" i="3"/>
  <c r="M9" i="3"/>
  <c r="L9" i="3"/>
  <c r="J9" i="3"/>
  <c r="P8" i="3"/>
  <c r="M8" i="3"/>
  <c r="L8" i="3"/>
  <c r="J8" i="3"/>
  <c r="P7" i="3"/>
  <c r="M7" i="3"/>
  <c r="L7" i="3"/>
  <c r="J7" i="3"/>
  <c r="P6" i="3"/>
  <c r="M6" i="3"/>
  <c r="L6" i="3"/>
  <c r="J6" i="3"/>
  <c r="P5" i="3"/>
  <c r="M5" i="3"/>
  <c r="L5" i="3"/>
  <c r="J5" i="3"/>
  <c r="P4" i="3"/>
  <c r="M4" i="3"/>
  <c r="L4" i="3"/>
  <c r="J4" i="3"/>
  <c r="K403" i="3"/>
  <c r="D9181" i="2"/>
  <c r="L9180" i="2"/>
  <c r="D9180" i="2"/>
  <c r="L9179" i="2"/>
  <c r="D9179" i="2"/>
  <c r="L9178" i="2"/>
  <c r="D9178" i="2"/>
  <c r="L9177" i="2"/>
  <c r="D9177" i="2"/>
  <c r="L9176" i="2"/>
  <c r="D9176" i="2"/>
  <c r="L9175" i="2"/>
  <c r="D9175" i="2"/>
  <c r="L9174" i="2"/>
  <c r="D9174" i="2"/>
  <c r="L9173" i="2"/>
  <c r="D9173" i="2"/>
  <c r="L9172" i="2"/>
  <c r="D9172" i="2"/>
  <c r="L9171" i="2"/>
  <c r="D9171" i="2"/>
  <c r="L9170" i="2"/>
  <c r="D9170" i="2"/>
  <c r="L9169" i="2"/>
  <c r="D9169" i="2"/>
  <c r="L9168" i="2"/>
  <c r="D9168" i="2"/>
  <c r="C9168" i="2"/>
  <c r="L9167" i="2"/>
  <c r="D9167" i="2"/>
  <c r="C9167" i="2"/>
  <c r="L9166" i="2"/>
  <c r="D9166" i="2"/>
  <c r="C9166" i="2"/>
  <c r="L9165" i="2"/>
  <c r="D9165" i="2"/>
  <c r="C9165" i="2"/>
  <c r="L9164" i="2"/>
  <c r="D9164" i="2"/>
  <c r="C9164" i="2"/>
  <c r="L9163" i="2"/>
  <c r="D9163" i="2"/>
  <c r="C9163" i="2"/>
  <c r="L9162" i="2"/>
  <c r="D9162" i="2"/>
  <c r="C9162" i="2"/>
  <c r="L9161" i="2"/>
  <c r="D9161" i="2"/>
  <c r="C9161" i="2"/>
  <c r="L9160" i="2"/>
  <c r="D9160" i="2"/>
  <c r="C9160" i="2"/>
  <c r="L9159" i="2"/>
  <c r="D9159" i="2"/>
  <c r="C9159" i="2"/>
  <c r="L9158" i="2"/>
  <c r="D9158" i="2"/>
  <c r="C9158" i="2"/>
  <c r="L9157" i="2"/>
  <c r="D9157" i="2"/>
  <c r="C9157" i="2"/>
  <c r="L9156" i="2"/>
  <c r="D9156" i="2"/>
  <c r="C9156" i="2"/>
  <c r="L9155" i="2"/>
  <c r="D9155" i="2"/>
  <c r="C9155" i="2"/>
  <c r="L9154" i="2"/>
  <c r="D9154" i="2"/>
  <c r="C9154" i="2"/>
  <c r="L9153" i="2"/>
  <c r="D9153" i="2"/>
  <c r="C9153" i="2"/>
  <c r="L9152" i="2"/>
  <c r="D9152" i="2"/>
  <c r="C9152" i="2"/>
  <c r="L9151" i="2"/>
  <c r="D9151" i="2"/>
  <c r="C9151" i="2"/>
  <c r="L9150" i="2"/>
  <c r="D9150" i="2"/>
  <c r="C9150" i="2"/>
  <c r="L9149" i="2"/>
  <c r="D9149" i="2"/>
  <c r="C9149" i="2"/>
  <c r="L9148" i="2"/>
  <c r="D9148" i="2"/>
  <c r="C9148" i="2"/>
  <c r="L9147" i="2"/>
  <c r="D9147" i="2"/>
  <c r="C9147" i="2"/>
  <c r="L9146" i="2"/>
  <c r="D9146" i="2"/>
  <c r="C9146" i="2"/>
  <c r="L9145" i="2"/>
  <c r="D9145" i="2"/>
  <c r="C9145" i="2"/>
  <c r="L9144" i="2"/>
  <c r="D9144" i="2"/>
  <c r="C9144" i="2"/>
  <c r="L9143" i="2"/>
  <c r="D9143" i="2"/>
  <c r="C9143" i="2"/>
  <c r="L9142" i="2"/>
  <c r="D9142" i="2"/>
  <c r="C9142" i="2"/>
  <c r="L9141" i="2"/>
  <c r="D9141" i="2"/>
  <c r="C9141" i="2"/>
  <c r="L9140" i="2"/>
  <c r="D9140" i="2"/>
  <c r="C9140" i="2"/>
  <c r="L9139" i="2"/>
  <c r="D9139" i="2"/>
  <c r="C9139" i="2"/>
  <c r="L9138" i="2"/>
  <c r="D9138" i="2"/>
  <c r="C9138" i="2"/>
  <c r="L9137" i="2"/>
  <c r="D9137" i="2"/>
  <c r="C9137" i="2"/>
  <c r="L9136" i="2"/>
  <c r="D9136" i="2"/>
  <c r="C9136" i="2"/>
  <c r="L9135" i="2"/>
  <c r="D9135" i="2"/>
  <c r="C9135" i="2"/>
  <c r="L9134" i="2"/>
  <c r="D9134" i="2"/>
  <c r="C9134" i="2"/>
  <c r="L9133" i="2"/>
  <c r="D9133" i="2"/>
  <c r="C9133" i="2"/>
  <c r="L9132" i="2"/>
  <c r="D9132" i="2"/>
  <c r="C9132" i="2"/>
  <c r="L9131" i="2"/>
  <c r="D9131" i="2"/>
  <c r="C9131" i="2"/>
  <c r="L9130" i="2"/>
  <c r="D9130" i="2"/>
  <c r="C9130" i="2"/>
  <c r="L9129" i="2"/>
  <c r="D9129" i="2"/>
  <c r="C9129" i="2"/>
  <c r="L9128" i="2"/>
  <c r="D9128" i="2"/>
  <c r="C9128" i="2"/>
  <c r="L9127" i="2"/>
  <c r="D9127" i="2"/>
  <c r="C9127" i="2"/>
  <c r="L9126" i="2"/>
  <c r="D9126" i="2"/>
  <c r="C9126" i="2"/>
  <c r="L9125" i="2"/>
  <c r="D9125" i="2"/>
  <c r="C9125" i="2"/>
  <c r="L9124" i="2"/>
  <c r="D9124" i="2"/>
  <c r="C9124" i="2"/>
  <c r="L9123" i="2"/>
  <c r="D9123" i="2"/>
  <c r="C9123" i="2"/>
  <c r="L9122" i="2"/>
  <c r="D9122" i="2"/>
  <c r="C9122" i="2"/>
  <c r="L9121" i="2"/>
  <c r="D9121" i="2"/>
  <c r="C9121" i="2"/>
  <c r="L9120" i="2"/>
  <c r="D9120" i="2"/>
  <c r="C9120" i="2"/>
  <c r="L9119" i="2"/>
  <c r="D9119" i="2"/>
  <c r="C9119" i="2"/>
  <c r="L9118" i="2"/>
  <c r="D9118" i="2"/>
  <c r="C9118" i="2"/>
  <c r="L9117" i="2"/>
  <c r="D9117" i="2"/>
  <c r="C9117" i="2"/>
  <c r="L9116" i="2"/>
  <c r="D9116" i="2"/>
  <c r="C9116" i="2"/>
  <c r="L9115" i="2"/>
  <c r="D9115" i="2"/>
  <c r="C9115" i="2"/>
  <c r="L9114" i="2"/>
  <c r="D9114" i="2"/>
  <c r="C9114" i="2"/>
  <c r="L9113" i="2"/>
  <c r="D9113" i="2"/>
  <c r="C9113" i="2"/>
  <c r="L9112" i="2"/>
  <c r="D9112" i="2"/>
  <c r="C9112" i="2"/>
  <c r="L9111" i="2"/>
  <c r="D9111" i="2"/>
  <c r="C9111" i="2"/>
  <c r="L9110" i="2"/>
  <c r="D9110" i="2"/>
  <c r="C9110" i="2"/>
  <c r="L9109" i="2"/>
  <c r="D9109" i="2"/>
  <c r="C9109" i="2"/>
  <c r="L9108" i="2"/>
  <c r="D9108" i="2"/>
  <c r="C9108" i="2"/>
  <c r="L9107" i="2"/>
  <c r="D9107" i="2"/>
  <c r="C9107" i="2"/>
  <c r="L9106" i="2"/>
  <c r="D9106" i="2"/>
  <c r="C9106" i="2"/>
  <c r="L9105" i="2"/>
  <c r="D9105" i="2"/>
  <c r="C9105" i="2"/>
  <c r="L9104" i="2"/>
  <c r="D9104" i="2"/>
  <c r="C9104" i="2"/>
  <c r="L9103" i="2"/>
  <c r="D9103" i="2"/>
  <c r="C9103" i="2"/>
  <c r="L9102" i="2"/>
  <c r="D9102" i="2"/>
  <c r="C9102" i="2"/>
  <c r="L9101" i="2"/>
  <c r="D9101" i="2"/>
  <c r="C9101" i="2"/>
  <c r="L9100" i="2"/>
  <c r="D9100" i="2"/>
  <c r="C9100" i="2"/>
  <c r="L9099" i="2"/>
  <c r="D9099" i="2"/>
  <c r="C9099" i="2"/>
  <c r="L9098" i="2"/>
  <c r="D9098" i="2"/>
  <c r="C9098" i="2"/>
  <c r="L9097" i="2"/>
  <c r="D9097" i="2"/>
  <c r="C9097" i="2"/>
  <c r="L9096" i="2"/>
  <c r="D9096" i="2"/>
  <c r="C9096" i="2"/>
  <c r="L9095" i="2"/>
  <c r="D9095" i="2"/>
  <c r="C9095" i="2"/>
  <c r="L9094" i="2"/>
  <c r="D9094" i="2"/>
  <c r="C9094" i="2"/>
  <c r="L9093" i="2"/>
  <c r="D9093" i="2"/>
  <c r="C9093" i="2"/>
  <c r="L9092" i="2"/>
  <c r="D9092" i="2"/>
  <c r="C9092" i="2"/>
  <c r="L9091" i="2"/>
  <c r="D9091" i="2"/>
  <c r="C9091" i="2"/>
  <c r="L9090" i="2"/>
  <c r="D9090" i="2"/>
  <c r="C9090" i="2"/>
  <c r="L9089" i="2"/>
  <c r="D9089" i="2"/>
  <c r="C9089" i="2"/>
  <c r="L9088" i="2"/>
  <c r="D9088" i="2"/>
  <c r="C9088" i="2"/>
  <c r="L9087" i="2"/>
  <c r="D9087" i="2"/>
  <c r="C9087" i="2"/>
  <c r="L9086" i="2"/>
  <c r="D9086" i="2"/>
  <c r="C9086" i="2"/>
  <c r="L9085" i="2"/>
  <c r="D9085" i="2"/>
  <c r="C9085" i="2"/>
  <c r="L9084" i="2"/>
  <c r="D9084" i="2"/>
  <c r="C9084" i="2"/>
  <c r="L9083" i="2"/>
  <c r="D9083" i="2"/>
  <c r="C9083" i="2"/>
  <c r="L9082" i="2"/>
  <c r="D9082" i="2"/>
  <c r="C9082" i="2"/>
  <c r="L9081" i="2"/>
  <c r="D9081" i="2"/>
  <c r="C9081" i="2"/>
  <c r="L9080" i="2"/>
  <c r="D9080" i="2"/>
  <c r="C9080" i="2"/>
  <c r="L9079" i="2"/>
  <c r="D9079" i="2"/>
  <c r="C9079" i="2"/>
  <c r="L9078" i="2"/>
  <c r="D9078" i="2"/>
  <c r="C9078" i="2"/>
  <c r="L9077" i="2"/>
  <c r="D9077" i="2"/>
  <c r="C9077" i="2"/>
  <c r="L9076" i="2"/>
  <c r="D9076" i="2"/>
  <c r="C9076" i="2"/>
  <c r="L9075" i="2"/>
  <c r="D9075" i="2"/>
  <c r="C9075" i="2"/>
  <c r="L9074" i="2"/>
  <c r="D9074" i="2"/>
  <c r="C9074" i="2"/>
  <c r="L9073" i="2"/>
  <c r="D9073" i="2"/>
  <c r="C9073" i="2"/>
  <c r="L9072" i="2"/>
  <c r="D9072" i="2"/>
  <c r="C9072" i="2"/>
  <c r="L9071" i="2"/>
  <c r="D9071" i="2"/>
  <c r="C9071" i="2"/>
  <c r="L9070" i="2"/>
  <c r="D9070" i="2"/>
  <c r="C9070" i="2"/>
  <c r="L9069" i="2"/>
  <c r="D9069" i="2"/>
  <c r="C9069" i="2"/>
  <c r="L9068" i="2"/>
  <c r="D9068" i="2"/>
  <c r="C9068" i="2"/>
  <c r="L9067" i="2"/>
  <c r="D9067" i="2"/>
  <c r="C9067" i="2"/>
  <c r="L9066" i="2"/>
  <c r="D9066" i="2"/>
  <c r="C9066" i="2"/>
  <c r="L9065" i="2"/>
  <c r="D9065" i="2"/>
  <c r="C9065" i="2"/>
  <c r="L9064" i="2"/>
  <c r="D9064" i="2"/>
  <c r="C9064" i="2"/>
  <c r="L9063" i="2"/>
  <c r="D9063" i="2"/>
  <c r="C9063" i="2"/>
  <c r="L9062" i="2"/>
  <c r="D9062" i="2"/>
  <c r="C9062" i="2"/>
  <c r="L9061" i="2"/>
  <c r="D9061" i="2"/>
  <c r="C9061" i="2"/>
  <c r="L9060" i="2"/>
  <c r="D9060" i="2"/>
  <c r="C9060" i="2"/>
  <c r="L9059" i="2"/>
  <c r="D9059" i="2"/>
  <c r="C9059" i="2"/>
  <c r="L9058" i="2"/>
  <c r="D9058" i="2"/>
  <c r="C9058" i="2"/>
  <c r="L9057" i="2"/>
  <c r="D9057" i="2"/>
  <c r="C9057" i="2"/>
  <c r="L9056" i="2"/>
  <c r="D9056" i="2"/>
  <c r="C9056" i="2"/>
  <c r="L9055" i="2"/>
  <c r="D9055" i="2"/>
  <c r="C9055" i="2"/>
  <c r="L9054" i="2"/>
  <c r="D9054" i="2"/>
  <c r="C9054" i="2"/>
  <c r="L9053" i="2"/>
  <c r="D9053" i="2"/>
  <c r="C9053" i="2"/>
  <c r="L9052" i="2"/>
  <c r="D9052" i="2"/>
  <c r="C9052" i="2"/>
  <c r="L9051" i="2"/>
  <c r="D9051" i="2"/>
  <c r="C9051" i="2"/>
  <c r="L9050" i="2"/>
  <c r="D9050" i="2"/>
  <c r="C9050" i="2"/>
  <c r="L9049" i="2"/>
  <c r="D9049" i="2"/>
  <c r="C9049" i="2"/>
  <c r="L9048" i="2"/>
  <c r="D9048" i="2"/>
  <c r="C9048" i="2"/>
  <c r="L9047" i="2"/>
  <c r="D9047" i="2"/>
  <c r="C9047" i="2"/>
  <c r="L9046" i="2"/>
  <c r="D9046" i="2"/>
  <c r="C9046" i="2"/>
  <c r="L9045" i="2"/>
  <c r="D9045" i="2"/>
  <c r="C9045" i="2"/>
  <c r="L9044" i="2"/>
  <c r="D9044" i="2"/>
  <c r="C9044" i="2"/>
  <c r="L9043" i="2"/>
  <c r="D9043" i="2"/>
  <c r="C9043" i="2"/>
  <c r="L9042" i="2"/>
  <c r="D9042" i="2"/>
  <c r="C9042" i="2"/>
  <c r="L9041" i="2"/>
  <c r="D9041" i="2"/>
  <c r="C9041" i="2"/>
  <c r="L9040" i="2"/>
  <c r="D9040" i="2"/>
  <c r="C9040" i="2"/>
  <c r="L9039" i="2"/>
  <c r="D9039" i="2"/>
  <c r="C9039" i="2"/>
  <c r="L9038" i="2"/>
  <c r="D9038" i="2"/>
  <c r="C9038" i="2"/>
  <c r="L9037" i="2"/>
  <c r="D9037" i="2"/>
  <c r="C9037" i="2"/>
  <c r="L9036" i="2"/>
  <c r="D9036" i="2"/>
  <c r="C9036" i="2"/>
  <c r="L9035" i="2"/>
  <c r="D9035" i="2"/>
  <c r="C9035" i="2"/>
  <c r="L9034" i="2"/>
  <c r="D9034" i="2"/>
  <c r="C9034" i="2"/>
  <c r="L9033" i="2"/>
  <c r="D9033" i="2"/>
  <c r="C9033" i="2"/>
  <c r="L9032" i="2"/>
  <c r="D9032" i="2"/>
  <c r="C9032" i="2"/>
  <c r="L9031" i="2"/>
  <c r="D9031" i="2"/>
  <c r="C9031" i="2"/>
  <c r="L9030" i="2"/>
  <c r="D9030" i="2"/>
  <c r="C9030" i="2"/>
  <c r="L9029" i="2"/>
  <c r="D9029" i="2"/>
  <c r="C9029" i="2"/>
  <c r="L9028" i="2"/>
  <c r="D9028" i="2"/>
  <c r="C9028" i="2"/>
  <c r="L9027" i="2"/>
  <c r="D9027" i="2"/>
  <c r="C9027" i="2"/>
  <c r="L9026" i="2"/>
  <c r="D9026" i="2"/>
  <c r="C9026" i="2"/>
  <c r="L9025" i="2"/>
  <c r="D9025" i="2"/>
  <c r="C9025" i="2"/>
  <c r="L9024" i="2"/>
  <c r="D9024" i="2"/>
  <c r="C9024" i="2"/>
  <c r="L9023" i="2"/>
  <c r="D9023" i="2"/>
  <c r="C9023" i="2"/>
  <c r="L9022" i="2"/>
  <c r="D9022" i="2"/>
  <c r="C9022" i="2"/>
  <c r="L9021" i="2"/>
  <c r="D9021" i="2"/>
  <c r="C9021" i="2"/>
  <c r="L9020" i="2"/>
  <c r="D9020" i="2"/>
  <c r="C9020" i="2"/>
  <c r="L9019" i="2"/>
  <c r="D9019" i="2"/>
  <c r="C9019" i="2"/>
  <c r="L9018" i="2"/>
  <c r="D9018" i="2"/>
  <c r="C9018" i="2"/>
  <c r="L9017" i="2"/>
  <c r="D9017" i="2"/>
  <c r="C9017" i="2"/>
  <c r="L9016" i="2"/>
  <c r="D9016" i="2"/>
  <c r="C9016" i="2"/>
  <c r="L9015" i="2"/>
  <c r="D9015" i="2"/>
  <c r="C9015" i="2"/>
  <c r="L9014" i="2"/>
  <c r="D9014" i="2"/>
  <c r="C9014" i="2"/>
  <c r="L9013" i="2"/>
  <c r="D9013" i="2"/>
  <c r="C9013" i="2"/>
  <c r="L9012" i="2"/>
  <c r="D9012" i="2"/>
  <c r="C9012" i="2"/>
  <c r="L9011" i="2"/>
  <c r="D9011" i="2"/>
  <c r="C9011" i="2"/>
  <c r="L9010" i="2"/>
  <c r="D9010" i="2"/>
  <c r="C9010" i="2"/>
  <c r="L9009" i="2"/>
  <c r="D9009" i="2"/>
  <c r="C9009" i="2"/>
  <c r="L9008" i="2"/>
  <c r="D9008" i="2"/>
  <c r="C9008" i="2"/>
  <c r="L9007" i="2"/>
  <c r="D9007" i="2"/>
  <c r="C9007" i="2"/>
  <c r="L9006" i="2"/>
  <c r="D9006" i="2"/>
  <c r="C9006" i="2"/>
  <c r="L9005" i="2"/>
  <c r="D9005" i="2"/>
  <c r="C9005" i="2"/>
  <c r="L9004" i="2"/>
  <c r="D9004" i="2"/>
  <c r="C9004" i="2"/>
  <c r="L9003" i="2"/>
  <c r="D9003" i="2"/>
  <c r="C9003" i="2"/>
  <c r="L9002" i="2"/>
  <c r="D9002" i="2"/>
  <c r="C9002" i="2"/>
  <c r="L9001" i="2"/>
  <c r="D9001" i="2"/>
  <c r="C9001" i="2"/>
  <c r="L9000" i="2"/>
  <c r="D9000" i="2"/>
  <c r="C9000" i="2"/>
  <c r="L8999" i="2"/>
  <c r="D8999" i="2"/>
  <c r="C8999" i="2"/>
  <c r="L8998" i="2"/>
  <c r="D8998" i="2"/>
  <c r="C8998" i="2"/>
  <c r="L8997" i="2"/>
  <c r="D8997" i="2"/>
  <c r="C8997" i="2"/>
  <c r="L8996" i="2"/>
  <c r="D8996" i="2"/>
  <c r="C8996" i="2"/>
  <c r="L8995" i="2"/>
  <c r="D8995" i="2"/>
  <c r="C8995" i="2"/>
  <c r="L8994" i="2"/>
  <c r="D8994" i="2"/>
  <c r="C8994" i="2"/>
  <c r="L8993" i="2"/>
  <c r="D8993" i="2"/>
  <c r="C8993" i="2"/>
  <c r="L8992" i="2"/>
  <c r="D8992" i="2"/>
  <c r="C8992" i="2"/>
  <c r="L8991" i="2"/>
  <c r="D8991" i="2"/>
  <c r="C8991" i="2"/>
  <c r="L8990" i="2"/>
  <c r="D8990" i="2"/>
  <c r="C8990" i="2"/>
  <c r="L8989" i="2"/>
  <c r="D8989" i="2"/>
  <c r="C8989" i="2"/>
  <c r="L8988" i="2"/>
  <c r="D8988" i="2"/>
  <c r="C8988" i="2"/>
  <c r="L8987" i="2"/>
  <c r="D8987" i="2"/>
  <c r="C8987" i="2"/>
  <c r="L8986" i="2"/>
  <c r="D8986" i="2"/>
  <c r="C8986" i="2"/>
  <c r="L8985" i="2"/>
  <c r="D8985" i="2"/>
  <c r="C8985" i="2"/>
  <c r="L8984" i="2"/>
  <c r="D8984" i="2"/>
  <c r="C8984" i="2"/>
  <c r="L8983" i="2"/>
  <c r="D8983" i="2"/>
  <c r="C8983" i="2"/>
  <c r="L8982" i="2"/>
  <c r="D8982" i="2"/>
  <c r="C8982" i="2"/>
  <c r="L8981" i="2"/>
  <c r="D8981" i="2"/>
  <c r="C8981" i="2"/>
  <c r="L8980" i="2"/>
  <c r="D8980" i="2"/>
  <c r="C8980" i="2"/>
  <c r="L8979" i="2"/>
  <c r="D8979" i="2"/>
  <c r="C8979" i="2"/>
  <c r="L8978" i="2"/>
  <c r="D8978" i="2"/>
  <c r="C8978" i="2"/>
  <c r="L8977" i="2"/>
  <c r="D8977" i="2"/>
  <c r="C8977" i="2"/>
  <c r="L8976" i="2"/>
  <c r="D8976" i="2"/>
  <c r="C8976" i="2"/>
  <c r="L8975" i="2"/>
  <c r="D8975" i="2"/>
  <c r="C8975" i="2"/>
  <c r="L8974" i="2"/>
  <c r="D8974" i="2"/>
  <c r="C8974" i="2"/>
  <c r="L8973" i="2"/>
  <c r="D8973" i="2"/>
  <c r="C8973" i="2"/>
  <c r="L8972" i="2"/>
  <c r="D8972" i="2"/>
  <c r="C8972" i="2"/>
  <c r="L8971" i="2"/>
  <c r="D8971" i="2"/>
  <c r="C8971" i="2"/>
  <c r="L8970" i="2"/>
  <c r="D8970" i="2"/>
  <c r="C8970" i="2"/>
  <c r="L8969" i="2"/>
  <c r="D8969" i="2"/>
  <c r="C8969" i="2"/>
  <c r="L8968" i="2"/>
  <c r="D8968" i="2"/>
  <c r="C8968" i="2"/>
  <c r="L8967" i="2"/>
  <c r="D8967" i="2"/>
  <c r="C8967" i="2"/>
  <c r="L8966" i="2"/>
  <c r="D8966" i="2"/>
  <c r="C8966" i="2"/>
  <c r="L8965" i="2"/>
  <c r="D8965" i="2"/>
  <c r="C8965" i="2"/>
  <c r="L8964" i="2"/>
  <c r="D8964" i="2"/>
  <c r="C8964" i="2"/>
  <c r="L8963" i="2"/>
  <c r="D8963" i="2"/>
  <c r="C8963" i="2"/>
  <c r="L8962" i="2"/>
  <c r="D8962" i="2"/>
  <c r="C8962" i="2"/>
  <c r="L8961" i="2"/>
  <c r="D8961" i="2"/>
  <c r="C8961" i="2"/>
  <c r="L8960" i="2"/>
  <c r="D8960" i="2"/>
  <c r="C8960" i="2"/>
  <c r="L8959" i="2"/>
  <c r="D8959" i="2"/>
  <c r="C8959" i="2"/>
  <c r="L8958" i="2"/>
  <c r="D8958" i="2"/>
  <c r="C8958" i="2"/>
  <c r="L8957" i="2"/>
  <c r="D8957" i="2"/>
  <c r="C8957" i="2"/>
  <c r="L8956" i="2"/>
  <c r="D8956" i="2"/>
  <c r="C8956" i="2"/>
  <c r="L8955" i="2"/>
  <c r="D8955" i="2"/>
  <c r="C8955" i="2"/>
  <c r="L8954" i="2"/>
  <c r="D8954" i="2"/>
  <c r="C8954" i="2"/>
  <c r="L8953" i="2"/>
  <c r="D8953" i="2"/>
  <c r="C8953" i="2"/>
  <c r="L8952" i="2"/>
  <c r="D8952" i="2"/>
  <c r="C8952" i="2"/>
  <c r="L8951" i="2"/>
  <c r="D8951" i="2"/>
  <c r="C8951" i="2"/>
  <c r="L8950" i="2"/>
  <c r="D8950" i="2"/>
  <c r="C8950" i="2"/>
  <c r="L8949" i="2"/>
  <c r="D8949" i="2"/>
  <c r="C8949" i="2"/>
  <c r="L8948" i="2"/>
  <c r="D8948" i="2"/>
  <c r="C8948" i="2"/>
  <c r="L8947" i="2"/>
  <c r="D8947" i="2"/>
  <c r="C8947" i="2"/>
  <c r="L8946" i="2"/>
  <c r="D8946" i="2"/>
  <c r="C8946" i="2"/>
  <c r="L8945" i="2"/>
  <c r="D8945" i="2"/>
  <c r="C8945" i="2"/>
  <c r="L8944" i="2"/>
  <c r="D8944" i="2"/>
  <c r="C8944" i="2"/>
  <c r="L8943" i="2"/>
  <c r="D8943" i="2"/>
  <c r="C8943" i="2"/>
  <c r="L8942" i="2"/>
  <c r="D8942" i="2"/>
  <c r="C8942" i="2"/>
  <c r="L8941" i="2"/>
  <c r="D8941" i="2"/>
  <c r="C8941" i="2"/>
  <c r="L8940" i="2"/>
  <c r="D8940" i="2"/>
  <c r="C8940" i="2"/>
  <c r="L8939" i="2"/>
  <c r="D8939" i="2"/>
  <c r="C8939" i="2"/>
  <c r="L8938" i="2"/>
  <c r="D8938" i="2"/>
  <c r="C8938" i="2"/>
  <c r="L8937" i="2"/>
  <c r="D8937" i="2"/>
  <c r="C8937" i="2"/>
  <c r="L8936" i="2"/>
  <c r="D8936" i="2"/>
  <c r="C8936" i="2"/>
  <c r="L8935" i="2"/>
  <c r="D8935" i="2"/>
  <c r="C8935" i="2"/>
  <c r="L8934" i="2"/>
  <c r="D8934" i="2"/>
  <c r="C8934" i="2"/>
  <c r="L8933" i="2"/>
  <c r="D8933" i="2"/>
  <c r="C8933" i="2"/>
  <c r="L8932" i="2"/>
  <c r="D8932" i="2"/>
  <c r="C8932" i="2"/>
  <c r="L8931" i="2"/>
  <c r="D8931" i="2"/>
  <c r="C8931" i="2"/>
  <c r="L8930" i="2"/>
  <c r="D8930" i="2"/>
  <c r="C8930" i="2"/>
  <c r="L8929" i="2"/>
  <c r="D8929" i="2"/>
  <c r="C8929" i="2"/>
  <c r="L8928" i="2"/>
  <c r="D8928" i="2"/>
  <c r="C8928" i="2"/>
  <c r="L8927" i="2"/>
  <c r="D8927" i="2"/>
  <c r="C8927" i="2"/>
  <c r="L8926" i="2"/>
  <c r="D8926" i="2"/>
  <c r="C8926" i="2"/>
  <c r="L8925" i="2"/>
  <c r="D8925" i="2"/>
  <c r="C8925" i="2"/>
  <c r="L8924" i="2"/>
  <c r="D8924" i="2"/>
  <c r="C8924" i="2"/>
  <c r="L8923" i="2"/>
  <c r="D8923" i="2"/>
  <c r="C8923" i="2"/>
  <c r="L8922" i="2"/>
  <c r="D8922" i="2"/>
  <c r="C8922" i="2"/>
  <c r="L8921" i="2"/>
  <c r="D8921" i="2"/>
  <c r="C8921" i="2"/>
  <c r="L8920" i="2"/>
  <c r="D8920" i="2"/>
  <c r="C8920" i="2"/>
  <c r="L8919" i="2"/>
  <c r="D8919" i="2"/>
  <c r="C8919" i="2"/>
  <c r="L8918" i="2"/>
  <c r="D8918" i="2"/>
  <c r="C8918" i="2"/>
  <c r="L8917" i="2"/>
  <c r="D8917" i="2"/>
  <c r="C8917" i="2"/>
  <c r="L8916" i="2"/>
  <c r="D8916" i="2"/>
  <c r="C8916" i="2"/>
  <c r="L8915" i="2"/>
  <c r="D8915" i="2"/>
  <c r="C8915" i="2"/>
  <c r="L8914" i="2"/>
  <c r="D8914" i="2"/>
  <c r="C8914" i="2"/>
  <c r="L8913" i="2"/>
  <c r="D8913" i="2"/>
  <c r="C8913" i="2"/>
  <c r="L8912" i="2"/>
  <c r="D8912" i="2"/>
  <c r="C8912" i="2"/>
  <c r="L8911" i="2"/>
  <c r="D8911" i="2"/>
  <c r="C8911" i="2"/>
  <c r="L8910" i="2"/>
  <c r="D8910" i="2"/>
  <c r="C8910" i="2"/>
  <c r="L8909" i="2"/>
  <c r="D8909" i="2"/>
  <c r="C8909" i="2"/>
  <c r="L8908" i="2"/>
  <c r="D8908" i="2"/>
  <c r="C8908" i="2"/>
  <c r="L8907" i="2"/>
  <c r="D8907" i="2"/>
  <c r="C8907" i="2"/>
  <c r="L8906" i="2"/>
  <c r="D8906" i="2"/>
  <c r="C8906" i="2"/>
  <c r="L8905" i="2"/>
  <c r="D8905" i="2"/>
  <c r="C8905" i="2"/>
  <c r="L8904" i="2"/>
  <c r="D8904" i="2"/>
  <c r="C8904" i="2"/>
  <c r="L8903" i="2"/>
  <c r="D8903" i="2"/>
  <c r="C8903" i="2"/>
  <c r="L8902" i="2"/>
  <c r="D8902" i="2"/>
  <c r="C8902" i="2"/>
  <c r="L8901" i="2"/>
  <c r="D8901" i="2"/>
  <c r="C8901" i="2"/>
  <c r="L8900" i="2"/>
  <c r="D8900" i="2"/>
  <c r="C8900" i="2"/>
  <c r="L8899" i="2"/>
  <c r="D8899" i="2"/>
  <c r="C8899" i="2"/>
  <c r="L8898" i="2"/>
  <c r="D8898" i="2"/>
  <c r="C8898" i="2"/>
  <c r="L8897" i="2"/>
  <c r="D8897" i="2"/>
  <c r="C8897" i="2"/>
  <c r="L8896" i="2"/>
  <c r="D8896" i="2"/>
  <c r="C8896" i="2"/>
  <c r="L8895" i="2"/>
  <c r="D8895" i="2"/>
  <c r="C8895" i="2"/>
  <c r="L8894" i="2"/>
  <c r="D8894" i="2"/>
  <c r="C8894" i="2"/>
  <c r="L8893" i="2"/>
  <c r="D8893" i="2"/>
  <c r="C8893" i="2"/>
  <c r="L8892" i="2"/>
  <c r="D8892" i="2"/>
  <c r="C8892" i="2"/>
  <c r="L8891" i="2"/>
  <c r="D8891" i="2"/>
  <c r="C8891" i="2"/>
  <c r="L8890" i="2"/>
  <c r="D8890" i="2"/>
  <c r="C8890" i="2"/>
  <c r="L8889" i="2"/>
  <c r="D8889" i="2"/>
  <c r="C8889" i="2"/>
  <c r="L8888" i="2"/>
  <c r="D8888" i="2"/>
  <c r="C8888" i="2"/>
  <c r="L8887" i="2"/>
  <c r="D8887" i="2"/>
  <c r="C8887" i="2"/>
  <c r="L8886" i="2"/>
  <c r="D8886" i="2"/>
  <c r="C8886" i="2"/>
  <c r="L8885" i="2"/>
  <c r="D8885" i="2"/>
  <c r="C8885" i="2"/>
  <c r="L8884" i="2"/>
  <c r="D8884" i="2"/>
  <c r="C8884" i="2"/>
  <c r="L8883" i="2"/>
  <c r="D8883" i="2"/>
  <c r="C8883" i="2"/>
  <c r="L8882" i="2"/>
  <c r="D8882" i="2"/>
  <c r="C8882" i="2"/>
  <c r="L8881" i="2"/>
  <c r="D8881" i="2"/>
  <c r="C8881" i="2"/>
  <c r="L8880" i="2"/>
  <c r="D8880" i="2"/>
  <c r="C8880" i="2"/>
  <c r="L8879" i="2"/>
  <c r="D8879" i="2"/>
  <c r="C8879" i="2"/>
  <c r="L8878" i="2"/>
  <c r="D8878" i="2"/>
  <c r="C8878" i="2"/>
  <c r="L8877" i="2"/>
  <c r="D8877" i="2"/>
  <c r="C8877" i="2"/>
  <c r="L8876" i="2"/>
  <c r="D8876" i="2"/>
  <c r="C8876" i="2"/>
  <c r="L8875" i="2"/>
  <c r="D8875" i="2"/>
  <c r="C8875" i="2"/>
  <c r="L8874" i="2"/>
  <c r="D8874" i="2"/>
  <c r="C8874" i="2"/>
  <c r="L8873" i="2"/>
  <c r="D8873" i="2"/>
  <c r="C8873" i="2"/>
  <c r="L8872" i="2"/>
  <c r="D8872" i="2"/>
  <c r="C8872" i="2"/>
  <c r="L8871" i="2"/>
  <c r="D8871" i="2"/>
  <c r="C8871" i="2"/>
  <c r="L8870" i="2"/>
  <c r="D8870" i="2"/>
  <c r="C8870" i="2"/>
  <c r="L8869" i="2"/>
  <c r="D8869" i="2"/>
  <c r="C8869" i="2"/>
  <c r="L8868" i="2"/>
  <c r="D8868" i="2"/>
  <c r="C8868" i="2"/>
  <c r="L8867" i="2"/>
  <c r="D8867" i="2"/>
  <c r="C8867" i="2"/>
  <c r="L8866" i="2"/>
  <c r="D8866" i="2"/>
  <c r="C8866" i="2"/>
  <c r="L8865" i="2"/>
  <c r="D8865" i="2"/>
  <c r="C8865" i="2"/>
  <c r="L8864" i="2"/>
  <c r="D8864" i="2"/>
  <c r="C8864" i="2"/>
  <c r="L8863" i="2"/>
  <c r="D8863" i="2"/>
  <c r="C8863" i="2"/>
  <c r="L8862" i="2"/>
  <c r="D8862" i="2"/>
  <c r="C8862" i="2"/>
  <c r="L8861" i="2"/>
  <c r="D8861" i="2"/>
  <c r="C8861" i="2"/>
  <c r="L8860" i="2"/>
  <c r="D8860" i="2"/>
  <c r="C8860" i="2"/>
  <c r="L8859" i="2"/>
  <c r="D8859" i="2"/>
  <c r="C8859" i="2"/>
  <c r="L8858" i="2"/>
  <c r="D8858" i="2"/>
  <c r="C8858" i="2"/>
  <c r="L8857" i="2"/>
  <c r="D8857" i="2"/>
  <c r="C8857" i="2"/>
  <c r="L8856" i="2"/>
  <c r="D8856" i="2"/>
  <c r="C8856" i="2"/>
  <c r="L8855" i="2"/>
  <c r="D8855" i="2"/>
  <c r="C8855" i="2"/>
  <c r="L8854" i="2"/>
  <c r="D8854" i="2"/>
  <c r="C8854" i="2"/>
  <c r="L8853" i="2"/>
  <c r="D8853" i="2"/>
  <c r="C8853" i="2"/>
  <c r="L8852" i="2"/>
  <c r="D8852" i="2"/>
  <c r="C8852" i="2"/>
  <c r="L8851" i="2"/>
  <c r="D8851" i="2"/>
  <c r="C8851" i="2"/>
  <c r="L8850" i="2"/>
  <c r="D8850" i="2"/>
  <c r="C8850" i="2"/>
  <c r="L8849" i="2"/>
  <c r="D8849" i="2"/>
  <c r="C8849" i="2"/>
  <c r="L8848" i="2"/>
  <c r="D8848" i="2"/>
  <c r="C8848" i="2"/>
  <c r="L8847" i="2"/>
  <c r="D8847" i="2"/>
  <c r="C8847" i="2"/>
  <c r="L8846" i="2"/>
  <c r="D8846" i="2"/>
  <c r="C8846" i="2"/>
  <c r="L8845" i="2"/>
  <c r="D8845" i="2"/>
  <c r="C8845" i="2"/>
  <c r="L8844" i="2"/>
  <c r="D8844" i="2"/>
  <c r="C8844" i="2"/>
  <c r="L8843" i="2"/>
  <c r="D8843" i="2"/>
  <c r="C8843" i="2"/>
  <c r="L8842" i="2"/>
  <c r="D8842" i="2"/>
  <c r="C8842" i="2"/>
  <c r="L8841" i="2"/>
  <c r="D8841" i="2"/>
  <c r="C8841" i="2"/>
  <c r="L8840" i="2"/>
  <c r="D8840" i="2"/>
  <c r="C8840" i="2"/>
  <c r="L8839" i="2"/>
  <c r="D8839" i="2"/>
  <c r="C8839" i="2"/>
  <c r="L8838" i="2"/>
  <c r="D8838" i="2"/>
  <c r="C8838" i="2"/>
  <c r="L8837" i="2"/>
  <c r="D8837" i="2"/>
  <c r="C8837" i="2"/>
  <c r="L8836" i="2"/>
  <c r="D8836" i="2"/>
  <c r="C8836" i="2"/>
  <c r="L8835" i="2"/>
  <c r="D8835" i="2"/>
  <c r="C8835" i="2"/>
  <c r="L8834" i="2"/>
  <c r="D8834" i="2"/>
  <c r="C8834" i="2"/>
  <c r="L8833" i="2"/>
  <c r="D8833" i="2"/>
  <c r="C8833" i="2"/>
  <c r="L8832" i="2"/>
  <c r="D8832" i="2"/>
  <c r="C8832" i="2"/>
  <c r="L8831" i="2"/>
  <c r="D8831" i="2"/>
  <c r="C8831" i="2"/>
  <c r="L8830" i="2"/>
  <c r="D8830" i="2"/>
  <c r="C8830" i="2"/>
  <c r="L8829" i="2"/>
  <c r="D8829" i="2"/>
  <c r="C8829" i="2"/>
  <c r="L8828" i="2"/>
  <c r="D8828" i="2"/>
  <c r="C8828" i="2"/>
  <c r="L8827" i="2"/>
  <c r="D8827" i="2"/>
  <c r="C8827" i="2"/>
  <c r="L8826" i="2"/>
  <c r="D8826" i="2"/>
  <c r="C8826" i="2"/>
  <c r="L8825" i="2"/>
  <c r="D8825" i="2"/>
  <c r="C8825" i="2"/>
  <c r="L8824" i="2"/>
  <c r="D8824" i="2"/>
  <c r="C8824" i="2"/>
  <c r="L8823" i="2"/>
  <c r="D8823" i="2"/>
  <c r="C8823" i="2"/>
  <c r="L8822" i="2"/>
  <c r="D8822" i="2"/>
  <c r="C8822" i="2"/>
  <c r="L8821" i="2"/>
  <c r="D8821" i="2"/>
  <c r="C8821" i="2"/>
  <c r="L8820" i="2"/>
  <c r="D8820" i="2"/>
  <c r="C8820" i="2"/>
  <c r="L8819" i="2"/>
  <c r="D8819" i="2"/>
  <c r="C8819" i="2"/>
  <c r="L8818" i="2"/>
  <c r="D8818" i="2"/>
  <c r="C8818" i="2"/>
  <c r="L8817" i="2"/>
  <c r="D8817" i="2"/>
  <c r="C8817" i="2"/>
  <c r="L8816" i="2"/>
  <c r="D8816" i="2"/>
  <c r="C8816" i="2"/>
  <c r="L8815" i="2"/>
  <c r="D8815" i="2"/>
  <c r="C8815" i="2"/>
  <c r="L8814" i="2"/>
  <c r="D8814" i="2"/>
  <c r="C8814" i="2"/>
  <c r="L8813" i="2"/>
  <c r="D8813" i="2"/>
  <c r="C8813" i="2"/>
  <c r="L8812" i="2"/>
  <c r="D8812" i="2"/>
  <c r="C8812" i="2"/>
  <c r="L8811" i="2"/>
  <c r="D8811" i="2"/>
  <c r="C8811" i="2"/>
  <c r="L8810" i="2"/>
  <c r="D8810" i="2"/>
  <c r="C8810" i="2"/>
  <c r="L8809" i="2"/>
  <c r="D8809" i="2"/>
  <c r="C8809" i="2"/>
  <c r="L8808" i="2"/>
  <c r="D8808" i="2"/>
  <c r="C8808" i="2"/>
  <c r="L8807" i="2"/>
  <c r="D8807" i="2"/>
  <c r="C8807" i="2"/>
  <c r="L8806" i="2"/>
  <c r="D8806" i="2"/>
  <c r="C8806" i="2"/>
  <c r="L8805" i="2"/>
  <c r="D8805" i="2"/>
  <c r="C8805" i="2"/>
  <c r="L8804" i="2"/>
  <c r="D8804" i="2"/>
  <c r="C8804" i="2"/>
  <c r="L8803" i="2"/>
  <c r="D8803" i="2"/>
  <c r="C8803" i="2"/>
  <c r="L8802" i="2"/>
  <c r="D8802" i="2"/>
  <c r="C8802" i="2"/>
  <c r="L8801" i="2"/>
  <c r="D8801" i="2"/>
  <c r="C8801" i="2"/>
  <c r="L8800" i="2"/>
  <c r="D8800" i="2"/>
  <c r="C8800" i="2"/>
  <c r="L8799" i="2"/>
  <c r="D8799" i="2"/>
  <c r="C8799" i="2"/>
  <c r="L8798" i="2"/>
  <c r="D8798" i="2"/>
  <c r="C8798" i="2"/>
  <c r="L8797" i="2"/>
  <c r="D8797" i="2"/>
  <c r="C8797" i="2"/>
  <c r="L8796" i="2"/>
  <c r="D8796" i="2"/>
  <c r="C8796" i="2"/>
  <c r="L8795" i="2"/>
  <c r="D8795" i="2"/>
  <c r="C8795" i="2"/>
  <c r="L8794" i="2"/>
  <c r="D8794" i="2"/>
  <c r="C8794" i="2"/>
  <c r="L8793" i="2"/>
  <c r="D8793" i="2"/>
  <c r="C8793" i="2"/>
  <c r="L8792" i="2"/>
  <c r="D8792" i="2"/>
  <c r="C8792" i="2"/>
  <c r="L8791" i="2"/>
  <c r="D8791" i="2"/>
  <c r="C8791" i="2"/>
  <c r="L8790" i="2"/>
  <c r="D8790" i="2"/>
  <c r="C8790" i="2"/>
  <c r="L8789" i="2"/>
  <c r="D8789" i="2"/>
  <c r="C8789" i="2"/>
  <c r="L8788" i="2"/>
  <c r="D8788" i="2"/>
  <c r="C8788" i="2"/>
  <c r="L8787" i="2"/>
  <c r="D8787" i="2"/>
  <c r="C8787" i="2"/>
  <c r="L8786" i="2"/>
  <c r="D8786" i="2"/>
  <c r="C8786" i="2"/>
  <c r="L8785" i="2"/>
  <c r="D8785" i="2"/>
  <c r="C8785" i="2"/>
  <c r="L8784" i="2"/>
  <c r="D8784" i="2"/>
  <c r="C8784" i="2"/>
  <c r="L8783" i="2"/>
  <c r="D8783" i="2"/>
  <c r="C8783" i="2"/>
  <c r="L8782" i="2"/>
  <c r="D8782" i="2"/>
  <c r="C8782" i="2"/>
  <c r="L8781" i="2"/>
  <c r="D8781" i="2"/>
  <c r="C8781" i="2"/>
  <c r="L8780" i="2"/>
  <c r="D8780" i="2"/>
  <c r="C8780" i="2"/>
  <c r="L8779" i="2"/>
  <c r="D8779" i="2"/>
  <c r="C8779" i="2"/>
  <c r="L8778" i="2"/>
  <c r="D8778" i="2"/>
  <c r="C8778" i="2"/>
  <c r="L8777" i="2"/>
  <c r="D8777" i="2"/>
  <c r="C8777" i="2"/>
  <c r="L8776" i="2"/>
  <c r="D8776" i="2"/>
  <c r="C8776" i="2"/>
  <c r="L8775" i="2"/>
  <c r="D8775" i="2"/>
  <c r="C8775" i="2"/>
  <c r="L8774" i="2"/>
  <c r="D8774" i="2"/>
  <c r="C8774" i="2"/>
  <c r="L8773" i="2"/>
  <c r="D8773" i="2"/>
  <c r="C8773" i="2"/>
  <c r="L8772" i="2"/>
  <c r="D8772" i="2"/>
  <c r="C8772" i="2"/>
  <c r="L8771" i="2"/>
  <c r="D8771" i="2"/>
  <c r="C8771" i="2"/>
  <c r="L8770" i="2"/>
  <c r="D8770" i="2"/>
  <c r="C8770" i="2"/>
  <c r="L8769" i="2"/>
  <c r="D8769" i="2"/>
  <c r="C8769" i="2"/>
  <c r="L8768" i="2"/>
  <c r="D8768" i="2"/>
  <c r="C8768" i="2"/>
  <c r="L8767" i="2"/>
  <c r="D8767" i="2"/>
  <c r="C8767" i="2"/>
  <c r="L8766" i="2"/>
  <c r="D8766" i="2"/>
  <c r="C8766" i="2"/>
  <c r="L8765" i="2"/>
  <c r="D8765" i="2"/>
  <c r="C8765" i="2"/>
  <c r="L8764" i="2"/>
  <c r="D8764" i="2"/>
  <c r="C8764" i="2"/>
  <c r="L8763" i="2"/>
  <c r="D8763" i="2"/>
  <c r="C8763" i="2"/>
  <c r="L8762" i="2"/>
  <c r="D8762" i="2"/>
  <c r="C8762" i="2"/>
  <c r="L8761" i="2"/>
  <c r="D8761" i="2"/>
  <c r="C8761" i="2"/>
  <c r="L8760" i="2"/>
  <c r="D8760" i="2"/>
  <c r="C8760" i="2"/>
  <c r="L8759" i="2"/>
  <c r="D8759" i="2"/>
  <c r="C8759" i="2"/>
  <c r="L8758" i="2"/>
  <c r="D8758" i="2"/>
  <c r="C8758" i="2"/>
  <c r="L8757" i="2"/>
  <c r="D8757" i="2"/>
  <c r="C8757" i="2"/>
  <c r="L8756" i="2"/>
  <c r="D8756" i="2"/>
  <c r="C8756" i="2"/>
  <c r="L8755" i="2"/>
  <c r="D8755" i="2"/>
  <c r="C8755" i="2"/>
  <c r="L8754" i="2"/>
  <c r="D8754" i="2"/>
  <c r="C8754" i="2"/>
  <c r="L8753" i="2"/>
  <c r="D8753" i="2"/>
  <c r="C8753" i="2"/>
  <c r="L8752" i="2"/>
  <c r="D8752" i="2"/>
  <c r="C8752" i="2"/>
  <c r="L8751" i="2"/>
  <c r="D8751" i="2"/>
  <c r="C8751" i="2"/>
  <c r="L8750" i="2"/>
  <c r="D8750" i="2"/>
  <c r="C8750" i="2"/>
  <c r="L8749" i="2"/>
  <c r="D8749" i="2"/>
  <c r="C8749" i="2"/>
  <c r="L8748" i="2"/>
  <c r="D8748" i="2"/>
  <c r="C8748" i="2"/>
  <c r="L8747" i="2"/>
  <c r="D8747" i="2"/>
  <c r="C8747" i="2"/>
  <c r="L8746" i="2"/>
  <c r="D8746" i="2"/>
  <c r="C8746" i="2"/>
  <c r="L8745" i="2"/>
  <c r="D8745" i="2"/>
  <c r="C8745" i="2"/>
  <c r="L8744" i="2"/>
  <c r="D8744" i="2"/>
  <c r="C8744" i="2"/>
  <c r="L8743" i="2"/>
  <c r="D8743" i="2"/>
  <c r="C8743" i="2"/>
  <c r="L8742" i="2"/>
  <c r="D8742" i="2"/>
  <c r="C8742" i="2"/>
  <c r="L8741" i="2"/>
  <c r="D8741" i="2"/>
  <c r="C8741" i="2"/>
  <c r="L8740" i="2"/>
  <c r="D8740" i="2"/>
  <c r="C8740" i="2"/>
  <c r="L8739" i="2"/>
  <c r="D8739" i="2"/>
  <c r="C8739" i="2"/>
  <c r="L8738" i="2"/>
  <c r="D8738" i="2"/>
  <c r="C8738" i="2"/>
  <c r="L8737" i="2"/>
  <c r="D8737" i="2"/>
  <c r="C8737" i="2"/>
  <c r="L8736" i="2"/>
  <c r="D8736" i="2"/>
  <c r="C8736" i="2"/>
  <c r="L8735" i="2"/>
  <c r="D8735" i="2"/>
  <c r="C8735" i="2"/>
  <c r="L8734" i="2"/>
  <c r="D8734" i="2"/>
  <c r="C8734" i="2"/>
  <c r="L8733" i="2"/>
  <c r="D8733" i="2"/>
  <c r="C8733" i="2"/>
  <c r="L8732" i="2"/>
  <c r="D8732" i="2"/>
  <c r="C8732" i="2"/>
  <c r="L8731" i="2"/>
  <c r="D8731" i="2"/>
  <c r="C8731" i="2"/>
  <c r="L8730" i="2"/>
  <c r="D8730" i="2"/>
  <c r="C8730" i="2"/>
  <c r="L8729" i="2"/>
  <c r="D8729" i="2"/>
  <c r="C8729" i="2"/>
  <c r="L8728" i="2"/>
  <c r="D8728" i="2"/>
  <c r="C8728" i="2"/>
  <c r="L8727" i="2"/>
  <c r="D8727" i="2"/>
  <c r="C8727" i="2"/>
  <c r="L8726" i="2"/>
  <c r="D8726" i="2"/>
  <c r="C8726" i="2"/>
  <c r="L8725" i="2"/>
  <c r="D8725" i="2"/>
  <c r="C8725" i="2"/>
  <c r="L8724" i="2"/>
  <c r="D8724" i="2"/>
  <c r="C8724" i="2"/>
  <c r="L8723" i="2"/>
  <c r="D8723" i="2"/>
  <c r="C8723" i="2"/>
  <c r="L8722" i="2"/>
  <c r="D8722" i="2"/>
  <c r="C8722" i="2"/>
  <c r="L8721" i="2"/>
  <c r="D8721" i="2"/>
  <c r="C8721" i="2"/>
  <c r="L8720" i="2"/>
  <c r="D8720" i="2"/>
  <c r="C8720" i="2"/>
  <c r="L8719" i="2"/>
  <c r="D8719" i="2"/>
  <c r="C8719" i="2"/>
  <c r="L8718" i="2"/>
  <c r="D8718" i="2"/>
  <c r="C8718" i="2"/>
  <c r="L8717" i="2"/>
  <c r="D8717" i="2"/>
  <c r="C8717" i="2"/>
  <c r="L8716" i="2"/>
  <c r="D8716" i="2"/>
  <c r="C8716" i="2"/>
  <c r="L8715" i="2"/>
  <c r="D8715" i="2"/>
  <c r="C8715" i="2"/>
  <c r="L8714" i="2"/>
  <c r="D8714" i="2"/>
  <c r="C8714" i="2"/>
  <c r="L8713" i="2"/>
  <c r="D8713" i="2"/>
  <c r="C8713" i="2"/>
  <c r="L8712" i="2"/>
  <c r="D8712" i="2"/>
  <c r="C8712" i="2"/>
  <c r="L8711" i="2"/>
  <c r="D8711" i="2"/>
  <c r="C8711" i="2"/>
  <c r="L8710" i="2"/>
  <c r="D8710" i="2"/>
  <c r="C8710" i="2"/>
  <c r="L8709" i="2"/>
  <c r="D8709" i="2"/>
  <c r="C8709" i="2"/>
  <c r="L8708" i="2"/>
  <c r="D8708" i="2"/>
  <c r="C8708" i="2"/>
  <c r="L8707" i="2"/>
  <c r="D8707" i="2"/>
  <c r="C8707" i="2"/>
  <c r="L8706" i="2"/>
  <c r="D8706" i="2"/>
  <c r="C8706" i="2"/>
  <c r="L8705" i="2"/>
  <c r="D8705" i="2"/>
  <c r="C8705" i="2"/>
  <c r="L8704" i="2"/>
  <c r="D8704" i="2"/>
  <c r="C8704" i="2"/>
  <c r="L8703" i="2"/>
  <c r="D8703" i="2"/>
  <c r="C8703" i="2"/>
  <c r="L8702" i="2"/>
  <c r="D8702" i="2"/>
  <c r="C8702" i="2"/>
  <c r="L8701" i="2"/>
  <c r="D8701" i="2"/>
  <c r="C8701" i="2"/>
  <c r="L8700" i="2"/>
  <c r="D8700" i="2"/>
  <c r="C8700" i="2"/>
  <c r="L8699" i="2"/>
  <c r="D8699" i="2"/>
  <c r="C8699" i="2"/>
  <c r="L8698" i="2"/>
  <c r="D8698" i="2"/>
  <c r="C8698" i="2"/>
  <c r="L8697" i="2"/>
  <c r="D8697" i="2"/>
  <c r="C8697" i="2"/>
  <c r="L8696" i="2"/>
  <c r="D8696" i="2"/>
  <c r="C8696" i="2"/>
  <c r="L8695" i="2"/>
  <c r="D8695" i="2"/>
  <c r="C8695" i="2"/>
  <c r="L8694" i="2"/>
  <c r="D8694" i="2"/>
  <c r="C8694" i="2"/>
  <c r="L8693" i="2"/>
  <c r="D8693" i="2"/>
  <c r="C8693" i="2"/>
  <c r="L8692" i="2"/>
  <c r="D8692" i="2"/>
  <c r="C8692" i="2"/>
  <c r="L8691" i="2"/>
  <c r="D8691" i="2"/>
  <c r="C8691" i="2"/>
  <c r="L8690" i="2"/>
  <c r="D8690" i="2"/>
  <c r="C8690" i="2"/>
  <c r="L8689" i="2"/>
  <c r="D8689" i="2"/>
  <c r="C8689" i="2"/>
  <c r="L8688" i="2"/>
  <c r="D8688" i="2"/>
  <c r="C8688" i="2"/>
  <c r="L8687" i="2"/>
  <c r="D8687" i="2"/>
  <c r="C8687" i="2"/>
  <c r="L8686" i="2"/>
  <c r="D8686" i="2"/>
  <c r="C8686" i="2"/>
  <c r="L8685" i="2"/>
  <c r="D8685" i="2"/>
  <c r="C8685" i="2"/>
  <c r="L8684" i="2"/>
  <c r="D8684" i="2"/>
  <c r="C8684" i="2"/>
  <c r="L8683" i="2"/>
  <c r="D8683" i="2"/>
  <c r="C8683" i="2"/>
  <c r="L8682" i="2"/>
  <c r="D8682" i="2"/>
  <c r="C8682" i="2"/>
  <c r="L8681" i="2"/>
  <c r="D8681" i="2"/>
  <c r="C8681" i="2"/>
  <c r="L8680" i="2"/>
  <c r="D8680" i="2"/>
  <c r="C8680" i="2"/>
  <c r="L8679" i="2"/>
  <c r="D8679" i="2"/>
  <c r="C8679" i="2"/>
  <c r="L8678" i="2"/>
  <c r="D8678" i="2"/>
  <c r="C8678" i="2"/>
  <c r="L8677" i="2"/>
  <c r="D8677" i="2"/>
  <c r="C8677" i="2"/>
  <c r="L8676" i="2"/>
  <c r="D8676" i="2"/>
  <c r="C8676" i="2"/>
  <c r="L8675" i="2"/>
  <c r="D8675" i="2"/>
  <c r="C8675" i="2"/>
  <c r="L8674" i="2"/>
  <c r="D8674" i="2"/>
  <c r="C8674" i="2"/>
  <c r="L8673" i="2"/>
  <c r="D8673" i="2"/>
  <c r="C8673" i="2"/>
  <c r="L8672" i="2"/>
  <c r="D8672" i="2"/>
  <c r="C8672" i="2"/>
  <c r="L8671" i="2"/>
  <c r="D8671" i="2"/>
  <c r="C8671" i="2"/>
  <c r="L8670" i="2"/>
  <c r="D8670" i="2"/>
  <c r="C8670" i="2"/>
  <c r="L8669" i="2"/>
  <c r="D8669" i="2"/>
  <c r="C8669" i="2"/>
  <c r="L8668" i="2"/>
  <c r="D8668" i="2"/>
  <c r="C8668" i="2"/>
  <c r="L8667" i="2"/>
  <c r="D8667" i="2"/>
  <c r="C8667" i="2"/>
  <c r="L8666" i="2"/>
  <c r="D8666" i="2"/>
  <c r="C8666" i="2"/>
  <c r="L8665" i="2"/>
  <c r="D8665" i="2"/>
  <c r="C8665" i="2"/>
  <c r="L8664" i="2"/>
  <c r="D8664" i="2"/>
  <c r="C8664" i="2"/>
  <c r="L8663" i="2"/>
  <c r="D8663" i="2"/>
  <c r="C8663" i="2"/>
  <c r="L8662" i="2"/>
  <c r="D8662" i="2"/>
  <c r="C8662" i="2"/>
  <c r="L8661" i="2"/>
  <c r="D8661" i="2"/>
  <c r="C8661" i="2"/>
  <c r="L8660" i="2"/>
  <c r="D8660" i="2"/>
  <c r="C8660" i="2"/>
  <c r="L8659" i="2"/>
  <c r="D8659" i="2"/>
  <c r="C8659" i="2"/>
  <c r="L8658" i="2"/>
  <c r="D8658" i="2"/>
  <c r="C8658" i="2"/>
  <c r="L8657" i="2"/>
  <c r="D8657" i="2"/>
  <c r="C8657" i="2"/>
  <c r="L8656" i="2"/>
  <c r="D8656" i="2"/>
  <c r="C8656" i="2"/>
  <c r="L8655" i="2"/>
  <c r="D8655" i="2"/>
  <c r="C8655" i="2"/>
  <c r="L8654" i="2"/>
  <c r="D8654" i="2"/>
  <c r="C8654" i="2"/>
  <c r="L8653" i="2"/>
  <c r="D8653" i="2"/>
  <c r="C8653" i="2"/>
  <c r="L8652" i="2"/>
  <c r="D8652" i="2"/>
  <c r="C8652" i="2"/>
  <c r="L8651" i="2"/>
  <c r="D8651" i="2"/>
  <c r="C8651" i="2"/>
  <c r="L8650" i="2"/>
  <c r="D8650" i="2"/>
  <c r="C8650" i="2"/>
  <c r="L8649" i="2"/>
  <c r="D8649" i="2"/>
  <c r="C8649" i="2"/>
  <c r="L8648" i="2"/>
  <c r="D8648" i="2"/>
  <c r="C8648" i="2"/>
  <c r="L8647" i="2"/>
  <c r="D8647" i="2"/>
  <c r="C8647" i="2"/>
  <c r="L8646" i="2"/>
  <c r="D8646" i="2"/>
  <c r="C8646" i="2"/>
  <c r="L8645" i="2"/>
  <c r="D8645" i="2"/>
  <c r="C8645" i="2"/>
  <c r="L8644" i="2"/>
  <c r="D8644" i="2"/>
  <c r="C8644" i="2"/>
  <c r="L8643" i="2"/>
  <c r="D8643" i="2"/>
  <c r="C8643" i="2"/>
  <c r="L8642" i="2"/>
  <c r="D8642" i="2"/>
  <c r="C8642" i="2"/>
  <c r="L8641" i="2"/>
  <c r="D8641" i="2"/>
  <c r="C8641" i="2"/>
  <c r="L8640" i="2"/>
  <c r="D8640" i="2"/>
  <c r="C8640" i="2"/>
  <c r="L8639" i="2"/>
  <c r="D8639" i="2"/>
  <c r="C8639" i="2"/>
  <c r="L8638" i="2"/>
  <c r="D8638" i="2"/>
  <c r="C8638" i="2"/>
  <c r="L8637" i="2"/>
  <c r="D8637" i="2"/>
  <c r="C8637" i="2"/>
  <c r="L8636" i="2"/>
  <c r="D8636" i="2"/>
  <c r="C8636" i="2"/>
  <c r="L8635" i="2"/>
  <c r="D8635" i="2"/>
  <c r="C8635" i="2"/>
  <c r="L8634" i="2"/>
  <c r="D8634" i="2"/>
  <c r="C8634" i="2"/>
  <c r="L8633" i="2"/>
  <c r="D8633" i="2"/>
  <c r="C8633" i="2"/>
  <c r="L8632" i="2"/>
  <c r="D8632" i="2"/>
  <c r="C8632" i="2"/>
  <c r="L8631" i="2"/>
  <c r="D8631" i="2"/>
  <c r="C8631" i="2"/>
  <c r="L8630" i="2"/>
  <c r="D8630" i="2"/>
  <c r="C8630" i="2"/>
  <c r="L8629" i="2"/>
  <c r="D8629" i="2"/>
  <c r="C8629" i="2"/>
  <c r="L8628" i="2"/>
  <c r="D8628" i="2"/>
  <c r="C8628" i="2"/>
  <c r="L8627" i="2"/>
  <c r="D8627" i="2"/>
  <c r="C8627" i="2"/>
  <c r="L8626" i="2"/>
  <c r="D8626" i="2"/>
  <c r="C8626" i="2"/>
  <c r="L8625" i="2"/>
  <c r="D8625" i="2"/>
  <c r="C8625" i="2"/>
  <c r="L8624" i="2"/>
  <c r="D8624" i="2"/>
  <c r="C8624" i="2"/>
  <c r="L8623" i="2"/>
  <c r="D8623" i="2"/>
  <c r="C8623" i="2"/>
  <c r="L8622" i="2"/>
  <c r="D8622" i="2"/>
  <c r="C8622" i="2"/>
  <c r="L8621" i="2"/>
  <c r="D8621" i="2"/>
  <c r="C8621" i="2"/>
  <c r="L8620" i="2"/>
  <c r="D8620" i="2"/>
  <c r="C8620" i="2"/>
  <c r="L8619" i="2"/>
  <c r="D8619" i="2"/>
  <c r="C8619" i="2"/>
  <c r="L8618" i="2"/>
  <c r="D8618" i="2"/>
  <c r="C8618" i="2"/>
  <c r="L8617" i="2"/>
  <c r="D8617" i="2"/>
  <c r="C8617" i="2"/>
  <c r="L8616" i="2"/>
  <c r="D8616" i="2"/>
  <c r="C8616" i="2"/>
  <c r="L8615" i="2"/>
  <c r="D8615" i="2"/>
  <c r="C8615" i="2"/>
  <c r="L8614" i="2"/>
  <c r="D8614" i="2"/>
  <c r="C8614" i="2"/>
  <c r="L8613" i="2"/>
  <c r="D8613" i="2"/>
  <c r="C8613" i="2"/>
  <c r="L8612" i="2"/>
  <c r="D8612" i="2"/>
  <c r="C8612" i="2"/>
  <c r="L8611" i="2"/>
  <c r="D8611" i="2"/>
  <c r="C8611" i="2"/>
  <c r="L8610" i="2"/>
  <c r="D8610" i="2"/>
  <c r="C8610" i="2"/>
  <c r="L8609" i="2"/>
  <c r="D8609" i="2"/>
  <c r="C8609" i="2"/>
  <c r="L8608" i="2"/>
  <c r="D8608" i="2"/>
  <c r="C8608" i="2"/>
  <c r="L8607" i="2"/>
  <c r="D8607" i="2"/>
  <c r="C8607" i="2"/>
  <c r="L8606" i="2"/>
  <c r="D8606" i="2"/>
  <c r="C8606" i="2"/>
  <c r="L8605" i="2"/>
  <c r="D8605" i="2"/>
  <c r="C8605" i="2"/>
  <c r="L8604" i="2"/>
  <c r="D8604" i="2"/>
  <c r="C8604" i="2"/>
  <c r="L8603" i="2"/>
  <c r="D8603" i="2"/>
  <c r="C8603" i="2"/>
  <c r="L8602" i="2"/>
  <c r="D8602" i="2"/>
  <c r="C8602" i="2"/>
  <c r="L8601" i="2"/>
  <c r="D8601" i="2"/>
  <c r="C8601" i="2"/>
  <c r="L8600" i="2"/>
  <c r="D8600" i="2"/>
  <c r="C8600" i="2"/>
  <c r="L8599" i="2"/>
  <c r="D8599" i="2"/>
  <c r="C8599" i="2"/>
  <c r="L8598" i="2"/>
  <c r="D8598" i="2"/>
  <c r="C8598" i="2"/>
  <c r="L8597" i="2"/>
  <c r="D8597" i="2"/>
  <c r="C8597" i="2"/>
  <c r="L8596" i="2"/>
  <c r="D8596" i="2"/>
  <c r="C8596" i="2"/>
  <c r="L8595" i="2"/>
  <c r="D8595" i="2"/>
  <c r="C8595" i="2"/>
  <c r="L8594" i="2"/>
  <c r="D8594" i="2"/>
  <c r="C8594" i="2"/>
  <c r="L8593" i="2"/>
  <c r="D8593" i="2"/>
  <c r="C8593" i="2"/>
  <c r="L8592" i="2"/>
  <c r="D8592" i="2"/>
  <c r="C8592" i="2"/>
  <c r="L8591" i="2"/>
  <c r="D8591" i="2"/>
  <c r="C8591" i="2"/>
  <c r="L8590" i="2"/>
  <c r="D8590" i="2"/>
  <c r="C8590" i="2"/>
  <c r="L8589" i="2"/>
  <c r="D8589" i="2"/>
  <c r="C8589" i="2"/>
  <c r="L8588" i="2"/>
  <c r="D8588" i="2"/>
  <c r="C8588" i="2"/>
  <c r="L8587" i="2"/>
  <c r="D8587" i="2"/>
  <c r="C8587" i="2"/>
  <c r="L8586" i="2"/>
  <c r="D8586" i="2"/>
  <c r="C8586" i="2"/>
  <c r="L8585" i="2"/>
  <c r="D8585" i="2"/>
  <c r="C8585" i="2"/>
  <c r="L8584" i="2"/>
  <c r="D8584" i="2"/>
  <c r="C8584" i="2"/>
  <c r="L8583" i="2"/>
  <c r="D8583" i="2"/>
  <c r="C8583" i="2"/>
  <c r="L8582" i="2"/>
  <c r="D8582" i="2"/>
  <c r="C8582" i="2"/>
  <c r="L8581" i="2"/>
  <c r="D8581" i="2"/>
  <c r="C8581" i="2"/>
  <c r="L8580" i="2"/>
  <c r="D8580" i="2"/>
  <c r="C8580" i="2"/>
  <c r="L8579" i="2"/>
  <c r="D8579" i="2"/>
  <c r="C8579" i="2"/>
  <c r="L8578" i="2"/>
  <c r="D8578" i="2"/>
  <c r="C8578" i="2"/>
  <c r="L8577" i="2"/>
  <c r="D8577" i="2"/>
  <c r="C8577" i="2"/>
  <c r="L8576" i="2"/>
  <c r="D8576" i="2"/>
  <c r="C8576" i="2"/>
  <c r="L8575" i="2"/>
  <c r="D8575" i="2"/>
  <c r="C8575" i="2"/>
  <c r="L8574" i="2"/>
  <c r="D8574" i="2"/>
  <c r="C8574" i="2"/>
  <c r="L8573" i="2"/>
  <c r="D8573" i="2"/>
  <c r="C8573" i="2"/>
  <c r="L8572" i="2"/>
  <c r="D8572" i="2"/>
  <c r="C8572" i="2"/>
  <c r="L8571" i="2"/>
  <c r="D8571" i="2"/>
  <c r="C8571" i="2"/>
  <c r="L8570" i="2"/>
  <c r="D8570" i="2"/>
  <c r="C8570" i="2"/>
  <c r="L8569" i="2"/>
  <c r="D8569" i="2"/>
  <c r="C8569" i="2"/>
  <c r="L8568" i="2"/>
  <c r="D8568" i="2"/>
  <c r="C8568" i="2"/>
  <c r="L8567" i="2"/>
  <c r="D8567" i="2"/>
  <c r="C8567" i="2"/>
  <c r="L8566" i="2"/>
  <c r="D8566" i="2"/>
  <c r="C8566" i="2"/>
  <c r="L8565" i="2"/>
  <c r="D8565" i="2"/>
  <c r="C8565" i="2"/>
  <c r="L8564" i="2"/>
  <c r="D8564" i="2"/>
  <c r="C8564" i="2"/>
  <c r="L8563" i="2"/>
  <c r="D8563" i="2"/>
  <c r="C8563" i="2"/>
  <c r="L8562" i="2"/>
  <c r="D8562" i="2"/>
  <c r="C8562" i="2"/>
  <c r="L8561" i="2"/>
  <c r="D8561" i="2"/>
  <c r="C8561" i="2"/>
  <c r="L8560" i="2"/>
  <c r="D8560" i="2"/>
  <c r="C8560" i="2"/>
  <c r="L8559" i="2"/>
  <c r="D8559" i="2"/>
  <c r="C8559" i="2"/>
  <c r="L8558" i="2"/>
  <c r="D8558" i="2"/>
  <c r="C8558" i="2"/>
  <c r="L8557" i="2"/>
  <c r="D8557" i="2"/>
  <c r="C8557" i="2"/>
  <c r="L8556" i="2"/>
  <c r="D8556" i="2"/>
  <c r="C8556" i="2"/>
  <c r="L8555" i="2"/>
  <c r="D8555" i="2"/>
  <c r="C8555" i="2"/>
  <c r="L8554" i="2"/>
  <c r="D8554" i="2"/>
  <c r="C8554" i="2"/>
  <c r="L8553" i="2"/>
  <c r="D8553" i="2"/>
  <c r="C8553" i="2"/>
  <c r="L8552" i="2"/>
  <c r="D8552" i="2"/>
  <c r="C8552" i="2"/>
  <c r="L8551" i="2"/>
  <c r="D8551" i="2"/>
  <c r="C8551" i="2"/>
  <c r="L8550" i="2"/>
  <c r="D8550" i="2"/>
  <c r="C8550" i="2"/>
  <c r="L8549" i="2"/>
  <c r="D8549" i="2"/>
  <c r="C8549" i="2"/>
  <c r="L8548" i="2"/>
  <c r="D8548" i="2"/>
  <c r="C8548" i="2"/>
  <c r="L8547" i="2"/>
  <c r="D8547" i="2"/>
  <c r="C8547" i="2"/>
  <c r="L8546" i="2"/>
  <c r="D8546" i="2"/>
  <c r="C8546" i="2"/>
  <c r="L8545" i="2"/>
  <c r="D8545" i="2"/>
  <c r="C8545" i="2"/>
  <c r="L8544" i="2"/>
  <c r="D8544" i="2"/>
  <c r="C8544" i="2"/>
  <c r="L8543" i="2"/>
  <c r="D8543" i="2"/>
  <c r="C8543" i="2"/>
  <c r="L8542" i="2"/>
  <c r="D8542" i="2"/>
  <c r="C8542" i="2"/>
  <c r="L8541" i="2"/>
  <c r="D8541" i="2"/>
  <c r="C8541" i="2"/>
  <c r="L8540" i="2"/>
  <c r="D8540" i="2"/>
  <c r="C8540" i="2"/>
  <c r="L8539" i="2"/>
  <c r="D8539" i="2"/>
  <c r="C8539" i="2"/>
  <c r="L8538" i="2"/>
  <c r="D8538" i="2"/>
  <c r="C8538" i="2"/>
  <c r="L8537" i="2"/>
  <c r="D8537" i="2"/>
  <c r="C8537" i="2"/>
  <c r="L8536" i="2"/>
  <c r="D8536" i="2"/>
  <c r="C8536" i="2"/>
  <c r="L8535" i="2"/>
  <c r="D8535" i="2"/>
  <c r="C8535" i="2"/>
  <c r="L8534" i="2"/>
  <c r="D8534" i="2"/>
  <c r="C8534" i="2"/>
  <c r="L8533" i="2"/>
  <c r="D8533" i="2"/>
  <c r="C8533" i="2"/>
  <c r="L8532" i="2"/>
  <c r="D8532" i="2"/>
  <c r="C8532" i="2"/>
  <c r="L8531" i="2"/>
  <c r="D8531" i="2"/>
  <c r="C8531" i="2"/>
  <c r="L8530" i="2"/>
  <c r="D8530" i="2"/>
  <c r="C8530" i="2"/>
  <c r="L8529" i="2"/>
  <c r="D8529" i="2"/>
  <c r="C8529" i="2"/>
  <c r="L8528" i="2"/>
  <c r="D8528" i="2"/>
  <c r="C8528" i="2"/>
  <c r="L8527" i="2"/>
  <c r="D8527" i="2"/>
  <c r="C8527" i="2"/>
  <c r="L8526" i="2"/>
  <c r="D8526" i="2"/>
  <c r="C8526" i="2"/>
  <c r="L8525" i="2"/>
  <c r="D8525" i="2"/>
  <c r="C8525" i="2"/>
  <c r="L8524" i="2"/>
  <c r="D8524" i="2"/>
  <c r="C8524" i="2"/>
  <c r="L8523" i="2"/>
  <c r="D8523" i="2"/>
  <c r="C8523" i="2"/>
  <c r="L8522" i="2"/>
  <c r="D8522" i="2"/>
  <c r="C8522" i="2"/>
  <c r="L8521" i="2"/>
  <c r="D8521" i="2"/>
  <c r="C8521" i="2"/>
  <c r="L8520" i="2"/>
  <c r="D8520" i="2"/>
  <c r="C8520" i="2"/>
  <c r="L8519" i="2"/>
  <c r="D8519" i="2"/>
  <c r="C8519" i="2"/>
  <c r="L8518" i="2"/>
  <c r="D8518" i="2"/>
  <c r="C8518" i="2"/>
  <c r="L8517" i="2"/>
  <c r="D8517" i="2"/>
  <c r="C8517" i="2"/>
  <c r="L8516" i="2"/>
  <c r="D8516" i="2"/>
  <c r="C8516" i="2"/>
  <c r="L8515" i="2"/>
  <c r="D8515" i="2"/>
  <c r="C8515" i="2"/>
  <c r="L8514" i="2"/>
  <c r="D8514" i="2"/>
  <c r="C8514" i="2"/>
  <c r="L8513" i="2"/>
  <c r="D8513" i="2"/>
  <c r="C8513" i="2"/>
  <c r="L8512" i="2"/>
  <c r="D8512" i="2"/>
  <c r="C8512" i="2"/>
  <c r="L8511" i="2"/>
  <c r="D8511" i="2"/>
  <c r="C8511" i="2"/>
  <c r="L8510" i="2"/>
  <c r="D8510" i="2"/>
  <c r="C8510" i="2"/>
  <c r="L8509" i="2"/>
  <c r="D8509" i="2"/>
  <c r="C8509" i="2"/>
  <c r="L8508" i="2"/>
  <c r="D8508" i="2"/>
  <c r="C8508" i="2"/>
  <c r="L8507" i="2"/>
  <c r="D8507" i="2"/>
  <c r="C8507" i="2"/>
  <c r="L8506" i="2"/>
  <c r="D8506" i="2"/>
  <c r="C8506" i="2"/>
  <c r="L8505" i="2"/>
  <c r="D8505" i="2"/>
  <c r="C8505" i="2"/>
  <c r="L8504" i="2"/>
  <c r="D8504" i="2"/>
  <c r="C8504" i="2"/>
  <c r="L8503" i="2"/>
  <c r="D8503" i="2"/>
  <c r="C8503" i="2"/>
  <c r="L8502" i="2"/>
  <c r="D8502" i="2"/>
  <c r="C8502" i="2"/>
  <c r="L8501" i="2"/>
  <c r="D8501" i="2"/>
  <c r="C8501" i="2"/>
  <c r="L8500" i="2"/>
  <c r="D8500" i="2"/>
  <c r="C8500" i="2"/>
  <c r="L8499" i="2"/>
  <c r="D8499" i="2"/>
  <c r="C8499" i="2"/>
  <c r="L8498" i="2"/>
  <c r="D8498" i="2"/>
  <c r="C8498" i="2"/>
  <c r="L8497" i="2"/>
  <c r="D8497" i="2"/>
  <c r="C8497" i="2"/>
  <c r="L8496" i="2"/>
  <c r="D8496" i="2"/>
  <c r="C8496" i="2"/>
  <c r="L8495" i="2"/>
  <c r="D8495" i="2"/>
  <c r="C8495" i="2"/>
  <c r="L8494" i="2"/>
  <c r="D8494" i="2"/>
  <c r="C8494" i="2"/>
  <c r="L8493" i="2"/>
  <c r="D8493" i="2"/>
  <c r="C8493" i="2"/>
  <c r="L8492" i="2"/>
  <c r="D8492" i="2"/>
  <c r="C8492" i="2"/>
  <c r="L8491" i="2"/>
  <c r="D8491" i="2"/>
  <c r="C8491" i="2"/>
  <c r="L8490" i="2"/>
  <c r="D8490" i="2"/>
  <c r="C8490" i="2"/>
  <c r="L8489" i="2"/>
  <c r="D8489" i="2"/>
  <c r="C8489" i="2"/>
  <c r="L8488" i="2"/>
  <c r="D8488" i="2"/>
  <c r="C8488" i="2"/>
  <c r="L8487" i="2"/>
  <c r="D8487" i="2"/>
  <c r="C8487" i="2"/>
  <c r="L8486" i="2"/>
  <c r="D8486" i="2"/>
  <c r="C8486" i="2"/>
  <c r="L8485" i="2"/>
  <c r="D8485" i="2"/>
  <c r="C8485" i="2"/>
  <c r="L8484" i="2"/>
  <c r="D8484" i="2"/>
  <c r="C8484" i="2"/>
  <c r="L8483" i="2"/>
  <c r="D8483" i="2"/>
  <c r="C8483" i="2"/>
  <c r="L8482" i="2"/>
  <c r="D8482" i="2"/>
  <c r="C8482" i="2"/>
  <c r="L8481" i="2"/>
  <c r="D8481" i="2"/>
  <c r="C8481" i="2"/>
  <c r="L8480" i="2"/>
  <c r="D8480" i="2"/>
  <c r="C8480" i="2"/>
  <c r="L8479" i="2"/>
  <c r="D8479" i="2"/>
  <c r="C8479" i="2"/>
  <c r="L8478" i="2"/>
  <c r="D8478" i="2"/>
  <c r="C8478" i="2"/>
  <c r="L8477" i="2"/>
  <c r="D8477" i="2"/>
  <c r="C8477" i="2"/>
  <c r="L8476" i="2"/>
  <c r="D8476" i="2"/>
  <c r="C8476" i="2"/>
  <c r="L8475" i="2"/>
  <c r="D8475" i="2"/>
  <c r="C8475" i="2"/>
  <c r="L8474" i="2"/>
  <c r="D8474" i="2"/>
  <c r="C8474" i="2"/>
  <c r="L8473" i="2"/>
  <c r="D8473" i="2"/>
  <c r="C8473" i="2"/>
  <c r="L8472" i="2"/>
  <c r="D8472" i="2"/>
  <c r="C8472" i="2"/>
  <c r="L8471" i="2"/>
  <c r="D8471" i="2"/>
  <c r="C8471" i="2"/>
  <c r="L8470" i="2"/>
  <c r="D8470" i="2"/>
  <c r="C8470" i="2"/>
  <c r="L8469" i="2"/>
  <c r="D8469" i="2"/>
  <c r="C8469" i="2"/>
  <c r="L8468" i="2"/>
  <c r="D8468" i="2"/>
  <c r="C8468" i="2"/>
  <c r="L8467" i="2"/>
  <c r="D8467" i="2"/>
  <c r="C8467" i="2"/>
  <c r="L8466" i="2"/>
  <c r="D8466" i="2"/>
  <c r="C8466" i="2"/>
  <c r="L8465" i="2"/>
  <c r="D8465" i="2"/>
  <c r="C8465" i="2"/>
  <c r="L8464" i="2"/>
  <c r="D8464" i="2"/>
  <c r="C8464" i="2"/>
  <c r="L8463" i="2"/>
  <c r="D8463" i="2"/>
  <c r="C8463" i="2"/>
  <c r="L8462" i="2"/>
  <c r="D8462" i="2"/>
  <c r="C8462" i="2"/>
  <c r="L8461" i="2"/>
  <c r="D8461" i="2"/>
  <c r="C8461" i="2"/>
  <c r="L8460" i="2"/>
  <c r="D8460" i="2"/>
  <c r="C8460" i="2"/>
  <c r="L8459" i="2"/>
  <c r="D8459" i="2"/>
  <c r="C8459" i="2"/>
  <c r="L8458" i="2"/>
  <c r="D8458" i="2"/>
  <c r="C8458" i="2"/>
  <c r="L8457" i="2"/>
  <c r="D8457" i="2"/>
  <c r="C8457" i="2"/>
  <c r="L8456" i="2"/>
  <c r="D8456" i="2"/>
  <c r="C8456" i="2"/>
  <c r="L8455" i="2"/>
  <c r="D8455" i="2"/>
  <c r="C8455" i="2"/>
  <c r="L8454" i="2"/>
  <c r="D8454" i="2"/>
  <c r="C8454" i="2"/>
  <c r="L8453" i="2"/>
  <c r="D8453" i="2"/>
  <c r="C8453" i="2"/>
  <c r="L8452" i="2"/>
  <c r="D8452" i="2"/>
  <c r="C8452" i="2"/>
  <c r="L8451" i="2"/>
  <c r="D8451" i="2"/>
  <c r="C8451" i="2"/>
  <c r="L8450" i="2"/>
  <c r="D8450" i="2"/>
  <c r="C8450" i="2"/>
  <c r="L8449" i="2"/>
  <c r="D8449" i="2"/>
  <c r="C8449" i="2"/>
  <c r="L8448" i="2"/>
  <c r="D8448" i="2"/>
  <c r="C8448" i="2"/>
  <c r="L8447" i="2"/>
  <c r="D8447" i="2"/>
  <c r="C8447" i="2"/>
  <c r="L8446" i="2"/>
  <c r="D8446" i="2"/>
  <c r="C8446" i="2"/>
  <c r="L8445" i="2"/>
  <c r="D8445" i="2"/>
  <c r="C8445" i="2"/>
  <c r="L8444" i="2"/>
  <c r="D8444" i="2"/>
  <c r="C8444" i="2"/>
  <c r="L8443" i="2"/>
  <c r="D8443" i="2"/>
  <c r="C8443" i="2"/>
  <c r="L8442" i="2"/>
  <c r="D8442" i="2"/>
  <c r="C8442" i="2"/>
  <c r="L8441" i="2"/>
  <c r="D8441" i="2"/>
  <c r="C8441" i="2"/>
  <c r="L8440" i="2"/>
  <c r="D8440" i="2"/>
  <c r="C8440" i="2"/>
  <c r="L8439" i="2"/>
  <c r="D8439" i="2"/>
  <c r="C8439" i="2"/>
  <c r="L8438" i="2"/>
  <c r="D8438" i="2"/>
  <c r="C8438" i="2"/>
  <c r="L8437" i="2"/>
  <c r="D8437" i="2"/>
  <c r="C8437" i="2"/>
  <c r="L8436" i="2"/>
  <c r="D8436" i="2"/>
  <c r="C8436" i="2"/>
  <c r="L8435" i="2"/>
  <c r="D8435" i="2"/>
  <c r="C8435" i="2"/>
  <c r="L8434" i="2"/>
  <c r="D8434" i="2"/>
  <c r="C8434" i="2"/>
  <c r="L8433" i="2"/>
  <c r="D8433" i="2"/>
  <c r="C8433" i="2"/>
  <c r="L8432" i="2"/>
  <c r="D8432" i="2"/>
  <c r="C8432" i="2"/>
  <c r="L8431" i="2"/>
  <c r="D8431" i="2"/>
  <c r="C8431" i="2"/>
  <c r="L8430" i="2"/>
  <c r="D8430" i="2"/>
  <c r="C8430" i="2"/>
  <c r="L8429" i="2"/>
  <c r="D8429" i="2"/>
  <c r="C8429" i="2"/>
  <c r="L8428" i="2"/>
  <c r="D8428" i="2"/>
  <c r="C8428" i="2"/>
  <c r="L8427" i="2"/>
  <c r="D8427" i="2"/>
  <c r="C8427" i="2"/>
  <c r="L8426" i="2"/>
  <c r="D8426" i="2"/>
  <c r="C8426" i="2"/>
  <c r="L8425" i="2"/>
  <c r="D8425" i="2"/>
  <c r="C8425" i="2"/>
  <c r="L8424" i="2"/>
  <c r="D8424" i="2"/>
  <c r="C8424" i="2"/>
  <c r="L8423" i="2"/>
  <c r="D8423" i="2"/>
  <c r="C8423" i="2"/>
  <c r="L8422" i="2"/>
  <c r="D8422" i="2"/>
  <c r="C8422" i="2"/>
  <c r="L8421" i="2"/>
  <c r="D8421" i="2"/>
  <c r="C8421" i="2"/>
  <c r="L8420" i="2"/>
  <c r="D8420" i="2"/>
  <c r="C8420" i="2"/>
  <c r="L8419" i="2"/>
  <c r="D8419" i="2"/>
  <c r="C8419" i="2"/>
  <c r="L8418" i="2"/>
  <c r="D8418" i="2"/>
  <c r="C8418" i="2"/>
  <c r="L8417" i="2"/>
  <c r="D8417" i="2"/>
  <c r="C8417" i="2"/>
  <c r="N8416" i="2"/>
  <c r="D8416" i="2"/>
  <c r="C8416" i="2"/>
  <c r="K8415" i="2"/>
  <c r="D8415" i="2"/>
  <c r="C8415" i="2"/>
  <c r="K8414" i="2"/>
  <c r="D8414" i="2"/>
  <c r="C8414" i="2"/>
  <c r="K8413" i="2"/>
  <c r="N8413" i="2" s="1"/>
  <c r="D8413" i="2"/>
  <c r="C8413" i="2"/>
  <c r="K8412" i="2"/>
  <c r="D8412" i="2"/>
  <c r="C8412" i="2"/>
  <c r="K8411" i="2"/>
  <c r="D8411" i="2"/>
  <c r="C8411" i="2"/>
  <c r="K8410" i="2"/>
  <c r="D8410" i="2"/>
  <c r="C8410" i="2"/>
  <c r="K8409" i="2"/>
  <c r="N8409" i="2" s="1"/>
  <c r="D8409" i="2"/>
  <c r="C8409" i="2"/>
  <c r="K8408" i="2"/>
  <c r="D8408" i="2"/>
  <c r="C8408" i="2"/>
  <c r="K8407" i="2"/>
  <c r="D8407" i="2"/>
  <c r="C8407" i="2"/>
  <c r="K8406" i="2"/>
  <c r="D8406" i="2"/>
  <c r="C8406" i="2"/>
  <c r="K8405" i="2"/>
  <c r="N8405" i="2" s="1"/>
  <c r="D8405" i="2"/>
  <c r="C8405" i="2"/>
  <c r="K8404" i="2"/>
  <c r="D8404" i="2"/>
  <c r="C8404" i="2"/>
  <c r="K8403" i="2"/>
  <c r="N8403" i="2" s="1"/>
  <c r="D8403" i="2"/>
  <c r="C8403" i="2"/>
  <c r="K8402" i="2"/>
  <c r="D8402" i="2"/>
  <c r="C8402" i="2"/>
  <c r="K8401" i="2"/>
  <c r="D8401" i="2"/>
  <c r="C8401" i="2"/>
  <c r="K8400" i="2"/>
  <c r="D8400" i="2"/>
  <c r="C8400" i="2"/>
  <c r="K8399" i="2"/>
  <c r="D8399" i="2"/>
  <c r="C8399" i="2"/>
  <c r="K8398" i="2"/>
  <c r="D8398" i="2"/>
  <c r="C8398" i="2"/>
  <c r="K8397" i="2"/>
  <c r="N8397" i="2" s="1"/>
  <c r="D8397" i="2"/>
  <c r="C8397" i="2"/>
  <c r="K8396" i="2"/>
  <c r="D8396" i="2"/>
  <c r="C8396" i="2"/>
  <c r="K8395" i="2"/>
  <c r="D8395" i="2"/>
  <c r="C8395" i="2"/>
  <c r="K8394" i="2"/>
  <c r="N8394" i="2" s="1"/>
  <c r="D8394" i="2"/>
  <c r="C8394" i="2"/>
  <c r="K8393" i="2"/>
  <c r="N8393" i="2" s="1"/>
  <c r="D8393" i="2"/>
  <c r="C8393" i="2"/>
  <c r="K8392" i="2"/>
  <c r="D8392" i="2"/>
  <c r="C8392" i="2"/>
  <c r="K8391" i="2"/>
  <c r="D8391" i="2"/>
  <c r="C8391" i="2"/>
  <c r="K8390" i="2"/>
  <c r="N8390" i="2" s="1"/>
  <c r="D8390" i="2"/>
  <c r="C8390" i="2"/>
  <c r="K8389" i="2"/>
  <c r="D8389" i="2"/>
  <c r="C8389" i="2"/>
  <c r="K8388" i="2"/>
  <c r="D8388" i="2"/>
  <c r="C8388" i="2"/>
  <c r="K8387" i="2"/>
  <c r="N8387" i="2" s="1"/>
  <c r="D8387" i="2"/>
  <c r="C8387" i="2"/>
  <c r="K8386" i="2"/>
  <c r="D8386" i="2"/>
  <c r="C8386" i="2"/>
  <c r="K8385" i="2"/>
  <c r="D8385" i="2"/>
  <c r="C8385" i="2"/>
  <c r="K8384" i="2"/>
  <c r="D8384" i="2"/>
  <c r="C8384" i="2"/>
  <c r="K8383" i="2"/>
  <c r="D8383" i="2"/>
  <c r="C8383" i="2"/>
  <c r="K8382" i="2"/>
  <c r="N8382" i="2" s="1"/>
  <c r="D8382" i="2"/>
  <c r="C8382" i="2"/>
  <c r="K8381" i="2"/>
  <c r="D8381" i="2"/>
  <c r="C8381" i="2"/>
  <c r="K8380" i="2"/>
  <c r="D8380" i="2"/>
  <c r="C8380" i="2"/>
  <c r="K8379" i="2"/>
  <c r="D8379" i="2"/>
  <c r="C8379" i="2"/>
  <c r="K8378" i="2"/>
  <c r="D8378" i="2"/>
  <c r="C8378" i="2"/>
  <c r="K8377" i="2"/>
  <c r="N8377" i="2" s="1"/>
  <c r="D8377" i="2"/>
  <c r="C8377" i="2"/>
  <c r="K8376" i="2"/>
  <c r="D8376" i="2"/>
  <c r="C8376" i="2"/>
  <c r="K8375" i="2"/>
  <c r="D8375" i="2"/>
  <c r="C8375" i="2"/>
  <c r="K8374" i="2"/>
  <c r="N8374" i="2" s="1"/>
  <c r="D8374" i="2"/>
  <c r="C8374" i="2"/>
  <c r="K8373" i="2"/>
  <c r="N8373" i="2" s="1"/>
  <c r="D8373" i="2"/>
  <c r="C8373" i="2"/>
  <c r="K8372" i="2"/>
  <c r="D8372" i="2"/>
  <c r="C8372" i="2"/>
  <c r="K8371" i="2"/>
  <c r="D8371" i="2"/>
  <c r="C8371" i="2"/>
  <c r="K8370" i="2"/>
  <c r="N8370" i="2" s="1"/>
  <c r="D8370" i="2"/>
  <c r="C8370" i="2"/>
  <c r="K8369" i="2"/>
  <c r="D8369" i="2"/>
  <c r="C8369" i="2"/>
  <c r="K8368" i="2"/>
  <c r="D8368" i="2"/>
  <c r="C8368" i="2"/>
  <c r="K8367" i="2"/>
  <c r="N8367" i="2" s="1"/>
  <c r="D8367" i="2"/>
  <c r="C8367" i="2"/>
  <c r="K8366" i="2"/>
  <c r="N8366" i="2" s="1"/>
  <c r="D8366" i="2"/>
  <c r="C8366" i="2"/>
  <c r="K8365" i="2"/>
  <c r="D8365" i="2"/>
  <c r="C8365" i="2"/>
  <c r="K8364" i="2"/>
  <c r="D8364" i="2"/>
  <c r="C8364" i="2"/>
  <c r="K8363" i="2"/>
  <c r="D8363" i="2"/>
  <c r="C8363" i="2"/>
  <c r="K8362" i="2"/>
  <c r="D8362" i="2"/>
  <c r="C8362" i="2"/>
  <c r="K8361" i="2"/>
  <c r="D8361" i="2"/>
  <c r="C8361" i="2"/>
  <c r="K8360" i="2"/>
  <c r="N8360" i="2" s="1"/>
  <c r="D8360" i="2"/>
  <c r="C8360" i="2"/>
  <c r="K8359" i="2"/>
  <c r="N8359" i="2" s="1"/>
  <c r="D8359" i="2"/>
  <c r="C8359" i="2"/>
  <c r="K8358" i="2"/>
  <c r="D8358" i="2"/>
  <c r="C8358" i="2"/>
  <c r="K8357" i="2"/>
  <c r="D8357" i="2"/>
  <c r="C8357" i="2"/>
  <c r="K8356" i="2"/>
  <c r="D8356" i="2"/>
  <c r="C8356" i="2"/>
  <c r="K8355" i="2"/>
  <c r="D8355" i="2"/>
  <c r="C8355" i="2"/>
  <c r="K8354" i="2"/>
  <c r="D8354" i="2"/>
  <c r="C8354" i="2"/>
  <c r="K8353" i="2"/>
  <c r="N8353" i="2" s="1"/>
  <c r="D8353" i="2"/>
  <c r="C8353" i="2"/>
  <c r="K8352" i="2"/>
  <c r="N8352" i="2" s="1"/>
  <c r="D8352" i="2"/>
  <c r="C8352" i="2"/>
  <c r="K8351" i="2"/>
  <c r="D8351" i="2"/>
  <c r="C8351" i="2"/>
  <c r="K8350" i="2"/>
  <c r="D8350" i="2"/>
  <c r="C8350" i="2"/>
  <c r="K8349" i="2"/>
  <c r="N8349" i="2" s="1"/>
  <c r="D8349" i="2"/>
  <c r="C8349" i="2"/>
  <c r="K8348" i="2"/>
  <c r="N8348" i="2" s="1"/>
  <c r="D8348" i="2"/>
  <c r="C8348" i="2"/>
  <c r="K8347" i="2"/>
  <c r="D8347" i="2"/>
  <c r="C8347" i="2"/>
  <c r="K8346" i="2"/>
  <c r="D8346" i="2"/>
  <c r="C8346" i="2"/>
  <c r="K8345" i="2"/>
  <c r="N8345" i="2" s="1"/>
  <c r="D8345" i="2"/>
  <c r="C8345" i="2"/>
  <c r="K8344" i="2"/>
  <c r="N8344" i="2" s="1"/>
  <c r="D8344" i="2"/>
  <c r="C8344" i="2"/>
  <c r="K8343" i="2"/>
  <c r="N8343" i="2" s="1"/>
  <c r="D8343" i="2"/>
  <c r="C8343" i="2"/>
  <c r="K8342" i="2"/>
  <c r="D8342" i="2"/>
  <c r="C8342" i="2"/>
  <c r="K8341" i="2"/>
  <c r="N8341" i="2" s="1"/>
  <c r="D8341" i="2"/>
  <c r="C8341" i="2"/>
  <c r="K8340" i="2"/>
  <c r="N8340" i="2" s="1"/>
  <c r="D8340" i="2"/>
  <c r="C8340" i="2"/>
  <c r="K8339" i="2"/>
  <c r="N8339" i="2" s="1"/>
  <c r="D8339" i="2"/>
  <c r="C8339" i="2"/>
  <c r="K8338" i="2"/>
  <c r="D8338" i="2"/>
  <c r="C8338" i="2"/>
  <c r="K8337" i="2"/>
  <c r="N8337" i="2" s="1"/>
  <c r="D8337" i="2"/>
  <c r="C8337" i="2"/>
  <c r="K8336" i="2"/>
  <c r="N8336" i="2" s="1"/>
  <c r="D8336" i="2"/>
  <c r="C8336" i="2"/>
  <c r="K8335" i="2"/>
  <c r="D8335" i="2"/>
  <c r="C8335" i="2"/>
  <c r="K8334" i="2"/>
  <c r="D8334" i="2"/>
  <c r="C8334" i="2"/>
  <c r="K8333" i="2"/>
  <c r="N8333" i="2" s="1"/>
  <c r="D8333" i="2"/>
  <c r="C8333" i="2"/>
  <c r="K8332" i="2"/>
  <c r="N8332" i="2" s="1"/>
  <c r="D8332" i="2"/>
  <c r="C8332" i="2"/>
  <c r="K8331" i="2"/>
  <c r="N8331" i="2" s="1"/>
  <c r="D8331" i="2"/>
  <c r="C8331" i="2"/>
  <c r="K8330" i="2"/>
  <c r="D8330" i="2"/>
  <c r="C8330" i="2"/>
  <c r="K8329" i="2"/>
  <c r="N8329" i="2" s="1"/>
  <c r="D8329" i="2"/>
  <c r="C8329" i="2"/>
  <c r="K8328" i="2"/>
  <c r="N8328" i="2" s="1"/>
  <c r="D8328" i="2"/>
  <c r="C8328" i="2"/>
  <c r="K8327" i="2"/>
  <c r="D8327" i="2"/>
  <c r="C8327" i="2"/>
  <c r="K8326" i="2"/>
  <c r="D8326" i="2"/>
  <c r="C8326" i="2"/>
  <c r="K8325" i="2"/>
  <c r="D8325" i="2"/>
  <c r="C8325" i="2"/>
  <c r="K8324" i="2"/>
  <c r="N8324" i="2" s="1"/>
  <c r="D8324" i="2"/>
  <c r="C8324" i="2"/>
  <c r="K8323" i="2"/>
  <c r="D8323" i="2"/>
  <c r="C8323" i="2"/>
  <c r="K8322" i="2"/>
  <c r="D8322" i="2"/>
  <c r="C8322" i="2"/>
  <c r="K8321" i="2"/>
  <c r="D8321" i="2"/>
  <c r="C8321" i="2"/>
  <c r="K8320" i="2"/>
  <c r="N8320" i="2" s="1"/>
  <c r="D8320" i="2"/>
  <c r="C8320" i="2"/>
  <c r="K8319" i="2"/>
  <c r="D8319" i="2"/>
  <c r="C8319" i="2"/>
  <c r="K8318" i="2"/>
  <c r="D8318" i="2"/>
  <c r="C8318" i="2"/>
  <c r="K8317" i="2"/>
  <c r="N8317" i="2" s="1"/>
  <c r="D8317" i="2"/>
  <c r="C8317" i="2"/>
  <c r="K8316" i="2"/>
  <c r="N8316" i="2" s="1"/>
  <c r="D8316" i="2"/>
  <c r="C8316" i="2"/>
  <c r="K8315" i="2"/>
  <c r="D8315" i="2"/>
  <c r="C8315" i="2"/>
  <c r="K8314" i="2"/>
  <c r="D8314" i="2"/>
  <c r="C8314" i="2"/>
  <c r="K8313" i="2"/>
  <c r="D8313" i="2"/>
  <c r="C8313" i="2"/>
  <c r="K8312" i="2"/>
  <c r="N8312" i="2" s="1"/>
  <c r="D8312" i="2"/>
  <c r="C8312" i="2"/>
  <c r="K8311" i="2"/>
  <c r="D8311" i="2"/>
  <c r="C8311" i="2"/>
  <c r="K8310" i="2"/>
  <c r="D8310" i="2"/>
  <c r="C8310" i="2"/>
  <c r="K8309" i="2"/>
  <c r="D8309" i="2"/>
  <c r="C8309" i="2"/>
  <c r="K8308" i="2"/>
  <c r="N8308" i="2" s="1"/>
  <c r="D8308" i="2"/>
  <c r="C8308" i="2"/>
  <c r="K8307" i="2"/>
  <c r="D8307" i="2"/>
  <c r="C8307" i="2"/>
  <c r="K8306" i="2"/>
  <c r="D8306" i="2"/>
  <c r="C8306" i="2"/>
  <c r="K8305" i="2"/>
  <c r="N8305" i="2" s="1"/>
  <c r="D8305" i="2"/>
  <c r="C8305" i="2"/>
  <c r="K8304" i="2"/>
  <c r="N8304" i="2" s="1"/>
  <c r="D8304" i="2"/>
  <c r="C8304" i="2"/>
  <c r="K8303" i="2"/>
  <c r="N8303" i="2" s="1"/>
  <c r="D8303" i="2"/>
  <c r="C8303" i="2"/>
  <c r="K8302" i="2"/>
  <c r="D8302" i="2"/>
  <c r="C8302" i="2"/>
  <c r="K8301" i="2"/>
  <c r="N8301" i="2" s="1"/>
  <c r="D8301" i="2"/>
  <c r="C8301" i="2"/>
  <c r="K8300" i="2"/>
  <c r="N8300" i="2" s="1"/>
  <c r="D8300" i="2"/>
  <c r="C8300" i="2"/>
  <c r="K8299" i="2"/>
  <c r="D8299" i="2"/>
  <c r="C8299" i="2"/>
  <c r="K8298" i="2"/>
  <c r="D8298" i="2"/>
  <c r="C8298" i="2"/>
  <c r="K8297" i="2"/>
  <c r="D8297" i="2"/>
  <c r="C8297" i="2"/>
  <c r="K8296" i="2"/>
  <c r="N8296" i="2" s="1"/>
  <c r="D8296" i="2"/>
  <c r="C8296" i="2"/>
  <c r="K8295" i="2"/>
  <c r="D8295" i="2"/>
  <c r="C8295" i="2"/>
  <c r="K8294" i="2"/>
  <c r="D8294" i="2"/>
  <c r="C8294" i="2"/>
  <c r="K8293" i="2"/>
  <c r="N8293" i="2" s="1"/>
  <c r="D8293" i="2"/>
  <c r="C8293" i="2"/>
  <c r="K8292" i="2"/>
  <c r="N8292" i="2" s="1"/>
  <c r="D8292" i="2"/>
  <c r="C8292" i="2"/>
  <c r="K8291" i="2"/>
  <c r="N8291" i="2" s="1"/>
  <c r="D8291" i="2"/>
  <c r="C8291" i="2"/>
  <c r="K8290" i="2"/>
  <c r="D8290" i="2"/>
  <c r="C8290" i="2"/>
  <c r="K8289" i="2"/>
  <c r="N8289" i="2" s="1"/>
  <c r="D8289" i="2"/>
  <c r="C8289" i="2"/>
  <c r="K8288" i="2"/>
  <c r="N8288" i="2" s="1"/>
  <c r="D8288" i="2"/>
  <c r="C8288" i="2"/>
  <c r="K8287" i="2"/>
  <c r="D8287" i="2"/>
  <c r="C8287" i="2"/>
  <c r="K8286" i="2"/>
  <c r="D8286" i="2"/>
  <c r="C8286" i="2"/>
  <c r="K8285" i="2"/>
  <c r="D8285" i="2"/>
  <c r="C8285" i="2"/>
  <c r="K8284" i="2"/>
  <c r="N8284" i="2" s="1"/>
  <c r="D8284" i="2"/>
  <c r="C8284" i="2"/>
  <c r="K8283" i="2"/>
  <c r="D8283" i="2"/>
  <c r="C8283" i="2"/>
  <c r="K8282" i="2"/>
  <c r="D8282" i="2"/>
  <c r="C8282" i="2"/>
  <c r="K8281" i="2"/>
  <c r="N8281" i="2" s="1"/>
  <c r="D8281" i="2"/>
  <c r="C8281" i="2"/>
  <c r="K8280" i="2"/>
  <c r="N8280" i="2" s="1"/>
  <c r="D8280" i="2"/>
  <c r="C8280" i="2"/>
  <c r="K8279" i="2"/>
  <c r="D8279" i="2"/>
  <c r="C8279" i="2"/>
  <c r="K8278" i="2"/>
  <c r="D8278" i="2"/>
  <c r="C8278" i="2"/>
  <c r="K8277" i="2"/>
  <c r="D8277" i="2"/>
  <c r="C8277" i="2"/>
  <c r="K8276" i="2"/>
  <c r="N8276" i="2" s="1"/>
  <c r="D8276" i="2"/>
  <c r="C8276" i="2"/>
  <c r="K8275" i="2"/>
  <c r="D8275" i="2"/>
  <c r="C8275" i="2"/>
  <c r="K8274" i="2"/>
  <c r="D8274" i="2"/>
  <c r="C8274" i="2"/>
  <c r="K8273" i="2"/>
  <c r="N8273" i="2" s="1"/>
  <c r="D8273" i="2"/>
  <c r="C8273" i="2"/>
  <c r="K8272" i="2"/>
  <c r="N8272" i="2" s="1"/>
  <c r="D8272" i="2"/>
  <c r="C8272" i="2"/>
  <c r="K8271" i="2"/>
  <c r="D8271" i="2"/>
  <c r="C8271" i="2"/>
  <c r="K8270" i="2"/>
  <c r="D8270" i="2"/>
  <c r="C8270" i="2"/>
  <c r="K8269" i="2"/>
  <c r="D8269" i="2"/>
  <c r="C8269" i="2"/>
  <c r="K8268" i="2"/>
  <c r="D8268" i="2"/>
  <c r="C8268" i="2"/>
  <c r="K8267" i="2"/>
  <c r="D8267" i="2"/>
  <c r="C8267" i="2"/>
  <c r="K8266" i="2"/>
  <c r="D8266" i="2"/>
  <c r="C8266" i="2"/>
  <c r="K8265" i="2"/>
  <c r="N8265" i="2" s="1"/>
  <c r="D8265" i="2"/>
  <c r="C8265" i="2"/>
  <c r="K8264" i="2"/>
  <c r="D8264" i="2"/>
  <c r="C8264" i="2"/>
  <c r="K8263" i="2"/>
  <c r="N8263" i="2" s="1"/>
  <c r="D8263" i="2"/>
  <c r="C8263" i="2"/>
  <c r="K8262" i="2"/>
  <c r="D8262" i="2"/>
  <c r="C8262" i="2"/>
  <c r="K8261" i="2"/>
  <c r="D8261" i="2"/>
  <c r="C8261" i="2"/>
  <c r="K8260" i="2"/>
  <c r="D8260" i="2"/>
  <c r="C8260" i="2"/>
  <c r="K8259" i="2"/>
  <c r="D8259" i="2"/>
  <c r="C8259" i="2"/>
  <c r="K8258" i="2"/>
  <c r="D8258" i="2"/>
  <c r="C8258" i="2"/>
  <c r="K8257" i="2"/>
  <c r="D8257" i="2"/>
  <c r="C8257" i="2"/>
  <c r="K8256" i="2"/>
  <c r="D8256" i="2"/>
  <c r="C8256" i="2"/>
  <c r="K8255" i="2"/>
  <c r="D8255" i="2"/>
  <c r="C8255" i="2"/>
  <c r="K8254" i="2"/>
  <c r="D8254" i="2"/>
  <c r="C8254" i="2"/>
  <c r="K8253" i="2"/>
  <c r="D8253" i="2"/>
  <c r="C8253" i="2"/>
  <c r="K8252" i="2"/>
  <c r="D8252" i="2"/>
  <c r="C8252" i="2"/>
  <c r="K8251" i="2"/>
  <c r="N8251" i="2" s="1"/>
  <c r="D8251" i="2"/>
  <c r="C8251" i="2"/>
  <c r="K8250" i="2"/>
  <c r="D8250" i="2"/>
  <c r="C8250" i="2"/>
  <c r="K8249" i="2"/>
  <c r="D8249" i="2"/>
  <c r="C8249" i="2"/>
  <c r="K8248" i="2"/>
  <c r="D8248" i="2"/>
  <c r="C8248" i="2"/>
  <c r="K8247" i="2"/>
  <c r="N8247" i="2" s="1"/>
  <c r="D8247" i="2"/>
  <c r="C8247" i="2"/>
  <c r="K8246" i="2"/>
  <c r="D8246" i="2"/>
  <c r="C8246" i="2"/>
  <c r="K8245" i="2"/>
  <c r="D8245" i="2"/>
  <c r="C8245" i="2"/>
  <c r="K8244" i="2"/>
  <c r="D8244" i="2"/>
  <c r="C8244" i="2"/>
  <c r="K8243" i="2"/>
  <c r="N8243" i="2" s="1"/>
  <c r="D8243" i="2"/>
  <c r="C8243" i="2"/>
  <c r="K8242" i="2"/>
  <c r="D8242" i="2"/>
  <c r="C8242" i="2"/>
  <c r="K8241" i="2"/>
  <c r="D8241" i="2"/>
  <c r="C8241" i="2"/>
  <c r="K8240" i="2"/>
  <c r="N8240" i="2" s="1"/>
  <c r="D8240" i="2"/>
  <c r="C8240" i="2"/>
  <c r="K8239" i="2"/>
  <c r="D8239" i="2"/>
  <c r="C8239" i="2"/>
  <c r="K8238" i="2"/>
  <c r="D8238" i="2"/>
  <c r="C8238" i="2"/>
  <c r="K8237" i="2"/>
  <c r="D8237" i="2"/>
  <c r="C8237" i="2"/>
  <c r="K8236" i="2"/>
  <c r="N8236" i="2" s="1"/>
  <c r="D8236" i="2"/>
  <c r="C8236" i="2"/>
  <c r="K8235" i="2"/>
  <c r="D8235" i="2"/>
  <c r="C8235" i="2"/>
  <c r="K8234" i="2"/>
  <c r="D8234" i="2"/>
  <c r="C8234" i="2"/>
  <c r="K8233" i="2"/>
  <c r="D8233" i="2"/>
  <c r="C8233" i="2"/>
  <c r="K8232" i="2"/>
  <c r="N8232" i="2" s="1"/>
  <c r="D8232" i="2"/>
  <c r="C8232" i="2"/>
  <c r="K8231" i="2"/>
  <c r="D8231" i="2"/>
  <c r="C8231" i="2"/>
  <c r="K8230" i="2"/>
  <c r="D8230" i="2"/>
  <c r="C8230" i="2"/>
  <c r="K8229" i="2"/>
  <c r="D8229" i="2"/>
  <c r="C8229" i="2"/>
  <c r="K8228" i="2"/>
  <c r="N8228" i="2" s="1"/>
  <c r="D8228" i="2"/>
  <c r="C8228" i="2"/>
  <c r="K8227" i="2"/>
  <c r="D8227" i="2"/>
  <c r="C8227" i="2"/>
  <c r="K8226" i="2"/>
  <c r="D8226" i="2"/>
  <c r="C8226" i="2"/>
  <c r="K8225" i="2"/>
  <c r="N8225" i="2" s="1"/>
  <c r="D8225" i="2"/>
  <c r="C8225" i="2"/>
  <c r="K8224" i="2"/>
  <c r="D8224" i="2"/>
  <c r="C8224" i="2"/>
  <c r="K8223" i="2"/>
  <c r="D8223" i="2"/>
  <c r="C8223" i="2"/>
  <c r="K8222" i="2"/>
  <c r="D8222" i="2"/>
  <c r="C8222" i="2"/>
  <c r="K8221" i="2"/>
  <c r="N8221" i="2" s="1"/>
  <c r="D8221" i="2"/>
  <c r="C8221" i="2"/>
  <c r="K8220" i="2"/>
  <c r="D8220" i="2"/>
  <c r="C8220" i="2"/>
  <c r="K8219" i="2"/>
  <c r="D8219" i="2"/>
  <c r="C8219" i="2"/>
  <c r="K8218" i="2"/>
  <c r="D8218" i="2"/>
  <c r="C8218" i="2"/>
  <c r="K8217" i="2"/>
  <c r="N8217" i="2" s="1"/>
  <c r="D8217" i="2"/>
  <c r="C8217" i="2"/>
  <c r="K8216" i="2"/>
  <c r="N8216" i="2" s="1"/>
  <c r="D8216" i="2"/>
  <c r="C8216" i="2"/>
  <c r="K8215" i="2"/>
  <c r="D8215" i="2"/>
  <c r="C8215" i="2"/>
  <c r="K8214" i="2"/>
  <c r="D8214" i="2"/>
  <c r="C8214" i="2"/>
  <c r="K8213" i="2"/>
  <c r="D8213" i="2"/>
  <c r="C8213" i="2"/>
  <c r="K8212" i="2"/>
  <c r="N8212" i="2" s="1"/>
  <c r="D8212" i="2"/>
  <c r="C8212" i="2"/>
  <c r="K8211" i="2"/>
  <c r="D8211" i="2"/>
  <c r="C8211" i="2"/>
  <c r="K8210" i="2"/>
  <c r="D8210" i="2"/>
  <c r="C8210" i="2"/>
  <c r="K8209" i="2"/>
  <c r="D8209" i="2"/>
  <c r="C8209" i="2"/>
  <c r="K8208" i="2"/>
  <c r="N8208" i="2" s="1"/>
  <c r="D8208" i="2"/>
  <c r="C8208" i="2"/>
  <c r="K8207" i="2"/>
  <c r="D8207" i="2"/>
  <c r="C8207" i="2"/>
  <c r="K8206" i="2"/>
  <c r="D8206" i="2"/>
  <c r="C8206" i="2"/>
  <c r="K8205" i="2"/>
  <c r="D8205" i="2"/>
  <c r="C8205" i="2"/>
  <c r="K8204" i="2"/>
  <c r="N8204" i="2" s="1"/>
  <c r="D8204" i="2"/>
  <c r="C8204" i="2"/>
  <c r="K8203" i="2"/>
  <c r="D8203" i="2"/>
  <c r="C8203" i="2"/>
  <c r="K8202" i="2"/>
  <c r="D8202" i="2"/>
  <c r="C8202" i="2"/>
  <c r="K8201" i="2"/>
  <c r="D8201" i="2"/>
  <c r="C8201" i="2"/>
  <c r="K8200" i="2"/>
  <c r="N8200" i="2" s="1"/>
  <c r="D8200" i="2"/>
  <c r="C8200" i="2"/>
  <c r="K8199" i="2"/>
  <c r="D8199" i="2"/>
  <c r="C8199" i="2"/>
  <c r="K8198" i="2"/>
  <c r="D8198" i="2"/>
  <c r="C8198" i="2"/>
  <c r="K8197" i="2"/>
  <c r="D8197" i="2"/>
  <c r="C8197" i="2"/>
  <c r="K8196" i="2"/>
  <c r="N8196" i="2" s="1"/>
  <c r="D8196" i="2"/>
  <c r="C8196" i="2"/>
  <c r="K8195" i="2"/>
  <c r="D8195" i="2"/>
  <c r="C8195" i="2"/>
  <c r="K8194" i="2"/>
  <c r="D8194" i="2"/>
  <c r="C8194" i="2"/>
  <c r="K8193" i="2"/>
  <c r="D8193" i="2"/>
  <c r="C8193" i="2"/>
  <c r="K8192" i="2"/>
  <c r="N8192" i="2" s="1"/>
  <c r="D8192" i="2"/>
  <c r="C8192" i="2"/>
  <c r="K8191" i="2"/>
  <c r="D8191" i="2"/>
  <c r="C8191" i="2"/>
  <c r="K8190" i="2"/>
  <c r="D8190" i="2"/>
  <c r="C8190" i="2"/>
  <c r="K8189" i="2"/>
  <c r="D8189" i="2"/>
  <c r="C8189" i="2"/>
  <c r="K8188" i="2"/>
  <c r="N8188" i="2" s="1"/>
  <c r="D8188" i="2"/>
  <c r="C8188" i="2"/>
  <c r="K8187" i="2"/>
  <c r="D8187" i="2"/>
  <c r="C8187" i="2"/>
  <c r="K8186" i="2"/>
  <c r="D8186" i="2"/>
  <c r="C8186" i="2"/>
  <c r="K8185" i="2"/>
  <c r="D8185" i="2"/>
  <c r="C8185" i="2"/>
  <c r="K8184" i="2"/>
  <c r="N8184" i="2" s="1"/>
  <c r="D8184" i="2"/>
  <c r="C8184" i="2"/>
  <c r="K8183" i="2"/>
  <c r="D8183" i="2"/>
  <c r="C8183" i="2"/>
  <c r="K8182" i="2"/>
  <c r="D8182" i="2"/>
  <c r="C8182" i="2"/>
  <c r="K8181" i="2"/>
  <c r="D8181" i="2"/>
  <c r="C8181" i="2"/>
  <c r="K8180" i="2"/>
  <c r="N8180" i="2" s="1"/>
  <c r="D8180" i="2"/>
  <c r="C8180" i="2"/>
  <c r="K8179" i="2"/>
  <c r="D8179" i="2"/>
  <c r="C8179" i="2"/>
  <c r="K8178" i="2"/>
  <c r="D8178" i="2"/>
  <c r="C8178" i="2"/>
  <c r="K8177" i="2"/>
  <c r="D8177" i="2"/>
  <c r="C8177" i="2"/>
  <c r="K8176" i="2"/>
  <c r="N8176" i="2" s="1"/>
  <c r="D8176" i="2"/>
  <c r="C8176" i="2"/>
  <c r="K8175" i="2"/>
  <c r="D8175" i="2"/>
  <c r="C8175" i="2"/>
  <c r="K8174" i="2"/>
  <c r="D8174" i="2"/>
  <c r="C8174" i="2"/>
  <c r="K8173" i="2"/>
  <c r="D8173" i="2"/>
  <c r="C8173" i="2"/>
  <c r="K8172" i="2"/>
  <c r="N8172" i="2" s="1"/>
  <c r="D8172" i="2"/>
  <c r="C8172" i="2"/>
  <c r="K8171" i="2"/>
  <c r="D8171" i="2"/>
  <c r="C8171" i="2"/>
  <c r="K8170" i="2"/>
  <c r="D8170" i="2"/>
  <c r="C8170" i="2"/>
  <c r="K8169" i="2"/>
  <c r="D8169" i="2"/>
  <c r="C8169" i="2"/>
  <c r="K8168" i="2"/>
  <c r="D8168" i="2"/>
  <c r="C8168" i="2"/>
  <c r="K8167" i="2"/>
  <c r="D8167" i="2"/>
  <c r="C8167" i="2"/>
  <c r="K8166" i="2"/>
  <c r="D8166" i="2"/>
  <c r="C8166" i="2"/>
  <c r="K8165" i="2"/>
  <c r="D8165" i="2"/>
  <c r="C8165" i="2"/>
  <c r="K8164" i="2"/>
  <c r="D8164" i="2"/>
  <c r="C8164" i="2"/>
  <c r="K8163" i="2"/>
  <c r="D8163" i="2"/>
  <c r="C8163" i="2"/>
  <c r="K8162" i="2"/>
  <c r="D8162" i="2"/>
  <c r="C8162" i="2"/>
  <c r="K8161" i="2"/>
  <c r="D8161" i="2"/>
  <c r="C8161" i="2"/>
  <c r="K8160" i="2"/>
  <c r="N8160" i="2" s="1"/>
  <c r="D8160" i="2"/>
  <c r="C8160" i="2"/>
  <c r="K8159" i="2"/>
  <c r="D8159" i="2"/>
  <c r="C8159" i="2"/>
  <c r="K8158" i="2"/>
  <c r="D8158" i="2"/>
  <c r="C8158" i="2"/>
  <c r="K8157" i="2"/>
  <c r="N8157" i="2" s="1"/>
  <c r="D8157" i="2"/>
  <c r="C8157" i="2"/>
  <c r="K8156" i="2"/>
  <c r="N8156" i="2" s="1"/>
  <c r="D8156" i="2"/>
  <c r="C8156" i="2"/>
  <c r="K8155" i="2"/>
  <c r="D8155" i="2"/>
  <c r="C8155" i="2"/>
  <c r="K8154" i="2"/>
  <c r="D8154" i="2"/>
  <c r="C8154" i="2"/>
  <c r="K8153" i="2"/>
  <c r="D8153" i="2"/>
  <c r="C8153" i="2"/>
  <c r="K8152" i="2"/>
  <c r="N8152" i="2" s="1"/>
  <c r="D8152" i="2"/>
  <c r="C8152" i="2"/>
  <c r="K8151" i="2"/>
  <c r="D8151" i="2"/>
  <c r="C8151" i="2"/>
  <c r="K8150" i="2"/>
  <c r="D8150" i="2"/>
  <c r="C8150" i="2"/>
  <c r="K8149" i="2"/>
  <c r="D8149" i="2"/>
  <c r="C8149" i="2"/>
  <c r="K8148" i="2"/>
  <c r="D8148" i="2"/>
  <c r="C8148" i="2"/>
  <c r="K8147" i="2"/>
  <c r="D8147" i="2"/>
  <c r="C8147" i="2"/>
  <c r="K8146" i="2"/>
  <c r="D8146" i="2"/>
  <c r="C8146" i="2"/>
  <c r="K8145" i="2"/>
  <c r="N8145" i="2" s="1"/>
  <c r="D8145" i="2"/>
  <c r="C8145" i="2"/>
  <c r="K8144" i="2"/>
  <c r="N8144" i="2" s="1"/>
  <c r="D8144" i="2"/>
  <c r="C8144" i="2"/>
  <c r="K8143" i="2"/>
  <c r="D8143" i="2"/>
  <c r="C8143" i="2"/>
  <c r="K8142" i="2"/>
  <c r="D8142" i="2"/>
  <c r="C8142" i="2"/>
  <c r="K8141" i="2"/>
  <c r="N8141" i="2" s="1"/>
  <c r="D8141" i="2"/>
  <c r="C8141" i="2"/>
  <c r="K8140" i="2"/>
  <c r="N8140" i="2" s="1"/>
  <c r="D8140" i="2"/>
  <c r="C8140" i="2"/>
  <c r="K8139" i="2"/>
  <c r="D8139" i="2"/>
  <c r="C8139" i="2"/>
  <c r="K8138" i="2"/>
  <c r="D8138" i="2"/>
  <c r="C8138" i="2"/>
  <c r="K8137" i="2"/>
  <c r="D8137" i="2"/>
  <c r="C8137" i="2"/>
  <c r="K8136" i="2"/>
  <c r="D8136" i="2"/>
  <c r="C8136" i="2"/>
  <c r="K8135" i="2"/>
  <c r="D8135" i="2"/>
  <c r="C8135" i="2"/>
  <c r="K8134" i="2"/>
  <c r="N8134" i="2" s="1"/>
  <c r="D8134" i="2"/>
  <c r="C8134" i="2"/>
  <c r="K8133" i="2"/>
  <c r="D8133" i="2"/>
  <c r="C8133" i="2"/>
  <c r="K8132" i="2"/>
  <c r="D8132" i="2"/>
  <c r="C8132" i="2"/>
  <c r="K8131" i="2"/>
  <c r="D8131" i="2"/>
  <c r="C8131" i="2"/>
  <c r="K8130" i="2"/>
  <c r="N8130" i="2" s="1"/>
  <c r="D8130" i="2"/>
  <c r="C8130" i="2"/>
  <c r="K8129" i="2"/>
  <c r="D8129" i="2"/>
  <c r="C8129" i="2"/>
  <c r="K8128" i="2"/>
  <c r="N8128" i="2" s="1"/>
  <c r="D8128" i="2"/>
  <c r="C8128" i="2"/>
  <c r="K8127" i="2"/>
  <c r="D8127" i="2"/>
  <c r="C8127" i="2"/>
  <c r="K8126" i="2"/>
  <c r="N8126" i="2" s="1"/>
  <c r="D8126" i="2"/>
  <c r="C8126" i="2"/>
  <c r="K8125" i="2"/>
  <c r="D8125" i="2"/>
  <c r="C8125" i="2"/>
  <c r="K8124" i="2"/>
  <c r="D8124" i="2"/>
  <c r="C8124" i="2"/>
  <c r="K8123" i="2"/>
  <c r="D8123" i="2"/>
  <c r="C8123" i="2"/>
  <c r="K8122" i="2"/>
  <c r="D8122" i="2"/>
  <c r="C8122" i="2"/>
  <c r="K8121" i="2"/>
  <c r="D8121" i="2"/>
  <c r="C8121" i="2"/>
  <c r="K8120" i="2"/>
  <c r="N8120" i="2" s="1"/>
  <c r="D8120" i="2"/>
  <c r="C8120" i="2"/>
  <c r="K8119" i="2"/>
  <c r="D8119" i="2"/>
  <c r="C8119" i="2"/>
  <c r="K8118" i="2"/>
  <c r="D8118" i="2"/>
  <c r="C8118" i="2"/>
  <c r="K8117" i="2"/>
  <c r="N8117" i="2" s="1"/>
  <c r="D8117" i="2"/>
  <c r="C8117" i="2"/>
  <c r="K8116" i="2"/>
  <c r="D8116" i="2"/>
  <c r="C8116" i="2"/>
  <c r="K8115" i="2"/>
  <c r="D8115" i="2"/>
  <c r="C8115" i="2"/>
  <c r="K8114" i="2"/>
  <c r="D8114" i="2"/>
  <c r="C8114" i="2"/>
  <c r="K8113" i="2"/>
  <c r="N8113" i="2" s="1"/>
  <c r="D8113" i="2"/>
  <c r="C8113" i="2"/>
  <c r="K8112" i="2"/>
  <c r="D8112" i="2"/>
  <c r="C8112" i="2"/>
  <c r="K8111" i="2"/>
  <c r="D8111" i="2"/>
  <c r="C8111" i="2"/>
  <c r="K8110" i="2"/>
  <c r="D8110" i="2"/>
  <c r="C8110" i="2"/>
  <c r="K8109" i="2"/>
  <c r="N8109" i="2" s="1"/>
  <c r="D8109" i="2"/>
  <c r="C8109" i="2"/>
  <c r="K8108" i="2"/>
  <c r="N8108" i="2" s="1"/>
  <c r="D8108" i="2"/>
  <c r="C8108" i="2"/>
  <c r="K8107" i="2"/>
  <c r="D8107" i="2"/>
  <c r="C8107" i="2"/>
  <c r="K8106" i="2"/>
  <c r="D8106" i="2"/>
  <c r="C8106" i="2"/>
  <c r="K8105" i="2"/>
  <c r="D8105" i="2"/>
  <c r="C8105" i="2"/>
  <c r="K8104" i="2"/>
  <c r="N8104" i="2" s="1"/>
  <c r="D8104" i="2"/>
  <c r="C8104" i="2"/>
  <c r="K8103" i="2"/>
  <c r="D8103" i="2"/>
  <c r="C8103" i="2"/>
  <c r="K8102" i="2"/>
  <c r="D8102" i="2"/>
  <c r="C8102" i="2"/>
  <c r="K8101" i="2"/>
  <c r="D8101" i="2"/>
  <c r="C8101" i="2"/>
  <c r="K8100" i="2"/>
  <c r="D8100" i="2"/>
  <c r="C8100" i="2"/>
  <c r="K8099" i="2"/>
  <c r="D8099" i="2"/>
  <c r="C8099" i="2"/>
  <c r="K8098" i="2"/>
  <c r="D8098" i="2"/>
  <c r="C8098" i="2"/>
  <c r="K8097" i="2"/>
  <c r="N8097" i="2" s="1"/>
  <c r="D8097" i="2"/>
  <c r="C8097" i="2"/>
  <c r="K8096" i="2"/>
  <c r="N8096" i="2" s="1"/>
  <c r="D8096" i="2"/>
  <c r="C8096" i="2"/>
  <c r="K8095" i="2"/>
  <c r="D8095" i="2"/>
  <c r="C8095" i="2"/>
  <c r="K8094" i="2"/>
  <c r="D8094" i="2"/>
  <c r="C8094" i="2"/>
  <c r="K8093" i="2"/>
  <c r="D8093" i="2"/>
  <c r="C8093" i="2"/>
  <c r="K8092" i="2"/>
  <c r="D8092" i="2"/>
  <c r="C8092" i="2"/>
  <c r="K8091" i="2"/>
  <c r="D8091" i="2"/>
  <c r="C8091" i="2"/>
  <c r="K8090" i="2"/>
  <c r="D8090" i="2"/>
  <c r="C8090" i="2"/>
  <c r="K8089" i="2"/>
  <c r="D8089" i="2"/>
  <c r="C8089" i="2"/>
  <c r="K8088" i="2"/>
  <c r="N8088" i="2" s="1"/>
  <c r="D8088" i="2"/>
  <c r="C8088" i="2"/>
  <c r="K8087" i="2"/>
  <c r="D8087" i="2"/>
  <c r="C8087" i="2"/>
  <c r="K8086" i="2"/>
  <c r="D8086" i="2"/>
  <c r="C8086" i="2"/>
  <c r="K8085" i="2"/>
  <c r="D8085" i="2"/>
  <c r="C8085" i="2"/>
  <c r="K8084" i="2"/>
  <c r="N8084" i="2" s="1"/>
  <c r="D8084" i="2"/>
  <c r="C8084" i="2"/>
  <c r="K8083" i="2"/>
  <c r="D8083" i="2"/>
  <c r="C8083" i="2"/>
  <c r="K8082" i="2"/>
  <c r="D8082" i="2"/>
  <c r="C8082" i="2"/>
  <c r="K8081" i="2"/>
  <c r="D8081" i="2"/>
  <c r="C8081" i="2"/>
  <c r="K8080" i="2"/>
  <c r="D8080" i="2"/>
  <c r="C8080" i="2"/>
  <c r="K8079" i="2"/>
  <c r="D8079" i="2"/>
  <c r="C8079" i="2"/>
  <c r="K8078" i="2"/>
  <c r="D8078" i="2"/>
  <c r="C8078" i="2"/>
  <c r="K8077" i="2"/>
  <c r="N8077" i="2" s="1"/>
  <c r="D8077" i="2"/>
  <c r="C8077" i="2"/>
  <c r="K8076" i="2"/>
  <c r="N8076" i="2" s="1"/>
  <c r="D8076" i="2"/>
  <c r="C8076" i="2"/>
  <c r="K8075" i="2"/>
  <c r="D8075" i="2"/>
  <c r="C8075" i="2"/>
  <c r="K8074" i="2"/>
  <c r="D8074" i="2"/>
  <c r="C8074" i="2"/>
  <c r="K8073" i="2"/>
  <c r="D8073" i="2"/>
  <c r="C8073" i="2"/>
  <c r="K8072" i="2"/>
  <c r="N8072" i="2" s="1"/>
  <c r="D8072" i="2"/>
  <c r="C8072" i="2"/>
  <c r="K8071" i="2"/>
  <c r="D8071" i="2"/>
  <c r="C8071" i="2"/>
  <c r="K8070" i="2"/>
  <c r="D8070" i="2"/>
  <c r="C8070" i="2"/>
  <c r="K8069" i="2"/>
  <c r="D8069" i="2"/>
  <c r="C8069" i="2"/>
  <c r="K8068" i="2"/>
  <c r="D8068" i="2"/>
  <c r="C8068" i="2"/>
  <c r="K8067" i="2"/>
  <c r="D8067" i="2"/>
  <c r="C8067" i="2"/>
  <c r="K8066" i="2"/>
  <c r="D8066" i="2"/>
  <c r="C8066" i="2"/>
  <c r="K8065" i="2"/>
  <c r="D8065" i="2"/>
  <c r="C8065" i="2"/>
  <c r="K8064" i="2"/>
  <c r="N8064" i="2" s="1"/>
  <c r="D8064" i="2"/>
  <c r="C8064" i="2"/>
  <c r="K8063" i="2"/>
  <c r="D8063" i="2"/>
  <c r="C8063" i="2"/>
  <c r="K8062" i="2"/>
  <c r="D8062" i="2"/>
  <c r="C8062" i="2"/>
  <c r="K8061" i="2"/>
  <c r="D8061" i="2"/>
  <c r="C8061" i="2"/>
  <c r="K8060" i="2"/>
  <c r="N8060" i="2" s="1"/>
  <c r="D8060" i="2"/>
  <c r="C8060" i="2"/>
  <c r="K8059" i="2"/>
  <c r="D8059" i="2"/>
  <c r="C8059" i="2"/>
  <c r="K8058" i="2"/>
  <c r="D8058" i="2"/>
  <c r="C8058" i="2"/>
  <c r="K8057" i="2"/>
  <c r="N8057" i="2" s="1"/>
  <c r="D8057" i="2"/>
  <c r="C8057" i="2"/>
  <c r="K8056" i="2"/>
  <c r="N8056" i="2" s="1"/>
  <c r="D8056" i="2"/>
  <c r="C8056" i="2"/>
  <c r="K8055" i="2"/>
  <c r="D8055" i="2"/>
  <c r="C8055" i="2"/>
  <c r="K8054" i="2"/>
  <c r="D8054" i="2"/>
  <c r="C8054" i="2"/>
  <c r="K8053" i="2"/>
  <c r="N8053" i="2" s="1"/>
  <c r="D8053" i="2"/>
  <c r="C8053" i="2"/>
  <c r="K8052" i="2"/>
  <c r="D8052" i="2"/>
  <c r="C8052" i="2"/>
  <c r="K8051" i="2"/>
  <c r="D8051" i="2"/>
  <c r="C8051" i="2"/>
  <c r="K8050" i="2"/>
  <c r="D8050" i="2"/>
  <c r="C8050" i="2"/>
  <c r="K8049" i="2"/>
  <c r="D8049" i="2"/>
  <c r="C8049" i="2"/>
  <c r="K8048" i="2"/>
  <c r="N8048" i="2" s="1"/>
  <c r="D8048" i="2"/>
  <c r="C8048" i="2"/>
  <c r="K8047" i="2"/>
  <c r="D8047" i="2"/>
  <c r="C8047" i="2"/>
  <c r="K8046" i="2"/>
  <c r="D8046" i="2"/>
  <c r="C8046" i="2"/>
  <c r="K8045" i="2"/>
  <c r="D8045" i="2"/>
  <c r="C8045" i="2"/>
  <c r="K8044" i="2"/>
  <c r="N8044" i="2" s="1"/>
  <c r="D8044" i="2"/>
  <c r="C8044" i="2"/>
  <c r="K8043" i="2"/>
  <c r="D8043" i="2"/>
  <c r="C8043" i="2"/>
  <c r="K8042" i="2"/>
  <c r="N8042" i="2" s="1"/>
  <c r="D8042" i="2"/>
  <c r="C8042" i="2"/>
  <c r="K8041" i="2"/>
  <c r="D8041" i="2"/>
  <c r="C8041" i="2"/>
  <c r="K8040" i="2"/>
  <c r="N8040" i="2" s="1"/>
  <c r="D8040" i="2"/>
  <c r="C8040" i="2"/>
  <c r="K8039" i="2"/>
  <c r="D8039" i="2"/>
  <c r="C8039" i="2"/>
  <c r="K8038" i="2"/>
  <c r="D8038" i="2"/>
  <c r="C8038" i="2"/>
  <c r="K8037" i="2"/>
  <c r="D8037" i="2"/>
  <c r="C8037" i="2"/>
  <c r="K8036" i="2"/>
  <c r="N8036" i="2" s="1"/>
  <c r="D8036" i="2"/>
  <c r="C8036" i="2"/>
  <c r="K8035" i="2"/>
  <c r="D8035" i="2"/>
  <c r="C8035" i="2"/>
  <c r="K8034" i="2"/>
  <c r="N8034" i="2" s="1"/>
  <c r="D8034" i="2"/>
  <c r="C8034" i="2"/>
  <c r="K8033" i="2"/>
  <c r="D8033" i="2"/>
  <c r="C8033" i="2"/>
  <c r="K8032" i="2"/>
  <c r="N8032" i="2" s="1"/>
  <c r="D8032" i="2"/>
  <c r="C8032" i="2"/>
  <c r="K8031" i="2"/>
  <c r="D8031" i="2"/>
  <c r="C8031" i="2"/>
  <c r="K8030" i="2"/>
  <c r="D8030" i="2"/>
  <c r="C8030" i="2"/>
  <c r="K8029" i="2"/>
  <c r="D8029" i="2"/>
  <c r="C8029" i="2"/>
  <c r="K8028" i="2"/>
  <c r="D8028" i="2"/>
  <c r="C8028" i="2"/>
  <c r="K8027" i="2"/>
  <c r="D8027" i="2"/>
  <c r="C8027" i="2"/>
  <c r="K8026" i="2"/>
  <c r="D8026" i="2"/>
  <c r="C8026" i="2"/>
  <c r="K8025" i="2"/>
  <c r="N8025" i="2" s="1"/>
  <c r="D8025" i="2"/>
  <c r="C8025" i="2"/>
  <c r="K8024" i="2"/>
  <c r="D8024" i="2"/>
  <c r="C8024" i="2"/>
  <c r="K8023" i="2"/>
  <c r="D8023" i="2"/>
  <c r="C8023" i="2"/>
  <c r="K8022" i="2"/>
  <c r="N8022" i="2" s="1"/>
  <c r="D8022" i="2"/>
  <c r="C8022" i="2"/>
  <c r="K8021" i="2"/>
  <c r="N8021" i="2" s="1"/>
  <c r="D8021" i="2"/>
  <c r="C8021" i="2"/>
  <c r="K8020" i="2"/>
  <c r="N8020" i="2" s="1"/>
  <c r="D8020" i="2"/>
  <c r="C8020" i="2"/>
  <c r="K8019" i="2"/>
  <c r="D8019" i="2"/>
  <c r="C8019" i="2"/>
  <c r="K8018" i="2"/>
  <c r="D8018" i="2"/>
  <c r="C8018" i="2"/>
  <c r="K8017" i="2"/>
  <c r="N8017" i="2" s="1"/>
  <c r="D8017" i="2"/>
  <c r="C8017" i="2"/>
  <c r="K8016" i="2"/>
  <c r="N8016" i="2" s="1"/>
  <c r="D8016" i="2"/>
  <c r="C8016" i="2"/>
  <c r="K8015" i="2"/>
  <c r="D8015" i="2"/>
  <c r="C8015" i="2"/>
  <c r="K8014" i="2"/>
  <c r="D8014" i="2"/>
  <c r="C8014" i="2"/>
  <c r="K8013" i="2"/>
  <c r="N8013" i="2" s="1"/>
  <c r="D8013" i="2"/>
  <c r="C8013" i="2"/>
  <c r="K8012" i="2"/>
  <c r="D8012" i="2"/>
  <c r="C8012" i="2"/>
  <c r="K8011" i="2"/>
  <c r="D8011" i="2"/>
  <c r="C8011" i="2"/>
  <c r="K8010" i="2"/>
  <c r="N8010" i="2" s="1"/>
  <c r="D8010" i="2"/>
  <c r="C8010" i="2"/>
  <c r="K8009" i="2"/>
  <c r="N8009" i="2" s="1"/>
  <c r="D8009" i="2"/>
  <c r="C8009" i="2"/>
  <c r="K8008" i="2"/>
  <c r="D8008" i="2"/>
  <c r="C8008" i="2"/>
  <c r="K8007" i="2"/>
  <c r="D8007" i="2"/>
  <c r="C8007" i="2"/>
  <c r="K8006" i="2"/>
  <c r="D8006" i="2"/>
  <c r="C8006" i="2"/>
  <c r="K8005" i="2"/>
  <c r="N8005" i="2" s="1"/>
  <c r="D8005" i="2"/>
  <c r="C8005" i="2"/>
  <c r="K8004" i="2"/>
  <c r="D8004" i="2"/>
  <c r="C8004" i="2"/>
  <c r="K8003" i="2"/>
  <c r="D8003" i="2"/>
  <c r="C8003" i="2"/>
  <c r="K8002" i="2"/>
  <c r="D8002" i="2"/>
  <c r="C8002" i="2"/>
  <c r="K8001" i="2"/>
  <c r="N8001" i="2" s="1"/>
  <c r="D8001" i="2"/>
  <c r="C8001" i="2"/>
  <c r="K8000" i="2"/>
  <c r="D8000" i="2"/>
  <c r="C8000" i="2"/>
  <c r="K7999" i="2"/>
  <c r="D7999" i="2"/>
  <c r="C7999" i="2"/>
  <c r="K7998" i="2"/>
  <c r="D7998" i="2"/>
  <c r="C7998" i="2"/>
  <c r="K7997" i="2"/>
  <c r="N7997" i="2" s="1"/>
  <c r="D7997" i="2"/>
  <c r="C7997" i="2"/>
  <c r="K7996" i="2"/>
  <c r="D7996" i="2"/>
  <c r="C7996" i="2"/>
  <c r="K7995" i="2"/>
  <c r="D7995" i="2"/>
  <c r="C7995" i="2"/>
  <c r="K7994" i="2"/>
  <c r="D7994" i="2"/>
  <c r="C7994" i="2"/>
  <c r="K7993" i="2"/>
  <c r="D7993" i="2"/>
  <c r="C7993" i="2"/>
  <c r="K7992" i="2"/>
  <c r="D7992" i="2"/>
  <c r="C7992" i="2"/>
  <c r="K7991" i="2"/>
  <c r="N7991" i="2" s="1"/>
  <c r="D7991" i="2"/>
  <c r="C7991" i="2"/>
  <c r="K7990" i="2"/>
  <c r="D7990" i="2"/>
  <c r="C7990" i="2"/>
  <c r="K7989" i="2"/>
  <c r="N7989" i="2" s="1"/>
  <c r="D7989" i="2"/>
  <c r="C7989" i="2"/>
  <c r="K7988" i="2"/>
  <c r="N7988" i="2" s="1"/>
  <c r="D7988" i="2"/>
  <c r="C7988" i="2"/>
  <c r="K7987" i="2"/>
  <c r="D7987" i="2"/>
  <c r="C7987" i="2"/>
  <c r="K7986" i="2"/>
  <c r="D7986" i="2"/>
  <c r="C7986" i="2"/>
  <c r="K7985" i="2"/>
  <c r="N7985" i="2" s="1"/>
  <c r="D7985" i="2"/>
  <c r="C7985" i="2"/>
  <c r="K7984" i="2"/>
  <c r="D7984" i="2"/>
  <c r="C7984" i="2"/>
  <c r="K7983" i="2"/>
  <c r="D7983" i="2"/>
  <c r="C7983" i="2"/>
  <c r="K7982" i="2"/>
  <c r="D7982" i="2"/>
  <c r="C7982" i="2"/>
  <c r="K7981" i="2"/>
  <c r="D7981" i="2"/>
  <c r="C7981" i="2"/>
  <c r="K7980" i="2"/>
  <c r="D7980" i="2"/>
  <c r="C7980" i="2"/>
  <c r="K7979" i="2"/>
  <c r="D7979" i="2"/>
  <c r="C7979" i="2"/>
  <c r="K7978" i="2"/>
  <c r="D7978" i="2"/>
  <c r="C7978" i="2"/>
  <c r="K7977" i="2"/>
  <c r="N7977" i="2" s="1"/>
  <c r="D7977" i="2"/>
  <c r="C7977" i="2"/>
  <c r="K7976" i="2"/>
  <c r="D7976" i="2"/>
  <c r="C7976" i="2"/>
  <c r="K7975" i="2"/>
  <c r="D7975" i="2"/>
  <c r="C7975" i="2"/>
  <c r="K7974" i="2"/>
  <c r="D7974" i="2"/>
  <c r="C7974" i="2"/>
  <c r="K7973" i="2"/>
  <c r="D7973" i="2"/>
  <c r="C7973" i="2"/>
  <c r="K7972" i="2"/>
  <c r="D7972" i="2"/>
  <c r="C7972" i="2"/>
  <c r="K7971" i="2"/>
  <c r="D7971" i="2"/>
  <c r="C7971" i="2"/>
  <c r="K7970" i="2"/>
  <c r="D7970" i="2"/>
  <c r="C7970" i="2"/>
  <c r="K7969" i="2"/>
  <c r="D7969" i="2"/>
  <c r="C7969" i="2"/>
  <c r="K7968" i="2"/>
  <c r="N7968" i="2" s="1"/>
  <c r="D7968" i="2"/>
  <c r="C7968" i="2"/>
  <c r="K7967" i="2"/>
  <c r="D7967" i="2"/>
  <c r="C7967" i="2"/>
  <c r="K7966" i="2"/>
  <c r="D7966" i="2"/>
  <c r="C7966" i="2"/>
  <c r="K7965" i="2"/>
  <c r="N7965" i="2" s="1"/>
  <c r="D7965" i="2"/>
  <c r="C7965" i="2"/>
  <c r="K7964" i="2"/>
  <c r="D7964" i="2"/>
  <c r="C7964" i="2"/>
  <c r="K7963" i="2"/>
  <c r="D7963" i="2"/>
  <c r="C7963" i="2"/>
  <c r="K7962" i="2"/>
  <c r="D7962" i="2"/>
  <c r="C7962" i="2"/>
  <c r="K7961" i="2"/>
  <c r="N7961" i="2" s="1"/>
  <c r="D7961" i="2"/>
  <c r="C7961" i="2"/>
  <c r="K7960" i="2"/>
  <c r="D7960" i="2"/>
  <c r="C7960" i="2"/>
  <c r="K7959" i="2"/>
  <c r="D7959" i="2"/>
  <c r="C7959" i="2"/>
  <c r="K7958" i="2"/>
  <c r="D7958" i="2"/>
  <c r="C7958" i="2"/>
  <c r="K7957" i="2"/>
  <c r="N7957" i="2" s="1"/>
  <c r="D7957" i="2"/>
  <c r="C7957" i="2"/>
  <c r="K7956" i="2"/>
  <c r="D7956" i="2"/>
  <c r="C7956" i="2"/>
  <c r="K7955" i="2"/>
  <c r="D7955" i="2"/>
  <c r="C7955" i="2"/>
  <c r="K7954" i="2"/>
  <c r="N7954" i="2" s="1"/>
  <c r="D7954" i="2"/>
  <c r="C7954" i="2"/>
  <c r="K7953" i="2"/>
  <c r="D7953" i="2"/>
  <c r="C7953" i="2"/>
  <c r="K7952" i="2"/>
  <c r="D7952" i="2"/>
  <c r="C7952" i="2"/>
  <c r="K7951" i="2"/>
  <c r="D7951" i="2"/>
  <c r="C7951" i="2"/>
  <c r="K7950" i="2"/>
  <c r="D7950" i="2"/>
  <c r="C7950" i="2"/>
  <c r="K7949" i="2"/>
  <c r="N7949" i="2" s="1"/>
  <c r="D7949" i="2"/>
  <c r="C7949" i="2"/>
  <c r="K7948" i="2"/>
  <c r="D7948" i="2"/>
  <c r="C7948" i="2"/>
  <c r="K7947" i="2"/>
  <c r="D7947" i="2"/>
  <c r="C7947" i="2"/>
  <c r="K7946" i="2"/>
  <c r="D7946" i="2"/>
  <c r="C7946" i="2"/>
  <c r="K7945" i="2"/>
  <c r="D7945" i="2"/>
  <c r="C7945" i="2"/>
  <c r="K7944" i="2"/>
  <c r="D7944" i="2"/>
  <c r="C7944" i="2"/>
  <c r="K7943" i="2"/>
  <c r="D7943" i="2"/>
  <c r="C7943" i="2"/>
  <c r="K7942" i="2"/>
  <c r="D7942" i="2"/>
  <c r="C7942" i="2"/>
  <c r="K7941" i="2"/>
  <c r="D7941" i="2"/>
  <c r="C7941" i="2"/>
  <c r="K7940" i="2"/>
  <c r="D7940" i="2"/>
  <c r="C7940" i="2"/>
  <c r="K7939" i="2"/>
  <c r="D7939" i="2"/>
  <c r="C7939" i="2"/>
  <c r="K7938" i="2"/>
  <c r="D7938" i="2"/>
  <c r="C7938" i="2"/>
  <c r="K7937" i="2"/>
  <c r="D7937" i="2"/>
  <c r="C7937" i="2"/>
  <c r="K7936" i="2"/>
  <c r="D7936" i="2"/>
  <c r="C7936" i="2"/>
  <c r="K7935" i="2"/>
  <c r="D7935" i="2"/>
  <c r="C7935" i="2"/>
  <c r="K7934" i="2"/>
  <c r="D7934" i="2"/>
  <c r="C7934" i="2"/>
  <c r="K7933" i="2"/>
  <c r="D7933" i="2"/>
  <c r="C7933" i="2"/>
  <c r="K7932" i="2"/>
  <c r="N7932" i="2" s="1"/>
  <c r="D7932" i="2"/>
  <c r="C7932" i="2"/>
  <c r="K7931" i="2"/>
  <c r="D7931" i="2"/>
  <c r="C7931" i="2"/>
  <c r="K7930" i="2"/>
  <c r="D7930" i="2"/>
  <c r="C7930" i="2"/>
  <c r="K7929" i="2"/>
  <c r="D7929" i="2"/>
  <c r="C7929" i="2"/>
  <c r="K7928" i="2"/>
  <c r="N7928" i="2" s="1"/>
  <c r="D7928" i="2"/>
  <c r="C7928" i="2"/>
  <c r="K7927" i="2"/>
  <c r="D7927" i="2"/>
  <c r="C7927" i="2"/>
  <c r="K7926" i="2"/>
  <c r="D7926" i="2"/>
  <c r="C7926" i="2"/>
  <c r="K7925" i="2"/>
  <c r="D7925" i="2"/>
  <c r="C7925" i="2"/>
  <c r="K7924" i="2"/>
  <c r="D7924" i="2"/>
  <c r="C7924" i="2"/>
  <c r="K7923" i="2"/>
  <c r="D7923" i="2"/>
  <c r="C7923" i="2"/>
  <c r="K7922" i="2"/>
  <c r="D7922" i="2"/>
  <c r="C7922" i="2"/>
  <c r="K7921" i="2"/>
  <c r="D7921" i="2"/>
  <c r="C7921" i="2"/>
  <c r="K7920" i="2"/>
  <c r="D7920" i="2"/>
  <c r="C7920" i="2"/>
  <c r="K7919" i="2"/>
  <c r="D7919" i="2"/>
  <c r="C7919" i="2"/>
  <c r="K7918" i="2"/>
  <c r="D7918" i="2"/>
  <c r="C7918" i="2"/>
  <c r="K7917" i="2"/>
  <c r="D7917" i="2"/>
  <c r="C7917" i="2"/>
  <c r="K7916" i="2"/>
  <c r="N7916" i="2" s="1"/>
  <c r="D7916" i="2"/>
  <c r="C7916" i="2"/>
  <c r="K7915" i="2"/>
  <c r="D7915" i="2"/>
  <c r="C7915" i="2"/>
  <c r="K7914" i="2"/>
  <c r="D7914" i="2"/>
  <c r="C7914" i="2"/>
  <c r="K7913" i="2"/>
  <c r="D7913" i="2"/>
  <c r="C7913" i="2"/>
  <c r="K7912" i="2"/>
  <c r="N7912" i="2" s="1"/>
  <c r="D7912" i="2"/>
  <c r="C7912" i="2"/>
  <c r="K7911" i="2"/>
  <c r="D7911" i="2"/>
  <c r="C7911" i="2"/>
  <c r="K7910" i="2"/>
  <c r="D7910" i="2"/>
  <c r="C7910" i="2"/>
  <c r="K7909" i="2"/>
  <c r="D7909" i="2"/>
  <c r="C7909" i="2"/>
  <c r="K7908" i="2"/>
  <c r="D7908" i="2"/>
  <c r="C7908" i="2"/>
  <c r="K7907" i="2"/>
  <c r="D7907" i="2"/>
  <c r="C7907" i="2"/>
  <c r="K7906" i="2"/>
  <c r="D7906" i="2"/>
  <c r="C7906" i="2"/>
  <c r="K7905" i="2"/>
  <c r="D7905" i="2"/>
  <c r="C7905" i="2"/>
  <c r="K7904" i="2"/>
  <c r="D7904" i="2"/>
  <c r="C7904" i="2"/>
  <c r="K7903" i="2"/>
  <c r="D7903" i="2"/>
  <c r="C7903" i="2"/>
  <c r="K7902" i="2"/>
  <c r="D7902" i="2"/>
  <c r="C7902" i="2"/>
  <c r="K7901" i="2"/>
  <c r="D7901" i="2"/>
  <c r="C7901" i="2"/>
  <c r="K7900" i="2"/>
  <c r="N7900" i="2" s="1"/>
  <c r="D7900" i="2"/>
  <c r="C7900" i="2"/>
  <c r="K7899" i="2"/>
  <c r="D7899" i="2"/>
  <c r="C7899" i="2"/>
  <c r="K7898" i="2"/>
  <c r="D7898" i="2"/>
  <c r="C7898" i="2"/>
  <c r="K7897" i="2"/>
  <c r="D7897" i="2"/>
  <c r="C7897" i="2"/>
  <c r="K7896" i="2"/>
  <c r="N7896" i="2" s="1"/>
  <c r="D7896" i="2"/>
  <c r="C7896" i="2"/>
  <c r="K7895" i="2"/>
  <c r="D7895" i="2"/>
  <c r="C7895" i="2"/>
  <c r="K7894" i="2"/>
  <c r="D7894" i="2"/>
  <c r="C7894" i="2"/>
  <c r="K7893" i="2"/>
  <c r="D7893" i="2"/>
  <c r="C7893" i="2"/>
  <c r="K7892" i="2"/>
  <c r="N7892" i="2" s="1"/>
  <c r="D7892" i="2"/>
  <c r="C7892" i="2"/>
  <c r="K7891" i="2"/>
  <c r="D7891" i="2"/>
  <c r="C7891" i="2"/>
  <c r="K7890" i="2"/>
  <c r="D7890" i="2"/>
  <c r="C7890" i="2"/>
  <c r="K7889" i="2"/>
  <c r="D7889" i="2"/>
  <c r="C7889" i="2"/>
  <c r="K7888" i="2"/>
  <c r="D7888" i="2"/>
  <c r="C7888" i="2"/>
  <c r="K7887" i="2"/>
  <c r="D7887" i="2"/>
  <c r="C7887" i="2"/>
  <c r="K7886" i="2"/>
  <c r="D7886" i="2"/>
  <c r="C7886" i="2"/>
  <c r="K7885" i="2"/>
  <c r="D7885" i="2"/>
  <c r="C7885" i="2"/>
  <c r="K7884" i="2"/>
  <c r="N7884" i="2" s="1"/>
  <c r="D7884" i="2"/>
  <c r="C7884" i="2"/>
  <c r="K7883" i="2"/>
  <c r="D7883" i="2"/>
  <c r="C7883" i="2"/>
  <c r="K7882" i="2"/>
  <c r="D7882" i="2"/>
  <c r="C7882" i="2"/>
  <c r="K7881" i="2"/>
  <c r="D7881" i="2"/>
  <c r="C7881" i="2"/>
  <c r="K7880" i="2"/>
  <c r="N7880" i="2" s="1"/>
  <c r="D7880" i="2"/>
  <c r="C7880" i="2"/>
  <c r="K7879" i="2"/>
  <c r="D7879" i="2"/>
  <c r="C7879" i="2"/>
  <c r="K7878" i="2"/>
  <c r="N7878" i="2" s="1"/>
  <c r="D7878" i="2"/>
  <c r="C7878" i="2"/>
  <c r="K7877" i="2"/>
  <c r="D7877" i="2"/>
  <c r="C7877" i="2"/>
  <c r="K7876" i="2"/>
  <c r="D7876" i="2"/>
  <c r="C7876" i="2"/>
  <c r="K7875" i="2"/>
  <c r="D7875" i="2"/>
  <c r="C7875" i="2"/>
  <c r="K7874" i="2"/>
  <c r="N7874" i="2" s="1"/>
  <c r="D7874" i="2"/>
  <c r="C7874" i="2"/>
  <c r="K7873" i="2"/>
  <c r="D7873" i="2"/>
  <c r="C7873" i="2"/>
  <c r="K7872" i="2"/>
  <c r="N7872" i="2" s="1"/>
  <c r="D7872" i="2"/>
  <c r="C7872" i="2"/>
  <c r="K7871" i="2"/>
  <c r="D7871" i="2"/>
  <c r="C7871" i="2"/>
  <c r="K7870" i="2"/>
  <c r="N7870" i="2" s="1"/>
  <c r="D7870" i="2"/>
  <c r="C7870" i="2"/>
  <c r="K7869" i="2"/>
  <c r="D7869" i="2"/>
  <c r="C7869" i="2"/>
  <c r="K7868" i="2"/>
  <c r="N7868" i="2" s="1"/>
  <c r="D7868" i="2"/>
  <c r="C7868" i="2"/>
  <c r="K7867" i="2"/>
  <c r="D7867" i="2"/>
  <c r="C7867" i="2"/>
  <c r="K7866" i="2"/>
  <c r="N7866" i="2" s="1"/>
  <c r="D7866" i="2"/>
  <c r="C7866" i="2"/>
  <c r="K7865" i="2"/>
  <c r="D7865" i="2"/>
  <c r="C7865" i="2"/>
  <c r="K7864" i="2"/>
  <c r="N7864" i="2" s="1"/>
  <c r="D7864" i="2"/>
  <c r="C7864" i="2"/>
  <c r="K7863" i="2"/>
  <c r="D7863" i="2"/>
  <c r="C7863" i="2"/>
  <c r="K7862" i="2"/>
  <c r="N7862" i="2" s="1"/>
  <c r="D7862" i="2"/>
  <c r="C7862" i="2"/>
  <c r="K7861" i="2"/>
  <c r="D7861" i="2"/>
  <c r="C7861" i="2"/>
  <c r="K7860" i="2"/>
  <c r="N7860" i="2" s="1"/>
  <c r="D7860" i="2"/>
  <c r="C7860" i="2"/>
  <c r="K7859" i="2"/>
  <c r="D7859" i="2"/>
  <c r="C7859" i="2"/>
  <c r="K7858" i="2"/>
  <c r="N7858" i="2" s="1"/>
  <c r="D7858" i="2"/>
  <c r="C7858" i="2"/>
  <c r="K7857" i="2"/>
  <c r="D7857" i="2"/>
  <c r="C7857" i="2"/>
  <c r="K7856" i="2"/>
  <c r="N7856" i="2" s="1"/>
  <c r="D7856" i="2"/>
  <c r="C7856" i="2"/>
  <c r="K7855" i="2"/>
  <c r="D7855" i="2"/>
  <c r="C7855" i="2"/>
  <c r="K7854" i="2"/>
  <c r="N7854" i="2" s="1"/>
  <c r="D7854" i="2"/>
  <c r="C7854" i="2"/>
  <c r="K7853" i="2"/>
  <c r="D7853" i="2"/>
  <c r="C7853" i="2"/>
  <c r="K7852" i="2"/>
  <c r="N7852" i="2" s="1"/>
  <c r="D7852" i="2"/>
  <c r="C7852" i="2"/>
  <c r="K7851" i="2"/>
  <c r="D7851" i="2"/>
  <c r="C7851" i="2"/>
  <c r="K7850" i="2"/>
  <c r="N7850" i="2" s="1"/>
  <c r="D7850" i="2"/>
  <c r="C7850" i="2"/>
  <c r="K7849" i="2"/>
  <c r="D7849" i="2"/>
  <c r="C7849" i="2"/>
  <c r="K7848" i="2"/>
  <c r="N7848" i="2" s="1"/>
  <c r="D7848" i="2"/>
  <c r="C7848" i="2"/>
  <c r="K7847" i="2"/>
  <c r="D7847" i="2"/>
  <c r="C7847" i="2"/>
  <c r="K7846" i="2"/>
  <c r="N7846" i="2" s="1"/>
  <c r="D7846" i="2"/>
  <c r="C7846" i="2"/>
  <c r="K7845" i="2"/>
  <c r="D7845" i="2"/>
  <c r="C7845" i="2"/>
  <c r="K7844" i="2"/>
  <c r="N7844" i="2" s="1"/>
  <c r="D7844" i="2"/>
  <c r="C7844" i="2"/>
  <c r="K7843" i="2"/>
  <c r="D7843" i="2"/>
  <c r="C7843" i="2"/>
  <c r="K7842" i="2"/>
  <c r="N7842" i="2" s="1"/>
  <c r="D7842" i="2"/>
  <c r="C7842" i="2"/>
  <c r="K7841" i="2"/>
  <c r="D7841" i="2"/>
  <c r="C7841" i="2"/>
  <c r="K7840" i="2"/>
  <c r="N7840" i="2" s="1"/>
  <c r="D7840" i="2"/>
  <c r="C7840" i="2"/>
  <c r="K7839" i="2"/>
  <c r="D7839" i="2"/>
  <c r="C7839" i="2"/>
  <c r="K7838" i="2"/>
  <c r="N7838" i="2" s="1"/>
  <c r="D7838" i="2"/>
  <c r="C7838" i="2"/>
  <c r="K7837" i="2"/>
  <c r="D7837" i="2"/>
  <c r="C7837" i="2"/>
  <c r="K7836" i="2"/>
  <c r="N7836" i="2" s="1"/>
  <c r="D7836" i="2"/>
  <c r="C7836" i="2"/>
  <c r="K7835" i="2"/>
  <c r="D7835" i="2"/>
  <c r="C7835" i="2"/>
  <c r="K7834" i="2"/>
  <c r="N7834" i="2" s="1"/>
  <c r="D7834" i="2"/>
  <c r="C7834" i="2"/>
  <c r="K7833" i="2"/>
  <c r="D7833" i="2"/>
  <c r="C7833" i="2"/>
  <c r="K7832" i="2"/>
  <c r="N7832" i="2" s="1"/>
  <c r="D7832" i="2"/>
  <c r="C7832" i="2"/>
  <c r="K7831" i="2"/>
  <c r="D7831" i="2"/>
  <c r="C7831" i="2"/>
  <c r="K7830" i="2"/>
  <c r="N7830" i="2" s="1"/>
  <c r="D7830" i="2"/>
  <c r="C7830" i="2"/>
  <c r="K7829" i="2"/>
  <c r="D7829" i="2"/>
  <c r="C7829" i="2"/>
  <c r="K7828" i="2"/>
  <c r="N7828" i="2" s="1"/>
  <c r="D7828" i="2"/>
  <c r="C7828" i="2"/>
  <c r="K7827" i="2"/>
  <c r="D7827" i="2"/>
  <c r="C7827" i="2"/>
  <c r="K7826" i="2"/>
  <c r="N7826" i="2" s="1"/>
  <c r="D7826" i="2"/>
  <c r="C7826" i="2"/>
  <c r="K7825" i="2"/>
  <c r="D7825" i="2"/>
  <c r="C7825" i="2"/>
  <c r="K7824" i="2"/>
  <c r="N7824" i="2" s="1"/>
  <c r="D7824" i="2"/>
  <c r="C7824" i="2"/>
  <c r="K7823" i="2"/>
  <c r="D7823" i="2"/>
  <c r="C7823" i="2"/>
  <c r="K7822" i="2"/>
  <c r="N7822" i="2" s="1"/>
  <c r="D7822" i="2"/>
  <c r="C7822" i="2"/>
  <c r="K7821" i="2"/>
  <c r="N7821" i="2" s="1"/>
  <c r="D7821" i="2"/>
  <c r="C7821" i="2"/>
  <c r="K7820" i="2"/>
  <c r="D7820" i="2"/>
  <c r="C7820" i="2"/>
  <c r="K7819" i="2"/>
  <c r="D7819" i="2"/>
  <c r="C7819" i="2"/>
  <c r="K7818" i="2"/>
  <c r="N7818" i="2" s="1"/>
  <c r="D7818" i="2"/>
  <c r="C7818" i="2"/>
  <c r="K7817" i="2"/>
  <c r="N7817" i="2" s="1"/>
  <c r="D7817" i="2"/>
  <c r="C7817" i="2"/>
  <c r="K7816" i="2"/>
  <c r="D7816" i="2"/>
  <c r="C7816" i="2"/>
  <c r="K7815" i="2"/>
  <c r="D7815" i="2"/>
  <c r="C7815" i="2"/>
  <c r="K7814" i="2"/>
  <c r="N7814" i="2" s="1"/>
  <c r="D7814" i="2"/>
  <c r="C7814" i="2"/>
  <c r="K7813" i="2"/>
  <c r="N7813" i="2" s="1"/>
  <c r="D7813" i="2"/>
  <c r="C7813" i="2"/>
  <c r="K7812" i="2"/>
  <c r="D7812" i="2"/>
  <c r="C7812" i="2"/>
  <c r="K7811" i="2"/>
  <c r="D7811" i="2"/>
  <c r="C7811" i="2"/>
  <c r="K7810" i="2"/>
  <c r="N7810" i="2" s="1"/>
  <c r="D7810" i="2"/>
  <c r="C7810" i="2"/>
  <c r="K7809" i="2"/>
  <c r="N7809" i="2" s="1"/>
  <c r="D7809" i="2"/>
  <c r="C7809" i="2"/>
  <c r="K7808" i="2"/>
  <c r="D7808" i="2"/>
  <c r="C7808" i="2"/>
  <c r="K7807" i="2"/>
  <c r="D7807" i="2"/>
  <c r="C7807" i="2"/>
  <c r="K7806" i="2"/>
  <c r="N7806" i="2" s="1"/>
  <c r="D7806" i="2"/>
  <c r="C7806" i="2"/>
  <c r="K7805" i="2"/>
  <c r="N7805" i="2" s="1"/>
  <c r="D7805" i="2"/>
  <c r="C7805" i="2"/>
  <c r="K7804" i="2"/>
  <c r="D7804" i="2"/>
  <c r="C7804" i="2"/>
  <c r="K7803" i="2"/>
  <c r="D7803" i="2"/>
  <c r="C7803" i="2"/>
  <c r="K7802" i="2"/>
  <c r="N7802" i="2" s="1"/>
  <c r="D7802" i="2"/>
  <c r="C7802" i="2"/>
  <c r="K7801" i="2"/>
  <c r="N7801" i="2" s="1"/>
  <c r="D7801" i="2"/>
  <c r="C7801" i="2"/>
  <c r="K7800" i="2"/>
  <c r="D7800" i="2"/>
  <c r="C7800" i="2"/>
  <c r="K7799" i="2"/>
  <c r="D7799" i="2"/>
  <c r="C7799" i="2"/>
  <c r="K7798" i="2"/>
  <c r="N7798" i="2" s="1"/>
  <c r="D7798" i="2"/>
  <c r="C7798" i="2"/>
  <c r="K7797" i="2"/>
  <c r="N7797" i="2" s="1"/>
  <c r="D7797" i="2"/>
  <c r="C7797" i="2"/>
  <c r="K7796" i="2"/>
  <c r="D7796" i="2"/>
  <c r="C7796" i="2"/>
  <c r="K7795" i="2"/>
  <c r="D7795" i="2"/>
  <c r="C7795" i="2"/>
  <c r="K7794" i="2"/>
  <c r="N7794" i="2" s="1"/>
  <c r="D7794" i="2"/>
  <c r="C7794" i="2"/>
  <c r="K7793" i="2"/>
  <c r="N7793" i="2" s="1"/>
  <c r="D7793" i="2"/>
  <c r="C7793" i="2"/>
  <c r="K7792" i="2"/>
  <c r="D7792" i="2"/>
  <c r="C7792" i="2"/>
  <c r="K7791" i="2"/>
  <c r="D7791" i="2"/>
  <c r="C7791" i="2"/>
  <c r="K7790" i="2"/>
  <c r="N7790" i="2" s="1"/>
  <c r="D7790" i="2"/>
  <c r="C7790" i="2"/>
  <c r="K7789" i="2"/>
  <c r="N7789" i="2" s="1"/>
  <c r="D7789" i="2"/>
  <c r="C7789" i="2"/>
  <c r="K7788" i="2"/>
  <c r="D7788" i="2"/>
  <c r="C7788" i="2"/>
  <c r="K7787" i="2"/>
  <c r="D7787" i="2"/>
  <c r="C7787" i="2"/>
  <c r="K7786" i="2"/>
  <c r="D7786" i="2"/>
  <c r="C7786" i="2"/>
  <c r="K7785" i="2"/>
  <c r="N7785" i="2" s="1"/>
  <c r="D7785" i="2"/>
  <c r="C7785" i="2"/>
  <c r="K7784" i="2"/>
  <c r="N7784" i="2" s="1"/>
  <c r="D7784" i="2"/>
  <c r="C7784" i="2"/>
  <c r="K7783" i="2"/>
  <c r="D7783" i="2"/>
  <c r="C7783" i="2"/>
  <c r="K7782" i="2"/>
  <c r="D7782" i="2"/>
  <c r="C7782" i="2"/>
  <c r="K7781" i="2"/>
  <c r="N7781" i="2" s="1"/>
  <c r="D7781" i="2"/>
  <c r="C7781" i="2"/>
  <c r="K7780" i="2"/>
  <c r="D7780" i="2"/>
  <c r="C7780" i="2"/>
  <c r="K7779" i="2"/>
  <c r="D7779" i="2"/>
  <c r="C7779" i="2"/>
  <c r="K7778" i="2"/>
  <c r="D7778" i="2"/>
  <c r="C7778" i="2"/>
  <c r="K7777" i="2"/>
  <c r="N7777" i="2" s="1"/>
  <c r="D7777" i="2"/>
  <c r="C7777" i="2"/>
  <c r="K7776" i="2"/>
  <c r="D7776" i="2"/>
  <c r="C7776" i="2"/>
  <c r="K7775" i="2"/>
  <c r="D7775" i="2"/>
  <c r="C7775" i="2"/>
  <c r="K7774" i="2"/>
  <c r="D7774" i="2"/>
  <c r="C7774" i="2"/>
  <c r="K7773" i="2"/>
  <c r="D7773" i="2"/>
  <c r="C7773" i="2"/>
  <c r="K7772" i="2"/>
  <c r="D7772" i="2"/>
  <c r="C7772" i="2"/>
  <c r="K7771" i="2"/>
  <c r="D7771" i="2"/>
  <c r="C7771" i="2"/>
  <c r="K7770" i="2"/>
  <c r="D7770" i="2"/>
  <c r="C7770" i="2"/>
  <c r="K7769" i="2"/>
  <c r="N7769" i="2" s="1"/>
  <c r="D7769" i="2"/>
  <c r="C7769" i="2"/>
  <c r="K7768" i="2"/>
  <c r="D7768" i="2"/>
  <c r="C7768" i="2"/>
  <c r="K7767" i="2"/>
  <c r="N7767" i="2" s="1"/>
  <c r="D7767" i="2"/>
  <c r="C7767" i="2"/>
  <c r="K7766" i="2"/>
  <c r="D7766" i="2"/>
  <c r="C7766" i="2"/>
  <c r="K7765" i="2"/>
  <c r="D7765" i="2"/>
  <c r="C7765" i="2"/>
  <c r="K7764" i="2"/>
  <c r="D7764" i="2"/>
  <c r="C7764" i="2"/>
  <c r="K7763" i="2"/>
  <c r="D7763" i="2"/>
  <c r="C7763" i="2"/>
  <c r="K7762" i="2"/>
  <c r="D7762" i="2"/>
  <c r="C7762" i="2"/>
  <c r="K7761" i="2"/>
  <c r="D7761" i="2"/>
  <c r="C7761" i="2"/>
  <c r="K7760" i="2"/>
  <c r="D7760" i="2"/>
  <c r="C7760" i="2"/>
  <c r="K7759" i="2"/>
  <c r="D7759" i="2"/>
  <c r="C7759" i="2"/>
  <c r="K7758" i="2"/>
  <c r="D7758" i="2"/>
  <c r="C7758" i="2"/>
  <c r="K7757" i="2"/>
  <c r="D7757" i="2"/>
  <c r="C7757" i="2"/>
  <c r="K7756" i="2"/>
  <c r="D7756" i="2"/>
  <c r="C7756" i="2"/>
  <c r="K7755" i="2"/>
  <c r="N7755" i="2" s="1"/>
  <c r="D7755" i="2"/>
  <c r="C7755" i="2"/>
  <c r="K7754" i="2"/>
  <c r="D7754" i="2"/>
  <c r="C7754" i="2"/>
  <c r="K7753" i="2"/>
  <c r="N7753" i="2" s="1"/>
  <c r="D7753" i="2"/>
  <c r="C7753" i="2"/>
  <c r="K7752" i="2"/>
  <c r="D7752" i="2"/>
  <c r="C7752" i="2"/>
  <c r="K7751" i="2"/>
  <c r="N7751" i="2" s="1"/>
  <c r="D7751" i="2"/>
  <c r="C7751" i="2"/>
  <c r="K7750" i="2"/>
  <c r="D7750" i="2"/>
  <c r="C7750" i="2"/>
  <c r="K7749" i="2"/>
  <c r="D7749" i="2"/>
  <c r="C7749" i="2"/>
  <c r="K7748" i="2"/>
  <c r="D7748" i="2"/>
  <c r="C7748" i="2"/>
  <c r="K7747" i="2"/>
  <c r="N7747" i="2" s="1"/>
  <c r="D7747" i="2"/>
  <c r="C7747" i="2"/>
  <c r="K7746" i="2"/>
  <c r="D7746" i="2"/>
  <c r="C7746" i="2"/>
  <c r="K7745" i="2"/>
  <c r="D7745" i="2"/>
  <c r="C7745" i="2"/>
  <c r="K7744" i="2"/>
  <c r="N7744" i="2" s="1"/>
  <c r="D7744" i="2"/>
  <c r="C7744" i="2"/>
  <c r="K7743" i="2"/>
  <c r="D7743" i="2"/>
  <c r="C7743" i="2"/>
  <c r="K7742" i="2"/>
  <c r="D7742" i="2"/>
  <c r="C7742" i="2"/>
  <c r="K7741" i="2"/>
  <c r="D7741" i="2"/>
  <c r="C7741" i="2"/>
  <c r="K7740" i="2"/>
  <c r="D7740" i="2"/>
  <c r="C7740" i="2"/>
  <c r="K7739" i="2"/>
  <c r="D7739" i="2"/>
  <c r="C7739" i="2"/>
  <c r="K7738" i="2"/>
  <c r="D7738" i="2"/>
  <c r="C7738" i="2"/>
  <c r="K7737" i="2"/>
  <c r="N7737" i="2" s="1"/>
  <c r="D7737" i="2"/>
  <c r="C7737" i="2"/>
  <c r="K7736" i="2"/>
  <c r="N7736" i="2" s="1"/>
  <c r="D7736" i="2"/>
  <c r="C7736" i="2"/>
  <c r="K7735" i="2"/>
  <c r="D7735" i="2"/>
  <c r="C7735" i="2"/>
  <c r="K7734" i="2"/>
  <c r="D7734" i="2"/>
  <c r="C7734" i="2"/>
  <c r="K7733" i="2"/>
  <c r="N7733" i="2" s="1"/>
  <c r="D7733" i="2"/>
  <c r="C7733" i="2"/>
  <c r="K7732" i="2"/>
  <c r="N7732" i="2" s="1"/>
  <c r="D7732" i="2"/>
  <c r="C7732" i="2"/>
  <c r="K7731" i="2"/>
  <c r="D7731" i="2"/>
  <c r="C7731" i="2"/>
  <c r="K7730" i="2"/>
  <c r="D7730" i="2"/>
  <c r="C7730" i="2"/>
  <c r="K7729" i="2"/>
  <c r="D7729" i="2"/>
  <c r="C7729" i="2"/>
  <c r="K7728" i="2"/>
  <c r="D7728" i="2"/>
  <c r="C7728" i="2"/>
  <c r="K7727" i="2"/>
  <c r="D7727" i="2"/>
  <c r="C7727" i="2"/>
  <c r="K7726" i="2"/>
  <c r="D7726" i="2"/>
  <c r="C7726" i="2"/>
  <c r="K7725" i="2"/>
  <c r="N7725" i="2" s="1"/>
  <c r="D7725" i="2"/>
  <c r="C7725" i="2"/>
  <c r="K7724" i="2"/>
  <c r="D7724" i="2"/>
  <c r="C7724" i="2"/>
  <c r="K7723" i="2"/>
  <c r="D7723" i="2"/>
  <c r="C7723" i="2"/>
  <c r="K7722" i="2"/>
  <c r="D7722" i="2"/>
  <c r="C7722" i="2"/>
  <c r="K7721" i="2"/>
  <c r="N7721" i="2" s="1"/>
  <c r="D7721" i="2"/>
  <c r="C7721" i="2"/>
  <c r="K7720" i="2"/>
  <c r="D7720" i="2"/>
  <c r="C7720" i="2"/>
  <c r="K7719" i="2"/>
  <c r="D7719" i="2"/>
  <c r="C7719" i="2"/>
  <c r="K7718" i="2"/>
  <c r="N7718" i="2" s="1"/>
  <c r="D7718" i="2"/>
  <c r="C7718" i="2"/>
  <c r="K7717" i="2"/>
  <c r="D7717" i="2"/>
  <c r="C7717" i="2"/>
  <c r="K7716" i="2"/>
  <c r="D7716" i="2"/>
  <c r="C7716" i="2"/>
  <c r="K7715" i="2"/>
  <c r="D7715" i="2"/>
  <c r="C7715" i="2"/>
  <c r="K7714" i="2"/>
  <c r="D7714" i="2"/>
  <c r="C7714" i="2"/>
  <c r="K7713" i="2"/>
  <c r="D7713" i="2"/>
  <c r="C7713" i="2"/>
  <c r="K7712" i="2"/>
  <c r="N7712" i="2" s="1"/>
  <c r="D7712" i="2"/>
  <c r="C7712" i="2"/>
  <c r="K7711" i="2"/>
  <c r="D7711" i="2"/>
  <c r="C7711" i="2"/>
  <c r="K7710" i="2"/>
  <c r="D7710" i="2"/>
  <c r="C7710" i="2"/>
  <c r="K7709" i="2"/>
  <c r="D7709" i="2"/>
  <c r="C7709" i="2"/>
  <c r="K7708" i="2"/>
  <c r="D7708" i="2"/>
  <c r="C7708" i="2"/>
  <c r="K7707" i="2"/>
  <c r="D7707" i="2"/>
  <c r="C7707" i="2"/>
  <c r="K7706" i="2"/>
  <c r="D7706" i="2"/>
  <c r="C7706" i="2"/>
  <c r="K7705" i="2"/>
  <c r="D7705" i="2"/>
  <c r="C7705" i="2"/>
  <c r="K7704" i="2"/>
  <c r="D7704" i="2"/>
  <c r="C7704" i="2"/>
  <c r="K7703" i="2"/>
  <c r="D7703" i="2"/>
  <c r="C7703" i="2"/>
  <c r="K7702" i="2"/>
  <c r="D7702" i="2"/>
  <c r="C7702" i="2"/>
  <c r="K7701" i="2"/>
  <c r="N7701" i="2" s="1"/>
  <c r="D7701" i="2"/>
  <c r="C7701" i="2"/>
  <c r="K7700" i="2"/>
  <c r="D7700" i="2"/>
  <c r="C7700" i="2"/>
  <c r="K7699" i="2"/>
  <c r="D7699" i="2"/>
  <c r="C7699" i="2"/>
  <c r="K7698" i="2"/>
  <c r="D7698" i="2"/>
  <c r="C7698" i="2"/>
  <c r="K7697" i="2"/>
  <c r="D7697" i="2"/>
  <c r="C7697" i="2"/>
  <c r="K7696" i="2"/>
  <c r="D7696" i="2"/>
  <c r="C7696" i="2"/>
  <c r="K7695" i="2"/>
  <c r="D7695" i="2"/>
  <c r="C7695" i="2"/>
  <c r="K7694" i="2"/>
  <c r="D7694" i="2"/>
  <c r="C7694" i="2"/>
  <c r="K7693" i="2"/>
  <c r="D7693" i="2"/>
  <c r="C7693" i="2"/>
  <c r="K7692" i="2"/>
  <c r="D7692" i="2"/>
  <c r="C7692" i="2"/>
  <c r="K7691" i="2"/>
  <c r="D7691" i="2"/>
  <c r="C7691" i="2"/>
  <c r="K7690" i="2"/>
  <c r="D7690" i="2"/>
  <c r="C7690" i="2"/>
  <c r="K7689" i="2"/>
  <c r="N7689" i="2" s="1"/>
  <c r="D7689" i="2"/>
  <c r="C7689" i="2"/>
  <c r="K7688" i="2"/>
  <c r="D7688" i="2"/>
  <c r="C7688" i="2"/>
  <c r="K7687" i="2"/>
  <c r="D7687" i="2"/>
  <c r="C7687" i="2"/>
  <c r="K7686" i="2"/>
  <c r="D7686" i="2"/>
  <c r="C7686" i="2"/>
  <c r="K7685" i="2"/>
  <c r="N7685" i="2" s="1"/>
  <c r="D7685" i="2"/>
  <c r="C7685" i="2"/>
  <c r="K7684" i="2"/>
  <c r="N7684" i="2" s="1"/>
  <c r="D7684" i="2"/>
  <c r="C7684" i="2"/>
  <c r="K7683" i="2"/>
  <c r="D7683" i="2"/>
  <c r="C7683" i="2"/>
  <c r="K7682" i="2"/>
  <c r="D7682" i="2"/>
  <c r="C7682" i="2"/>
  <c r="K7681" i="2"/>
  <c r="N7681" i="2" s="1"/>
  <c r="D7681" i="2"/>
  <c r="C7681" i="2"/>
  <c r="K7680" i="2"/>
  <c r="D7680" i="2"/>
  <c r="C7680" i="2"/>
  <c r="K7679" i="2"/>
  <c r="D7679" i="2"/>
  <c r="C7679" i="2"/>
  <c r="K7678" i="2"/>
  <c r="D7678" i="2"/>
  <c r="C7678" i="2"/>
  <c r="K7677" i="2"/>
  <c r="N7677" i="2" s="1"/>
  <c r="D7677" i="2"/>
  <c r="C7677" i="2"/>
  <c r="K7676" i="2"/>
  <c r="N7676" i="2" s="1"/>
  <c r="D7676" i="2"/>
  <c r="C7676" i="2"/>
  <c r="K7675" i="2"/>
  <c r="D7675" i="2"/>
  <c r="C7675" i="2"/>
  <c r="K7674" i="2"/>
  <c r="N7674" i="2" s="1"/>
  <c r="D7674" i="2"/>
  <c r="C7674" i="2"/>
  <c r="K7673" i="2"/>
  <c r="N7673" i="2" s="1"/>
  <c r="D7673" i="2"/>
  <c r="C7673" i="2"/>
  <c r="K7672" i="2"/>
  <c r="N7672" i="2" s="1"/>
  <c r="D7672" i="2"/>
  <c r="C7672" i="2"/>
  <c r="K7671" i="2"/>
  <c r="D7671" i="2"/>
  <c r="C7671" i="2"/>
  <c r="K7670" i="2"/>
  <c r="N7670" i="2" s="1"/>
  <c r="D7670" i="2"/>
  <c r="C7670" i="2"/>
  <c r="K7669" i="2"/>
  <c r="N7669" i="2" s="1"/>
  <c r="D7669" i="2"/>
  <c r="C7669" i="2"/>
  <c r="K7668" i="2"/>
  <c r="D7668" i="2"/>
  <c r="C7668" i="2"/>
  <c r="K7667" i="2"/>
  <c r="D7667" i="2"/>
  <c r="C7667" i="2"/>
  <c r="K7666" i="2"/>
  <c r="N7666" i="2" s="1"/>
  <c r="D7666" i="2"/>
  <c r="C7666" i="2"/>
  <c r="K7665" i="2"/>
  <c r="N7665" i="2" s="1"/>
  <c r="D7665" i="2"/>
  <c r="C7665" i="2"/>
  <c r="K7664" i="2"/>
  <c r="N7664" i="2" s="1"/>
  <c r="D7664" i="2"/>
  <c r="C7664" i="2"/>
  <c r="K7663" i="2"/>
  <c r="D7663" i="2"/>
  <c r="C7663" i="2"/>
  <c r="K7662" i="2"/>
  <c r="N7662" i="2" s="1"/>
  <c r="D7662" i="2"/>
  <c r="C7662" i="2"/>
  <c r="K7661" i="2"/>
  <c r="N7661" i="2" s="1"/>
  <c r="D7661" i="2"/>
  <c r="C7661" i="2"/>
  <c r="K7660" i="2"/>
  <c r="D7660" i="2"/>
  <c r="C7660" i="2"/>
  <c r="K7659" i="2"/>
  <c r="D7659" i="2"/>
  <c r="C7659" i="2"/>
  <c r="K7658" i="2"/>
  <c r="D7658" i="2"/>
  <c r="C7658" i="2"/>
  <c r="K7657" i="2"/>
  <c r="N7657" i="2" s="1"/>
  <c r="D7657" i="2"/>
  <c r="C7657" i="2"/>
  <c r="K7656" i="2"/>
  <c r="D7656" i="2"/>
  <c r="C7656" i="2"/>
  <c r="K7655" i="2"/>
  <c r="D7655" i="2"/>
  <c r="C7655" i="2"/>
  <c r="K7654" i="2"/>
  <c r="N7654" i="2" s="1"/>
  <c r="D7654" i="2"/>
  <c r="C7654" i="2"/>
  <c r="K7653" i="2"/>
  <c r="N7653" i="2" s="1"/>
  <c r="D7653" i="2"/>
  <c r="C7653" i="2"/>
  <c r="K7652" i="2"/>
  <c r="N7652" i="2" s="1"/>
  <c r="D7652" i="2"/>
  <c r="C7652" i="2"/>
  <c r="K7651" i="2"/>
  <c r="D7651" i="2"/>
  <c r="C7651" i="2"/>
  <c r="K7650" i="2"/>
  <c r="N7650" i="2" s="1"/>
  <c r="D7650" i="2"/>
  <c r="C7650" i="2"/>
  <c r="K7649" i="2"/>
  <c r="N7649" i="2" s="1"/>
  <c r="D7649" i="2"/>
  <c r="C7649" i="2"/>
  <c r="K7648" i="2"/>
  <c r="D7648" i="2"/>
  <c r="C7648" i="2"/>
  <c r="K7647" i="2"/>
  <c r="D7647" i="2"/>
  <c r="C7647" i="2"/>
  <c r="K7646" i="2"/>
  <c r="D7646" i="2"/>
  <c r="C7646" i="2"/>
  <c r="K7645" i="2"/>
  <c r="N7645" i="2" s="1"/>
  <c r="D7645" i="2"/>
  <c r="C7645" i="2"/>
  <c r="K7644" i="2"/>
  <c r="D7644" i="2"/>
  <c r="C7644" i="2"/>
  <c r="K7643" i="2"/>
  <c r="D7643" i="2"/>
  <c r="C7643" i="2"/>
  <c r="K7642" i="2"/>
  <c r="N7642" i="2" s="1"/>
  <c r="D7642" i="2"/>
  <c r="C7642" i="2"/>
  <c r="K7641" i="2"/>
  <c r="N7641" i="2" s="1"/>
  <c r="D7641" i="2"/>
  <c r="C7641" i="2"/>
  <c r="K7640" i="2"/>
  <c r="D7640" i="2"/>
  <c r="C7640" i="2"/>
  <c r="K7639" i="2"/>
  <c r="D7639" i="2"/>
  <c r="C7639" i="2"/>
  <c r="K7638" i="2"/>
  <c r="D7638" i="2"/>
  <c r="C7638" i="2"/>
  <c r="K7637" i="2"/>
  <c r="N7637" i="2" s="1"/>
  <c r="D7637" i="2"/>
  <c r="C7637" i="2"/>
  <c r="K7636" i="2"/>
  <c r="D7636" i="2"/>
  <c r="C7636" i="2"/>
  <c r="K7635" i="2"/>
  <c r="D7635" i="2"/>
  <c r="C7635" i="2"/>
  <c r="K7634" i="2"/>
  <c r="N7634" i="2" s="1"/>
  <c r="D7634" i="2"/>
  <c r="C7634" i="2"/>
  <c r="K7633" i="2"/>
  <c r="N7633" i="2" s="1"/>
  <c r="D7633" i="2"/>
  <c r="C7633" i="2"/>
  <c r="K7632" i="2"/>
  <c r="N7632" i="2" s="1"/>
  <c r="D7632" i="2"/>
  <c r="C7632" i="2"/>
  <c r="K7631" i="2"/>
  <c r="D7631" i="2"/>
  <c r="C7631" i="2"/>
  <c r="K7630" i="2"/>
  <c r="N7630" i="2" s="1"/>
  <c r="D7630" i="2"/>
  <c r="C7630" i="2"/>
  <c r="K7629" i="2"/>
  <c r="N7629" i="2" s="1"/>
  <c r="D7629" i="2"/>
  <c r="C7629" i="2"/>
  <c r="K7628" i="2"/>
  <c r="N7628" i="2" s="1"/>
  <c r="D7628" i="2"/>
  <c r="C7628" i="2"/>
  <c r="K7627" i="2"/>
  <c r="D7627" i="2"/>
  <c r="C7627" i="2"/>
  <c r="K7626" i="2"/>
  <c r="N7626" i="2" s="1"/>
  <c r="D7626" i="2"/>
  <c r="C7626" i="2"/>
  <c r="K7625" i="2"/>
  <c r="N7625" i="2" s="1"/>
  <c r="D7625" i="2"/>
  <c r="C7625" i="2"/>
  <c r="K7624" i="2"/>
  <c r="D7624" i="2"/>
  <c r="C7624" i="2"/>
  <c r="K7623" i="2"/>
  <c r="D7623" i="2"/>
  <c r="C7623" i="2"/>
  <c r="K7622" i="2"/>
  <c r="D7622" i="2"/>
  <c r="C7622" i="2"/>
  <c r="K7621" i="2"/>
  <c r="D7621" i="2"/>
  <c r="C7621" i="2"/>
  <c r="K7620" i="2"/>
  <c r="D7620" i="2"/>
  <c r="C7620" i="2"/>
  <c r="K7619" i="2"/>
  <c r="D7619" i="2"/>
  <c r="C7619" i="2"/>
  <c r="K7618" i="2"/>
  <c r="D7618" i="2"/>
  <c r="C7618" i="2"/>
  <c r="K7617" i="2"/>
  <c r="N7617" i="2" s="1"/>
  <c r="D7617" i="2"/>
  <c r="C7617" i="2"/>
  <c r="K7616" i="2"/>
  <c r="D7616" i="2"/>
  <c r="C7616" i="2"/>
  <c r="K7615" i="2"/>
  <c r="D7615" i="2"/>
  <c r="C7615" i="2"/>
  <c r="K7614" i="2"/>
  <c r="D7614" i="2"/>
  <c r="C7614" i="2"/>
  <c r="K7613" i="2"/>
  <c r="D7613" i="2"/>
  <c r="C7613" i="2"/>
  <c r="K7612" i="2"/>
  <c r="D7612" i="2"/>
  <c r="C7612" i="2"/>
  <c r="K7611" i="2"/>
  <c r="D7611" i="2"/>
  <c r="C7611" i="2"/>
  <c r="K7610" i="2"/>
  <c r="N7610" i="2" s="1"/>
  <c r="D7610" i="2"/>
  <c r="C7610" i="2"/>
  <c r="K7609" i="2"/>
  <c r="D7609" i="2"/>
  <c r="C7609" i="2"/>
  <c r="K7608" i="2"/>
  <c r="D7608" i="2"/>
  <c r="C7608" i="2"/>
  <c r="K7607" i="2"/>
  <c r="D7607" i="2"/>
  <c r="C7607" i="2"/>
  <c r="K7606" i="2"/>
  <c r="N7606" i="2" s="1"/>
  <c r="D7606" i="2"/>
  <c r="C7606" i="2"/>
  <c r="K7605" i="2"/>
  <c r="N7605" i="2" s="1"/>
  <c r="D7605" i="2"/>
  <c r="C7605" i="2"/>
  <c r="K7604" i="2"/>
  <c r="D7604" i="2"/>
  <c r="C7604" i="2"/>
  <c r="K7603" i="2"/>
  <c r="D7603" i="2"/>
  <c r="C7603" i="2"/>
  <c r="K7602" i="2"/>
  <c r="D7602" i="2"/>
  <c r="C7602" i="2"/>
  <c r="K7601" i="2"/>
  <c r="D7601" i="2"/>
  <c r="C7601" i="2"/>
  <c r="K7600" i="2"/>
  <c r="D7600" i="2"/>
  <c r="C7600" i="2"/>
  <c r="K7599" i="2"/>
  <c r="D7599" i="2"/>
  <c r="C7599" i="2"/>
  <c r="K7598" i="2"/>
  <c r="D7598" i="2"/>
  <c r="C7598" i="2"/>
  <c r="K7597" i="2"/>
  <c r="D7597" i="2"/>
  <c r="C7597" i="2"/>
  <c r="K7596" i="2"/>
  <c r="D7596" i="2"/>
  <c r="C7596" i="2"/>
  <c r="K7595" i="2"/>
  <c r="D7595" i="2"/>
  <c r="C7595" i="2"/>
  <c r="K7594" i="2"/>
  <c r="D7594" i="2"/>
  <c r="C7594" i="2"/>
  <c r="K7593" i="2"/>
  <c r="N7593" i="2" s="1"/>
  <c r="D7593" i="2"/>
  <c r="C7593" i="2"/>
  <c r="K7592" i="2"/>
  <c r="D7592" i="2"/>
  <c r="C7592" i="2"/>
  <c r="K7591" i="2"/>
  <c r="D7591" i="2"/>
  <c r="C7591" i="2"/>
  <c r="K7590" i="2"/>
  <c r="D7590" i="2"/>
  <c r="C7590" i="2"/>
  <c r="K7589" i="2"/>
  <c r="D7589" i="2"/>
  <c r="C7589" i="2"/>
  <c r="K7588" i="2"/>
  <c r="D7588" i="2"/>
  <c r="C7588" i="2"/>
  <c r="K7587" i="2"/>
  <c r="D7587" i="2"/>
  <c r="C7587" i="2"/>
  <c r="K7586" i="2"/>
  <c r="D7586" i="2"/>
  <c r="C7586" i="2"/>
  <c r="K7585" i="2"/>
  <c r="N7585" i="2" s="1"/>
  <c r="D7585" i="2"/>
  <c r="C7585" i="2"/>
  <c r="K7584" i="2"/>
  <c r="D7584" i="2"/>
  <c r="C7584" i="2"/>
  <c r="K7583" i="2"/>
  <c r="D7583" i="2"/>
  <c r="C7583" i="2"/>
  <c r="K7582" i="2"/>
  <c r="D7582" i="2"/>
  <c r="C7582" i="2"/>
  <c r="K7581" i="2"/>
  <c r="D7581" i="2"/>
  <c r="C7581" i="2"/>
  <c r="K7580" i="2"/>
  <c r="D7580" i="2"/>
  <c r="C7580" i="2"/>
  <c r="K7579" i="2"/>
  <c r="D7579" i="2"/>
  <c r="C7579" i="2"/>
  <c r="K7578" i="2"/>
  <c r="D7578" i="2"/>
  <c r="C7578" i="2"/>
  <c r="K7577" i="2"/>
  <c r="N7577" i="2" s="1"/>
  <c r="D7577" i="2"/>
  <c r="C7577" i="2"/>
  <c r="K7576" i="2"/>
  <c r="D7576" i="2"/>
  <c r="C7576" i="2"/>
  <c r="K7575" i="2"/>
  <c r="D7575" i="2"/>
  <c r="C7575" i="2"/>
  <c r="K7574" i="2"/>
  <c r="D7574" i="2"/>
  <c r="C7574" i="2"/>
  <c r="K7573" i="2"/>
  <c r="N7573" i="2" s="1"/>
  <c r="D7573" i="2"/>
  <c r="C7573" i="2"/>
  <c r="K7572" i="2"/>
  <c r="D7572" i="2"/>
  <c r="C7572" i="2"/>
  <c r="K7571" i="2"/>
  <c r="D7571" i="2"/>
  <c r="C7571" i="2"/>
  <c r="K7570" i="2"/>
  <c r="D7570" i="2"/>
  <c r="C7570" i="2"/>
  <c r="K7569" i="2"/>
  <c r="D7569" i="2"/>
  <c r="C7569" i="2"/>
  <c r="K7568" i="2"/>
  <c r="D7568" i="2"/>
  <c r="C7568" i="2"/>
  <c r="K7567" i="2"/>
  <c r="D7567" i="2"/>
  <c r="C7567" i="2"/>
  <c r="K7566" i="2"/>
  <c r="D7566" i="2"/>
  <c r="C7566" i="2"/>
  <c r="K7565" i="2"/>
  <c r="N7565" i="2" s="1"/>
  <c r="D7565" i="2"/>
  <c r="C7565" i="2"/>
  <c r="K7564" i="2"/>
  <c r="D7564" i="2"/>
  <c r="C7564" i="2"/>
  <c r="K7563" i="2"/>
  <c r="D7563" i="2"/>
  <c r="C7563" i="2"/>
  <c r="K7562" i="2"/>
  <c r="D7562" i="2"/>
  <c r="C7562" i="2"/>
  <c r="K7561" i="2"/>
  <c r="D7561" i="2"/>
  <c r="C7561" i="2"/>
  <c r="K7560" i="2"/>
  <c r="D7560" i="2"/>
  <c r="C7560" i="2"/>
  <c r="K7559" i="2"/>
  <c r="D7559" i="2"/>
  <c r="C7559" i="2"/>
  <c r="K7558" i="2"/>
  <c r="D7558" i="2"/>
  <c r="C7558" i="2"/>
  <c r="K7557" i="2"/>
  <c r="N7557" i="2" s="1"/>
  <c r="D7557" i="2"/>
  <c r="C7557" i="2"/>
  <c r="K7556" i="2"/>
  <c r="D7556" i="2"/>
  <c r="C7556" i="2"/>
  <c r="K7555" i="2"/>
  <c r="D7555" i="2"/>
  <c r="C7555" i="2"/>
  <c r="K7554" i="2"/>
  <c r="D7554" i="2"/>
  <c r="C7554" i="2"/>
  <c r="K7553" i="2"/>
  <c r="N7553" i="2" s="1"/>
  <c r="D7553" i="2"/>
  <c r="C7553" i="2"/>
  <c r="K7552" i="2"/>
  <c r="D7552" i="2"/>
  <c r="C7552" i="2"/>
  <c r="K7551" i="2"/>
  <c r="D7551" i="2"/>
  <c r="C7551" i="2"/>
  <c r="K7550" i="2"/>
  <c r="D7550" i="2"/>
  <c r="C7550" i="2"/>
  <c r="K7549" i="2"/>
  <c r="D7549" i="2"/>
  <c r="C7549" i="2"/>
  <c r="K7548" i="2"/>
  <c r="D7548" i="2"/>
  <c r="C7548" i="2"/>
  <c r="K7547" i="2"/>
  <c r="D7547" i="2"/>
  <c r="C7547" i="2"/>
  <c r="K7546" i="2"/>
  <c r="D7546" i="2"/>
  <c r="C7546" i="2"/>
  <c r="K7545" i="2"/>
  <c r="N7545" i="2" s="1"/>
  <c r="D7545" i="2"/>
  <c r="C7545" i="2"/>
  <c r="K7544" i="2"/>
  <c r="D7544" i="2"/>
  <c r="C7544" i="2"/>
  <c r="K7543" i="2"/>
  <c r="D7543" i="2"/>
  <c r="C7543" i="2"/>
  <c r="K7542" i="2"/>
  <c r="D7542" i="2"/>
  <c r="C7542" i="2"/>
  <c r="K7541" i="2"/>
  <c r="N7541" i="2" s="1"/>
  <c r="D7541" i="2"/>
  <c r="C7541" i="2"/>
  <c r="K7540" i="2"/>
  <c r="D7540" i="2"/>
  <c r="C7540" i="2"/>
  <c r="K7539" i="2"/>
  <c r="D7539" i="2"/>
  <c r="C7539" i="2"/>
  <c r="K7538" i="2"/>
  <c r="D7538" i="2"/>
  <c r="C7538" i="2"/>
  <c r="K7537" i="2"/>
  <c r="D7537" i="2"/>
  <c r="C7537" i="2"/>
  <c r="K7536" i="2"/>
  <c r="D7536" i="2"/>
  <c r="C7536" i="2"/>
  <c r="K7535" i="2"/>
  <c r="D7535" i="2"/>
  <c r="C7535" i="2"/>
  <c r="K7534" i="2"/>
  <c r="D7534" i="2"/>
  <c r="C7534" i="2"/>
  <c r="K7533" i="2"/>
  <c r="D7533" i="2"/>
  <c r="C7533" i="2"/>
  <c r="K7532" i="2"/>
  <c r="D7532" i="2"/>
  <c r="C7532" i="2"/>
  <c r="K7531" i="2"/>
  <c r="D7531" i="2"/>
  <c r="C7531" i="2"/>
  <c r="K7530" i="2"/>
  <c r="N7530" i="2" s="1"/>
  <c r="D7530" i="2"/>
  <c r="C7530" i="2"/>
  <c r="K7529" i="2"/>
  <c r="N7529" i="2" s="1"/>
  <c r="D7529" i="2"/>
  <c r="C7529" i="2"/>
  <c r="K7528" i="2"/>
  <c r="D7528" i="2"/>
  <c r="C7528" i="2"/>
  <c r="K7527" i="2"/>
  <c r="D7527" i="2"/>
  <c r="C7527" i="2"/>
  <c r="K7526" i="2"/>
  <c r="D7526" i="2"/>
  <c r="C7526" i="2"/>
  <c r="K7525" i="2"/>
  <c r="D7525" i="2"/>
  <c r="C7525" i="2"/>
  <c r="K7524" i="2"/>
  <c r="D7524" i="2"/>
  <c r="C7524" i="2"/>
  <c r="K7523" i="2"/>
  <c r="D7523" i="2"/>
  <c r="C7523" i="2"/>
  <c r="K7522" i="2"/>
  <c r="D7522" i="2"/>
  <c r="C7522" i="2"/>
  <c r="K7521" i="2"/>
  <c r="D7521" i="2"/>
  <c r="C7521" i="2"/>
  <c r="K7520" i="2"/>
  <c r="D7520" i="2"/>
  <c r="C7520" i="2"/>
  <c r="K7519" i="2"/>
  <c r="D7519" i="2"/>
  <c r="C7519" i="2"/>
  <c r="K7518" i="2"/>
  <c r="D7518" i="2"/>
  <c r="C7518" i="2"/>
  <c r="K7517" i="2"/>
  <c r="D7517" i="2"/>
  <c r="C7517" i="2"/>
  <c r="K7516" i="2"/>
  <c r="D7516" i="2"/>
  <c r="C7516" i="2"/>
  <c r="K7515" i="2"/>
  <c r="D7515" i="2"/>
  <c r="C7515" i="2"/>
  <c r="K7514" i="2"/>
  <c r="N7514" i="2" s="1"/>
  <c r="D7514" i="2"/>
  <c r="C7514" i="2"/>
  <c r="K7513" i="2"/>
  <c r="N7513" i="2" s="1"/>
  <c r="D7513" i="2"/>
  <c r="C7513" i="2"/>
  <c r="K7512" i="2"/>
  <c r="D7512" i="2"/>
  <c r="C7512" i="2"/>
  <c r="K7511" i="2"/>
  <c r="D7511" i="2"/>
  <c r="C7511" i="2"/>
  <c r="K7510" i="2"/>
  <c r="D7510" i="2"/>
  <c r="C7510" i="2"/>
  <c r="K7509" i="2"/>
  <c r="D7509" i="2"/>
  <c r="C7509" i="2"/>
  <c r="K7508" i="2"/>
  <c r="D7508" i="2"/>
  <c r="C7508" i="2"/>
  <c r="K7507" i="2"/>
  <c r="D7507" i="2"/>
  <c r="C7507" i="2"/>
  <c r="K7506" i="2"/>
  <c r="N7506" i="2" s="1"/>
  <c r="D7506" i="2"/>
  <c r="C7506" i="2"/>
  <c r="K7505" i="2"/>
  <c r="N7505" i="2" s="1"/>
  <c r="D7505" i="2"/>
  <c r="C7505" i="2"/>
  <c r="K7504" i="2"/>
  <c r="D7504" i="2"/>
  <c r="C7504" i="2"/>
  <c r="K7503" i="2"/>
  <c r="D7503" i="2"/>
  <c r="C7503" i="2"/>
  <c r="K7502" i="2"/>
  <c r="D7502" i="2"/>
  <c r="C7502" i="2"/>
  <c r="K7501" i="2"/>
  <c r="N7501" i="2" s="1"/>
  <c r="D7501" i="2"/>
  <c r="C7501" i="2"/>
  <c r="K7500" i="2"/>
  <c r="D7500" i="2"/>
  <c r="C7500" i="2"/>
  <c r="K7499" i="2"/>
  <c r="D7499" i="2"/>
  <c r="C7499" i="2"/>
  <c r="K7498" i="2"/>
  <c r="D7498" i="2"/>
  <c r="C7498" i="2"/>
  <c r="K7497" i="2"/>
  <c r="D7497" i="2"/>
  <c r="C7497" i="2"/>
  <c r="K7496" i="2"/>
  <c r="D7496" i="2"/>
  <c r="C7496" i="2"/>
  <c r="K7495" i="2"/>
  <c r="D7495" i="2"/>
  <c r="C7495" i="2"/>
  <c r="K7494" i="2"/>
  <c r="N7494" i="2" s="1"/>
  <c r="D7494" i="2"/>
  <c r="C7494" i="2"/>
  <c r="K7493" i="2"/>
  <c r="N7493" i="2" s="1"/>
  <c r="D7493" i="2"/>
  <c r="C7493" i="2"/>
  <c r="K7492" i="2"/>
  <c r="D7492" i="2"/>
  <c r="C7492" i="2"/>
  <c r="K7491" i="2"/>
  <c r="D7491" i="2"/>
  <c r="C7491" i="2"/>
  <c r="K7490" i="2"/>
  <c r="D7490" i="2"/>
  <c r="C7490" i="2"/>
  <c r="K7489" i="2"/>
  <c r="N7489" i="2" s="1"/>
  <c r="D7489" i="2"/>
  <c r="C7489" i="2"/>
  <c r="K7488" i="2"/>
  <c r="D7488" i="2"/>
  <c r="C7488" i="2"/>
  <c r="K7487" i="2"/>
  <c r="D7487" i="2"/>
  <c r="C7487" i="2"/>
  <c r="K7486" i="2"/>
  <c r="D7486" i="2"/>
  <c r="C7486" i="2"/>
  <c r="K7485" i="2"/>
  <c r="D7485" i="2"/>
  <c r="C7485" i="2"/>
  <c r="K7484" i="2"/>
  <c r="D7484" i="2"/>
  <c r="C7484" i="2"/>
  <c r="K7483" i="2"/>
  <c r="D7483" i="2"/>
  <c r="C7483" i="2"/>
  <c r="K7482" i="2"/>
  <c r="D7482" i="2"/>
  <c r="C7482" i="2"/>
  <c r="K7481" i="2"/>
  <c r="N7481" i="2" s="1"/>
  <c r="D7481" i="2"/>
  <c r="C7481" i="2"/>
  <c r="K7480" i="2"/>
  <c r="D7480" i="2"/>
  <c r="C7480" i="2"/>
  <c r="K7479" i="2"/>
  <c r="D7479" i="2"/>
  <c r="C7479" i="2"/>
  <c r="K7478" i="2"/>
  <c r="N7478" i="2" s="1"/>
  <c r="D7478" i="2"/>
  <c r="C7478" i="2"/>
  <c r="K7477" i="2"/>
  <c r="N7477" i="2" s="1"/>
  <c r="D7477" i="2"/>
  <c r="C7477" i="2"/>
  <c r="K7476" i="2"/>
  <c r="D7476" i="2"/>
  <c r="C7476" i="2"/>
  <c r="K7475" i="2"/>
  <c r="D7475" i="2"/>
  <c r="C7475" i="2"/>
  <c r="K7474" i="2"/>
  <c r="D7474" i="2"/>
  <c r="C7474" i="2"/>
  <c r="K7473" i="2"/>
  <c r="N7473" i="2" s="1"/>
  <c r="D7473" i="2"/>
  <c r="C7473" i="2"/>
  <c r="K7472" i="2"/>
  <c r="D7472" i="2"/>
  <c r="C7472" i="2"/>
  <c r="K7471" i="2"/>
  <c r="N7471" i="2" s="1"/>
  <c r="D7471" i="2"/>
  <c r="C7471" i="2"/>
  <c r="K7470" i="2"/>
  <c r="D7470" i="2"/>
  <c r="C7470" i="2"/>
  <c r="K7469" i="2"/>
  <c r="N7469" i="2" s="1"/>
  <c r="D7469" i="2"/>
  <c r="C7469" i="2"/>
  <c r="K7468" i="2"/>
  <c r="D7468" i="2"/>
  <c r="C7468" i="2"/>
  <c r="K7467" i="2"/>
  <c r="N7467" i="2" s="1"/>
  <c r="D7467" i="2"/>
  <c r="C7467" i="2"/>
  <c r="K7466" i="2"/>
  <c r="D7466" i="2"/>
  <c r="C7466" i="2"/>
  <c r="K7465" i="2"/>
  <c r="N7465" i="2" s="1"/>
  <c r="D7465" i="2"/>
  <c r="C7465" i="2"/>
  <c r="K7464" i="2"/>
  <c r="D7464" i="2"/>
  <c r="C7464" i="2"/>
  <c r="K7463" i="2"/>
  <c r="N7463" i="2" s="1"/>
  <c r="D7463" i="2"/>
  <c r="C7463" i="2"/>
  <c r="K7462" i="2"/>
  <c r="D7462" i="2"/>
  <c r="C7462" i="2"/>
  <c r="K7461" i="2"/>
  <c r="D7461" i="2"/>
  <c r="C7461" i="2"/>
  <c r="K7460" i="2"/>
  <c r="D7460" i="2"/>
  <c r="C7460" i="2"/>
  <c r="K7459" i="2"/>
  <c r="D7459" i="2"/>
  <c r="C7459" i="2"/>
  <c r="K7458" i="2"/>
  <c r="D7458" i="2"/>
  <c r="C7458" i="2"/>
  <c r="K7457" i="2"/>
  <c r="D7457" i="2"/>
  <c r="C7457" i="2"/>
  <c r="K7456" i="2"/>
  <c r="D7456" i="2"/>
  <c r="C7456" i="2"/>
  <c r="K7455" i="2"/>
  <c r="N7455" i="2" s="1"/>
  <c r="D7455" i="2"/>
  <c r="C7455" i="2"/>
  <c r="K7454" i="2"/>
  <c r="D7454" i="2"/>
  <c r="C7454" i="2"/>
  <c r="K7453" i="2"/>
  <c r="D7453" i="2"/>
  <c r="C7453" i="2"/>
  <c r="K7452" i="2"/>
  <c r="D7452" i="2"/>
  <c r="C7452" i="2"/>
  <c r="K7451" i="2"/>
  <c r="D7451" i="2"/>
  <c r="C7451" i="2"/>
  <c r="K7450" i="2"/>
  <c r="D7450" i="2"/>
  <c r="C7450" i="2"/>
  <c r="K7449" i="2"/>
  <c r="D7449" i="2"/>
  <c r="C7449" i="2"/>
  <c r="K7448" i="2"/>
  <c r="D7448" i="2"/>
  <c r="C7448" i="2"/>
  <c r="K7447" i="2"/>
  <c r="D7447" i="2"/>
  <c r="C7447" i="2"/>
  <c r="K7446" i="2"/>
  <c r="D7446" i="2"/>
  <c r="C7446" i="2"/>
  <c r="K7445" i="2"/>
  <c r="D7445" i="2"/>
  <c r="C7445" i="2"/>
  <c r="K7444" i="2"/>
  <c r="D7444" i="2"/>
  <c r="C7444" i="2"/>
  <c r="K7443" i="2"/>
  <c r="D7443" i="2"/>
  <c r="C7443" i="2"/>
  <c r="K7442" i="2"/>
  <c r="D7442" i="2"/>
  <c r="C7442" i="2"/>
  <c r="K7441" i="2"/>
  <c r="D7441" i="2"/>
  <c r="C7441" i="2"/>
  <c r="K7440" i="2"/>
  <c r="N7440" i="2" s="1"/>
  <c r="D7440" i="2"/>
  <c r="C7440" i="2"/>
  <c r="K7439" i="2"/>
  <c r="D7439" i="2"/>
  <c r="C7439" i="2"/>
  <c r="K7438" i="2"/>
  <c r="N7438" i="2" s="1"/>
  <c r="D7438" i="2"/>
  <c r="C7438" i="2"/>
  <c r="K7437" i="2"/>
  <c r="D7437" i="2"/>
  <c r="C7437" i="2"/>
  <c r="K7436" i="2"/>
  <c r="N7436" i="2" s="1"/>
  <c r="D7436" i="2"/>
  <c r="C7436" i="2"/>
  <c r="K7435" i="2"/>
  <c r="D7435" i="2"/>
  <c r="C7435" i="2"/>
  <c r="K7434" i="2"/>
  <c r="N7434" i="2" s="1"/>
  <c r="D7434" i="2"/>
  <c r="C7434" i="2"/>
  <c r="K7433" i="2"/>
  <c r="D7433" i="2"/>
  <c r="C7433" i="2"/>
  <c r="K7432" i="2"/>
  <c r="D7432" i="2"/>
  <c r="C7432" i="2"/>
  <c r="K7431" i="2"/>
  <c r="D7431" i="2"/>
  <c r="C7431" i="2"/>
  <c r="K7430" i="2"/>
  <c r="N7430" i="2" s="1"/>
  <c r="D7430" i="2"/>
  <c r="C7430" i="2"/>
  <c r="K7429" i="2"/>
  <c r="D7429" i="2"/>
  <c r="C7429" i="2"/>
  <c r="K7428" i="2"/>
  <c r="D7428" i="2"/>
  <c r="C7428" i="2"/>
  <c r="K7427" i="2"/>
  <c r="D7427" i="2"/>
  <c r="C7427" i="2"/>
  <c r="K7426" i="2"/>
  <c r="N7426" i="2" s="1"/>
  <c r="D7426" i="2"/>
  <c r="C7426" i="2"/>
  <c r="K7425" i="2"/>
  <c r="D7425" i="2"/>
  <c r="C7425" i="2"/>
  <c r="K7424" i="2"/>
  <c r="D7424" i="2"/>
  <c r="C7424" i="2"/>
  <c r="K7423" i="2"/>
  <c r="D7423" i="2"/>
  <c r="C7423" i="2"/>
  <c r="K7422" i="2"/>
  <c r="D7422" i="2"/>
  <c r="C7422" i="2"/>
  <c r="K7421" i="2"/>
  <c r="N7421" i="2" s="1"/>
  <c r="D7421" i="2"/>
  <c r="C7421" i="2"/>
  <c r="K7420" i="2"/>
  <c r="D7420" i="2"/>
  <c r="C7420" i="2"/>
  <c r="K7419" i="2"/>
  <c r="N7419" i="2" s="1"/>
  <c r="D7419" i="2"/>
  <c r="C7419" i="2"/>
  <c r="K7418" i="2"/>
  <c r="D7418" i="2"/>
  <c r="C7418" i="2"/>
  <c r="K7417" i="2"/>
  <c r="D7417" i="2"/>
  <c r="C7417" i="2"/>
  <c r="K7416" i="2"/>
  <c r="D7416" i="2"/>
  <c r="C7416" i="2"/>
  <c r="K7415" i="2"/>
  <c r="D7415" i="2"/>
  <c r="C7415" i="2"/>
  <c r="K7414" i="2"/>
  <c r="D7414" i="2"/>
  <c r="C7414" i="2"/>
  <c r="K7413" i="2"/>
  <c r="N7413" i="2" s="1"/>
  <c r="D7413" i="2"/>
  <c r="C7413" i="2"/>
  <c r="K7412" i="2"/>
  <c r="D7412" i="2"/>
  <c r="C7412" i="2"/>
  <c r="K7411" i="2"/>
  <c r="D7411" i="2"/>
  <c r="C7411" i="2"/>
  <c r="K7410" i="2"/>
  <c r="D7410" i="2"/>
  <c r="C7410" i="2"/>
  <c r="K7409" i="2"/>
  <c r="N7409" i="2" s="1"/>
  <c r="D7409" i="2"/>
  <c r="C7409" i="2"/>
  <c r="K7408" i="2"/>
  <c r="D7408" i="2"/>
  <c r="C7408" i="2"/>
  <c r="K7407" i="2"/>
  <c r="D7407" i="2"/>
  <c r="C7407" i="2"/>
  <c r="K7406" i="2"/>
  <c r="D7406" i="2"/>
  <c r="C7406" i="2"/>
  <c r="N7405" i="2"/>
  <c r="K7405" i="2"/>
  <c r="D7405" i="2"/>
  <c r="C7405" i="2"/>
  <c r="K7404" i="2"/>
  <c r="D7404" i="2"/>
  <c r="C7404" i="2"/>
  <c r="K7403" i="2"/>
  <c r="D7403" i="2"/>
  <c r="C7403" i="2"/>
  <c r="K7402" i="2"/>
  <c r="D7402" i="2"/>
  <c r="C7402" i="2"/>
  <c r="K7401" i="2"/>
  <c r="N7401" i="2" s="1"/>
  <c r="D7401" i="2"/>
  <c r="C7401" i="2"/>
  <c r="N7400" i="2"/>
  <c r="K7400" i="2"/>
  <c r="D7400" i="2"/>
  <c r="C7400" i="2"/>
  <c r="K7399" i="2"/>
  <c r="D7399" i="2"/>
  <c r="C7399" i="2"/>
  <c r="K7398" i="2"/>
  <c r="D7398" i="2"/>
  <c r="C7398" i="2"/>
  <c r="K7397" i="2"/>
  <c r="N7397" i="2" s="1"/>
  <c r="D7397" i="2"/>
  <c r="C7397" i="2"/>
  <c r="K7396" i="2"/>
  <c r="D7396" i="2"/>
  <c r="C7396" i="2"/>
  <c r="K7395" i="2"/>
  <c r="D7395" i="2"/>
  <c r="C7395" i="2"/>
  <c r="K7394" i="2"/>
  <c r="D7394" i="2"/>
  <c r="C7394" i="2"/>
  <c r="K7393" i="2"/>
  <c r="D7393" i="2"/>
  <c r="C7393" i="2"/>
  <c r="K7392" i="2"/>
  <c r="D7392" i="2"/>
  <c r="C7392" i="2"/>
  <c r="K7391" i="2"/>
  <c r="D7391" i="2"/>
  <c r="C7391" i="2"/>
  <c r="K7390" i="2"/>
  <c r="D7390" i="2"/>
  <c r="C7390" i="2"/>
  <c r="K7389" i="2"/>
  <c r="N7389" i="2" s="1"/>
  <c r="D7389" i="2"/>
  <c r="C7389" i="2"/>
  <c r="K7388" i="2"/>
  <c r="D7388" i="2"/>
  <c r="C7388" i="2"/>
  <c r="K7387" i="2"/>
  <c r="D7387" i="2"/>
  <c r="C7387" i="2"/>
  <c r="K7386" i="2"/>
  <c r="D7386" i="2"/>
  <c r="C7386" i="2"/>
  <c r="K7385" i="2"/>
  <c r="N7385" i="2" s="1"/>
  <c r="D7385" i="2"/>
  <c r="C7385" i="2"/>
  <c r="K7384" i="2"/>
  <c r="D7384" i="2"/>
  <c r="C7384" i="2"/>
  <c r="K7383" i="2"/>
  <c r="D7383" i="2"/>
  <c r="C7383" i="2"/>
  <c r="K7382" i="2"/>
  <c r="N7382" i="2" s="1"/>
  <c r="D7382" i="2"/>
  <c r="C7382" i="2"/>
  <c r="K7381" i="2"/>
  <c r="N7381" i="2" s="1"/>
  <c r="D7381" i="2"/>
  <c r="C7381" i="2"/>
  <c r="K7380" i="2"/>
  <c r="D7380" i="2"/>
  <c r="C7380" i="2"/>
  <c r="K7379" i="2"/>
  <c r="D7379" i="2"/>
  <c r="C7379" i="2"/>
  <c r="K7378" i="2"/>
  <c r="D7378" i="2"/>
  <c r="C7378" i="2"/>
  <c r="K7377" i="2"/>
  <c r="N7377" i="2" s="1"/>
  <c r="D7377" i="2"/>
  <c r="C7377" i="2"/>
  <c r="K7376" i="2"/>
  <c r="D7376" i="2"/>
  <c r="C7376" i="2"/>
  <c r="K7375" i="2"/>
  <c r="D7375" i="2"/>
  <c r="C7375" i="2"/>
  <c r="K7374" i="2"/>
  <c r="D7374" i="2"/>
  <c r="C7374" i="2"/>
  <c r="K7373" i="2"/>
  <c r="N7373" i="2" s="1"/>
  <c r="D7373" i="2"/>
  <c r="C7373" i="2"/>
  <c r="K7372" i="2"/>
  <c r="N7372" i="2" s="1"/>
  <c r="D7372" i="2"/>
  <c r="C7372" i="2"/>
  <c r="K7371" i="2"/>
  <c r="D7371" i="2"/>
  <c r="C7371" i="2"/>
  <c r="K7370" i="2"/>
  <c r="N7370" i="2" s="1"/>
  <c r="D7370" i="2"/>
  <c r="C7370" i="2"/>
  <c r="K7369" i="2"/>
  <c r="N7369" i="2" s="1"/>
  <c r="D7369" i="2"/>
  <c r="C7369" i="2"/>
  <c r="K7368" i="2"/>
  <c r="N7368" i="2" s="1"/>
  <c r="D7368" i="2"/>
  <c r="C7368" i="2"/>
  <c r="K7367" i="2"/>
  <c r="D7367" i="2"/>
  <c r="C7367" i="2"/>
  <c r="K7366" i="2"/>
  <c r="D7366" i="2"/>
  <c r="C7366" i="2"/>
  <c r="K7365" i="2"/>
  <c r="D7365" i="2"/>
  <c r="C7365" i="2"/>
  <c r="K7364" i="2"/>
  <c r="D7364" i="2"/>
  <c r="C7364" i="2"/>
  <c r="K7363" i="2"/>
  <c r="D7363" i="2"/>
  <c r="C7363" i="2"/>
  <c r="K7362" i="2"/>
  <c r="N7362" i="2" s="1"/>
  <c r="D7362" i="2"/>
  <c r="C7362" i="2"/>
  <c r="K7361" i="2"/>
  <c r="D7361" i="2"/>
  <c r="C7361" i="2"/>
  <c r="K7360" i="2"/>
  <c r="D7360" i="2"/>
  <c r="C7360" i="2"/>
  <c r="K7359" i="2"/>
  <c r="D7359" i="2"/>
  <c r="C7359" i="2"/>
  <c r="K7358" i="2"/>
  <c r="N7358" i="2" s="1"/>
  <c r="D7358" i="2"/>
  <c r="C7358" i="2"/>
  <c r="K7357" i="2"/>
  <c r="D7357" i="2"/>
  <c r="C7357" i="2"/>
  <c r="K7356" i="2"/>
  <c r="D7356" i="2"/>
  <c r="C7356" i="2"/>
  <c r="K7355" i="2"/>
  <c r="D7355" i="2"/>
  <c r="C7355" i="2"/>
  <c r="K7354" i="2"/>
  <c r="D7354" i="2"/>
  <c r="C7354" i="2"/>
  <c r="K7353" i="2"/>
  <c r="D7353" i="2"/>
  <c r="C7353" i="2"/>
  <c r="K7352" i="2"/>
  <c r="D7352" i="2"/>
  <c r="C7352" i="2"/>
  <c r="K7351" i="2"/>
  <c r="D7351" i="2"/>
  <c r="C7351" i="2"/>
  <c r="K7350" i="2"/>
  <c r="D7350" i="2"/>
  <c r="C7350" i="2"/>
  <c r="K7349" i="2"/>
  <c r="D7349" i="2"/>
  <c r="C7349" i="2"/>
  <c r="K7348" i="2"/>
  <c r="D7348" i="2"/>
  <c r="C7348" i="2"/>
  <c r="K7347" i="2"/>
  <c r="D7347" i="2"/>
  <c r="C7347" i="2"/>
  <c r="K7346" i="2"/>
  <c r="D7346" i="2"/>
  <c r="C7346" i="2"/>
  <c r="K7345" i="2"/>
  <c r="N7345" i="2" s="1"/>
  <c r="D7345" i="2"/>
  <c r="C7345" i="2"/>
  <c r="K7344" i="2"/>
  <c r="D7344" i="2"/>
  <c r="C7344" i="2"/>
  <c r="K7343" i="2"/>
  <c r="D7343" i="2"/>
  <c r="C7343" i="2"/>
  <c r="K7342" i="2"/>
  <c r="D7342" i="2"/>
  <c r="C7342" i="2"/>
  <c r="K7341" i="2"/>
  <c r="D7341" i="2"/>
  <c r="C7341" i="2"/>
  <c r="K7340" i="2"/>
  <c r="D7340" i="2"/>
  <c r="C7340" i="2"/>
  <c r="K7339" i="2"/>
  <c r="D7339" i="2"/>
  <c r="C7339" i="2"/>
  <c r="K7338" i="2"/>
  <c r="D7338" i="2"/>
  <c r="C7338" i="2"/>
  <c r="K7337" i="2"/>
  <c r="N7337" i="2" s="1"/>
  <c r="D7337" i="2"/>
  <c r="C7337" i="2"/>
  <c r="K7336" i="2"/>
  <c r="D7336" i="2"/>
  <c r="C7336" i="2"/>
  <c r="K7335" i="2"/>
  <c r="D7335" i="2"/>
  <c r="C7335" i="2"/>
  <c r="K7334" i="2"/>
  <c r="D7334" i="2"/>
  <c r="C7334" i="2"/>
  <c r="K7333" i="2"/>
  <c r="N7333" i="2" s="1"/>
  <c r="D7333" i="2"/>
  <c r="C7333" i="2"/>
  <c r="K7332" i="2"/>
  <c r="N7332" i="2" s="1"/>
  <c r="D7332" i="2"/>
  <c r="C7332" i="2"/>
  <c r="K7331" i="2"/>
  <c r="D7331" i="2"/>
  <c r="C7331" i="2"/>
  <c r="K7330" i="2"/>
  <c r="D7330" i="2"/>
  <c r="C7330" i="2"/>
  <c r="K7329" i="2"/>
  <c r="N7329" i="2" s="1"/>
  <c r="D7329" i="2"/>
  <c r="C7329" i="2"/>
  <c r="K7328" i="2"/>
  <c r="N7328" i="2" s="1"/>
  <c r="D7328" i="2"/>
  <c r="C7328" i="2"/>
  <c r="K7327" i="2"/>
  <c r="D7327" i="2"/>
  <c r="C7327" i="2"/>
  <c r="K7326" i="2"/>
  <c r="N7326" i="2" s="1"/>
  <c r="D7326" i="2"/>
  <c r="C7326" i="2"/>
  <c r="K7325" i="2"/>
  <c r="N7325" i="2" s="1"/>
  <c r="D7325" i="2"/>
  <c r="C7325" i="2"/>
  <c r="K7324" i="2"/>
  <c r="N7324" i="2" s="1"/>
  <c r="D7324" i="2"/>
  <c r="C7324" i="2"/>
  <c r="K7323" i="2"/>
  <c r="D7323" i="2"/>
  <c r="C7323" i="2"/>
  <c r="K7322" i="2"/>
  <c r="N7322" i="2" s="1"/>
  <c r="D7322" i="2"/>
  <c r="C7322" i="2"/>
  <c r="K7321" i="2"/>
  <c r="N7321" i="2" s="1"/>
  <c r="D7321" i="2"/>
  <c r="C7321" i="2"/>
  <c r="K7320" i="2"/>
  <c r="N7320" i="2" s="1"/>
  <c r="D7320" i="2"/>
  <c r="C7320" i="2"/>
  <c r="K7319" i="2"/>
  <c r="D7319" i="2"/>
  <c r="C7319" i="2"/>
  <c r="K7318" i="2"/>
  <c r="N7318" i="2" s="1"/>
  <c r="D7318" i="2"/>
  <c r="C7318" i="2"/>
  <c r="K7317" i="2"/>
  <c r="N7317" i="2" s="1"/>
  <c r="D7317" i="2"/>
  <c r="C7317" i="2"/>
  <c r="K7316" i="2"/>
  <c r="N7316" i="2" s="1"/>
  <c r="D7316" i="2"/>
  <c r="C7316" i="2"/>
  <c r="K7315" i="2"/>
  <c r="D7315" i="2"/>
  <c r="C7315" i="2"/>
  <c r="K7314" i="2"/>
  <c r="D7314" i="2"/>
  <c r="C7314" i="2"/>
  <c r="K7313" i="2"/>
  <c r="N7313" i="2" s="1"/>
  <c r="D7313" i="2"/>
  <c r="C7313" i="2"/>
  <c r="K7312" i="2"/>
  <c r="N7312" i="2" s="1"/>
  <c r="D7312" i="2"/>
  <c r="C7312" i="2"/>
  <c r="K7311" i="2"/>
  <c r="D7311" i="2"/>
  <c r="C7311" i="2"/>
  <c r="K7310" i="2"/>
  <c r="N7310" i="2" s="1"/>
  <c r="D7310" i="2"/>
  <c r="C7310" i="2"/>
  <c r="K7309" i="2"/>
  <c r="N7309" i="2" s="1"/>
  <c r="D7309" i="2"/>
  <c r="C7309" i="2"/>
  <c r="K7308" i="2"/>
  <c r="N7308" i="2" s="1"/>
  <c r="D7308" i="2"/>
  <c r="C7308" i="2"/>
  <c r="K7307" i="2"/>
  <c r="D7307" i="2"/>
  <c r="C7307" i="2"/>
  <c r="K7306" i="2"/>
  <c r="N7306" i="2" s="1"/>
  <c r="D7306" i="2"/>
  <c r="C7306" i="2"/>
  <c r="K7305" i="2"/>
  <c r="N7305" i="2" s="1"/>
  <c r="D7305" i="2"/>
  <c r="C7305" i="2"/>
  <c r="K7304" i="2"/>
  <c r="N7304" i="2" s="1"/>
  <c r="D7304" i="2"/>
  <c r="C7304" i="2"/>
  <c r="K7303" i="2"/>
  <c r="D7303" i="2"/>
  <c r="C7303" i="2"/>
  <c r="K7302" i="2"/>
  <c r="N7302" i="2" s="1"/>
  <c r="D7302" i="2"/>
  <c r="C7302" i="2"/>
  <c r="K7301" i="2"/>
  <c r="N7301" i="2" s="1"/>
  <c r="D7301" i="2"/>
  <c r="C7301" i="2"/>
  <c r="K7300" i="2"/>
  <c r="N7300" i="2" s="1"/>
  <c r="D7300" i="2"/>
  <c r="C7300" i="2"/>
  <c r="K7299" i="2"/>
  <c r="D7299" i="2"/>
  <c r="C7299" i="2"/>
  <c r="K7298" i="2"/>
  <c r="N7298" i="2" s="1"/>
  <c r="D7298" i="2"/>
  <c r="C7298" i="2"/>
  <c r="K7297" i="2"/>
  <c r="N7297" i="2" s="1"/>
  <c r="D7297" i="2"/>
  <c r="C7297" i="2"/>
  <c r="K7296" i="2"/>
  <c r="N7296" i="2" s="1"/>
  <c r="D7296" i="2"/>
  <c r="C7296" i="2"/>
  <c r="K7295" i="2"/>
  <c r="D7295" i="2"/>
  <c r="C7295" i="2"/>
  <c r="K7294" i="2"/>
  <c r="N7294" i="2" s="1"/>
  <c r="D7294" i="2"/>
  <c r="C7294" i="2"/>
  <c r="K7293" i="2"/>
  <c r="N7293" i="2" s="1"/>
  <c r="D7293" i="2"/>
  <c r="C7293" i="2"/>
  <c r="K7292" i="2"/>
  <c r="N7292" i="2" s="1"/>
  <c r="D7292" i="2"/>
  <c r="C7292" i="2"/>
  <c r="K7291" i="2"/>
  <c r="D7291" i="2"/>
  <c r="C7291" i="2"/>
  <c r="K7290" i="2"/>
  <c r="N7290" i="2" s="1"/>
  <c r="D7290" i="2"/>
  <c r="C7290" i="2"/>
  <c r="K7289" i="2"/>
  <c r="N7289" i="2" s="1"/>
  <c r="D7289" i="2"/>
  <c r="C7289" i="2"/>
  <c r="K7288" i="2"/>
  <c r="N7288" i="2" s="1"/>
  <c r="D7288" i="2"/>
  <c r="C7288" i="2"/>
  <c r="K7287" i="2"/>
  <c r="D7287" i="2"/>
  <c r="C7287" i="2"/>
  <c r="K7286" i="2"/>
  <c r="N7286" i="2" s="1"/>
  <c r="D7286" i="2"/>
  <c r="C7286" i="2"/>
  <c r="K7285" i="2"/>
  <c r="N7285" i="2" s="1"/>
  <c r="D7285" i="2"/>
  <c r="C7285" i="2"/>
  <c r="K7284" i="2"/>
  <c r="N7284" i="2" s="1"/>
  <c r="D7284" i="2"/>
  <c r="C7284" i="2"/>
  <c r="K7283" i="2"/>
  <c r="D7283" i="2"/>
  <c r="C7283" i="2"/>
  <c r="K7282" i="2"/>
  <c r="N7282" i="2" s="1"/>
  <c r="D7282" i="2"/>
  <c r="C7282" i="2"/>
  <c r="K7281" i="2"/>
  <c r="N7281" i="2" s="1"/>
  <c r="D7281" i="2"/>
  <c r="C7281" i="2"/>
  <c r="K7280" i="2"/>
  <c r="D7280" i="2"/>
  <c r="C7280" i="2"/>
  <c r="K7279" i="2"/>
  <c r="D7279" i="2"/>
  <c r="C7279" i="2"/>
  <c r="K7278" i="2"/>
  <c r="N7278" i="2" s="1"/>
  <c r="D7278" i="2"/>
  <c r="C7278" i="2"/>
  <c r="K7277" i="2"/>
  <c r="N7277" i="2" s="1"/>
  <c r="D7277" i="2"/>
  <c r="C7277" i="2"/>
  <c r="K7276" i="2"/>
  <c r="N7276" i="2" s="1"/>
  <c r="D7276" i="2"/>
  <c r="C7276" i="2"/>
  <c r="K7275" i="2"/>
  <c r="D7275" i="2"/>
  <c r="C7275" i="2"/>
  <c r="K7274" i="2"/>
  <c r="N7274" i="2" s="1"/>
  <c r="D7274" i="2"/>
  <c r="C7274" i="2"/>
  <c r="K7273" i="2"/>
  <c r="N7273" i="2" s="1"/>
  <c r="D7273" i="2"/>
  <c r="C7273" i="2"/>
  <c r="K7272" i="2"/>
  <c r="N7272" i="2" s="1"/>
  <c r="D7272" i="2"/>
  <c r="C7272" i="2"/>
  <c r="K7271" i="2"/>
  <c r="D7271" i="2"/>
  <c r="C7271" i="2"/>
  <c r="K7270" i="2"/>
  <c r="D7270" i="2"/>
  <c r="C7270" i="2"/>
  <c r="K7269" i="2"/>
  <c r="N7269" i="2" s="1"/>
  <c r="D7269" i="2"/>
  <c r="C7269" i="2"/>
  <c r="K7268" i="2"/>
  <c r="N7268" i="2" s="1"/>
  <c r="D7268" i="2"/>
  <c r="C7268" i="2"/>
  <c r="K7267" i="2"/>
  <c r="D7267" i="2"/>
  <c r="C7267" i="2"/>
  <c r="K7266" i="2"/>
  <c r="N7266" i="2" s="1"/>
  <c r="D7266" i="2"/>
  <c r="C7266" i="2"/>
  <c r="K7265" i="2"/>
  <c r="N7265" i="2" s="1"/>
  <c r="D7265" i="2"/>
  <c r="C7265" i="2"/>
  <c r="K7264" i="2"/>
  <c r="D7264" i="2"/>
  <c r="C7264" i="2"/>
  <c r="K7263" i="2"/>
  <c r="D7263" i="2"/>
  <c r="C7263" i="2"/>
  <c r="K7262" i="2"/>
  <c r="N7262" i="2" s="1"/>
  <c r="D7262" i="2"/>
  <c r="C7262" i="2"/>
  <c r="K7261" i="2"/>
  <c r="N7261" i="2" s="1"/>
  <c r="D7261" i="2"/>
  <c r="C7261" i="2"/>
  <c r="K7260" i="2"/>
  <c r="N7260" i="2" s="1"/>
  <c r="D7260" i="2"/>
  <c r="C7260" i="2"/>
  <c r="K7259" i="2"/>
  <c r="D7259" i="2"/>
  <c r="C7259" i="2"/>
  <c r="K7258" i="2"/>
  <c r="N7258" i="2" s="1"/>
  <c r="D7258" i="2"/>
  <c r="C7258" i="2"/>
  <c r="K7257" i="2"/>
  <c r="N7257" i="2" s="1"/>
  <c r="D7257" i="2"/>
  <c r="C7257" i="2"/>
  <c r="K7256" i="2"/>
  <c r="N7256" i="2" s="1"/>
  <c r="D7256" i="2"/>
  <c r="C7256" i="2"/>
  <c r="K7255" i="2"/>
  <c r="D7255" i="2"/>
  <c r="C7255" i="2"/>
  <c r="K7254" i="2"/>
  <c r="N7254" i="2" s="1"/>
  <c r="D7254" i="2"/>
  <c r="C7254" i="2"/>
  <c r="K7253" i="2"/>
  <c r="N7253" i="2" s="1"/>
  <c r="D7253" i="2"/>
  <c r="C7253" i="2"/>
  <c r="K7252" i="2"/>
  <c r="N7252" i="2" s="1"/>
  <c r="D7252" i="2"/>
  <c r="C7252" i="2"/>
  <c r="K7251" i="2"/>
  <c r="D7251" i="2"/>
  <c r="C7251" i="2"/>
  <c r="K7250" i="2"/>
  <c r="N7250" i="2" s="1"/>
  <c r="D7250" i="2"/>
  <c r="C7250" i="2"/>
  <c r="K7249" i="2"/>
  <c r="N7249" i="2" s="1"/>
  <c r="D7249" i="2"/>
  <c r="C7249" i="2"/>
  <c r="K7248" i="2"/>
  <c r="N7248" i="2" s="1"/>
  <c r="D7248" i="2"/>
  <c r="C7248" i="2"/>
  <c r="K7247" i="2"/>
  <c r="D7247" i="2"/>
  <c r="C7247" i="2"/>
  <c r="K7246" i="2"/>
  <c r="N7246" i="2" s="1"/>
  <c r="D7246" i="2"/>
  <c r="C7246" i="2"/>
  <c r="K7245" i="2"/>
  <c r="N7245" i="2" s="1"/>
  <c r="D7245" i="2"/>
  <c r="C7245" i="2"/>
  <c r="K7244" i="2"/>
  <c r="N7244" i="2" s="1"/>
  <c r="D7244" i="2"/>
  <c r="C7244" i="2"/>
  <c r="K7243" i="2"/>
  <c r="D7243" i="2"/>
  <c r="C7243" i="2"/>
  <c r="K7242" i="2"/>
  <c r="N7242" i="2" s="1"/>
  <c r="D7242" i="2"/>
  <c r="C7242" i="2"/>
  <c r="K7241" i="2"/>
  <c r="N7241" i="2" s="1"/>
  <c r="D7241" i="2"/>
  <c r="C7241" i="2"/>
  <c r="K7240" i="2"/>
  <c r="N7240" i="2" s="1"/>
  <c r="D7240" i="2"/>
  <c r="C7240" i="2"/>
  <c r="K7239" i="2"/>
  <c r="D7239" i="2"/>
  <c r="C7239" i="2"/>
  <c r="K7238" i="2"/>
  <c r="N7238" i="2" s="1"/>
  <c r="D7238" i="2"/>
  <c r="C7238" i="2"/>
  <c r="K7237" i="2"/>
  <c r="N7237" i="2" s="1"/>
  <c r="D7237" i="2"/>
  <c r="C7237" i="2"/>
  <c r="K7236" i="2"/>
  <c r="N7236" i="2" s="1"/>
  <c r="D7236" i="2"/>
  <c r="C7236" i="2"/>
  <c r="K7235" i="2"/>
  <c r="D7235" i="2"/>
  <c r="C7235" i="2"/>
  <c r="K7234" i="2"/>
  <c r="D7234" i="2"/>
  <c r="C7234" i="2"/>
  <c r="K7233" i="2"/>
  <c r="D7233" i="2"/>
  <c r="C7233" i="2"/>
  <c r="K7232" i="2"/>
  <c r="D7232" i="2"/>
  <c r="C7232" i="2"/>
  <c r="K7231" i="2"/>
  <c r="D7231" i="2"/>
  <c r="C7231" i="2"/>
  <c r="K7230" i="2"/>
  <c r="D7230" i="2"/>
  <c r="C7230" i="2"/>
  <c r="K7229" i="2"/>
  <c r="N7229" i="2" s="1"/>
  <c r="D7229" i="2"/>
  <c r="C7229" i="2"/>
  <c r="K7228" i="2"/>
  <c r="D7228" i="2"/>
  <c r="C7228" i="2"/>
  <c r="K7227" i="2"/>
  <c r="N7227" i="2" s="1"/>
  <c r="D7227" i="2"/>
  <c r="C7227" i="2"/>
  <c r="K7226" i="2"/>
  <c r="D7226" i="2"/>
  <c r="C7226" i="2"/>
  <c r="K7225" i="2"/>
  <c r="N7225" i="2" s="1"/>
  <c r="D7225" i="2"/>
  <c r="C7225" i="2"/>
  <c r="K7224" i="2"/>
  <c r="D7224" i="2"/>
  <c r="C7224" i="2"/>
  <c r="K7223" i="2"/>
  <c r="D7223" i="2"/>
  <c r="C7223" i="2"/>
  <c r="K7222" i="2"/>
  <c r="N7222" i="2" s="1"/>
  <c r="D7222" i="2"/>
  <c r="C7222" i="2"/>
  <c r="K7221" i="2"/>
  <c r="N7221" i="2" s="1"/>
  <c r="D7221" i="2"/>
  <c r="C7221" i="2"/>
  <c r="K7220" i="2"/>
  <c r="D7220" i="2"/>
  <c r="C7220" i="2"/>
  <c r="K7219" i="2"/>
  <c r="N7219" i="2" s="1"/>
  <c r="D7219" i="2"/>
  <c r="C7219" i="2"/>
  <c r="K7218" i="2"/>
  <c r="D7218" i="2"/>
  <c r="C7218" i="2"/>
  <c r="K7217" i="2"/>
  <c r="N7217" i="2" s="1"/>
  <c r="D7217" i="2"/>
  <c r="C7217" i="2"/>
  <c r="K7216" i="2"/>
  <c r="D7216" i="2"/>
  <c r="C7216" i="2"/>
  <c r="K7215" i="2"/>
  <c r="D7215" i="2"/>
  <c r="C7215" i="2"/>
  <c r="K7214" i="2"/>
  <c r="D7214" i="2"/>
  <c r="C7214" i="2"/>
  <c r="K7213" i="2"/>
  <c r="D7213" i="2"/>
  <c r="C7213" i="2"/>
  <c r="K7212" i="2"/>
  <c r="D7212" i="2"/>
  <c r="C7212" i="2"/>
  <c r="K7211" i="2"/>
  <c r="D7211" i="2"/>
  <c r="C7211" i="2"/>
  <c r="K7210" i="2"/>
  <c r="D7210" i="2"/>
  <c r="C7210" i="2"/>
  <c r="K7209" i="2"/>
  <c r="N7209" i="2" s="1"/>
  <c r="D7209" i="2"/>
  <c r="C7209" i="2"/>
  <c r="K7208" i="2"/>
  <c r="D7208" i="2"/>
  <c r="C7208" i="2"/>
  <c r="K7207" i="2"/>
  <c r="D7207" i="2"/>
  <c r="C7207" i="2"/>
  <c r="K7206" i="2"/>
  <c r="D7206" i="2"/>
  <c r="C7206" i="2"/>
  <c r="K7205" i="2"/>
  <c r="D7205" i="2"/>
  <c r="C7205" i="2"/>
  <c r="K7204" i="2"/>
  <c r="D7204" i="2"/>
  <c r="C7204" i="2"/>
  <c r="K7203" i="2"/>
  <c r="D7203" i="2"/>
  <c r="C7203" i="2"/>
  <c r="K7202" i="2"/>
  <c r="D7202" i="2"/>
  <c r="C7202" i="2"/>
  <c r="K7201" i="2"/>
  <c r="N7201" i="2" s="1"/>
  <c r="D7201" i="2"/>
  <c r="C7201" i="2"/>
  <c r="K7200" i="2"/>
  <c r="D7200" i="2"/>
  <c r="C7200" i="2"/>
  <c r="K7199" i="2"/>
  <c r="D7199" i="2"/>
  <c r="C7199" i="2"/>
  <c r="K7198" i="2"/>
  <c r="D7198" i="2"/>
  <c r="C7198" i="2"/>
  <c r="K7197" i="2"/>
  <c r="D7197" i="2"/>
  <c r="C7197" i="2"/>
  <c r="K7196" i="2"/>
  <c r="D7196" i="2"/>
  <c r="C7196" i="2"/>
  <c r="K7195" i="2"/>
  <c r="D7195" i="2"/>
  <c r="C7195" i="2"/>
  <c r="K7194" i="2"/>
  <c r="D7194" i="2"/>
  <c r="C7194" i="2"/>
  <c r="K7193" i="2"/>
  <c r="N7193" i="2" s="1"/>
  <c r="D7193" i="2"/>
  <c r="C7193" i="2"/>
  <c r="K7192" i="2"/>
  <c r="D7192" i="2"/>
  <c r="C7192" i="2"/>
  <c r="K7191" i="2"/>
  <c r="D7191" i="2"/>
  <c r="C7191" i="2"/>
  <c r="K7190" i="2"/>
  <c r="D7190" i="2"/>
  <c r="C7190" i="2"/>
  <c r="K7189" i="2"/>
  <c r="N7189" i="2" s="1"/>
  <c r="D7189" i="2"/>
  <c r="C7189" i="2"/>
  <c r="K7188" i="2"/>
  <c r="D7188" i="2"/>
  <c r="C7188" i="2"/>
  <c r="K7187" i="2"/>
  <c r="D7187" i="2"/>
  <c r="C7187" i="2"/>
  <c r="K7186" i="2"/>
  <c r="D7186" i="2"/>
  <c r="C7186" i="2"/>
  <c r="K7185" i="2"/>
  <c r="N7185" i="2" s="1"/>
  <c r="D7185" i="2"/>
  <c r="C7185" i="2"/>
  <c r="K7184" i="2"/>
  <c r="D7184" i="2"/>
  <c r="C7184" i="2"/>
  <c r="K7183" i="2"/>
  <c r="D7183" i="2"/>
  <c r="C7183" i="2"/>
  <c r="K7182" i="2"/>
  <c r="D7182" i="2"/>
  <c r="C7182" i="2"/>
  <c r="K7181" i="2"/>
  <c r="D7181" i="2"/>
  <c r="C7181" i="2"/>
  <c r="K7180" i="2"/>
  <c r="D7180" i="2"/>
  <c r="C7180" i="2"/>
  <c r="K7179" i="2"/>
  <c r="D7179" i="2"/>
  <c r="C7179" i="2"/>
  <c r="K7178" i="2"/>
  <c r="D7178" i="2"/>
  <c r="C7178" i="2"/>
  <c r="K7177" i="2"/>
  <c r="N7177" i="2" s="1"/>
  <c r="D7177" i="2"/>
  <c r="C7177" i="2"/>
  <c r="K7176" i="2"/>
  <c r="D7176" i="2"/>
  <c r="C7176" i="2"/>
  <c r="K7175" i="2"/>
  <c r="D7175" i="2"/>
  <c r="C7175" i="2"/>
  <c r="K7174" i="2"/>
  <c r="D7174" i="2"/>
  <c r="C7174" i="2"/>
  <c r="K7173" i="2"/>
  <c r="N7173" i="2" s="1"/>
  <c r="D7173" i="2"/>
  <c r="C7173" i="2"/>
  <c r="K7172" i="2"/>
  <c r="D7172" i="2"/>
  <c r="C7172" i="2"/>
  <c r="K7171" i="2"/>
  <c r="D7171" i="2"/>
  <c r="C7171" i="2"/>
  <c r="K7170" i="2"/>
  <c r="D7170" i="2"/>
  <c r="C7170" i="2"/>
  <c r="K7169" i="2"/>
  <c r="N7169" i="2" s="1"/>
  <c r="D7169" i="2"/>
  <c r="C7169" i="2"/>
  <c r="K7168" i="2"/>
  <c r="D7168" i="2"/>
  <c r="C7168" i="2"/>
  <c r="K7167" i="2"/>
  <c r="D7167" i="2"/>
  <c r="C7167" i="2"/>
  <c r="K7166" i="2"/>
  <c r="D7166" i="2"/>
  <c r="C7166" i="2"/>
  <c r="K7165" i="2"/>
  <c r="N7165" i="2" s="1"/>
  <c r="D7165" i="2"/>
  <c r="C7165" i="2"/>
  <c r="K7164" i="2"/>
  <c r="D7164" i="2"/>
  <c r="C7164" i="2"/>
  <c r="K7163" i="2"/>
  <c r="D7163" i="2"/>
  <c r="C7163" i="2"/>
  <c r="K7162" i="2"/>
  <c r="D7162" i="2"/>
  <c r="C7162" i="2"/>
  <c r="K7161" i="2"/>
  <c r="N7161" i="2" s="1"/>
  <c r="D7161" i="2"/>
  <c r="C7161" i="2"/>
  <c r="K7160" i="2"/>
  <c r="D7160" i="2"/>
  <c r="C7160" i="2"/>
  <c r="K7159" i="2"/>
  <c r="D7159" i="2"/>
  <c r="C7159" i="2"/>
  <c r="K7158" i="2"/>
  <c r="D7158" i="2"/>
  <c r="C7158" i="2"/>
  <c r="K7157" i="2"/>
  <c r="N7157" i="2" s="1"/>
  <c r="D7157" i="2"/>
  <c r="C7157" i="2"/>
  <c r="K7156" i="2"/>
  <c r="D7156" i="2"/>
  <c r="C7156" i="2"/>
  <c r="K7155" i="2"/>
  <c r="N7155" i="2" s="1"/>
  <c r="D7155" i="2"/>
  <c r="C7155" i="2"/>
  <c r="K7154" i="2"/>
  <c r="N7154" i="2" s="1"/>
  <c r="D7154" i="2"/>
  <c r="C7154" i="2"/>
  <c r="K7153" i="2"/>
  <c r="N7153" i="2" s="1"/>
  <c r="D7153" i="2"/>
  <c r="C7153" i="2"/>
  <c r="K7152" i="2"/>
  <c r="N7152" i="2" s="1"/>
  <c r="D7152" i="2"/>
  <c r="C7152" i="2"/>
  <c r="K7151" i="2"/>
  <c r="N7151" i="2" s="1"/>
  <c r="D7151" i="2"/>
  <c r="C7151" i="2"/>
  <c r="K7150" i="2"/>
  <c r="D7150" i="2"/>
  <c r="C7150" i="2"/>
  <c r="K7149" i="2"/>
  <c r="D7149" i="2"/>
  <c r="C7149" i="2"/>
  <c r="K7148" i="2"/>
  <c r="D7148" i="2"/>
  <c r="C7148" i="2"/>
  <c r="K7147" i="2"/>
  <c r="D7147" i="2"/>
  <c r="C7147" i="2"/>
  <c r="K7146" i="2"/>
  <c r="N7146" i="2" s="1"/>
  <c r="D7146" i="2"/>
  <c r="C7146" i="2"/>
  <c r="K7145" i="2"/>
  <c r="D7145" i="2"/>
  <c r="C7145" i="2"/>
  <c r="K7144" i="2"/>
  <c r="N7144" i="2" s="1"/>
  <c r="D7144" i="2"/>
  <c r="C7144" i="2"/>
  <c r="K7143" i="2"/>
  <c r="D7143" i="2"/>
  <c r="C7143" i="2"/>
  <c r="K7142" i="2"/>
  <c r="N7142" i="2" s="1"/>
  <c r="D7142" i="2"/>
  <c r="C7142" i="2"/>
  <c r="K7141" i="2"/>
  <c r="N7141" i="2" s="1"/>
  <c r="D7141" i="2"/>
  <c r="C7141" i="2"/>
  <c r="K7140" i="2"/>
  <c r="D7140" i="2"/>
  <c r="C7140" i="2"/>
  <c r="K7139" i="2"/>
  <c r="N7139" i="2" s="1"/>
  <c r="D7139" i="2"/>
  <c r="C7139" i="2"/>
  <c r="K7138" i="2"/>
  <c r="N7138" i="2" s="1"/>
  <c r="D7138" i="2"/>
  <c r="C7138" i="2"/>
  <c r="K7137" i="2"/>
  <c r="N7137" i="2" s="1"/>
  <c r="D7137" i="2"/>
  <c r="C7137" i="2"/>
  <c r="K7136" i="2"/>
  <c r="N7136" i="2" s="1"/>
  <c r="D7136" i="2"/>
  <c r="C7136" i="2"/>
  <c r="K7135" i="2"/>
  <c r="D7135" i="2"/>
  <c r="C7135" i="2"/>
  <c r="K7134" i="2"/>
  <c r="N7134" i="2" s="1"/>
  <c r="D7134" i="2"/>
  <c r="C7134" i="2"/>
  <c r="K7133" i="2"/>
  <c r="D7133" i="2"/>
  <c r="C7133" i="2"/>
  <c r="K7132" i="2"/>
  <c r="D7132" i="2"/>
  <c r="C7132" i="2"/>
  <c r="K7131" i="2"/>
  <c r="D7131" i="2"/>
  <c r="C7131" i="2"/>
  <c r="K7130" i="2"/>
  <c r="D7130" i="2"/>
  <c r="C7130" i="2"/>
  <c r="K7129" i="2"/>
  <c r="N7129" i="2" s="1"/>
  <c r="D7129" i="2"/>
  <c r="C7129" i="2"/>
  <c r="K7128" i="2"/>
  <c r="N7128" i="2" s="1"/>
  <c r="D7128" i="2"/>
  <c r="C7128" i="2"/>
  <c r="K7127" i="2"/>
  <c r="D7127" i="2"/>
  <c r="C7127" i="2"/>
  <c r="K7126" i="2"/>
  <c r="N7126" i="2" s="1"/>
  <c r="D7126" i="2"/>
  <c r="C7126" i="2"/>
  <c r="K7125" i="2"/>
  <c r="N7125" i="2" s="1"/>
  <c r="D7125" i="2"/>
  <c r="C7125" i="2"/>
  <c r="K7124" i="2"/>
  <c r="D7124" i="2"/>
  <c r="C7124" i="2"/>
  <c r="K7123" i="2"/>
  <c r="N7123" i="2" s="1"/>
  <c r="D7123" i="2"/>
  <c r="C7123" i="2"/>
  <c r="K7122" i="2"/>
  <c r="N7122" i="2" s="1"/>
  <c r="D7122" i="2"/>
  <c r="C7122" i="2"/>
  <c r="K7121" i="2"/>
  <c r="N7121" i="2" s="1"/>
  <c r="D7121" i="2"/>
  <c r="C7121" i="2"/>
  <c r="K7120" i="2"/>
  <c r="N7120" i="2" s="1"/>
  <c r="D7120" i="2"/>
  <c r="C7120" i="2"/>
  <c r="K7119" i="2"/>
  <c r="D7119" i="2"/>
  <c r="C7119" i="2"/>
  <c r="K7118" i="2"/>
  <c r="D7118" i="2"/>
  <c r="C7118" i="2"/>
  <c r="K7117" i="2"/>
  <c r="N7117" i="2" s="1"/>
  <c r="D7117" i="2"/>
  <c r="C7117" i="2"/>
  <c r="K7116" i="2"/>
  <c r="D7116" i="2"/>
  <c r="C7116" i="2"/>
  <c r="K7115" i="2"/>
  <c r="D7115" i="2"/>
  <c r="C7115" i="2"/>
  <c r="K7114" i="2"/>
  <c r="N7114" i="2" s="1"/>
  <c r="D7114" i="2"/>
  <c r="C7114" i="2"/>
  <c r="K7113" i="2"/>
  <c r="D7113" i="2"/>
  <c r="C7113" i="2"/>
  <c r="K7112" i="2"/>
  <c r="N7112" i="2" s="1"/>
  <c r="D7112" i="2"/>
  <c r="C7112" i="2"/>
  <c r="K7111" i="2"/>
  <c r="D7111" i="2"/>
  <c r="C7111" i="2"/>
  <c r="K7110" i="2"/>
  <c r="N7110" i="2" s="1"/>
  <c r="D7110" i="2"/>
  <c r="C7110" i="2"/>
  <c r="K7109" i="2"/>
  <c r="N7109" i="2" s="1"/>
  <c r="D7109" i="2"/>
  <c r="C7109" i="2"/>
  <c r="K7108" i="2"/>
  <c r="D7108" i="2"/>
  <c r="C7108" i="2"/>
  <c r="K7107" i="2"/>
  <c r="D7107" i="2"/>
  <c r="C7107" i="2"/>
  <c r="K7106" i="2"/>
  <c r="N7106" i="2" s="1"/>
  <c r="D7106" i="2"/>
  <c r="C7106" i="2"/>
  <c r="K7105" i="2"/>
  <c r="N7105" i="2" s="1"/>
  <c r="D7105" i="2"/>
  <c r="C7105" i="2"/>
  <c r="K7104" i="2"/>
  <c r="N7104" i="2" s="1"/>
  <c r="D7104" i="2"/>
  <c r="C7104" i="2"/>
  <c r="K7103" i="2"/>
  <c r="D7103" i="2"/>
  <c r="C7103" i="2"/>
  <c r="K7102" i="2"/>
  <c r="N7102" i="2" s="1"/>
  <c r="D7102" i="2"/>
  <c r="C7102" i="2"/>
  <c r="K7101" i="2"/>
  <c r="D7101" i="2"/>
  <c r="C7101" i="2"/>
  <c r="K7100" i="2"/>
  <c r="D7100" i="2"/>
  <c r="C7100" i="2"/>
  <c r="K7099" i="2"/>
  <c r="D7099" i="2"/>
  <c r="C7099" i="2"/>
  <c r="K7098" i="2"/>
  <c r="D7098" i="2"/>
  <c r="C7098" i="2"/>
  <c r="K7097" i="2"/>
  <c r="N7097" i="2" s="1"/>
  <c r="D7097" i="2"/>
  <c r="C7097" i="2"/>
  <c r="K7096" i="2"/>
  <c r="N7096" i="2" s="1"/>
  <c r="D7096" i="2"/>
  <c r="C7096" i="2"/>
  <c r="K7095" i="2"/>
  <c r="D7095" i="2"/>
  <c r="C7095" i="2"/>
  <c r="K7094" i="2"/>
  <c r="N7094" i="2" s="1"/>
  <c r="D7094" i="2"/>
  <c r="C7094" i="2"/>
  <c r="K7093" i="2"/>
  <c r="N7093" i="2" s="1"/>
  <c r="D7093" i="2"/>
  <c r="C7093" i="2"/>
  <c r="K7092" i="2"/>
  <c r="D7092" i="2"/>
  <c r="C7092" i="2"/>
  <c r="K7091" i="2"/>
  <c r="D7091" i="2"/>
  <c r="C7091" i="2"/>
  <c r="K7090" i="2"/>
  <c r="N7090" i="2" s="1"/>
  <c r="D7090" i="2"/>
  <c r="C7090" i="2"/>
  <c r="K7089" i="2"/>
  <c r="N7089" i="2" s="1"/>
  <c r="D7089" i="2"/>
  <c r="C7089" i="2"/>
  <c r="K7088" i="2"/>
  <c r="N7088" i="2" s="1"/>
  <c r="D7088" i="2"/>
  <c r="C7088" i="2"/>
  <c r="K7087" i="2"/>
  <c r="D7087" i="2"/>
  <c r="C7087" i="2"/>
  <c r="K7086" i="2"/>
  <c r="D7086" i="2"/>
  <c r="C7086" i="2"/>
  <c r="K7085" i="2"/>
  <c r="N7085" i="2" s="1"/>
  <c r="D7085" i="2"/>
  <c r="C7085" i="2"/>
  <c r="K7084" i="2"/>
  <c r="D7084" i="2"/>
  <c r="C7084" i="2"/>
  <c r="K7083" i="2"/>
  <c r="D7083" i="2"/>
  <c r="C7083" i="2"/>
  <c r="K7082" i="2"/>
  <c r="N7082" i="2" s="1"/>
  <c r="D7082" i="2"/>
  <c r="C7082" i="2"/>
  <c r="K7081" i="2"/>
  <c r="D7081" i="2"/>
  <c r="C7081" i="2"/>
  <c r="K7080" i="2"/>
  <c r="N7080" i="2" s="1"/>
  <c r="D7080" i="2"/>
  <c r="C7080" i="2"/>
  <c r="K7079" i="2"/>
  <c r="D7079" i="2"/>
  <c r="C7079" i="2"/>
  <c r="K7078" i="2"/>
  <c r="N7078" i="2" s="1"/>
  <c r="D7078" i="2"/>
  <c r="C7078" i="2"/>
  <c r="K7077" i="2"/>
  <c r="N7077" i="2" s="1"/>
  <c r="D7077" i="2"/>
  <c r="C7077" i="2"/>
  <c r="K7076" i="2"/>
  <c r="D7076" i="2"/>
  <c r="C7076" i="2"/>
  <c r="K7075" i="2"/>
  <c r="N7075" i="2" s="1"/>
  <c r="D7075" i="2"/>
  <c r="C7075" i="2"/>
  <c r="K7074" i="2"/>
  <c r="N7074" i="2" s="1"/>
  <c r="D7074" i="2"/>
  <c r="C7074" i="2"/>
  <c r="K7073" i="2"/>
  <c r="N7073" i="2" s="1"/>
  <c r="D7073" i="2"/>
  <c r="C7073" i="2"/>
  <c r="K7072" i="2"/>
  <c r="N7072" i="2" s="1"/>
  <c r="D7072" i="2"/>
  <c r="C7072" i="2"/>
  <c r="K7071" i="2"/>
  <c r="D7071" i="2"/>
  <c r="C7071" i="2"/>
  <c r="K7070" i="2"/>
  <c r="N7070" i="2" s="1"/>
  <c r="D7070" i="2"/>
  <c r="C7070" i="2"/>
  <c r="K7069" i="2"/>
  <c r="D7069" i="2"/>
  <c r="C7069" i="2"/>
  <c r="K7068" i="2"/>
  <c r="D7068" i="2"/>
  <c r="C7068" i="2"/>
  <c r="K7067" i="2"/>
  <c r="N7067" i="2" s="1"/>
  <c r="D7067" i="2"/>
  <c r="C7067" i="2"/>
  <c r="K7066" i="2"/>
  <c r="D7066" i="2"/>
  <c r="C7066" i="2"/>
  <c r="K7065" i="2"/>
  <c r="D7065" i="2"/>
  <c r="C7065" i="2"/>
  <c r="K7064" i="2"/>
  <c r="N7064" i="2" s="1"/>
  <c r="D7064" i="2"/>
  <c r="C7064" i="2"/>
  <c r="K7063" i="2"/>
  <c r="D7063" i="2"/>
  <c r="C7063" i="2"/>
  <c r="K7062" i="2"/>
  <c r="N7062" i="2" s="1"/>
  <c r="D7062" i="2"/>
  <c r="C7062" i="2"/>
  <c r="K7061" i="2"/>
  <c r="N7061" i="2" s="1"/>
  <c r="D7061" i="2"/>
  <c r="C7061" i="2"/>
  <c r="K7060" i="2"/>
  <c r="D7060" i="2"/>
  <c r="C7060" i="2"/>
  <c r="K7059" i="2"/>
  <c r="D7059" i="2"/>
  <c r="C7059" i="2"/>
  <c r="K7058" i="2"/>
  <c r="D7058" i="2"/>
  <c r="C7058" i="2"/>
  <c r="K7057" i="2"/>
  <c r="N7057" i="2" s="1"/>
  <c r="D7057" i="2"/>
  <c r="C7057" i="2"/>
  <c r="K7056" i="2"/>
  <c r="N7056" i="2" s="1"/>
  <c r="D7056" i="2"/>
  <c r="C7056" i="2"/>
  <c r="K7055" i="2"/>
  <c r="N7055" i="2" s="1"/>
  <c r="D7055" i="2"/>
  <c r="C7055" i="2"/>
  <c r="K7054" i="2"/>
  <c r="D7054" i="2"/>
  <c r="C7054" i="2"/>
  <c r="K7053" i="2"/>
  <c r="N7053" i="2" s="1"/>
  <c r="D7053" i="2"/>
  <c r="C7053" i="2"/>
  <c r="K7052" i="2"/>
  <c r="D7052" i="2"/>
  <c r="C7052" i="2"/>
  <c r="K7051" i="2"/>
  <c r="D7051" i="2"/>
  <c r="C7051" i="2"/>
  <c r="K7050" i="2"/>
  <c r="N7050" i="2" s="1"/>
  <c r="D7050" i="2"/>
  <c r="C7050" i="2"/>
  <c r="K7049" i="2"/>
  <c r="D7049" i="2"/>
  <c r="C7049" i="2"/>
  <c r="K7048" i="2"/>
  <c r="N7048" i="2" s="1"/>
  <c r="D7048" i="2"/>
  <c r="C7048" i="2"/>
  <c r="K7047" i="2"/>
  <c r="D7047" i="2"/>
  <c r="C7047" i="2"/>
  <c r="K7046" i="2"/>
  <c r="N7046" i="2" s="1"/>
  <c r="D7046" i="2"/>
  <c r="C7046" i="2"/>
  <c r="K7045" i="2"/>
  <c r="N7045" i="2" s="1"/>
  <c r="D7045" i="2"/>
  <c r="C7045" i="2"/>
  <c r="K7044" i="2"/>
  <c r="D7044" i="2"/>
  <c r="C7044" i="2"/>
  <c r="K7043" i="2"/>
  <c r="D7043" i="2"/>
  <c r="C7043" i="2"/>
  <c r="K7042" i="2"/>
  <c r="D7042" i="2"/>
  <c r="C7042" i="2"/>
  <c r="K7041" i="2"/>
  <c r="N7041" i="2" s="1"/>
  <c r="D7041" i="2"/>
  <c r="C7041" i="2"/>
  <c r="K7040" i="2"/>
  <c r="N7040" i="2" s="1"/>
  <c r="D7040" i="2"/>
  <c r="C7040" i="2"/>
  <c r="K7039" i="2"/>
  <c r="D7039" i="2"/>
  <c r="C7039" i="2"/>
  <c r="K7038" i="2"/>
  <c r="N7038" i="2" s="1"/>
  <c r="D7038" i="2"/>
  <c r="C7038" i="2"/>
  <c r="K7037" i="2"/>
  <c r="D7037" i="2"/>
  <c r="C7037" i="2"/>
  <c r="K7036" i="2"/>
  <c r="D7036" i="2"/>
  <c r="C7036" i="2"/>
  <c r="K7035" i="2"/>
  <c r="D7035" i="2"/>
  <c r="C7035" i="2"/>
  <c r="K7034" i="2"/>
  <c r="D7034" i="2"/>
  <c r="C7034" i="2"/>
  <c r="K7033" i="2"/>
  <c r="N7033" i="2" s="1"/>
  <c r="D7033" i="2"/>
  <c r="C7033" i="2"/>
  <c r="K7032" i="2"/>
  <c r="N7032" i="2" s="1"/>
  <c r="D7032" i="2"/>
  <c r="C7032" i="2"/>
  <c r="K7031" i="2"/>
  <c r="D7031" i="2"/>
  <c r="C7031" i="2"/>
  <c r="K7030" i="2"/>
  <c r="N7030" i="2" s="1"/>
  <c r="D7030" i="2"/>
  <c r="C7030" i="2"/>
  <c r="K7029" i="2"/>
  <c r="D7029" i="2"/>
  <c r="C7029" i="2"/>
  <c r="K7028" i="2"/>
  <c r="D7028" i="2"/>
  <c r="C7028" i="2"/>
  <c r="K7027" i="2"/>
  <c r="N7027" i="2" s="1"/>
  <c r="D7027" i="2"/>
  <c r="C7027" i="2"/>
  <c r="K7026" i="2"/>
  <c r="N7026" i="2" s="1"/>
  <c r="D7026" i="2"/>
  <c r="C7026" i="2"/>
  <c r="K7025" i="2"/>
  <c r="N7025" i="2" s="1"/>
  <c r="D7025" i="2"/>
  <c r="C7025" i="2"/>
  <c r="K7024" i="2"/>
  <c r="N7024" i="2" s="1"/>
  <c r="D7024" i="2"/>
  <c r="C7024" i="2"/>
  <c r="K7023" i="2"/>
  <c r="N7023" i="2" s="1"/>
  <c r="D7023" i="2"/>
  <c r="C7023" i="2"/>
  <c r="K7022" i="2"/>
  <c r="D7022" i="2"/>
  <c r="C7022" i="2"/>
  <c r="K7021" i="2"/>
  <c r="N7021" i="2" s="1"/>
  <c r="D7021" i="2"/>
  <c r="C7021" i="2"/>
  <c r="K7020" i="2"/>
  <c r="D7020" i="2"/>
  <c r="C7020" i="2"/>
  <c r="K7019" i="2"/>
  <c r="D7019" i="2"/>
  <c r="C7019" i="2"/>
  <c r="K7018" i="2"/>
  <c r="D7018" i="2"/>
  <c r="C7018" i="2"/>
  <c r="K7017" i="2"/>
  <c r="D7017" i="2"/>
  <c r="C7017" i="2"/>
  <c r="K7016" i="2"/>
  <c r="N7016" i="2" s="1"/>
  <c r="D7016" i="2"/>
  <c r="C7016" i="2"/>
  <c r="K7015" i="2"/>
  <c r="N7015" i="2" s="1"/>
  <c r="D7015" i="2"/>
  <c r="C7015" i="2"/>
  <c r="K7014" i="2"/>
  <c r="N7014" i="2" s="1"/>
  <c r="D7014" i="2"/>
  <c r="C7014" i="2"/>
  <c r="K7013" i="2"/>
  <c r="N7013" i="2" s="1"/>
  <c r="D7013" i="2"/>
  <c r="C7013" i="2"/>
  <c r="K7012" i="2"/>
  <c r="D7012" i="2"/>
  <c r="C7012" i="2"/>
  <c r="K7011" i="2"/>
  <c r="N7011" i="2" s="1"/>
  <c r="D7011" i="2"/>
  <c r="C7011" i="2"/>
  <c r="K7010" i="2"/>
  <c r="N7010" i="2" s="1"/>
  <c r="D7010" i="2"/>
  <c r="C7010" i="2"/>
  <c r="K7009" i="2"/>
  <c r="N7009" i="2" s="1"/>
  <c r="D7009" i="2"/>
  <c r="C7009" i="2"/>
  <c r="K7008" i="2"/>
  <c r="N7008" i="2" s="1"/>
  <c r="D7008" i="2"/>
  <c r="C7008" i="2"/>
  <c r="K7007" i="2"/>
  <c r="D7007" i="2"/>
  <c r="C7007" i="2"/>
  <c r="K7006" i="2"/>
  <c r="N7006" i="2" s="1"/>
  <c r="D7006" i="2"/>
  <c r="C7006" i="2"/>
  <c r="K7005" i="2"/>
  <c r="D7005" i="2"/>
  <c r="C7005" i="2"/>
  <c r="K7004" i="2"/>
  <c r="D7004" i="2"/>
  <c r="C7004" i="2"/>
  <c r="K7003" i="2"/>
  <c r="D7003" i="2"/>
  <c r="C7003" i="2"/>
  <c r="K7002" i="2"/>
  <c r="D7002" i="2"/>
  <c r="C7002" i="2"/>
  <c r="K7001" i="2"/>
  <c r="D7001" i="2"/>
  <c r="C7001" i="2"/>
  <c r="K7000" i="2"/>
  <c r="N7000" i="2" s="1"/>
  <c r="D7000" i="2"/>
  <c r="C7000" i="2"/>
  <c r="K6999" i="2"/>
  <c r="N6999" i="2" s="1"/>
  <c r="D6999" i="2"/>
  <c r="C6999" i="2"/>
  <c r="K6998" i="2"/>
  <c r="D6998" i="2"/>
  <c r="C6998" i="2"/>
  <c r="K6997" i="2"/>
  <c r="D6997" i="2"/>
  <c r="C6997" i="2"/>
  <c r="K6996" i="2"/>
  <c r="D6996" i="2"/>
  <c r="C6996" i="2"/>
  <c r="K6995" i="2"/>
  <c r="D6995" i="2"/>
  <c r="C6995" i="2"/>
  <c r="K6994" i="2"/>
  <c r="N6994" i="2" s="1"/>
  <c r="D6994" i="2"/>
  <c r="C6994" i="2"/>
  <c r="K6993" i="2"/>
  <c r="D6993" i="2"/>
  <c r="C6993" i="2"/>
  <c r="K6992" i="2"/>
  <c r="N6992" i="2" s="1"/>
  <c r="D6992" i="2"/>
  <c r="C6992" i="2"/>
  <c r="K6991" i="2"/>
  <c r="D6991" i="2"/>
  <c r="C6991" i="2"/>
  <c r="K6990" i="2"/>
  <c r="N6990" i="2" s="1"/>
  <c r="D6990" i="2"/>
  <c r="C6990" i="2"/>
  <c r="K6989" i="2"/>
  <c r="D6989" i="2"/>
  <c r="C6989" i="2"/>
  <c r="K6988" i="2"/>
  <c r="D6988" i="2"/>
  <c r="C6988" i="2"/>
  <c r="K6987" i="2"/>
  <c r="D6987" i="2"/>
  <c r="C6987" i="2"/>
  <c r="K6986" i="2"/>
  <c r="N6986" i="2" s="1"/>
  <c r="D6986" i="2"/>
  <c r="C6986" i="2"/>
  <c r="K6985" i="2"/>
  <c r="D6985" i="2"/>
  <c r="C6985" i="2"/>
  <c r="K6984" i="2"/>
  <c r="N6984" i="2" s="1"/>
  <c r="D6984" i="2"/>
  <c r="C6984" i="2"/>
  <c r="K6983" i="2"/>
  <c r="D6983" i="2"/>
  <c r="C6983" i="2"/>
  <c r="K6982" i="2"/>
  <c r="D6982" i="2"/>
  <c r="C6982" i="2"/>
  <c r="K6981" i="2"/>
  <c r="D6981" i="2"/>
  <c r="C6981" i="2"/>
  <c r="K6980" i="2"/>
  <c r="D6980" i="2"/>
  <c r="C6980" i="2"/>
  <c r="K6979" i="2"/>
  <c r="N6979" i="2" s="1"/>
  <c r="D6979" i="2"/>
  <c r="C6979" i="2"/>
  <c r="K6978" i="2"/>
  <c r="N6978" i="2" s="1"/>
  <c r="D6978" i="2"/>
  <c r="C6978" i="2"/>
  <c r="K6977" i="2"/>
  <c r="D6977" i="2"/>
  <c r="C6977" i="2"/>
  <c r="K6976" i="2"/>
  <c r="N6976" i="2" s="1"/>
  <c r="D6976" i="2"/>
  <c r="C6976" i="2"/>
  <c r="K6975" i="2"/>
  <c r="D6975" i="2"/>
  <c r="C6975" i="2"/>
  <c r="K6974" i="2"/>
  <c r="N6974" i="2" s="1"/>
  <c r="D6974" i="2"/>
  <c r="C6974" i="2"/>
  <c r="K6973" i="2"/>
  <c r="D6973" i="2"/>
  <c r="C6973" i="2"/>
  <c r="K6972" i="2"/>
  <c r="D6972" i="2"/>
  <c r="C6972" i="2"/>
  <c r="K6971" i="2"/>
  <c r="D6971" i="2"/>
  <c r="C6971" i="2"/>
  <c r="K6970" i="2"/>
  <c r="D6970" i="2"/>
  <c r="C6970" i="2"/>
  <c r="K6969" i="2"/>
  <c r="D6969" i="2"/>
  <c r="C6969" i="2"/>
  <c r="K6968" i="2"/>
  <c r="N6968" i="2" s="1"/>
  <c r="D6968" i="2"/>
  <c r="C6968" i="2"/>
  <c r="K6967" i="2"/>
  <c r="N6967" i="2" s="1"/>
  <c r="D6967" i="2"/>
  <c r="C6967" i="2"/>
  <c r="K6966" i="2"/>
  <c r="D6966" i="2"/>
  <c r="C6966" i="2"/>
  <c r="K6965" i="2"/>
  <c r="D6965" i="2"/>
  <c r="C6965" i="2"/>
  <c r="K6964" i="2"/>
  <c r="D6964" i="2"/>
  <c r="C6964" i="2"/>
  <c r="K6963" i="2"/>
  <c r="D6963" i="2"/>
  <c r="C6963" i="2"/>
  <c r="K6962" i="2"/>
  <c r="N6962" i="2" s="1"/>
  <c r="D6962" i="2"/>
  <c r="C6962" i="2"/>
  <c r="K6961" i="2"/>
  <c r="D6961" i="2"/>
  <c r="C6961" i="2"/>
  <c r="K6960" i="2"/>
  <c r="N6960" i="2" s="1"/>
  <c r="D6960" i="2"/>
  <c r="C6960" i="2"/>
  <c r="K6959" i="2"/>
  <c r="D6959" i="2"/>
  <c r="C6959" i="2"/>
  <c r="K6958" i="2"/>
  <c r="N6958" i="2" s="1"/>
  <c r="D6958" i="2"/>
  <c r="C6958" i="2"/>
  <c r="K6957" i="2"/>
  <c r="D6957" i="2"/>
  <c r="C6957" i="2"/>
  <c r="K6956" i="2"/>
  <c r="D6956" i="2"/>
  <c r="C6956" i="2"/>
  <c r="K6955" i="2"/>
  <c r="D6955" i="2"/>
  <c r="C6955" i="2"/>
  <c r="K6954" i="2"/>
  <c r="N6954" i="2" s="1"/>
  <c r="D6954" i="2"/>
  <c r="C6954" i="2"/>
  <c r="K6953" i="2"/>
  <c r="D6953" i="2"/>
  <c r="C6953" i="2"/>
  <c r="K6952" i="2"/>
  <c r="N6952" i="2" s="1"/>
  <c r="D6952" i="2"/>
  <c r="C6952" i="2"/>
  <c r="K6951" i="2"/>
  <c r="D6951" i="2"/>
  <c r="C6951" i="2"/>
  <c r="K6950" i="2"/>
  <c r="D6950" i="2"/>
  <c r="C6950" i="2"/>
  <c r="K6949" i="2"/>
  <c r="D6949" i="2"/>
  <c r="C6949" i="2"/>
  <c r="K6948" i="2"/>
  <c r="D6948" i="2"/>
  <c r="C6948" i="2"/>
  <c r="K6947" i="2"/>
  <c r="N6947" i="2" s="1"/>
  <c r="D6947" i="2"/>
  <c r="C6947" i="2"/>
  <c r="K6946" i="2"/>
  <c r="N6946" i="2" s="1"/>
  <c r="D6946" i="2"/>
  <c r="C6946" i="2"/>
  <c r="K6945" i="2"/>
  <c r="D6945" i="2"/>
  <c r="C6945" i="2"/>
  <c r="K6944" i="2"/>
  <c r="N6944" i="2" s="1"/>
  <c r="D6944" i="2"/>
  <c r="C6944" i="2"/>
  <c r="K6943" i="2"/>
  <c r="D6943" i="2"/>
  <c r="C6943" i="2"/>
  <c r="K6942" i="2"/>
  <c r="N6942" i="2" s="1"/>
  <c r="D6942" i="2"/>
  <c r="C6942" i="2"/>
  <c r="K6941" i="2"/>
  <c r="D6941" i="2"/>
  <c r="C6941" i="2"/>
  <c r="K6940" i="2"/>
  <c r="D6940" i="2"/>
  <c r="C6940" i="2"/>
  <c r="K6939" i="2"/>
  <c r="D6939" i="2"/>
  <c r="C6939" i="2"/>
  <c r="K6938" i="2"/>
  <c r="D6938" i="2"/>
  <c r="C6938" i="2"/>
  <c r="K6937" i="2"/>
  <c r="D6937" i="2"/>
  <c r="C6937" i="2"/>
  <c r="K6936" i="2"/>
  <c r="N6936" i="2" s="1"/>
  <c r="D6936" i="2"/>
  <c r="C6936" i="2"/>
  <c r="N6935" i="2"/>
  <c r="K6935" i="2"/>
  <c r="D6935" i="2"/>
  <c r="C6935" i="2"/>
  <c r="K6934" i="2"/>
  <c r="D6934" i="2"/>
  <c r="C6934" i="2"/>
  <c r="K6933" i="2"/>
  <c r="D6933" i="2"/>
  <c r="C6933" i="2"/>
  <c r="K6932" i="2"/>
  <c r="D6932" i="2"/>
  <c r="C6932" i="2"/>
  <c r="K6931" i="2"/>
  <c r="D6931" i="2"/>
  <c r="C6931" i="2"/>
  <c r="K6930" i="2"/>
  <c r="N6930" i="2" s="1"/>
  <c r="D6930" i="2"/>
  <c r="C6930" i="2"/>
  <c r="K6929" i="2"/>
  <c r="D6929" i="2"/>
  <c r="C6929" i="2"/>
  <c r="K6928" i="2"/>
  <c r="N6928" i="2" s="1"/>
  <c r="D6928" i="2"/>
  <c r="C6928" i="2"/>
  <c r="K6927" i="2"/>
  <c r="D6927" i="2"/>
  <c r="C6927" i="2"/>
  <c r="K6926" i="2"/>
  <c r="N6926" i="2" s="1"/>
  <c r="D6926" i="2"/>
  <c r="C6926" i="2"/>
  <c r="K6925" i="2"/>
  <c r="D6925" i="2"/>
  <c r="C6925" i="2"/>
  <c r="K6924" i="2"/>
  <c r="D6924" i="2"/>
  <c r="C6924" i="2"/>
  <c r="K6923" i="2"/>
  <c r="D6923" i="2"/>
  <c r="C6923" i="2"/>
  <c r="K6922" i="2"/>
  <c r="N6922" i="2" s="1"/>
  <c r="D6922" i="2"/>
  <c r="C6922" i="2"/>
  <c r="K6921" i="2"/>
  <c r="D6921" i="2"/>
  <c r="C6921" i="2"/>
  <c r="K6920" i="2"/>
  <c r="N6920" i="2" s="1"/>
  <c r="D6920" i="2"/>
  <c r="C6920" i="2"/>
  <c r="K6919" i="2"/>
  <c r="D6919" i="2"/>
  <c r="C6919" i="2"/>
  <c r="K6918" i="2"/>
  <c r="D6918" i="2"/>
  <c r="C6918" i="2"/>
  <c r="K6917" i="2"/>
  <c r="D6917" i="2"/>
  <c r="C6917" i="2"/>
  <c r="K6916" i="2"/>
  <c r="D6916" i="2"/>
  <c r="C6916" i="2"/>
  <c r="K6915" i="2"/>
  <c r="N6915" i="2" s="1"/>
  <c r="D6915" i="2"/>
  <c r="C6915" i="2"/>
  <c r="K6914" i="2"/>
  <c r="N6914" i="2" s="1"/>
  <c r="D6914" i="2"/>
  <c r="C6914" i="2"/>
  <c r="K6913" i="2"/>
  <c r="D6913" i="2"/>
  <c r="C6913" i="2"/>
  <c r="K6912" i="2"/>
  <c r="N6912" i="2" s="1"/>
  <c r="D6912" i="2"/>
  <c r="C6912" i="2"/>
  <c r="K6911" i="2"/>
  <c r="D6911" i="2"/>
  <c r="C6911" i="2"/>
  <c r="K6910" i="2"/>
  <c r="N6910" i="2" s="1"/>
  <c r="D6910" i="2"/>
  <c r="C6910" i="2"/>
  <c r="K6909" i="2"/>
  <c r="D6909" i="2"/>
  <c r="C6909" i="2"/>
  <c r="K6908" i="2"/>
  <c r="D6908" i="2"/>
  <c r="C6908" i="2"/>
  <c r="K6907" i="2"/>
  <c r="D6907" i="2"/>
  <c r="C6907" i="2"/>
  <c r="K6906" i="2"/>
  <c r="D6906" i="2"/>
  <c r="C6906" i="2"/>
  <c r="K6905" i="2"/>
  <c r="D6905" i="2"/>
  <c r="C6905" i="2"/>
  <c r="K6904" i="2"/>
  <c r="N6904" i="2" s="1"/>
  <c r="D6904" i="2"/>
  <c r="C6904" i="2"/>
  <c r="K6903" i="2"/>
  <c r="D6903" i="2"/>
  <c r="C6903" i="2"/>
  <c r="K6902" i="2"/>
  <c r="D6902" i="2"/>
  <c r="C6902" i="2"/>
  <c r="K6901" i="2"/>
  <c r="D6901" i="2"/>
  <c r="C6901" i="2"/>
  <c r="K6900" i="2"/>
  <c r="D6900" i="2"/>
  <c r="C6900" i="2"/>
  <c r="K6899" i="2"/>
  <c r="D6899" i="2"/>
  <c r="C6899" i="2"/>
  <c r="K6898" i="2"/>
  <c r="N6898" i="2" s="1"/>
  <c r="D6898" i="2"/>
  <c r="C6898" i="2"/>
  <c r="K6897" i="2"/>
  <c r="D6897" i="2"/>
  <c r="C6897" i="2"/>
  <c r="K6896" i="2"/>
  <c r="N6896" i="2" s="1"/>
  <c r="D6896" i="2"/>
  <c r="C6896" i="2"/>
  <c r="K6895" i="2"/>
  <c r="D6895" i="2"/>
  <c r="C6895" i="2"/>
  <c r="K6894" i="2"/>
  <c r="N6894" i="2" s="1"/>
  <c r="D6894" i="2"/>
  <c r="C6894" i="2"/>
  <c r="K6893" i="2"/>
  <c r="D6893" i="2"/>
  <c r="C6893" i="2"/>
  <c r="K6892" i="2"/>
  <c r="D6892" i="2"/>
  <c r="C6892" i="2"/>
  <c r="K6891" i="2"/>
  <c r="D6891" i="2"/>
  <c r="C6891" i="2"/>
  <c r="K6890" i="2"/>
  <c r="N6890" i="2" s="1"/>
  <c r="D6890" i="2"/>
  <c r="C6890" i="2"/>
  <c r="K6889" i="2"/>
  <c r="D6889" i="2"/>
  <c r="C6889" i="2"/>
  <c r="K6888" i="2"/>
  <c r="N6888" i="2" s="1"/>
  <c r="D6888" i="2"/>
  <c r="C6888" i="2"/>
  <c r="K6887" i="2"/>
  <c r="D6887" i="2"/>
  <c r="C6887" i="2"/>
  <c r="K6886" i="2"/>
  <c r="D6886" i="2"/>
  <c r="C6886" i="2"/>
  <c r="K6885" i="2"/>
  <c r="D6885" i="2"/>
  <c r="C6885" i="2"/>
  <c r="K6884" i="2"/>
  <c r="D6884" i="2"/>
  <c r="C6884" i="2"/>
  <c r="K6883" i="2"/>
  <c r="D6883" i="2"/>
  <c r="C6883" i="2"/>
  <c r="K6882" i="2"/>
  <c r="N6882" i="2" s="1"/>
  <c r="D6882" i="2"/>
  <c r="C6882" i="2"/>
  <c r="K6881" i="2"/>
  <c r="D6881" i="2"/>
  <c r="C6881" i="2"/>
  <c r="K6880" i="2"/>
  <c r="N6880" i="2" s="1"/>
  <c r="D6880" i="2"/>
  <c r="C6880" i="2"/>
  <c r="K6879" i="2"/>
  <c r="D6879" i="2"/>
  <c r="C6879" i="2"/>
  <c r="K6878" i="2"/>
  <c r="N6878" i="2" s="1"/>
  <c r="D6878" i="2"/>
  <c r="C6878" i="2"/>
  <c r="K6877" i="2"/>
  <c r="D6877" i="2"/>
  <c r="C6877" i="2"/>
  <c r="K6876" i="2"/>
  <c r="D6876" i="2"/>
  <c r="C6876" i="2"/>
  <c r="K6875" i="2"/>
  <c r="D6875" i="2"/>
  <c r="C6875" i="2"/>
  <c r="K6874" i="2"/>
  <c r="N6874" i="2" s="1"/>
  <c r="D6874" i="2"/>
  <c r="C6874" i="2"/>
  <c r="K6873" i="2"/>
  <c r="D6873" i="2"/>
  <c r="C6873" i="2"/>
  <c r="K6872" i="2"/>
  <c r="N6872" i="2" s="1"/>
  <c r="D6872" i="2"/>
  <c r="C6872" i="2"/>
  <c r="K6871" i="2"/>
  <c r="D6871" i="2"/>
  <c r="C6871" i="2"/>
  <c r="K6870" i="2"/>
  <c r="D6870" i="2"/>
  <c r="C6870" i="2"/>
  <c r="K6869" i="2"/>
  <c r="D6869" i="2"/>
  <c r="C6869" i="2"/>
  <c r="K6868" i="2"/>
  <c r="D6868" i="2"/>
  <c r="C6868" i="2"/>
  <c r="N6867" i="2"/>
  <c r="K6867" i="2"/>
  <c r="D6867" i="2"/>
  <c r="C6867" i="2"/>
  <c r="K6866" i="2"/>
  <c r="N6866" i="2" s="1"/>
  <c r="D6866" i="2"/>
  <c r="C6866" i="2"/>
  <c r="K6865" i="2"/>
  <c r="D6865" i="2"/>
  <c r="C6865" i="2"/>
  <c r="K6864" i="2"/>
  <c r="N6864" i="2" s="1"/>
  <c r="D6864" i="2"/>
  <c r="C6864" i="2"/>
  <c r="K6863" i="2"/>
  <c r="D6863" i="2"/>
  <c r="C6863" i="2"/>
  <c r="K6862" i="2"/>
  <c r="N6862" i="2" s="1"/>
  <c r="D6862" i="2"/>
  <c r="C6862" i="2"/>
  <c r="K6861" i="2"/>
  <c r="D6861" i="2"/>
  <c r="C6861" i="2"/>
  <c r="K6860" i="2"/>
  <c r="D6860" i="2"/>
  <c r="C6860" i="2"/>
  <c r="K6859" i="2"/>
  <c r="D6859" i="2"/>
  <c r="C6859" i="2"/>
  <c r="K6858" i="2"/>
  <c r="N6858" i="2" s="1"/>
  <c r="D6858" i="2"/>
  <c r="C6858" i="2"/>
  <c r="K6857" i="2"/>
  <c r="D6857" i="2"/>
  <c r="C6857" i="2"/>
  <c r="K6856" i="2"/>
  <c r="N6856" i="2" s="1"/>
  <c r="D6856" i="2"/>
  <c r="C6856" i="2"/>
  <c r="K6855" i="2"/>
  <c r="D6855" i="2"/>
  <c r="C6855" i="2"/>
  <c r="K6854" i="2"/>
  <c r="D6854" i="2"/>
  <c r="C6854" i="2"/>
  <c r="K6853" i="2"/>
  <c r="D6853" i="2"/>
  <c r="C6853" i="2"/>
  <c r="K6852" i="2"/>
  <c r="D6852" i="2"/>
  <c r="C6852" i="2"/>
  <c r="K6851" i="2"/>
  <c r="D6851" i="2"/>
  <c r="C6851" i="2"/>
  <c r="K6850" i="2"/>
  <c r="N6850" i="2" s="1"/>
  <c r="D6850" i="2"/>
  <c r="C6850" i="2"/>
  <c r="K6849" i="2"/>
  <c r="D6849" i="2"/>
  <c r="C6849" i="2"/>
  <c r="K6848" i="2"/>
  <c r="N6848" i="2" s="1"/>
  <c r="D6848" i="2"/>
  <c r="C6848" i="2"/>
  <c r="K6847" i="2"/>
  <c r="D6847" i="2"/>
  <c r="C6847" i="2"/>
  <c r="K6846" i="2"/>
  <c r="N6846" i="2" s="1"/>
  <c r="D6846" i="2"/>
  <c r="C6846" i="2"/>
  <c r="K6845" i="2"/>
  <c r="D6845" i="2"/>
  <c r="C6845" i="2"/>
  <c r="K6844" i="2"/>
  <c r="D6844" i="2"/>
  <c r="C6844" i="2"/>
  <c r="K6843" i="2"/>
  <c r="D6843" i="2"/>
  <c r="C6843" i="2"/>
  <c r="K6842" i="2"/>
  <c r="N6842" i="2" s="1"/>
  <c r="D6842" i="2"/>
  <c r="C6842" i="2"/>
  <c r="K6841" i="2"/>
  <c r="D6841" i="2"/>
  <c r="C6841" i="2"/>
  <c r="K6840" i="2"/>
  <c r="N6840" i="2" s="1"/>
  <c r="D6840" i="2"/>
  <c r="C6840" i="2"/>
  <c r="K6839" i="2"/>
  <c r="D6839" i="2"/>
  <c r="C6839" i="2"/>
  <c r="K6838" i="2"/>
  <c r="D6838" i="2"/>
  <c r="C6838" i="2"/>
  <c r="K6837" i="2"/>
  <c r="D6837" i="2"/>
  <c r="C6837" i="2"/>
  <c r="K6836" i="2"/>
  <c r="D6836" i="2"/>
  <c r="C6836" i="2"/>
  <c r="K6835" i="2"/>
  <c r="D6835" i="2"/>
  <c r="C6835" i="2"/>
  <c r="K6834" i="2"/>
  <c r="N6834" i="2" s="1"/>
  <c r="D6834" i="2"/>
  <c r="C6834" i="2"/>
  <c r="K6833" i="2"/>
  <c r="D6833" i="2"/>
  <c r="C6833" i="2"/>
  <c r="K6832" i="2"/>
  <c r="N6832" i="2" s="1"/>
  <c r="D6832" i="2"/>
  <c r="C6832" i="2"/>
  <c r="K6831" i="2"/>
  <c r="D6831" i="2"/>
  <c r="C6831" i="2"/>
  <c r="K6830" i="2"/>
  <c r="N6830" i="2" s="1"/>
  <c r="D6830" i="2"/>
  <c r="C6830" i="2"/>
  <c r="K6829" i="2"/>
  <c r="D6829" i="2"/>
  <c r="C6829" i="2"/>
  <c r="K6828" i="2"/>
  <c r="D6828" i="2"/>
  <c r="C6828" i="2"/>
  <c r="K6827" i="2"/>
  <c r="D6827" i="2"/>
  <c r="C6827" i="2"/>
  <c r="K6826" i="2"/>
  <c r="N6826" i="2" s="1"/>
  <c r="D6826" i="2"/>
  <c r="C6826" i="2"/>
  <c r="K6825" i="2"/>
  <c r="D6825" i="2"/>
  <c r="C6825" i="2"/>
  <c r="K6824" i="2"/>
  <c r="N6824" i="2" s="1"/>
  <c r="D6824" i="2"/>
  <c r="C6824" i="2"/>
  <c r="K6823" i="2"/>
  <c r="D6823" i="2"/>
  <c r="C6823" i="2"/>
  <c r="K6822" i="2"/>
  <c r="D6822" i="2"/>
  <c r="C6822" i="2"/>
  <c r="K6821" i="2"/>
  <c r="D6821" i="2"/>
  <c r="C6821" i="2"/>
  <c r="K6820" i="2"/>
  <c r="D6820" i="2"/>
  <c r="C6820" i="2"/>
  <c r="K6819" i="2"/>
  <c r="D6819" i="2"/>
  <c r="C6819" i="2"/>
  <c r="K6818" i="2"/>
  <c r="N6818" i="2" s="1"/>
  <c r="D6818" i="2"/>
  <c r="C6818" i="2"/>
  <c r="K6817" i="2"/>
  <c r="D6817" i="2"/>
  <c r="C6817" i="2"/>
  <c r="K6816" i="2"/>
  <c r="N6816" i="2" s="1"/>
  <c r="D6816" i="2"/>
  <c r="C6816" i="2"/>
  <c r="K6815" i="2"/>
  <c r="D6815" i="2"/>
  <c r="C6815" i="2"/>
  <c r="K6814" i="2"/>
  <c r="N6814" i="2" s="1"/>
  <c r="D6814" i="2"/>
  <c r="C6814" i="2"/>
  <c r="K6813" i="2"/>
  <c r="D6813" i="2"/>
  <c r="C6813" i="2"/>
  <c r="K6812" i="2"/>
  <c r="D6812" i="2"/>
  <c r="C6812" i="2"/>
  <c r="K6811" i="2"/>
  <c r="D6811" i="2"/>
  <c r="C6811" i="2"/>
  <c r="K6810" i="2"/>
  <c r="N6810" i="2" s="1"/>
  <c r="D6810" i="2"/>
  <c r="C6810" i="2"/>
  <c r="K6809" i="2"/>
  <c r="D6809" i="2"/>
  <c r="C6809" i="2"/>
  <c r="K6808" i="2"/>
  <c r="N6808" i="2" s="1"/>
  <c r="D6808" i="2"/>
  <c r="C6808" i="2"/>
  <c r="K6807" i="2"/>
  <c r="D6807" i="2"/>
  <c r="C6807" i="2"/>
  <c r="K6806" i="2"/>
  <c r="D6806" i="2"/>
  <c r="C6806" i="2"/>
  <c r="K6805" i="2"/>
  <c r="D6805" i="2"/>
  <c r="C6805" i="2"/>
  <c r="K6804" i="2"/>
  <c r="D6804" i="2"/>
  <c r="C6804" i="2"/>
  <c r="K6803" i="2"/>
  <c r="D6803" i="2"/>
  <c r="C6803" i="2"/>
  <c r="K6802" i="2"/>
  <c r="N6802" i="2" s="1"/>
  <c r="D6802" i="2"/>
  <c r="C6802" i="2"/>
  <c r="K6801" i="2"/>
  <c r="D6801" i="2"/>
  <c r="C6801" i="2"/>
  <c r="K6800" i="2"/>
  <c r="N6800" i="2" s="1"/>
  <c r="D6800" i="2"/>
  <c r="C6800" i="2"/>
  <c r="K6799" i="2"/>
  <c r="D6799" i="2"/>
  <c r="C6799" i="2"/>
  <c r="K6798" i="2"/>
  <c r="N6798" i="2" s="1"/>
  <c r="D6798" i="2"/>
  <c r="C6798" i="2"/>
  <c r="K6797" i="2"/>
  <c r="D6797" i="2"/>
  <c r="C6797" i="2"/>
  <c r="K6796" i="2"/>
  <c r="D6796" i="2"/>
  <c r="C6796" i="2"/>
  <c r="K6795" i="2"/>
  <c r="D6795" i="2"/>
  <c r="C6795" i="2"/>
  <c r="K6794" i="2"/>
  <c r="N6794" i="2" s="1"/>
  <c r="D6794" i="2"/>
  <c r="C6794" i="2"/>
  <c r="K6793" i="2"/>
  <c r="D6793" i="2"/>
  <c r="C6793" i="2"/>
  <c r="K6792" i="2"/>
  <c r="N6792" i="2" s="1"/>
  <c r="D6792" i="2"/>
  <c r="C6792" i="2"/>
  <c r="K6791" i="2"/>
  <c r="D6791" i="2"/>
  <c r="C6791" i="2"/>
  <c r="K6790" i="2"/>
  <c r="D6790" i="2"/>
  <c r="C6790" i="2"/>
  <c r="K6789" i="2"/>
  <c r="D6789" i="2"/>
  <c r="C6789" i="2"/>
  <c r="K6788" i="2"/>
  <c r="D6788" i="2"/>
  <c r="C6788" i="2"/>
  <c r="K6787" i="2"/>
  <c r="D6787" i="2"/>
  <c r="C6787" i="2"/>
  <c r="K6786" i="2"/>
  <c r="N6786" i="2" s="1"/>
  <c r="D6786" i="2"/>
  <c r="C6786" i="2"/>
  <c r="K6785" i="2"/>
  <c r="D6785" i="2"/>
  <c r="C6785" i="2"/>
  <c r="K6784" i="2"/>
  <c r="N6784" i="2" s="1"/>
  <c r="D6784" i="2"/>
  <c r="C6784" i="2"/>
  <c r="K6783" i="2"/>
  <c r="D6783" i="2"/>
  <c r="C6783" i="2"/>
  <c r="K6782" i="2"/>
  <c r="N6782" i="2" s="1"/>
  <c r="D6782" i="2"/>
  <c r="C6782" i="2"/>
  <c r="K6781" i="2"/>
  <c r="D6781" i="2"/>
  <c r="C6781" i="2"/>
  <c r="K6780" i="2"/>
  <c r="D6780" i="2"/>
  <c r="C6780" i="2"/>
  <c r="K6779" i="2"/>
  <c r="D6779" i="2"/>
  <c r="C6779" i="2"/>
  <c r="K6778" i="2"/>
  <c r="N6778" i="2" s="1"/>
  <c r="D6778" i="2"/>
  <c r="C6778" i="2"/>
  <c r="K6777" i="2"/>
  <c r="D6777" i="2"/>
  <c r="C6777" i="2"/>
  <c r="K6776" i="2"/>
  <c r="N6776" i="2" s="1"/>
  <c r="D6776" i="2"/>
  <c r="C6776" i="2"/>
  <c r="K6775" i="2"/>
  <c r="D6775" i="2"/>
  <c r="C6775" i="2"/>
  <c r="K6774" i="2"/>
  <c r="D6774" i="2"/>
  <c r="C6774" i="2"/>
  <c r="K6773" i="2"/>
  <c r="D6773" i="2"/>
  <c r="C6773" i="2"/>
  <c r="K6772" i="2"/>
  <c r="D6772" i="2"/>
  <c r="C6772" i="2"/>
  <c r="K6771" i="2"/>
  <c r="D6771" i="2"/>
  <c r="C6771" i="2"/>
  <c r="K6770" i="2"/>
  <c r="N6770" i="2" s="1"/>
  <c r="D6770" i="2"/>
  <c r="C6770" i="2"/>
  <c r="K6769" i="2"/>
  <c r="D6769" i="2"/>
  <c r="C6769" i="2"/>
  <c r="K6768" i="2"/>
  <c r="N6768" i="2" s="1"/>
  <c r="C6768" i="2"/>
  <c r="K6767" i="2"/>
  <c r="C6767" i="2"/>
  <c r="K6766" i="2"/>
  <c r="N6766" i="2" s="1"/>
  <c r="C6766" i="2"/>
  <c r="K6765" i="2"/>
  <c r="D6765" i="2"/>
  <c r="C6765" i="2"/>
  <c r="K6764" i="2"/>
  <c r="D6764" i="2"/>
  <c r="C6764" i="2"/>
  <c r="K6763" i="2"/>
  <c r="D6763" i="2"/>
  <c r="C6763" i="2"/>
  <c r="K6762" i="2"/>
  <c r="N6762" i="2" s="1"/>
  <c r="D6762" i="2"/>
  <c r="C6762" i="2"/>
  <c r="K6761" i="2"/>
  <c r="N6761" i="2" s="1"/>
  <c r="D6761" i="2"/>
  <c r="C6761" i="2"/>
  <c r="K6760" i="2"/>
  <c r="D6760" i="2"/>
  <c r="C6760" i="2"/>
  <c r="K6759" i="2"/>
  <c r="D6759" i="2"/>
  <c r="C6759" i="2"/>
  <c r="K6758" i="2"/>
  <c r="N6758" i="2" s="1"/>
  <c r="D6758" i="2"/>
  <c r="C6758" i="2"/>
  <c r="K6757" i="2"/>
  <c r="D6757" i="2"/>
  <c r="C6757" i="2"/>
  <c r="K6756" i="2"/>
  <c r="D6756" i="2"/>
  <c r="C6756" i="2"/>
  <c r="K6755" i="2"/>
  <c r="D6755" i="2"/>
  <c r="C6755" i="2"/>
  <c r="K6754" i="2"/>
  <c r="D6754" i="2"/>
  <c r="C6754" i="2"/>
  <c r="K6753" i="2"/>
  <c r="N6753" i="2" s="1"/>
  <c r="D6753" i="2"/>
  <c r="C6753" i="2"/>
  <c r="K6752" i="2"/>
  <c r="D6752" i="2"/>
  <c r="C6752" i="2"/>
  <c r="K6751" i="2"/>
  <c r="D6751" i="2"/>
  <c r="C6751" i="2"/>
  <c r="K6750" i="2"/>
  <c r="D6750" i="2"/>
  <c r="C6750" i="2"/>
  <c r="K6749" i="2"/>
  <c r="D6749" i="2"/>
  <c r="C6749" i="2"/>
  <c r="K6748" i="2"/>
  <c r="D6748" i="2"/>
  <c r="C6748" i="2"/>
  <c r="K6747" i="2"/>
  <c r="K6746" i="2"/>
  <c r="D6746" i="2"/>
  <c r="C6746" i="2"/>
  <c r="K6745" i="2"/>
  <c r="N6745" i="2" s="1"/>
  <c r="D6745" i="2"/>
  <c r="C6745" i="2"/>
  <c r="K6744" i="2"/>
  <c r="N6744" i="2" s="1"/>
  <c r="D6744" i="2"/>
  <c r="C6744" i="2"/>
  <c r="K6743" i="2"/>
  <c r="N6743" i="2" s="1"/>
  <c r="D6743" i="2"/>
  <c r="C6743" i="2"/>
  <c r="K6742" i="2"/>
  <c r="D6742" i="2"/>
  <c r="C6742" i="2"/>
  <c r="K6741" i="2"/>
  <c r="N6741" i="2" s="1"/>
  <c r="D6741" i="2"/>
  <c r="C6741" i="2"/>
  <c r="K6740" i="2"/>
  <c r="N6740" i="2" s="1"/>
  <c r="D6740" i="2"/>
  <c r="C6740" i="2"/>
  <c r="K6739" i="2"/>
  <c r="D6739" i="2"/>
  <c r="C6739" i="2"/>
  <c r="K6738" i="2"/>
  <c r="D6738" i="2"/>
  <c r="C6738" i="2"/>
  <c r="K6737" i="2"/>
  <c r="N6737" i="2" s="1"/>
  <c r="D6737" i="2"/>
  <c r="C6737" i="2"/>
  <c r="K6736" i="2"/>
  <c r="D6736" i="2"/>
  <c r="C6736" i="2"/>
  <c r="K6735" i="2"/>
  <c r="N6735" i="2" s="1"/>
  <c r="D6735" i="2"/>
  <c r="C6735" i="2"/>
  <c r="K6734" i="2"/>
  <c r="D6734" i="2"/>
  <c r="C6734" i="2"/>
  <c r="K6733" i="2"/>
  <c r="N6733" i="2" s="1"/>
  <c r="D6733" i="2"/>
  <c r="C6733" i="2"/>
  <c r="K6732" i="2"/>
  <c r="N6732" i="2" s="1"/>
  <c r="D6732" i="2"/>
  <c r="C6732" i="2"/>
  <c r="K6731" i="2"/>
  <c r="D6731" i="2"/>
  <c r="C6731" i="2"/>
  <c r="K6730" i="2"/>
  <c r="D6730" i="2"/>
  <c r="C6730" i="2"/>
  <c r="K6729" i="2"/>
  <c r="N6729" i="2" s="1"/>
  <c r="D6729" i="2"/>
  <c r="C6729" i="2"/>
  <c r="K6728" i="2"/>
  <c r="N6728" i="2" s="1"/>
  <c r="D6728" i="2"/>
  <c r="C6728" i="2"/>
  <c r="K6727" i="2"/>
  <c r="N6727" i="2" s="1"/>
  <c r="D6727" i="2"/>
  <c r="C6727" i="2"/>
  <c r="K6726" i="2"/>
  <c r="D6726" i="2"/>
  <c r="C6726" i="2"/>
  <c r="K6725" i="2"/>
  <c r="N6725" i="2" s="1"/>
  <c r="D6725" i="2"/>
  <c r="C6725" i="2"/>
  <c r="K6724" i="2"/>
  <c r="D6724" i="2"/>
  <c r="C6724" i="2"/>
  <c r="K6723" i="2"/>
  <c r="D6723" i="2"/>
  <c r="C6723" i="2"/>
  <c r="K6722" i="2"/>
  <c r="D6722" i="2"/>
  <c r="C6722" i="2"/>
  <c r="N6721" i="2"/>
  <c r="D6721" i="2"/>
  <c r="C6721" i="2"/>
  <c r="K6720" i="2"/>
  <c r="N6720" i="2" s="1"/>
  <c r="D6720" i="2"/>
  <c r="C6720" i="2"/>
  <c r="K6719" i="2"/>
  <c r="D6719" i="2"/>
  <c r="C6719" i="2"/>
  <c r="K6718" i="2"/>
  <c r="D6718" i="2"/>
  <c r="C6718" i="2"/>
  <c r="K6717" i="2"/>
  <c r="D6717" i="2"/>
  <c r="C6717" i="2"/>
  <c r="K6716" i="2"/>
  <c r="N6716" i="2" s="1"/>
  <c r="D6716" i="2"/>
  <c r="C6716" i="2"/>
  <c r="K6715" i="2"/>
  <c r="D6715" i="2"/>
  <c r="C6715" i="2"/>
  <c r="K6714" i="2"/>
  <c r="N6714" i="2" s="1"/>
  <c r="D6714" i="2"/>
  <c r="C6714" i="2"/>
  <c r="K6713" i="2"/>
  <c r="D6713" i="2"/>
  <c r="C6713" i="2"/>
  <c r="K6712" i="2"/>
  <c r="D6712" i="2"/>
  <c r="C6712" i="2"/>
  <c r="K6711" i="2"/>
  <c r="D6711" i="2"/>
  <c r="C6711" i="2"/>
  <c r="K6710" i="2"/>
  <c r="D6710" i="2"/>
  <c r="C6710" i="2"/>
  <c r="K6709" i="2"/>
  <c r="D6709" i="2"/>
  <c r="C6709" i="2"/>
  <c r="K6708" i="2"/>
  <c r="D6708" i="2"/>
  <c r="C6708" i="2"/>
  <c r="K6707" i="2"/>
  <c r="D6707" i="2"/>
  <c r="C6707" i="2"/>
  <c r="K6706" i="2"/>
  <c r="N6706" i="2" s="1"/>
  <c r="D6706" i="2"/>
  <c r="C6706" i="2"/>
  <c r="K6705" i="2"/>
  <c r="D6705" i="2"/>
  <c r="C6705" i="2"/>
  <c r="K6704" i="2"/>
  <c r="D6704" i="2"/>
  <c r="C6704" i="2"/>
  <c r="K6703" i="2"/>
  <c r="D6703" i="2"/>
  <c r="C6703" i="2"/>
  <c r="K6702" i="2"/>
  <c r="D6702" i="2"/>
  <c r="C6702" i="2"/>
  <c r="K6701" i="2"/>
  <c r="D6701" i="2"/>
  <c r="C6701" i="2"/>
  <c r="K6700" i="2"/>
  <c r="N6700" i="2" s="1"/>
  <c r="D6700" i="2"/>
  <c r="C6700" i="2"/>
  <c r="K6699" i="2"/>
  <c r="N6699" i="2" s="1"/>
  <c r="D6699" i="2"/>
  <c r="C6699" i="2"/>
  <c r="K6698" i="2"/>
  <c r="N6698" i="2" s="1"/>
  <c r="D6698" i="2"/>
  <c r="C6698" i="2"/>
  <c r="K6697" i="2"/>
  <c r="D6697" i="2"/>
  <c r="C6697" i="2"/>
  <c r="K6696" i="2"/>
  <c r="D6696" i="2"/>
  <c r="C6696" i="2"/>
  <c r="K6695" i="2"/>
  <c r="N6695" i="2" s="1"/>
  <c r="D6695" i="2"/>
  <c r="C6695" i="2"/>
  <c r="K6694" i="2"/>
  <c r="D6694" i="2"/>
  <c r="C6694" i="2"/>
  <c r="K6693" i="2"/>
  <c r="D6693" i="2"/>
  <c r="C6693" i="2"/>
  <c r="K6692" i="2"/>
  <c r="N6692" i="2" s="1"/>
  <c r="D6692" i="2"/>
  <c r="C6692" i="2"/>
  <c r="K6691" i="2"/>
  <c r="D6691" i="2"/>
  <c r="C6691" i="2"/>
  <c r="K6690" i="2"/>
  <c r="N6690" i="2" s="1"/>
  <c r="D6690" i="2"/>
  <c r="C6690" i="2"/>
  <c r="K6689" i="2"/>
  <c r="D6689" i="2"/>
  <c r="C6689" i="2"/>
  <c r="K6688" i="2"/>
  <c r="D6688" i="2"/>
  <c r="C6688" i="2"/>
  <c r="K6687" i="2"/>
  <c r="D6687" i="2"/>
  <c r="C6687" i="2"/>
  <c r="K6686" i="2"/>
  <c r="N6686" i="2" s="1"/>
  <c r="D6686" i="2"/>
  <c r="C6686" i="2"/>
  <c r="K6685" i="2"/>
  <c r="D6685" i="2"/>
  <c r="C6685" i="2"/>
  <c r="K6684" i="2"/>
  <c r="D6684" i="2"/>
  <c r="C6684" i="2"/>
  <c r="K6683" i="2"/>
  <c r="D6683" i="2"/>
  <c r="C6683" i="2"/>
  <c r="K6682" i="2"/>
  <c r="N6682" i="2" s="1"/>
  <c r="D6682" i="2"/>
  <c r="C6682" i="2"/>
  <c r="K6681" i="2"/>
  <c r="D6681" i="2"/>
  <c r="C6681" i="2"/>
  <c r="K6680" i="2"/>
  <c r="D6680" i="2"/>
  <c r="C6680" i="2"/>
  <c r="K6679" i="2"/>
  <c r="D6679" i="2"/>
  <c r="C6679" i="2"/>
  <c r="K6678" i="2"/>
  <c r="N6678" i="2" s="1"/>
  <c r="D6678" i="2"/>
  <c r="C6678" i="2"/>
  <c r="K6677" i="2"/>
  <c r="D6677" i="2"/>
  <c r="C6677" i="2"/>
  <c r="K6676" i="2"/>
  <c r="D6676" i="2"/>
  <c r="C6676" i="2"/>
  <c r="K6675" i="2"/>
  <c r="D6675" i="2"/>
  <c r="C6675" i="2"/>
  <c r="K6674" i="2"/>
  <c r="D6674" i="2"/>
  <c r="C6674" i="2"/>
  <c r="K6673" i="2"/>
  <c r="D6673" i="2"/>
  <c r="C6673" i="2"/>
  <c r="K6672" i="2"/>
  <c r="D6672" i="2"/>
  <c r="C6672" i="2"/>
  <c r="K6671" i="2"/>
  <c r="D6671" i="2"/>
  <c r="C6671" i="2"/>
  <c r="K6670" i="2"/>
  <c r="D6670" i="2"/>
  <c r="C6670" i="2"/>
  <c r="K6669" i="2"/>
  <c r="D6669" i="2"/>
  <c r="C6669" i="2"/>
  <c r="K6668" i="2"/>
  <c r="D6668" i="2"/>
  <c r="C6668" i="2"/>
  <c r="K6667" i="2"/>
  <c r="D6667" i="2"/>
  <c r="C6667" i="2"/>
  <c r="K6666" i="2"/>
  <c r="N6666" i="2" s="1"/>
  <c r="D6666" i="2"/>
  <c r="C6666" i="2"/>
  <c r="K6665" i="2"/>
  <c r="D6665" i="2"/>
  <c r="C6665" i="2"/>
  <c r="K6664" i="2"/>
  <c r="N6664" i="2" s="1"/>
  <c r="D6664" i="2"/>
  <c r="C6664" i="2"/>
  <c r="K6663" i="2"/>
  <c r="D6663" i="2"/>
  <c r="C6663" i="2"/>
  <c r="K6662" i="2"/>
  <c r="D6662" i="2"/>
  <c r="C6662" i="2"/>
  <c r="K6661" i="2"/>
  <c r="D6661" i="2"/>
  <c r="C6661" i="2"/>
  <c r="K6660" i="2"/>
  <c r="N6660" i="2" s="1"/>
  <c r="D6660" i="2"/>
  <c r="C6660" i="2"/>
  <c r="K6659" i="2"/>
  <c r="D6659" i="2"/>
  <c r="C6659" i="2"/>
  <c r="K6658" i="2"/>
  <c r="D6658" i="2"/>
  <c r="C6658" i="2"/>
  <c r="K6657" i="2"/>
  <c r="D6657" i="2"/>
  <c r="C6657" i="2"/>
  <c r="K6656" i="2"/>
  <c r="D6656" i="2"/>
  <c r="C6656" i="2"/>
  <c r="K6655" i="2"/>
  <c r="D6655" i="2"/>
  <c r="C6655" i="2"/>
  <c r="K6654" i="2"/>
  <c r="D6654" i="2"/>
  <c r="C6654" i="2"/>
  <c r="K6653" i="2"/>
  <c r="D6653" i="2"/>
  <c r="C6653" i="2"/>
  <c r="K6652" i="2"/>
  <c r="N6652" i="2" s="1"/>
  <c r="D6652" i="2"/>
  <c r="C6652" i="2"/>
  <c r="K6651" i="2"/>
  <c r="D6651" i="2"/>
  <c r="C6651" i="2"/>
  <c r="K6650" i="2"/>
  <c r="D6650" i="2"/>
  <c r="C6650" i="2"/>
  <c r="K6649" i="2"/>
  <c r="D6649" i="2"/>
  <c r="C6649" i="2"/>
  <c r="K6648" i="2"/>
  <c r="N6648" i="2" s="1"/>
  <c r="D6648" i="2"/>
  <c r="C6648" i="2"/>
  <c r="K6647" i="2"/>
  <c r="D6647" i="2"/>
  <c r="C6647" i="2"/>
  <c r="K6646" i="2"/>
  <c r="D6646" i="2"/>
  <c r="C6646" i="2"/>
  <c r="K6645" i="2"/>
  <c r="D6645" i="2"/>
  <c r="C6645" i="2"/>
  <c r="K6644" i="2"/>
  <c r="D6644" i="2"/>
  <c r="C6644" i="2"/>
  <c r="K6643" i="2"/>
  <c r="D6643" i="2"/>
  <c r="C6643" i="2"/>
  <c r="K6642" i="2"/>
  <c r="D6642" i="2"/>
  <c r="C6642" i="2"/>
  <c r="K6641" i="2"/>
  <c r="D6641" i="2"/>
  <c r="C6641" i="2"/>
  <c r="K6640" i="2"/>
  <c r="N6640" i="2" s="1"/>
  <c r="D6640" i="2"/>
  <c r="C6640" i="2"/>
  <c r="K6639" i="2"/>
  <c r="D6639" i="2"/>
  <c r="C6639" i="2"/>
  <c r="K6638" i="2"/>
  <c r="N6638" i="2" s="1"/>
  <c r="D6638" i="2"/>
  <c r="C6638" i="2"/>
  <c r="K6637" i="2"/>
  <c r="D6637" i="2"/>
  <c r="C6637" i="2"/>
  <c r="K6636" i="2"/>
  <c r="N6636" i="2" s="1"/>
  <c r="D6636" i="2"/>
  <c r="C6636" i="2"/>
  <c r="K6635" i="2"/>
  <c r="D6635" i="2"/>
  <c r="C6635" i="2"/>
  <c r="K6634" i="2"/>
  <c r="N6634" i="2" s="1"/>
  <c r="D6634" i="2"/>
  <c r="C6634" i="2"/>
  <c r="K6633" i="2"/>
  <c r="D6633" i="2"/>
  <c r="C6633" i="2"/>
  <c r="K6632" i="2"/>
  <c r="N6632" i="2" s="1"/>
  <c r="D6632" i="2"/>
  <c r="C6632" i="2"/>
  <c r="K6631" i="2"/>
  <c r="D6631" i="2"/>
  <c r="C6631" i="2"/>
  <c r="K6630" i="2"/>
  <c r="D6630" i="2"/>
  <c r="C6630" i="2"/>
  <c r="K6629" i="2"/>
  <c r="D6629" i="2"/>
  <c r="C6629" i="2"/>
  <c r="K6628" i="2"/>
  <c r="D6628" i="2"/>
  <c r="C6628" i="2"/>
  <c r="K6627" i="2"/>
  <c r="D6627" i="2"/>
  <c r="C6627" i="2"/>
  <c r="K6626" i="2"/>
  <c r="D6626" i="2"/>
  <c r="C6626" i="2"/>
  <c r="K6625" i="2"/>
  <c r="D6625" i="2"/>
  <c r="C6625" i="2"/>
  <c r="K6624" i="2"/>
  <c r="D6624" i="2"/>
  <c r="C6624" i="2"/>
  <c r="K6623" i="2"/>
  <c r="D6623" i="2"/>
  <c r="C6623" i="2"/>
  <c r="K6622" i="2"/>
  <c r="D6622" i="2"/>
  <c r="C6622" i="2"/>
  <c r="K6621" i="2"/>
  <c r="D6621" i="2"/>
  <c r="C6621" i="2"/>
  <c r="K6620" i="2"/>
  <c r="D6620" i="2"/>
  <c r="C6620" i="2"/>
  <c r="K6619" i="2"/>
  <c r="D6619" i="2"/>
  <c r="C6619" i="2"/>
  <c r="K6618" i="2"/>
  <c r="D6618" i="2"/>
  <c r="C6618" i="2"/>
  <c r="K6617" i="2"/>
  <c r="D6617" i="2"/>
  <c r="C6617" i="2"/>
  <c r="K6616" i="2"/>
  <c r="D6616" i="2"/>
  <c r="C6616" i="2"/>
  <c r="K6615" i="2"/>
  <c r="D6615" i="2"/>
  <c r="C6615" i="2"/>
  <c r="K6614" i="2"/>
  <c r="D6614" i="2"/>
  <c r="C6614" i="2"/>
  <c r="K6613" i="2"/>
  <c r="D6613" i="2"/>
  <c r="C6613" i="2"/>
  <c r="K6612" i="2"/>
  <c r="D6612" i="2"/>
  <c r="C6612" i="2"/>
  <c r="K6611" i="2"/>
  <c r="D6611" i="2"/>
  <c r="C6611" i="2"/>
  <c r="K6610" i="2"/>
  <c r="D6610" i="2"/>
  <c r="C6610" i="2"/>
  <c r="K6609" i="2"/>
  <c r="D6609" i="2"/>
  <c r="C6609" i="2"/>
  <c r="K6608" i="2"/>
  <c r="D6608" i="2"/>
  <c r="C6608" i="2"/>
  <c r="K6607" i="2"/>
  <c r="D6607" i="2"/>
  <c r="C6607" i="2"/>
  <c r="K6606" i="2"/>
  <c r="N6606" i="2" s="1"/>
  <c r="D6606" i="2"/>
  <c r="C6606" i="2"/>
  <c r="K6605" i="2"/>
  <c r="D6605" i="2"/>
  <c r="C6605" i="2"/>
  <c r="K6604" i="2"/>
  <c r="N6604" i="2" s="1"/>
  <c r="D6604" i="2"/>
  <c r="C6604" i="2"/>
  <c r="K6603" i="2"/>
  <c r="D6603" i="2"/>
  <c r="C6603" i="2"/>
  <c r="K6602" i="2"/>
  <c r="N6602" i="2" s="1"/>
  <c r="D6602" i="2"/>
  <c r="C6602" i="2"/>
  <c r="K6601" i="2"/>
  <c r="D6601" i="2"/>
  <c r="C6601" i="2"/>
  <c r="K6600" i="2"/>
  <c r="D6600" i="2"/>
  <c r="C6600" i="2"/>
  <c r="K6599" i="2"/>
  <c r="D6599" i="2"/>
  <c r="C6599" i="2"/>
  <c r="K6598" i="2"/>
  <c r="N6598" i="2" s="1"/>
  <c r="D6598" i="2"/>
  <c r="C6598" i="2"/>
  <c r="K6597" i="2"/>
  <c r="D6597" i="2"/>
  <c r="C6597" i="2"/>
  <c r="K6596" i="2"/>
  <c r="N6596" i="2" s="1"/>
  <c r="D6596" i="2"/>
  <c r="C6596" i="2"/>
  <c r="K6595" i="2"/>
  <c r="D6595" i="2"/>
  <c r="C6595" i="2"/>
  <c r="K6594" i="2"/>
  <c r="N6594" i="2" s="1"/>
  <c r="D6594" i="2"/>
  <c r="C6594" i="2"/>
  <c r="K6593" i="2"/>
  <c r="D6593" i="2"/>
  <c r="C6593" i="2"/>
  <c r="K6592" i="2"/>
  <c r="D6592" i="2"/>
  <c r="C6592" i="2"/>
  <c r="K6591" i="2"/>
  <c r="D6591" i="2"/>
  <c r="C6591" i="2"/>
  <c r="K6590" i="2"/>
  <c r="N6590" i="2" s="1"/>
  <c r="D6590" i="2"/>
  <c r="C6590" i="2"/>
  <c r="K6589" i="2"/>
  <c r="D6589" i="2"/>
  <c r="C6589" i="2"/>
  <c r="K6588" i="2"/>
  <c r="D6588" i="2"/>
  <c r="C6588" i="2"/>
  <c r="K6587" i="2"/>
  <c r="D6587" i="2"/>
  <c r="C6587" i="2"/>
  <c r="K6586" i="2"/>
  <c r="D6586" i="2"/>
  <c r="C6586" i="2"/>
  <c r="K6585" i="2"/>
  <c r="D6585" i="2"/>
  <c r="C6585" i="2"/>
  <c r="K6584" i="2"/>
  <c r="D6584" i="2"/>
  <c r="C6584" i="2"/>
  <c r="K6583" i="2"/>
  <c r="D6583" i="2"/>
  <c r="C6583" i="2"/>
  <c r="K6582" i="2"/>
  <c r="N6582" i="2" s="1"/>
  <c r="D6582" i="2"/>
  <c r="C6582" i="2"/>
  <c r="K6581" i="2"/>
  <c r="D6581" i="2"/>
  <c r="C6581" i="2"/>
  <c r="K6580" i="2"/>
  <c r="N6580" i="2" s="1"/>
  <c r="D6580" i="2"/>
  <c r="C6580" i="2"/>
  <c r="K6579" i="2"/>
  <c r="D6579" i="2"/>
  <c r="C6579" i="2"/>
  <c r="K6578" i="2"/>
  <c r="D6578" i="2"/>
  <c r="C6578" i="2"/>
  <c r="K6577" i="2"/>
  <c r="D6577" i="2"/>
  <c r="C6577" i="2"/>
  <c r="K6576" i="2"/>
  <c r="D6576" i="2"/>
  <c r="C6576" i="2"/>
  <c r="K6575" i="2"/>
  <c r="D6575" i="2"/>
  <c r="C6575" i="2"/>
  <c r="K6574" i="2"/>
  <c r="N6574" i="2" s="1"/>
  <c r="D6574" i="2"/>
  <c r="C6574" i="2"/>
  <c r="K6573" i="2"/>
  <c r="D6573" i="2"/>
  <c r="C6573" i="2"/>
  <c r="K6572" i="2"/>
  <c r="N6572" i="2" s="1"/>
  <c r="D6572" i="2"/>
  <c r="C6572" i="2"/>
  <c r="K6571" i="2"/>
  <c r="D6571" i="2"/>
  <c r="C6571" i="2"/>
  <c r="K6570" i="2"/>
  <c r="N6570" i="2" s="1"/>
  <c r="D6570" i="2"/>
  <c r="C6570" i="2"/>
  <c r="K6569" i="2"/>
  <c r="D6569" i="2"/>
  <c r="C6569" i="2"/>
  <c r="K6568" i="2"/>
  <c r="D6568" i="2"/>
  <c r="C6568" i="2"/>
  <c r="K6567" i="2"/>
  <c r="D6567" i="2"/>
  <c r="C6567" i="2"/>
  <c r="K6566" i="2"/>
  <c r="D6566" i="2"/>
  <c r="C6566" i="2"/>
  <c r="K6565" i="2"/>
  <c r="D6565" i="2"/>
  <c r="C6565" i="2"/>
  <c r="K6564" i="2"/>
  <c r="D6564" i="2"/>
  <c r="C6564" i="2"/>
  <c r="K6563" i="2"/>
  <c r="D6563" i="2"/>
  <c r="C6563" i="2"/>
  <c r="K6562" i="2"/>
  <c r="D6562" i="2"/>
  <c r="C6562" i="2"/>
  <c r="K6561" i="2"/>
  <c r="D6561" i="2"/>
  <c r="C6561" i="2"/>
  <c r="K6560" i="2"/>
  <c r="D6560" i="2"/>
  <c r="C6560" i="2"/>
  <c r="K6559" i="2"/>
  <c r="D6559" i="2"/>
  <c r="C6559" i="2"/>
  <c r="K6558" i="2"/>
  <c r="N6558" i="2" s="1"/>
  <c r="D6558" i="2"/>
  <c r="C6558" i="2"/>
  <c r="K6557" i="2"/>
  <c r="D6557" i="2"/>
  <c r="C6557" i="2"/>
  <c r="K6556" i="2"/>
  <c r="N6556" i="2" s="1"/>
  <c r="D6556" i="2"/>
  <c r="C6556" i="2"/>
  <c r="K6555" i="2"/>
  <c r="D6555" i="2"/>
  <c r="C6555" i="2"/>
  <c r="K6554" i="2"/>
  <c r="D6554" i="2"/>
  <c r="C6554" i="2"/>
  <c r="K6553" i="2"/>
  <c r="D6553" i="2"/>
  <c r="C6553" i="2"/>
  <c r="K6552" i="2"/>
  <c r="N6552" i="2" s="1"/>
  <c r="D6552" i="2"/>
  <c r="C6552" i="2"/>
  <c r="K6551" i="2"/>
  <c r="D6551" i="2"/>
  <c r="C6551" i="2"/>
  <c r="K6550" i="2"/>
  <c r="N6550" i="2" s="1"/>
  <c r="D6550" i="2"/>
  <c r="C6550" i="2"/>
  <c r="K6549" i="2"/>
  <c r="D6549" i="2"/>
  <c r="C6549" i="2"/>
  <c r="K6548" i="2"/>
  <c r="D6548" i="2"/>
  <c r="C6548" i="2"/>
  <c r="K6547" i="2"/>
  <c r="D6547" i="2"/>
  <c r="C6547" i="2"/>
  <c r="K6546" i="2"/>
  <c r="D6546" i="2"/>
  <c r="C6546" i="2"/>
  <c r="K6545" i="2"/>
  <c r="D6545" i="2"/>
  <c r="C6545" i="2"/>
  <c r="K6544" i="2"/>
  <c r="D6544" i="2"/>
  <c r="C6544" i="2"/>
  <c r="K6543" i="2"/>
  <c r="D6543" i="2"/>
  <c r="C6543" i="2"/>
  <c r="K6542" i="2"/>
  <c r="D6542" i="2"/>
  <c r="C6542" i="2"/>
  <c r="K6541" i="2"/>
  <c r="D6541" i="2"/>
  <c r="C6541" i="2"/>
  <c r="K6540" i="2"/>
  <c r="N6540" i="2" s="1"/>
  <c r="D6540" i="2"/>
  <c r="C6540" i="2"/>
  <c r="K6539" i="2"/>
  <c r="D6539" i="2"/>
  <c r="C6539" i="2"/>
  <c r="K6538" i="2"/>
  <c r="D6538" i="2"/>
  <c r="C6538" i="2"/>
  <c r="K6537" i="2"/>
  <c r="D6537" i="2"/>
  <c r="C6537" i="2"/>
  <c r="K6536" i="2"/>
  <c r="N6536" i="2" s="1"/>
  <c r="D6536" i="2"/>
  <c r="C6536" i="2"/>
  <c r="K6535" i="2"/>
  <c r="C6535" i="2"/>
  <c r="K6534" i="2"/>
  <c r="D6534" i="2"/>
  <c r="C6534" i="2"/>
  <c r="K6533" i="2"/>
  <c r="N6533" i="2" s="1"/>
  <c r="D6533" i="2"/>
  <c r="C6533" i="2"/>
  <c r="K6532" i="2"/>
  <c r="D6532" i="2"/>
  <c r="C6532" i="2"/>
  <c r="K6531" i="2"/>
  <c r="N6531" i="2" s="1"/>
  <c r="D6531" i="2"/>
  <c r="C6531" i="2"/>
  <c r="K6530" i="2"/>
  <c r="D6530" i="2"/>
  <c r="C6530" i="2"/>
  <c r="K6529" i="2"/>
  <c r="N6529" i="2" s="1"/>
  <c r="D6529" i="2"/>
  <c r="C6529" i="2"/>
  <c r="K6528" i="2"/>
  <c r="D6528" i="2"/>
  <c r="C6528" i="2"/>
  <c r="K6527" i="2"/>
  <c r="D6527" i="2"/>
  <c r="C6527" i="2"/>
  <c r="K6526" i="2"/>
  <c r="D6526" i="2"/>
  <c r="C6526" i="2"/>
  <c r="K6525" i="2"/>
  <c r="N6525" i="2" s="1"/>
  <c r="D6525" i="2"/>
  <c r="C6525" i="2"/>
  <c r="K6524" i="2"/>
  <c r="D6524" i="2"/>
  <c r="C6524" i="2"/>
  <c r="K6523" i="2"/>
  <c r="N6523" i="2" s="1"/>
  <c r="D6523" i="2"/>
  <c r="C6523" i="2"/>
  <c r="K6522" i="2"/>
  <c r="D6522" i="2"/>
  <c r="C6522" i="2"/>
  <c r="K6521" i="2"/>
  <c r="N6521" i="2" s="1"/>
  <c r="D6521" i="2"/>
  <c r="C6521" i="2"/>
  <c r="K6520" i="2"/>
  <c r="D6520" i="2"/>
  <c r="C6520" i="2"/>
  <c r="K6519" i="2"/>
  <c r="D6519" i="2"/>
  <c r="C6519" i="2"/>
  <c r="K6518" i="2"/>
  <c r="D6518" i="2"/>
  <c r="C6518" i="2"/>
  <c r="K6517" i="2"/>
  <c r="N6517" i="2" s="1"/>
  <c r="D6517" i="2"/>
  <c r="C6517" i="2"/>
  <c r="K6516" i="2"/>
  <c r="D6516" i="2"/>
  <c r="C6516" i="2"/>
  <c r="K6515" i="2"/>
  <c r="N6515" i="2" s="1"/>
  <c r="D6515" i="2"/>
  <c r="C6515" i="2"/>
  <c r="K6514" i="2"/>
  <c r="D6514" i="2"/>
  <c r="C6514" i="2"/>
  <c r="K6513" i="2"/>
  <c r="N6513" i="2" s="1"/>
  <c r="D6513" i="2"/>
  <c r="C6513" i="2"/>
  <c r="K6512" i="2"/>
  <c r="D6512" i="2"/>
  <c r="C6512" i="2"/>
  <c r="K6511" i="2"/>
  <c r="D6511" i="2"/>
  <c r="C6511" i="2"/>
  <c r="K6510" i="2"/>
  <c r="D6510" i="2"/>
  <c r="C6510" i="2"/>
  <c r="K6509" i="2"/>
  <c r="N6509" i="2" s="1"/>
  <c r="D6509" i="2"/>
  <c r="C6509" i="2"/>
  <c r="K6508" i="2"/>
  <c r="D6508" i="2"/>
  <c r="C6508" i="2"/>
  <c r="K6507" i="2"/>
  <c r="N6507" i="2" s="1"/>
  <c r="D6507" i="2"/>
  <c r="C6507" i="2"/>
  <c r="K6506" i="2"/>
  <c r="D6506" i="2"/>
  <c r="C6506" i="2"/>
  <c r="K6505" i="2"/>
  <c r="N6505" i="2" s="1"/>
  <c r="D6505" i="2"/>
  <c r="C6505" i="2"/>
  <c r="K6504" i="2"/>
  <c r="D6504" i="2"/>
  <c r="C6504" i="2"/>
  <c r="K6503" i="2"/>
  <c r="D6503" i="2"/>
  <c r="C6503" i="2"/>
  <c r="K6502" i="2"/>
  <c r="D6502" i="2"/>
  <c r="C6502" i="2"/>
  <c r="K6501" i="2"/>
  <c r="N6501" i="2" s="1"/>
  <c r="D6501" i="2"/>
  <c r="C6501" i="2"/>
  <c r="K6500" i="2"/>
  <c r="D6500" i="2"/>
  <c r="C6500" i="2"/>
  <c r="K6499" i="2"/>
  <c r="N6499" i="2" s="1"/>
  <c r="D6499" i="2"/>
  <c r="C6499" i="2"/>
  <c r="K6498" i="2"/>
  <c r="D6498" i="2"/>
  <c r="C6498" i="2"/>
  <c r="K6497" i="2"/>
  <c r="N6497" i="2" s="1"/>
  <c r="D6497" i="2"/>
  <c r="C6497" i="2"/>
  <c r="K6496" i="2"/>
  <c r="D6496" i="2"/>
  <c r="C6496" i="2"/>
  <c r="K6495" i="2"/>
  <c r="D6495" i="2"/>
  <c r="C6495" i="2"/>
  <c r="K6494" i="2"/>
  <c r="D6494" i="2"/>
  <c r="C6494" i="2"/>
  <c r="K6493" i="2"/>
  <c r="N6493" i="2" s="1"/>
  <c r="D6493" i="2"/>
  <c r="C6493" i="2"/>
  <c r="K6492" i="2"/>
  <c r="D6492" i="2"/>
  <c r="C6492" i="2"/>
  <c r="K6491" i="2"/>
  <c r="N6491" i="2" s="1"/>
  <c r="D6491" i="2"/>
  <c r="C6491" i="2"/>
  <c r="K6490" i="2"/>
  <c r="D6490" i="2"/>
  <c r="C6490" i="2"/>
  <c r="K6489" i="2"/>
  <c r="D6489" i="2"/>
  <c r="C6489" i="2"/>
  <c r="K6488" i="2"/>
  <c r="D6488" i="2"/>
  <c r="C6488" i="2"/>
  <c r="K6487" i="2"/>
  <c r="D6487" i="2"/>
  <c r="C6487" i="2"/>
  <c r="K6486" i="2"/>
  <c r="D6486" i="2"/>
  <c r="C6486" i="2"/>
  <c r="K6485" i="2"/>
  <c r="N6485" i="2" s="1"/>
  <c r="D6485" i="2"/>
  <c r="C6485" i="2"/>
  <c r="K6484" i="2"/>
  <c r="D6484" i="2"/>
  <c r="C6484" i="2"/>
  <c r="K6483" i="2"/>
  <c r="N6483" i="2" s="1"/>
  <c r="D6483" i="2"/>
  <c r="C6483" i="2"/>
  <c r="K6482" i="2"/>
  <c r="D6482" i="2"/>
  <c r="C6482" i="2"/>
  <c r="K6481" i="2"/>
  <c r="N6481" i="2" s="1"/>
  <c r="D6481" i="2"/>
  <c r="C6481" i="2"/>
  <c r="K6480" i="2"/>
  <c r="D6480" i="2"/>
  <c r="C6480" i="2"/>
  <c r="K6479" i="2"/>
  <c r="D6479" i="2"/>
  <c r="C6479" i="2"/>
  <c r="K6478" i="2"/>
  <c r="D6478" i="2"/>
  <c r="C6478" i="2"/>
  <c r="K6477" i="2"/>
  <c r="D6477" i="2"/>
  <c r="C6477" i="2"/>
  <c r="K6476" i="2"/>
  <c r="D6476" i="2"/>
  <c r="C6476" i="2"/>
  <c r="K6475" i="2"/>
  <c r="N6475" i="2" s="1"/>
  <c r="D6475" i="2"/>
  <c r="C6475" i="2"/>
  <c r="K6474" i="2"/>
  <c r="D6474" i="2"/>
  <c r="C6474" i="2"/>
  <c r="K6473" i="2"/>
  <c r="N6473" i="2" s="1"/>
  <c r="D6473" i="2"/>
  <c r="C6473" i="2"/>
  <c r="K6472" i="2"/>
  <c r="D6472" i="2"/>
  <c r="C6472" i="2"/>
  <c r="K6471" i="2"/>
  <c r="D6471" i="2"/>
  <c r="C6471" i="2"/>
  <c r="K6470" i="2"/>
  <c r="D6470" i="2"/>
  <c r="C6470" i="2"/>
  <c r="K6469" i="2"/>
  <c r="N6469" i="2" s="1"/>
  <c r="D6469" i="2"/>
  <c r="C6469" i="2"/>
  <c r="K6468" i="2"/>
  <c r="D6468" i="2"/>
  <c r="C6468" i="2"/>
  <c r="K6467" i="2"/>
  <c r="N6467" i="2" s="1"/>
  <c r="D6467" i="2"/>
  <c r="C6467" i="2"/>
  <c r="K6466" i="2"/>
  <c r="D6466" i="2"/>
  <c r="C6466" i="2"/>
  <c r="K6465" i="2"/>
  <c r="N6465" i="2" s="1"/>
  <c r="D6465" i="2"/>
  <c r="C6465" i="2"/>
  <c r="K6464" i="2"/>
  <c r="D6464" i="2"/>
  <c r="C6464" i="2"/>
  <c r="K6463" i="2"/>
  <c r="N6463" i="2" s="1"/>
  <c r="D6463" i="2"/>
  <c r="C6463" i="2"/>
  <c r="K6462" i="2"/>
  <c r="D6462" i="2"/>
  <c r="C6462" i="2"/>
  <c r="K6461" i="2"/>
  <c r="D6461" i="2"/>
  <c r="C6461" i="2"/>
  <c r="K6460" i="2"/>
  <c r="D6460" i="2"/>
  <c r="C6460" i="2"/>
  <c r="K6459" i="2"/>
  <c r="N6459" i="2" s="1"/>
  <c r="D6459" i="2"/>
  <c r="C6459" i="2"/>
  <c r="K6458" i="2"/>
  <c r="D6458" i="2"/>
  <c r="C6458" i="2"/>
  <c r="K6457" i="2"/>
  <c r="D6457" i="2"/>
  <c r="C6457" i="2"/>
  <c r="K6456" i="2"/>
  <c r="D6456" i="2"/>
  <c r="C6456" i="2"/>
  <c r="K6455" i="2"/>
  <c r="N6455" i="2" s="1"/>
  <c r="D6455" i="2"/>
  <c r="C6455" i="2"/>
  <c r="K6454" i="2"/>
  <c r="D6454" i="2"/>
  <c r="C6454" i="2"/>
  <c r="K6453" i="2"/>
  <c r="D6453" i="2"/>
  <c r="C6453" i="2"/>
  <c r="K6452" i="2"/>
  <c r="D6452" i="2"/>
  <c r="C6452" i="2"/>
  <c r="K6451" i="2"/>
  <c r="N6451" i="2" s="1"/>
  <c r="D6451" i="2"/>
  <c r="C6451" i="2"/>
  <c r="K6450" i="2"/>
  <c r="D6450" i="2"/>
  <c r="C6450" i="2"/>
  <c r="K6449" i="2"/>
  <c r="D6449" i="2"/>
  <c r="C6449" i="2"/>
  <c r="K6448" i="2"/>
  <c r="D6448" i="2"/>
  <c r="C6448" i="2"/>
  <c r="K6447" i="2"/>
  <c r="D6447" i="2"/>
  <c r="C6447" i="2"/>
  <c r="K6446" i="2"/>
  <c r="D6446" i="2"/>
  <c r="C6446" i="2"/>
  <c r="K6445" i="2"/>
  <c r="D6445" i="2"/>
  <c r="C6445" i="2"/>
  <c r="K6444" i="2"/>
  <c r="D6444" i="2"/>
  <c r="C6444" i="2"/>
  <c r="K6443" i="2"/>
  <c r="N6443" i="2" s="1"/>
  <c r="D6443" i="2"/>
  <c r="C6443" i="2"/>
  <c r="K6442" i="2"/>
  <c r="D6442" i="2"/>
  <c r="C6442" i="2"/>
  <c r="K6441" i="2"/>
  <c r="D6441" i="2"/>
  <c r="C6441" i="2"/>
  <c r="K6440" i="2"/>
  <c r="D6440" i="2"/>
  <c r="C6440" i="2"/>
  <c r="K6439" i="2"/>
  <c r="D6439" i="2"/>
  <c r="C6439" i="2"/>
  <c r="K6438" i="2"/>
  <c r="D6438" i="2"/>
  <c r="C6438" i="2"/>
  <c r="K6437" i="2"/>
  <c r="D6437" i="2"/>
  <c r="C6437" i="2"/>
  <c r="K6436" i="2"/>
  <c r="D6436" i="2"/>
  <c r="C6436" i="2"/>
  <c r="K6435" i="2"/>
  <c r="N6435" i="2" s="1"/>
  <c r="D6435" i="2"/>
  <c r="C6435" i="2"/>
  <c r="K6434" i="2"/>
  <c r="D6434" i="2"/>
  <c r="C6434" i="2"/>
  <c r="K6433" i="2"/>
  <c r="N6433" i="2" s="1"/>
  <c r="D6433" i="2"/>
  <c r="C6433" i="2"/>
  <c r="K6432" i="2"/>
  <c r="D6432" i="2"/>
  <c r="C6432" i="2"/>
  <c r="K6431" i="2"/>
  <c r="N6431" i="2" s="1"/>
  <c r="D6431" i="2"/>
  <c r="C6431" i="2"/>
  <c r="K6430" i="2"/>
  <c r="D6430" i="2"/>
  <c r="C6430" i="2"/>
  <c r="K6429" i="2"/>
  <c r="D6429" i="2"/>
  <c r="C6429" i="2"/>
  <c r="K6428" i="2"/>
  <c r="D6428" i="2"/>
  <c r="C6428" i="2"/>
  <c r="K6427" i="2"/>
  <c r="D6427" i="2"/>
  <c r="C6427" i="2"/>
  <c r="K6426" i="2"/>
  <c r="D6426" i="2"/>
  <c r="C6426" i="2"/>
  <c r="K6425" i="2"/>
  <c r="N6425" i="2" s="1"/>
  <c r="D6425" i="2"/>
  <c r="C6425" i="2"/>
  <c r="K6424" i="2"/>
  <c r="D6424" i="2"/>
  <c r="C6424" i="2"/>
  <c r="K6423" i="2"/>
  <c r="D6423" i="2"/>
  <c r="C6423" i="2"/>
  <c r="K6422" i="2"/>
  <c r="D6422" i="2"/>
  <c r="C6422" i="2"/>
  <c r="K6421" i="2"/>
  <c r="N6421" i="2" s="1"/>
  <c r="D6421" i="2"/>
  <c r="C6421" i="2"/>
  <c r="K6420" i="2"/>
  <c r="D6420" i="2"/>
  <c r="C6420" i="2"/>
  <c r="K6419" i="2"/>
  <c r="D6419" i="2"/>
  <c r="C6419" i="2"/>
  <c r="K6418" i="2"/>
  <c r="D6418" i="2"/>
  <c r="C6418" i="2"/>
  <c r="K6417" i="2"/>
  <c r="D6417" i="2"/>
  <c r="C6417" i="2"/>
  <c r="K6416" i="2"/>
  <c r="D6416" i="2"/>
  <c r="C6416" i="2"/>
  <c r="K6415" i="2"/>
  <c r="N6415" i="2" s="1"/>
  <c r="D6415" i="2"/>
  <c r="C6415" i="2"/>
  <c r="K6414" i="2"/>
  <c r="D6414" i="2"/>
  <c r="C6414" i="2"/>
  <c r="K6413" i="2"/>
  <c r="N6413" i="2" s="1"/>
  <c r="D6413" i="2"/>
  <c r="C6413" i="2"/>
  <c r="K6412" i="2"/>
  <c r="D6412" i="2"/>
  <c r="C6412" i="2"/>
  <c r="K6411" i="2"/>
  <c r="N6411" i="2" s="1"/>
  <c r="D6411" i="2"/>
  <c r="C6411" i="2"/>
  <c r="K6410" i="2"/>
  <c r="D6410" i="2"/>
  <c r="C6410" i="2"/>
  <c r="K6409" i="2"/>
  <c r="D6409" i="2"/>
  <c r="C6409" i="2"/>
  <c r="K6408" i="2"/>
  <c r="D6408" i="2"/>
  <c r="C6408" i="2"/>
  <c r="K6407" i="2"/>
  <c r="N6407" i="2" s="1"/>
  <c r="D6407" i="2"/>
  <c r="C6407" i="2"/>
  <c r="K6406" i="2"/>
  <c r="D6406" i="2"/>
  <c r="C6406" i="2"/>
  <c r="K6405" i="2"/>
  <c r="N6405" i="2" s="1"/>
  <c r="D6405" i="2"/>
  <c r="C6405" i="2"/>
  <c r="K6404" i="2"/>
  <c r="D6404" i="2"/>
  <c r="C6404" i="2"/>
  <c r="K6403" i="2"/>
  <c r="N6403" i="2" s="1"/>
  <c r="D6403" i="2"/>
  <c r="C6403" i="2"/>
  <c r="K6402" i="2"/>
  <c r="D6402" i="2"/>
  <c r="C6402" i="2"/>
  <c r="K6401" i="2"/>
  <c r="D6401" i="2"/>
  <c r="C6401" i="2"/>
  <c r="K6400" i="2"/>
  <c r="D6400" i="2"/>
  <c r="C6400" i="2"/>
  <c r="K6399" i="2"/>
  <c r="N6399" i="2" s="1"/>
  <c r="D6399" i="2"/>
  <c r="C6399" i="2"/>
  <c r="K6398" i="2"/>
  <c r="D6398" i="2"/>
  <c r="C6398" i="2"/>
  <c r="K6397" i="2"/>
  <c r="D6397" i="2"/>
  <c r="C6397" i="2"/>
  <c r="K6396" i="2"/>
  <c r="D6396" i="2"/>
  <c r="C6396" i="2"/>
  <c r="K6395" i="2"/>
  <c r="D6395" i="2"/>
  <c r="C6395" i="2"/>
  <c r="K6394" i="2"/>
  <c r="D6394" i="2"/>
  <c r="C6394" i="2"/>
  <c r="K6393" i="2"/>
  <c r="D6393" i="2"/>
  <c r="C6393" i="2"/>
  <c r="K6392" i="2"/>
  <c r="D6392" i="2"/>
  <c r="C6392" i="2"/>
  <c r="K6391" i="2"/>
  <c r="N6391" i="2" s="1"/>
  <c r="D6391" i="2"/>
  <c r="C6391" i="2"/>
  <c r="K6390" i="2"/>
  <c r="D6390" i="2"/>
  <c r="C6390" i="2"/>
  <c r="K6389" i="2"/>
  <c r="N6389" i="2" s="1"/>
  <c r="D6389" i="2"/>
  <c r="C6389" i="2"/>
  <c r="K6388" i="2"/>
  <c r="D6388" i="2"/>
  <c r="C6388" i="2"/>
  <c r="K6387" i="2"/>
  <c r="N6387" i="2" s="1"/>
  <c r="D6387" i="2"/>
  <c r="C6387" i="2"/>
  <c r="K6386" i="2"/>
  <c r="D6386" i="2"/>
  <c r="C6386" i="2"/>
  <c r="K6385" i="2"/>
  <c r="D6385" i="2"/>
  <c r="C6385" i="2"/>
  <c r="K6384" i="2"/>
  <c r="D6384" i="2"/>
  <c r="C6384" i="2"/>
  <c r="K6383" i="2"/>
  <c r="D6383" i="2"/>
  <c r="C6383" i="2"/>
  <c r="K6382" i="2"/>
  <c r="D6382" i="2"/>
  <c r="C6382" i="2"/>
  <c r="K6381" i="2"/>
  <c r="D6381" i="2"/>
  <c r="C6381" i="2"/>
  <c r="K6380" i="2"/>
  <c r="D6380" i="2"/>
  <c r="C6380" i="2"/>
  <c r="K6379" i="2"/>
  <c r="N6379" i="2" s="1"/>
  <c r="D6379" i="2"/>
  <c r="C6379" i="2"/>
  <c r="K6378" i="2"/>
  <c r="D6378" i="2"/>
  <c r="C6378" i="2"/>
  <c r="K6377" i="2"/>
  <c r="D6377" i="2"/>
  <c r="C6377" i="2"/>
  <c r="K6376" i="2"/>
  <c r="D6376" i="2"/>
  <c r="C6376" i="2"/>
  <c r="K6375" i="2"/>
  <c r="N6375" i="2" s="1"/>
  <c r="D6375" i="2"/>
  <c r="C6375" i="2"/>
  <c r="K6374" i="2"/>
  <c r="D6374" i="2"/>
  <c r="C6374" i="2"/>
  <c r="K6373" i="2"/>
  <c r="D6373" i="2"/>
  <c r="C6373" i="2"/>
  <c r="K6372" i="2"/>
  <c r="D6372" i="2"/>
  <c r="C6372" i="2"/>
  <c r="K6371" i="2"/>
  <c r="N6371" i="2" s="1"/>
  <c r="D6371" i="2"/>
  <c r="C6371" i="2"/>
  <c r="K6370" i="2"/>
  <c r="D6370" i="2"/>
  <c r="C6370" i="2"/>
  <c r="K6369" i="2"/>
  <c r="N6369" i="2" s="1"/>
  <c r="D6369" i="2"/>
  <c r="C6369" i="2"/>
  <c r="K6368" i="2"/>
  <c r="D6368" i="2"/>
  <c r="C6368" i="2"/>
  <c r="K6367" i="2"/>
  <c r="N6367" i="2" s="1"/>
  <c r="D6367" i="2"/>
  <c r="C6367" i="2"/>
  <c r="K6366" i="2"/>
  <c r="D6366" i="2"/>
  <c r="C6366" i="2"/>
  <c r="K6365" i="2"/>
  <c r="N6365" i="2" s="1"/>
  <c r="D6365" i="2"/>
  <c r="C6365" i="2"/>
  <c r="K6364" i="2"/>
  <c r="D6364" i="2"/>
  <c r="C6364" i="2"/>
  <c r="K6363" i="2"/>
  <c r="N6363" i="2" s="1"/>
  <c r="D6363" i="2"/>
  <c r="C6363" i="2"/>
  <c r="K6362" i="2"/>
  <c r="D6362" i="2"/>
  <c r="C6362" i="2"/>
  <c r="K6361" i="2"/>
  <c r="N6361" i="2" s="1"/>
  <c r="D6361" i="2"/>
  <c r="C6361" i="2"/>
  <c r="K6360" i="2"/>
  <c r="D6360" i="2"/>
  <c r="C6360" i="2"/>
  <c r="K6359" i="2"/>
  <c r="N6359" i="2" s="1"/>
  <c r="D6359" i="2"/>
  <c r="C6359" i="2"/>
  <c r="K6358" i="2"/>
  <c r="D6358" i="2"/>
  <c r="C6358" i="2"/>
  <c r="K6357" i="2"/>
  <c r="N6357" i="2" s="1"/>
  <c r="D6357" i="2"/>
  <c r="C6357" i="2"/>
  <c r="K6356" i="2"/>
  <c r="D6356" i="2"/>
  <c r="C6356" i="2"/>
  <c r="K6355" i="2"/>
  <c r="N6355" i="2" s="1"/>
  <c r="D6355" i="2"/>
  <c r="C6355" i="2"/>
  <c r="K6354" i="2"/>
  <c r="D6354" i="2"/>
  <c r="C6354" i="2"/>
  <c r="K6353" i="2"/>
  <c r="N6353" i="2" s="1"/>
  <c r="D6353" i="2"/>
  <c r="C6353" i="2"/>
  <c r="K6352" i="2"/>
  <c r="D6352" i="2"/>
  <c r="C6352" i="2"/>
  <c r="K6351" i="2"/>
  <c r="N6351" i="2" s="1"/>
  <c r="D6351" i="2"/>
  <c r="C6351" i="2"/>
  <c r="K6350" i="2"/>
  <c r="D6350" i="2"/>
  <c r="C6350" i="2"/>
  <c r="K6349" i="2"/>
  <c r="N6349" i="2" s="1"/>
  <c r="D6349" i="2"/>
  <c r="C6349" i="2"/>
  <c r="K6348" i="2"/>
  <c r="D6348" i="2"/>
  <c r="C6348" i="2"/>
  <c r="K6347" i="2"/>
  <c r="N6347" i="2" s="1"/>
  <c r="D6347" i="2"/>
  <c r="C6347" i="2"/>
  <c r="K6346" i="2"/>
  <c r="D6346" i="2"/>
  <c r="C6346" i="2"/>
  <c r="K6345" i="2"/>
  <c r="N6345" i="2" s="1"/>
  <c r="D6345" i="2"/>
  <c r="C6345" i="2"/>
  <c r="K6344" i="2"/>
  <c r="D6344" i="2"/>
  <c r="C6344" i="2"/>
  <c r="K6343" i="2"/>
  <c r="N6343" i="2" s="1"/>
  <c r="D6343" i="2"/>
  <c r="C6343" i="2"/>
  <c r="K6342" i="2"/>
  <c r="D6342" i="2"/>
  <c r="C6342" i="2"/>
  <c r="K6341" i="2"/>
  <c r="N6341" i="2" s="1"/>
  <c r="D6341" i="2"/>
  <c r="C6341" i="2"/>
  <c r="K6340" i="2"/>
  <c r="D6340" i="2"/>
  <c r="C6340" i="2"/>
  <c r="K6339" i="2"/>
  <c r="N6339" i="2" s="1"/>
  <c r="D6339" i="2"/>
  <c r="C6339" i="2"/>
  <c r="K6338" i="2"/>
  <c r="D6338" i="2"/>
  <c r="C6338" i="2"/>
  <c r="K6337" i="2"/>
  <c r="N6337" i="2" s="1"/>
  <c r="D6337" i="2"/>
  <c r="C6337" i="2"/>
  <c r="K6336" i="2"/>
  <c r="D6336" i="2"/>
  <c r="C6336" i="2"/>
  <c r="K6335" i="2"/>
  <c r="N6335" i="2" s="1"/>
  <c r="D6335" i="2"/>
  <c r="C6335" i="2"/>
  <c r="K6334" i="2"/>
  <c r="D6334" i="2"/>
  <c r="C6334" i="2"/>
  <c r="K6333" i="2"/>
  <c r="N6333" i="2" s="1"/>
  <c r="D6333" i="2"/>
  <c r="C6333" i="2"/>
  <c r="K6332" i="2"/>
  <c r="D6332" i="2"/>
  <c r="C6332" i="2"/>
  <c r="K6331" i="2"/>
  <c r="N6331" i="2" s="1"/>
  <c r="D6331" i="2"/>
  <c r="C6331" i="2"/>
  <c r="K6330" i="2"/>
  <c r="D6330" i="2"/>
  <c r="C6330" i="2"/>
  <c r="K6329" i="2"/>
  <c r="N6329" i="2" s="1"/>
  <c r="D6329" i="2"/>
  <c r="C6329" i="2"/>
  <c r="K6328" i="2"/>
  <c r="D6328" i="2"/>
  <c r="C6328" i="2"/>
  <c r="K6327" i="2"/>
  <c r="N6327" i="2" s="1"/>
  <c r="D6327" i="2"/>
  <c r="C6327" i="2"/>
  <c r="K6326" i="2"/>
  <c r="D6326" i="2"/>
  <c r="C6326" i="2"/>
  <c r="K6325" i="2"/>
  <c r="N6325" i="2" s="1"/>
  <c r="D6325" i="2"/>
  <c r="C6325" i="2"/>
  <c r="K6324" i="2"/>
  <c r="D6324" i="2"/>
  <c r="C6324" i="2"/>
  <c r="K6323" i="2"/>
  <c r="N6323" i="2" s="1"/>
  <c r="D6323" i="2"/>
  <c r="C6323" i="2"/>
  <c r="K6322" i="2"/>
  <c r="D6322" i="2"/>
  <c r="C6322" i="2"/>
  <c r="K6321" i="2"/>
  <c r="N6321" i="2" s="1"/>
  <c r="D6321" i="2"/>
  <c r="C6321" i="2"/>
  <c r="K6320" i="2"/>
  <c r="D6320" i="2"/>
  <c r="C6320" i="2"/>
  <c r="K6319" i="2"/>
  <c r="N6319" i="2" s="1"/>
  <c r="D6319" i="2"/>
  <c r="C6319" i="2"/>
  <c r="K6318" i="2"/>
  <c r="D6318" i="2"/>
  <c r="C6318" i="2"/>
  <c r="K6317" i="2"/>
  <c r="N6317" i="2" s="1"/>
  <c r="D6317" i="2"/>
  <c r="C6317" i="2"/>
  <c r="K6316" i="2"/>
  <c r="D6316" i="2"/>
  <c r="C6316" i="2"/>
  <c r="K6315" i="2"/>
  <c r="N6315" i="2" s="1"/>
  <c r="D6315" i="2"/>
  <c r="C6315" i="2"/>
  <c r="K6314" i="2"/>
  <c r="D6314" i="2"/>
  <c r="C6314" i="2"/>
  <c r="K6313" i="2"/>
  <c r="N6313" i="2" s="1"/>
  <c r="D6313" i="2"/>
  <c r="C6313" i="2"/>
  <c r="K6312" i="2"/>
  <c r="D6312" i="2"/>
  <c r="C6312" i="2"/>
  <c r="K6311" i="2"/>
  <c r="D6311" i="2"/>
  <c r="C6311" i="2"/>
  <c r="K6310" i="2"/>
  <c r="D6310" i="2"/>
  <c r="C6310" i="2"/>
  <c r="K6309" i="2"/>
  <c r="N6309" i="2" s="1"/>
  <c r="D6309" i="2"/>
  <c r="C6309" i="2"/>
  <c r="K6308" i="2"/>
  <c r="D6308" i="2"/>
  <c r="C6308" i="2"/>
  <c r="K6307" i="2"/>
  <c r="N6307" i="2" s="1"/>
  <c r="D6307" i="2"/>
  <c r="C6307" i="2"/>
  <c r="K6306" i="2"/>
  <c r="D6306" i="2"/>
  <c r="C6306" i="2"/>
  <c r="K6305" i="2"/>
  <c r="N6305" i="2" s="1"/>
  <c r="D6305" i="2"/>
  <c r="C6305" i="2"/>
  <c r="K6304" i="2"/>
  <c r="D6304" i="2"/>
  <c r="C6304" i="2"/>
  <c r="K6303" i="2"/>
  <c r="N6303" i="2" s="1"/>
  <c r="D6303" i="2"/>
  <c r="C6303" i="2"/>
  <c r="K6302" i="2"/>
  <c r="D6302" i="2"/>
  <c r="C6302" i="2"/>
  <c r="K6301" i="2"/>
  <c r="N6301" i="2" s="1"/>
  <c r="D6301" i="2"/>
  <c r="C6301" i="2"/>
  <c r="K6300" i="2"/>
  <c r="D6300" i="2"/>
  <c r="C6300" i="2"/>
  <c r="K6299" i="2"/>
  <c r="N6299" i="2" s="1"/>
  <c r="D6299" i="2"/>
  <c r="C6299" i="2"/>
  <c r="K6298" i="2"/>
  <c r="D6298" i="2"/>
  <c r="C6298" i="2"/>
  <c r="K6297" i="2"/>
  <c r="N6297" i="2" s="1"/>
  <c r="D6297" i="2"/>
  <c r="C6297" i="2"/>
  <c r="K6296" i="2"/>
  <c r="D6296" i="2"/>
  <c r="C6296" i="2"/>
  <c r="K6295" i="2"/>
  <c r="D6295" i="2"/>
  <c r="C6295" i="2"/>
  <c r="K6294" i="2"/>
  <c r="D6294" i="2"/>
  <c r="C6294" i="2"/>
  <c r="K6293" i="2"/>
  <c r="N6293" i="2" s="1"/>
  <c r="D6293" i="2"/>
  <c r="C6293" i="2"/>
  <c r="K6292" i="2"/>
  <c r="D6292" i="2"/>
  <c r="C6292" i="2"/>
  <c r="K6291" i="2"/>
  <c r="N6291" i="2" s="1"/>
  <c r="D6291" i="2"/>
  <c r="C6291" i="2"/>
  <c r="K6290" i="2"/>
  <c r="D6290" i="2"/>
  <c r="C6290" i="2"/>
  <c r="K6289" i="2"/>
  <c r="N6289" i="2" s="1"/>
  <c r="D6289" i="2"/>
  <c r="C6289" i="2"/>
  <c r="K6288" i="2"/>
  <c r="D6288" i="2"/>
  <c r="C6288" i="2"/>
  <c r="K6287" i="2"/>
  <c r="N6287" i="2" s="1"/>
  <c r="D6287" i="2"/>
  <c r="C6287" i="2"/>
  <c r="K6286" i="2"/>
  <c r="D6286" i="2"/>
  <c r="C6286" i="2"/>
  <c r="K6285" i="2"/>
  <c r="N6285" i="2" s="1"/>
  <c r="D6285" i="2"/>
  <c r="C6285" i="2"/>
  <c r="K6284" i="2"/>
  <c r="D6284" i="2"/>
  <c r="C6284" i="2"/>
  <c r="K6283" i="2"/>
  <c r="N6283" i="2" s="1"/>
  <c r="D6283" i="2"/>
  <c r="C6283" i="2"/>
  <c r="K6282" i="2"/>
  <c r="D6282" i="2"/>
  <c r="C6282" i="2"/>
  <c r="K6281" i="2"/>
  <c r="N6281" i="2" s="1"/>
  <c r="D6281" i="2"/>
  <c r="C6281" i="2"/>
  <c r="K6280" i="2"/>
  <c r="D6280" i="2"/>
  <c r="C6280" i="2"/>
  <c r="K6279" i="2"/>
  <c r="N6279" i="2" s="1"/>
  <c r="D6279" i="2"/>
  <c r="C6279" i="2"/>
  <c r="K6278" i="2"/>
  <c r="D6278" i="2"/>
  <c r="C6278" i="2"/>
  <c r="K6277" i="2"/>
  <c r="N6277" i="2" s="1"/>
  <c r="D6277" i="2"/>
  <c r="C6277" i="2"/>
  <c r="K6276" i="2"/>
  <c r="D6276" i="2"/>
  <c r="C6276" i="2"/>
  <c r="K6275" i="2"/>
  <c r="N6275" i="2" s="1"/>
  <c r="D6275" i="2"/>
  <c r="C6275" i="2"/>
  <c r="K6274" i="2"/>
  <c r="D6274" i="2"/>
  <c r="C6274" i="2"/>
  <c r="K6273" i="2"/>
  <c r="N6273" i="2" s="1"/>
  <c r="D6273" i="2"/>
  <c r="C6273" i="2"/>
  <c r="K6272" i="2"/>
  <c r="D6272" i="2"/>
  <c r="C6272" i="2"/>
  <c r="K6271" i="2"/>
  <c r="D6271" i="2"/>
  <c r="C6271" i="2"/>
  <c r="K6270" i="2"/>
  <c r="D6270" i="2"/>
  <c r="C6270" i="2"/>
  <c r="K6269" i="2"/>
  <c r="D6269" i="2"/>
  <c r="C6269" i="2"/>
  <c r="K6268" i="2"/>
  <c r="D6268" i="2"/>
  <c r="C6268" i="2"/>
  <c r="K6267" i="2"/>
  <c r="D6267" i="2"/>
  <c r="C6267" i="2"/>
  <c r="K6266" i="2"/>
  <c r="D6266" i="2"/>
  <c r="C6266" i="2"/>
  <c r="K6265" i="2"/>
  <c r="N6265" i="2" s="1"/>
  <c r="D6265" i="2"/>
  <c r="C6265" i="2"/>
  <c r="K6264" i="2"/>
  <c r="D6264" i="2"/>
  <c r="C6264" i="2"/>
  <c r="K6263" i="2"/>
  <c r="N6263" i="2" s="1"/>
  <c r="D6263" i="2"/>
  <c r="C6263" i="2"/>
  <c r="K6262" i="2"/>
  <c r="D6262" i="2"/>
  <c r="C6262" i="2"/>
  <c r="K6261" i="2"/>
  <c r="N6261" i="2" s="1"/>
  <c r="D6261" i="2"/>
  <c r="C6261" i="2"/>
  <c r="K6260" i="2"/>
  <c r="D6260" i="2"/>
  <c r="C6260" i="2"/>
  <c r="K6259" i="2"/>
  <c r="D6259" i="2"/>
  <c r="C6259" i="2"/>
  <c r="K6258" i="2"/>
  <c r="D6258" i="2"/>
  <c r="C6258" i="2"/>
  <c r="K6257" i="2"/>
  <c r="N6257" i="2" s="1"/>
  <c r="D6257" i="2"/>
  <c r="C6257" i="2"/>
  <c r="K6256" i="2"/>
  <c r="D6256" i="2"/>
  <c r="C6256" i="2"/>
  <c r="K6255" i="2"/>
  <c r="N6255" i="2" s="1"/>
  <c r="D6255" i="2"/>
  <c r="C6255" i="2"/>
  <c r="K6254" i="2"/>
  <c r="N6254" i="2" s="1"/>
  <c r="D6254" i="2"/>
  <c r="C6254" i="2"/>
  <c r="K6253" i="2"/>
  <c r="D6253" i="2"/>
  <c r="C6253" i="2"/>
  <c r="K6252" i="2"/>
  <c r="D6252" i="2"/>
  <c r="C6252" i="2"/>
  <c r="K6251" i="2"/>
  <c r="N6251" i="2" s="1"/>
  <c r="D6251" i="2"/>
  <c r="C6251" i="2"/>
  <c r="K6250" i="2"/>
  <c r="D6250" i="2"/>
  <c r="C6250" i="2"/>
  <c r="K6249" i="2"/>
  <c r="N6249" i="2" s="1"/>
  <c r="D6249" i="2"/>
  <c r="C6249" i="2"/>
  <c r="K6248" i="2"/>
  <c r="D6248" i="2"/>
  <c r="C6248" i="2"/>
  <c r="K6247" i="2"/>
  <c r="N6247" i="2" s="1"/>
  <c r="D6247" i="2"/>
  <c r="C6247" i="2"/>
  <c r="K6246" i="2"/>
  <c r="D6246" i="2"/>
  <c r="C6246" i="2"/>
  <c r="K6245" i="2"/>
  <c r="N6245" i="2" s="1"/>
  <c r="D6245" i="2"/>
  <c r="C6245" i="2"/>
  <c r="K6244" i="2"/>
  <c r="D6244" i="2"/>
  <c r="C6244" i="2"/>
  <c r="K6243" i="2"/>
  <c r="N6243" i="2" s="1"/>
  <c r="D6243" i="2"/>
  <c r="C6243" i="2"/>
  <c r="K6242" i="2"/>
  <c r="D6242" i="2"/>
  <c r="C6242" i="2"/>
  <c r="K6241" i="2"/>
  <c r="N6241" i="2" s="1"/>
  <c r="D6241" i="2"/>
  <c r="C6241" i="2"/>
  <c r="K6240" i="2"/>
  <c r="D6240" i="2"/>
  <c r="C6240" i="2"/>
  <c r="K6239" i="2"/>
  <c r="D6239" i="2"/>
  <c r="C6239" i="2"/>
  <c r="K6238" i="2"/>
  <c r="D6238" i="2"/>
  <c r="C6238" i="2"/>
  <c r="K6237" i="2"/>
  <c r="D6237" i="2"/>
  <c r="C6237" i="2"/>
  <c r="K6236" i="2"/>
  <c r="D6236" i="2"/>
  <c r="C6236" i="2"/>
  <c r="K6235" i="2"/>
  <c r="D6235" i="2"/>
  <c r="C6235" i="2"/>
  <c r="K6234" i="2"/>
  <c r="D6234" i="2"/>
  <c r="C6234" i="2"/>
  <c r="K6233" i="2"/>
  <c r="D6233" i="2"/>
  <c r="C6233" i="2"/>
  <c r="K6232" i="2"/>
  <c r="D6232" i="2"/>
  <c r="C6232" i="2"/>
  <c r="K6231" i="2"/>
  <c r="D6231" i="2"/>
  <c r="C6231" i="2"/>
  <c r="K6230" i="2"/>
  <c r="D6230" i="2"/>
  <c r="C6230" i="2"/>
  <c r="K6229" i="2"/>
  <c r="N6229" i="2" s="1"/>
  <c r="D6229" i="2"/>
  <c r="C6229" i="2"/>
  <c r="K6228" i="2"/>
  <c r="D6228" i="2"/>
  <c r="C6228" i="2"/>
  <c r="N6227" i="2"/>
  <c r="K6227" i="2"/>
  <c r="D6227" i="2"/>
  <c r="C6227" i="2"/>
  <c r="K6226" i="2"/>
  <c r="D6226" i="2"/>
  <c r="C6226" i="2"/>
  <c r="K6225" i="2"/>
  <c r="D6225" i="2"/>
  <c r="C6225" i="2"/>
  <c r="K6224" i="2"/>
  <c r="D6224" i="2"/>
  <c r="C6224" i="2"/>
  <c r="K6223" i="2"/>
  <c r="D6223" i="2"/>
  <c r="C6223" i="2"/>
  <c r="K6222" i="2"/>
  <c r="D6222" i="2"/>
  <c r="C6222" i="2"/>
  <c r="K6221" i="2"/>
  <c r="D6221" i="2"/>
  <c r="C6221" i="2"/>
  <c r="K6220" i="2"/>
  <c r="D6220" i="2"/>
  <c r="C6220" i="2"/>
  <c r="K6219" i="2"/>
  <c r="D6219" i="2"/>
  <c r="C6219" i="2"/>
  <c r="K6218" i="2"/>
  <c r="D6218" i="2"/>
  <c r="C6218" i="2"/>
  <c r="K6217" i="2"/>
  <c r="D6217" i="2"/>
  <c r="C6217" i="2"/>
  <c r="K6216" i="2"/>
  <c r="D6216" i="2"/>
  <c r="C6216" i="2"/>
  <c r="K6215" i="2"/>
  <c r="D6215" i="2"/>
  <c r="C6215" i="2"/>
  <c r="K6214" i="2"/>
  <c r="D6214" i="2"/>
  <c r="C6214" i="2"/>
  <c r="K6213" i="2"/>
  <c r="D6213" i="2"/>
  <c r="C6213" i="2"/>
  <c r="K6212" i="2"/>
  <c r="D6212" i="2"/>
  <c r="C6212" i="2"/>
  <c r="K6211" i="2"/>
  <c r="D6211" i="2"/>
  <c r="C6211" i="2"/>
  <c r="K6210" i="2"/>
  <c r="N6210" i="2" s="1"/>
  <c r="D6210" i="2"/>
  <c r="C6210" i="2"/>
  <c r="N6209" i="2"/>
  <c r="D6209" i="2"/>
  <c r="C6209" i="2"/>
  <c r="K6208" i="2"/>
  <c r="D6208" i="2"/>
  <c r="C6208" i="2"/>
  <c r="K6207" i="2"/>
  <c r="D6207" i="2"/>
  <c r="C6207" i="2"/>
  <c r="K6206" i="2"/>
  <c r="D6206" i="2"/>
  <c r="C6206" i="2"/>
  <c r="K6205" i="2"/>
  <c r="D6205" i="2"/>
  <c r="C6205" i="2"/>
  <c r="K6204" i="2"/>
  <c r="D6204" i="2"/>
  <c r="C6204" i="2"/>
  <c r="K6203" i="2"/>
  <c r="D6203" i="2"/>
  <c r="C6203" i="2"/>
  <c r="K6202" i="2"/>
  <c r="N6202" i="2" s="1"/>
  <c r="D6202" i="2"/>
  <c r="C6202" i="2"/>
  <c r="K6201" i="2"/>
  <c r="D6201" i="2"/>
  <c r="C6201" i="2"/>
  <c r="K6200" i="2"/>
  <c r="N6200" i="2" s="1"/>
  <c r="D6200" i="2"/>
  <c r="C6200" i="2"/>
  <c r="K6199" i="2"/>
  <c r="D6199" i="2"/>
  <c r="C6199" i="2"/>
  <c r="K6198" i="2"/>
  <c r="N6198" i="2" s="1"/>
  <c r="D6198" i="2"/>
  <c r="C6198" i="2"/>
  <c r="K6197" i="2"/>
  <c r="D6197" i="2"/>
  <c r="C6197" i="2"/>
  <c r="K6196" i="2"/>
  <c r="D6196" i="2"/>
  <c r="C6196" i="2"/>
  <c r="K6195" i="2"/>
  <c r="N6195" i="2" s="1"/>
  <c r="D6195" i="2"/>
  <c r="C6195" i="2"/>
  <c r="K6194" i="2"/>
  <c r="N6194" i="2" s="1"/>
  <c r="D6194" i="2"/>
  <c r="C6194" i="2"/>
  <c r="K6193" i="2"/>
  <c r="D6193" i="2"/>
  <c r="C6193" i="2"/>
  <c r="K6192" i="2"/>
  <c r="N6192" i="2" s="1"/>
  <c r="D6192" i="2"/>
  <c r="C6192" i="2"/>
  <c r="K6191" i="2"/>
  <c r="N6191" i="2" s="1"/>
  <c r="D6191" i="2"/>
  <c r="C6191" i="2"/>
  <c r="K6190" i="2"/>
  <c r="D6190" i="2"/>
  <c r="C6190" i="2"/>
  <c r="K6189" i="2"/>
  <c r="N6189" i="2" s="1"/>
  <c r="D6189" i="2"/>
  <c r="C6189" i="2"/>
  <c r="K6188" i="2"/>
  <c r="D6188" i="2"/>
  <c r="C6188" i="2"/>
  <c r="K6187" i="2"/>
  <c r="D6187" i="2"/>
  <c r="C6187" i="2"/>
  <c r="K6186" i="2"/>
  <c r="D6186" i="2"/>
  <c r="C6186" i="2"/>
  <c r="K6185" i="2"/>
  <c r="D6185" i="2"/>
  <c r="C6185" i="2"/>
  <c r="K6184" i="2"/>
  <c r="D6184" i="2"/>
  <c r="C6184" i="2"/>
  <c r="K6183" i="2"/>
  <c r="D6183" i="2"/>
  <c r="C6183" i="2"/>
  <c r="K6182" i="2"/>
  <c r="N6182" i="2" s="1"/>
  <c r="D6182" i="2"/>
  <c r="C6182" i="2"/>
  <c r="K6181" i="2"/>
  <c r="D6181" i="2"/>
  <c r="C6181" i="2"/>
  <c r="K6180" i="2"/>
  <c r="N6180" i="2" s="1"/>
  <c r="D6180" i="2"/>
  <c r="C6180" i="2"/>
  <c r="K6179" i="2"/>
  <c r="K6178" i="2"/>
  <c r="K6177" i="2"/>
  <c r="N6177" i="2" s="1"/>
  <c r="K6176" i="2"/>
  <c r="K6175" i="2"/>
  <c r="K6174" i="2"/>
  <c r="N6174" i="2" s="1"/>
  <c r="K6173" i="2"/>
  <c r="K6172" i="2"/>
  <c r="K6171" i="2"/>
  <c r="K6170" i="2"/>
  <c r="N6170" i="2" s="1"/>
  <c r="K6169" i="2"/>
  <c r="K6168" i="2"/>
  <c r="N6168" i="2" s="1"/>
  <c r="K6167" i="2"/>
  <c r="K6166" i="2"/>
  <c r="K6165" i="2"/>
  <c r="N6165" i="2" s="1"/>
  <c r="K6164" i="2"/>
  <c r="N6164" i="2" s="1"/>
  <c r="K6163" i="2"/>
  <c r="K6162" i="2"/>
  <c r="K6161" i="2"/>
  <c r="K6160" i="2"/>
  <c r="N6160" i="2" s="1"/>
  <c r="K6159" i="2"/>
  <c r="K6158" i="2"/>
  <c r="K6157" i="2"/>
  <c r="K6156" i="2"/>
  <c r="K6155" i="2"/>
  <c r="K6154" i="2"/>
  <c r="N6154" i="2" s="1"/>
  <c r="K6153" i="2"/>
  <c r="K6152" i="2"/>
  <c r="K6151" i="2"/>
  <c r="K6150" i="2"/>
  <c r="N6150" i="2" s="1"/>
  <c r="K6149" i="2"/>
  <c r="K6148" i="2"/>
  <c r="K6147" i="2"/>
  <c r="K6146" i="2"/>
  <c r="N6146" i="2" s="1"/>
  <c r="K6145" i="2"/>
  <c r="N6145" i="2" s="1"/>
  <c r="K6144" i="2"/>
  <c r="N6144" i="2" s="1"/>
  <c r="K6143" i="2"/>
  <c r="K6142" i="2"/>
  <c r="N6142" i="2" s="1"/>
  <c r="K6141" i="2"/>
  <c r="K6140" i="2"/>
  <c r="K6139" i="2"/>
  <c r="K6138" i="2"/>
  <c r="K6137" i="2"/>
  <c r="K6136" i="2"/>
  <c r="K6135" i="2"/>
  <c r="N6135" i="2" s="1"/>
  <c r="K6134" i="2"/>
  <c r="K6133" i="2"/>
  <c r="K6132" i="2"/>
  <c r="K6131" i="2"/>
  <c r="K6130" i="2"/>
  <c r="K6129" i="2"/>
  <c r="K6128" i="2"/>
  <c r="K6127" i="2"/>
  <c r="K6126" i="2"/>
  <c r="K6125" i="2"/>
  <c r="N6125" i="2" s="1"/>
  <c r="K6124" i="2"/>
  <c r="K6123" i="2"/>
  <c r="K6122" i="2"/>
  <c r="K6121" i="2"/>
  <c r="K6120" i="2"/>
  <c r="K6119" i="2"/>
  <c r="K6118" i="2"/>
  <c r="K6117" i="2"/>
  <c r="K6116" i="2"/>
  <c r="K6115" i="2"/>
  <c r="K6114" i="2"/>
  <c r="N6114" i="2" s="1"/>
  <c r="K6113" i="2"/>
  <c r="K6112" i="2"/>
  <c r="K6111" i="2"/>
  <c r="K6110" i="2"/>
  <c r="N6110" i="2" s="1"/>
  <c r="K6109" i="2"/>
  <c r="K6108" i="2"/>
  <c r="K6107" i="2"/>
  <c r="K6106" i="2"/>
  <c r="K6105" i="2"/>
  <c r="K6104" i="2"/>
  <c r="K6103" i="2"/>
  <c r="K6102" i="2"/>
  <c r="K6101" i="2"/>
  <c r="N6101" i="2" s="1"/>
  <c r="K6100" i="2"/>
  <c r="K6099" i="2"/>
  <c r="K6098" i="2"/>
  <c r="K6097" i="2"/>
  <c r="K6096" i="2"/>
  <c r="N6096" i="2" s="1"/>
  <c r="K6095" i="2"/>
  <c r="K6094" i="2"/>
  <c r="K6093" i="2"/>
  <c r="N6093" i="2" s="1"/>
  <c r="K6092" i="2"/>
  <c r="K6091" i="2"/>
  <c r="K6090" i="2"/>
  <c r="K6089" i="2"/>
  <c r="K6088" i="2"/>
  <c r="K6087" i="2"/>
  <c r="K6086" i="2"/>
  <c r="K6085" i="2"/>
  <c r="K6084" i="2"/>
  <c r="K6083" i="2"/>
  <c r="K6082" i="2"/>
  <c r="N6082" i="2" s="1"/>
  <c r="K6081" i="2"/>
  <c r="N6081" i="2" s="1"/>
  <c r="K6080" i="2"/>
  <c r="N6080" i="2" s="1"/>
  <c r="K6079" i="2"/>
  <c r="K6078" i="2"/>
  <c r="K6077" i="2"/>
  <c r="K6076" i="2"/>
  <c r="K6075" i="2"/>
  <c r="K6074" i="2"/>
  <c r="K6073" i="2"/>
  <c r="K6072" i="2"/>
  <c r="N6072" i="2" s="1"/>
  <c r="K6071" i="2"/>
  <c r="N6071" i="2" s="1"/>
  <c r="K6070" i="2"/>
  <c r="K6069" i="2"/>
  <c r="N6069" i="2" s="1"/>
  <c r="K6068" i="2"/>
  <c r="K6067" i="2"/>
  <c r="K6066" i="2"/>
  <c r="K6065" i="2"/>
  <c r="K6064" i="2"/>
  <c r="N6064" i="2" s="1"/>
  <c r="K6063" i="2"/>
  <c r="K6062" i="2"/>
  <c r="K6061" i="2"/>
  <c r="N6061" i="2" s="1"/>
  <c r="K6060" i="2"/>
  <c r="K6059" i="2"/>
  <c r="K6058" i="2"/>
  <c r="N6058" i="2" s="1"/>
  <c r="K6057" i="2"/>
  <c r="K6056" i="2"/>
  <c r="K6055" i="2"/>
  <c r="K6054" i="2"/>
  <c r="N6054" i="2" s="1"/>
  <c r="K6053" i="2"/>
  <c r="N6053" i="2" s="1"/>
  <c r="K6052" i="2"/>
  <c r="N6052" i="2" s="1"/>
  <c r="K6051" i="2"/>
  <c r="K6050" i="2"/>
  <c r="N6050" i="2" s="1"/>
  <c r="K6049" i="2"/>
  <c r="K6048" i="2"/>
  <c r="K6047" i="2"/>
  <c r="K6046" i="2"/>
  <c r="N6046" i="2" s="1"/>
  <c r="K6045" i="2"/>
  <c r="K6044" i="2"/>
  <c r="N6044" i="2" s="1"/>
  <c r="K6043" i="2"/>
  <c r="K6042" i="2"/>
  <c r="N6042" i="2" s="1"/>
  <c r="K6041" i="2"/>
  <c r="K6040" i="2"/>
  <c r="K6039" i="2"/>
  <c r="N6039" i="2" s="1"/>
  <c r="K6038" i="2"/>
  <c r="N6038" i="2" s="1"/>
  <c r="K6037" i="2"/>
  <c r="K6036" i="2"/>
  <c r="N6036" i="2" s="1"/>
  <c r="K6035" i="2"/>
  <c r="K6034" i="2"/>
  <c r="N6034" i="2" s="1"/>
  <c r="K6033" i="2"/>
  <c r="K6032" i="2"/>
  <c r="K6031" i="2"/>
  <c r="K6030" i="2"/>
  <c r="N6030" i="2" s="1"/>
  <c r="K6029" i="2"/>
  <c r="K6028" i="2"/>
  <c r="N6028" i="2" s="1"/>
  <c r="K6027" i="2"/>
  <c r="K6026" i="2"/>
  <c r="N6026" i="2" s="1"/>
  <c r="K6025" i="2"/>
  <c r="K6024" i="2"/>
  <c r="K6023" i="2"/>
  <c r="N6023" i="2" s="1"/>
  <c r="K6022" i="2"/>
  <c r="N6022" i="2" s="1"/>
  <c r="K6021" i="2"/>
  <c r="N6021" i="2" s="1"/>
  <c r="K6020" i="2"/>
  <c r="N6020" i="2" s="1"/>
  <c r="K6019" i="2"/>
  <c r="K6018" i="2"/>
  <c r="N6018" i="2" s="1"/>
  <c r="K6017" i="2"/>
  <c r="K6016" i="2"/>
  <c r="K6015" i="2"/>
  <c r="K6014" i="2"/>
  <c r="N6014" i="2" s="1"/>
  <c r="K6013" i="2"/>
  <c r="K6012" i="2"/>
  <c r="K6011" i="2"/>
  <c r="K6010" i="2"/>
  <c r="N6010" i="2" s="1"/>
  <c r="K6009" i="2"/>
  <c r="K6008" i="2"/>
  <c r="K6007" i="2"/>
  <c r="K6006" i="2"/>
  <c r="N6006" i="2" s="1"/>
  <c r="K6005" i="2"/>
  <c r="K6004" i="2"/>
  <c r="K6003" i="2"/>
  <c r="K6002" i="2"/>
  <c r="N6002" i="2" s="1"/>
  <c r="K6001" i="2"/>
  <c r="K6000" i="2"/>
  <c r="K5999" i="2"/>
  <c r="K5998" i="2"/>
  <c r="N5998" i="2" s="1"/>
  <c r="K5997" i="2"/>
  <c r="K5996" i="2"/>
  <c r="K5995" i="2"/>
  <c r="K5994" i="2"/>
  <c r="N5994" i="2" s="1"/>
  <c r="K5993" i="2"/>
  <c r="K5992" i="2"/>
  <c r="K5991" i="2"/>
  <c r="K5990" i="2"/>
  <c r="N5990" i="2" s="1"/>
  <c r="K5989" i="2"/>
  <c r="N5989" i="2" s="1"/>
  <c r="K5988" i="2"/>
  <c r="K5987" i="2"/>
  <c r="K5986" i="2"/>
  <c r="N5986" i="2" s="1"/>
  <c r="K5985" i="2"/>
  <c r="K5984" i="2"/>
  <c r="K5983" i="2"/>
  <c r="K5982" i="2"/>
  <c r="N5982" i="2" s="1"/>
  <c r="K5981" i="2"/>
  <c r="K5980" i="2"/>
  <c r="K5979" i="2"/>
  <c r="K5978" i="2"/>
  <c r="N5978" i="2" s="1"/>
  <c r="K5977" i="2"/>
  <c r="K5976" i="2"/>
  <c r="K5975" i="2"/>
  <c r="N5975" i="2" s="1"/>
  <c r="K5974" i="2"/>
  <c r="N5974" i="2" s="1"/>
  <c r="K5973" i="2"/>
  <c r="K5972" i="2"/>
  <c r="K5971" i="2"/>
  <c r="K5970" i="2"/>
  <c r="N5970" i="2" s="1"/>
  <c r="K5969" i="2"/>
  <c r="K5968" i="2"/>
  <c r="N5967" i="2"/>
  <c r="K5967" i="2"/>
  <c r="K5966" i="2"/>
  <c r="N5966" i="2" s="1"/>
  <c r="K5965" i="2"/>
  <c r="K5964" i="2"/>
  <c r="K5963" i="2"/>
  <c r="K5962" i="2"/>
  <c r="N5962" i="2" s="1"/>
  <c r="K5961" i="2"/>
  <c r="K5960" i="2"/>
  <c r="K5959" i="2"/>
  <c r="K5958" i="2"/>
  <c r="N5958" i="2" s="1"/>
  <c r="K5957" i="2"/>
  <c r="K5956" i="2"/>
  <c r="K5955" i="2"/>
  <c r="K5954" i="2"/>
  <c r="N5954" i="2" s="1"/>
  <c r="K5953" i="2"/>
  <c r="K5952" i="2"/>
  <c r="K5951" i="2"/>
  <c r="N5951" i="2" s="1"/>
  <c r="K5950" i="2"/>
  <c r="N5950" i="2" s="1"/>
  <c r="K5949" i="2"/>
  <c r="K5948" i="2"/>
  <c r="K5947" i="2"/>
  <c r="K5946" i="2"/>
  <c r="N5946" i="2" s="1"/>
  <c r="K5945" i="2"/>
  <c r="K5944" i="2"/>
  <c r="K5943" i="2"/>
  <c r="K5942" i="2"/>
  <c r="N5942" i="2" s="1"/>
  <c r="K5941" i="2"/>
  <c r="K5940" i="2"/>
  <c r="K5939" i="2"/>
  <c r="K5938" i="2"/>
  <c r="N5938" i="2" s="1"/>
  <c r="K5937" i="2"/>
  <c r="K5936" i="2"/>
  <c r="K5935" i="2"/>
  <c r="K5934" i="2"/>
  <c r="N5934" i="2" s="1"/>
  <c r="K5933" i="2"/>
  <c r="K5932" i="2"/>
  <c r="K5931" i="2"/>
  <c r="K5930" i="2"/>
  <c r="N5930" i="2" s="1"/>
  <c r="K5929" i="2"/>
  <c r="K5928" i="2"/>
  <c r="K5927" i="2"/>
  <c r="K5926" i="2"/>
  <c r="N5926" i="2" s="1"/>
  <c r="K5925" i="2"/>
  <c r="N5925" i="2" s="1"/>
  <c r="K5924" i="2"/>
  <c r="K5923" i="2"/>
  <c r="K5922" i="2"/>
  <c r="N5922" i="2" s="1"/>
  <c r="K5921" i="2"/>
  <c r="K5920" i="2"/>
  <c r="K5919" i="2"/>
  <c r="K5918" i="2"/>
  <c r="N5918" i="2" s="1"/>
  <c r="K5917" i="2"/>
  <c r="K5916" i="2"/>
  <c r="K5915" i="2"/>
  <c r="K5914" i="2"/>
  <c r="N5914" i="2" s="1"/>
  <c r="K5913" i="2"/>
  <c r="K5912" i="2"/>
  <c r="K5911" i="2"/>
  <c r="N5911" i="2" s="1"/>
  <c r="K5910" i="2"/>
  <c r="N5910" i="2" s="1"/>
  <c r="K5909" i="2"/>
  <c r="N5909" i="2" s="1"/>
  <c r="K5908" i="2"/>
  <c r="K5907" i="2"/>
  <c r="K5906" i="2"/>
  <c r="N5906" i="2" s="1"/>
  <c r="K5905" i="2"/>
  <c r="K5904" i="2"/>
  <c r="K5903" i="2"/>
  <c r="K5902" i="2"/>
  <c r="N5902" i="2" s="1"/>
  <c r="K5901" i="2"/>
  <c r="K5900" i="2"/>
  <c r="K5899" i="2"/>
  <c r="K5898" i="2"/>
  <c r="N5898" i="2" s="1"/>
  <c r="K5897" i="2"/>
  <c r="K5896" i="2"/>
  <c r="K5895" i="2"/>
  <c r="K5894" i="2"/>
  <c r="N5894" i="2" s="1"/>
  <c r="K5893" i="2"/>
  <c r="K5892" i="2"/>
  <c r="K5891" i="2"/>
  <c r="K5890" i="2"/>
  <c r="N5890" i="2" s="1"/>
  <c r="K5889" i="2"/>
  <c r="K5888" i="2"/>
  <c r="K5887" i="2"/>
  <c r="K5886" i="2"/>
  <c r="N5886" i="2" s="1"/>
  <c r="K5885" i="2"/>
  <c r="K5884" i="2"/>
  <c r="K5883" i="2"/>
  <c r="K5882" i="2"/>
  <c r="N5882" i="2" s="1"/>
  <c r="K5881" i="2"/>
  <c r="K5880" i="2"/>
  <c r="K5879" i="2"/>
  <c r="K5878" i="2"/>
  <c r="N5878" i="2" s="1"/>
  <c r="K5877" i="2"/>
  <c r="N5876" i="2"/>
  <c r="K5875" i="2"/>
  <c r="N5875" i="2" s="1"/>
  <c r="K5874" i="2"/>
  <c r="K5873" i="2"/>
  <c r="N5873" i="2" s="1"/>
  <c r="K5872" i="2"/>
  <c r="K5871" i="2"/>
  <c r="K5870" i="2"/>
  <c r="K5869" i="2"/>
  <c r="K5868" i="2"/>
  <c r="K5867" i="2"/>
  <c r="N5867" i="2" s="1"/>
  <c r="K5866" i="2"/>
  <c r="K5865" i="2"/>
  <c r="N5865" i="2" s="1"/>
  <c r="K5864" i="2"/>
  <c r="K5863" i="2"/>
  <c r="N5863" i="2" s="1"/>
  <c r="K5862" i="2"/>
  <c r="K5861" i="2"/>
  <c r="K5860" i="2"/>
  <c r="K5859" i="2"/>
  <c r="N5859" i="2" s="1"/>
  <c r="K5858" i="2"/>
  <c r="K5857" i="2"/>
  <c r="N5857" i="2" s="1"/>
  <c r="K5856" i="2"/>
  <c r="K5855" i="2"/>
  <c r="K5854" i="2"/>
  <c r="K5853" i="2"/>
  <c r="K5852" i="2"/>
  <c r="K5851" i="2"/>
  <c r="N5851" i="2" s="1"/>
  <c r="K5850" i="2"/>
  <c r="K5849" i="2"/>
  <c r="N5849" i="2" s="1"/>
  <c r="K5848" i="2"/>
  <c r="K5847" i="2"/>
  <c r="N5847" i="2" s="1"/>
  <c r="K5846" i="2"/>
  <c r="K5845" i="2"/>
  <c r="K5844" i="2"/>
  <c r="K5843" i="2"/>
  <c r="K5842" i="2"/>
  <c r="K5841" i="2"/>
  <c r="N5841" i="2" s="1"/>
  <c r="K5840" i="2"/>
  <c r="K5839" i="2"/>
  <c r="K5838" i="2"/>
  <c r="K5837" i="2"/>
  <c r="K5836" i="2"/>
  <c r="K5835" i="2"/>
  <c r="K5834" i="2"/>
  <c r="K5833" i="2"/>
  <c r="N5833" i="2" s="1"/>
  <c r="K5832" i="2"/>
  <c r="K5831" i="2"/>
  <c r="N5831" i="2" s="1"/>
  <c r="K5830" i="2"/>
  <c r="K5829" i="2"/>
  <c r="K5828" i="2"/>
  <c r="K5827" i="2"/>
  <c r="N5827" i="2" s="1"/>
  <c r="K5826" i="2"/>
  <c r="N5826" i="2" s="1"/>
  <c r="K5825" i="2"/>
  <c r="N5825" i="2" s="1"/>
  <c r="K5824" i="2"/>
  <c r="K5823" i="2"/>
  <c r="K5822" i="2"/>
  <c r="K5821" i="2"/>
  <c r="K5820" i="2"/>
  <c r="K5819" i="2"/>
  <c r="N5819" i="2" s="1"/>
  <c r="K5818" i="2"/>
  <c r="K5817" i="2"/>
  <c r="N5817" i="2" s="1"/>
  <c r="K5816" i="2"/>
  <c r="K5815" i="2"/>
  <c r="N5815" i="2" s="1"/>
  <c r="K5814" i="2"/>
  <c r="K5813" i="2"/>
  <c r="K5812" i="2"/>
  <c r="K5811" i="2"/>
  <c r="K5810" i="2"/>
  <c r="K5809" i="2"/>
  <c r="N5809" i="2" s="1"/>
  <c r="K5808" i="2"/>
  <c r="K5807" i="2"/>
  <c r="K5806" i="2"/>
  <c r="K5805" i="2"/>
  <c r="K5804" i="2"/>
  <c r="K5803" i="2"/>
  <c r="N5803" i="2" s="1"/>
  <c r="K5802" i="2"/>
  <c r="K5801" i="2"/>
  <c r="N5801" i="2" s="1"/>
  <c r="K5800" i="2"/>
  <c r="K5799" i="2"/>
  <c r="N5799" i="2" s="1"/>
  <c r="K5798" i="2"/>
  <c r="K5797" i="2"/>
  <c r="K5796" i="2"/>
  <c r="K5795" i="2"/>
  <c r="N5795" i="2" s="1"/>
  <c r="K5794" i="2"/>
  <c r="K5793" i="2"/>
  <c r="N5793" i="2" s="1"/>
  <c r="K5792" i="2"/>
  <c r="K5791" i="2"/>
  <c r="N5791" i="2" s="1"/>
  <c r="K5790" i="2"/>
  <c r="K5789" i="2"/>
  <c r="K5788" i="2"/>
  <c r="K5787" i="2"/>
  <c r="K5786" i="2"/>
  <c r="K5785" i="2"/>
  <c r="N5785" i="2" s="1"/>
  <c r="K5784" i="2"/>
  <c r="K5783" i="2"/>
  <c r="N5783" i="2" s="1"/>
  <c r="K5782" i="2"/>
  <c r="K5781" i="2"/>
  <c r="K5780" i="2"/>
  <c r="K5779" i="2"/>
  <c r="N5779" i="2" s="1"/>
  <c r="K5778" i="2"/>
  <c r="K5777" i="2"/>
  <c r="N5777" i="2" s="1"/>
  <c r="K5776" i="2"/>
  <c r="K5775" i="2"/>
  <c r="K5774" i="2"/>
  <c r="K5773" i="2"/>
  <c r="K5772" i="2"/>
  <c r="K5771" i="2"/>
  <c r="K5770" i="2"/>
  <c r="K5769" i="2"/>
  <c r="N5769" i="2" s="1"/>
  <c r="K5768" i="2"/>
  <c r="K5767" i="2"/>
  <c r="N5767" i="2" s="1"/>
  <c r="K5766" i="2"/>
  <c r="K5765" i="2"/>
  <c r="K5764" i="2"/>
  <c r="K5763" i="2"/>
  <c r="N5763" i="2" s="1"/>
  <c r="K5762" i="2"/>
  <c r="K5761" i="2"/>
  <c r="N5761" i="2" s="1"/>
  <c r="K5760" i="2"/>
  <c r="K5759" i="2"/>
  <c r="K5758" i="2"/>
  <c r="K5757" i="2"/>
  <c r="K5756" i="2"/>
  <c r="K5755" i="2"/>
  <c r="N5755" i="2" s="1"/>
  <c r="K5754" i="2"/>
  <c r="K5753" i="2"/>
  <c r="N5753" i="2" s="1"/>
  <c r="K5752" i="2"/>
  <c r="K5751" i="2"/>
  <c r="K5750" i="2"/>
  <c r="K5749" i="2"/>
  <c r="K5748" i="2"/>
  <c r="K5747" i="2"/>
  <c r="K5746" i="2"/>
  <c r="K5745" i="2"/>
  <c r="N5745" i="2" s="1"/>
  <c r="K5744" i="2"/>
  <c r="K5743" i="2"/>
  <c r="N5743" i="2" s="1"/>
  <c r="K5742" i="2"/>
  <c r="K5741" i="2"/>
  <c r="K5740" i="2"/>
  <c r="K5739" i="2"/>
  <c r="N5739" i="2" s="1"/>
  <c r="K5738" i="2"/>
  <c r="K5737" i="2"/>
  <c r="N5737" i="2" s="1"/>
  <c r="K5736" i="2"/>
  <c r="N5736" i="2" s="1"/>
  <c r="K5735" i="2"/>
  <c r="N5735" i="2" s="1"/>
  <c r="K5734" i="2"/>
  <c r="K5733" i="2"/>
  <c r="K5732" i="2"/>
  <c r="K5731" i="2"/>
  <c r="K5730" i="2"/>
  <c r="K5729" i="2"/>
  <c r="N5729" i="2" s="1"/>
  <c r="K5728" i="2"/>
  <c r="N5728" i="2" s="1"/>
  <c r="K5727" i="2"/>
  <c r="K5726" i="2"/>
  <c r="K5725" i="2"/>
  <c r="K5724" i="2"/>
  <c r="K5723" i="2"/>
  <c r="K5722" i="2"/>
  <c r="K5721" i="2"/>
  <c r="K5720" i="2"/>
  <c r="N5720" i="2" s="1"/>
  <c r="K5719" i="2"/>
  <c r="K5718" i="2"/>
  <c r="K5717" i="2"/>
  <c r="K5716" i="2"/>
  <c r="K5715" i="2"/>
  <c r="N5715" i="2" s="1"/>
  <c r="K5714" i="2"/>
  <c r="K5713" i="2"/>
  <c r="K5712" i="2"/>
  <c r="N5712" i="2" s="1"/>
  <c r="K5711" i="2"/>
  <c r="K5710" i="2"/>
  <c r="K5709" i="2"/>
  <c r="K5708" i="2"/>
  <c r="N5708" i="2" s="1"/>
  <c r="K5707" i="2"/>
  <c r="N5707" i="2" s="1"/>
  <c r="K5706" i="2"/>
  <c r="K5705" i="2"/>
  <c r="K5704" i="2"/>
  <c r="N5704" i="2" s="1"/>
  <c r="K5703" i="2"/>
  <c r="K5702" i="2"/>
  <c r="N5702" i="2" s="1"/>
  <c r="K5701" i="2"/>
  <c r="K5700" i="2"/>
  <c r="K5699" i="2"/>
  <c r="N5699" i="2" s="1"/>
  <c r="K5698" i="2"/>
  <c r="K5697" i="2"/>
  <c r="N5697" i="2" s="1"/>
  <c r="K5696" i="2"/>
  <c r="N5696" i="2" s="1"/>
  <c r="K5695" i="2"/>
  <c r="K5694" i="2"/>
  <c r="K5693" i="2"/>
  <c r="K5692" i="2"/>
  <c r="K5691" i="2"/>
  <c r="K5690" i="2"/>
  <c r="K5689" i="2"/>
  <c r="N5689" i="2" s="1"/>
  <c r="K5688" i="2"/>
  <c r="K5687" i="2"/>
  <c r="K5686" i="2"/>
  <c r="K5685" i="2"/>
  <c r="K5684" i="2"/>
  <c r="K5683" i="2"/>
  <c r="K5682" i="2"/>
  <c r="N5682" i="2" s="1"/>
  <c r="K5681" i="2"/>
  <c r="K5680" i="2"/>
  <c r="N5680" i="2" s="1"/>
  <c r="K5679" i="2"/>
  <c r="K5678" i="2"/>
  <c r="K5677" i="2"/>
  <c r="K5676" i="2"/>
  <c r="N5676" i="2" s="1"/>
  <c r="K5675" i="2"/>
  <c r="N5675" i="2" s="1"/>
  <c r="K5674" i="2"/>
  <c r="K5673" i="2"/>
  <c r="K5672" i="2"/>
  <c r="K5671" i="2"/>
  <c r="K5670" i="2"/>
  <c r="K5669" i="2"/>
  <c r="K5668" i="2"/>
  <c r="N5668" i="2" s="1"/>
  <c r="K5667" i="2"/>
  <c r="N5667" i="2" s="1"/>
  <c r="K5666" i="2"/>
  <c r="K5665" i="2"/>
  <c r="N5665" i="2" s="1"/>
  <c r="K5664" i="2"/>
  <c r="K5663" i="2"/>
  <c r="K5662" i="2"/>
  <c r="K5661" i="2"/>
  <c r="K5660" i="2"/>
  <c r="N5660" i="2" s="1"/>
  <c r="K5659" i="2"/>
  <c r="N5659" i="2" s="1"/>
  <c r="K5658" i="2"/>
  <c r="K5657" i="2"/>
  <c r="K5656" i="2"/>
  <c r="N5656" i="2" s="1"/>
  <c r="K5655" i="2"/>
  <c r="N5655" i="2" s="1"/>
  <c r="K5654" i="2"/>
  <c r="K5653" i="2"/>
  <c r="K5652" i="2"/>
  <c r="K5651" i="2"/>
  <c r="N5651" i="2" s="1"/>
  <c r="K5650" i="2"/>
  <c r="K5649" i="2"/>
  <c r="K5648" i="2"/>
  <c r="K5647" i="2"/>
  <c r="K5646" i="2"/>
  <c r="K5645" i="2"/>
  <c r="K5644" i="2"/>
  <c r="N5644" i="2" s="1"/>
  <c r="K5643" i="2"/>
  <c r="K5642" i="2"/>
  <c r="K5641" i="2"/>
  <c r="K5640" i="2"/>
  <c r="N5640" i="2" s="1"/>
  <c r="K5639" i="2"/>
  <c r="N5639" i="2" s="1"/>
  <c r="K5638" i="2"/>
  <c r="K5637" i="2"/>
  <c r="K5636" i="2"/>
  <c r="N5636" i="2" s="1"/>
  <c r="K5635" i="2"/>
  <c r="N5635" i="2" s="1"/>
  <c r="K5634" i="2"/>
  <c r="K5633" i="2"/>
  <c r="N5633" i="2" s="1"/>
  <c r="K5632" i="2"/>
  <c r="K5631" i="2"/>
  <c r="K5630" i="2"/>
  <c r="K5629" i="2"/>
  <c r="K5628" i="2"/>
  <c r="N5628" i="2" s="1"/>
  <c r="K5627" i="2"/>
  <c r="N5627" i="2" s="1"/>
  <c r="K5626" i="2"/>
  <c r="K5625" i="2"/>
  <c r="N5625" i="2" s="1"/>
  <c r="K5624" i="2"/>
  <c r="N5624" i="2" s="1"/>
  <c r="K5623" i="2"/>
  <c r="K5622" i="2"/>
  <c r="K5621" i="2"/>
  <c r="K5620" i="2"/>
  <c r="N5620" i="2" s="1"/>
  <c r="K5619" i="2"/>
  <c r="N5619" i="2" s="1"/>
  <c r="K5618" i="2"/>
  <c r="N5618" i="2" s="1"/>
  <c r="K5617" i="2"/>
  <c r="K5616" i="2"/>
  <c r="K5615" i="2"/>
  <c r="K5614" i="2"/>
  <c r="K5613" i="2"/>
  <c r="K5612" i="2"/>
  <c r="N5612" i="2" s="1"/>
  <c r="K5611" i="2"/>
  <c r="N5611" i="2" s="1"/>
  <c r="K5610" i="2"/>
  <c r="K5609" i="2"/>
  <c r="K5608" i="2"/>
  <c r="K5607" i="2"/>
  <c r="K5606" i="2"/>
  <c r="K5605" i="2"/>
  <c r="K5604" i="2"/>
  <c r="N5604" i="2" s="1"/>
  <c r="K5603" i="2"/>
  <c r="N5603" i="2" s="1"/>
  <c r="K5602" i="2"/>
  <c r="K5601" i="2"/>
  <c r="N5601" i="2" s="1"/>
  <c r="K5600" i="2"/>
  <c r="K5599" i="2"/>
  <c r="K5598" i="2"/>
  <c r="K5597" i="2"/>
  <c r="K5596" i="2"/>
  <c r="K5595" i="2"/>
  <c r="N5595" i="2" s="1"/>
  <c r="K5594" i="2"/>
  <c r="K5593" i="2"/>
  <c r="K5592" i="2"/>
  <c r="K5591" i="2"/>
  <c r="K5590" i="2"/>
  <c r="K5589" i="2"/>
  <c r="K5588" i="2"/>
  <c r="K5587" i="2"/>
  <c r="N5587" i="2" s="1"/>
  <c r="K5586" i="2"/>
  <c r="K5585" i="2"/>
  <c r="K5584" i="2"/>
  <c r="K5583" i="2"/>
  <c r="K5582" i="2"/>
  <c r="K5581" i="2"/>
  <c r="K5580" i="2"/>
  <c r="K5579" i="2"/>
  <c r="N5579" i="2" s="1"/>
  <c r="K5578" i="2"/>
  <c r="K5577" i="2"/>
  <c r="K5576" i="2"/>
  <c r="N5576" i="2" s="1"/>
  <c r="K5575" i="2"/>
  <c r="K5574" i="2"/>
  <c r="K5573" i="2"/>
  <c r="K5572" i="2"/>
  <c r="N5572" i="2" s="1"/>
  <c r="K5571" i="2"/>
  <c r="K5570" i="2"/>
  <c r="K5569" i="2"/>
  <c r="N5569" i="2" s="1"/>
  <c r="K5568" i="2"/>
  <c r="N5568" i="2" s="1"/>
  <c r="K5567" i="2"/>
  <c r="K5566" i="2"/>
  <c r="N5566" i="2" s="1"/>
  <c r="K5565" i="2"/>
  <c r="K5564" i="2"/>
  <c r="K5563" i="2"/>
  <c r="K5562" i="2"/>
  <c r="K5561" i="2"/>
  <c r="N5561" i="2" s="1"/>
  <c r="K5560" i="2"/>
  <c r="N5560" i="2" s="1"/>
  <c r="K5559" i="2"/>
  <c r="K5558" i="2"/>
  <c r="K5557" i="2"/>
  <c r="K5556" i="2"/>
  <c r="N5556" i="2" s="1"/>
  <c r="K5555" i="2"/>
  <c r="K5554" i="2"/>
  <c r="K5553" i="2"/>
  <c r="K5552" i="2"/>
  <c r="N5552" i="2" s="1"/>
  <c r="K5551" i="2"/>
  <c r="K5550" i="2"/>
  <c r="K5549" i="2"/>
  <c r="K5548" i="2"/>
  <c r="N5548" i="2" s="1"/>
  <c r="K5547" i="2"/>
  <c r="N5547" i="2" s="1"/>
  <c r="K5546" i="2"/>
  <c r="N5546" i="2" s="1"/>
  <c r="K5545" i="2"/>
  <c r="K5544" i="2"/>
  <c r="N5544" i="2" s="1"/>
  <c r="K5543" i="2"/>
  <c r="N5543" i="2" s="1"/>
  <c r="K5542" i="2"/>
  <c r="K5541" i="2"/>
  <c r="K5540" i="2"/>
  <c r="K5539" i="2"/>
  <c r="N5539" i="2" s="1"/>
  <c r="K5538" i="2"/>
  <c r="K5537" i="2"/>
  <c r="K5536" i="2"/>
  <c r="N5536" i="2" s="1"/>
  <c r="K5535" i="2"/>
  <c r="K5534" i="2"/>
  <c r="N5534" i="2" s="1"/>
  <c r="K5533" i="2"/>
  <c r="N5533" i="2" s="1"/>
  <c r="K5532" i="2"/>
  <c r="K5531" i="2"/>
  <c r="K5530" i="2"/>
  <c r="N5530" i="2" s="1"/>
  <c r="K5529" i="2"/>
  <c r="N5529" i="2" s="1"/>
  <c r="K5528" i="2"/>
  <c r="K5527" i="2"/>
  <c r="K5526" i="2"/>
  <c r="K5525" i="2"/>
  <c r="N5525" i="2" s="1"/>
  <c r="K5524" i="2"/>
  <c r="N5524" i="2" s="1"/>
  <c r="K5523" i="2"/>
  <c r="N5523" i="2" s="1"/>
  <c r="K5522" i="2"/>
  <c r="N5522" i="2" s="1"/>
  <c r="K5521" i="2"/>
  <c r="N5521" i="2" s="1"/>
  <c r="K5520" i="2"/>
  <c r="K5519" i="2"/>
  <c r="K5518" i="2"/>
  <c r="K5517" i="2"/>
  <c r="N5517" i="2" s="1"/>
  <c r="K5516" i="2"/>
  <c r="K5515" i="2"/>
  <c r="N5515" i="2" s="1"/>
  <c r="K5514" i="2"/>
  <c r="N5514" i="2" s="1"/>
  <c r="K5513" i="2"/>
  <c r="L5513" i="2" s="1"/>
  <c r="K5512" i="2"/>
  <c r="N5512" i="2" s="1"/>
  <c r="K5511" i="2"/>
  <c r="K5510" i="2"/>
  <c r="N5510" i="2" s="1"/>
  <c r="K5509" i="2"/>
  <c r="K5508" i="2"/>
  <c r="K5507" i="2"/>
  <c r="N5507" i="2" s="1"/>
  <c r="K5506" i="2"/>
  <c r="K5505" i="2"/>
  <c r="N5505" i="2" s="1"/>
  <c r="K5504" i="2"/>
  <c r="K5503" i="2"/>
  <c r="K5502" i="2"/>
  <c r="K5501" i="2"/>
  <c r="K5500" i="2"/>
  <c r="K5499" i="2"/>
  <c r="N5499" i="2" s="1"/>
  <c r="K5498" i="2"/>
  <c r="N5498" i="2" s="1"/>
  <c r="K5497" i="2"/>
  <c r="K5496" i="2"/>
  <c r="K5495" i="2"/>
  <c r="K5494" i="2"/>
  <c r="N5494" i="2" s="1"/>
  <c r="K5493" i="2"/>
  <c r="K5492" i="2"/>
  <c r="N5492" i="2" s="1"/>
  <c r="K5491" i="2"/>
  <c r="K5490" i="2"/>
  <c r="N5490" i="2" s="1"/>
  <c r="K5489" i="2"/>
  <c r="K5488" i="2"/>
  <c r="K5487" i="2"/>
  <c r="K5486" i="2"/>
  <c r="N5486" i="2" s="1"/>
  <c r="K5485" i="2"/>
  <c r="K5484" i="2"/>
  <c r="N5484" i="2" s="1"/>
  <c r="N5483" i="2"/>
  <c r="K5483" i="2"/>
  <c r="K5482" i="2"/>
  <c r="N5482" i="2" s="1"/>
  <c r="K5481" i="2"/>
  <c r="K5480" i="2"/>
  <c r="K5479" i="2"/>
  <c r="K5478" i="2"/>
  <c r="K5477" i="2"/>
  <c r="N5477" i="2" s="1"/>
  <c r="K5476" i="2"/>
  <c r="K5475" i="2"/>
  <c r="K5474" i="2"/>
  <c r="K5473" i="2"/>
  <c r="K5472" i="2"/>
  <c r="K5471" i="2"/>
  <c r="K5470" i="2"/>
  <c r="N5470" i="2" s="1"/>
  <c r="K5469" i="2"/>
  <c r="N5469" i="2" s="1"/>
  <c r="K5468" i="2"/>
  <c r="N5468" i="2" s="1"/>
  <c r="K5467" i="2"/>
  <c r="K5466" i="2"/>
  <c r="N5466" i="2" s="1"/>
  <c r="K5465" i="2"/>
  <c r="K5464" i="2"/>
  <c r="K5463" i="2"/>
  <c r="K5462" i="2"/>
  <c r="K5461" i="2"/>
  <c r="K5460" i="2"/>
  <c r="K5459" i="2"/>
  <c r="K5458" i="2"/>
  <c r="K5457" i="2"/>
  <c r="N5457" i="2" s="1"/>
  <c r="K5456" i="2"/>
  <c r="K5455" i="2"/>
  <c r="K5454" i="2"/>
  <c r="N5454" i="2" s="1"/>
  <c r="K5453" i="2"/>
  <c r="N5453" i="2" s="1"/>
  <c r="K5452" i="2"/>
  <c r="K5451" i="2"/>
  <c r="L5451" i="2" s="1"/>
  <c r="K5450" i="2"/>
  <c r="K5449" i="2"/>
  <c r="K5448" i="2"/>
  <c r="K5447" i="2"/>
  <c r="K5446" i="2"/>
  <c r="N5446" i="2" s="1"/>
  <c r="K5445" i="2"/>
  <c r="K5444" i="2"/>
  <c r="K5443" i="2"/>
  <c r="K5442" i="2"/>
  <c r="N5442" i="2" s="1"/>
  <c r="K5441" i="2"/>
  <c r="N5441" i="2" s="1"/>
  <c r="K5440" i="2"/>
  <c r="K5439" i="2"/>
  <c r="N5439" i="2" s="1"/>
  <c r="K5438" i="2"/>
  <c r="N5438" i="2" s="1"/>
  <c r="K5437" i="2"/>
  <c r="K5436" i="2"/>
  <c r="N5436" i="2" s="1"/>
  <c r="K5435" i="2"/>
  <c r="K5434" i="2"/>
  <c r="K5433" i="2"/>
  <c r="K5432" i="2"/>
  <c r="K5431" i="2"/>
  <c r="K5430" i="2"/>
  <c r="N5430" i="2" s="1"/>
  <c r="K5429" i="2"/>
  <c r="N5429" i="2" s="1"/>
  <c r="K5428" i="2"/>
  <c r="K5427" i="2"/>
  <c r="K5426" i="2"/>
  <c r="N5426" i="2" s="1"/>
  <c r="K5425" i="2"/>
  <c r="K5424" i="2"/>
  <c r="K5423" i="2"/>
  <c r="K5422" i="2"/>
  <c r="N5422" i="2" s="1"/>
  <c r="K5421" i="2"/>
  <c r="K5420" i="2"/>
  <c r="K5419" i="2"/>
  <c r="K5418" i="2"/>
  <c r="K5417" i="2"/>
  <c r="K5416" i="2"/>
  <c r="K5415" i="2"/>
  <c r="K5414" i="2"/>
  <c r="L5414" i="2" s="1"/>
  <c r="K5413" i="2"/>
  <c r="K5412" i="2"/>
  <c r="N5412" i="2" s="1"/>
  <c r="K5411" i="2"/>
  <c r="N5411" i="2" s="1"/>
  <c r="K5410" i="2"/>
  <c r="K5409" i="2"/>
  <c r="N5409" i="2" s="1"/>
  <c r="K5408" i="2"/>
  <c r="K5407" i="2"/>
  <c r="K5406" i="2"/>
  <c r="K5405" i="2"/>
  <c r="N5405" i="2" s="1"/>
  <c r="K5404" i="2"/>
  <c r="K5403" i="2"/>
  <c r="K5402" i="2"/>
  <c r="K5401" i="2"/>
  <c r="N5401" i="2" s="1"/>
  <c r="K5400" i="2"/>
  <c r="K5399" i="2"/>
  <c r="N5399" i="2" s="1"/>
  <c r="K5398" i="2"/>
  <c r="K5397" i="2"/>
  <c r="N5397" i="2" s="1"/>
  <c r="K5396" i="2"/>
  <c r="K5395" i="2"/>
  <c r="L5395" i="2" s="1"/>
  <c r="K5394" i="2"/>
  <c r="K5393" i="2"/>
  <c r="K5392" i="2"/>
  <c r="K5391" i="2"/>
  <c r="K5390" i="2"/>
  <c r="N5390" i="2" s="1"/>
  <c r="K5389" i="2"/>
  <c r="N5389" i="2" s="1"/>
  <c r="K5388" i="2"/>
  <c r="K5387" i="2"/>
  <c r="K5386" i="2"/>
  <c r="K5385" i="2"/>
  <c r="N5385" i="2" s="1"/>
  <c r="K5384" i="2"/>
  <c r="K5383" i="2"/>
  <c r="K5382" i="2"/>
  <c r="K5381" i="2"/>
  <c r="N5381" i="2" s="1"/>
  <c r="K5380" i="2"/>
  <c r="K5379" i="2"/>
  <c r="K5378" i="2"/>
  <c r="K5377" i="2"/>
  <c r="K5376" i="2"/>
  <c r="K5375" i="2"/>
  <c r="N5375" i="2" s="1"/>
  <c r="K5374" i="2"/>
  <c r="K5373" i="2"/>
  <c r="N5373" i="2" s="1"/>
  <c r="K5372" i="2"/>
  <c r="N5372" i="2" s="1"/>
  <c r="K5371" i="2"/>
  <c r="K5370" i="2"/>
  <c r="N5370" i="2" s="1"/>
  <c r="K5369" i="2"/>
  <c r="K5368" i="2"/>
  <c r="K5367" i="2"/>
  <c r="N5367" i="2" s="1"/>
  <c r="K5366" i="2"/>
  <c r="K5365" i="2"/>
  <c r="K5364" i="2"/>
  <c r="K5363" i="2"/>
  <c r="K5362" i="2"/>
  <c r="K5361" i="2"/>
  <c r="K5360" i="2"/>
  <c r="K5359" i="2"/>
  <c r="L5359" i="2" s="1"/>
  <c r="K5358" i="2"/>
  <c r="L5358" i="2" s="1"/>
  <c r="K5357" i="2"/>
  <c r="N5357" i="2" s="1"/>
  <c r="K5356" i="2"/>
  <c r="K5355" i="2"/>
  <c r="K5354" i="2"/>
  <c r="K5353" i="2"/>
  <c r="K5352" i="2"/>
  <c r="N5352" i="2" s="1"/>
  <c r="K5351" i="2"/>
  <c r="N5351" i="2" s="1"/>
  <c r="K5350" i="2"/>
  <c r="K5349" i="2"/>
  <c r="N5349" i="2" s="1"/>
  <c r="K5348" i="2"/>
  <c r="K5347" i="2"/>
  <c r="K5346" i="2"/>
  <c r="K5345" i="2"/>
  <c r="N5345" i="2" s="1"/>
  <c r="K5344" i="2"/>
  <c r="K5343" i="2"/>
  <c r="N5343" i="2" s="1"/>
  <c r="K5342" i="2"/>
  <c r="K5341" i="2"/>
  <c r="K5340" i="2"/>
  <c r="K5339" i="2"/>
  <c r="K5338" i="2"/>
  <c r="N5338" i="2" s="1"/>
  <c r="K5337" i="2"/>
  <c r="N5337" i="2" s="1"/>
  <c r="K5336" i="2"/>
  <c r="K5335" i="2"/>
  <c r="N5335" i="2" s="1"/>
  <c r="K5334" i="2"/>
  <c r="K5333" i="2"/>
  <c r="K5332" i="2"/>
  <c r="K5331" i="2"/>
  <c r="K5330" i="2"/>
  <c r="K5329" i="2"/>
  <c r="N5329" i="2" s="1"/>
  <c r="K5328" i="2"/>
  <c r="K5327" i="2"/>
  <c r="K5326" i="2"/>
  <c r="N5326" i="2" s="1"/>
  <c r="K5325" i="2"/>
  <c r="L5325" i="2" s="1"/>
  <c r="K5324" i="2"/>
  <c r="K5323" i="2"/>
  <c r="L5323" i="2" s="1"/>
  <c r="K5322" i="2"/>
  <c r="N5322" i="2" s="1"/>
  <c r="K5321" i="2"/>
  <c r="N5321" i="2" s="1"/>
  <c r="K5320" i="2"/>
  <c r="K5319" i="2"/>
  <c r="K5318" i="2"/>
  <c r="K5317" i="2"/>
  <c r="N5317" i="2" s="1"/>
  <c r="K5316" i="2"/>
  <c r="K5315" i="2"/>
  <c r="K5314" i="2"/>
  <c r="K5313" i="2"/>
  <c r="N5313" i="2" s="1"/>
  <c r="K5312" i="2"/>
  <c r="N5312" i="2" s="1"/>
  <c r="K5311" i="2"/>
  <c r="K5310" i="2"/>
  <c r="N5310" i="2" s="1"/>
  <c r="K5309" i="2"/>
  <c r="K5308" i="2"/>
  <c r="K5307" i="2"/>
  <c r="K5306" i="2"/>
  <c r="K5305" i="2"/>
  <c r="N5305" i="2" s="1"/>
  <c r="K5304" i="2"/>
  <c r="K5303" i="2"/>
  <c r="K5302" i="2"/>
  <c r="K5301" i="2"/>
  <c r="N5301" i="2" s="1"/>
  <c r="K5300" i="2"/>
  <c r="K5299" i="2"/>
  <c r="N5299" i="2" s="1"/>
  <c r="K5298" i="2"/>
  <c r="K5297" i="2"/>
  <c r="K5296" i="2"/>
  <c r="N5296" i="2" s="1"/>
  <c r="K5295" i="2"/>
  <c r="N5295" i="2" s="1"/>
  <c r="K5294" i="2"/>
  <c r="N5294" i="2" s="1"/>
  <c r="K5293" i="2"/>
  <c r="N5293" i="2" s="1"/>
  <c r="K5292" i="2"/>
  <c r="N5292" i="2" s="1"/>
  <c r="K5291" i="2"/>
  <c r="N5291" i="2" s="1"/>
  <c r="K5290" i="2"/>
  <c r="N5290" i="2" s="1"/>
  <c r="K5289" i="2"/>
  <c r="K5288" i="2"/>
  <c r="K5287" i="2"/>
  <c r="N5287" i="2" s="1"/>
  <c r="K5286" i="2"/>
  <c r="K5285" i="2"/>
  <c r="K5284" i="2"/>
  <c r="N5284" i="2" s="1"/>
  <c r="K5283" i="2"/>
  <c r="N5283" i="2" s="1"/>
  <c r="K5282" i="2"/>
  <c r="K5281" i="2"/>
  <c r="K5280" i="2"/>
  <c r="N5280" i="2" s="1"/>
  <c r="K5279" i="2"/>
  <c r="N5279" i="2" s="1"/>
  <c r="K5278" i="2"/>
  <c r="K5277" i="2"/>
  <c r="N5277" i="2" s="1"/>
  <c r="K5276" i="2"/>
  <c r="N5276" i="2" s="1"/>
  <c r="K5275" i="2"/>
  <c r="K5274" i="2"/>
  <c r="K5273" i="2"/>
  <c r="K5272" i="2"/>
  <c r="K5271" i="2"/>
  <c r="K5270" i="2"/>
  <c r="N5270" i="2" s="1"/>
  <c r="K5269" i="2"/>
  <c r="N5269" i="2" s="1"/>
  <c r="K5268" i="2"/>
  <c r="N5268" i="2" s="1"/>
  <c r="K5267" i="2"/>
  <c r="K5266" i="2"/>
  <c r="K5265" i="2"/>
  <c r="K5264" i="2"/>
  <c r="K5263" i="2"/>
  <c r="N5263" i="2" s="1"/>
  <c r="K5262" i="2"/>
  <c r="K5261" i="2"/>
  <c r="K5260" i="2"/>
  <c r="N5260" i="2" s="1"/>
  <c r="K5259" i="2"/>
  <c r="K5258" i="2"/>
  <c r="N5258" i="2" s="1"/>
  <c r="K5257" i="2"/>
  <c r="K5256" i="2"/>
  <c r="K5255" i="2"/>
  <c r="K5254" i="2"/>
  <c r="N5254" i="2" s="1"/>
  <c r="K5253" i="2"/>
  <c r="K5252" i="2"/>
  <c r="N5252" i="2" s="1"/>
  <c r="K5251" i="2"/>
  <c r="K5250" i="2"/>
  <c r="K5249" i="2"/>
  <c r="K5248" i="2"/>
  <c r="N5248" i="2" s="1"/>
  <c r="K5247" i="2"/>
  <c r="N5247" i="2" s="1"/>
  <c r="K5246" i="2"/>
  <c r="K5245" i="2"/>
  <c r="K5244" i="2"/>
  <c r="N5244" i="2" s="1"/>
  <c r="K5243" i="2"/>
  <c r="K5242" i="2"/>
  <c r="N5242" i="2" s="1"/>
  <c r="K5241" i="2"/>
  <c r="K5240" i="2"/>
  <c r="K5239" i="2"/>
  <c r="K5238" i="2"/>
  <c r="N5238" i="2" s="1"/>
  <c r="K5237" i="2"/>
  <c r="K5236" i="2"/>
  <c r="N5236" i="2" s="1"/>
  <c r="N5235" i="2"/>
  <c r="K5234" i="2"/>
  <c r="N5234" i="2" s="1"/>
  <c r="K5233" i="2"/>
  <c r="K5232" i="2"/>
  <c r="K5231" i="2"/>
  <c r="K5230" i="2"/>
  <c r="K5229" i="2"/>
  <c r="K5228" i="2"/>
  <c r="N5228" i="2" s="1"/>
  <c r="K5227" i="2"/>
  <c r="K5226" i="2"/>
  <c r="N5226" i="2" s="1"/>
  <c r="K5225" i="2"/>
  <c r="K5224" i="2"/>
  <c r="K5223" i="2"/>
  <c r="K5222" i="2"/>
  <c r="K5221" i="2"/>
  <c r="K5220" i="2"/>
  <c r="K5219" i="2"/>
  <c r="K5218" i="2"/>
  <c r="K5217" i="2"/>
  <c r="N5216" i="2"/>
  <c r="K5215" i="2"/>
  <c r="N5215" i="2" s="1"/>
  <c r="K5214" i="2"/>
  <c r="K5213" i="2"/>
  <c r="K5212" i="2"/>
  <c r="K5211" i="2"/>
  <c r="K5210" i="2"/>
  <c r="K5209" i="2"/>
  <c r="K5208" i="2"/>
  <c r="N5208" i="2" s="1"/>
  <c r="K5207" i="2"/>
  <c r="K5206" i="2"/>
  <c r="N5206" i="2" s="1"/>
  <c r="K5205" i="2"/>
  <c r="N5205" i="2" s="1"/>
  <c r="K5204" i="2"/>
  <c r="N5204" i="2" s="1"/>
  <c r="K5203" i="2"/>
  <c r="N5203" i="2" s="1"/>
  <c r="K5202" i="2"/>
  <c r="N5202" i="2" s="1"/>
  <c r="K5201" i="2"/>
  <c r="N5201" i="2" s="1"/>
  <c r="K5200" i="2"/>
  <c r="N5200" i="2" s="1"/>
  <c r="K5199" i="2"/>
  <c r="N5199" i="2" s="1"/>
  <c r="K5198" i="2"/>
  <c r="N5198" i="2" s="1"/>
  <c r="K5197" i="2"/>
  <c r="N5197" i="2" s="1"/>
  <c r="K5196" i="2"/>
  <c r="N5196" i="2" s="1"/>
  <c r="K5195" i="2"/>
  <c r="N5195" i="2" s="1"/>
  <c r="K5194" i="2"/>
  <c r="N5194" i="2" s="1"/>
  <c r="K5193" i="2"/>
  <c r="N5193" i="2" s="1"/>
  <c r="K5192" i="2"/>
  <c r="N5192" i="2" s="1"/>
  <c r="K5191" i="2"/>
  <c r="N5191" i="2" s="1"/>
  <c r="K5190" i="2"/>
  <c r="N5190" i="2" s="1"/>
  <c r="K5189" i="2"/>
  <c r="N5189" i="2" s="1"/>
  <c r="K5188" i="2"/>
  <c r="N5188" i="2" s="1"/>
  <c r="K5187" i="2"/>
  <c r="N5187" i="2" s="1"/>
  <c r="K5186" i="2"/>
  <c r="N5186" i="2" s="1"/>
  <c r="K5185" i="2"/>
  <c r="N5185" i="2" s="1"/>
  <c r="K5184" i="2"/>
  <c r="N5184" i="2" s="1"/>
  <c r="K5183" i="2"/>
  <c r="N5183" i="2" s="1"/>
  <c r="K5182" i="2"/>
  <c r="N5182" i="2" s="1"/>
  <c r="K5181" i="2"/>
  <c r="N5181" i="2" s="1"/>
  <c r="K5180" i="2"/>
  <c r="N5180" i="2" s="1"/>
  <c r="K5179" i="2"/>
  <c r="N5179" i="2" s="1"/>
  <c r="K5178" i="2"/>
  <c r="N5178" i="2" s="1"/>
  <c r="K5177" i="2"/>
  <c r="N5177" i="2" s="1"/>
  <c r="K5176" i="2"/>
  <c r="N5176" i="2" s="1"/>
  <c r="K5175" i="2"/>
  <c r="N5175" i="2" s="1"/>
  <c r="K5174" i="2"/>
  <c r="N5174" i="2" s="1"/>
  <c r="K5173" i="2"/>
  <c r="N5173" i="2" s="1"/>
  <c r="K5172" i="2"/>
  <c r="N5172" i="2" s="1"/>
  <c r="K5171" i="2"/>
  <c r="N5171" i="2" s="1"/>
  <c r="K5170" i="2"/>
  <c r="N5170" i="2" s="1"/>
  <c r="K5169" i="2"/>
  <c r="N5169" i="2" s="1"/>
  <c r="K5168" i="2"/>
  <c r="N5168" i="2" s="1"/>
  <c r="K5167" i="2"/>
  <c r="N5167" i="2" s="1"/>
  <c r="K5166" i="2"/>
  <c r="N5166" i="2" s="1"/>
  <c r="K5165" i="2"/>
  <c r="N5165" i="2" s="1"/>
  <c r="K5164" i="2"/>
  <c r="N5164" i="2" s="1"/>
  <c r="K5163" i="2"/>
  <c r="N5163" i="2" s="1"/>
  <c r="K5162" i="2"/>
  <c r="N5162" i="2" s="1"/>
  <c r="K5161" i="2"/>
  <c r="N5161" i="2" s="1"/>
  <c r="K5160" i="2"/>
  <c r="N5160" i="2" s="1"/>
  <c r="K5159" i="2"/>
  <c r="N5159" i="2" s="1"/>
  <c r="K5158" i="2"/>
  <c r="N5158" i="2" s="1"/>
  <c r="K5157" i="2"/>
  <c r="N5157" i="2" s="1"/>
  <c r="K5156" i="2"/>
  <c r="N5156" i="2" s="1"/>
  <c r="K5155" i="2"/>
  <c r="N5155" i="2" s="1"/>
  <c r="K5154" i="2"/>
  <c r="N5154" i="2" s="1"/>
  <c r="K5153" i="2"/>
  <c r="N5153" i="2" s="1"/>
  <c r="K5152" i="2"/>
  <c r="N5152" i="2" s="1"/>
  <c r="K5151" i="2"/>
  <c r="N5151" i="2" s="1"/>
  <c r="K5150" i="2"/>
  <c r="N5150" i="2" s="1"/>
  <c r="K5149" i="2"/>
  <c r="N5149" i="2" s="1"/>
  <c r="K5148" i="2"/>
  <c r="N5148" i="2" s="1"/>
  <c r="K5147" i="2"/>
  <c r="N5147" i="2" s="1"/>
  <c r="K5146" i="2"/>
  <c r="N5146" i="2" s="1"/>
  <c r="K5145" i="2"/>
  <c r="N5145" i="2" s="1"/>
  <c r="K5144" i="2"/>
  <c r="N5144" i="2" s="1"/>
  <c r="K5143" i="2"/>
  <c r="N5143" i="2" s="1"/>
  <c r="K5142" i="2"/>
  <c r="N5142" i="2" s="1"/>
  <c r="K5141" i="2"/>
  <c r="N5141" i="2" s="1"/>
  <c r="K5140" i="2"/>
  <c r="N5140" i="2" s="1"/>
  <c r="K5139" i="2"/>
  <c r="N5139" i="2" s="1"/>
  <c r="K5138" i="2"/>
  <c r="N5138" i="2" s="1"/>
  <c r="K5137" i="2"/>
  <c r="N5137" i="2" s="1"/>
  <c r="K5136" i="2"/>
  <c r="N5136" i="2" s="1"/>
  <c r="K5135" i="2"/>
  <c r="N5135" i="2" s="1"/>
  <c r="K5134" i="2"/>
  <c r="N5134" i="2" s="1"/>
  <c r="K5133" i="2"/>
  <c r="N5133" i="2" s="1"/>
  <c r="K5132" i="2"/>
  <c r="N5132" i="2" s="1"/>
  <c r="K5131" i="2"/>
  <c r="N5131" i="2" s="1"/>
  <c r="K5130" i="2"/>
  <c r="N5130" i="2" s="1"/>
  <c r="K5129" i="2"/>
  <c r="N5129" i="2" s="1"/>
  <c r="K5128" i="2"/>
  <c r="N5128" i="2" s="1"/>
  <c r="K5127" i="2"/>
  <c r="N5127" i="2" s="1"/>
  <c r="K5126" i="2"/>
  <c r="N5126" i="2" s="1"/>
  <c r="K5125" i="2"/>
  <c r="N5125" i="2" s="1"/>
  <c r="K5124" i="2"/>
  <c r="N5124" i="2" s="1"/>
  <c r="K5123" i="2"/>
  <c r="N5123" i="2" s="1"/>
  <c r="K5122" i="2"/>
  <c r="N5122" i="2" s="1"/>
  <c r="K5121" i="2"/>
  <c r="N5121" i="2" s="1"/>
  <c r="K5120" i="2"/>
  <c r="N5120" i="2" s="1"/>
  <c r="K5119" i="2"/>
  <c r="N5119" i="2" s="1"/>
  <c r="K5118" i="2"/>
  <c r="N5118" i="2" s="1"/>
  <c r="K5117" i="2"/>
  <c r="N5117" i="2" s="1"/>
  <c r="K5116" i="2"/>
  <c r="N5116" i="2" s="1"/>
  <c r="K5115" i="2"/>
  <c r="N5115" i="2" s="1"/>
  <c r="K5114" i="2"/>
  <c r="N5114" i="2" s="1"/>
  <c r="K5113" i="2"/>
  <c r="N5113" i="2" s="1"/>
  <c r="K5112" i="2"/>
  <c r="N5112" i="2" s="1"/>
  <c r="K5111" i="2"/>
  <c r="N5111" i="2" s="1"/>
  <c r="K5110" i="2"/>
  <c r="N5110" i="2" s="1"/>
  <c r="K5109" i="2"/>
  <c r="N5109" i="2" s="1"/>
  <c r="K5108" i="2"/>
  <c r="N5108" i="2" s="1"/>
  <c r="K5107" i="2"/>
  <c r="N5107" i="2" s="1"/>
  <c r="K5106" i="2"/>
  <c r="N5106" i="2" s="1"/>
  <c r="K5105" i="2"/>
  <c r="N5105" i="2" s="1"/>
  <c r="K5104" i="2"/>
  <c r="N5104" i="2" s="1"/>
  <c r="K5103" i="2"/>
  <c r="N5103" i="2" s="1"/>
  <c r="K5102" i="2"/>
  <c r="N5102" i="2" s="1"/>
  <c r="K5101" i="2"/>
  <c r="N5101" i="2" s="1"/>
  <c r="K5100" i="2"/>
  <c r="N5100" i="2" s="1"/>
  <c r="K5099" i="2"/>
  <c r="N5099" i="2" s="1"/>
  <c r="K5098" i="2"/>
  <c r="N5098" i="2" s="1"/>
  <c r="K5097" i="2"/>
  <c r="N5097" i="2" s="1"/>
  <c r="K5096" i="2"/>
  <c r="N5096" i="2" s="1"/>
  <c r="K5095" i="2"/>
  <c r="N5095" i="2" s="1"/>
  <c r="K5094" i="2"/>
  <c r="N5094" i="2" s="1"/>
  <c r="K5093" i="2"/>
  <c r="N5093" i="2" s="1"/>
  <c r="K5092" i="2"/>
  <c r="N5092" i="2" s="1"/>
  <c r="K5091" i="2"/>
  <c r="N5091" i="2" s="1"/>
  <c r="K5090" i="2"/>
  <c r="N5090" i="2" s="1"/>
  <c r="K5089" i="2"/>
  <c r="N5089" i="2" s="1"/>
  <c r="K5088" i="2"/>
  <c r="N5088" i="2" s="1"/>
  <c r="K5087" i="2"/>
  <c r="N5087" i="2" s="1"/>
  <c r="K5086" i="2"/>
  <c r="N5086" i="2" s="1"/>
  <c r="K5085" i="2"/>
  <c r="N5085" i="2" s="1"/>
  <c r="K5084" i="2"/>
  <c r="N5084" i="2" s="1"/>
  <c r="K5083" i="2"/>
  <c r="N5083" i="2" s="1"/>
  <c r="K5082" i="2"/>
  <c r="N5082" i="2" s="1"/>
  <c r="K5081" i="2"/>
  <c r="N5081" i="2" s="1"/>
  <c r="K5080" i="2"/>
  <c r="N5080" i="2" s="1"/>
  <c r="K5079" i="2"/>
  <c r="N5079" i="2" s="1"/>
  <c r="K5078" i="2"/>
  <c r="N5078" i="2" s="1"/>
  <c r="K5077" i="2"/>
  <c r="N5077" i="2" s="1"/>
  <c r="K5076" i="2"/>
  <c r="N5076" i="2" s="1"/>
  <c r="K5075" i="2"/>
  <c r="N5075" i="2" s="1"/>
  <c r="K5074" i="2"/>
  <c r="N5074" i="2" s="1"/>
  <c r="K5073" i="2"/>
  <c r="N5073" i="2" s="1"/>
  <c r="K5072" i="2"/>
  <c r="N5072" i="2" s="1"/>
  <c r="K5071" i="2"/>
  <c r="N5071" i="2" s="1"/>
  <c r="K5070" i="2"/>
  <c r="N5070" i="2" s="1"/>
  <c r="K5069" i="2"/>
  <c r="N5069" i="2" s="1"/>
  <c r="K5068" i="2"/>
  <c r="N5068" i="2" s="1"/>
  <c r="K5067" i="2"/>
  <c r="N5067" i="2" s="1"/>
  <c r="K5066" i="2"/>
  <c r="N5066" i="2" s="1"/>
  <c r="K5065" i="2"/>
  <c r="N5065" i="2" s="1"/>
  <c r="K5064" i="2"/>
  <c r="N5064" i="2" s="1"/>
  <c r="K5063" i="2"/>
  <c r="N5063" i="2" s="1"/>
  <c r="K5062" i="2"/>
  <c r="N5062" i="2" s="1"/>
  <c r="K5061" i="2"/>
  <c r="N5061" i="2" s="1"/>
  <c r="K5060" i="2"/>
  <c r="N5060" i="2" s="1"/>
  <c r="K5059" i="2"/>
  <c r="N5059" i="2" s="1"/>
  <c r="K5058" i="2"/>
  <c r="N5058" i="2" s="1"/>
  <c r="K5057" i="2"/>
  <c r="N5057" i="2" s="1"/>
  <c r="K5056" i="2"/>
  <c r="N5056" i="2" s="1"/>
  <c r="K5055" i="2"/>
  <c r="N5055" i="2" s="1"/>
  <c r="K5054" i="2"/>
  <c r="N5054" i="2" s="1"/>
  <c r="K5053" i="2"/>
  <c r="N5053" i="2" s="1"/>
  <c r="K5052" i="2"/>
  <c r="N5052" i="2" s="1"/>
  <c r="K5051" i="2"/>
  <c r="N5051" i="2" s="1"/>
  <c r="K5050" i="2"/>
  <c r="N5050" i="2" s="1"/>
  <c r="K5049" i="2"/>
  <c r="N5049" i="2" s="1"/>
  <c r="K5048" i="2"/>
  <c r="N5048" i="2" s="1"/>
  <c r="K5047" i="2"/>
  <c r="N5047" i="2" s="1"/>
  <c r="K5046" i="2"/>
  <c r="N5046" i="2" s="1"/>
  <c r="K5045" i="2"/>
  <c r="N5045" i="2" s="1"/>
  <c r="K5044" i="2"/>
  <c r="N5044" i="2" s="1"/>
  <c r="K5043" i="2"/>
  <c r="N5043" i="2" s="1"/>
  <c r="K5042" i="2"/>
  <c r="N5042" i="2" s="1"/>
  <c r="K5041" i="2"/>
  <c r="N5041" i="2" s="1"/>
  <c r="K5040" i="2"/>
  <c r="N5040" i="2" s="1"/>
  <c r="K5039" i="2"/>
  <c r="N5039" i="2" s="1"/>
  <c r="K5038" i="2"/>
  <c r="N5038" i="2" s="1"/>
  <c r="K5037" i="2"/>
  <c r="N5037" i="2" s="1"/>
  <c r="K5036" i="2"/>
  <c r="N5036" i="2" s="1"/>
  <c r="K5035" i="2"/>
  <c r="N5035" i="2" s="1"/>
  <c r="K5034" i="2"/>
  <c r="N5034" i="2" s="1"/>
  <c r="K5033" i="2"/>
  <c r="N5033" i="2" s="1"/>
  <c r="K5032" i="2"/>
  <c r="N5032" i="2" s="1"/>
  <c r="K5031" i="2"/>
  <c r="N5031" i="2" s="1"/>
  <c r="K5030" i="2"/>
  <c r="N5030" i="2" s="1"/>
  <c r="K5029" i="2"/>
  <c r="N5029" i="2" s="1"/>
  <c r="K5028" i="2"/>
  <c r="N5028" i="2" s="1"/>
  <c r="K5027" i="2"/>
  <c r="N5027" i="2" s="1"/>
  <c r="K5026" i="2"/>
  <c r="N5026" i="2" s="1"/>
  <c r="K5025" i="2"/>
  <c r="N5025" i="2" s="1"/>
  <c r="K5024" i="2"/>
  <c r="N5024" i="2" s="1"/>
  <c r="K5023" i="2"/>
  <c r="N5023" i="2" s="1"/>
  <c r="K5022" i="2"/>
  <c r="N5022" i="2" s="1"/>
  <c r="K5021" i="2"/>
  <c r="N5021" i="2" s="1"/>
  <c r="K5020" i="2"/>
  <c r="N5020" i="2" s="1"/>
  <c r="K5019" i="2"/>
  <c r="N5019" i="2" s="1"/>
  <c r="K5018" i="2"/>
  <c r="N5018" i="2" s="1"/>
  <c r="K5017" i="2"/>
  <c r="N5017" i="2" s="1"/>
  <c r="K5016" i="2"/>
  <c r="N5016" i="2" s="1"/>
  <c r="K5015" i="2"/>
  <c r="N5015" i="2" s="1"/>
  <c r="K5014" i="2"/>
  <c r="N5014" i="2" s="1"/>
  <c r="K5013" i="2"/>
  <c r="N5013" i="2" s="1"/>
  <c r="K5012" i="2"/>
  <c r="N5012" i="2" s="1"/>
  <c r="K5011" i="2"/>
  <c r="N5011" i="2" s="1"/>
  <c r="K5010" i="2"/>
  <c r="N5010" i="2" s="1"/>
  <c r="K5009" i="2"/>
  <c r="N5009" i="2" s="1"/>
  <c r="K5008" i="2"/>
  <c r="N5008" i="2" s="1"/>
  <c r="K5007" i="2"/>
  <c r="N5007" i="2" s="1"/>
  <c r="K5006" i="2"/>
  <c r="N5006" i="2" s="1"/>
  <c r="K5005" i="2"/>
  <c r="N5005" i="2" s="1"/>
  <c r="K5004" i="2"/>
  <c r="N5004" i="2" s="1"/>
  <c r="K5003" i="2"/>
  <c r="N5003" i="2" s="1"/>
  <c r="K5002" i="2"/>
  <c r="N5002" i="2" s="1"/>
  <c r="K5001" i="2"/>
  <c r="N5001" i="2" s="1"/>
  <c r="K5000" i="2"/>
  <c r="N5000" i="2" s="1"/>
  <c r="K4999" i="2"/>
  <c r="N4999" i="2" s="1"/>
  <c r="K4998" i="2"/>
  <c r="N4998" i="2" s="1"/>
  <c r="K4997" i="2"/>
  <c r="N4997" i="2" s="1"/>
  <c r="K4996" i="2"/>
  <c r="N4996" i="2" s="1"/>
  <c r="K4995" i="2"/>
  <c r="N4995" i="2" s="1"/>
  <c r="K4994" i="2"/>
  <c r="N4994" i="2" s="1"/>
  <c r="K4993" i="2"/>
  <c r="N4993" i="2" s="1"/>
  <c r="K4992" i="2"/>
  <c r="N4992" i="2" s="1"/>
  <c r="K4991" i="2"/>
  <c r="N4991" i="2" s="1"/>
  <c r="K4990" i="2"/>
  <c r="N4990" i="2" s="1"/>
  <c r="K4989" i="2"/>
  <c r="N4989" i="2" s="1"/>
  <c r="K4988" i="2"/>
  <c r="N4988" i="2" s="1"/>
  <c r="K4987" i="2"/>
  <c r="N4987" i="2" s="1"/>
  <c r="K4986" i="2"/>
  <c r="N4986" i="2" s="1"/>
  <c r="K4985" i="2"/>
  <c r="N4985" i="2" s="1"/>
  <c r="K4984" i="2"/>
  <c r="N4984" i="2" s="1"/>
  <c r="K4983" i="2"/>
  <c r="N4983" i="2" s="1"/>
  <c r="K4982" i="2"/>
  <c r="N4982" i="2" s="1"/>
  <c r="K4981" i="2"/>
  <c r="N4981" i="2" s="1"/>
  <c r="K4980" i="2"/>
  <c r="N4980" i="2" s="1"/>
  <c r="K4979" i="2"/>
  <c r="N4979" i="2" s="1"/>
  <c r="K4978" i="2"/>
  <c r="N4978" i="2" s="1"/>
  <c r="K4977" i="2"/>
  <c r="N4977" i="2" s="1"/>
  <c r="K4976" i="2"/>
  <c r="N4976" i="2" s="1"/>
  <c r="K4975" i="2"/>
  <c r="N4975" i="2" s="1"/>
  <c r="K4974" i="2"/>
  <c r="N4974" i="2" s="1"/>
  <c r="K4973" i="2"/>
  <c r="N4973" i="2" s="1"/>
  <c r="K4972" i="2"/>
  <c r="N4972" i="2" s="1"/>
  <c r="K4971" i="2"/>
  <c r="N4971" i="2" s="1"/>
  <c r="K4970" i="2"/>
  <c r="N4970" i="2" s="1"/>
  <c r="K4969" i="2"/>
  <c r="N4969" i="2" s="1"/>
  <c r="K4968" i="2"/>
  <c r="N4968" i="2" s="1"/>
  <c r="K4967" i="2"/>
  <c r="N4967" i="2" s="1"/>
  <c r="K4966" i="2"/>
  <c r="N4966" i="2" s="1"/>
  <c r="K4965" i="2"/>
  <c r="N4965" i="2" s="1"/>
  <c r="K4964" i="2"/>
  <c r="N4964" i="2" s="1"/>
  <c r="K4963" i="2"/>
  <c r="N4963" i="2" s="1"/>
  <c r="K4962" i="2"/>
  <c r="N4962" i="2" s="1"/>
  <c r="K4961" i="2"/>
  <c r="N4961" i="2" s="1"/>
  <c r="K4960" i="2"/>
  <c r="N4960" i="2" s="1"/>
  <c r="K4959" i="2"/>
  <c r="N4959" i="2" s="1"/>
  <c r="K4958" i="2"/>
  <c r="N4958" i="2" s="1"/>
  <c r="K4957" i="2"/>
  <c r="N4957" i="2" s="1"/>
  <c r="K4956" i="2"/>
  <c r="N4956" i="2" s="1"/>
  <c r="K4955" i="2"/>
  <c r="N4955" i="2" s="1"/>
  <c r="K4954" i="2"/>
  <c r="N4954" i="2" s="1"/>
  <c r="K4953" i="2"/>
  <c r="N4953" i="2" s="1"/>
  <c r="K4952" i="2"/>
  <c r="N4952" i="2" s="1"/>
  <c r="K4951" i="2"/>
  <c r="N4951" i="2" s="1"/>
  <c r="K4950" i="2"/>
  <c r="N4950" i="2" s="1"/>
  <c r="K4949" i="2"/>
  <c r="N4949" i="2" s="1"/>
  <c r="K4948" i="2"/>
  <c r="N4948" i="2" s="1"/>
  <c r="K4947" i="2"/>
  <c r="N4947" i="2" s="1"/>
  <c r="K4946" i="2"/>
  <c r="N4946" i="2" s="1"/>
  <c r="K4945" i="2"/>
  <c r="N4945" i="2" s="1"/>
  <c r="K4944" i="2"/>
  <c r="N4944" i="2" s="1"/>
  <c r="K4943" i="2"/>
  <c r="N4943" i="2" s="1"/>
  <c r="K4942" i="2"/>
  <c r="N4942" i="2" s="1"/>
  <c r="K4941" i="2"/>
  <c r="N4941" i="2" s="1"/>
  <c r="K4940" i="2"/>
  <c r="N4940" i="2" s="1"/>
  <c r="K4939" i="2"/>
  <c r="N4939" i="2" s="1"/>
  <c r="K4938" i="2"/>
  <c r="N4938" i="2" s="1"/>
  <c r="K4937" i="2"/>
  <c r="N4937" i="2" s="1"/>
  <c r="K4936" i="2"/>
  <c r="N4936" i="2" s="1"/>
  <c r="K4935" i="2"/>
  <c r="N4935" i="2" s="1"/>
  <c r="K4934" i="2"/>
  <c r="N4934" i="2" s="1"/>
  <c r="K4933" i="2"/>
  <c r="N4933" i="2" s="1"/>
  <c r="K4932" i="2"/>
  <c r="N4932" i="2" s="1"/>
  <c r="K4931" i="2"/>
  <c r="N4931" i="2" s="1"/>
  <c r="K4930" i="2"/>
  <c r="N4930" i="2" s="1"/>
  <c r="K4929" i="2"/>
  <c r="N4929" i="2" s="1"/>
  <c r="K4928" i="2"/>
  <c r="N4928" i="2" s="1"/>
  <c r="K4927" i="2"/>
  <c r="N4927" i="2" s="1"/>
  <c r="K4926" i="2"/>
  <c r="N4926" i="2" s="1"/>
  <c r="K4925" i="2"/>
  <c r="N4925" i="2" s="1"/>
  <c r="K4924" i="2"/>
  <c r="N4924" i="2" s="1"/>
  <c r="K4923" i="2"/>
  <c r="N4923" i="2" s="1"/>
  <c r="K4922" i="2"/>
  <c r="N4922" i="2" s="1"/>
  <c r="K4921" i="2"/>
  <c r="N4921" i="2" s="1"/>
  <c r="K4920" i="2"/>
  <c r="N4920" i="2" s="1"/>
  <c r="K4919" i="2"/>
  <c r="N4919" i="2" s="1"/>
  <c r="K4918" i="2"/>
  <c r="N4918" i="2" s="1"/>
  <c r="K4917" i="2"/>
  <c r="N4917" i="2" s="1"/>
  <c r="K4916" i="2"/>
  <c r="N4916" i="2" s="1"/>
  <c r="K4915" i="2"/>
  <c r="N4915" i="2" s="1"/>
  <c r="K4914" i="2"/>
  <c r="N4914" i="2" s="1"/>
  <c r="K4913" i="2"/>
  <c r="N4913" i="2" s="1"/>
  <c r="K4912" i="2"/>
  <c r="N4912" i="2" s="1"/>
  <c r="K4911" i="2"/>
  <c r="N4911" i="2" s="1"/>
  <c r="K4910" i="2"/>
  <c r="N4910" i="2" s="1"/>
  <c r="K4909" i="2"/>
  <c r="N4909" i="2" s="1"/>
  <c r="K4908" i="2"/>
  <c r="N4908" i="2" s="1"/>
  <c r="K4907" i="2"/>
  <c r="N4907" i="2" s="1"/>
  <c r="K4906" i="2"/>
  <c r="N4906" i="2" s="1"/>
  <c r="K4905" i="2"/>
  <c r="N4905" i="2" s="1"/>
  <c r="K4904" i="2"/>
  <c r="N4904" i="2" s="1"/>
  <c r="K4903" i="2"/>
  <c r="N4903" i="2" s="1"/>
  <c r="K4902" i="2"/>
  <c r="N4902" i="2" s="1"/>
  <c r="K4901" i="2"/>
  <c r="N4901" i="2" s="1"/>
  <c r="K4900" i="2"/>
  <c r="N4900" i="2" s="1"/>
  <c r="K4899" i="2"/>
  <c r="N4899" i="2" s="1"/>
  <c r="K4898" i="2"/>
  <c r="N4898" i="2" s="1"/>
  <c r="K4897" i="2"/>
  <c r="N4897" i="2" s="1"/>
  <c r="K4896" i="2"/>
  <c r="N4896" i="2" s="1"/>
  <c r="K4895" i="2"/>
  <c r="N4895" i="2" s="1"/>
  <c r="K4894" i="2"/>
  <c r="N4894" i="2" s="1"/>
  <c r="K4893" i="2"/>
  <c r="N4893" i="2" s="1"/>
  <c r="K4892" i="2"/>
  <c r="N4892" i="2" s="1"/>
  <c r="K4891" i="2"/>
  <c r="N4891" i="2" s="1"/>
  <c r="K4890" i="2"/>
  <c r="N4890" i="2" s="1"/>
  <c r="K4889" i="2"/>
  <c r="N4889" i="2" s="1"/>
  <c r="K4888" i="2"/>
  <c r="N4888" i="2" s="1"/>
  <c r="K4887" i="2"/>
  <c r="N4887" i="2" s="1"/>
  <c r="K4886" i="2"/>
  <c r="N4886" i="2" s="1"/>
  <c r="K4885" i="2"/>
  <c r="N4885" i="2" s="1"/>
  <c r="K4884" i="2"/>
  <c r="N4884" i="2" s="1"/>
  <c r="K4883" i="2"/>
  <c r="N4883" i="2" s="1"/>
  <c r="K4882" i="2"/>
  <c r="N4882" i="2" s="1"/>
  <c r="K4881" i="2"/>
  <c r="N4881" i="2" s="1"/>
  <c r="K4880" i="2"/>
  <c r="N4880" i="2" s="1"/>
  <c r="K4879" i="2"/>
  <c r="N4879" i="2" s="1"/>
  <c r="K4878" i="2"/>
  <c r="N4878" i="2" s="1"/>
  <c r="K4877" i="2"/>
  <c r="N4877" i="2" s="1"/>
  <c r="K4876" i="2"/>
  <c r="N4876" i="2" s="1"/>
  <c r="K4875" i="2"/>
  <c r="N4875" i="2" s="1"/>
  <c r="K4874" i="2"/>
  <c r="N4874" i="2" s="1"/>
  <c r="K4873" i="2"/>
  <c r="N4873" i="2" s="1"/>
  <c r="K4872" i="2"/>
  <c r="N4872" i="2" s="1"/>
  <c r="K4871" i="2"/>
  <c r="N4871" i="2" s="1"/>
  <c r="K4870" i="2"/>
  <c r="N4870" i="2" s="1"/>
  <c r="K4869" i="2"/>
  <c r="N4869" i="2" s="1"/>
  <c r="K4868" i="2"/>
  <c r="N4868" i="2" s="1"/>
  <c r="K4867" i="2"/>
  <c r="N4867" i="2" s="1"/>
  <c r="K4866" i="2"/>
  <c r="N4866" i="2" s="1"/>
  <c r="K4865" i="2"/>
  <c r="N4865" i="2" s="1"/>
  <c r="K4864" i="2"/>
  <c r="N4864" i="2" s="1"/>
  <c r="K4863" i="2"/>
  <c r="N4863" i="2" s="1"/>
  <c r="K4862" i="2"/>
  <c r="N4862" i="2" s="1"/>
  <c r="K4861" i="2"/>
  <c r="N4861" i="2" s="1"/>
  <c r="K4860" i="2"/>
  <c r="N4860" i="2" s="1"/>
  <c r="K4859" i="2"/>
  <c r="N4859" i="2" s="1"/>
  <c r="K4858" i="2"/>
  <c r="N4858" i="2" s="1"/>
  <c r="K4857" i="2"/>
  <c r="N4857" i="2" s="1"/>
  <c r="K4856" i="2"/>
  <c r="N4856" i="2" s="1"/>
  <c r="K4855" i="2"/>
  <c r="N4855" i="2" s="1"/>
  <c r="K4854" i="2"/>
  <c r="N4854" i="2" s="1"/>
  <c r="K4853" i="2"/>
  <c r="N4853" i="2" s="1"/>
  <c r="K4852" i="2"/>
  <c r="N4852" i="2" s="1"/>
  <c r="K4851" i="2"/>
  <c r="N4851" i="2" s="1"/>
  <c r="K4850" i="2"/>
  <c r="N4850" i="2" s="1"/>
  <c r="K4849" i="2"/>
  <c r="N4849" i="2" s="1"/>
  <c r="K4848" i="2"/>
  <c r="N4848" i="2" s="1"/>
  <c r="K4847" i="2"/>
  <c r="N4847" i="2" s="1"/>
  <c r="K4846" i="2"/>
  <c r="N4846" i="2" s="1"/>
  <c r="K4845" i="2"/>
  <c r="N4845" i="2" s="1"/>
  <c r="K4844" i="2"/>
  <c r="N4844" i="2" s="1"/>
  <c r="K4843" i="2"/>
  <c r="N4843" i="2" s="1"/>
  <c r="K4842" i="2"/>
  <c r="N4842" i="2" s="1"/>
  <c r="K4841" i="2"/>
  <c r="N4841" i="2" s="1"/>
  <c r="K4840" i="2"/>
  <c r="N4840" i="2" s="1"/>
  <c r="K4839" i="2"/>
  <c r="N4839" i="2" s="1"/>
  <c r="K4838" i="2"/>
  <c r="N4838" i="2" s="1"/>
  <c r="K4837" i="2"/>
  <c r="N4837" i="2" s="1"/>
  <c r="K4836" i="2"/>
  <c r="N4836" i="2" s="1"/>
  <c r="K4835" i="2"/>
  <c r="N4835" i="2" s="1"/>
  <c r="K4834" i="2"/>
  <c r="N4834" i="2" s="1"/>
  <c r="K4833" i="2"/>
  <c r="N4833" i="2" s="1"/>
  <c r="K4832" i="2"/>
  <c r="N4832" i="2" s="1"/>
  <c r="K4831" i="2"/>
  <c r="N4831" i="2" s="1"/>
  <c r="K4830" i="2"/>
  <c r="N4830" i="2" s="1"/>
  <c r="K4829" i="2"/>
  <c r="N4829" i="2" s="1"/>
  <c r="K4828" i="2"/>
  <c r="N4828" i="2" s="1"/>
  <c r="K4827" i="2"/>
  <c r="N4827" i="2" s="1"/>
  <c r="K4826" i="2"/>
  <c r="N4826" i="2" s="1"/>
  <c r="K4825" i="2"/>
  <c r="N4825" i="2" s="1"/>
  <c r="K4824" i="2"/>
  <c r="N4824" i="2" s="1"/>
  <c r="K4823" i="2"/>
  <c r="N4823" i="2" s="1"/>
  <c r="K4822" i="2"/>
  <c r="N4822" i="2" s="1"/>
  <c r="K4821" i="2"/>
  <c r="N4821" i="2" s="1"/>
  <c r="K4820" i="2"/>
  <c r="N4820" i="2" s="1"/>
  <c r="K4819" i="2"/>
  <c r="N4819" i="2" s="1"/>
  <c r="K4818" i="2"/>
  <c r="N4818" i="2" s="1"/>
  <c r="K4817" i="2"/>
  <c r="N4817" i="2" s="1"/>
  <c r="K4816" i="2"/>
  <c r="N4816" i="2" s="1"/>
  <c r="K4815" i="2"/>
  <c r="N4815" i="2" s="1"/>
  <c r="K4814" i="2"/>
  <c r="N4814" i="2" s="1"/>
  <c r="K4813" i="2"/>
  <c r="N4813" i="2" s="1"/>
  <c r="K4812" i="2"/>
  <c r="N4812" i="2" s="1"/>
  <c r="K4811" i="2"/>
  <c r="N4811" i="2" s="1"/>
  <c r="K4810" i="2"/>
  <c r="N4810" i="2" s="1"/>
  <c r="K4809" i="2"/>
  <c r="N4809" i="2" s="1"/>
  <c r="K4808" i="2"/>
  <c r="N4808" i="2" s="1"/>
  <c r="K4807" i="2"/>
  <c r="N4807" i="2" s="1"/>
  <c r="K4806" i="2"/>
  <c r="N4806" i="2" s="1"/>
  <c r="K4805" i="2"/>
  <c r="N4805" i="2" s="1"/>
  <c r="K4804" i="2"/>
  <c r="N4804" i="2" s="1"/>
  <c r="K4803" i="2"/>
  <c r="N4803" i="2" s="1"/>
  <c r="K4802" i="2"/>
  <c r="N4802" i="2" s="1"/>
  <c r="K4801" i="2"/>
  <c r="N4801" i="2" s="1"/>
  <c r="K4800" i="2"/>
  <c r="N4800" i="2" s="1"/>
  <c r="K4799" i="2"/>
  <c r="N4799" i="2" s="1"/>
  <c r="K4798" i="2"/>
  <c r="N4798" i="2" s="1"/>
  <c r="K4797" i="2"/>
  <c r="N4797" i="2" s="1"/>
  <c r="K4796" i="2"/>
  <c r="N4796" i="2" s="1"/>
  <c r="K4795" i="2"/>
  <c r="N4795" i="2" s="1"/>
  <c r="K4794" i="2"/>
  <c r="N4794" i="2" s="1"/>
  <c r="K4793" i="2"/>
  <c r="N4793" i="2" s="1"/>
  <c r="K4792" i="2"/>
  <c r="N4792" i="2" s="1"/>
  <c r="K4791" i="2"/>
  <c r="N4791" i="2" s="1"/>
  <c r="K4790" i="2"/>
  <c r="N4790" i="2" s="1"/>
  <c r="K4789" i="2"/>
  <c r="N4789" i="2" s="1"/>
  <c r="K4788" i="2"/>
  <c r="N4788" i="2" s="1"/>
  <c r="K4787" i="2"/>
  <c r="N4787" i="2" s="1"/>
  <c r="K4786" i="2"/>
  <c r="N4786" i="2" s="1"/>
  <c r="K4785" i="2"/>
  <c r="N4785" i="2" s="1"/>
  <c r="K4784" i="2"/>
  <c r="N4784" i="2" s="1"/>
  <c r="K4783" i="2"/>
  <c r="N4783" i="2" s="1"/>
  <c r="K4782" i="2"/>
  <c r="N4782" i="2" s="1"/>
  <c r="K4781" i="2"/>
  <c r="N4781" i="2" s="1"/>
  <c r="K4780" i="2"/>
  <c r="N4780" i="2" s="1"/>
  <c r="K4779" i="2"/>
  <c r="N4779" i="2" s="1"/>
  <c r="K4778" i="2"/>
  <c r="N4778" i="2" s="1"/>
  <c r="K4777" i="2"/>
  <c r="N4777" i="2" s="1"/>
  <c r="K4776" i="2"/>
  <c r="N4776" i="2" s="1"/>
  <c r="K4775" i="2"/>
  <c r="N4775" i="2" s="1"/>
  <c r="K4774" i="2"/>
  <c r="N4774" i="2" s="1"/>
  <c r="K4773" i="2"/>
  <c r="N4773" i="2" s="1"/>
  <c r="K4772" i="2"/>
  <c r="N4772" i="2" s="1"/>
  <c r="K4771" i="2"/>
  <c r="N4771" i="2" s="1"/>
  <c r="K4770" i="2"/>
  <c r="N4770" i="2" s="1"/>
  <c r="K4769" i="2"/>
  <c r="N4769" i="2" s="1"/>
  <c r="K4768" i="2"/>
  <c r="N4768" i="2" s="1"/>
  <c r="K4767" i="2"/>
  <c r="N4767" i="2" s="1"/>
  <c r="K4766" i="2"/>
  <c r="N4766" i="2" s="1"/>
  <c r="K4765" i="2"/>
  <c r="N4765" i="2" s="1"/>
  <c r="K4764" i="2"/>
  <c r="N4764" i="2" s="1"/>
  <c r="K4763" i="2"/>
  <c r="N4763" i="2" s="1"/>
  <c r="K4762" i="2"/>
  <c r="N4762" i="2" s="1"/>
  <c r="K4761" i="2"/>
  <c r="N4761" i="2" s="1"/>
  <c r="K4760" i="2"/>
  <c r="N4760" i="2" s="1"/>
  <c r="K4759" i="2"/>
  <c r="N4759" i="2" s="1"/>
  <c r="K4758" i="2"/>
  <c r="N4758" i="2" s="1"/>
  <c r="K4757" i="2"/>
  <c r="N4757" i="2" s="1"/>
  <c r="K4756" i="2"/>
  <c r="N4756" i="2" s="1"/>
  <c r="K4755" i="2"/>
  <c r="N4755" i="2" s="1"/>
  <c r="K4754" i="2"/>
  <c r="N4754" i="2" s="1"/>
  <c r="K4753" i="2"/>
  <c r="N4753" i="2" s="1"/>
  <c r="K4752" i="2"/>
  <c r="N4752" i="2" s="1"/>
  <c r="K4751" i="2"/>
  <c r="N4751" i="2" s="1"/>
  <c r="K4750" i="2"/>
  <c r="N4750" i="2" s="1"/>
  <c r="K4749" i="2"/>
  <c r="N4749" i="2" s="1"/>
  <c r="K4748" i="2"/>
  <c r="N4748" i="2" s="1"/>
  <c r="K4747" i="2"/>
  <c r="N4747" i="2" s="1"/>
  <c r="K4746" i="2"/>
  <c r="N4746" i="2" s="1"/>
  <c r="K4745" i="2"/>
  <c r="N4745" i="2" s="1"/>
  <c r="K4744" i="2"/>
  <c r="N4744" i="2" s="1"/>
  <c r="K4743" i="2"/>
  <c r="N4743" i="2" s="1"/>
  <c r="K4742" i="2"/>
  <c r="N4742" i="2" s="1"/>
  <c r="K4741" i="2"/>
  <c r="N4741" i="2" s="1"/>
  <c r="K4740" i="2"/>
  <c r="N4740" i="2" s="1"/>
  <c r="K4739" i="2"/>
  <c r="N4739" i="2" s="1"/>
  <c r="K4738" i="2"/>
  <c r="N4738" i="2" s="1"/>
  <c r="K4737" i="2"/>
  <c r="N4737" i="2" s="1"/>
  <c r="K4736" i="2"/>
  <c r="N4736" i="2" s="1"/>
  <c r="K4735" i="2"/>
  <c r="N4735" i="2" s="1"/>
  <c r="K4734" i="2"/>
  <c r="N4734" i="2" s="1"/>
  <c r="K4733" i="2"/>
  <c r="N4733" i="2" s="1"/>
  <c r="K4732" i="2"/>
  <c r="N4732" i="2" s="1"/>
  <c r="K4731" i="2"/>
  <c r="N4731" i="2" s="1"/>
  <c r="K4730" i="2"/>
  <c r="N4730" i="2" s="1"/>
  <c r="K4729" i="2"/>
  <c r="N4729" i="2" s="1"/>
  <c r="K4728" i="2"/>
  <c r="N4728" i="2" s="1"/>
  <c r="K4727" i="2"/>
  <c r="N4727" i="2" s="1"/>
  <c r="K4726" i="2"/>
  <c r="N4726" i="2" s="1"/>
  <c r="K4725" i="2"/>
  <c r="N4725" i="2" s="1"/>
  <c r="K4724" i="2"/>
  <c r="N4724" i="2" s="1"/>
  <c r="K4723" i="2"/>
  <c r="N4723" i="2" s="1"/>
  <c r="K4722" i="2"/>
  <c r="N4722" i="2" s="1"/>
  <c r="K4721" i="2"/>
  <c r="N4721" i="2" s="1"/>
  <c r="K4720" i="2"/>
  <c r="N4720" i="2" s="1"/>
  <c r="K4719" i="2"/>
  <c r="N4719" i="2" s="1"/>
  <c r="K4718" i="2"/>
  <c r="N4718" i="2" s="1"/>
  <c r="K4717" i="2"/>
  <c r="N4717" i="2" s="1"/>
  <c r="K4716" i="2"/>
  <c r="N4716" i="2" s="1"/>
  <c r="K4715" i="2"/>
  <c r="N4715" i="2" s="1"/>
  <c r="K4714" i="2"/>
  <c r="N4714" i="2" s="1"/>
  <c r="K4713" i="2"/>
  <c r="N4713" i="2" s="1"/>
  <c r="K4712" i="2"/>
  <c r="N4712" i="2" s="1"/>
  <c r="K4711" i="2"/>
  <c r="N4711" i="2" s="1"/>
  <c r="K4710" i="2"/>
  <c r="N4710" i="2" s="1"/>
  <c r="K4709" i="2"/>
  <c r="N4709" i="2" s="1"/>
  <c r="K4708" i="2"/>
  <c r="N4708" i="2" s="1"/>
  <c r="K4707" i="2"/>
  <c r="N4707" i="2" s="1"/>
  <c r="K4706" i="2"/>
  <c r="N4706" i="2" s="1"/>
  <c r="K4705" i="2"/>
  <c r="N4705" i="2" s="1"/>
  <c r="K4704" i="2"/>
  <c r="N4704" i="2" s="1"/>
  <c r="K4703" i="2"/>
  <c r="N4703" i="2" s="1"/>
  <c r="K4702" i="2"/>
  <c r="N4702" i="2" s="1"/>
  <c r="K4701" i="2"/>
  <c r="N4701" i="2" s="1"/>
  <c r="K4700" i="2"/>
  <c r="N4700" i="2" s="1"/>
  <c r="K4699" i="2"/>
  <c r="N4699" i="2" s="1"/>
  <c r="K4698" i="2"/>
  <c r="N4698" i="2" s="1"/>
  <c r="K4697" i="2"/>
  <c r="N4697" i="2" s="1"/>
  <c r="K4696" i="2"/>
  <c r="N4696" i="2" s="1"/>
  <c r="K4695" i="2"/>
  <c r="N4695" i="2" s="1"/>
  <c r="K4694" i="2"/>
  <c r="N4694" i="2" s="1"/>
  <c r="K4693" i="2"/>
  <c r="N4693" i="2" s="1"/>
  <c r="K4692" i="2"/>
  <c r="N4692" i="2" s="1"/>
  <c r="K4691" i="2"/>
  <c r="N4691" i="2" s="1"/>
  <c r="K4690" i="2"/>
  <c r="N4690" i="2" s="1"/>
  <c r="K4689" i="2"/>
  <c r="N4689" i="2" s="1"/>
  <c r="K4688" i="2"/>
  <c r="N4688" i="2" s="1"/>
  <c r="K4687" i="2"/>
  <c r="N4687" i="2" s="1"/>
  <c r="K4686" i="2"/>
  <c r="N4686" i="2" s="1"/>
  <c r="K4685" i="2"/>
  <c r="N4685" i="2" s="1"/>
  <c r="K4684" i="2"/>
  <c r="N4684" i="2" s="1"/>
  <c r="K4683" i="2"/>
  <c r="N4683" i="2" s="1"/>
  <c r="K4682" i="2"/>
  <c r="N4682" i="2" s="1"/>
  <c r="K4681" i="2"/>
  <c r="N4681" i="2" s="1"/>
  <c r="K4680" i="2"/>
  <c r="N4680" i="2" s="1"/>
  <c r="K4679" i="2"/>
  <c r="N4679" i="2" s="1"/>
  <c r="K4678" i="2"/>
  <c r="N4678" i="2" s="1"/>
  <c r="K4677" i="2"/>
  <c r="N4677" i="2" s="1"/>
  <c r="K4676" i="2"/>
  <c r="N4676" i="2" s="1"/>
  <c r="K4675" i="2"/>
  <c r="N4675" i="2" s="1"/>
  <c r="K4674" i="2"/>
  <c r="N4674" i="2" s="1"/>
  <c r="K4673" i="2"/>
  <c r="N4673" i="2" s="1"/>
  <c r="K4672" i="2"/>
  <c r="N4672" i="2" s="1"/>
  <c r="K4671" i="2"/>
  <c r="N4671" i="2" s="1"/>
  <c r="K4670" i="2"/>
  <c r="N4670" i="2" s="1"/>
  <c r="K4669" i="2"/>
  <c r="N4669" i="2" s="1"/>
  <c r="K4668" i="2"/>
  <c r="N4668" i="2" s="1"/>
  <c r="K4667" i="2"/>
  <c r="N4667" i="2" s="1"/>
  <c r="K4666" i="2"/>
  <c r="N4666" i="2" s="1"/>
  <c r="K4665" i="2"/>
  <c r="N4665" i="2" s="1"/>
  <c r="K4664" i="2"/>
  <c r="N4664" i="2" s="1"/>
  <c r="K4663" i="2"/>
  <c r="N4663" i="2" s="1"/>
  <c r="K4662" i="2"/>
  <c r="N4662" i="2" s="1"/>
  <c r="K4661" i="2"/>
  <c r="N4661" i="2" s="1"/>
  <c r="K4660" i="2"/>
  <c r="N4660" i="2" s="1"/>
  <c r="K4659" i="2"/>
  <c r="N4659" i="2" s="1"/>
  <c r="K4658" i="2"/>
  <c r="N4658" i="2" s="1"/>
  <c r="K4657" i="2"/>
  <c r="N4657" i="2" s="1"/>
  <c r="K4656" i="2"/>
  <c r="N4656" i="2" s="1"/>
  <c r="K4655" i="2"/>
  <c r="N4655" i="2" s="1"/>
  <c r="K4654" i="2"/>
  <c r="N4654" i="2" s="1"/>
  <c r="K4653" i="2"/>
  <c r="N4653" i="2" s="1"/>
  <c r="K4652" i="2"/>
  <c r="N4652" i="2" s="1"/>
  <c r="K4651" i="2"/>
  <c r="N4651" i="2" s="1"/>
  <c r="K4650" i="2"/>
  <c r="N4650" i="2" s="1"/>
  <c r="K4649" i="2"/>
  <c r="N4649" i="2" s="1"/>
  <c r="K4648" i="2"/>
  <c r="N4648" i="2" s="1"/>
  <c r="K4647" i="2"/>
  <c r="N4647" i="2" s="1"/>
  <c r="K4646" i="2"/>
  <c r="N4646" i="2" s="1"/>
  <c r="K4645" i="2"/>
  <c r="N4645" i="2" s="1"/>
  <c r="K4644" i="2"/>
  <c r="N4644" i="2" s="1"/>
  <c r="K4643" i="2"/>
  <c r="N4643" i="2" s="1"/>
  <c r="K4642" i="2"/>
  <c r="N4642" i="2" s="1"/>
  <c r="K4641" i="2"/>
  <c r="N4641" i="2" s="1"/>
  <c r="K4640" i="2"/>
  <c r="N4640" i="2" s="1"/>
  <c r="K4639" i="2"/>
  <c r="N4639" i="2" s="1"/>
  <c r="K4638" i="2"/>
  <c r="N4638" i="2" s="1"/>
  <c r="K4637" i="2"/>
  <c r="N4637" i="2" s="1"/>
  <c r="K4636" i="2"/>
  <c r="N4636" i="2" s="1"/>
  <c r="K4635" i="2"/>
  <c r="N4635" i="2" s="1"/>
  <c r="K4634" i="2"/>
  <c r="N4634" i="2" s="1"/>
  <c r="K4633" i="2"/>
  <c r="N4633" i="2" s="1"/>
  <c r="K4632" i="2"/>
  <c r="N4632" i="2" s="1"/>
  <c r="K4631" i="2"/>
  <c r="N4631" i="2" s="1"/>
  <c r="K4630" i="2"/>
  <c r="N4630" i="2" s="1"/>
  <c r="K4629" i="2"/>
  <c r="N4629" i="2" s="1"/>
  <c r="K4628" i="2"/>
  <c r="N4628" i="2" s="1"/>
  <c r="K4627" i="2"/>
  <c r="N4627" i="2" s="1"/>
  <c r="K4626" i="2"/>
  <c r="N4626" i="2" s="1"/>
  <c r="K4625" i="2"/>
  <c r="N4625" i="2" s="1"/>
  <c r="K4624" i="2"/>
  <c r="N4624" i="2" s="1"/>
  <c r="K4623" i="2"/>
  <c r="N4623" i="2" s="1"/>
  <c r="K4622" i="2"/>
  <c r="N4622" i="2" s="1"/>
  <c r="K4621" i="2"/>
  <c r="N4621" i="2" s="1"/>
  <c r="K4620" i="2"/>
  <c r="N4620" i="2" s="1"/>
  <c r="K4619" i="2"/>
  <c r="N4619" i="2" s="1"/>
  <c r="K4618" i="2"/>
  <c r="N4618" i="2" s="1"/>
  <c r="K4617" i="2"/>
  <c r="N4617" i="2" s="1"/>
  <c r="K4616" i="2"/>
  <c r="N4616" i="2" s="1"/>
  <c r="K4615" i="2"/>
  <c r="N4615" i="2" s="1"/>
  <c r="K4614" i="2"/>
  <c r="N4614" i="2" s="1"/>
  <c r="K4613" i="2"/>
  <c r="N4613" i="2" s="1"/>
  <c r="K4612" i="2"/>
  <c r="N4612" i="2" s="1"/>
  <c r="K4611" i="2"/>
  <c r="N4611" i="2" s="1"/>
  <c r="K4610" i="2"/>
  <c r="N4610" i="2" s="1"/>
  <c r="K4609" i="2"/>
  <c r="N4609" i="2" s="1"/>
  <c r="K4608" i="2"/>
  <c r="N4608" i="2" s="1"/>
  <c r="K4607" i="2"/>
  <c r="N4607" i="2" s="1"/>
  <c r="K4606" i="2"/>
  <c r="N4606" i="2" s="1"/>
  <c r="K4605" i="2"/>
  <c r="N4605" i="2" s="1"/>
  <c r="K4604" i="2"/>
  <c r="N4604" i="2" s="1"/>
  <c r="K4603" i="2"/>
  <c r="N4603" i="2" s="1"/>
  <c r="K4602" i="2"/>
  <c r="N4602" i="2" s="1"/>
  <c r="K4601" i="2"/>
  <c r="N4601" i="2" s="1"/>
  <c r="K4600" i="2"/>
  <c r="N4600" i="2" s="1"/>
  <c r="K4599" i="2"/>
  <c r="N4599" i="2" s="1"/>
  <c r="K4598" i="2"/>
  <c r="N4598" i="2" s="1"/>
  <c r="K4597" i="2"/>
  <c r="N4597" i="2" s="1"/>
  <c r="K4596" i="2"/>
  <c r="N4596" i="2" s="1"/>
  <c r="K4595" i="2"/>
  <c r="N4595" i="2" s="1"/>
  <c r="K4594" i="2"/>
  <c r="N4594" i="2" s="1"/>
  <c r="K4593" i="2"/>
  <c r="N4593" i="2" s="1"/>
  <c r="K4592" i="2"/>
  <c r="N4592" i="2" s="1"/>
  <c r="K4591" i="2"/>
  <c r="N4591" i="2" s="1"/>
  <c r="K4590" i="2"/>
  <c r="N4590" i="2" s="1"/>
  <c r="K4589" i="2"/>
  <c r="N4589" i="2" s="1"/>
  <c r="K4588" i="2"/>
  <c r="N4588" i="2" s="1"/>
  <c r="K4587" i="2"/>
  <c r="N4587" i="2" s="1"/>
  <c r="K4586" i="2"/>
  <c r="N4586" i="2" s="1"/>
  <c r="K4585" i="2"/>
  <c r="N4585" i="2" s="1"/>
  <c r="K4584" i="2"/>
  <c r="N4584" i="2" s="1"/>
  <c r="K4583" i="2"/>
  <c r="N4583" i="2" s="1"/>
  <c r="K4582" i="2"/>
  <c r="N4582" i="2" s="1"/>
  <c r="K4581" i="2"/>
  <c r="N4581" i="2" s="1"/>
  <c r="K4580" i="2"/>
  <c r="N4580" i="2" s="1"/>
  <c r="K4579" i="2"/>
  <c r="N4579" i="2" s="1"/>
  <c r="K4578" i="2"/>
  <c r="N4578" i="2" s="1"/>
  <c r="K4577" i="2"/>
  <c r="N4577" i="2" s="1"/>
  <c r="K4576" i="2"/>
  <c r="N4576" i="2" s="1"/>
  <c r="K4575" i="2"/>
  <c r="N4575" i="2" s="1"/>
  <c r="K4574" i="2"/>
  <c r="N4574" i="2" s="1"/>
  <c r="K4573" i="2"/>
  <c r="N4573" i="2" s="1"/>
  <c r="K4572" i="2"/>
  <c r="N4572" i="2" s="1"/>
  <c r="K4571" i="2"/>
  <c r="N4571" i="2" s="1"/>
  <c r="K4570" i="2"/>
  <c r="N4570" i="2" s="1"/>
  <c r="K4569" i="2"/>
  <c r="N4569" i="2" s="1"/>
  <c r="K4568" i="2"/>
  <c r="N4568" i="2" s="1"/>
  <c r="K4567" i="2"/>
  <c r="N4567" i="2" s="1"/>
  <c r="K4566" i="2"/>
  <c r="N4566" i="2" s="1"/>
  <c r="K4565" i="2"/>
  <c r="N4565" i="2" s="1"/>
  <c r="K4564" i="2"/>
  <c r="N4564" i="2" s="1"/>
  <c r="K4563" i="2"/>
  <c r="N4563" i="2" s="1"/>
  <c r="K4562" i="2"/>
  <c r="N4562" i="2" s="1"/>
  <c r="N4561" i="2"/>
  <c r="K4561" i="2"/>
  <c r="K4560" i="2"/>
  <c r="N4560" i="2" s="1"/>
  <c r="K4559" i="2"/>
  <c r="N4559" i="2" s="1"/>
  <c r="K4558" i="2"/>
  <c r="N4558" i="2" s="1"/>
  <c r="K4557" i="2"/>
  <c r="N4557" i="2" s="1"/>
  <c r="K4556" i="2"/>
  <c r="N4556" i="2" s="1"/>
  <c r="K4555" i="2"/>
  <c r="N4555" i="2" s="1"/>
  <c r="K4554" i="2"/>
  <c r="N4554" i="2" s="1"/>
  <c r="K4553" i="2"/>
  <c r="N4553" i="2" s="1"/>
  <c r="K4552" i="2"/>
  <c r="N4552" i="2" s="1"/>
  <c r="K4551" i="2"/>
  <c r="N4551" i="2" s="1"/>
  <c r="K4550" i="2"/>
  <c r="N4550" i="2" s="1"/>
  <c r="K4549" i="2"/>
  <c r="N4549" i="2" s="1"/>
  <c r="K4548" i="2"/>
  <c r="N4548" i="2" s="1"/>
  <c r="K4547" i="2"/>
  <c r="N4547" i="2" s="1"/>
  <c r="K4546" i="2"/>
  <c r="N4546" i="2" s="1"/>
  <c r="K4545" i="2"/>
  <c r="N4545" i="2" s="1"/>
  <c r="K4544" i="2"/>
  <c r="N4544" i="2" s="1"/>
  <c r="K4543" i="2"/>
  <c r="N4543" i="2" s="1"/>
  <c r="K4542" i="2"/>
  <c r="N4542" i="2" s="1"/>
  <c r="K4541" i="2"/>
  <c r="N4541" i="2" s="1"/>
  <c r="K4540" i="2"/>
  <c r="N4540" i="2" s="1"/>
  <c r="K4539" i="2"/>
  <c r="N4539" i="2" s="1"/>
  <c r="K4538" i="2"/>
  <c r="N4538" i="2" s="1"/>
  <c r="K4537" i="2"/>
  <c r="N4537" i="2" s="1"/>
  <c r="K4536" i="2"/>
  <c r="N4536" i="2" s="1"/>
  <c r="K4535" i="2"/>
  <c r="N4535" i="2" s="1"/>
  <c r="K4534" i="2"/>
  <c r="N4534" i="2" s="1"/>
  <c r="K4533" i="2"/>
  <c r="N4533" i="2" s="1"/>
  <c r="K4532" i="2"/>
  <c r="N4532" i="2" s="1"/>
  <c r="K4531" i="2"/>
  <c r="N4531" i="2" s="1"/>
  <c r="K4530" i="2"/>
  <c r="N4530" i="2" s="1"/>
  <c r="K4529" i="2"/>
  <c r="N4529" i="2" s="1"/>
  <c r="K4528" i="2"/>
  <c r="N4528" i="2" s="1"/>
  <c r="K4527" i="2"/>
  <c r="N4527" i="2" s="1"/>
  <c r="K4526" i="2"/>
  <c r="N4526" i="2" s="1"/>
  <c r="K4525" i="2"/>
  <c r="N4525" i="2" s="1"/>
  <c r="K4524" i="2"/>
  <c r="N4524" i="2" s="1"/>
  <c r="K4523" i="2"/>
  <c r="N4523" i="2" s="1"/>
  <c r="K4522" i="2"/>
  <c r="N4522" i="2" s="1"/>
  <c r="K4521" i="2"/>
  <c r="N4521" i="2" s="1"/>
  <c r="K4520" i="2"/>
  <c r="N4520" i="2" s="1"/>
  <c r="K4519" i="2"/>
  <c r="N4519" i="2" s="1"/>
  <c r="K4518" i="2"/>
  <c r="N4518" i="2" s="1"/>
  <c r="K4517" i="2"/>
  <c r="N4517" i="2" s="1"/>
  <c r="K4516" i="2"/>
  <c r="N4516" i="2" s="1"/>
  <c r="K4515" i="2"/>
  <c r="N4515" i="2" s="1"/>
  <c r="K4514" i="2"/>
  <c r="N4514" i="2" s="1"/>
  <c r="K4513" i="2"/>
  <c r="N4513" i="2" s="1"/>
  <c r="K4512" i="2"/>
  <c r="N4512" i="2" s="1"/>
  <c r="K4511" i="2"/>
  <c r="N4511" i="2" s="1"/>
  <c r="K4510" i="2"/>
  <c r="N4510" i="2" s="1"/>
  <c r="K4509" i="2"/>
  <c r="N4509" i="2" s="1"/>
  <c r="K4508" i="2"/>
  <c r="N4508" i="2" s="1"/>
  <c r="K4507" i="2"/>
  <c r="N4507" i="2" s="1"/>
  <c r="K4506" i="2"/>
  <c r="N4506" i="2" s="1"/>
  <c r="K4505" i="2"/>
  <c r="N4505" i="2" s="1"/>
  <c r="K4504" i="2"/>
  <c r="N4504" i="2" s="1"/>
  <c r="K4503" i="2"/>
  <c r="N4503" i="2" s="1"/>
  <c r="K4502" i="2"/>
  <c r="N4502" i="2" s="1"/>
  <c r="K4501" i="2"/>
  <c r="N4501" i="2" s="1"/>
  <c r="K4500" i="2"/>
  <c r="N4500" i="2" s="1"/>
  <c r="K4499" i="2"/>
  <c r="N4499" i="2" s="1"/>
  <c r="K4498" i="2"/>
  <c r="N4498" i="2" s="1"/>
  <c r="K4497" i="2"/>
  <c r="N4497" i="2" s="1"/>
  <c r="K4496" i="2"/>
  <c r="N4496" i="2" s="1"/>
  <c r="K4495" i="2"/>
  <c r="N4495" i="2" s="1"/>
  <c r="K4494" i="2"/>
  <c r="N4494" i="2" s="1"/>
  <c r="K4493" i="2"/>
  <c r="N4493" i="2" s="1"/>
  <c r="K4492" i="2"/>
  <c r="N4492" i="2" s="1"/>
  <c r="K4491" i="2"/>
  <c r="N4491" i="2" s="1"/>
  <c r="K4490" i="2"/>
  <c r="N4490" i="2" s="1"/>
  <c r="K4489" i="2"/>
  <c r="N4489" i="2" s="1"/>
  <c r="K4488" i="2"/>
  <c r="N4488" i="2" s="1"/>
  <c r="K4487" i="2"/>
  <c r="N4487" i="2" s="1"/>
  <c r="K4486" i="2"/>
  <c r="N4486" i="2" s="1"/>
  <c r="K4485" i="2"/>
  <c r="N4485" i="2" s="1"/>
  <c r="K4484" i="2"/>
  <c r="N4484" i="2" s="1"/>
  <c r="K4483" i="2"/>
  <c r="N4483" i="2" s="1"/>
  <c r="K4482" i="2"/>
  <c r="N4482" i="2" s="1"/>
  <c r="K4481" i="2"/>
  <c r="N4481" i="2" s="1"/>
  <c r="K4480" i="2"/>
  <c r="N4480" i="2" s="1"/>
  <c r="K4479" i="2"/>
  <c r="N4479" i="2" s="1"/>
  <c r="K4478" i="2"/>
  <c r="N4478" i="2" s="1"/>
  <c r="K4477" i="2"/>
  <c r="N4477" i="2" s="1"/>
  <c r="K4476" i="2"/>
  <c r="N4476" i="2" s="1"/>
  <c r="K4475" i="2"/>
  <c r="N4475" i="2" s="1"/>
  <c r="K4474" i="2"/>
  <c r="N4474" i="2" s="1"/>
  <c r="K4473" i="2"/>
  <c r="N4473" i="2" s="1"/>
  <c r="K4472" i="2"/>
  <c r="N4472" i="2" s="1"/>
  <c r="K4471" i="2"/>
  <c r="N4471" i="2" s="1"/>
  <c r="K4470" i="2"/>
  <c r="N4470" i="2" s="1"/>
  <c r="K4469" i="2"/>
  <c r="N4469" i="2" s="1"/>
  <c r="K4468" i="2"/>
  <c r="N4468" i="2" s="1"/>
  <c r="K4467" i="2"/>
  <c r="N4467" i="2" s="1"/>
  <c r="K4466" i="2"/>
  <c r="N4466" i="2" s="1"/>
  <c r="K4465" i="2"/>
  <c r="N4465" i="2" s="1"/>
  <c r="K4464" i="2"/>
  <c r="N4464" i="2" s="1"/>
  <c r="K4463" i="2"/>
  <c r="N4463" i="2" s="1"/>
  <c r="K4462" i="2"/>
  <c r="N4462" i="2" s="1"/>
  <c r="K4461" i="2"/>
  <c r="N4461" i="2" s="1"/>
  <c r="K4460" i="2"/>
  <c r="N4460" i="2" s="1"/>
  <c r="K4459" i="2"/>
  <c r="N4459" i="2" s="1"/>
  <c r="K4458" i="2"/>
  <c r="N4458" i="2" s="1"/>
  <c r="K4457" i="2"/>
  <c r="N4457" i="2" s="1"/>
  <c r="K4456" i="2"/>
  <c r="N4456" i="2" s="1"/>
  <c r="K4455" i="2"/>
  <c r="N4455" i="2" s="1"/>
  <c r="K4454" i="2"/>
  <c r="N4454" i="2" s="1"/>
  <c r="K4453" i="2"/>
  <c r="N4453" i="2" s="1"/>
  <c r="K4452" i="2"/>
  <c r="N4452" i="2" s="1"/>
  <c r="K4451" i="2"/>
  <c r="N4451" i="2" s="1"/>
  <c r="K4450" i="2"/>
  <c r="N4450" i="2" s="1"/>
  <c r="K4449" i="2"/>
  <c r="N4449" i="2" s="1"/>
  <c r="K4448" i="2"/>
  <c r="N4448" i="2" s="1"/>
  <c r="K4447" i="2"/>
  <c r="N4447" i="2" s="1"/>
  <c r="K4446" i="2"/>
  <c r="N4446" i="2" s="1"/>
  <c r="K4445" i="2"/>
  <c r="N4445" i="2" s="1"/>
  <c r="K4444" i="2"/>
  <c r="N4444" i="2" s="1"/>
  <c r="K4443" i="2"/>
  <c r="N4443" i="2" s="1"/>
  <c r="K4442" i="2"/>
  <c r="N4442" i="2" s="1"/>
  <c r="K4441" i="2"/>
  <c r="N4441" i="2" s="1"/>
  <c r="K4440" i="2"/>
  <c r="N4440" i="2" s="1"/>
  <c r="K4439" i="2"/>
  <c r="N4439" i="2" s="1"/>
  <c r="K4438" i="2"/>
  <c r="N4438" i="2" s="1"/>
  <c r="K4437" i="2"/>
  <c r="N4437" i="2" s="1"/>
  <c r="K4436" i="2"/>
  <c r="N4436" i="2" s="1"/>
  <c r="K4435" i="2"/>
  <c r="N4435" i="2" s="1"/>
  <c r="K4434" i="2"/>
  <c r="N4434" i="2" s="1"/>
  <c r="K4433" i="2"/>
  <c r="N4433" i="2" s="1"/>
  <c r="K4432" i="2"/>
  <c r="N4432" i="2" s="1"/>
  <c r="K4431" i="2"/>
  <c r="N4431" i="2" s="1"/>
  <c r="K4430" i="2"/>
  <c r="N4430" i="2" s="1"/>
  <c r="K4429" i="2"/>
  <c r="N4429" i="2" s="1"/>
  <c r="K4428" i="2"/>
  <c r="N4428" i="2" s="1"/>
  <c r="K4427" i="2"/>
  <c r="N4427" i="2" s="1"/>
  <c r="K4426" i="2"/>
  <c r="N4426" i="2" s="1"/>
  <c r="K4425" i="2"/>
  <c r="N4425" i="2" s="1"/>
  <c r="K4424" i="2"/>
  <c r="N4424" i="2" s="1"/>
  <c r="K4423" i="2"/>
  <c r="N4423" i="2" s="1"/>
  <c r="K4422" i="2"/>
  <c r="N4422" i="2" s="1"/>
  <c r="K4421" i="2"/>
  <c r="N4421" i="2" s="1"/>
  <c r="K4420" i="2"/>
  <c r="N4420" i="2" s="1"/>
  <c r="K4419" i="2"/>
  <c r="N4419" i="2" s="1"/>
  <c r="K4418" i="2"/>
  <c r="N4418" i="2" s="1"/>
  <c r="K4417" i="2"/>
  <c r="N4417" i="2" s="1"/>
  <c r="K4416" i="2"/>
  <c r="N4416" i="2" s="1"/>
  <c r="K4415" i="2"/>
  <c r="N4415" i="2" s="1"/>
  <c r="K4414" i="2"/>
  <c r="N4414" i="2" s="1"/>
  <c r="K4413" i="2"/>
  <c r="N4413" i="2" s="1"/>
  <c r="K4412" i="2"/>
  <c r="N4412" i="2" s="1"/>
  <c r="K4411" i="2"/>
  <c r="N4411" i="2" s="1"/>
  <c r="K4410" i="2"/>
  <c r="N4410" i="2" s="1"/>
  <c r="K4409" i="2"/>
  <c r="N4409" i="2" s="1"/>
  <c r="K4408" i="2"/>
  <c r="N4408" i="2" s="1"/>
  <c r="K4407" i="2"/>
  <c r="N4407" i="2" s="1"/>
  <c r="K4406" i="2"/>
  <c r="N4406" i="2" s="1"/>
  <c r="K4405" i="2"/>
  <c r="N4405" i="2" s="1"/>
  <c r="K4404" i="2"/>
  <c r="N4404" i="2" s="1"/>
  <c r="K4403" i="2"/>
  <c r="N4403" i="2" s="1"/>
  <c r="K4402" i="2"/>
  <c r="N4402" i="2" s="1"/>
  <c r="K4401" i="2"/>
  <c r="N4401" i="2" s="1"/>
  <c r="K4400" i="2"/>
  <c r="N4400" i="2" s="1"/>
  <c r="K4399" i="2"/>
  <c r="N4399" i="2" s="1"/>
  <c r="K4398" i="2"/>
  <c r="N4398" i="2" s="1"/>
  <c r="K4397" i="2"/>
  <c r="N4397" i="2" s="1"/>
  <c r="K4396" i="2"/>
  <c r="N4396" i="2" s="1"/>
  <c r="K4395" i="2"/>
  <c r="N4395" i="2" s="1"/>
  <c r="K4394" i="2"/>
  <c r="N4394" i="2" s="1"/>
  <c r="K4393" i="2"/>
  <c r="N4393" i="2" s="1"/>
  <c r="K4392" i="2"/>
  <c r="N4392" i="2" s="1"/>
  <c r="K4391" i="2"/>
  <c r="N4391" i="2" s="1"/>
  <c r="K4390" i="2"/>
  <c r="N4390" i="2" s="1"/>
  <c r="K4389" i="2"/>
  <c r="N4389" i="2" s="1"/>
  <c r="K4388" i="2"/>
  <c r="N4388" i="2" s="1"/>
  <c r="K4387" i="2"/>
  <c r="N4387" i="2" s="1"/>
  <c r="K4386" i="2"/>
  <c r="N4386" i="2" s="1"/>
  <c r="K4385" i="2"/>
  <c r="N4385" i="2" s="1"/>
  <c r="K4384" i="2"/>
  <c r="N4384" i="2" s="1"/>
  <c r="K4383" i="2"/>
  <c r="N4383" i="2" s="1"/>
  <c r="K4382" i="2"/>
  <c r="N4382" i="2" s="1"/>
  <c r="K4381" i="2"/>
  <c r="N4381" i="2" s="1"/>
  <c r="K4380" i="2"/>
  <c r="N4380" i="2" s="1"/>
  <c r="K4379" i="2"/>
  <c r="N4379" i="2" s="1"/>
  <c r="K4378" i="2"/>
  <c r="N4378" i="2" s="1"/>
  <c r="K4377" i="2"/>
  <c r="N4377" i="2" s="1"/>
  <c r="K4376" i="2"/>
  <c r="N4376" i="2" s="1"/>
  <c r="K4375" i="2"/>
  <c r="N4375" i="2" s="1"/>
  <c r="K4374" i="2"/>
  <c r="N4374" i="2" s="1"/>
  <c r="K4373" i="2"/>
  <c r="N4373" i="2" s="1"/>
  <c r="K4372" i="2"/>
  <c r="N4372" i="2" s="1"/>
  <c r="K4371" i="2"/>
  <c r="N4371" i="2" s="1"/>
  <c r="K4370" i="2"/>
  <c r="N4370" i="2" s="1"/>
  <c r="K4369" i="2"/>
  <c r="N4369" i="2" s="1"/>
  <c r="K4368" i="2"/>
  <c r="N4368" i="2" s="1"/>
  <c r="K4367" i="2"/>
  <c r="N4367" i="2" s="1"/>
  <c r="K4366" i="2"/>
  <c r="N4366" i="2" s="1"/>
  <c r="K4365" i="2"/>
  <c r="N4365" i="2" s="1"/>
  <c r="K4364" i="2"/>
  <c r="N4364" i="2" s="1"/>
  <c r="K4363" i="2"/>
  <c r="N4363" i="2" s="1"/>
  <c r="K4362" i="2"/>
  <c r="N4362" i="2" s="1"/>
  <c r="K4361" i="2"/>
  <c r="N4361" i="2" s="1"/>
  <c r="K4360" i="2"/>
  <c r="N4360" i="2" s="1"/>
  <c r="K4359" i="2"/>
  <c r="N4359" i="2" s="1"/>
  <c r="K4358" i="2"/>
  <c r="N4358" i="2" s="1"/>
  <c r="K4357" i="2"/>
  <c r="N4357" i="2" s="1"/>
  <c r="K4356" i="2"/>
  <c r="N4356" i="2" s="1"/>
  <c r="K4355" i="2"/>
  <c r="N4355" i="2" s="1"/>
  <c r="K4354" i="2"/>
  <c r="N4354" i="2" s="1"/>
  <c r="K4353" i="2"/>
  <c r="N4353" i="2" s="1"/>
  <c r="K4352" i="2"/>
  <c r="N4352" i="2" s="1"/>
  <c r="K4351" i="2"/>
  <c r="N4351" i="2" s="1"/>
  <c r="K4350" i="2"/>
  <c r="N4350" i="2" s="1"/>
  <c r="K4349" i="2"/>
  <c r="N4349" i="2" s="1"/>
  <c r="K4348" i="2"/>
  <c r="N4348" i="2" s="1"/>
  <c r="K4347" i="2"/>
  <c r="N4347" i="2" s="1"/>
  <c r="K4346" i="2"/>
  <c r="N4346" i="2" s="1"/>
  <c r="K4345" i="2"/>
  <c r="N4345" i="2" s="1"/>
  <c r="K4344" i="2"/>
  <c r="N4344" i="2" s="1"/>
  <c r="K4343" i="2"/>
  <c r="N4343" i="2" s="1"/>
  <c r="K4342" i="2"/>
  <c r="N4342" i="2" s="1"/>
  <c r="K4341" i="2"/>
  <c r="N4341" i="2" s="1"/>
  <c r="K4340" i="2"/>
  <c r="N4340" i="2" s="1"/>
  <c r="K4339" i="2"/>
  <c r="N4339" i="2" s="1"/>
  <c r="K4338" i="2"/>
  <c r="N4338" i="2" s="1"/>
  <c r="K4337" i="2"/>
  <c r="N4337" i="2" s="1"/>
  <c r="K4336" i="2"/>
  <c r="N4336" i="2" s="1"/>
  <c r="K4335" i="2"/>
  <c r="N4335" i="2" s="1"/>
  <c r="K4334" i="2"/>
  <c r="N4334" i="2" s="1"/>
  <c r="K4333" i="2"/>
  <c r="N4333" i="2" s="1"/>
  <c r="K4332" i="2"/>
  <c r="N4332" i="2" s="1"/>
  <c r="K4331" i="2"/>
  <c r="N4331" i="2" s="1"/>
  <c r="K4330" i="2"/>
  <c r="N4330" i="2" s="1"/>
  <c r="K4329" i="2"/>
  <c r="N4329" i="2" s="1"/>
  <c r="K4328" i="2"/>
  <c r="N4328" i="2" s="1"/>
  <c r="K4327" i="2"/>
  <c r="N4327" i="2" s="1"/>
  <c r="K4326" i="2"/>
  <c r="N4326" i="2" s="1"/>
  <c r="K4325" i="2"/>
  <c r="N4325" i="2" s="1"/>
  <c r="K4324" i="2"/>
  <c r="N4324" i="2" s="1"/>
  <c r="K4323" i="2"/>
  <c r="N4323" i="2" s="1"/>
  <c r="K4322" i="2"/>
  <c r="N4322" i="2" s="1"/>
  <c r="K4321" i="2"/>
  <c r="N4321" i="2" s="1"/>
  <c r="K4320" i="2"/>
  <c r="N4320" i="2" s="1"/>
  <c r="K4319" i="2"/>
  <c r="N4319" i="2" s="1"/>
  <c r="K4318" i="2"/>
  <c r="N4318" i="2" s="1"/>
  <c r="K4317" i="2"/>
  <c r="N4317" i="2" s="1"/>
  <c r="K4316" i="2"/>
  <c r="N4316" i="2" s="1"/>
  <c r="K4315" i="2"/>
  <c r="N4315" i="2" s="1"/>
  <c r="K4314" i="2"/>
  <c r="N4314" i="2" s="1"/>
  <c r="K4313" i="2"/>
  <c r="N4313" i="2" s="1"/>
  <c r="K4312" i="2"/>
  <c r="N4312" i="2" s="1"/>
  <c r="K4311" i="2"/>
  <c r="N4311" i="2" s="1"/>
  <c r="K4310" i="2"/>
  <c r="N4310" i="2" s="1"/>
  <c r="K4309" i="2"/>
  <c r="N4309" i="2" s="1"/>
  <c r="K4308" i="2"/>
  <c r="N4308" i="2" s="1"/>
  <c r="K4307" i="2"/>
  <c r="N4307" i="2" s="1"/>
  <c r="K4306" i="2"/>
  <c r="N4306" i="2" s="1"/>
  <c r="K4305" i="2"/>
  <c r="N4305" i="2" s="1"/>
  <c r="K4304" i="2"/>
  <c r="N4304" i="2" s="1"/>
  <c r="K4303" i="2"/>
  <c r="N4303" i="2" s="1"/>
  <c r="K4302" i="2"/>
  <c r="N4302" i="2" s="1"/>
  <c r="K4301" i="2"/>
  <c r="N4301" i="2" s="1"/>
  <c r="K4300" i="2"/>
  <c r="N4300" i="2" s="1"/>
  <c r="K4299" i="2"/>
  <c r="N4299" i="2" s="1"/>
  <c r="K4298" i="2"/>
  <c r="N4298" i="2" s="1"/>
  <c r="K4297" i="2"/>
  <c r="N4297" i="2" s="1"/>
  <c r="K4296" i="2"/>
  <c r="N4296" i="2" s="1"/>
  <c r="K4295" i="2"/>
  <c r="N4295" i="2" s="1"/>
  <c r="K4294" i="2"/>
  <c r="N4294" i="2" s="1"/>
  <c r="K4293" i="2"/>
  <c r="N4293" i="2" s="1"/>
  <c r="K4292" i="2"/>
  <c r="N4292" i="2" s="1"/>
  <c r="K4291" i="2"/>
  <c r="N4291" i="2" s="1"/>
  <c r="K4290" i="2"/>
  <c r="N4290" i="2" s="1"/>
  <c r="K4289" i="2"/>
  <c r="N4289" i="2" s="1"/>
  <c r="K4288" i="2"/>
  <c r="N4288" i="2" s="1"/>
  <c r="K4287" i="2"/>
  <c r="N4287" i="2" s="1"/>
  <c r="K4286" i="2"/>
  <c r="N4286" i="2" s="1"/>
  <c r="K4285" i="2"/>
  <c r="N4285" i="2" s="1"/>
  <c r="K4284" i="2"/>
  <c r="N4284" i="2" s="1"/>
  <c r="K4283" i="2"/>
  <c r="N4283" i="2" s="1"/>
  <c r="K4282" i="2"/>
  <c r="N4282" i="2" s="1"/>
  <c r="K4281" i="2"/>
  <c r="N4281" i="2" s="1"/>
  <c r="K4280" i="2"/>
  <c r="N4280" i="2" s="1"/>
  <c r="K4279" i="2"/>
  <c r="N4279" i="2" s="1"/>
  <c r="K4278" i="2"/>
  <c r="N4278" i="2" s="1"/>
  <c r="K4277" i="2"/>
  <c r="N4277" i="2" s="1"/>
  <c r="K4276" i="2"/>
  <c r="N4276" i="2" s="1"/>
  <c r="K4275" i="2"/>
  <c r="N4275" i="2" s="1"/>
  <c r="K4274" i="2"/>
  <c r="N4274" i="2" s="1"/>
  <c r="K4273" i="2"/>
  <c r="N4273" i="2" s="1"/>
  <c r="K4272" i="2"/>
  <c r="N4272" i="2" s="1"/>
  <c r="K4271" i="2"/>
  <c r="N4271" i="2" s="1"/>
  <c r="K4270" i="2"/>
  <c r="N4270" i="2" s="1"/>
  <c r="K4269" i="2"/>
  <c r="N4269" i="2" s="1"/>
  <c r="K4268" i="2"/>
  <c r="N4268" i="2" s="1"/>
  <c r="K4267" i="2"/>
  <c r="N4267" i="2" s="1"/>
  <c r="K4266" i="2"/>
  <c r="N4266" i="2" s="1"/>
  <c r="K4265" i="2"/>
  <c r="N4265" i="2" s="1"/>
  <c r="K4264" i="2"/>
  <c r="N4264" i="2" s="1"/>
  <c r="K4263" i="2"/>
  <c r="N4263" i="2" s="1"/>
  <c r="K4262" i="2"/>
  <c r="N4262" i="2" s="1"/>
  <c r="K4261" i="2"/>
  <c r="N4261" i="2" s="1"/>
  <c r="K4260" i="2"/>
  <c r="N4260" i="2" s="1"/>
  <c r="K4259" i="2"/>
  <c r="N4259" i="2" s="1"/>
  <c r="K4258" i="2"/>
  <c r="N4258" i="2" s="1"/>
  <c r="K4257" i="2"/>
  <c r="N4257" i="2" s="1"/>
  <c r="K4256" i="2"/>
  <c r="N4256" i="2" s="1"/>
  <c r="K4255" i="2"/>
  <c r="N4255" i="2" s="1"/>
  <c r="K4254" i="2"/>
  <c r="N4254" i="2" s="1"/>
  <c r="K4253" i="2"/>
  <c r="N4253" i="2" s="1"/>
  <c r="K4252" i="2"/>
  <c r="N4252" i="2" s="1"/>
  <c r="K4251" i="2"/>
  <c r="N4251" i="2" s="1"/>
  <c r="K4250" i="2"/>
  <c r="N4250" i="2" s="1"/>
  <c r="K4249" i="2"/>
  <c r="N4249" i="2" s="1"/>
  <c r="K4248" i="2"/>
  <c r="N4248" i="2" s="1"/>
  <c r="K4247" i="2"/>
  <c r="N4247" i="2" s="1"/>
  <c r="K4246" i="2"/>
  <c r="N4246" i="2" s="1"/>
  <c r="K4245" i="2"/>
  <c r="N4245" i="2" s="1"/>
  <c r="K4244" i="2"/>
  <c r="N4244" i="2" s="1"/>
  <c r="K4243" i="2"/>
  <c r="N4243" i="2" s="1"/>
  <c r="K4242" i="2"/>
  <c r="N4242" i="2" s="1"/>
  <c r="K4241" i="2"/>
  <c r="N4241" i="2" s="1"/>
  <c r="K4240" i="2"/>
  <c r="N4240" i="2" s="1"/>
  <c r="K4239" i="2"/>
  <c r="N4239" i="2" s="1"/>
  <c r="K4238" i="2"/>
  <c r="N4238" i="2" s="1"/>
  <c r="K4237" i="2"/>
  <c r="N4237" i="2" s="1"/>
  <c r="K4236" i="2"/>
  <c r="N4236" i="2" s="1"/>
  <c r="K4235" i="2"/>
  <c r="N4235" i="2" s="1"/>
  <c r="K4234" i="2"/>
  <c r="N4234" i="2" s="1"/>
  <c r="K4233" i="2"/>
  <c r="N4233" i="2" s="1"/>
  <c r="K4232" i="2"/>
  <c r="N4232" i="2" s="1"/>
  <c r="K4231" i="2"/>
  <c r="N4231" i="2" s="1"/>
  <c r="K4230" i="2"/>
  <c r="N4230" i="2" s="1"/>
  <c r="K4229" i="2"/>
  <c r="N4229" i="2" s="1"/>
  <c r="K4228" i="2"/>
  <c r="N4228" i="2" s="1"/>
  <c r="K4227" i="2"/>
  <c r="N4227" i="2" s="1"/>
  <c r="K4226" i="2"/>
  <c r="N4226" i="2" s="1"/>
  <c r="K4225" i="2"/>
  <c r="N4225" i="2" s="1"/>
  <c r="K4224" i="2"/>
  <c r="N4224" i="2" s="1"/>
  <c r="K4223" i="2"/>
  <c r="N4223" i="2" s="1"/>
  <c r="K4222" i="2"/>
  <c r="N4222" i="2" s="1"/>
  <c r="K4221" i="2"/>
  <c r="N4221" i="2" s="1"/>
  <c r="K4220" i="2"/>
  <c r="N4220" i="2" s="1"/>
  <c r="K4219" i="2"/>
  <c r="N4219" i="2" s="1"/>
  <c r="K4218" i="2"/>
  <c r="N4218" i="2" s="1"/>
  <c r="K4217" i="2"/>
  <c r="N4217" i="2" s="1"/>
  <c r="K4216" i="2"/>
  <c r="N4216" i="2" s="1"/>
  <c r="K4215" i="2"/>
  <c r="N4215" i="2" s="1"/>
  <c r="K4214" i="2"/>
  <c r="N4214" i="2" s="1"/>
  <c r="K4213" i="2"/>
  <c r="N4213" i="2" s="1"/>
  <c r="K4212" i="2"/>
  <c r="N4212" i="2" s="1"/>
  <c r="K4211" i="2"/>
  <c r="N4211" i="2" s="1"/>
  <c r="K4210" i="2"/>
  <c r="N4210" i="2" s="1"/>
  <c r="K4209" i="2"/>
  <c r="N4209" i="2" s="1"/>
  <c r="K4208" i="2"/>
  <c r="N4208" i="2" s="1"/>
  <c r="K4207" i="2"/>
  <c r="N4207" i="2" s="1"/>
  <c r="K4206" i="2"/>
  <c r="N4206" i="2" s="1"/>
  <c r="K4205" i="2"/>
  <c r="N4205" i="2" s="1"/>
  <c r="K4204" i="2"/>
  <c r="N4204" i="2" s="1"/>
  <c r="K4203" i="2"/>
  <c r="N4203" i="2" s="1"/>
  <c r="K4202" i="2"/>
  <c r="N4202" i="2" s="1"/>
  <c r="K4201" i="2"/>
  <c r="N4201" i="2" s="1"/>
  <c r="K4200" i="2"/>
  <c r="N4200" i="2" s="1"/>
  <c r="K4199" i="2"/>
  <c r="N4199" i="2" s="1"/>
  <c r="K4198" i="2"/>
  <c r="N4198" i="2" s="1"/>
  <c r="K4197" i="2"/>
  <c r="N4197" i="2" s="1"/>
  <c r="K4196" i="2"/>
  <c r="N4196" i="2" s="1"/>
  <c r="K4195" i="2"/>
  <c r="N4195" i="2" s="1"/>
  <c r="K4194" i="2"/>
  <c r="N4194" i="2" s="1"/>
  <c r="K4193" i="2"/>
  <c r="N4193" i="2" s="1"/>
  <c r="K4192" i="2"/>
  <c r="N4192" i="2" s="1"/>
  <c r="K4191" i="2"/>
  <c r="N4191" i="2" s="1"/>
  <c r="K4190" i="2"/>
  <c r="N4190" i="2" s="1"/>
  <c r="K4189" i="2"/>
  <c r="N4189" i="2" s="1"/>
  <c r="K4188" i="2"/>
  <c r="N4188" i="2" s="1"/>
  <c r="K4187" i="2"/>
  <c r="N4187" i="2" s="1"/>
  <c r="K4186" i="2"/>
  <c r="N4186" i="2" s="1"/>
  <c r="K4185" i="2"/>
  <c r="N4185" i="2" s="1"/>
  <c r="K4184" i="2"/>
  <c r="N4184" i="2" s="1"/>
  <c r="K4183" i="2"/>
  <c r="N4183" i="2" s="1"/>
  <c r="K4182" i="2"/>
  <c r="N4182" i="2" s="1"/>
  <c r="K4181" i="2"/>
  <c r="N4181" i="2" s="1"/>
  <c r="K4180" i="2"/>
  <c r="N4180" i="2" s="1"/>
  <c r="K4179" i="2"/>
  <c r="N4179" i="2" s="1"/>
  <c r="K4178" i="2"/>
  <c r="N4178" i="2" s="1"/>
  <c r="K4177" i="2"/>
  <c r="N4177" i="2" s="1"/>
  <c r="K4176" i="2"/>
  <c r="N4176" i="2" s="1"/>
  <c r="K4175" i="2"/>
  <c r="N4175" i="2" s="1"/>
  <c r="K4174" i="2"/>
  <c r="N4174" i="2" s="1"/>
  <c r="K4173" i="2"/>
  <c r="N4173" i="2" s="1"/>
  <c r="K4172" i="2"/>
  <c r="N4172" i="2" s="1"/>
  <c r="K4171" i="2"/>
  <c r="N4171" i="2" s="1"/>
  <c r="K4170" i="2"/>
  <c r="N4170" i="2" s="1"/>
  <c r="K4169" i="2"/>
  <c r="N4169" i="2" s="1"/>
  <c r="K4168" i="2"/>
  <c r="N4168" i="2" s="1"/>
  <c r="K4167" i="2"/>
  <c r="N4167" i="2" s="1"/>
  <c r="K4166" i="2"/>
  <c r="N4166" i="2" s="1"/>
  <c r="K4165" i="2"/>
  <c r="N4165" i="2" s="1"/>
  <c r="K4164" i="2"/>
  <c r="N4164" i="2" s="1"/>
  <c r="K4163" i="2"/>
  <c r="N4163" i="2" s="1"/>
  <c r="K4162" i="2"/>
  <c r="N4162" i="2" s="1"/>
  <c r="K4161" i="2"/>
  <c r="N4161" i="2" s="1"/>
  <c r="K4160" i="2"/>
  <c r="N4160" i="2" s="1"/>
  <c r="K4159" i="2"/>
  <c r="N4159" i="2" s="1"/>
  <c r="K4158" i="2"/>
  <c r="N4158" i="2" s="1"/>
  <c r="K4157" i="2"/>
  <c r="N4157" i="2" s="1"/>
  <c r="K4156" i="2"/>
  <c r="N4156" i="2" s="1"/>
  <c r="K4155" i="2"/>
  <c r="N4155" i="2" s="1"/>
  <c r="K4154" i="2"/>
  <c r="N4154" i="2" s="1"/>
  <c r="K4153" i="2"/>
  <c r="N4153" i="2" s="1"/>
  <c r="K4152" i="2"/>
  <c r="N4152" i="2" s="1"/>
  <c r="K4151" i="2"/>
  <c r="N4151" i="2" s="1"/>
  <c r="K4150" i="2"/>
  <c r="N4150" i="2" s="1"/>
  <c r="K4149" i="2"/>
  <c r="N4149" i="2" s="1"/>
  <c r="K4148" i="2"/>
  <c r="N4148" i="2" s="1"/>
  <c r="K4147" i="2"/>
  <c r="N4147" i="2" s="1"/>
  <c r="K4146" i="2"/>
  <c r="N4146" i="2" s="1"/>
  <c r="K4145" i="2"/>
  <c r="N4145" i="2" s="1"/>
  <c r="K4144" i="2"/>
  <c r="N4144" i="2" s="1"/>
  <c r="K4143" i="2"/>
  <c r="N4143" i="2" s="1"/>
  <c r="K4142" i="2"/>
  <c r="N4142" i="2" s="1"/>
  <c r="K4141" i="2"/>
  <c r="N4141" i="2" s="1"/>
  <c r="K4140" i="2"/>
  <c r="N4140" i="2" s="1"/>
  <c r="K4139" i="2"/>
  <c r="N4139" i="2" s="1"/>
  <c r="K4138" i="2"/>
  <c r="N4138" i="2" s="1"/>
  <c r="K4137" i="2"/>
  <c r="N4137" i="2" s="1"/>
  <c r="K4136" i="2"/>
  <c r="N4136" i="2" s="1"/>
  <c r="K4135" i="2"/>
  <c r="N4135" i="2" s="1"/>
  <c r="K4134" i="2"/>
  <c r="N4134" i="2" s="1"/>
  <c r="K4133" i="2"/>
  <c r="N4133" i="2" s="1"/>
  <c r="K4132" i="2"/>
  <c r="N4132" i="2" s="1"/>
  <c r="K4131" i="2"/>
  <c r="N4131" i="2" s="1"/>
  <c r="K4130" i="2"/>
  <c r="N4130" i="2" s="1"/>
  <c r="K4129" i="2"/>
  <c r="N4129" i="2" s="1"/>
  <c r="K4128" i="2"/>
  <c r="N4128" i="2" s="1"/>
  <c r="K4127" i="2"/>
  <c r="N4127" i="2" s="1"/>
  <c r="K4126" i="2"/>
  <c r="N4126" i="2" s="1"/>
  <c r="K4125" i="2"/>
  <c r="N4125" i="2" s="1"/>
  <c r="K4124" i="2"/>
  <c r="N4124" i="2" s="1"/>
  <c r="K4123" i="2"/>
  <c r="N4123" i="2" s="1"/>
  <c r="K4122" i="2"/>
  <c r="N4122" i="2" s="1"/>
  <c r="K4121" i="2"/>
  <c r="N4121" i="2" s="1"/>
  <c r="K4120" i="2"/>
  <c r="N4120" i="2" s="1"/>
  <c r="K4119" i="2"/>
  <c r="N4119" i="2" s="1"/>
  <c r="K4118" i="2"/>
  <c r="N4118" i="2" s="1"/>
  <c r="K4117" i="2"/>
  <c r="N4117" i="2" s="1"/>
  <c r="K4116" i="2"/>
  <c r="N4116" i="2" s="1"/>
  <c r="K4115" i="2"/>
  <c r="N4115" i="2" s="1"/>
  <c r="K4114" i="2"/>
  <c r="N4114" i="2" s="1"/>
  <c r="K4113" i="2"/>
  <c r="N4113" i="2" s="1"/>
  <c r="K4112" i="2"/>
  <c r="N4112" i="2" s="1"/>
  <c r="K4111" i="2"/>
  <c r="N4111" i="2" s="1"/>
  <c r="K4110" i="2"/>
  <c r="N4110" i="2" s="1"/>
  <c r="K4109" i="2"/>
  <c r="N4109" i="2" s="1"/>
  <c r="K4108" i="2"/>
  <c r="N4108" i="2" s="1"/>
  <c r="K4107" i="2"/>
  <c r="N4107" i="2" s="1"/>
  <c r="K4106" i="2"/>
  <c r="N4106" i="2" s="1"/>
  <c r="K4105" i="2"/>
  <c r="N4105" i="2" s="1"/>
  <c r="K4104" i="2"/>
  <c r="N4104" i="2" s="1"/>
  <c r="K4103" i="2"/>
  <c r="N4103" i="2" s="1"/>
  <c r="K4102" i="2"/>
  <c r="N4102" i="2" s="1"/>
  <c r="K4101" i="2"/>
  <c r="N4101" i="2" s="1"/>
  <c r="K4100" i="2"/>
  <c r="N4100" i="2" s="1"/>
  <c r="K4099" i="2"/>
  <c r="N4099" i="2" s="1"/>
  <c r="K4098" i="2"/>
  <c r="N4098" i="2" s="1"/>
  <c r="K4097" i="2"/>
  <c r="N4097" i="2" s="1"/>
  <c r="K4096" i="2"/>
  <c r="N4096" i="2" s="1"/>
  <c r="K4095" i="2"/>
  <c r="N4095" i="2" s="1"/>
  <c r="K4094" i="2"/>
  <c r="N4094" i="2" s="1"/>
  <c r="K4093" i="2"/>
  <c r="N4093" i="2" s="1"/>
  <c r="K4092" i="2"/>
  <c r="N4092" i="2" s="1"/>
  <c r="K4091" i="2"/>
  <c r="N4091" i="2" s="1"/>
  <c r="K4090" i="2"/>
  <c r="N4090" i="2" s="1"/>
  <c r="K4089" i="2"/>
  <c r="N4089" i="2" s="1"/>
  <c r="K4088" i="2"/>
  <c r="N4088" i="2" s="1"/>
  <c r="K4087" i="2"/>
  <c r="N4087" i="2" s="1"/>
  <c r="K4086" i="2"/>
  <c r="N4086" i="2" s="1"/>
  <c r="K4085" i="2"/>
  <c r="N4085" i="2" s="1"/>
  <c r="K4084" i="2"/>
  <c r="N4084" i="2" s="1"/>
  <c r="K4083" i="2"/>
  <c r="N4083" i="2" s="1"/>
  <c r="K4082" i="2"/>
  <c r="N4082" i="2" s="1"/>
  <c r="K4081" i="2"/>
  <c r="N4081" i="2" s="1"/>
  <c r="K4080" i="2"/>
  <c r="N4080" i="2" s="1"/>
  <c r="K4079" i="2"/>
  <c r="N4079" i="2" s="1"/>
  <c r="K4078" i="2"/>
  <c r="N4078" i="2" s="1"/>
  <c r="K4077" i="2"/>
  <c r="N4077" i="2" s="1"/>
  <c r="K4076" i="2"/>
  <c r="N4076" i="2" s="1"/>
  <c r="K4075" i="2"/>
  <c r="N4075" i="2" s="1"/>
  <c r="K4074" i="2"/>
  <c r="N4074" i="2" s="1"/>
  <c r="K4073" i="2"/>
  <c r="N4073" i="2" s="1"/>
  <c r="K4072" i="2"/>
  <c r="N4072" i="2" s="1"/>
  <c r="K4071" i="2"/>
  <c r="N4071" i="2" s="1"/>
  <c r="K4070" i="2"/>
  <c r="N4070" i="2" s="1"/>
  <c r="K4069" i="2"/>
  <c r="N4069" i="2" s="1"/>
  <c r="K4068" i="2"/>
  <c r="N4068" i="2" s="1"/>
  <c r="K4067" i="2"/>
  <c r="N4067" i="2" s="1"/>
  <c r="K4066" i="2"/>
  <c r="N4066" i="2" s="1"/>
  <c r="K4065" i="2"/>
  <c r="N4065" i="2" s="1"/>
  <c r="K4064" i="2"/>
  <c r="N4064" i="2" s="1"/>
  <c r="K4063" i="2"/>
  <c r="N4063" i="2" s="1"/>
  <c r="K4062" i="2"/>
  <c r="N4062" i="2" s="1"/>
  <c r="K4061" i="2"/>
  <c r="N4061" i="2" s="1"/>
  <c r="K4060" i="2"/>
  <c r="N4060" i="2" s="1"/>
  <c r="K4059" i="2"/>
  <c r="N4059" i="2" s="1"/>
  <c r="K4058" i="2"/>
  <c r="N4058" i="2" s="1"/>
  <c r="K4057" i="2"/>
  <c r="N4057" i="2" s="1"/>
  <c r="K4056" i="2"/>
  <c r="N4056" i="2" s="1"/>
  <c r="K4055" i="2"/>
  <c r="N4055" i="2" s="1"/>
  <c r="K4054" i="2"/>
  <c r="N4054" i="2" s="1"/>
  <c r="K4053" i="2"/>
  <c r="N4053" i="2" s="1"/>
  <c r="K4052" i="2"/>
  <c r="N4052" i="2" s="1"/>
  <c r="K4051" i="2"/>
  <c r="N4051" i="2" s="1"/>
  <c r="K4050" i="2"/>
  <c r="N4050" i="2" s="1"/>
  <c r="K4049" i="2"/>
  <c r="N4049" i="2" s="1"/>
  <c r="K4048" i="2"/>
  <c r="N4048" i="2" s="1"/>
  <c r="K4047" i="2"/>
  <c r="N4047" i="2" s="1"/>
  <c r="K4046" i="2"/>
  <c r="N4046" i="2" s="1"/>
  <c r="K4045" i="2"/>
  <c r="N4045" i="2" s="1"/>
  <c r="K4044" i="2"/>
  <c r="N4044" i="2" s="1"/>
  <c r="K4043" i="2"/>
  <c r="N4043" i="2" s="1"/>
  <c r="K4042" i="2"/>
  <c r="N4042" i="2" s="1"/>
  <c r="K4041" i="2"/>
  <c r="N4041" i="2" s="1"/>
  <c r="K4040" i="2"/>
  <c r="N4040" i="2" s="1"/>
  <c r="K4039" i="2"/>
  <c r="N4039" i="2" s="1"/>
  <c r="K4038" i="2"/>
  <c r="N4038" i="2" s="1"/>
  <c r="K4037" i="2"/>
  <c r="N4037" i="2" s="1"/>
  <c r="K4036" i="2"/>
  <c r="N4036" i="2" s="1"/>
  <c r="K4035" i="2"/>
  <c r="N4035" i="2" s="1"/>
  <c r="K4034" i="2"/>
  <c r="N4034" i="2" s="1"/>
  <c r="K4033" i="2"/>
  <c r="N4033" i="2" s="1"/>
  <c r="K4032" i="2"/>
  <c r="N4032" i="2" s="1"/>
  <c r="K4031" i="2"/>
  <c r="N4031" i="2" s="1"/>
  <c r="K4030" i="2"/>
  <c r="N4030" i="2" s="1"/>
  <c r="K4029" i="2"/>
  <c r="N4029" i="2" s="1"/>
  <c r="K4028" i="2"/>
  <c r="N4028" i="2" s="1"/>
  <c r="K4027" i="2"/>
  <c r="N4027" i="2" s="1"/>
  <c r="K4026" i="2"/>
  <c r="N4026" i="2" s="1"/>
  <c r="K4025" i="2"/>
  <c r="N4025" i="2" s="1"/>
  <c r="K4024" i="2"/>
  <c r="N4024" i="2" s="1"/>
  <c r="K4023" i="2"/>
  <c r="N4023" i="2" s="1"/>
  <c r="K4022" i="2"/>
  <c r="N4022" i="2" s="1"/>
  <c r="K4021" i="2"/>
  <c r="N4021" i="2" s="1"/>
  <c r="K4020" i="2"/>
  <c r="N4020" i="2" s="1"/>
  <c r="K4019" i="2"/>
  <c r="N4019" i="2" s="1"/>
  <c r="K4018" i="2"/>
  <c r="N4018" i="2" s="1"/>
  <c r="K4017" i="2"/>
  <c r="N4017" i="2" s="1"/>
  <c r="K4016" i="2"/>
  <c r="N4016" i="2" s="1"/>
  <c r="K4015" i="2"/>
  <c r="N4015" i="2" s="1"/>
  <c r="K4014" i="2"/>
  <c r="N4014" i="2" s="1"/>
  <c r="K4013" i="2"/>
  <c r="N4013" i="2" s="1"/>
  <c r="K4012" i="2"/>
  <c r="N4012" i="2" s="1"/>
  <c r="K4011" i="2"/>
  <c r="N4011" i="2" s="1"/>
  <c r="K4010" i="2"/>
  <c r="N4010" i="2" s="1"/>
  <c r="K4009" i="2"/>
  <c r="N4009" i="2" s="1"/>
  <c r="K4008" i="2"/>
  <c r="N4008" i="2" s="1"/>
  <c r="K4007" i="2"/>
  <c r="N4007" i="2" s="1"/>
  <c r="K4006" i="2"/>
  <c r="N4006" i="2" s="1"/>
  <c r="K4005" i="2"/>
  <c r="N4005" i="2" s="1"/>
  <c r="K4004" i="2"/>
  <c r="N4004" i="2" s="1"/>
  <c r="K4003" i="2"/>
  <c r="N4003" i="2" s="1"/>
  <c r="K4002" i="2"/>
  <c r="N4002" i="2" s="1"/>
  <c r="K4001" i="2"/>
  <c r="N4001" i="2" s="1"/>
  <c r="K4000" i="2"/>
  <c r="N4000" i="2" s="1"/>
  <c r="K3999" i="2"/>
  <c r="N3999" i="2" s="1"/>
  <c r="K3998" i="2"/>
  <c r="N3998" i="2" s="1"/>
  <c r="K3997" i="2"/>
  <c r="N3997" i="2" s="1"/>
  <c r="K3996" i="2"/>
  <c r="N3996" i="2" s="1"/>
  <c r="K3995" i="2"/>
  <c r="N3995" i="2" s="1"/>
  <c r="K3994" i="2"/>
  <c r="N3994" i="2" s="1"/>
  <c r="K3993" i="2"/>
  <c r="N3993" i="2" s="1"/>
  <c r="K3992" i="2"/>
  <c r="N3992" i="2" s="1"/>
  <c r="K3991" i="2"/>
  <c r="N3991" i="2" s="1"/>
  <c r="K3990" i="2"/>
  <c r="N3990" i="2" s="1"/>
  <c r="K3989" i="2"/>
  <c r="N3989" i="2" s="1"/>
  <c r="K3988" i="2"/>
  <c r="N3988" i="2" s="1"/>
  <c r="K3987" i="2"/>
  <c r="N3987" i="2" s="1"/>
  <c r="K3986" i="2"/>
  <c r="N3986" i="2" s="1"/>
  <c r="K3985" i="2"/>
  <c r="N3985" i="2" s="1"/>
  <c r="K3984" i="2"/>
  <c r="N3984" i="2" s="1"/>
  <c r="K3983" i="2"/>
  <c r="N3983" i="2" s="1"/>
  <c r="K3982" i="2"/>
  <c r="N3982" i="2" s="1"/>
  <c r="K3981" i="2"/>
  <c r="N3981" i="2" s="1"/>
  <c r="K3980" i="2"/>
  <c r="N3980" i="2" s="1"/>
  <c r="K3979" i="2"/>
  <c r="N3979" i="2" s="1"/>
  <c r="K3978" i="2"/>
  <c r="N3978" i="2" s="1"/>
  <c r="K3977" i="2"/>
  <c r="N3977" i="2" s="1"/>
  <c r="K3976" i="2"/>
  <c r="N3976" i="2" s="1"/>
  <c r="K3975" i="2"/>
  <c r="N3975" i="2" s="1"/>
  <c r="K3974" i="2"/>
  <c r="N3974" i="2" s="1"/>
  <c r="K3973" i="2"/>
  <c r="N3973" i="2" s="1"/>
  <c r="K3972" i="2"/>
  <c r="N3972" i="2" s="1"/>
  <c r="K3971" i="2"/>
  <c r="N3971" i="2" s="1"/>
  <c r="K3970" i="2"/>
  <c r="N3970" i="2" s="1"/>
  <c r="K3969" i="2"/>
  <c r="N3969" i="2" s="1"/>
  <c r="K3968" i="2"/>
  <c r="N3968" i="2" s="1"/>
  <c r="K3967" i="2"/>
  <c r="N3967" i="2" s="1"/>
  <c r="K3966" i="2"/>
  <c r="N3966" i="2" s="1"/>
  <c r="K3965" i="2"/>
  <c r="N3965" i="2" s="1"/>
  <c r="K3964" i="2"/>
  <c r="N3964" i="2" s="1"/>
  <c r="K3963" i="2"/>
  <c r="N3963" i="2" s="1"/>
  <c r="K3962" i="2"/>
  <c r="N3962" i="2" s="1"/>
  <c r="K3961" i="2"/>
  <c r="N3961" i="2" s="1"/>
  <c r="K3960" i="2"/>
  <c r="N3960" i="2" s="1"/>
  <c r="K3959" i="2"/>
  <c r="N3959" i="2" s="1"/>
  <c r="K3958" i="2"/>
  <c r="N3958" i="2" s="1"/>
  <c r="K3957" i="2"/>
  <c r="N3957" i="2" s="1"/>
  <c r="K3956" i="2"/>
  <c r="N3956" i="2" s="1"/>
  <c r="K3955" i="2"/>
  <c r="N3955" i="2" s="1"/>
  <c r="K3954" i="2"/>
  <c r="N3954" i="2" s="1"/>
  <c r="K3953" i="2"/>
  <c r="N3953" i="2" s="1"/>
  <c r="K3952" i="2"/>
  <c r="N3952" i="2" s="1"/>
  <c r="K3951" i="2"/>
  <c r="N3951" i="2" s="1"/>
  <c r="K3950" i="2"/>
  <c r="N3950" i="2" s="1"/>
  <c r="K3949" i="2"/>
  <c r="N3949" i="2" s="1"/>
  <c r="K3948" i="2"/>
  <c r="N3948" i="2" s="1"/>
  <c r="K3947" i="2"/>
  <c r="N3947" i="2" s="1"/>
  <c r="K3946" i="2"/>
  <c r="N3946" i="2" s="1"/>
  <c r="K3945" i="2"/>
  <c r="N3945" i="2" s="1"/>
  <c r="K3944" i="2"/>
  <c r="N3944" i="2" s="1"/>
  <c r="K3943" i="2"/>
  <c r="N3943" i="2" s="1"/>
  <c r="K3942" i="2"/>
  <c r="N3942" i="2" s="1"/>
  <c r="K3941" i="2"/>
  <c r="N3941" i="2" s="1"/>
  <c r="K3940" i="2"/>
  <c r="N3940" i="2" s="1"/>
  <c r="K3939" i="2"/>
  <c r="N3939" i="2" s="1"/>
  <c r="K3938" i="2"/>
  <c r="N3938" i="2" s="1"/>
  <c r="K3937" i="2"/>
  <c r="N3937" i="2" s="1"/>
  <c r="K3936" i="2"/>
  <c r="N3936" i="2" s="1"/>
  <c r="K3935" i="2"/>
  <c r="N3935" i="2" s="1"/>
  <c r="K3934" i="2"/>
  <c r="N3934" i="2" s="1"/>
  <c r="K3933" i="2"/>
  <c r="N3933" i="2" s="1"/>
  <c r="K3932" i="2"/>
  <c r="N3932" i="2" s="1"/>
  <c r="K3931" i="2"/>
  <c r="N3931" i="2" s="1"/>
  <c r="K3930" i="2"/>
  <c r="N3930" i="2" s="1"/>
  <c r="K3929" i="2"/>
  <c r="N3929" i="2" s="1"/>
  <c r="K3928" i="2"/>
  <c r="N3928" i="2" s="1"/>
  <c r="K3927" i="2"/>
  <c r="N3927" i="2" s="1"/>
  <c r="K3926" i="2"/>
  <c r="N3926" i="2" s="1"/>
  <c r="K3925" i="2"/>
  <c r="N3925" i="2" s="1"/>
  <c r="K3924" i="2"/>
  <c r="N3924" i="2" s="1"/>
  <c r="K3923" i="2"/>
  <c r="N3923" i="2" s="1"/>
  <c r="K3922" i="2"/>
  <c r="N3922" i="2" s="1"/>
  <c r="K3921" i="2"/>
  <c r="N3921" i="2" s="1"/>
  <c r="K3920" i="2"/>
  <c r="N3920" i="2" s="1"/>
  <c r="K3919" i="2"/>
  <c r="N3919" i="2" s="1"/>
  <c r="K3918" i="2"/>
  <c r="N3918" i="2" s="1"/>
  <c r="K3917" i="2"/>
  <c r="N3917" i="2" s="1"/>
  <c r="K3916" i="2"/>
  <c r="N3916" i="2" s="1"/>
  <c r="K3915" i="2"/>
  <c r="N3915" i="2" s="1"/>
  <c r="K3914" i="2"/>
  <c r="N3914" i="2" s="1"/>
  <c r="K3913" i="2"/>
  <c r="N3913" i="2" s="1"/>
  <c r="K3912" i="2"/>
  <c r="N3912" i="2" s="1"/>
  <c r="K3911" i="2"/>
  <c r="N3911" i="2" s="1"/>
  <c r="K3910" i="2"/>
  <c r="N3910" i="2" s="1"/>
  <c r="K3909" i="2"/>
  <c r="N3909" i="2" s="1"/>
  <c r="K3908" i="2"/>
  <c r="N3908" i="2" s="1"/>
  <c r="K3907" i="2"/>
  <c r="N3907" i="2" s="1"/>
  <c r="K3906" i="2"/>
  <c r="N3906" i="2" s="1"/>
  <c r="K3905" i="2"/>
  <c r="N3905" i="2" s="1"/>
  <c r="K3904" i="2"/>
  <c r="N3904" i="2" s="1"/>
  <c r="K3903" i="2"/>
  <c r="N3903" i="2" s="1"/>
  <c r="K3902" i="2"/>
  <c r="N3902" i="2" s="1"/>
  <c r="K3901" i="2"/>
  <c r="N3901" i="2" s="1"/>
  <c r="K3900" i="2"/>
  <c r="N3900" i="2" s="1"/>
  <c r="K3899" i="2"/>
  <c r="N3899" i="2" s="1"/>
  <c r="K3898" i="2"/>
  <c r="N3898" i="2" s="1"/>
  <c r="K3897" i="2"/>
  <c r="N3897" i="2" s="1"/>
  <c r="K3896" i="2"/>
  <c r="N3896" i="2" s="1"/>
  <c r="K3895" i="2"/>
  <c r="N3895" i="2" s="1"/>
  <c r="K3894" i="2"/>
  <c r="N3894" i="2" s="1"/>
  <c r="K3893" i="2"/>
  <c r="N3893" i="2" s="1"/>
  <c r="K3892" i="2"/>
  <c r="N3892" i="2" s="1"/>
  <c r="K3891" i="2"/>
  <c r="N3891" i="2" s="1"/>
  <c r="K3890" i="2"/>
  <c r="N3890" i="2" s="1"/>
  <c r="K3889" i="2"/>
  <c r="N3889" i="2" s="1"/>
  <c r="K3888" i="2"/>
  <c r="N3888" i="2" s="1"/>
  <c r="K3887" i="2"/>
  <c r="N3887" i="2" s="1"/>
  <c r="K3886" i="2"/>
  <c r="N3886" i="2" s="1"/>
  <c r="K3885" i="2"/>
  <c r="N3885" i="2" s="1"/>
  <c r="K3884" i="2"/>
  <c r="N3884" i="2" s="1"/>
  <c r="K3883" i="2"/>
  <c r="N3883" i="2" s="1"/>
  <c r="K3882" i="2"/>
  <c r="N3882" i="2" s="1"/>
  <c r="K3881" i="2"/>
  <c r="N3881" i="2" s="1"/>
  <c r="K3880" i="2"/>
  <c r="N3880" i="2" s="1"/>
  <c r="K3879" i="2"/>
  <c r="N3879" i="2" s="1"/>
  <c r="K3878" i="2"/>
  <c r="N3878" i="2" s="1"/>
  <c r="K3877" i="2"/>
  <c r="N3877" i="2" s="1"/>
  <c r="K3876" i="2"/>
  <c r="N3876" i="2" s="1"/>
  <c r="K3875" i="2"/>
  <c r="N3875" i="2" s="1"/>
  <c r="K3874" i="2"/>
  <c r="N3874" i="2" s="1"/>
  <c r="K3873" i="2"/>
  <c r="N3873" i="2" s="1"/>
  <c r="K3872" i="2"/>
  <c r="N3872" i="2" s="1"/>
  <c r="K3871" i="2"/>
  <c r="N3871" i="2" s="1"/>
  <c r="K3870" i="2"/>
  <c r="N3870" i="2" s="1"/>
  <c r="K3869" i="2"/>
  <c r="N3869" i="2" s="1"/>
  <c r="K3868" i="2"/>
  <c r="N3868" i="2" s="1"/>
  <c r="K3867" i="2"/>
  <c r="N3867" i="2" s="1"/>
  <c r="K3866" i="2"/>
  <c r="N3866" i="2" s="1"/>
  <c r="K3865" i="2"/>
  <c r="N3865" i="2" s="1"/>
  <c r="K3864" i="2"/>
  <c r="N3864" i="2" s="1"/>
  <c r="K3863" i="2"/>
  <c r="N3863" i="2" s="1"/>
  <c r="K3862" i="2"/>
  <c r="N3862" i="2" s="1"/>
  <c r="K3861" i="2"/>
  <c r="N3861" i="2" s="1"/>
  <c r="K3860" i="2"/>
  <c r="N3860" i="2" s="1"/>
  <c r="K3859" i="2"/>
  <c r="N3859" i="2" s="1"/>
  <c r="K3858" i="2"/>
  <c r="N3858" i="2" s="1"/>
  <c r="K3857" i="2"/>
  <c r="N3857" i="2" s="1"/>
  <c r="K3856" i="2"/>
  <c r="N3856" i="2" s="1"/>
  <c r="K3855" i="2"/>
  <c r="N3855" i="2" s="1"/>
  <c r="K3854" i="2"/>
  <c r="N3854" i="2" s="1"/>
  <c r="K3853" i="2"/>
  <c r="N3853" i="2" s="1"/>
  <c r="K3852" i="2"/>
  <c r="N3852" i="2" s="1"/>
  <c r="K3851" i="2"/>
  <c r="N3851" i="2" s="1"/>
  <c r="K3850" i="2"/>
  <c r="N3850" i="2" s="1"/>
  <c r="K3849" i="2"/>
  <c r="N3849" i="2" s="1"/>
  <c r="K3848" i="2"/>
  <c r="N3848" i="2" s="1"/>
  <c r="K3847" i="2"/>
  <c r="N3847" i="2" s="1"/>
  <c r="K3846" i="2"/>
  <c r="N3846" i="2" s="1"/>
  <c r="K3845" i="2"/>
  <c r="N3845" i="2" s="1"/>
  <c r="K3844" i="2"/>
  <c r="N3844" i="2" s="1"/>
  <c r="K3843" i="2"/>
  <c r="N3843" i="2" s="1"/>
  <c r="K3842" i="2"/>
  <c r="N3842" i="2" s="1"/>
  <c r="K3841" i="2"/>
  <c r="N3841" i="2" s="1"/>
  <c r="K3840" i="2"/>
  <c r="N3840" i="2" s="1"/>
  <c r="K3839" i="2"/>
  <c r="N3839" i="2" s="1"/>
  <c r="K3838" i="2"/>
  <c r="N3838" i="2" s="1"/>
  <c r="K3837" i="2"/>
  <c r="N3837" i="2" s="1"/>
  <c r="K3836" i="2"/>
  <c r="N3836" i="2" s="1"/>
  <c r="K3835" i="2"/>
  <c r="N3835" i="2" s="1"/>
  <c r="K3834" i="2"/>
  <c r="N3834" i="2" s="1"/>
  <c r="K3833" i="2"/>
  <c r="N3833" i="2" s="1"/>
  <c r="K3832" i="2"/>
  <c r="N3832" i="2" s="1"/>
  <c r="K3831" i="2"/>
  <c r="N3831" i="2" s="1"/>
  <c r="K3830" i="2"/>
  <c r="N3830" i="2" s="1"/>
  <c r="K3829" i="2"/>
  <c r="N3829" i="2" s="1"/>
  <c r="K3828" i="2"/>
  <c r="N3828" i="2" s="1"/>
  <c r="K3827" i="2"/>
  <c r="N3827" i="2" s="1"/>
  <c r="K3826" i="2"/>
  <c r="N3826" i="2" s="1"/>
  <c r="K3825" i="2"/>
  <c r="N3825" i="2" s="1"/>
  <c r="K3824" i="2"/>
  <c r="N3824" i="2" s="1"/>
  <c r="K3823" i="2"/>
  <c r="N3823" i="2" s="1"/>
  <c r="K3822" i="2"/>
  <c r="N3822" i="2" s="1"/>
  <c r="K3821" i="2"/>
  <c r="N3821" i="2" s="1"/>
  <c r="K3820" i="2"/>
  <c r="N3820" i="2" s="1"/>
  <c r="K3819" i="2"/>
  <c r="N3819" i="2" s="1"/>
  <c r="K3818" i="2"/>
  <c r="N3818" i="2" s="1"/>
  <c r="K3817" i="2"/>
  <c r="N3817" i="2" s="1"/>
  <c r="K3816" i="2"/>
  <c r="N3816" i="2" s="1"/>
  <c r="K3815" i="2"/>
  <c r="N3815" i="2" s="1"/>
  <c r="K3814" i="2"/>
  <c r="N3814" i="2" s="1"/>
  <c r="K3813" i="2"/>
  <c r="N3813" i="2" s="1"/>
  <c r="K3812" i="2"/>
  <c r="N3812" i="2" s="1"/>
  <c r="K3811" i="2"/>
  <c r="N3811" i="2" s="1"/>
  <c r="K3810" i="2"/>
  <c r="N3810" i="2" s="1"/>
  <c r="K3809" i="2"/>
  <c r="N3809" i="2" s="1"/>
  <c r="K3808" i="2"/>
  <c r="N3808" i="2" s="1"/>
  <c r="K3807" i="2"/>
  <c r="N3807" i="2" s="1"/>
  <c r="K3806" i="2"/>
  <c r="N3806" i="2" s="1"/>
  <c r="K3805" i="2"/>
  <c r="N3805" i="2" s="1"/>
  <c r="K3804" i="2"/>
  <c r="N3804" i="2" s="1"/>
  <c r="K3803" i="2"/>
  <c r="N3803" i="2" s="1"/>
  <c r="K3802" i="2"/>
  <c r="N3802" i="2" s="1"/>
  <c r="K3801" i="2"/>
  <c r="N3801" i="2" s="1"/>
  <c r="K3800" i="2"/>
  <c r="N3800" i="2" s="1"/>
  <c r="K3799" i="2"/>
  <c r="N3799" i="2" s="1"/>
  <c r="K3798" i="2"/>
  <c r="N3798" i="2" s="1"/>
  <c r="K3797" i="2"/>
  <c r="N3797" i="2" s="1"/>
  <c r="K3796" i="2"/>
  <c r="N3796" i="2" s="1"/>
  <c r="K3795" i="2"/>
  <c r="N3795" i="2" s="1"/>
  <c r="K3794" i="2"/>
  <c r="N3794" i="2" s="1"/>
  <c r="K3793" i="2"/>
  <c r="N3793" i="2" s="1"/>
  <c r="K3792" i="2"/>
  <c r="N3792" i="2" s="1"/>
  <c r="K3791" i="2"/>
  <c r="N3791" i="2" s="1"/>
  <c r="K3790" i="2"/>
  <c r="N3790" i="2" s="1"/>
  <c r="K3789" i="2"/>
  <c r="N3789" i="2" s="1"/>
  <c r="K3788" i="2"/>
  <c r="N3788" i="2" s="1"/>
  <c r="K3787" i="2"/>
  <c r="N3787" i="2" s="1"/>
  <c r="K3786" i="2"/>
  <c r="N3786" i="2" s="1"/>
  <c r="K3785" i="2"/>
  <c r="N3785" i="2" s="1"/>
  <c r="K3784" i="2"/>
  <c r="N3784" i="2" s="1"/>
  <c r="K3783" i="2"/>
  <c r="N3783" i="2" s="1"/>
  <c r="K3782" i="2"/>
  <c r="N3782" i="2" s="1"/>
  <c r="K3781" i="2"/>
  <c r="N3781" i="2" s="1"/>
  <c r="K3780" i="2"/>
  <c r="N3780" i="2" s="1"/>
  <c r="K3779" i="2"/>
  <c r="N3779" i="2" s="1"/>
  <c r="K3778" i="2"/>
  <c r="N3778" i="2" s="1"/>
  <c r="K3777" i="2"/>
  <c r="N3777" i="2" s="1"/>
  <c r="K3776" i="2"/>
  <c r="N3776" i="2" s="1"/>
  <c r="K3775" i="2"/>
  <c r="N3775" i="2" s="1"/>
  <c r="K3774" i="2"/>
  <c r="N3774" i="2" s="1"/>
  <c r="K3773" i="2"/>
  <c r="N3773" i="2" s="1"/>
  <c r="K3772" i="2"/>
  <c r="N3772" i="2" s="1"/>
  <c r="K3771" i="2"/>
  <c r="N3771" i="2" s="1"/>
  <c r="K3770" i="2"/>
  <c r="N3770" i="2" s="1"/>
  <c r="K3769" i="2"/>
  <c r="N3769" i="2" s="1"/>
  <c r="K3768" i="2"/>
  <c r="N3768" i="2" s="1"/>
  <c r="K3767" i="2"/>
  <c r="N3767" i="2" s="1"/>
  <c r="K3766" i="2"/>
  <c r="N3766" i="2" s="1"/>
  <c r="K3765" i="2"/>
  <c r="N3765" i="2" s="1"/>
  <c r="K3764" i="2"/>
  <c r="N3764" i="2" s="1"/>
  <c r="K3763" i="2"/>
  <c r="N3763" i="2" s="1"/>
  <c r="K3762" i="2"/>
  <c r="N3762" i="2" s="1"/>
  <c r="K3761" i="2"/>
  <c r="N3761" i="2" s="1"/>
  <c r="K3760" i="2"/>
  <c r="N3760" i="2" s="1"/>
  <c r="K3759" i="2"/>
  <c r="N3759" i="2" s="1"/>
  <c r="K3758" i="2"/>
  <c r="N3758" i="2" s="1"/>
  <c r="K3757" i="2"/>
  <c r="N3757" i="2" s="1"/>
  <c r="K3756" i="2"/>
  <c r="N3756" i="2" s="1"/>
  <c r="K3755" i="2"/>
  <c r="N3755" i="2" s="1"/>
  <c r="K3754" i="2"/>
  <c r="N3754" i="2" s="1"/>
  <c r="K3753" i="2"/>
  <c r="N3753" i="2" s="1"/>
  <c r="K3752" i="2"/>
  <c r="N3752" i="2" s="1"/>
  <c r="K3751" i="2"/>
  <c r="N3751" i="2" s="1"/>
  <c r="K3750" i="2"/>
  <c r="N3750" i="2" s="1"/>
  <c r="K3749" i="2"/>
  <c r="N3749" i="2" s="1"/>
  <c r="K3748" i="2"/>
  <c r="N3748" i="2" s="1"/>
  <c r="K3747" i="2"/>
  <c r="N3747" i="2" s="1"/>
  <c r="K3746" i="2"/>
  <c r="N3746" i="2" s="1"/>
  <c r="K3745" i="2"/>
  <c r="N3745" i="2" s="1"/>
  <c r="K3744" i="2"/>
  <c r="N3744" i="2" s="1"/>
  <c r="K3743" i="2"/>
  <c r="N3743" i="2" s="1"/>
  <c r="K3742" i="2"/>
  <c r="N3742" i="2" s="1"/>
  <c r="K3741" i="2"/>
  <c r="N3741" i="2" s="1"/>
  <c r="K3740" i="2"/>
  <c r="N3740" i="2" s="1"/>
  <c r="K3739" i="2"/>
  <c r="N3739" i="2" s="1"/>
  <c r="N3738" i="2"/>
  <c r="K3738" i="2"/>
  <c r="K3737" i="2"/>
  <c r="N3737" i="2" s="1"/>
  <c r="K3736" i="2"/>
  <c r="N3736" i="2" s="1"/>
  <c r="K3735" i="2"/>
  <c r="N3735" i="2" s="1"/>
  <c r="K3734" i="2"/>
  <c r="N3734" i="2" s="1"/>
  <c r="K3733" i="2"/>
  <c r="N3733" i="2" s="1"/>
  <c r="K3732" i="2"/>
  <c r="N3732" i="2" s="1"/>
  <c r="K3731" i="2"/>
  <c r="N3731" i="2" s="1"/>
  <c r="K3730" i="2"/>
  <c r="N3730" i="2" s="1"/>
  <c r="K3729" i="2"/>
  <c r="N3729" i="2" s="1"/>
  <c r="K3728" i="2"/>
  <c r="N3728" i="2" s="1"/>
  <c r="K3727" i="2"/>
  <c r="N3727" i="2" s="1"/>
  <c r="K3726" i="2"/>
  <c r="N3726" i="2" s="1"/>
  <c r="K3725" i="2"/>
  <c r="N3725" i="2" s="1"/>
  <c r="K3724" i="2"/>
  <c r="N3724" i="2" s="1"/>
  <c r="K3723" i="2"/>
  <c r="N3723" i="2" s="1"/>
  <c r="K3722" i="2"/>
  <c r="N3722" i="2" s="1"/>
  <c r="K3721" i="2"/>
  <c r="N3721" i="2" s="1"/>
  <c r="K3720" i="2"/>
  <c r="N3720" i="2" s="1"/>
  <c r="K3719" i="2"/>
  <c r="N3719" i="2" s="1"/>
  <c r="K3718" i="2"/>
  <c r="N3718" i="2" s="1"/>
  <c r="K3717" i="2"/>
  <c r="N3717" i="2" s="1"/>
  <c r="K3716" i="2"/>
  <c r="N3716" i="2" s="1"/>
  <c r="K3715" i="2"/>
  <c r="N3715" i="2" s="1"/>
  <c r="K3714" i="2"/>
  <c r="N3714" i="2" s="1"/>
  <c r="K3713" i="2"/>
  <c r="N3713" i="2" s="1"/>
  <c r="K3712" i="2"/>
  <c r="N3712" i="2" s="1"/>
  <c r="K3711" i="2"/>
  <c r="N3711" i="2" s="1"/>
  <c r="K3710" i="2"/>
  <c r="N3710" i="2" s="1"/>
  <c r="K3709" i="2"/>
  <c r="N3709" i="2" s="1"/>
  <c r="K3708" i="2"/>
  <c r="N3708" i="2" s="1"/>
  <c r="K3707" i="2"/>
  <c r="N3707" i="2" s="1"/>
  <c r="K3706" i="2"/>
  <c r="N3706" i="2" s="1"/>
  <c r="K3705" i="2"/>
  <c r="N3705" i="2" s="1"/>
  <c r="K3704" i="2"/>
  <c r="N3704" i="2" s="1"/>
  <c r="K3703" i="2"/>
  <c r="N3703" i="2" s="1"/>
  <c r="K3702" i="2"/>
  <c r="N3702" i="2" s="1"/>
  <c r="K3701" i="2"/>
  <c r="N3701" i="2" s="1"/>
  <c r="K3700" i="2"/>
  <c r="N3700" i="2" s="1"/>
  <c r="K3699" i="2"/>
  <c r="N3699" i="2" s="1"/>
  <c r="K3698" i="2"/>
  <c r="N3698" i="2" s="1"/>
  <c r="K3697" i="2"/>
  <c r="N3697" i="2" s="1"/>
  <c r="K3696" i="2"/>
  <c r="N3696" i="2" s="1"/>
  <c r="K3695" i="2"/>
  <c r="N3695" i="2" s="1"/>
  <c r="K3694" i="2"/>
  <c r="N3694" i="2" s="1"/>
  <c r="K3693" i="2"/>
  <c r="N3693" i="2" s="1"/>
  <c r="K3692" i="2"/>
  <c r="N3692" i="2" s="1"/>
  <c r="K3691" i="2"/>
  <c r="N3691" i="2" s="1"/>
  <c r="K3690" i="2"/>
  <c r="N3690" i="2" s="1"/>
  <c r="K3689" i="2"/>
  <c r="N3689" i="2" s="1"/>
  <c r="K3688" i="2"/>
  <c r="N3688" i="2" s="1"/>
  <c r="K3687" i="2"/>
  <c r="N3687" i="2" s="1"/>
  <c r="K3686" i="2"/>
  <c r="N3686" i="2" s="1"/>
  <c r="K3685" i="2"/>
  <c r="N3685" i="2" s="1"/>
  <c r="K3684" i="2"/>
  <c r="N3684" i="2" s="1"/>
  <c r="K3683" i="2"/>
  <c r="N3683" i="2" s="1"/>
  <c r="K3682" i="2"/>
  <c r="N3682" i="2" s="1"/>
  <c r="K3681" i="2"/>
  <c r="N3681" i="2" s="1"/>
  <c r="K3680" i="2"/>
  <c r="N3680" i="2" s="1"/>
  <c r="K3679" i="2"/>
  <c r="N3679" i="2" s="1"/>
  <c r="K3678" i="2"/>
  <c r="N3678" i="2" s="1"/>
  <c r="K3677" i="2"/>
  <c r="N3677" i="2" s="1"/>
  <c r="K3676" i="2"/>
  <c r="N3676" i="2" s="1"/>
  <c r="K3675" i="2"/>
  <c r="N3675" i="2" s="1"/>
  <c r="K3674" i="2"/>
  <c r="N3674" i="2" s="1"/>
  <c r="K3673" i="2"/>
  <c r="N3673" i="2" s="1"/>
  <c r="K3672" i="2"/>
  <c r="N3672" i="2" s="1"/>
  <c r="K3671" i="2"/>
  <c r="N3671" i="2" s="1"/>
  <c r="K3670" i="2"/>
  <c r="N3670" i="2" s="1"/>
  <c r="K3669" i="2"/>
  <c r="N3669" i="2" s="1"/>
  <c r="K3668" i="2"/>
  <c r="N3668" i="2" s="1"/>
  <c r="K3667" i="2"/>
  <c r="N3667" i="2" s="1"/>
  <c r="K3666" i="2"/>
  <c r="N3666" i="2" s="1"/>
  <c r="K3665" i="2"/>
  <c r="N3665" i="2" s="1"/>
  <c r="K3664" i="2"/>
  <c r="N3664" i="2" s="1"/>
  <c r="K3663" i="2"/>
  <c r="N3663" i="2" s="1"/>
  <c r="K3662" i="2"/>
  <c r="N3662" i="2" s="1"/>
  <c r="K3661" i="2"/>
  <c r="N3661" i="2" s="1"/>
  <c r="K3660" i="2"/>
  <c r="N3660" i="2" s="1"/>
  <c r="K3659" i="2"/>
  <c r="N3659" i="2" s="1"/>
  <c r="K3658" i="2"/>
  <c r="N3658" i="2" s="1"/>
  <c r="K3657" i="2"/>
  <c r="N3657" i="2" s="1"/>
  <c r="K3656" i="2"/>
  <c r="N3656" i="2" s="1"/>
  <c r="K3655" i="2"/>
  <c r="N3655" i="2" s="1"/>
  <c r="K3654" i="2"/>
  <c r="N3654" i="2" s="1"/>
  <c r="K3653" i="2"/>
  <c r="N3653" i="2" s="1"/>
  <c r="K3652" i="2"/>
  <c r="N3652" i="2" s="1"/>
  <c r="K3651" i="2"/>
  <c r="N3651" i="2" s="1"/>
  <c r="K3650" i="2"/>
  <c r="N3650" i="2" s="1"/>
  <c r="K3649" i="2"/>
  <c r="N3649" i="2" s="1"/>
  <c r="K3648" i="2"/>
  <c r="N3648" i="2" s="1"/>
  <c r="K3647" i="2"/>
  <c r="N3647" i="2" s="1"/>
  <c r="K3646" i="2"/>
  <c r="N3646" i="2" s="1"/>
  <c r="K3645" i="2"/>
  <c r="N3645" i="2" s="1"/>
  <c r="K3644" i="2"/>
  <c r="N3644" i="2" s="1"/>
  <c r="K3643" i="2"/>
  <c r="N3643" i="2" s="1"/>
  <c r="K3642" i="2"/>
  <c r="N3642" i="2" s="1"/>
  <c r="K3641" i="2"/>
  <c r="N3641" i="2" s="1"/>
  <c r="K3640" i="2"/>
  <c r="N3640" i="2" s="1"/>
  <c r="K3639" i="2"/>
  <c r="N3639" i="2" s="1"/>
  <c r="K3638" i="2"/>
  <c r="N3638" i="2" s="1"/>
  <c r="K3637" i="2"/>
  <c r="N3637" i="2" s="1"/>
  <c r="K3636" i="2"/>
  <c r="N3636" i="2" s="1"/>
  <c r="K3635" i="2"/>
  <c r="N3635" i="2" s="1"/>
  <c r="K3634" i="2"/>
  <c r="N3634" i="2" s="1"/>
  <c r="K3633" i="2"/>
  <c r="N3633" i="2" s="1"/>
  <c r="K3632" i="2"/>
  <c r="N3632" i="2" s="1"/>
  <c r="K3631" i="2"/>
  <c r="N3631" i="2" s="1"/>
  <c r="K3630" i="2"/>
  <c r="N3630" i="2" s="1"/>
  <c r="K3629" i="2"/>
  <c r="N3629" i="2" s="1"/>
  <c r="K3628" i="2"/>
  <c r="N3628" i="2" s="1"/>
  <c r="K3627" i="2"/>
  <c r="N3627" i="2" s="1"/>
  <c r="K3626" i="2"/>
  <c r="N3626" i="2" s="1"/>
  <c r="K3625" i="2"/>
  <c r="N3625" i="2" s="1"/>
  <c r="K3624" i="2"/>
  <c r="N3624" i="2" s="1"/>
  <c r="K3623" i="2"/>
  <c r="N3623" i="2" s="1"/>
  <c r="K3622" i="2"/>
  <c r="N3622" i="2" s="1"/>
  <c r="K3621" i="2"/>
  <c r="N3621" i="2" s="1"/>
  <c r="K3620" i="2"/>
  <c r="N3620" i="2" s="1"/>
  <c r="K3619" i="2"/>
  <c r="N3619" i="2" s="1"/>
  <c r="K3618" i="2"/>
  <c r="N3618" i="2" s="1"/>
  <c r="K3617" i="2"/>
  <c r="N3617" i="2" s="1"/>
  <c r="K3616" i="2"/>
  <c r="N3616" i="2" s="1"/>
  <c r="K3615" i="2"/>
  <c r="N3615" i="2" s="1"/>
  <c r="K3614" i="2"/>
  <c r="N3614" i="2" s="1"/>
  <c r="K3613" i="2"/>
  <c r="N3613" i="2" s="1"/>
  <c r="K3612" i="2"/>
  <c r="N3612" i="2" s="1"/>
  <c r="K3611" i="2"/>
  <c r="N3611" i="2" s="1"/>
  <c r="K3610" i="2"/>
  <c r="N3610" i="2" s="1"/>
  <c r="K3609" i="2"/>
  <c r="N3609" i="2" s="1"/>
  <c r="K3608" i="2"/>
  <c r="N3608" i="2" s="1"/>
  <c r="K3607" i="2"/>
  <c r="N3607" i="2" s="1"/>
  <c r="K3606" i="2"/>
  <c r="N3606" i="2" s="1"/>
  <c r="K3605" i="2"/>
  <c r="N3605" i="2" s="1"/>
  <c r="K3604" i="2"/>
  <c r="N3604" i="2" s="1"/>
  <c r="K3603" i="2"/>
  <c r="N3603" i="2" s="1"/>
  <c r="K3602" i="2"/>
  <c r="N3602" i="2" s="1"/>
  <c r="K3601" i="2"/>
  <c r="N3601" i="2" s="1"/>
  <c r="K3600" i="2"/>
  <c r="N3600" i="2" s="1"/>
  <c r="K3599" i="2"/>
  <c r="N3599" i="2" s="1"/>
  <c r="K3598" i="2"/>
  <c r="N3598" i="2" s="1"/>
  <c r="K3597" i="2"/>
  <c r="N3597" i="2" s="1"/>
  <c r="K3596" i="2"/>
  <c r="N3596" i="2" s="1"/>
  <c r="K3595" i="2"/>
  <c r="N3595" i="2" s="1"/>
  <c r="K3594" i="2"/>
  <c r="N3594" i="2" s="1"/>
  <c r="K3593" i="2"/>
  <c r="N3593" i="2" s="1"/>
  <c r="K3592" i="2"/>
  <c r="N3592" i="2" s="1"/>
  <c r="K3591" i="2"/>
  <c r="N3591" i="2" s="1"/>
  <c r="K3590" i="2"/>
  <c r="N3590" i="2" s="1"/>
  <c r="K3589" i="2"/>
  <c r="N3589" i="2" s="1"/>
  <c r="K3588" i="2"/>
  <c r="N3588" i="2" s="1"/>
  <c r="K3587" i="2"/>
  <c r="N3587" i="2" s="1"/>
  <c r="K3586" i="2"/>
  <c r="N3586" i="2" s="1"/>
  <c r="K3585" i="2"/>
  <c r="N3585" i="2" s="1"/>
  <c r="K3584" i="2"/>
  <c r="N3584" i="2" s="1"/>
  <c r="K3583" i="2"/>
  <c r="N3583" i="2" s="1"/>
  <c r="K3582" i="2"/>
  <c r="N3582" i="2" s="1"/>
  <c r="K3581" i="2"/>
  <c r="N3581" i="2" s="1"/>
  <c r="K3580" i="2"/>
  <c r="N3580" i="2" s="1"/>
  <c r="K3579" i="2"/>
  <c r="N3579" i="2" s="1"/>
  <c r="K3578" i="2"/>
  <c r="N3578" i="2" s="1"/>
  <c r="K3577" i="2"/>
  <c r="N3577" i="2" s="1"/>
  <c r="K3576" i="2"/>
  <c r="N3576" i="2" s="1"/>
  <c r="K3575" i="2"/>
  <c r="N3575" i="2" s="1"/>
  <c r="K3574" i="2"/>
  <c r="N3574" i="2" s="1"/>
  <c r="K3573" i="2"/>
  <c r="N3573" i="2" s="1"/>
  <c r="K3572" i="2"/>
  <c r="N3572" i="2" s="1"/>
  <c r="K3571" i="2"/>
  <c r="N3571" i="2" s="1"/>
  <c r="K3570" i="2"/>
  <c r="N3570" i="2" s="1"/>
  <c r="K3569" i="2"/>
  <c r="N3569" i="2" s="1"/>
  <c r="K3568" i="2"/>
  <c r="N3568" i="2" s="1"/>
  <c r="K3567" i="2"/>
  <c r="N3567" i="2" s="1"/>
  <c r="K3566" i="2"/>
  <c r="N3566" i="2" s="1"/>
  <c r="K3565" i="2"/>
  <c r="N3565" i="2" s="1"/>
  <c r="K3564" i="2"/>
  <c r="N3564" i="2" s="1"/>
  <c r="K3563" i="2"/>
  <c r="N3563" i="2" s="1"/>
  <c r="K3562" i="2"/>
  <c r="N3562" i="2" s="1"/>
  <c r="K3561" i="2"/>
  <c r="N3561" i="2" s="1"/>
  <c r="K3560" i="2"/>
  <c r="N3560" i="2" s="1"/>
  <c r="K3559" i="2"/>
  <c r="N3559" i="2" s="1"/>
  <c r="K3558" i="2"/>
  <c r="N3558" i="2" s="1"/>
  <c r="K3557" i="2"/>
  <c r="N3557" i="2" s="1"/>
  <c r="K3556" i="2"/>
  <c r="N3556" i="2" s="1"/>
  <c r="K3555" i="2"/>
  <c r="N3555" i="2" s="1"/>
  <c r="K3554" i="2"/>
  <c r="N3554" i="2" s="1"/>
  <c r="K3553" i="2"/>
  <c r="N3553" i="2" s="1"/>
  <c r="K3552" i="2"/>
  <c r="N3552" i="2" s="1"/>
  <c r="K3551" i="2"/>
  <c r="N3551" i="2" s="1"/>
  <c r="K3550" i="2"/>
  <c r="N3550" i="2" s="1"/>
  <c r="K3549" i="2"/>
  <c r="N3549" i="2" s="1"/>
  <c r="K3548" i="2"/>
  <c r="N3548" i="2" s="1"/>
  <c r="K3547" i="2"/>
  <c r="N3547" i="2" s="1"/>
  <c r="K3546" i="2"/>
  <c r="N3546" i="2" s="1"/>
  <c r="K3545" i="2"/>
  <c r="N3545" i="2" s="1"/>
  <c r="K3544" i="2"/>
  <c r="N3544" i="2" s="1"/>
  <c r="K3543" i="2"/>
  <c r="N3543" i="2" s="1"/>
  <c r="K3542" i="2"/>
  <c r="N3542" i="2" s="1"/>
  <c r="K3541" i="2"/>
  <c r="N3541" i="2" s="1"/>
  <c r="K3540" i="2"/>
  <c r="N3540" i="2" s="1"/>
  <c r="K3539" i="2"/>
  <c r="N3539" i="2" s="1"/>
  <c r="K3538" i="2"/>
  <c r="N3538" i="2" s="1"/>
  <c r="K3537" i="2"/>
  <c r="N3537" i="2" s="1"/>
  <c r="K3536" i="2"/>
  <c r="N3536" i="2" s="1"/>
  <c r="K3535" i="2"/>
  <c r="N3535" i="2" s="1"/>
  <c r="K3534" i="2"/>
  <c r="N3534" i="2" s="1"/>
  <c r="K3533" i="2"/>
  <c r="N3533" i="2" s="1"/>
  <c r="K3532" i="2"/>
  <c r="N3532" i="2" s="1"/>
  <c r="K3531" i="2"/>
  <c r="N3531" i="2" s="1"/>
  <c r="K3530" i="2"/>
  <c r="N3530" i="2" s="1"/>
  <c r="K3529" i="2"/>
  <c r="N3529" i="2" s="1"/>
  <c r="K3528" i="2"/>
  <c r="N3528" i="2" s="1"/>
  <c r="K3527" i="2"/>
  <c r="N3527" i="2" s="1"/>
  <c r="K3526" i="2"/>
  <c r="N3526" i="2" s="1"/>
  <c r="K3525" i="2"/>
  <c r="N3525" i="2" s="1"/>
  <c r="K3524" i="2"/>
  <c r="N3524" i="2" s="1"/>
  <c r="K3523" i="2"/>
  <c r="N3523" i="2" s="1"/>
  <c r="K3522" i="2"/>
  <c r="N3522" i="2" s="1"/>
  <c r="K3521" i="2"/>
  <c r="N3521" i="2" s="1"/>
  <c r="K3520" i="2"/>
  <c r="N3520" i="2" s="1"/>
  <c r="K3519" i="2"/>
  <c r="N3519" i="2" s="1"/>
  <c r="K3518" i="2"/>
  <c r="N3518" i="2" s="1"/>
  <c r="K3517" i="2"/>
  <c r="N3517" i="2" s="1"/>
  <c r="K3516" i="2"/>
  <c r="N3516" i="2" s="1"/>
  <c r="K3515" i="2"/>
  <c r="N3515" i="2" s="1"/>
  <c r="K3514" i="2"/>
  <c r="N3514" i="2" s="1"/>
  <c r="K3513" i="2"/>
  <c r="N3513" i="2" s="1"/>
  <c r="K3512" i="2"/>
  <c r="N3512" i="2" s="1"/>
  <c r="K3511" i="2"/>
  <c r="N3511" i="2" s="1"/>
  <c r="K3510" i="2"/>
  <c r="N3510" i="2" s="1"/>
  <c r="K3509" i="2"/>
  <c r="N3509" i="2" s="1"/>
  <c r="K3508" i="2"/>
  <c r="N3508" i="2" s="1"/>
  <c r="K3507" i="2"/>
  <c r="N3507" i="2" s="1"/>
  <c r="K3506" i="2"/>
  <c r="N3506" i="2" s="1"/>
  <c r="K3505" i="2"/>
  <c r="N3505" i="2" s="1"/>
  <c r="K3504" i="2"/>
  <c r="N3504" i="2" s="1"/>
  <c r="K3503" i="2"/>
  <c r="N3503" i="2" s="1"/>
  <c r="K3502" i="2"/>
  <c r="N3502" i="2" s="1"/>
  <c r="K3501" i="2"/>
  <c r="N3501" i="2" s="1"/>
  <c r="K3500" i="2"/>
  <c r="N3500" i="2" s="1"/>
  <c r="K3499" i="2"/>
  <c r="N3499" i="2" s="1"/>
  <c r="K3498" i="2"/>
  <c r="N3498" i="2" s="1"/>
  <c r="K3497" i="2"/>
  <c r="N3497" i="2" s="1"/>
  <c r="K3496" i="2"/>
  <c r="N3496" i="2" s="1"/>
  <c r="K3495" i="2"/>
  <c r="N3495" i="2" s="1"/>
  <c r="K3494" i="2"/>
  <c r="N3494" i="2" s="1"/>
  <c r="K3493" i="2"/>
  <c r="N3493" i="2" s="1"/>
  <c r="K3492" i="2"/>
  <c r="N3492" i="2" s="1"/>
  <c r="K3491" i="2"/>
  <c r="N3491" i="2" s="1"/>
  <c r="K3490" i="2"/>
  <c r="N3490" i="2" s="1"/>
  <c r="K3489" i="2"/>
  <c r="N3489" i="2" s="1"/>
  <c r="K3488" i="2"/>
  <c r="N3488" i="2" s="1"/>
  <c r="K3487" i="2"/>
  <c r="N3487" i="2" s="1"/>
  <c r="K3486" i="2"/>
  <c r="N3486" i="2" s="1"/>
  <c r="K3485" i="2"/>
  <c r="N3485" i="2" s="1"/>
  <c r="K3484" i="2"/>
  <c r="N3484" i="2" s="1"/>
  <c r="K3483" i="2"/>
  <c r="N3483" i="2" s="1"/>
  <c r="K3482" i="2"/>
  <c r="N3482" i="2" s="1"/>
  <c r="K3481" i="2"/>
  <c r="N3481" i="2" s="1"/>
  <c r="K3480" i="2"/>
  <c r="N3480" i="2" s="1"/>
  <c r="K3479" i="2"/>
  <c r="N3479" i="2" s="1"/>
  <c r="K3478" i="2"/>
  <c r="N3478" i="2" s="1"/>
  <c r="K3477" i="2"/>
  <c r="N3477" i="2" s="1"/>
  <c r="K3476" i="2"/>
  <c r="N3476" i="2" s="1"/>
  <c r="K3475" i="2"/>
  <c r="N3475" i="2" s="1"/>
  <c r="K3474" i="2"/>
  <c r="N3474" i="2" s="1"/>
  <c r="K3473" i="2"/>
  <c r="N3473" i="2" s="1"/>
  <c r="K3472" i="2"/>
  <c r="N3472" i="2" s="1"/>
  <c r="K3471" i="2"/>
  <c r="N3471" i="2" s="1"/>
  <c r="K3470" i="2"/>
  <c r="N3470" i="2" s="1"/>
  <c r="K3469" i="2"/>
  <c r="N3469" i="2" s="1"/>
  <c r="K3468" i="2"/>
  <c r="N3468" i="2" s="1"/>
  <c r="K3467" i="2"/>
  <c r="N3467" i="2" s="1"/>
  <c r="K3466" i="2"/>
  <c r="N3466" i="2" s="1"/>
  <c r="K3465" i="2"/>
  <c r="N3465" i="2" s="1"/>
  <c r="K3464" i="2"/>
  <c r="N3464" i="2" s="1"/>
  <c r="K3463" i="2"/>
  <c r="N3463" i="2" s="1"/>
  <c r="K3462" i="2"/>
  <c r="N3462" i="2" s="1"/>
  <c r="K3461" i="2"/>
  <c r="N3461" i="2" s="1"/>
  <c r="K3460" i="2"/>
  <c r="N3460" i="2" s="1"/>
  <c r="K3459" i="2"/>
  <c r="N3459" i="2" s="1"/>
  <c r="K3458" i="2"/>
  <c r="N3458" i="2" s="1"/>
  <c r="K3457" i="2"/>
  <c r="N3457" i="2" s="1"/>
  <c r="K3456" i="2"/>
  <c r="N3456" i="2" s="1"/>
  <c r="K3455" i="2"/>
  <c r="N3455" i="2" s="1"/>
  <c r="K3454" i="2"/>
  <c r="N3454" i="2" s="1"/>
  <c r="K3453" i="2"/>
  <c r="N3453" i="2" s="1"/>
  <c r="K3452" i="2"/>
  <c r="N3452" i="2" s="1"/>
  <c r="K3451" i="2"/>
  <c r="N3451" i="2" s="1"/>
  <c r="K3450" i="2"/>
  <c r="N3450" i="2" s="1"/>
  <c r="K3449" i="2"/>
  <c r="N3449" i="2" s="1"/>
  <c r="K3448" i="2"/>
  <c r="N3448" i="2" s="1"/>
  <c r="K3447" i="2"/>
  <c r="N3447" i="2" s="1"/>
  <c r="K3446" i="2"/>
  <c r="N3446" i="2" s="1"/>
  <c r="K3445" i="2"/>
  <c r="N3445" i="2" s="1"/>
  <c r="K3444" i="2"/>
  <c r="N3444" i="2" s="1"/>
  <c r="K3443" i="2"/>
  <c r="N3443" i="2" s="1"/>
  <c r="K3442" i="2"/>
  <c r="N3442" i="2" s="1"/>
  <c r="K3441" i="2"/>
  <c r="N3441" i="2" s="1"/>
  <c r="K3440" i="2"/>
  <c r="N3440" i="2" s="1"/>
  <c r="K3439" i="2"/>
  <c r="N3439" i="2" s="1"/>
  <c r="K3438" i="2"/>
  <c r="N3438" i="2" s="1"/>
  <c r="K3437" i="2"/>
  <c r="N3437" i="2" s="1"/>
  <c r="K3436" i="2"/>
  <c r="N3436" i="2" s="1"/>
  <c r="K3435" i="2"/>
  <c r="N3435" i="2" s="1"/>
  <c r="K3434" i="2"/>
  <c r="N3434" i="2" s="1"/>
  <c r="K3433" i="2"/>
  <c r="N3433" i="2" s="1"/>
  <c r="K3432" i="2"/>
  <c r="N3432" i="2" s="1"/>
  <c r="K3431" i="2"/>
  <c r="N3431" i="2" s="1"/>
  <c r="K3430" i="2"/>
  <c r="N3430" i="2" s="1"/>
  <c r="K3429" i="2"/>
  <c r="N3429" i="2" s="1"/>
  <c r="K3428" i="2"/>
  <c r="N3428" i="2" s="1"/>
  <c r="K3427" i="2"/>
  <c r="N3427" i="2" s="1"/>
  <c r="K3426" i="2"/>
  <c r="N3426" i="2" s="1"/>
  <c r="K3425" i="2"/>
  <c r="N3425" i="2" s="1"/>
  <c r="K3424" i="2"/>
  <c r="N3424" i="2" s="1"/>
  <c r="K3423" i="2"/>
  <c r="N3423" i="2" s="1"/>
  <c r="K3422" i="2"/>
  <c r="N3422" i="2" s="1"/>
  <c r="K3421" i="2"/>
  <c r="N3421" i="2" s="1"/>
  <c r="K3420" i="2"/>
  <c r="N3420" i="2" s="1"/>
  <c r="K3419" i="2"/>
  <c r="N3419" i="2" s="1"/>
  <c r="K3418" i="2"/>
  <c r="N3418" i="2" s="1"/>
  <c r="K3417" i="2"/>
  <c r="N3417" i="2" s="1"/>
  <c r="K3416" i="2"/>
  <c r="N3416" i="2" s="1"/>
  <c r="K3415" i="2"/>
  <c r="N3415" i="2" s="1"/>
  <c r="K3414" i="2"/>
  <c r="N3414" i="2" s="1"/>
  <c r="K3413" i="2"/>
  <c r="N3413" i="2" s="1"/>
  <c r="K3412" i="2"/>
  <c r="N3412" i="2" s="1"/>
  <c r="K3411" i="2"/>
  <c r="N3411" i="2" s="1"/>
  <c r="K3410" i="2"/>
  <c r="N3410" i="2" s="1"/>
  <c r="K3409" i="2"/>
  <c r="N3409" i="2" s="1"/>
  <c r="K3408" i="2"/>
  <c r="N3408" i="2" s="1"/>
  <c r="K3407" i="2"/>
  <c r="N3407" i="2" s="1"/>
  <c r="K3406" i="2"/>
  <c r="N3406" i="2" s="1"/>
  <c r="K3405" i="2"/>
  <c r="N3405" i="2" s="1"/>
  <c r="K3404" i="2"/>
  <c r="N3404" i="2" s="1"/>
  <c r="K3403" i="2"/>
  <c r="N3403" i="2" s="1"/>
  <c r="K3402" i="2"/>
  <c r="N3402" i="2" s="1"/>
  <c r="K3401" i="2"/>
  <c r="N3401" i="2" s="1"/>
  <c r="K3400" i="2"/>
  <c r="N3400" i="2" s="1"/>
  <c r="K3399" i="2"/>
  <c r="N3399" i="2" s="1"/>
  <c r="K3398" i="2"/>
  <c r="N3398" i="2" s="1"/>
  <c r="K3397" i="2"/>
  <c r="N3397" i="2" s="1"/>
  <c r="K3396" i="2"/>
  <c r="N3396" i="2" s="1"/>
  <c r="K3395" i="2"/>
  <c r="N3395" i="2" s="1"/>
  <c r="K3394" i="2"/>
  <c r="N3394" i="2" s="1"/>
  <c r="K3393" i="2"/>
  <c r="N3393" i="2" s="1"/>
  <c r="K3392" i="2"/>
  <c r="N3392" i="2" s="1"/>
  <c r="K3391" i="2"/>
  <c r="N3391" i="2" s="1"/>
  <c r="K3390" i="2"/>
  <c r="N3390" i="2" s="1"/>
  <c r="K3389" i="2"/>
  <c r="N3389" i="2" s="1"/>
  <c r="K3388" i="2"/>
  <c r="N3388" i="2" s="1"/>
  <c r="K3387" i="2"/>
  <c r="N3387" i="2" s="1"/>
  <c r="K3386" i="2"/>
  <c r="N3386" i="2" s="1"/>
  <c r="K3385" i="2"/>
  <c r="N3385" i="2" s="1"/>
  <c r="K3384" i="2"/>
  <c r="N3384" i="2" s="1"/>
  <c r="K3383" i="2"/>
  <c r="N3383" i="2" s="1"/>
  <c r="K3382" i="2"/>
  <c r="N3382" i="2" s="1"/>
  <c r="K3381" i="2"/>
  <c r="N3381" i="2" s="1"/>
  <c r="K3380" i="2"/>
  <c r="N3380" i="2" s="1"/>
  <c r="K3379" i="2"/>
  <c r="N3379" i="2" s="1"/>
  <c r="K3378" i="2"/>
  <c r="N3378" i="2" s="1"/>
  <c r="K3377" i="2"/>
  <c r="N3377" i="2" s="1"/>
  <c r="K3376" i="2"/>
  <c r="N3376" i="2" s="1"/>
  <c r="K3375" i="2"/>
  <c r="N3375" i="2" s="1"/>
  <c r="K3374" i="2"/>
  <c r="N3374" i="2" s="1"/>
  <c r="K3373" i="2"/>
  <c r="N3373" i="2" s="1"/>
  <c r="K3372" i="2"/>
  <c r="N3372" i="2" s="1"/>
  <c r="K3371" i="2"/>
  <c r="N3371" i="2" s="1"/>
  <c r="K3370" i="2"/>
  <c r="N3370" i="2" s="1"/>
  <c r="K3369" i="2"/>
  <c r="N3369" i="2" s="1"/>
  <c r="K3368" i="2"/>
  <c r="N3368" i="2" s="1"/>
  <c r="K3367" i="2"/>
  <c r="N3367" i="2" s="1"/>
  <c r="K3366" i="2"/>
  <c r="N3366" i="2" s="1"/>
  <c r="K3365" i="2"/>
  <c r="N3365" i="2" s="1"/>
  <c r="K3364" i="2"/>
  <c r="N3364" i="2" s="1"/>
  <c r="K3363" i="2"/>
  <c r="N3363" i="2" s="1"/>
  <c r="K3362" i="2"/>
  <c r="N3362" i="2" s="1"/>
  <c r="K3361" i="2"/>
  <c r="N3361" i="2" s="1"/>
  <c r="K3360" i="2"/>
  <c r="N3360" i="2" s="1"/>
  <c r="K3359" i="2"/>
  <c r="N3359" i="2" s="1"/>
  <c r="K3358" i="2"/>
  <c r="N3358" i="2" s="1"/>
  <c r="K3357" i="2"/>
  <c r="N3357" i="2" s="1"/>
  <c r="K3356" i="2"/>
  <c r="N3356" i="2" s="1"/>
  <c r="K3355" i="2"/>
  <c r="N3355" i="2" s="1"/>
  <c r="K3354" i="2"/>
  <c r="N3354" i="2" s="1"/>
  <c r="K3353" i="2"/>
  <c r="N3353" i="2" s="1"/>
  <c r="K3352" i="2"/>
  <c r="N3352" i="2" s="1"/>
  <c r="K3351" i="2"/>
  <c r="N3351" i="2" s="1"/>
  <c r="K3350" i="2"/>
  <c r="N3350" i="2" s="1"/>
  <c r="K3349" i="2"/>
  <c r="N3349" i="2" s="1"/>
  <c r="K3348" i="2"/>
  <c r="N3348" i="2" s="1"/>
  <c r="K3347" i="2"/>
  <c r="N3347" i="2" s="1"/>
  <c r="K3346" i="2"/>
  <c r="N3346" i="2" s="1"/>
  <c r="K3345" i="2"/>
  <c r="N3345" i="2" s="1"/>
  <c r="K3344" i="2"/>
  <c r="N3344" i="2" s="1"/>
  <c r="K3343" i="2"/>
  <c r="N3343" i="2" s="1"/>
  <c r="K3342" i="2"/>
  <c r="N3342" i="2" s="1"/>
  <c r="K3341" i="2"/>
  <c r="N3341" i="2" s="1"/>
  <c r="K3340" i="2"/>
  <c r="N3340" i="2" s="1"/>
  <c r="K3339" i="2"/>
  <c r="N3339" i="2" s="1"/>
  <c r="K3338" i="2"/>
  <c r="N3338" i="2" s="1"/>
  <c r="K3337" i="2"/>
  <c r="N3337" i="2" s="1"/>
  <c r="K3336" i="2"/>
  <c r="N3336" i="2" s="1"/>
  <c r="K3335" i="2"/>
  <c r="N3335" i="2" s="1"/>
  <c r="K3334" i="2"/>
  <c r="N3334" i="2" s="1"/>
  <c r="K3333" i="2"/>
  <c r="N3333" i="2" s="1"/>
  <c r="K3332" i="2"/>
  <c r="N3332" i="2" s="1"/>
  <c r="K3331" i="2"/>
  <c r="N3331" i="2" s="1"/>
  <c r="K3330" i="2"/>
  <c r="N3330" i="2" s="1"/>
  <c r="K3329" i="2"/>
  <c r="N3329" i="2" s="1"/>
  <c r="K3328" i="2"/>
  <c r="N3328" i="2" s="1"/>
  <c r="K3327" i="2"/>
  <c r="N3327" i="2" s="1"/>
  <c r="K3326" i="2"/>
  <c r="N3326" i="2" s="1"/>
  <c r="K3325" i="2"/>
  <c r="N3325" i="2" s="1"/>
  <c r="K3324" i="2"/>
  <c r="N3324" i="2" s="1"/>
  <c r="K3323" i="2"/>
  <c r="N3323" i="2" s="1"/>
  <c r="K3322" i="2"/>
  <c r="N3322" i="2" s="1"/>
  <c r="K3321" i="2"/>
  <c r="N3321" i="2" s="1"/>
  <c r="K3320" i="2"/>
  <c r="N3320" i="2" s="1"/>
  <c r="N3319" i="2"/>
  <c r="K3319" i="2"/>
  <c r="K3318" i="2"/>
  <c r="N3318" i="2" s="1"/>
  <c r="K3317" i="2"/>
  <c r="N3317" i="2" s="1"/>
  <c r="K3316" i="2"/>
  <c r="N3316" i="2" s="1"/>
  <c r="K3315" i="2"/>
  <c r="N3315" i="2" s="1"/>
  <c r="K3314" i="2"/>
  <c r="N3314" i="2" s="1"/>
  <c r="K3313" i="2"/>
  <c r="N3313" i="2" s="1"/>
  <c r="K3312" i="2"/>
  <c r="N3312" i="2" s="1"/>
  <c r="K3311" i="2"/>
  <c r="N3311" i="2" s="1"/>
  <c r="K3310" i="2"/>
  <c r="N3310" i="2" s="1"/>
  <c r="K3309" i="2"/>
  <c r="N3309" i="2" s="1"/>
  <c r="K3308" i="2"/>
  <c r="N3308" i="2" s="1"/>
  <c r="K3307" i="2"/>
  <c r="N3307" i="2" s="1"/>
  <c r="K3306" i="2"/>
  <c r="N3306" i="2" s="1"/>
  <c r="K3305" i="2"/>
  <c r="N3305" i="2" s="1"/>
  <c r="K3304" i="2"/>
  <c r="N3304" i="2" s="1"/>
  <c r="K3303" i="2"/>
  <c r="N3303" i="2" s="1"/>
  <c r="K3302" i="2"/>
  <c r="N3302" i="2" s="1"/>
  <c r="K3301" i="2"/>
  <c r="N3301" i="2" s="1"/>
  <c r="K3300" i="2"/>
  <c r="N3300" i="2" s="1"/>
  <c r="K3299" i="2"/>
  <c r="N3299" i="2" s="1"/>
  <c r="K3298" i="2"/>
  <c r="N3298" i="2" s="1"/>
  <c r="K3297" i="2"/>
  <c r="N3297" i="2" s="1"/>
  <c r="K3296" i="2"/>
  <c r="N3296" i="2" s="1"/>
  <c r="K3295" i="2"/>
  <c r="N3295" i="2" s="1"/>
  <c r="K3294" i="2"/>
  <c r="N3294" i="2" s="1"/>
  <c r="K3293" i="2"/>
  <c r="N3293" i="2" s="1"/>
  <c r="K3292" i="2"/>
  <c r="N3292" i="2" s="1"/>
  <c r="K3291" i="2"/>
  <c r="N3291" i="2" s="1"/>
  <c r="K3290" i="2"/>
  <c r="N3290" i="2" s="1"/>
  <c r="K3289" i="2"/>
  <c r="N3289" i="2" s="1"/>
  <c r="K3288" i="2"/>
  <c r="N3288" i="2" s="1"/>
  <c r="K3287" i="2"/>
  <c r="N3287" i="2" s="1"/>
  <c r="K3286" i="2"/>
  <c r="N3286" i="2" s="1"/>
  <c r="K3285" i="2"/>
  <c r="N3285" i="2" s="1"/>
  <c r="K3284" i="2"/>
  <c r="N3284" i="2" s="1"/>
  <c r="K3283" i="2"/>
  <c r="N3283" i="2" s="1"/>
  <c r="K3282" i="2"/>
  <c r="N3282" i="2" s="1"/>
  <c r="K3281" i="2"/>
  <c r="N3281" i="2" s="1"/>
  <c r="K3280" i="2"/>
  <c r="N3280" i="2" s="1"/>
  <c r="K3279" i="2"/>
  <c r="N3279" i="2" s="1"/>
  <c r="K3278" i="2"/>
  <c r="N3278" i="2" s="1"/>
  <c r="K3277" i="2"/>
  <c r="N3277" i="2" s="1"/>
  <c r="K3276" i="2"/>
  <c r="N3276" i="2" s="1"/>
  <c r="K3275" i="2"/>
  <c r="N3275" i="2" s="1"/>
  <c r="K3274" i="2"/>
  <c r="N3274" i="2" s="1"/>
  <c r="K3273" i="2"/>
  <c r="N3273" i="2" s="1"/>
  <c r="K3272" i="2"/>
  <c r="N3272" i="2" s="1"/>
  <c r="K3271" i="2"/>
  <c r="N3271" i="2" s="1"/>
  <c r="K3270" i="2"/>
  <c r="N3270" i="2" s="1"/>
  <c r="K3269" i="2"/>
  <c r="N3269" i="2" s="1"/>
  <c r="K3268" i="2"/>
  <c r="N3268" i="2" s="1"/>
  <c r="K3267" i="2"/>
  <c r="N3267" i="2" s="1"/>
  <c r="K3266" i="2"/>
  <c r="N3266" i="2" s="1"/>
  <c r="K3265" i="2"/>
  <c r="N3265" i="2" s="1"/>
  <c r="K3264" i="2"/>
  <c r="N3264" i="2" s="1"/>
  <c r="K3263" i="2"/>
  <c r="N3263" i="2" s="1"/>
  <c r="K3262" i="2"/>
  <c r="N3262" i="2" s="1"/>
  <c r="K3261" i="2"/>
  <c r="N3261" i="2" s="1"/>
  <c r="K3260" i="2"/>
  <c r="N3260" i="2" s="1"/>
  <c r="K3259" i="2"/>
  <c r="N3259" i="2" s="1"/>
  <c r="K3258" i="2"/>
  <c r="N3258" i="2" s="1"/>
  <c r="K3257" i="2"/>
  <c r="N3257" i="2" s="1"/>
  <c r="K3256" i="2"/>
  <c r="N3256" i="2" s="1"/>
  <c r="K3255" i="2"/>
  <c r="N3255" i="2" s="1"/>
  <c r="K3254" i="2"/>
  <c r="N3254" i="2" s="1"/>
  <c r="K3253" i="2"/>
  <c r="N3253" i="2" s="1"/>
  <c r="K3252" i="2"/>
  <c r="N3252" i="2" s="1"/>
  <c r="K3251" i="2"/>
  <c r="N3251" i="2" s="1"/>
  <c r="K3250" i="2"/>
  <c r="N3250" i="2" s="1"/>
  <c r="K3249" i="2"/>
  <c r="N3249" i="2" s="1"/>
  <c r="K3248" i="2"/>
  <c r="N3248" i="2" s="1"/>
  <c r="K3247" i="2"/>
  <c r="N3247" i="2" s="1"/>
  <c r="K3246" i="2"/>
  <c r="N3246" i="2" s="1"/>
  <c r="K3245" i="2"/>
  <c r="N3245" i="2" s="1"/>
  <c r="K3244" i="2"/>
  <c r="N3244" i="2" s="1"/>
  <c r="K3243" i="2"/>
  <c r="N3243" i="2" s="1"/>
  <c r="K3242" i="2"/>
  <c r="N3242" i="2" s="1"/>
  <c r="K3241" i="2"/>
  <c r="N3241" i="2" s="1"/>
  <c r="K3240" i="2"/>
  <c r="N3240" i="2" s="1"/>
  <c r="K3239" i="2"/>
  <c r="N3239" i="2" s="1"/>
  <c r="K3238" i="2"/>
  <c r="N3238" i="2" s="1"/>
  <c r="K3237" i="2"/>
  <c r="N3237" i="2" s="1"/>
  <c r="K3236" i="2"/>
  <c r="N3236" i="2" s="1"/>
  <c r="K3235" i="2"/>
  <c r="N3235" i="2" s="1"/>
  <c r="K3234" i="2"/>
  <c r="N3234" i="2" s="1"/>
  <c r="K3233" i="2"/>
  <c r="N3233" i="2" s="1"/>
  <c r="K3232" i="2"/>
  <c r="N3232" i="2" s="1"/>
  <c r="K3231" i="2"/>
  <c r="N3231" i="2" s="1"/>
  <c r="K3230" i="2"/>
  <c r="N3230" i="2" s="1"/>
  <c r="K3229" i="2"/>
  <c r="N3229" i="2" s="1"/>
  <c r="K3228" i="2"/>
  <c r="N3228" i="2" s="1"/>
  <c r="K3227" i="2"/>
  <c r="N3227" i="2" s="1"/>
  <c r="K3226" i="2"/>
  <c r="N3226" i="2" s="1"/>
  <c r="K3225" i="2"/>
  <c r="N3225" i="2" s="1"/>
  <c r="K3224" i="2"/>
  <c r="N3224" i="2" s="1"/>
  <c r="K3223" i="2"/>
  <c r="N3223" i="2" s="1"/>
  <c r="K3222" i="2"/>
  <c r="N3222" i="2" s="1"/>
  <c r="K3221" i="2"/>
  <c r="N3221" i="2" s="1"/>
  <c r="K3220" i="2"/>
  <c r="N3220" i="2" s="1"/>
  <c r="K3219" i="2"/>
  <c r="N3219" i="2" s="1"/>
  <c r="K3218" i="2"/>
  <c r="N3218" i="2" s="1"/>
  <c r="K3217" i="2"/>
  <c r="N3217" i="2" s="1"/>
  <c r="K3216" i="2"/>
  <c r="N3216" i="2" s="1"/>
  <c r="K3215" i="2"/>
  <c r="N3215" i="2" s="1"/>
  <c r="K3214" i="2"/>
  <c r="N3214" i="2" s="1"/>
  <c r="K3213" i="2"/>
  <c r="N3213" i="2" s="1"/>
  <c r="K3212" i="2"/>
  <c r="N3212" i="2" s="1"/>
  <c r="K3211" i="2"/>
  <c r="N3211" i="2" s="1"/>
  <c r="K3210" i="2"/>
  <c r="N3210" i="2" s="1"/>
  <c r="K3209" i="2"/>
  <c r="N3209" i="2" s="1"/>
  <c r="K3208" i="2"/>
  <c r="N3208" i="2" s="1"/>
  <c r="K3207" i="2"/>
  <c r="N3207" i="2" s="1"/>
  <c r="K3206" i="2"/>
  <c r="N3206" i="2" s="1"/>
  <c r="K3205" i="2"/>
  <c r="N3205" i="2" s="1"/>
  <c r="K3204" i="2"/>
  <c r="N3204" i="2" s="1"/>
  <c r="K3203" i="2"/>
  <c r="N3203" i="2" s="1"/>
  <c r="K3202" i="2"/>
  <c r="N3202" i="2" s="1"/>
  <c r="K3201" i="2"/>
  <c r="N3201" i="2" s="1"/>
  <c r="K3200" i="2"/>
  <c r="N3200" i="2" s="1"/>
  <c r="K3199" i="2"/>
  <c r="N3199" i="2" s="1"/>
  <c r="K3198" i="2"/>
  <c r="N3198" i="2" s="1"/>
  <c r="K3197" i="2"/>
  <c r="N3197" i="2" s="1"/>
  <c r="K3196" i="2"/>
  <c r="N3196" i="2" s="1"/>
  <c r="K3195" i="2"/>
  <c r="N3195" i="2" s="1"/>
  <c r="K3194" i="2"/>
  <c r="N3194" i="2" s="1"/>
  <c r="K3193" i="2"/>
  <c r="N3193" i="2" s="1"/>
  <c r="K3192" i="2"/>
  <c r="N3192" i="2" s="1"/>
  <c r="K3191" i="2"/>
  <c r="N3191" i="2" s="1"/>
  <c r="K3190" i="2"/>
  <c r="N3190" i="2" s="1"/>
  <c r="K3189" i="2"/>
  <c r="N3189" i="2" s="1"/>
  <c r="K3188" i="2"/>
  <c r="N3188" i="2" s="1"/>
  <c r="K3187" i="2"/>
  <c r="N3187" i="2" s="1"/>
  <c r="K3186" i="2"/>
  <c r="N3186" i="2" s="1"/>
  <c r="K3185" i="2"/>
  <c r="N3185" i="2" s="1"/>
  <c r="K3184" i="2"/>
  <c r="N3184" i="2" s="1"/>
  <c r="K3183" i="2"/>
  <c r="N3183" i="2" s="1"/>
  <c r="K3182" i="2"/>
  <c r="N3182" i="2" s="1"/>
  <c r="K3181" i="2"/>
  <c r="N3181" i="2" s="1"/>
  <c r="K3180" i="2"/>
  <c r="N3180" i="2" s="1"/>
  <c r="K3179" i="2"/>
  <c r="N3179" i="2" s="1"/>
  <c r="K3178" i="2"/>
  <c r="N3178" i="2" s="1"/>
  <c r="K3177" i="2"/>
  <c r="N3177" i="2" s="1"/>
  <c r="K3176" i="2"/>
  <c r="N3176" i="2" s="1"/>
  <c r="K3175" i="2"/>
  <c r="N3175" i="2" s="1"/>
  <c r="K3174" i="2"/>
  <c r="N3174" i="2" s="1"/>
  <c r="K3173" i="2"/>
  <c r="N3173" i="2" s="1"/>
  <c r="K3172" i="2"/>
  <c r="N3172" i="2" s="1"/>
  <c r="K3171" i="2"/>
  <c r="N3171" i="2" s="1"/>
  <c r="K3170" i="2"/>
  <c r="N3170" i="2" s="1"/>
  <c r="K3169" i="2"/>
  <c r="N3169" i="2" s="1"/>
  <c r="K3168" i="2"/>
  <c r="N3168" i="2" s="1"/>
  <c r="K3167" i="2"/>
  <c r="N3167" i="2" s="1"/>
  <c r="K3166" i="2"/>
  <c r="N3166" i="2" s="1"/>
  <c r="K3165" i="2"/>
  <c r="N3165" i="2" s="1"/>
  <c r="K3164" i="2"/>
  <c r="N3164" i="2" s="1"/>
  <c r="K3163" i="2"/>
  <c r="N3163" i="2" s="1"/>
  <c r="K3162" i="2"/>
  <c r="N3162" i="2" s="1"/>
  <c r="K3161" i="2"/>
  <c r="N3161" i="2" s="1"/>
  <c r="K3160" i="2"/>
  <c r="N3160" i="2" s="1"/>
  <c r="K3159" i="2"/>
  <c r="N3159" i="2" s="1"/>
  <c r="K3158" i="2"/>
  <c r="N3158" i="2" s="1"/>
  <c r="K3157" i="2"/>
  <c r="N3157" i="2" s="1"/>
  <c r="K3156" i="2"/>
  <c r="N3156" i="2" s="1"/>
  <c r="K3155" i="2"/>
  <c r="N3155" i="2" s="1"/>
  <c r="K3154" i="2"/>
  <c r="N3154" i="2" s="1"/>
  <c r="K3153" i="2"/>
  <c r="N3153" i="2" s="1"/>
  <c r="K3152" i="2"/>
  <c r="N3152" i="2" s="1"/>
  <c r="K3151" i="2"/>
  <c r="N3151" i="2" s="1"/>
  <c r="K3150" i="2"/>
  <c r="N3150" i="2" s="1"/>
  <c r="K3149" i="2"/>
  <c r="N3149" i="2" s="1"/>
  <c r="K3148" i="2"/>
  <c r="N3148" i="2" s="1"/>
  <c r="K3147" i="2"/>
  <c r="N3147" i="2" s="1"/>
  <c r="K3146" i="2"/>
  <c r="N3146" i="2" s="1"/>
  <c r="K3145" i="2"/>
  <c r="N3145" i="2" s="1"/>
  <c r="K3144" i="2"/>
  <c r="N3144" i="2" s="1"/>
  <c r="K3143" i="2"/>
  <c r="N3143" i="2" s="1"/>
  <c r="K3142" i="2"/>
  <c r="N3142" i="2" s="1"/>
  <c r="K3141" i="2"/>
  <c r="N3141" i="2" s="1"/>
  <c r="K3140" i="2"/>
  <c r="N3140" i="2" s="1"/>
  <c r="K3139" i="2"/>
  <c r="N3139" i="2" s="1"/>
  <c r="K3138" i="2"/>
  <c r="N3138" i="2" s="1"/>
  <c r="K3137" i="2"/>
  <c r="N3137" i="2" s="1"/>
  <c r="K3136" i="2"/>
  <c r="N3136" i="2" s="1"/>
  <c r="K3135" i="2"/>
  <c r="N3135" i="2" s="1"/>
  <c r="K3134" i="2"/>
  <c r="N3134" i="2" s="1"/>
  <c r="K3133" i="2"/>
  <c r="N3133" i="2" s="1"/>
  <c r="K3132" i="2"/>
  <c r="N3132" i="2" s="1"/>
  <c r="K3131" i="2"/>
  <c r="N3131" i="2" s="1"/>
  <c r="K3130" i="2"/>
  <c r="N3130" i="2" s="1"/>
  <c r="K3129" i="2"/>
  <c r="N3129" i="2" s="1"/>
  <c r="K3128" i="2"/>
  <c r="N3128" i="2" s="1"/>
  <c r="K3127" i="2"/>
  <c r="N3127" i="2" s="1"/>
  <c r="K3126" i="2"/>
  <c r="N3126" i="2" s="1"/>
  <c r="K3125" i="2"/>
  <c r="N3125" i="2" s="1"/>
  <c r="K3124" i="2"/>
  <c r="N3124" i="2" s="1"/>
  <c r="K3123" i="2"/>
  <c r="N3123" i="2" s="1"/>
  <c r="K3122" i="2"/>
  <c r="N3122" i="2" s="1"/>
  <c r="K3121" i="2"/>
  <c r="N3121" i="2" s="1"/>
  <c r="K3120" i="2"/>
  <c r="N3120" i="2" s="1"/>
  <c r="K3119" i="2"/>
  <c r="N3119" i="2" s="1"/>
  <c r="K3118" i="2"/>
  <c r="N3118" i="2" s="1"/>
  <c r="K3117" i="2"/>
  <c r="N3117" i="2" s="1"/>
  <c r="K3116" i="2"/>
  <c r="N3116" i="2" s="1"/>
  <c r="K3115" i="2"/>
  <c r="N3115" i="2" s="1"/>
  <c r="K3114" i="2"/>
  <c r="N3114" i="2" s="1"/>
  <c r="K3113" i="2"/>
  <c r="N3113" i="2" s="1"/>
  <c r="K3112" i="2"/>
  <c r="N3112" i="2" s="1"/>
  <c r="K3111" i="2"/>
  <c r="N3111" i="2" s="1"/>
  <c r="K3110" i="2"/>
  <c r="N3110" i="2" s="1"/>
  <c r="K3109" i="2"/>
  <c r="N3109" i="2" s="1"/>
  <c r="K3108" i="2"/>
  <c r="N3108" i="2" s="1"/>
  <c r="K3107" i="2"/>
  <c r="N3107" i="2" s="1"/>
  <c r="K3106" i="2"/>
  <c r="N3106" i="2" s="1"/>
  <c r="K3105" i="2"/>
  <c r="N3105" i="2" s="1"/>
  <c r="K3104" i="2"/>
  <c r="N3104" i="2" s="1"/>
  <c r="K3103" i="2"/>
  <c r="N3103" i="2" s="1"/>
  <c r="K3102" i="2"/>
  <c r="N3102" i="2" s="1"/>
  <c r="K3101" i="2"/>
  <c r="N3101" i="2" s="1"/>
  <c r="K3100" i="2"/>
  <c r="N3100" i="2" s="1"/>
  <c r="K3099" i="2"/>
  <c r="N3099" i="2" s="1"/>
  <c r="K3098" i="2"/>
  <c r="N3098" i="2" s="1"/>
  <c r="K3097" i="2"/>
  <c r="N3097" i="2" s="1"/>
  <c r="K3096" i="2"/>
  <c r="N3096" i="2" s="1"/>
  <c r="K3095" i="2"/>
  <c r="N3095" i="2" s="1"/>
  <c r="K3094" i="2"/>
  <c r="N3094" i="2" s="1"/>
  <c r="K3093" i="2"/>
  <c r="N3093" i="2" s="1"/>
  <c r="K3092" i="2"/>
  <c r="N3092" i="2" s="1"/>
  <c r="K3091" i="2"/>
  <c r="N3091" i="2" s="1"/>
  <c r="K3090" i="2"/>
  <c r="N3090" i="2" s="1"/>
  <c r="K3089" i="2"/>
  <c r="N3089" i="2" s="1"/>
  <c r="K3088" i="2"/>
  <c r="N3088" i="2" s="1"/>
  <c r="K3087" i="2"/>
  <c r="N3087" i="2" s="1"/>
  <c r="K3086" i="2"/>
  <c r="N3086" i="2" s="1"/>
  <c r="K3085" i="2"/>
  <c r="N3085" i="2" s="1"/>
  <c r="K3084" i="2"/>
  <c r="N3084" i="2" s="1"/>
  <c r="K3083" i="2"/>
  <c r="N3083" i="2" s="1"/>
  <c r="K3082" i="2"/>
  <c r="N3082" i="2" s="1"/>
  <c r="K3081" i="2"/>
  <c r="N3081" i="2" s="1"/>
  <c r="K3080" i="2"/>
  <c r="N3080" i="2" s="1"/>
  <c r="K3079" i="2"/>
  <c r="N3079" i="2" s="1"/>
  <c r="K3078" i="2"/>
  <c r="N3078" i="2" s="1"/>
  <c r="K3077" i="2"/>
  <c r="N3077" i="2" s="1"/>
  <c r="K3076" i="2"/>
  <c r="N3076" i="2" s="1"/>
  <c r="K3075" i="2"/>
  <c r="N3075" i="2" s="1"/>
  <c r="K3074" i="2"/>
  <c r="N3074" i="2" s="1"/>
  <c r="K3073" i="2"/>
  <c r="N3073" i="2" s="1"/>
  <c r="K3072" i="2"/>
  <c r="N3072" i="2" s="1"/>
  <c r="K3071" i="2"/>
  <c r="N3071" i="2" s="1"/>
  <c r="K3070" i="2"/>
  <c r="N3070" i="2" s="1"/>
  <c r="K3069" i="2"/>
  <c r="N3069" i="2" s="1"/>
  <c r="K3068" i="2"/>
  <c r="N3068" i="2" s="1"/>
  <c r="K3067" i="2"/>
  <c r="N3067" i="2" s="1"/>
  <c r="K3066" i="2"/>
  <c r="N3066" i="2" s="1"/>
  <c r="K3065" i="2"/>
  <c r="N3065" i="2" s="1"/>
  <c r="K3064" i="2"/>
  <c r="N3064" i="2" s="1"/>
  <c r="K3063" i="2"/>
  <c r="N3063" i="2" s="1"/>
  <c r="K3062" i="2"/>
  <c r="N3062" i="2" s="1"/>
  <c r="K3061" i="2"/>
  <c r="N3061" i="2" s="1"/>
  <c r="K3060" i="2"/>
  <c r="N3060" i="2" s="1"/>
  <c r="K3059" i="2"/>
  <c r="N3059" i="2" s="1"/>
  <c r="K3058" i="2"/>
  <c r="N3058" i="2" s="1"/>
  <c r="K3057" i="2"/>
  <c r="N3057" i="2" s="1"/>
  <c r="K3056" i="2"/>
  <c r="N3056" i="2" s="1"/>
  <c r="K3055" i="2"/>
  <c r="N3055" i="2" s="1"/>
  <c r="K3054" i="2"/>
  <c r="N3054" i="2" s="1"/>
  <c r="K3053" i="2"/>
  <c r="N3053" i="2" s="1"/>
  <c r="K3052" i="2"/>
  <c r="N3052" i="2" s="1"/>
  <c r="K3051" i="2"/>
  <c r="N3051" i="2" s="1"/>
  <c r="K3050" i="2"/>
  <c r="N3050" i="2" s="1"/>
  <c r="K3049" i="2"/>
  <c r="N3049" i="2" s="1"/>
  <c r="K3048" i="2"/>
  <c r="N3048" i="2" s="1"/>
  <c r="K3047" i="2"/>
  <c r="N3047" i="2" s="1"/>
  <c r="K3046" i="2"/>
  <c r="N3046" i="2" s="1"/>
  <c r="K3045" i="2"/>
  <c r="N3045" i="2" s="1"/>
  <c r="K3044" i="2"/>
  <c r="N3044" i="2" s="1"/>
  <c r="K3043" i="2"/>
  <c r="N3043" i="2" s="1"/>
  <c r="K3042" i="2"/>
  <c r="N3042" i="2" s="1"/>
  <c r="K3041" i="2"/>
  <c r="N3041" i="2" s="1"/>
  <c r="K3040" i="2"/>
  <c r="N3040" i="2" s="1"/>
  <c r="K3039" i="2"/>
  <c r="N3039" i="2" s="1"/>
  <c r="K3038" i="2"/>
  <c r="N3038" i="2" s="1"/>
  <c r="K3037" i="2"/>
  <c r="N3037" i="2" s="1"/>
  <c r="K3036" i="2"/>
  <c r="N3036" i="2" s="1"/>
  <c r="K3035" i="2"/>
  <c r="N3035" i="2" s="1"/>
  <c r="K3034" i="2"/>
  <c r="N3034" i="2" s="1"/>
  <c r="K3033" i="2"/>
  <c r="N3033" i="2" s="1"/>
  <c r="K3032" i="2"/>
  <c r="N3032" i="2" s="1"/>
  <c r="K3031" i="2"/>
  <c r="N3031" i="2" s="1"/>
  <c r="K3030" i="2"/>
  <c r="N3030" i="2" s="1"/>
  <c r="K3029" i="2"/>
  <c r="N3029" i="2" s="1"/>
  <c r="K3028" i="2"/>
  <c r="N3028" i="2" s="1"/>
  <c r="K3027" i="2"/>
  <c r="N3027" i="2" s="1"/>
  <c r="K3026" i="2"/>
  <c r="N3026" i="2" s="1"/>
  <c r="K3025" i="2"/>
  <c r="N3025" i="2" s="1"/>
  <c r="K3024" i="2"/>
  <c r="N3024" i="2" s="1"/>
  <c r="K3023" i="2"/>
  <c r="N3023" i="2" s="1"/>
  <c r="K3022" i="2"/>
  <c r="N3022" i="2" s="1"/>
  <c r="K3021" i="2"/>
  <c r="N3021" i="2" s="1"/>
  <c r="K3020" i="2"/>
  <c r="N3020" i="2" s="1"/>
  <c r="K3019" i="2"/>
  <c r="N3019" i="2" s="1"/>
  <c r="K3018" i="2"/>
  <c r="N3018" i="2" s="1"/>
  <c r="K3017" i="2"/>
  <c r="N3017" i="2" s="1"/>
  <c r="K3016" i="2"/>
  <c r="N3016" i="2" s="1"/>
  <c r="K3015" i="2"/>
  <c r="N3015" i="2" s="1"/>
  <c r="K3014" i="2"/>
  <c r="N3014" i="2" s="1"/>
  <c r="K3013" i="2"/>
  <c r="N3013" i="2" s="1"/>
  <c r="K3012" i="2"/>
  <c r="N3012" i="2" s="1"/>
  <c r="K3011" i="2"/>
  <c r="N3011" i="2" s="1"/>
  <c r="K3010" i="2"/>
  <c r="N3010" i="2" s="1"/>
  <c r="K3009" i="2"/>
  <c r="N3009" i="2" s="1"/>
  <c r="K3008" i="2"/>
  <c r="N3008" i="2" s="1"/>
  <c r="K3007" i="2"/>
  <c r="N3007" i="2" s="1"/>
  <c r="K3006" i="2"/>
  <c r="N3006" i="2" s="1"/>
  <c r="K3005" i="2"/>
  <c r="N3005" i="2" s="1"/>
  <c r="K3004" i="2"/>
  <c r="N3004" i="2" s="1"/>
  <c r="K3003" i="2"/>
  <c r="N3003" i="2" s="1"/>
  <c r="K3002" i="2"/>
  <c r="N3002" i="2" s="1"/>
  <c r="K3001" i="2"/>
  <c r="N3001" i="2" s="1"/>
  <c r="K3000" i="2"/>
  <c r="N3000" i="2" s="1"/>
  <c r="K2999" i="2"/>
  <c r="N2999" i="2" s="1"/>
  <c r="K2998" i="2"/>
  <c r="N2998" i="2" s="1"/>
  <c r="K2997" i="2"/>
  <c r="N2997" i="2" s="1"/>
  <c r="K2996" i="2"/>
  <c r="N2996" i="2" s="1"/>
  <c r="K2995" i="2"/>
  <c r="N2995" i="2" s="1"/>
  <c r="K2994" i="2"/>
  <c r="N2994" i="2" s="1"/>
  <c r="K2993" i="2"/>
  <c r="N2993" i="2" s="1"/>
  <c r="K2992" i="2"/>
  <c r="N2992" i="2" s="1"/>
  <c r="K2991" i="2"/>
  <c r="N2991" i="2" s="1"/>
  <c r="K2990" i="2"/>
  <c r="N2990" i="2" s="1"/>
  <c r="K2989" i="2"/>
  <c r="N2989" i="2" s="1"/>
  <c r="K2988" i="2"/>
  <c r="N2988" i="2" s="1"/>
  <c r="K2987" i="2"/>
  <c r="N2987" i="2" s="1"/>
  <c r="K2986" i="2"/>
  <c r="N2986" i="2" s="1"/>
  <c r="K2985" i="2"/>
  <c r="N2985" i="2" s="1"/>
  <c r="K2984" i="2"/>
  <c r="N2984" i="2" s="1"/>
  <c r="K2983" i="2"/>
  <c r="N2983" i="2" s="1"/>
  <c r="K2982" i="2"/>
  <c r="N2982" i="2" s="1"/>
  <c r="K2981" i="2"/>
  <c r="N2981" i="2" s="1"/>
  <c r="K2980" i="2"/>
  <c r="N2980" i="2" s="1"/>
  <c r="K2979" i="2"/>
  <c r="N2979" i="2" s="1"/>
  <c r="K2978" i="2"/>
  <c r="N2978" i="2" s="1"/>
  <c r="K2977" i="2"/>
  <c r="N2977" i="2" s="1"/>
  <c r="K2976" i="2"/>
  <c r="N2976" i="2" s="1"/>
  <c r="K2975" i="2"/>
  <c r="N2975" i="2" s="1"/>
  <c r="K2974" i="2"/>
  <c r="N2974" i="2" s="1"/>
  <c r="K2973" i="2"/>
  <c r="N2973" i="2" s="1"/>
  <c r="K2972" i="2"/>
  <c r="N2972" i="2" s="1"/>
  <c r="K2971" i="2"/>
  <c r="N2971" i="2" s="1"/>
  <c r="K2970" i="2"/>
  <c r="N2970" i="2" s="1"/>
  <c r="K2969" i="2"/>
  <c r="N2969" i="2" s="1"/>
  <c r="K2968" i="2"/>
  <c r="N2968" i="2" s="1"/>
  <c r="K2967" i="2"/>
  <c r="N2967" i="2" s="1"/>
  <c r="K2966" i="2"/>
  <c r="N2966" i="2" s="1"/>
  <c r="K2965" i="2"/>
  <c r="N2965" i="2" s="1"/>
  <c r="K2964" i="2"/>
  <c r="N2964" i="2" s="1"/>
  <c r="N2963" i="2"/>
  <c r="K2962" i="2"/>
  <c r="N2962" i="2" s="1"/>
  <c r="K2961" i="2"/>
  <c r="N2961" i="2" s="1"/>
  <c r="K2960" i="2"/>
  <c r="N2960" i="2" s="1"/>
  <c r="K2959" i="2"/>
  <c r="N2959" i="2" s="1"/>
  <c r="K2958" i="2"/>
  <c r="N2958" i="2" s="1"/>
  <c r="K2957" i="2"/>
  <c r="N2957" i="2" s="1"/>
  <c r="K2956" i="2"/>
  <c r="N2956" i="2" s="1"/>
  <c r="K2955" i="2"/>
  <c r="N2955" i="2" s="1"/>
  <c r="K2954" i="2"/>
  <c r="N2954" i="2" s="1"/>
  <c r="K2953" i="2"/>
  <c r="N2953" i="2" s="1"/>
  <c r="K2952" i="2"/>
  <c r="N2952" i="2" s="1"/>
  <c r="K2951" i="2"/>
  <c r="N2951" i="2" s="1"/>
  <c r="K2950" i="2"/>
  <c r="N2950" i="2" s="1"/>
  <c r="K2949" i="2"/>
  <c r="N2949" i="2" s="1"/>
  <c r="K2948" i="2"/>
  <c r="N2948" i="2" s="1"/>
  <c r="K2947" i="2"/>
  <c r="N2947" i="2" s="1"/>
  <c r="K2946" i="2"/>
  <c r="N2946" i="2" s="1"/>
  <c r="K2945" i="2"/>
  <c r="N2945" i="2" s="1"/>
  <c r="K2944" i="2"/>
  <c r="N2944" i="2" s="1"/>
  <c r="K2943" i="2"/>
  <c r="N2943" i="2" s="1"/>
  <c r="K2942" i="2"/>
  <c r="N2942" i="2" s="1"/>
  <c r="K2941" i="2"/>
  <c r="N2941" i="2" s="1"/>
  <c r="K2940" i="2"/>
  <c r="N2940" i="2" s="1"/>
  <c r="K2939" i="2"/>
  <c r="N2939" i="2" s="1"/>
  <c r="K2938" i="2"/>
  <c r="N2938" i="2" s="1"/>
  <c r="K2937" i="2"/>
  <c r="N2937" i="2" s="1"/>
  <c r="K2936" i="2"/>
  <c r="N2936" i="2" s="1"/>
  <c r="K2935" i="2"/>
  <c r="N2935" i="2" s="1"/>
  <c r="K2934" i="2"/>
  <c r="N2934" i="2" s="1"/>
  <c r="K2933" i="2"/>
  <c r="N2933" i="2" s="1"/>
  <c r="K2932" i="2"/>
  <c r="N2932" i="2" s="1"/>
  <c r="K2931" i="2"/>
  <c r="N2931" i="2" s="1"/>
  <c r="K2930" i="2"/>
  <c r="N2930" i="2" s="1"/>
  <c r="K2929" i="2"/>
  <c r="N2929" i="2" s="1"/>
  <c r="K2928" i="2"/>
  <c r="N2928" i="2" s="1"/>
  <c r="K2927" i="2"/>
  <c r="N2927" i="2" s="1"/>
  <c r="K2926" i="2"/>
  <c r="N2926" i="2" s="1"/>
  <c r="K2925" i="2"/>
  <c r="N2925" i="2" s="1"/>
  <c r="K2924" i="2"/>
  <c r="N2924" i="2" s="1"/>
  <c r="K2923" i="2"/>
  <c r="N2923" i="2" s="1"/>
  <c r="K2922" i="2"/>
  <c r="N2922" i="2" s="1"/>
  <c r="K2921" i="2"/>
  <c r="N2921" i="2" s="1"/>
  <c r="K2920" i="2"/>
  <c r="N2920" i="2" s="1"/>
  <c r="K2919" i="2"/>
  <c r="N2919" i="2" s="1"/>
  <c r="K2918" i="2"/>
  <c r="N2918" i="2" s="1"/>
  <c r="K2917" i="2"/>
  <c r="N2917" i="2" s="1"/>
  <c r="K2916" i="2"/>
  <c r="N2916" i="2" s="1"/>
  <c r="K2915" i="2"/>
  <c r="N2915" i="2" s="1"/>
  <c r="K2914" i="2"/>
  <c r="N2914" i="2" s="1"/>
  <c r="K2913" i="2"/>
  <c r="N2913" i="2" s="1"/>
  <c r="K2912" i="2"/>
  <c r="N2912" i="2" s="1"/>
  <c r="K2911" i="2"/>
  <c r="N2911" i="2" s="1"/>
  <c r="K2910" i="2"/>
  <c r="N2910" i="2" s="1"/>
  <c r="K2909" i="2"/>
  <c r="N2909" i="2" s="1"/>
  <c r="K2908" i="2"/>
  <c r="N2908" i="2" s="1"/>
  <c r="K2907" i="2"/>
  <c r="N2907" i="2" s="1"/>
  <c r="K2906" i="2"/>
  <c r="N2906" i="2" s="1"/>
  <c r="K2905" i="2"/>
  <c r="N2905" i="2" s="1"/>
  <c r="K2904" i="2"/>
  <c r="N2904" i="2" s="1"/>
  <c r="K2903" i="2"/>
  <c r="N2903" i="2" s="1"/>
  <c r="K2902" i="2"/>
  <c r="N2902" i="2" s="1"/>
  <c r="K2901" i="2"/>
  <c r="N2901" i="2" s="1"/>
  <c r="K2900" i="2"/>
  <c r="N2900" i="2" s="1"/>
  <c r="K2899" i="2"/>
  <c r="N2899" i="2" s="1"/>
  <c r="K2898" i="2"/>
  <c r="N2898" i="2" s="1"/>
  <c r="K2897" i="2"/>
  <c r="N2897" i="2" s="1"/>
  <c r="K2896" i="2"/>
  <c r="N2896" i="2" s="1"/>
  <c r="K2895" i="2"/>
  <c r="N2895" i="2" s="1"/>
  <c r="K2894" i="2"/>
  <c r="N2894" i="2" s="1"/>
  <c r="K2893" i="2"/>
  <c r="N2893" i="2" s="1"/>
  <c r="K2892" i="2"/>
  <c r="N2892" i="2" s="1"/>
  <c r="K2891" i="2"/>
  <c r="N2891" i="2" s="1"/>
  <c r="K2890" i="2"/>
  <c r="N2890" i="2" s="1"/>
  <c r="K2889" i="2"/>
  <c r="N2889" i="2" s="1"/>
  <c r="K2888" i="2"/>
  <c r="N2888" i="2" s="1"/>
  <c r="K2887" i="2"/>
  <c r="N2887" i="2" s="1"/>
  <c r="K2886" i="2"/>
  <c r="N2886" i="2" s="1"/>
  <c r="K2885" i="2"/>
  <c r="N2885" i="2" s="1"/>
  <c r="K2884" i="2"/>
  <c r="N2884" i="2" s="1"/>
  <c r="K2883" i="2"/>
  <c r="N2883" i="2" s="1"/>
  <c r="K2882" i="2"/>
  <c r="N2882" i="2" s="1"/>
  <c r="K2881" i="2"/>
  <c r="N2881" i="2" s="1"/>
  <c r="K2880" i="2"/>
  <c r="N2880" i="2" s="1"/>
  <c r="K2879" i="2"/>
  <c r="N2879" i="2" s="1"/>
  <c r="K2878" i="2"/>
  <c r="N2878" i="2" s="1"/>
  <c r="K2877" i="2"/>
  <c r="N2877" i="2" s="1"/>
  <c r="K2876" i="2"/>
  <c r="N2876" i="2" s="1"/>
  <c r="K2875" i="2"/>
  <c r="N2875" i="2" s="1"/>
  <c r="K2874" i="2"/>
  <c r="N2874" i="2" s="1"/>
  <c r="K2873" i="2"/>
  <c r="N2873" i="2" s="1"/>
  <c r="K2872" i="2"/>
  <c r="N2872" i="2" s="1"/>
  <c r="K2871" i="2"/>
  <c r="N2871" i="2" s="1"/>
  <c r="K2870" i="2"/>
  <c r="N2870" i="2" s="1"/>
  <c r="K2869" i="2"/>
  <c r="N2869" i="2" s="1"/>
  <c r="K2868" i="2"/>
  <c r="N2868" i="2" s="1"/>
  <c r="K2867" i="2"/>
  <c r="N2867" i="2" s="1"/>
  <c r="K2866" i="2"/>
  <c r="N2866" i="2" s="1"/>
  <c r="K2865" i="2"/>
  <c r="N2865" i="2" s="1"/>
  <c r="K2864" i="2"/>
  <c r="N2864" i="2" s="1"/>
  <c r="K2863" i="2"/>
  <c r="N2863" i="2" s="1"/>
  <c r="K2862" i="2"/>
  <c r="N2862" i="2" s="1"/>
  <c r="K2861" i="2"/>
  <c r="N2861" i="2" s="1"/>
  <c r="K2860" i="2"/>
  <c r="N2860" i="2" s="1"/>
  <c r="K2859" i="2"/>
  <c r="N2859" i="2" s="1"/>
  <c r="K2858" i="2"/>
  <c r="N2858" i="2" s="1"/>
  <c r="K2857" i="2"/>
  <c r="N2857" i="2" s="1"/>
  <c r="K2856" i="2"/>
  <c r="N2856" i="2" s="1"/>
  <c r="K2855" i="2"/>
  <c r="N2855" i="2" s="1"/>
  <c r="K2854" i="2"/>
  <c r="N2854" i="2" s="1"/>
  <c r="K2853" i="2"/>
  <c r="N2853" i="2" s="1"/>
  <c r="K2852" i="2"/>
  <c r="N2852" i="2" s="1"/>
  <c r="K2851" i="2"/>
  <c r="N2851" i="2" s="1"/>
  <c r="K2850" i="2"/>
  <c r="N2850" i="2" s="1"/>
  <c r="K2849" i="2"/>
  <c r="N2849" i="2" s="1"/>
  <c r="K2848" i="2"/>
  <c r="N2848" i="2" s="1"/>
  <c r="K2847" i="2"/>
  <c r="N2847" i="2" s="1"/>
  <c r="K2846" i="2"/>
  <c r="N2846" i="2" s="1"/>
  <c r="K2845" i="2"/>
  <c r="N2845" i="2" s="1"/>
  <c r="K2844" i="2"/>
  <c r="N2844" i="2" s="1"/>
  <c r="K2843" i="2"/>
  <c r="N2843" i="2" s="1"/>
  <c r="K2842" i="2"/>
  <c r="N2842" i="2" s="1"/>
  <c r="K2841" i="2"/>
  <c r="N2841" i="2" s="1"/>
  <c r="K2840" i="2"/>
  <c r="N2840" i="2" s="1"/>
  <c r="K2839" i="2"/>
  <c r="N2839" i="2" s="1"/>
  <c r="K2838" i="2"/>
  <c r="N2838" i="2" s="1"/>
  <c r="K2837" i="2"/>
  <c r="N2837" i="2" s="1"/>
  <c r="K2836" i="2"/>
  <c r="N2836" i="2" s="1"/>
  <c r="K2835" i="2"/>
  <c r="N2835" i="2" s="1"/>
  <c r="K2834" i="2"/>
  <c r="N2834" i="2" s="1"/>
  <c r="K2833" i="2"/>
  <c r="N2833" i="2" s="1"/>
  <c r="K2832" i="2"/>
  <c r="N2832" i="2" s="1"/>
  <c r="K2831" i="2"/>
  <c r="N2831" i="2" s="1"/>
  <c r="K2830" i="2"/>
  <c r="N2830" i="2" s="1"/>
  <c r="K2829" i="2"/>
  <c r="N2829" i="2" s="1"/>
  <c r="K2828" i="2"/>
  <c r="N2828" i="2" s="1"/>
  <c r="K2827" i="2"/>
  <c r="N2827" i="2" s="1"/>
  <c r="K2826" i="2"/>
  <c r="N2826" i="2" s="1"/>
  <c r="K2825" i="2"/>
  <c r="N2825" i="2" s="1"/>
  <c r="K2824" i="2"/>
  <c r="N2824" i="2" s="1"/>
  <c r="K2823" i="2"/>
  <c r="N2823" i="2" s="1"/>
  <c r="K2822" i="2"/>
  <c r="N2822" i="2" s="1"/>
  <c r="K2821" i="2"/>
  <c r="N2821" i="2" s="1"/>
  <c r="K2820" i="2"/>
  <c r="N2820" i="2" s="1"/>
  <c r="K2819" i="2"/>
  <c r="N2819" i="2" s="1"/>
  <c r="K2818" i="2"/>
  <c r="N2818" i="2" s="1"/>
  <c r="K2817" i="2"/>
  <c r="N2817" i="2" s="1"/>
  <c r="K2816" i="2"/>
  <c r="N2816" i="2" s="1"/>
  <c r="K2815" i="2"/>
  <c r="N2815" i="2" s="1"/>
  <c r="K2814" i="2"/>
  <c r="N2814" i="2" s="1"/>
  <c r="K2813" i="2"/>
  <c r="N2813" i="2" s="1"/>
  <c r="K2812" i="2"/>
  <c r="N2812" i="2" s="1"/>
  <c r="K2811" i="2"/>
  <c r="N2811" i="2" s="1"/>
  <c r="K2810" i="2"/>
  <c r="N2810" i="2" s="1"/>
  <c r="K2809" i="2"/>
  <c r="N2809" i="2" s="1"/>
  <c r="K2808" i="2"/>
  <c r="N2808" i="2" s="1"/>
  <c r="K2807" i="2"/>
  <c r="N2807" i="2" s="1"/>
  <c r="K2806" i="2"/>
  <c r="N2806" i="2" s="1"/>
  <c r="K2805" i="2"/>
  <c r="N2805" i="2" s="1"/>
  <c r="K2804" i="2"/>
  <c r="N2804" i="2" s="1"/>
  <c r="K2803" i="2"/>
  <c r="N2803" i="2" s="1"/>
  <c r="K2802" i="2"/>
  <c r="N2802" i="2" s="1"/>
  <c r="K2801" i="2"/>
  <c r="N2801" i="2" s="1"/>
  <c r="K2800" i="2"/>
  <c r="N2800" i="2" s="1"/>
  <c r="K2799" i="2"/>
  <c r="N2799" i="2" s="1"/>
  <c r="K2798" i="2"/>
  <c r="N2798" i="2" s="1"/>
  <c r="K2797" i="2"/>
  <c r="N2797" i="2" s="1"/>
  <c r="K2796" i="2"/>
  <c r="N2796" i="2" s="1"/>
  <c r="K2795" i="2"/>
  <c r="N2795" i="2" s="1"/>
  <c r="K2794" i="2"/>
  <c r="N2794" i="2" s="1"/>
  <c r="K2793" i="2"/>
  <c r="N2793" i="2" s="1"/>
  <c r="K2792" i="2"/>
  <c r="N2792" i="2" s="1"/>
  <c r="K2791" i="2"/>
  <c r="N2791" i="2" s="1"/>
  <c r="K2790" i="2"/>
  <c r="N2790" i="2" s="1"/>
  <c r="K2789" i="2"/>
  <c r="N2789" i="2" s="1"/>
  <c r="K2788" i="2"/>
  <c r="N2788" i="2" s="1"/>
  <c r="K2787" i="2"/>
  <c r="N2787" i="2" s="1"/>
  <c r="K2786" i="2"/>
  <c r="N2786" i="2" s="1"/>
  <c r="K2785" i="2"/>
  <c r="N2785" i="2" s="1"/>
  <c r="K2784" i="2"/>
  <c r="N2784" i="2" s="1"/>
  <c r="K2783" i="2"/>
  <c r="N2783" i="2" s="1"/>
  <c r="K2782" i="2"/>
  <c r="N2782" i="2" s="1"/>
  <c r="K2781" i="2"/>
  <c r="N2781" i="2" s="1"/>
  <c r="K2780" i="2"/>
  <c r="N2780" i="2" s="1"/>
  <c r="K2779" i="2"/>
  <c r="N2779" i="2" s="1"/>
  <c r="K2778" i="2"/>
  <c r="N2778" i="2" s="1"/>
  <c r="K2777" i="2"/>
  <c r="N2777" i="2" s="1"/>
  <c r="K2776" i="2"/>
  <c r="N2776" i="2" s="1"/>
  <c r="K2775" i="2"/>
  <c r="N2775" i="2" s="1"/>
  <c r="K2774" i="2"/>
  <c r="N2774" i="2" s="1"/>
  <c r="K2773" i="2"/>
  <c r="N2773" i="2" s="1"/>
  <c r="K2772" i="2"/>
  <c r="N2772" i="2" s="1"/>
  <c r="K2771" i="2"/>
  <c r="N2771" i="2" s="1"/>
  <c r="K2770" i="2"/>
  <c r="N2770" i="2" s="1"/>
  <c r="K2769" i="2"/>
  <c r="N2769" i="2" s="1"/>
  <c r="K2768" i="2"/>
  <c r="N2768" i="2" s="1"/>
  <c r="K2767" i="2"/>
  <c r="N2767" i="2" s="1"/>
  <c r="K2766" i="2"/>
  <c r="N2766" i="2" s="1"/>
  <c r="K2765" i="2"/>
  <c r="N2765" i="2" s="1"/>
  <c r="K2764" i="2"/>
  <c r="N2764" i="2" s="1"/>
  <c r="K2763" i="2"/>
  <c r="N2763" i="2" s="1"/>
  <c r="K2762" i="2"/>
  <c r="N2762" i="2" s="1"/>
  <c r="K2761" i="2"/>
  <c r="N2761" i="2" s="1"/>
  <c r="K2760" i="2"/>
  <c r="N2760" i="2" s="1"/>
  <c r="K2759" i="2"/>
  <c r="N2759" i="2" s="1"/>
  <c r="K2758" i="2"/>
  <c r="N2758" i="2" s="1"/>
  <c r="K2757" i="2"/>
  <c r="N2757" i="2" s="1"/>
  <c r="K2756" i="2"/>
  <c r="N2756" i="2" s="1"/>
  <c r="K2755" i="2"/>
  <c r="N2755" i="2" s="1"/>
  <c r="K2754" i="2"/>
  <c r="N2754" i="2" s="1"/>
  <c r="K2753" i="2"/>
  <c r="N2753" i="2" s="1"/>
  <c r="K2752" i="2"/>
  <c r="N2752" i="2" s="1"/>
  <c r="K2751" i="2"/>
  <c r="N2751" i="2" s="1"/>
  <c r="K2750" i="2"/>
  <c r="N2750" i="2" s="1"/>
  <c r="K2749" i="2"/>
  <c r="N2749" i="2" s="1"/>
  <c r="K2748" i="2"/>
  <c r="N2748" i="2" s="1"/>
  <c r="K2747" i="2"/>
  <c r="N2747" i="2" s="1"/>
  <c r="K2746" i="2"/>
  <c r="N2746" i="2" s="1"/>
  <c r="K2745" i="2"/>
  <c r="N2745" i="2" s="1"/>
  <c r="K2744" i="2"/>
  <c r="N2744" i="2" s="1"/>
  <c r="K2743" i="2"/>
  <c r="N2743" i="2" s="1"/>
  <c r="K2742" i="2"/>
  <c r="N2742" i="2" s="1"/>
  <c r="K2741" i="2"/>
  <c r="N2741" i="2" s="1"/>
  <c r="K2740" i="2"/>
  <c r="N2740" i="2" s="1"/>
  <c r="K2739" i="2"/>
  <c r="N2739" i="2" s="1"/>
  <c r="K2738" i="2"/>
  <c r="N2738" i="2" s="1"/>
  <c r="K2737" i="2"/>
  <c r="N2737" i="2" s="1"/>
  <c r="K2736" i="2"/>
  <c r="N2736" i="2" s="1"/>
  <c r="K2735" i="2"/>
  <c r="N2735" i="2" s="1"/>
  <c r="K2734" i="2"/>
  <c r="N2734" i="2" s="1"/>
  <c r="K2733" i="2"/>
  <c r="N2733" i="2" s="1"/>
  <c r="K2732" i="2"/>
  <c r="N2732" i="2" s="1"/>
  <c r="K2731" i="2"/>
  <c r="N2731" i="2" s="1"/>
  <c r="K2730" i="2"/>
  <c r="N2730" i="2" s="1"/>
  <c r="K2729" i="2"/>
  <c r="N2729" i="2" s="1"/>
  <c r="K2728" i="2"/>
  <c r="N2728" i="2" s="1"/>
  <c r="K2727" i="2"/>
  <c r="N2727" i="2" s="1"/>
  <c r="K2726" i="2"/>
  <c r="N2726" i="2" s="1"/>
  <c r="K2725" i="2"/>
  <c r="N2725" i="2" s="1"/>
  <c r="K2724" i="2"/>
  <c r="N2724" i="2" s="1"/>
  <c r="K2723" i="2"/>
  <c r="N2723" i="2" s="1"/>
  <c r="K2722" i="2"/>
  <c r="N2722" i="2" s="1"/>
  <c r="K2721" i="2"/>
  <c r="N2721" i="2" s="1"/>
  <c r="K2720" i="2"/>
  <c r="N2720" i="2" s="1"/>
  <c r="K2719" i="2"/>
  <c r="N2719" i="2" s="1"/>
  <c r="K2718" i="2"/>
  <c r="N2718" i="2" s="1"/>
  <c r="K2717" i="2"/>
  <c r="N2717" i="2" s="1"/>
  <c r="K2716" i="2"/>
  <c r="N2716" i="2" s="1"/>
  <c r="K2715" i="2"/>
  <c r="N2715" i="2" s="1"/>
  <c r="K2714" i="2"/>
  <c r="N2714" i="2" s="1"/>
  <c r="K2713" i="2"/>
  <c r="N2713" i="2" s="1"/>
  <c r="K2712" i="2"/>
  <c r="N2712" i="2" s="1"/>
  <c r="K2711" i="2"/>
  <c r="N2711" i="2" s="1"/>
  <c r="K2710" i="2"/>
  <c r="N2710" i="2" s="1"/>
  <c r="K2709" i="2"/>
  <c r="N2709" i="2" s="1"/>
  <c r="K2708" i="2"/>
  <c r="N2708" i="2" s="1"/>
  <c r="K2707" i="2"/>
  <c r="N2707" i="2" s="1"/>
  <c r="K2706" i="2"/>
  <c r="N2706" i="2" s="1"/>
  <c r="K2705" i="2"/>
  <c r="N2705" i="2" s="1"/>
  <c r="K2704" i="2"/>
  <c r="N2704" i="2" s="1"/>
  <c r="K2703" i="2"/>
  <c r="N2703" i="2" s="1"/>
  <c r="K2702" i="2"/>
  <c r="N2702" i="2" s="1"/>
  <c r="K2701" i="2"/>
  <c r="N2701" i="2" s="1"/>
  <c r="K2700" i="2"/>
  <c r="N2700" i="2" s="1"/>
  <c r="K2699" i="2"/>
  <c r="N2699" i="2" s="1"/>
  <c r="K2698" i="2"/>
  <c r="N2698" i="2" s="1"/>
  <c r="K2697" i="2"/>
  <c r="N2697" i="2" s="1"/>
  <c r="K2696" i="2"/>
  <c r="N2696" i="2" s="1"/>
  <c r="K2695" i="2"/>
  <c r="N2695" i="2" s="1"/>
  <c r="K2694" i="2"/>
  <c r="N2694" i="2" s="1"/>
  <c r="K2693" i="2"/>
  <c r="N2693" i="2" s="1"/>
  <c r="K2692" i="2"/>
  <c r="N2692" i="2" s="1"/>
  <c r="K2691" i="2"/>
  <c r="N2691" i="2" s="1"/>
  <c r="K2690" i="2"/>
  <c r="N2690" i="2" s="1"/>
  <c r="K2689" i="2"/>
  <c r="N2689" i="2" s="1"/>
  <c r="K2688" i="2"/>
  <c r="N2688" i="2" s="1"/>
  <c r="K2687" i="2"/>
  <c r="N2687" i="2" s="1"/>
  <c r="K2686" i="2"/>
  <c r="N2686" i="2" s="1"/>
  <c r="K2685" i="2"/>
  <c r="N2685" i="2" s="1"/>
  <c r="K2684" i="2"/>
  <c r="N2684" i="2" s="1"/>
  <c r="K2683" i="2"/>
  <c r="N2683" i="2" s="1"/>
  <c r="K2682" i="2"/>
  <c r="N2682" i="2" s="1"/>
  <c r="K2681" i="2"/>
  <c r="N2681" i="2" s="1"/>
  <c r="K2680" i="2"/>
  <c r="N2680" i="2" s="1"/>
  <c r="K2679" i="2"/>
  <c r="N2679" i="2" s="1"/>
  <c r="K2678" i="2"/>
  <c r="N2678" i="2" s="1"/>
  <c r="K2677" i="2"/>
  <c r="N2677" i="2" s="1"/>
  <c r="K2676" i="2"/>
  <c r="N2676" i="2" s="1"/>
  <c r="K2675" i="2"/>
  <c r="N2675" i="2" s="1"/>
  <c r="K2674" i="2"/>
  <c r="N2674" i="2" s="1"/>
  <c r="K2673" i="2"/>
  <c r="N2673" i="2" s="1"/>
  <c r="K2672" i="2"/>
  <c r="N2672" i="2" s="1"/>
  <c r="K2671" i="2"/>
  <c r="N2671" i="2" s="1"/>
  <c r="K2670" i="2"/>
  <c r="N2670" i="2" s="1"/>
  <c r="K2669" i="2"/>
  <c r="N2669" i="2" s="1"/>
  <c r="K2668" i="2"/>
  <c r="N2668" i="2" s="1"/>
  <c r="K2667" i="2"/>
  <c r="N2667" i="2" s="1"/>
  <c r="K2666" i="2"/>
  <c r="N2666" i="2" s="1"/>
  <c r="K2665" i="2"/>
  <c r="N2665" i="2" s="1"/>
  <c r="K2664" i="2"/>
  <c r="N2664" i="2" s="1"/>
  <c r="K2663" i="2"/>
  <c r="N2663" i="2" s="1"/>
  <c r="K2662" i="2"/>
  <c r="N2662" i="2" s="1"/>
  <c r="K2661" i="2"/>
  <c r="N2661" i="2" s="1"/>
  <c r="K2660" i="2"/>
  <c r="N2660" i="2" s="1"/>
  <c r="K2659" i="2"/>
  <c r="N2659" i="2" s="1"/>
  <c r="K2658" i="2"/>
  <c r="N2658" i="2" s="1"/>
  <c r="K2657" i="2"/>
  <c r="N2657" i="2" s="1"/>
  <c r="K2656" i="2"/>
  <c r="N2656" i="2" s="1"/>
  <c r="K2655" i="2"/>
  <c r="N2655" i="2" s="1"/>
  <c r="K2654" i="2"/>
  <c r="N2654" i="2" s="1"/>
  <c r="K2653" i="2"/>
  <c r="N2653" i="2" s="1"/>
  <c r="K2652" i="2"/>
  <c r="N2652" i="2" s="1"/>
  <c r="K2651" i="2"/>
  <c r="N2651" i="2" s="1"/>
  <c r="K2650" i="2"/>
  <c r="N2650" i="2" s="1"/>
  <c r="K2649" i="2"/>
  <c r="N2649" i="2" s="1"/>
  <c r="K2648" i="2"/>
  <c r="N2648" i="2" s="1"/>
  <c r="K2647" i="2"/>
  <c r="N2647" i="2" s="1"/>
  <c r="K2646" i="2"/>
  <c r="N2646" i="2" s="1"/>
  <c r="K2645" i="2"/>
  <c r="N2645" i="2" s="1"/>
  <c r="K2644" i="2"/>
  <c r="N2644" i="2" s="1"/>
  <c r="K2643" i="2"/>
  <c r="N2643" i="2" s="1"/>
  <c r="K2642" i="2"/>
  <c r="N2642" i="2" s="1"/>
  <c r="K2641" i="2"/>
  <c r="N2641" i="2" s="1"/>
  <c r="K2640" i="2"/>
  <c r="N2640" i="2" s="1"/>
  <c r="K2639" i="2"/>
  <c r="N2639" i="2" s="1"/>
  <c r="K2638" i="2"/>
  <c r="N2638" i="2" s="1"/>
  <c r="K2637" i="2"/>
  <c r="N2637" i="2" s="1"/>
  <c r="K2636" i="2"/>
  <c r="N2636" i="2" s="1"/>
  <c r="K2635" i="2"/>
  <c r="N2635" i="2" s="1"/>
  <c r="K2634" i="2"/>
  <c r="N2634" i="2" s="1"/>
  <c r="K2633" i="2"/>
  <c r="N2633" i="2" s="1"/>
  <c r="K2632" i="2"/>
  <c r="N2632" i="2" s="1"/>
  <c r="K2631" i="2"/>
  <c r="N2631" i="2" s="1"/>
  <c r="K2630" i="2"/>
  <c r="N2630" i="2" s="1"/>
  <c r="K2629" i="2"/>
  <c r="N2629" i="2" s="1"/>
  <c r="K2628" i="2"/>
  <c r="N2628" i="2" s="1"/>
  <c r="K2627" i="2"/>
  <c r="N2627" i="2" s="1"/>
  <c r="K2626" i="2"/>
  <c r="N2626" i="2" s="1"/>
  <c r="K2625" i="2"/>
  <c r="N2625" i="2" s="1"/>
  <c r="K2624" i="2"/>
  <c r="N2624" i="2" s="1"/>
  <c r="K2623" i="2"/>
  <c r="N2623" i="2" s="1"/>
  <c r="K2622" i="2"/>
  <c r="N2622" i="2" s="1"/>
  <c r="K2621" i="2"/>
  <c r="N2621" i="2" s="1"/>
  <c r="K2620" i="2"/>
  <c r="N2620" i="2" s="1"/>
  <c r="K2619" i="2"/>
  <c r="N2619" i="2" s="1"/>
  <c r="K2618" i="2"/>
  <c r="N2618" i="2" s="1"/>
  <c r="K2617" i="2"/>
  <c r="N2617" i="2" s="1"/>
  <c r="K2616" i="2"/>
  <c r="N2616" i="2" s="1"/>
  <c r="K2615" i="2"/>
  <c r="N2615" i="2" s="1"/>
  <c r="K2614" i="2"/>
  <c r="N2614" i="2" s="1"/>
  <c r="K2613" i="2"/>
  <c r="N2613" i="2" s="1"/>
  <c r="K2612" i="2"/>
  <c r="N2612" i="2" s="1"/>
  <c r="K2611" i="2"/>
  <c r="N2611" i="2" s="1"/>
  <c r="K2610" i="2"/>
  <c r="N2610" i="2" s="1"/>
  <c r="K2609" i="2"/>
  <c r="N2609" i="2" s="1"/>
  <c r="K2608" i="2"/>
  <c r="N2608" i="2" s="1"/>
  <c r="K2607" i="2"/>
  <c r="N2607" i="2" s="1"/>
  <c r="K2606" i="2"/>
  <c r="N2606" i="2" s="1"/>
  <c r="K2605" i="2"/>
  <c r="N2605" i="2" s="1"/>
  <c r="K2604" i="2"/>
  <c r="N2604" i="2" s="1"/>
  <c r="K2603" i="2"/>
  <c r="N2603" i="2" s="1"/>
  <c r="K2602" i="2"/>
  <c r="N2602" i="2" s="1"/>
  <c r="K2601" i="2"/>
  <c r="N2601" i="2" s="1"/>
  <c r="K2600" i="2"/>
  <c r="N2600" i="2" s="1"/>
  <c r="K2599" i="2"/>
  <c r="N2599" i="2" s="1"/>
  <c r="K2598" i="2"/>
  <c r="N2598" i="2" s="1"/>
  <c r="K2597" i="2"/>
  <c r="N2597" i="2" s="1"/>
  <c r="K2596" i="2"/>
  <c r="N2596" i="2" s="1"/>
  <c r="K2595" i="2"/>
  <c r="N2595" i="2" s="1"/>
  <c r="K2594" i="2"/>
  <c r="N2594" i="2" s="1"/>
  <c r="K2593" i="2"/>
  <c r="N2593" i="2" s="1"/>
  <c r="K2592" i="2"/>
  <c r="N2592" i="2" s="1"/>
  <c r="K2591" i="2"/>
  <c r="N2591" i="2" s="1"/>
  <c r="K2590" i="2"/>
  <c r="N2590" i="2" s="1"/>
  <c r="K2589" i="2"/>
  <c r="N2589" i="2" s="1"/>
  <c r="K2588" i="2"/>
  <c r="N2588" i="2" s="1"/>
  <c r="K2587" i="2"/>
  <c r="N2587" i="2" s="1"/>
  <c r="K2586" i="2"/>
  <c r="N2586" i="2" s="1"/>
  <c r="K2585" i="2"/>
  <c r="N2585" i="2" s="1"/>
  <c r="K2584" i="2"/>
  <c r="N2584" i="2" s="1"/>
  <c r="K2583" i="2"/>
  <c r="N2583" i="2" s="1"/>
  <c r="K2582" i="2"/>
  <c r="N2582" i="2" s="1"/>
  <c r="K2581" i="2"/>
  <c r="N2581" i="2" s="1"/>
  <c r="K2580" i="2"/>
  <c r="N2580" i="2" s="1"/>
  <c r="K2579" i="2"/>
  <c r="N2579" i="2" s="1"/>
  <c r="K2578" i="2"/>
  <c r="N2578" i="2" s="1"/>
  <c r="K2577" i="2"/>
  <c r="N2577" i="2" s="1"/>
  <c r="K2576" i="2"/>
  <c r="N2576" i="2" s="1"/>
  <c r="K2575" i="2"/>
  <c r="N2575" i="2" s="1"/>
  <c r="K2574" i="2"/>
  <c r="N2574" i="2" s="1"/>
  <c r="K2573" i="2"/>
  <c r="N2573" i="2" s="1"/>
  <c r="K2572" i="2"/>
  <c r="N2572" i="2" s="1"/>
  <c r="K2571" i="2"/>
  <c r="N2571" i="2" s="1"/>
  <c r="K2570" i="2"/>
  <c r="N2570" i="2" s="1"/>
  <c r="K2569" i="2"/>
  <c r="N2569" i="2" s="1"/>
  <c r="K2568" i="2"/>
  <c r="N2568" i="2" s="1"/>
  <c r="K2567" i="2"/>
  <c r="N2567" i="2" s="1"/>
  <c r="K2566" i="2"/>
  <c r="N2566" i="2" s="1"/>
  <c r="K2565" i="2"/>
  <c r="N2565" i="2" s="1"/>
  <c r="K2564" i="2"/>
  <c r="N2564" i="2" s="1"/>
  <c r="K2563" i="2"/>
  <c r="N2563" i="2" s="1"/>
  <c r="K2562" i="2"/>
  <c r="N2562" i="2" s="1"/>
  <c r="K2561" i="2"/>
  <c r="N2561" i="2" s="1"/>
  <c r="K2560" i="2"/>
  <c r="N2560" i="2" s="1"/>
  <c r="K2559" i="2"/>
  <c r="N2559" i="2" s="1"/>
  <c r="K2558" i="2"/>
  <c r="N2558" i="2" s="1"/>
  <c r="K2557" i="2"/>
  <c r="N2557" i="2" s="1"/>
  <c r="K2556" i="2"/>
  <c r="N2556" i="2" s="1"/>
  <c r="K2555" i="2"/>
  <c r="N2555" i="2" s="1"/>
  <c r="K2554" i="2"/>
  <c r="N2554" i="2" s="1"/>
  <c r="K2553" i="2"/>
  <c r="N2553" i="2" s="1"/>
  <c r="K2552" i="2"/>
  <c r="N2552" i="2" s="1"/>
  <c r="K2551" i="2"/>
  <c r="N2551" i="2" s="1"/>
  <c r="K2550" i="2"/>
  <c r="N2550" i="2" s="1"/>
  <c r="K2549" i="2"/>
  <c r="N2549" i="2" s="1"/>
  <c r="K2548" i="2"/>
  <c r="N2548" i="2" s="1"/>
  <c r="K2547" i="2"/>
  <c r="N2547" i="2" s="1"/>
  <c r="K2546" i="2"/>
  <c r="N2546" i="2" s="1"/>
  <c r="K2545" i="2"/>
  <c r="N2545" i="2" s="1"/>
  <c r="K2544" i="2"/>
  <c r="N2544" i="2" s="1"/>
  <c r="K2543" i="2"/>
  <c r="N2543" i="2" s="1"/>
  <c r="K2542" i="2"/>
  <c r="N2542" i="2" s="1"/>
  <c r="K2541" i="2"/>
  <c r="N2541" i="2" s="1"/>
  <c r="K2540" i="2"/>
  <c r="N2540" i="2" s="1"/>
  <c r="K2539" i="2"/>
  <c r="N2539" i="2" s="1"/>
  <c r="K2538" i="2"/>
  <c r="N2538" i="2" s="1"/>
  <c r="K2537" i="2"/>
  <c r="N2537" i="2" s="1"/>
  <c r="K2536" i="2"/>
  <c r="N2536" i="2" s="1"/>
  <c r="K2535" i="2"/>
  <c r="N2535" i="2" s="1"/>
  <c r="K2534" i="2"/>
  <c r="N2534" i="2" s="1"/>
  <c r="K2533" i="2"/>
  <c r="N2533" i="2" s="1"/>
  <c r="K2532" i="2"/>
  <c r="N2532" i="2" s="1"/>
  <c r="K2531" i="2"/>
  <c r="N2531" i="2" s="1"/>
  <c r="K2530" i="2"/>
  <c r="N2530" i="2" s="1"/>
  <c r="K2529" i="2"/>
  <c r="N2529" i="2" s="1"/>
  <c r="K2528" i="2"/>
  <c r="N2528" i="2" s="1"/>
  <c r="K2527" i="2"/>
  <c r="N2527" i="2" s="1"/>
  <c r="K2526" i="2"/>
  <c r="N2526" i="2" s="1"/>
  <c r="K2525" i="2"/>
  <c r="N2525" i="2" s="1"/>
  <c r="K2524" i="2"/>
  <c r="N2524" i="2" s="1"/>
  <c r="K2523" i="2"/>
  <c r="N2523" i="2" s="1"/>
  <c r="K2522" i="2"/>
  <c r="N2522" i="2" s="1"/>
  <c r="K2521" i="2"/>
  <c r="N2521" i="2" s="1"/>
  <c r="K2520" i="2"/>
  <c r="N2520" i="2" s="1"/>
  <c r="K2519" i="2"/>
  <c r="N2519" i="2" s="1"/>
  <c r="K2518" i="2"/>
  <c r="N2518" i="2" s="1"/>
  <c r="K2517" i="2"/>
  <c r="N2517" i="2" s="1"/>
  <c r="K2516" i="2"/>
  <c r="N2516" i="2" s="1"/>
  <c r="K2515" i="2"/>
  <c r="N2515" i="2" s="1"/>
  <c r="K2514" i="2"/>
  <c r="N2514" i="2" s="1"/>
  <c r="K2513" i="2"/>
  <c r="N2513" i="2" s="1"/>
  <c r="K2512" i="2"/>
  <c r="N2512" i="2" s="1"/>
  <c r="K2511" i="2"/>
  <c r="N2511" i="2" s="1"/>
  <c r="K2510" i="2"/>
  <c r="N2510" i="2" s="1"/>
  <c r="K2509" i="2"/>
  <c r="N2509" i="2" s="1"/>
  <c r="K2508" i="2"/>
  <c r="N2508" i="2" s="1"/>
  <c r="K2507" i="2"/>
  <c r="N2507" i="2" s="1"/>
  <c r="K2506" i="2"/>
  <c r="N2506" i="2" s="1"/>
  <c r="K2505" i="2"/>
  <c r="N2505" i="2" s="1"/>
  <c r="K2504" i="2"/>
  <c r="N2504" i="2" s="1"/>
  <c r="K2503" i="2"/>
  <c r="N2503" i="2" s="1"/>
  <c r="K2502" i="2"/>
  <c r="N2502" i="2" s="1"/>
  <c r="K2501" i="2"/>
  <c r="N2501" i="2" s="1"/>
  <c r="K2500" i="2"/>
  <c r="N2500" i="2" s="1"/>
  <c r="K2499" i="2"/>
  <c r="N2499" i="2" s="1"/>
  <c r="K2498" i="2"/>
  <c r="N2498" i="2" s="1"/>
  <c r="K2497" i="2"/>
  <c r="N2497" i="2" s="1"/>
  <c r="K2496" i="2"/>
  <c r="N2496" i="2" s="1"/>
  <c r="K2495" i="2"/>
  <c r="N2495" i="2" s="1"/>
  <c r="K2494" i="2"/>
  <c r="N2494" i="2" s="1"/>
  <c r="K2493" i="2"/>
  <c r="N2493" i="2" s="1"/>
  <c r="K2492" i="2"/>
  <c r="N2492" i="2" s="1"/>
  <c r="K2491" i="2"/>
  <c r="N2491" i="2" s="1"/>
  <c r="K2490" i="2"/>
  <c r="N2490" i="2" s="1"/>
  <c r="K2489" i="2"/>
  <c r="N2489" i="2" s="1"/>
  <c r="K2488" i="2"/>
  <c r="N2488" i="2" s="1"/>
  <c r="K2487" i="2"/>
  <c r="N2487" i="2" s="1"/>
  <c r="K2486" i="2"/>
  <c r="N2486" i="2" s="1"/>
  <c r="K2485" i="2"/>
  <c r="N2485" i="2" s="1"/>
  <c r="K2484" i="2"/>
  <c r="N2484" i="2" s="1"/>
  <c r="K2483" i="2"/>
  <c r="N2483" i="2" s="1"/>
  <c r="K2482" i="2"/>
  <c r="N2482" i="2" s="1"/>
  <c r="K2481" i="2"/>
  <c r="N2481" i="2" s="1"/>
  <c r="K2480" i="2"/>
  <c r="N2480" i="2" s="1"/>
  <c r="K2479" i="2"/>
  <c r="N2479" i="2" s="1"/>
  <c r="K2478" i="2"/>
  <c r="N2478" i="2" s="1"/>
  <c r="K2477" i="2"/>
  <c r="N2477" i="2" s="1"/>
  <c r="K2476" i="2"/>
  <c r="N2476" i="2" s="1"/>
  <c r="K2475" i="2"/>
  <c r="N2475" i="2" s="1"/>
  <c r="K2474" i="2"/>
  <c r="N2474" i="2" s="1"/>
  <c r="K2473" i="2"/>
  <c r="N2473" i="2" s="1"/>
  <c r="K2472" i="2"/>
  <c r="N2472" i="2" s="1"/>
  <c r="K2471" i="2"/>
  <c r="N2471" i="2" s="1"/>
  <c r="K2470" i="2"/>
  <c r="N2470" i="2" s="1"/>
  <c r="K2469" i="2"/>
  <c r="N2469" i="2" s="1"/>
  <c r="K2468" i="2"/>
  <c r="N2468" i="2" s="1"/>
  <c r="K2467" i="2"/>
  <c r="N2467" i="2" s="1"/>
  <c r="K2466" i="2"/>
  <c r="N2466" i="2" s="1"/>
  <c r="K2465" i="2"/>
  <c r="N2465" i="2" s="1"/>
  <c r="K2464" i="2"/>
  <c r="N2464" i="2" s="1"/>
  <c r="K2463" i="2"/>
  <c r="N2463" i="2" s="1"/>
  <c r="K2462" i="2"/>
  <c r="N2462" i="2" s="1"/>
  <c r="K2461" i="2"/>
  <c r="N2461" i="2" s="1"/>
  <c r="K2460" i="2"/>
  <c r="N2460" i="2" s="1"/>
  <c r="K2459" i="2"/>
  <c r="N2459" i="2" s="1"/>
  <c r="K2458" i="2"/>
  <c r="N2458" i="2" s="1"/>
  <c r="K2457" i="2"/>
  <c r="N2457" i="2" s="1"/>
  <c r="K2456" i="2"/>
  <c r="N2456" i="2" s="1"/>
  <c r="K2455" i="2"/>
  <c r="N2455" i="2" s="1"/>
  <c r="K2454" i="2"/>
  <c r="N2454" i="2" s="1"/>
  <c r="K2453" i="2"/>
  <c r="N2453" i="2" s="1"/>
  <c r="K2452" i="2"/>
  <c r="N2452" i="2" s="1"/>
  <c r="K2451" i="2"/>
  <c r="N2451" i="2" s="1"/>
  <c r="K2450" i="2"/>
  <c r="N2450" i="2" s="1"/>
  <c r="K2449" i="2"/>
  <c r="N2449" i="2" s="1"/>
  <c r="K2448" i="2"/>
  <c r="N2448" i="2" s="1"/>
  <c r="K2447" i="2"/>
  <c r="N2447" i="2" s="1"/>
  <c r="K2446" i="2"/>
  <c r="N2446" i="2" s="1"/>
  <c r="K2445" i="2"/>
  <c r="N2445" i="2" s="1"/>
  <c r="K2444" i="2"/>
  <c r="N2444" i="2" s="1"/>
  <c r="K2443" i="2"/>
  <c r="N2443" i="2" s="1"/>
  <c r="K2442" i="2"/>
  <c r="N2442" i="2" s="1"/>
  <c r="K2441" i="2"/>
  <c r="N2441" i="2" s="1"/>
  <c r="K2440" i="2"/>
  <c r="N2440" i="2" s="1"/>
  <c r="K2439" i="2"/>
  <c r="N2439" i="2" s="1"/>
  <c r="K2438" i="2"/>
  <c r="N2438" i="2" s="1"/>
  <c r="K2437" i="2"/>
  <c r="N2437" i="2" s="1"/>
  <c r="K2436" i="2"/>
  <c r="N2436" i="2" s="1"/>
  <c r="K2435" i="2"/>
  <c r="N2435" i="2" s="1"/>
  <c r="K2434" i="2"/>
  <c r="N2434" i="2" s="1"/>
  <c r="K2433" i="2"/>
  <c r="N2433" i="2" s="1"/>
  <c r="K2432" i="2"/>
  <c r="N2432" i="2" s="1"/>
  <c r="K2431" i="2"/>
  <c r="N2431" i="2" s="1"/>
  <c r="K2430" i="2"/>
  <c r="N2430" i="2" s="1"/>
  <c r="K2429" i="2"/>
  <c r="N2429" i="2" s="1"/>
  <c r="K2428" i="2"/>
  <c r="N2428" i="2" s="1"/>
  <c r="K2427" i="2"/>
  <c r="N2427" i="2" s="1"/>
  <c r="K2426" i="2"/>
  <c r="N2426" i="2" s="1"/>
  <c r="K2425" i="2"/>
  <c r="N2425" i="2" s="1"/>
  <c r="K2424" i="2"/>
  <c r="N2424" i="2" s="1"/>
  <c r="K2423" i="2"/>
  <c r="N2423" i="2" s="1"/>
  <c r="K2422" i="2"/>
  <c r="N2422" i="2" s="1"/>
  <c r="K2421" i="2"/>
  <c r="N2421" i="2" s="1"/>
  <c r="K2420" i="2"/>
  <c r="N2420" i="2" s="1"/>
  <c r="K2419" i="2"/>
  <c r="N2419" i="2" s="1"/>
  <c r="K2418" i="2"/>
  <c r="N2418" i="2" s="1"/>
  <c r="K2417" i="2"/>
  <c r="N2417" i="2" s="1"/>
  <c r="K2416" i="2"/>
  <c r="N2416" i="2" s="1"/>
  <c r="K2415" i="2"/>
  <c r="N2415" i="2" s="1"/>
  <c r="K2414" i="2"/>
  <c r="N2414" i="2" s="1"/>
  <c r="K2413" i="2"/>
  <c r="N2413" i="2" s="1"/>
  <c r="K2412" i="2"/>
  <c r="N2412" i="2" s="1"/>
  <c r="K2411" i="2"/>
  <c r="N2411" i="2" s="1"/>
  <c r="K2410" i="2"/>
  <c r="N2410" i="2" s="1"/>
  <c r="K2409" i="2"/>
  <c r="N2409" i="2" s="1"/>
  <c r="K2408" i="2"/>
  <c r="N2408" i="2" s="1"/>
  <c r="K2407" i="2"/>
  <c r="N2407" i="2" s="1"/>
  <c r="K2406" i="2"/>
  <c r="N2406" i="2" s="1"/>
  <c r="K2405" i="2"/>
  <c r="N2405" i="2" s="1"/>
  <c r="K2404" i="2"/>
  <c r="N2404" i="2" s="1"/>
  <c r="K2403" i="2"/>
  <c r="N2403" i="2" s="1"/>
  <c r="K2402" i="2"/>
  <c r="N2402" i="2" s="1"/>
  <c r="K2401" i="2"/>
  <c r="N2401" i="2" s="1"/>
  <c r="K2400" i="2"/>
  <c r="N2400" i="2" s="1"/>
  <c r="K2399" i="2"/>
  <c r="N2399" i="2" s="1"/>
  <c r="K2398" i="2"/>
  <c r="N2398" i="2" s="1"/>
  <c r="K2397" i="2"/>
  <c r="N2397" i="2" s="1"/>
  <c r="K2396" i="2"/>
  <c r="N2396" i="2" s="1"/>
  <c r="K2395" i="2"/>
  <c r="N2395" i="2" s="1"/>
  <c r="K2394" i="2"/>
  <c r="N2394" i="2" s="1"/>
  <c r="K2393" i="2"/>
  <c r="N2393" i="2" s="1"/>
  <c r="K2392" i="2"/>
  <c r="N2392" i="2" s="1"/>
  <c r="K2391" i="2"/>
  <c r="N2391" i="2" s="1"/>
  <c r="K2390" i="2"/>
  <c r="N2390" i="2" s="1"/>
  <c r="K2389" i="2"/>
  <c r="N2389" i="2" s="1"/>
  <c r="K2388" i="2"/>
  <c r="N2388" i="2" s="1"/>
  <c r="K2387" i="2"/>
  <c r="N2387" i="2" s="1"/>
  <c r="K2386" i="2"/>
  <c r="N2386" i="2" s="1"/>
  <c r="K2385" i="2"/>
  <c r="N2385" i="2" s="1"/>
  <c r="K2384" i="2"/>
  <c r="N2384" i="2" s="1"/>
  <c r="K2383" i="2"/>
  <c r="N2383" i="2" s="1"/>
  <c r="K2382" i="2"/>
  <c r="N2382" i="2" s="1"/>
  <c r="K2381" i="2"/>
  <c r="N2381" i="2" s="1"/>
  <c r="K2380" i="2"/>
  <c r="N2380" i="2" s="1"/>
  <c r="K2379" i="2"/>
  <c r="N2379" i="2" s="1"/>
  <c r="K2378" i="2"/>
  <c r="N2378" i="2" s="1"/>
  <c r="K2377" i="2"/>
  <c r="N2377" i="2" s="1"/>
  <c r="K2376" i="2"/>
  <c r="N2376" i="2" s="1"/>
  <c r="K2375" i="2"/>
  <c r="N2375" i="2" s="1"/>
  <c r="K2374" i="2"/>
  <c r="N2374" i="2" s="1"/>
  <c r="K2373" i="2"/>
  <c r="N2373" i="2" s="1"/>
  <c r="K2372" i="2"/>
  <c r="N2372" i="2" s="1"/>
  <c r="K2371" i="2"/>
  <c r="N2371" i="2" s="1"/>
  <c r="K2370" i="2"/>
  <c r="N2370" i="2" s="1"/>
  <c r="K2369" i="2"/>
  <c r="N2369" i="2" s="1"/>
  <c r="K2368" i="2"/>
  <c r="N2368" i="2" s="1"/>
  <c r="K2367" i="2"/>
  <c r="N2367" i="2" s="1"/>
  <c r="K2366" i="2"/>
  <c r="N2366" i="2" s="1"/>
  <c r="K2365" i="2"/>
  <c r="N2365" i="2" s="1"/>
  <c r="K2364" i="2"/>
  <c r="N2364" i="2" s="1"/>
  <c r="K2363" i="2"/>
  <c r="N2363" i="2" s="1"/>
  <c r="K2362" i="2"/>
  <c r="N2362" i="2" s="1"/>
  <c r="K2361" i="2"/>
  <c r="N2361" i="2" s="1"/>
  <c r="K2360" i="2"/>
  <c r="N2360" i="2" s="1"/>
  <c r="K2359" i="2"/>
  <c r="N2359" i="2" s="1"/>
  <c r="K2358" i="2"/>
  <c r="N2358" i="2" s="1"/>
  <c r="K2357" i="2"/>
  <c r="N2357" i="2" s="1"/>
  <c r="K2356" i="2"/>
  <c r="N2356" i="2" s="1"/>
  <c r="K2355" i="2"/>
  <c r="N2355" i="2" s="1"/>
  <c r="K2354" i="2"/>
  <c r="N2354" i="2" s="1"/>
  <c r="K2353" i="2"/>
  <c r="N2353" i="2" s="1"/>
  <c r="K2352" i="2"/>
  <c r="N2352" i="2" s="1"/>
  <c r="K2351" i="2"/>
  <c r="N2351" i="2" s="1"/>
  <c r="K2350" i="2"/>
  <c r="N2350" i="2" s="1"/>
  <c r="K2349" i="2"/>
  <c r="N2349" i="2" s="1"/>
  <c r="K2348" i="2"/>
  <c r="N2348" i="2" s="1"/>
  <c r="K2347" i="2"/>
  <c r="N2347" i="2" s="1"/>
  <c r="K2346" i="2"/>
  <c r="N2346" i="2" s="1"/>
  <c r="K2345" i="2"/>
  <c r="N2345" i="2" s="1"/>
  <c r="K2344" i="2"/>
  <c r="N2344" i="2" s="1"/>
  <c r="K2343" i="2"/>
  <c r="N2343" i="2" s="1"/>
  <c r="K2342" i="2"/>
  <c r="N2342" i="2" s="1"/>
  <c r="K2341" i="2"/>
  <c r="N2341" i="2" s="1"/>
  <c r="K2340" i="2"/>
  <c r="N2340" i="2" s="1"/>
  <c r="K2339" i="2"/>
  <c r="N2339" i="2" s="1"/>
  <c r="K2338" i="2"/>
  <c r="N2338" i="2" s="1"/>
  <c r="K2337" i="2"/>
  <c r="N2337" i="2" s="1"/>
  <c r="K2336" i="2"/>
  <c r="N2336" i="2" s="1"/>
  <c r="K2335" i="2"/>
  <c r="N2335" i="2" s="1"/>
  <c r="K2334" i="2"/>
  <c r="N2334" i="2" s="1"/>
  <c r="K2333" i="2"/>
  <c r="N2333" i="2" s="1"/>
  <c r="K2332" i="2"/>
  <c r="N2332" i="2" s="1"/>
  <c r="K2331" i="2"/>
  <c r="N2331" i="2" s="1"/>
  <c r="K2330" i="2"/>
  <c r="N2330" i="2" s="1"/>
  <c r="K2329" i="2"/>
  <c r="N2329" i="2" s="1"/>
  <c r="K2328" i="2"/>
  <c r="N2328" i="2" s="1"/>
  <c r="K2327" i="2"/>
  <c r="N2327" i="2" s="1"/>
  <c r="K2326" i="2"/>
  <c r="N2326" i="2" s="1"/>
  <c r="K2325" i="2"/>
  <c r="N2325" i="2" s="1"/>
  <c r="K2324" i="2"/>
  <c r="N2324" i="2" s="1"/>
  <c r="K2323" i="2"/>
  <c r="N2323" i="2" s="1"/>
  <c r="K2322" i="2"/>
  <c r="N2322" i="2" s="1"/>
  <c r="K2321" i="2"/>
  <c r="N2321" i="2" s="1"/>
  <c r="K2320" i="2"/>
  <c r="N2320" i="2" s="1"/>
  <c r="K2319" i="2"/>
  <c r="N2319" i="2" s="1"/>
  <c r="K2318" i="2"/>
  <c r="N2318" i="2" s="1"/>
  <c r="K2317" i="2"/>
  <c r="N2317" i="2" s="1"/>
  <c r="K2316" i="2"/>
  <c r="N2316" i="2" s="1"/>
  <c r="K2315" i="2"/>
  <c r="N2315" i="2" s="1"/>
  <c r="K2314" i="2"/>
  <c r="N2314" i="2" s="1"/>
  <c r="K2313" i="2"/>
  <c r="N2313" i="2" s="1"/>
  <c r="K2312" i="2"/>
  <c r="N2312" i="2" s="1"/>
  <c r="K2311" i="2"/>
  <c r="N2311" i="2" s="1"/>
  <c r="K2310" i="2"/>
  <c r="N2310" i="2" s="1"/>
  <c r="K2309" i="2"/>
  <c r="N2309" i="2" s="1"/>
  <c r="K2308" i="2"/>
  <c r="N2308" i="2" s="1"/>
  <c r="K2307" i="2"/>
  <c r="N2307" i="2" s="1"/>
  <c r="K2306" i="2"/>
  <c r="N2306" i="2" s="1"/>
  <c r="K2305" i="2"/>
  <c r="N2305" i="2" s="1"/>
  <c r="K2304" i="2"/>
  <c r="N2304" i="2" s="1"/>
  <c r="K2303" i="2"/>
  <c r="N2303" i="2" s="1"/>
  <c r="K2302" i="2"/>
  <c r="N2302" i="2" s="1"/>
  <c r="K2301" i="2"/>
  <c r="N2301" i="2" s="1"/>
  <c r="K2300" i="2"/>
  <c r="N2300" i="2" s="1"/>
  <c r="K2299" i="2"/>
  <c r="N2299" i="2" s="1"/>
  <c r="K2298" i="2"/>
  <c r="N2298" i="2" s="1"/>
  <c r="K2297" i="2"/>
  <c r="N2297" i="2" s="1"/>
  <c r="K2296" i="2"/>
  <c r="N2296" i="2" s="1"/>
  <c r="K2295" i="2"/>
  <c r="N2295" i="2" s="1"/>
  <c r="K2294" i="2"/>
  <c r="N2294" i="2" s="1"/>
  <c r="K2293" i="2"/>
  <c r="N2293" i="2" s="1"/>
  <c r="K2292" i="2"/>
  <c r="N2292" i="2" s="1"/>
  <c r="K2291" i="2"/>
  <c r="N2291" i="2" s="1"/>
  <c r="K2290" i="2"/>
  <c r="N2290" i="2" s="1"/>
  <c r="K2289" i="2"/>
  <c r="N2289" i="2" s="1"/>
  <c r="K2288" i="2"/>
  <c r="N2288" i="2" s="1"/>
  <c r="K2287" i="2"/>
  <c r="N2287" i="2" s="1"/>
  <c r="K2286" i="2"/>
  <c r="N2286" i="2" s="1"/>
  <c r="K2285" i="2"/>
  <c r="N2285" i="2" s="1"/>
  <c r="K2284" i="2"/>
  <c r="N2284" i="2" s="1"/>
  <c r="K2283" i="2"/>
  <c r="N2283" i="2" s="1"/>
  <c r="K2282" i="2"/>
  <c r="N2282" i="2" s="1"/>
  <c r="K2281" i="2"/>
  <c r="N2281" i="2" s="1"/>
  <c r="K2280" i="2"/>
  <c r="N2280" i="2" s="1"/>
  <c r="K2279" i="2"/>
  <c r="N2279" i="2" s="1"/>
  <c r="K2278" i="2"/>
  <c r="N2278" i="2" s="1"/>
  <c r="K2277" i="2"/>
  <c r="N2277" i="2" s="1"/>
  <c r="K2276" i="2"/>
  <c r="N2276" i="2" s="1"/>
  <c r="K2275" i="2"/>
  <c r="N2275" i="2" s="1"/>
  <c r="K2274" i="2"/>
  <c r="N2274" i="2" s="1"/>
  <c r="K2273" i="2"/>
  <c r="N2273" i="2" s="1"/>
  <c r="K2272" i="2"/>
  <c r="N2272" i="2" s="1"/>
  <c r="K2271" i="2"/>
  <c r="N2271" i="2" s="1"/>
  <c r="K2270" i="2"/>
  <c r="N2270" i="2" s="1"/>
  <c r="K2269" i="2"/>
  <c r="N2269" i="2" s="1"/>
  <c r="K2268" i="2"/>
  <c r="N2268" i="2" s="1"/>
  <c r="K2267" i="2"/>
  <c r="N2267" i="2" s="1"/>
  <c r="K2266" i="2"/>
  <c r="N2266" i="2" s="1"/>
  <c r="K2265" i="2"/>
  <c r="N2265" i="2" s="1"/>
  <c r="K2264" i="2"/>
  <c r="N2264" i="2" s="1"/>
  <c r="K2263" i="2"/>
  <c r="N2263" i="2" s="1"/>
  <c r="K2262" i="2"/>
  <c r="N2262" i="2" s="1"/>
  <c r="K2261" i="2"/>
  <c r="N2261" i="2" s="1"/>
  <c r="K2260" i="2"/>
  <c r="N2260" i="2" s="1"/>
  <c r="K2259" i="2"/>
  <c r="N2259" i="2" s="1"/>
  <c r="K2258" i="2"/>
  <c r="N2258" i="2" s="1"/>
  <c r="K2257" i="2"/>
  <c r="N2257" i="2" s="1"/>
  <c r="K2256" i="2"/>
  <c r="N2256" i="2" s="1"/>
  <c r="K2255" i="2"/>
  <c r="N2255" i="2" s="1"/>
  <c r="K2254" i="2"/>
  <c r="N2254" i="2" s="1"/>
  <c r="K2253" i="2"/>
  <c r="N2253" i="2" s="1"/>
  <c r="K2252" i="2"/>
  <c r="N2252" i="2" s="1"/>
  <c r="K2251" i="2"/>
  <c r="N2251" i="2" s="1"/>
  <c r="K2250" i="2"/>
  <c r="N2250" i="2" s="1"/>
  <c r="K2249" i="2"/>
  <c r="N2249" i="2" s="1"/>
  <c r="K2248" i="2"/>
  <c r="N2248" i="2" s="1"/>
  <c r="K2247" i="2"/>
  <c r="N2247" i="2" s="1"/>
  <c r="K2246" i="2"/>
  <c r="N2246" i="2" s="1"/>
  <c r="K2245" i="2"/>
  <c r="N2245" i="2" s="1"/>
  <c r="K2244" i="2"/>
  <c r="N2244" i="2" s="1"/>
  <c r="K2243" i="2"/>
  <c r="N2243" i="2" s="1"/>
  <c r="K2242" i="2"/>
  <c r="N2242" i="2" s="1"/>
  <c r="K2241" i="2"/>
  <c r="N2241" i="2" s="1"/>
  <c r="K2240" i="2"/>
  <c r="N2240" i="2" s="1"/>
  <c r="K2239" i="2"/>
  <c r="N2239" i="2" s="1"/>
  <c r="K2238" i="2"/>
  <c r="N2238" i="2" s="1"/>
  <c r="K2237" i="2"/>
  <c r="N2237" i="2" s="1"/>
  <c r="K2236" i="2"/>
  <c r="N2236" i="2" s="1"/>
  <c r="K2235" i="2"/>
  <c r="N2235" i="2" s="1"/>
  <c r="K2234" i="2"/>
  <c r="N2234" i="2" s="1"/>
  <c r="K2233" i="2"/>
  <c r="N2233" i="2" s="1"/>
  <c r="K2232" i="2"/>
  <c r="N2232" i="2" s="1"/>
  <c r="K2231" i="2"/>
  <c r="N2231" i="2" s="1"/>
  <c r="K2230" i="2"/>
  <c r="N2230" i="2" s="1"/>
  <c r="K2229" i="2"/>
  <c r="N2229" i="2" s="1"/>
  <c r="K2228" i="2"/>
  <c r="N2228" i="2" s="1"/>
  <c r="K2227" i="2"/>
  <c r="N2227" i="2" s="1"/>
  <c r="K2226" i="2"/>
  <c r="N2226" i="2" s="1"/>
  <c r="K2225" i="2"/>
  <c r="N2225" i="2" s="1"/>
  <c r="K2224" i="2"/>
  <c r="N2224" i="2" s="1"/>
  <c r="K2223" i="2"/>
  <c r="N2223" i="2" s="1"/>
  <c r="K2222" i="2"/>
  <c r="N2222" i="2" s="1"/>
  <c r="K2221" i="2"/>
  <c r="N2221" i="2" s="1"/>
  <c r="K2220" i="2"/>
  <c r="N2220" i="2" s="1"/>
  <c r="K2219" i="2"/>
  <c r="N2219" i="2" s="1"/>
  <c r="K2218" i="2"/>
  <c r="N2218" i="2" s="1"/>
  <c r="K2217" i="2"/>
  <c r="N2217" i="2" s="1"/>
  <c r="K2216" i="2"/>
  <c r="N2216" i="2" s="1"/>
  <c r="K2215" i="2"/>
  <c r="N2215" i="2" s="1"/>
  <c r="K2214" i="2"/>
  <c r="N2214" i="2" s="1"/>
  <c r="K2213" i="2"/>
  <c r="N2213" i="2" s="1"/>
  <c r="K2212" i="2"/>
  <c r="N2212" i="2" s="1"/>
  <c r="K2211" i="2"/>
  <c r="N2211" i="2" s="1"/>
  <c r="K2210" i="2"/>
  <c r="N2210" i="2" s="1"/>
  <c r="K2209" i="2"/>
  <c r="N2209" i="2" s="1"/>
  <c r="K2208" i="2"/>
  <c r="N2208" i="2" s="1"/>
  <c r="K2207" i="2"/>
  <c r="N2207" i="2" s="1"/>
  <c r="K2206" i="2"/>
  <c r="N2206" i="2" s="1"/>
  <c r="K2205" i="2"/>
  <c r="N2205" i="2" s="1"/>
  <c r="K2204" i="2"/>
  <c r="N2204" i="2" s="1"/>
  <c r="K2203" i="2"/>
  <c r="N2203" i="2" s="1"/>
  <c r="K2202" i="2"/>
  <c r="N2202" i="2" s="1"/>
  <c r="K2201" i="2"/>
  <c r="N2201" i="2" s="1"/>
  <c r="K2200" i="2"/>
  <c r="N2200" i="2" s="1"/>
  <c r="K2199" i="2"/>
  <c r="N2199" i="2" s="1"/>
  <c r="K2198" i="2"/>
  <c r="N2198" i="2" s="1"/>
  <c r="K2197" i="2"/>
  <c r="N2197" i="2" s="1"/>
  <c r="K2196" i="2"/>
  <c r="N2196" i="2" s="1"/>
  <c r="K2195" i="2"/>
  <c r="N2195" i="2" s="1"/>
  <c r="K2194" i="2"/>
  <c r="N2194" i="2" s="1"/>
  <c r="K2193" i="2"/>
  <c r="N2193" i="2" s="1"/>
  <c r="K2192" i="2"/>
  <c r="N2192" i="2" s="1"/>
  <c r="K2191" i="2"/>
  <c r="N2191" i="2" s="1"/>
  <c r="K2190" i="2"/>
  <c r="N2190" i="2" s="1"/>
  <c r="K2189" i="2"/>
  <c r="N2189" i="2" s="1"/>
  <c r="K2188" i="2"/>
  <c r="N2188" i="2" s="1"/>
  <c r="K2187" i="2"/>
  <c r="N2187" i="2" s="1"/>
  <c r="K2186" i="2"/>
  <c r="N2186" i="2" s="1"/>
  <c r="K2185" i="2"/>
  <c r="N2185" i="2" s="1"/>
  <c r="K2184" i="2"/>
  <c r="N2184" i="2" s="1"/>
  <c r="K2183" i="2"/>
  <c r="N2183" i="2" s="1"/>
  <c r="K2182" i="2"/>
  <c r="N2182" i="2" s="1"/>
  <c r="K2181" i="2"/>
  <c r="N2181" i="2" s="1"/>
  <c r="K2180" i="2"/>
  <c r="N2180" i="2" s="1"/>
  <c r="K2179" i="2"/>
  <c r="N2179" i="2" s="1"/>
  <c r="K2178" i="2"/>
  <c r="N2178" i="2" s="1"/>
  <c r="K2177" i="2"/>
  <c r="N2177" i="2" s="1"/>
  <c r="K2176" i="2"/>
  <c r="N2176" i="2" s="1"/>
  <c r="K2175" i="2"/>
  <c r="N2175" i="2" s="1"/>
  <c r="K2174" i="2"/>
  <c r="N2174" i="2" s="1"/>
  <c r="K2173" i="2"/>
  <c r="N2173" i="2" s="1"/>
  <c r="K2172" i="2"/>
  <c r="N2172" i="2" s="1"/>
  <c r="K2171" i="2"/>
  <c r="N2171" i="2" s="1"/>
  <c r="K2170" i="2"/>
  <c r="N2170" i="2" s="1"/>
  <c r="K2169" i="2"/>
  <c r="N2169" i="2" s="1"/>
  <c r="K2168" i="2"/>
  <c r="N2168" i="2" s="1"/>
  <c r="K2167" i="2"/>
  <c r="N2167" i="2" s="1"/>
  <c r="K2166" i="2"/>
  <c r="N2166" i="2" s="1"/>
  <c r="K2165" i="2"/>
  <c r="N2165" i="2" s="1"/>
  <c r="K2164" i="2"/>
  <c r="N2164" i="2" s="1"/>
  <c r="K2163" i="2"/>
  <c r="N2163" i="2" s="1"/>
  <c r="K2162" i="2"/>
  <c r="N2162" i="2" s="1"/>
  <c r="K2161" i="2"/>
  <c r="N2161" i="2" s="1"/>
  <c r="K2160" i="2"/>
  <c r="N2160" i="2" s="1"/>
  <c r="K2159" i="2"/>
  <c r="N2159" i="2" s="1"/>
  <c r="K2158" i="2"/>
  <c r="N2158" i="2" s="1"/>
  <c r="K2157" i="2"/>
  <c r="N2157" i="2" s="1"/>
  <c r="K2156" i="2"/>
  <c r="N2156" i="2" s="1"/>
  <c r="K2155" i="2"/>
  <c r="N2155" i="2" s="1"/>
  <c r="K2154" i="2"/>
  <c r="N2154" i="2" s="1"/>
  <c r="K2153" i="2"/>
  <c r="N2153" i="2" s="1"/>
  <c r="K2152" i="2"/>
  <c r="N2152" i="2" s="1"/>
  <c r="K2151" i="2"/>
  <c r="N2151" i="2" s="1"/>
  <c r="K2150" i="2"/>
  <c r="N2150" i="2" s="1"/>
  <c r="K2149" i="2"/>
  <c r="N2149" i="2" s="1"/>
  <c r="K2148" i="2"/>
  <c r="N2148" i="2" s="1"/>
  <c r="K2147" i="2"/>
  <c r="N2147" i="2" s="1"/>
  <c r="K2146" i="2"/>
  <c r="N2146" i="2" s="1"/>
  <c r="K2145" i="2"/>
  <c r="N2145" i="2" s="1"/>
  <c r="K2144" i="2"/>
  <c r="N2144" i="2" s="1"/>
  <c r="K2143" i="2"/>
  <c r="N2143" i="2" s="1"/>
  <c r="K2142" i="2"/>
  <c r="N2142" i="2" s="1"/>
  <c r="K2141" i="2"/>
  <c r="N2141" i="2" s="1"/>
  <c r="K2140" i="2"/>
  <c r="N2140" i="2" s="1"/>
  <c r="K2139" i="2"/>
  <c r="N2139" i="2" s="1"/>
  <c r="K2138" i="2"/>
  <c r="N2138" i="2" s="1"/>
  <c r="K2137" i="2"/>
  <c r="N2137" i="2" s="1"/>
  <c r="K2136" i="2"/>
  <c r="N2136" i="2" s="1"/>
  <c r="K2135" i="2"/>
  <c r="N2135" i="2" s="1"/>
  <c r="K2134" i="2"/>
  <c r="N2134" i="2" s="1"/>
  <c r="K2133" i="2"/>
  <c r="N2133" i="2" s="1"/>
  <c r="K2132" i="2"/>
  <c r="N2132" i="2" s="1"/>
  <c r="K2131" i="2"/>
  <c r="N2131" i="2" s="1"/>
  <c r="K2130" i="2"/>
  <c r="N2130" i="2" s="1"/>
  <c r="K2129" i="2"/>
  <c r="N2129" i="2" s="1"/>
  <c r="K2128" i="2"/>
  <c r="N2128" i="2" s="1"/>
  <c r="K2127" i="2"/>
  <c r="N2127" i="2" s="1"/>
  <c r="K2126" i="2"/>
  <c r="N2126" i="2" s="1"/>
  <c r="K2125" i="2"/>
  <c r="N2125" i="2" s="1"/>
  <c r="K2124" i="2"/>
  <c r="N2124" i="2" s="1"/>
  <c r="K2123" i="2"/>
  <c r="N2123" i="2" s="1"/>
  <c r="K2122" i="2"/>
  <c r="N2122" i="2" s="1"/>
  <c r="K2121" i="2"/>
  <c r="N2121" i="2" s="1"/>
  <c r="K2120" i="2"/>
  <c r="N2120" i="2" s="1"/>
  <c r="K2119" i="2"/>
  <c r="N2119" i="2" s="1"/>
  <c r="K2118" i="2"/>
  <c r="N2118" i="2" s="1"/>
  <c r="K2117" i="2"/>
  <c r="N2117" i="2" s="1"/>
  <c r="K2116" i="2"/>
  <c r="N2116" i="2" s="1"/>
  <c r="K2115" i="2"/>
  <c r="N2115" i="2" s="1"/>
  <c r="K2114" i="2"/>
  <c r="N2114" i="2" s="1"/>
  <c r="K2113" i="2"/>
  <c r="N2113" i="2" s="1"/>
  <c r="K2112" i="2"/>
  <c r="N2112" i="2" s="1"/>
  <c r="K2111" i="2"/>
  <c r="N2111" i="2" s="1"/>
  <c r="K2110" i="2"/>
  <c r="N2110" i="2" s="1"/>
  <c r="K2109" i="2"/>
  <c r="N2109" i="2" s="1"/>
  <c r="K2108" i="2"/>
  <c r="N2108" i="2" s="1"/>
  <c r="K2107" i="2"/>
  <c r="N2107" i="2" s="1"/>
  <c r="K2106" i="2"/>
  <c r="N2106" i="2" s="1"/>
  <c r="K2105" i="2"/>
  <c r="N2105" i="2" s="1"/>
  <c r="K2104" i="2"/>
  <c r="N2104" i="2" s="1"/>
  <c r="K2103" i="2"/>
  <c r="N2103" i="2" s="1"/>
  <c r="K2102" i="2"/>
  <c r="N2102" i="2" s="1"/>
  <c r="K2101" i="2"/>
  <c r="N2101" i="2" s="1"/>
  <c r="K2100" i="2"/>
  <c r="N2100" i="2" s="1"/>
  <c r="K2099" i="2"/>
  <c r="N2099" i="2" s="1"/>
  <c r="K2098" i="2"/>
  <c r="N2098" i="2" s="1"/>
  <c r="K2097" i="2"/>
  <c r="N2097" i="2" s="1"/>
  <c r="K2096" i="2"/>
  <c r="N2096" i="2" s="1"/>
  <c r="K2095" i="2"/>
  <c r="N2095" i="2" s="1"/>
  <c r="K2094" i="2"/>
  <c r="N2094" i="2" s="1"/>
  <c r="K2093" i="2"/>
  <c r="N2093" i="2" s="1"/>
  <c r="K2092" i="2"/>
  <c r="N2092" i="2" s="1"/>
  <c r="K2091" i="2"/>
  <c r="N2091" i="2" s="1"/>
  <c r="K2090" i="2"/>
  <c r="N2090" i="2" s="1"/>
  <c r="K2089" i="2"/>
  <c r="N2089" i="2" s="1"/>
  <c r="K2088" i="2"/>
  <c r="N2088" i="2" s="1"/>
  <c r="K2087" i="2"/>
  <c r="N2087" i="2" s="1"/>
  <c r="K2086" i="2"/>
  <c r="N2086" i="2" s="1"/>
  <c r="K2085" i="2"/>
  <c r="N2085" i="2" s="1"/>
  <c r="K2084" i="2"/>
  <c r="N2084" i="2" s="1"/>
  <c r="K2083" i="2"/>
  <c r="N2083" i="2" s="1"/>
  <c r="K2082" i="2"/>
  <c r="N2082" i="2" s="1"/>
  <c r="K2081" i="2"/>
  <c r="N2081" i="2" s="1"/>
  <c r="K2080" i="2"/>
  <c r="N2080" i="2" s="1"/>
  <c r="K2079" i="2"/>
  <c r="N2079" i="2" s="1"/>
  <c r="K2078" i="2"/>
  <c r="N2078" i="2" s="1"/>
  <c r="K2077" i="2"/>
  <c r="N2077" i="2" s="1"/>
  <c r="K2076" i="2"/>
  <c r="N2076" i="2" s="1"/>
  <c r="K2075" i="2"/>
  <c r="N2075" i="2" s="1"/>
  <c r="K2074" i="2"/>
  <c r="N2074" i="2" s="1"/>
  <c r="K2073" i="2"/>
  <c r="N2073" i="2" s="1"/>
  <c r="K2072" i="2"/>
  <c r="N2072" i="2" s="1"/>
  <c r="K2071" i="2"/>
  <c r="N2071" i="2" s="1"/>
  <c r="K2070" i="2"/>
  <c r="N2070" i="2" s="1"/>
  <c r="N2069" i="2"/>
  <c r="K2069" i="2"/>
  <c r="K2068" i="2"/>
  <c r="N2068" i="2" s="1"/>
  <c r="K2067" i="2"/>
  <c r="N2067" i="2" s="1"/>
  <c r="K2066" i="2"/>
  <c r="N2066" i="2" s="1"/>
  <c r="K2065" i="2"/>
  <c r="N2065" i="2" s="1"/>
  <c r="K2064" i="2"/>
  <c r="N2064" i="2" s="1"/>
  <c r="K2063" i="2"/>
  <c r="N2063" i="2" s="1"/>
  <c r="K2062" i="2"/>
  <c r="N2062" i="2" s="1"/>
  <c r="K2061" i="2"/>
  <c r="N2061" i="2" s="1"/>
  <c r="K2060" i="2"/>
  <c r="N2060" i="2" s="1"/>
  <c r="K2059" i="2"/>
  <c r="N2059" i="2" s="1"/>
  <c r="K2058" i="2"/>
  <c r="N2058" i="2" s="1"/>
  <c r="K2057" i="2"/>
  <c r="N2057" i="2" s="1"/>
  <c r="K2056" i="2"/>
  <c r="N2056" i="2" s="1"/>
  <c r="K2055" i="2"/>
  <c r="N2055" i="2" s="1"/>
  <c r="K2054" i="2"/>
  <c r="N2054" i="2" s="1"/>
  <c r="K2053" i="2"/>
  <c r="N2053" i="2" s="1"/>
  <c r="K2052" i="2"/>
  <c r="N2052" i="2" s="1"/>
  <c r="K2051" i="2"/>
  <c r="N2051" i="2" s="1"/>
  <c r="K2050" i="2"/>
  <c r="N2050" i="2" s="1"/>
  <c r="K2049" i="2"/>
  <c r="N2049" i="2" s="1"/>
  <c r="K2048" i="2"/>
  <c r="N2048" i="2" s="1"/>
  <c r="K2047" i="2"/>
  <c r="N2047" i="2" s="1"/>
  <c r="N2046" i="2"/>
  <c r="K2046" i="2"/>
  <c r="K2045" i="2"/>
  <c r="N2045" i="2" s="1"/>
  <c r="K2044" i="2"/>
  <c r="N2044" i="2" s="1"/>
  <c r="K2043" i="2"/>
  <c r="N2043" i="2" s="1"/>
  <c r="K2042" i="2"/>
  <c r="N2042" i="2" s="1"/>
  <c r="K2041" i="2"/>
  <c r="N2041" i="2" s="1"/>
  <c r="K2040" i="2"/>
  <c r="N2040" i="2" s="1"/>
  <c r="K2039" i="2"/>
  <c r="N2039" i="2" s="1"/>
  <c r="K2038" i="2"/>
  <c r="N2038" i="2" s="1"/>
  <c r="K2037" i="2"/>
  <c r="N2037" i="2" s="1"/>
  <c r="K2036" i="2"/>
  <c r="N2036" i="2" s="1"/>
  <c r="K2035" i="2"/>
  <c r="N2035" i="2" s="1"/>
  <c r="K2034" i="2"/>
  <c r="N2034" i="2" s="1"/>
  <c r="K2033" i="2"/>
  <c r="N2033" i="2" s="1"/>
  <c r="K2032" i="2"/>
  <c r="N2032" i="2" s="1"/>
  <c r="K2031" i="2"/>
  <c r="N2031" i="2" s="1"/>
  <c r="K2030" i="2"/>
  <c r="N2030" i="2" s="1"/>
  <c r="K2029" i="2"/>
  <c r="N2029" i="2" s="1"/>
  <c r="K2028" i="2"/>
  <c r="N2028" i="2" s="1"/>
  <c r="K2027" i="2"/>
  <c r="N2027" i="2" s="1"/>
  <c r="K2026" i="2"/>
  <c r="N2026" i="2" s="1"/>
  <c r="K2025" i="2"/>
  <c r="N2025" i="2" s="1"/>
  <c r="K2024" i="2"/>
  <c r="N2024" i="2" s="1"/>
  <c r="K2023" i="2"/>
  <c r="N2023" i="2" s="1"/>
  <c r="K2022" i="2"/>
  <c r="N2022" i="2" s="1"/>
  <c r="K2021" i="2"/>
  <c r="N2021" i="2" s="1"/>
  <c r="K2020" i="2"/>
  <c r="N2020" i="2" s="1"/>
  <c r="K2019" i="2"/>
  <c r="N2019" i="2" s="1"/>
  <c r="K2018" i="2"/>
  <c r="N2018" i="2" s="1"/>
  <c r="K2017" i="2"/>
  <c r="N2017" i="2" s="1"/>
  <c r="K2016" i="2"/>
  <c r="N2016" i="2" s="1"/>
  <c r="K2015" i="2"/>
  <c r="N2015" i="2" s="1"/>
  <c r="K2014" i="2"/>
  <c r="N2014" i="2" s="1"/>
  <c r="K2013" i="2"/>
  <c r="N2013" i="2" s="1"/>
  <c r="K2012" i="2"/>
  <c r="N2012" i="2" s="1"/>
  <c r="K2011" i="2"/>
  <c r="N2011" i="2" s="1"/>
  <c r="K2010" i="2"/>
  <c r="N2010" i="2" s="1"/>
  <c r="K2009" i="2"/>
  <c r="N2009" i="2" s="1"/>
  <c r="K2008" i="2"/>
  <c r="N2008" i="2" s="1"/>
  <c r="K2007" i="2"/>
  <c r="N2007" i="2" s="1"/>
  <c r="K2006" i="2"/>
  <c r="N2006" i="2" s="1"/>
  <c r="K2005" i="2"/>
  <c r="N2005" i="2" s="1"/>
  <c r="K2004" i="2"/>
  <c r="N2004" i="2" s="1"/>
  <c r="K2003" i="2"/>
  <c r="N2003" i="2" s="1"/>
  <c r="K2002" i="2"/>
  <c r="N2002" i="2" s="1"/>
  <c r="K2001" i="2"/>
  <c r="N2001" i="2" s="1"/>
  <c r="K2000" i="2"/>
  <c r="N2000" i="2" s="1"/>
  <c r="K1999" i="2"/>
  <c r="N1999" i="2" s="1"/>
  <c r="K1998" i="2"/>
  <c r="N1998" i="2" s="1"/>
  <c r="K1997" i="2"/>
  <c r="N1997" i="2" s="1"/>
  <c r="K1996" i="2"/>
  <c r="N1996" i="2" s="1"/>
  <c r="K1995" i="2"/>
  <c r="N1995" i="2" s="1"/>
  <c r="K1994" i="2"/>
  <c r="N1994" i="2" s="1"/>
  <c r="K1993" i="2"/>
  <c r="N1993" i="2" s="1"/>
  <c r="K1992" i="2"/>
  <c r="N1992" i="2" s="1"/>
  <c r="K1991" i="2"/>
  <c r="N1991" i="2" s="1"/>
  <c r="K1990" i="2"/>
  <c r="N1990" i="2" s="1"/>
  <c r="K1989" i="2"/>
  <c r="N1989" i="2" s="1"/>
  <c r="K1988" i="2"/>
  <c r="N1988" i="2" s="1"/>
  <c r="K1987" i="2"/>
  <c r="N1987" i="2" s="1"/>
  <c r="K1986" i="2"/>
  <c r="N1986" i="2" s="1"/>
  <c r="K1985" i="2"/>
  <c r="N1985" i="2" s="1"/>
  <c r="K1984" i="2"/>
  <c r="N1984" i="2" s="1"/>
  <c r="K1983" i="2"/>
  <c r="N1983" i="2" s="1"/>
  <c r="K1982" i="2"/>
  <c r="N1982" i="2" s="1"/>
  <c r="K1981" i="2"/>
  <c r="N1981" i="2" s="1"/>
  <c r="K1980" i="2"/>
  <c r="N1980" i="2" s="1"/>
  <c r="K1979" i="2"/>
  <c r="N1979" i="2" s="1"/>
  <c r="K1978" i="2"/>
  <c r="N1978" i="2" s="1"/>
  <c r="K1977" i="2"/>
  <c r="N1977" i="2" s="1"/>
  <c r="K1976" i="2"/>
  <c r="N1976" i="2" s="1"/>
  <c r="K1975" i="2"/>
  <c r="N1975" i="2" s="1"/>
  <c r="K1974" i="2"/>
  <c r="N1974" i="2" s="1"/>
  <c r="K1973" i="2"/>
  <c r="N1973" i="2" s="1"/>
  <c r="K1972" i="2"/>
  <c r="N1972" i="2" s="1"/>
  <c r="K1971" i="2"/>
  <c r="N1971" i="2" s="1"/>
  <c r="K1970" i="2"/>
  <c r="N1970" i="2" s="1"/>
  <c r="K1969" i="2"/>
  <c r="N1969" i="2" s="1"/>
  <c r="K1968" i="2"/>
  <c r="N1968" i="2" s="1"/>
  <c r="K1967" i="2"/>
  <c r="N1967" i="2" s="1"/>
  <c r="K1966" i="2"/>
  <c r="N1966" i="2" s="1"/>
  <c r="K1965" i="2"/>
  <c r="N1965" i="2" s="1"/>
  <c r="K1964" i="2"/>
  <c r="N1964" i="2" s="1"/>
  <c r="K1963" i="2"/>
  <c r="N1963" i="2" s="1"/>
  <c r="K1962" i="2"/>
  <c r="N1962" i="2" s="1"/>
  <c r="K1961" i="2"/>
  <c r="N1961" i="2" s="1"/>
  <c r="K1960" i="2"/>
  <c r="N1960" i="2" s="1"/>
  <c r="K1959" i="2"/>
  <c r="N1959" i="2" s="1"/>
  <c r="K1958" i="2"/>
  <c r="N1958" i="2" s="1"/>
  <c r="K1957" i="2"/>
  <c r="N1957" i="2" s="1"/>
  <c r="K1956" i="2"/>
  <c r="N1956" i="2" s="1"/>
  <c r="K1955" i="2"/>
  <c r="N1955" i="2" s="1"/>
  <c r="K1954" i="2"/>
  <c r="N1954" i="2" s="1"/>
  <c r="K1953" i="2"/>
  <c r="N1953" i="2" s="1"/>
  <c r="K1952" i="2"/>
  <c r="N1952" i="2" s="1"/>
  <c r="K1951" i="2"/>
  <c r="N1951" i="2" s="1"/>
  <c r="K1950" i="2"/>
  <c r="N1950" i="2" s="1"/>
  <c r="K1949" i="2"/>
  <c r="N1949" i="2" s="1"/>
  <c r="K1948" i="2"/>
  <c r="N1948" i="2" s="1"/>
  <c r="K1947" i="2"/>
  <c r="N1947" i="2" s="1"/>
  <c r="K1946" i="2"/>
  <c r="N1946" i="2" s="1"/>
  <c r="K1945" i="2"/>
  <c r="N1945" i="2" s="1"/>
  <c r="K1944" i="2"/>
  <c r="N1944" i="2" s="1"/>
  <c r="K1943" i="2"/>
  <c r="N1943" i="2" s="1"/>
  <c r="K1942" i="2"/>
  <c r="N1942" i="2" s="1"/>
  <c r="K1941" i="2"/>
  <c r="N1941" i="2" s="1"/>
  <c r="K1940" i="2"/>
  <c r="N1940" i="2" s="1"/>
  <c r="K1939" i="2"/>
  <c r="N1939" i="2" s="1"/>
  <c r="K1938" i="2"/>
  <c r="N1938" i="2" s="1"/>
  <c r="K1937" i="2"/>
  <c r="N1937" i="2" s="1"/>
  <c r="K1936" i="2"/>
  <c r="N1936" i="2" s="1"/>
  <c r="K1935" i="2"/>
  <c r="N1935" i="2" s="1"/>
  <c r="K1934" i="2"/>
  <c r="N1934" i="2" s="1"/>
  <c r="K1933" i="2"/>
  <c r="N1933" i="2" s="1"/>
  <c r="K1932" i="2"/>
  <c r="N1932" i="2" s="1"/>
  <c r="K1931" i="2"/>
  <c r="N1931" i="2" s="1"/>
  <c r="K1930" i="2"/>
  <c r="N1930" i="2" s="1"/>
  <c r="K1929" i="2"/>
  <c r="N1929" i="2" s="1"/>
  <c r="K1928" i="2"/>
  <c r="N1928" i="2" s="1"/>
  <c r="K1927" i="2"/>
  <c r="N1927" i="2" s="1"/>
  <c r="K1926" i="2"/>
  <c r="N1926" i="2" s="1"/>
  <c r="K1925" i="2"/>
  <c r="N1925" i="2" s="1"/>
  <c r="K1924" i="2"/>
  <c r="N1924" i="2" s="1"/>
  <c r="K1923" i="2"/>
  <c r="N1923" i="2" s="1"/>
  <c r="K1922" i="2"/>
  <c r="N1922" i="2" s="1"/>
  <c r="K1921" i="2"/>
  <c r="N1921" i="2" s="1"/>
  <c r="K1920" i="2"/>
  <c r="N1920" i="2" s="1"/>
  <c r="K1919" i="2"/>
  <c r="N1919" i="2" s="1"/>
  <c r="K1918" i="2"/>
  <c r="N1918" i="2" s="1"/>
  <c r="K1917" i="2"/>
  <c r="N1917" i="2" s="1"/>
  <c r="K1916" i="2"/>
  <c r="N1916" i="2" s="1"/>
  <c r="K1915" i="2"/>
  <c r="N1915" i="2" s="1"/>
  <c r="K1914" i="2"/>
  <c r="N1914" i="2" s="1"/>
  <c r="K1913" i="2"/>
  <c r="N1913" i="2" s="1"/>
  <c r="K1912" i="2"/>
  <c r="N1912" i="2" s="1"/>
  <c r="K1911" i="2"/>
  <c r="N1911" i="2" s="1"/>
  <c r="K1910" i="2"/>
  <c r="N1910" i="2" s="1"/>
  <c r="K1909" i="2"/>
  <c r="N1909" i="2" s="1"/>
  <c r="K1908" i="2"/>
  <c r="N1908" i="2" s="1"/>
  <c r="K1907" i="2"/>
  <c r="N1907" i="2" s="1"/>
  <c r="K1906" i="2"/>
  <c r="N1906" i="2" s="1"/>
  <c r="K1905" i="2"/>
  <c r="N1905" i="2" s="1"/>
  <c r="K1904" i="2"/>
  <c r="N1904" i="2" s="1"/>
  <c r="K1903" i="2"/>
  <c r="N1903" i="2" s="1"/>
  <c r="K1902" i="2"/>
  <c r="N1902" i="2" s="1"/>
  <c r="K1901" i="2"/>
  <c r="N1901" i="2" s="1"/>
  <c r="K1900" i="2"/>
  <c r="N1900" i="2" s="1"/>
  <c r="K1899" i="2"/>
  <c r="N1899" i="2" s="1"/>
  <c r="K1898" i="2"/>
  <c r="N1898" i="2" s="1"/>
  <c r="K1897" i="2"/>
  <c r="N1897" i="2" s="1"/>
  <c r="K1896" i="2"/>
  <c r="N1896" i="2" s="1"/>
  <c r="K1895" i="2"/>
  <c r="N1895" i="2" s="1"/>
  <c r="K1894" i="2"/>
  <c r="N1894" i="2" s="1"/>
  <c r="K1893" i="2"/>
  <c r="N1893" i="2" s="1"/>
  <c r="K1892" i="2"/>
  <c r="N1892" i="2" s="1"/>
  <c r="K1891" i="2"/>
  <c r="N1891" i="2" s="1"/>
  <c r="K1890" i="2"/>
  <c r="N1890" i="2" s="1"/>
  <c r="K1889" i="2"/>
  <c r="N1889" i="2" s="1"/>
  <c r="K1888" i="2"/>
  <c r="N1888" i="2" s="1"/>
  <c r="K1887" i="2"/>
  <c r="N1887" i="2" s="1"/>
  <c r="K1886" i="2"/>
  <c r="N1886" i="2" s="1"/>
  <c r="K1885" i="2"/>
  <c r="N1885" i="2" s="1"/>
  <c r="K1884" i="2"/>
  <c r="N1884" i="2" s="1"/>
  <c r="K1883" i="2"/>
  <c r="N1883" i="2" s="1"/>
  <c r="K1882" i="2"/>
  <c r="N1882" i="2" s="1"/>
  <c r="K1881" i="2"/>
  <c r="N1881" i="2" s="1"/>
  <c r="K1880" i="2"/>
  <c r="N1880" i="2" s="1"/>
  <c r="K1879" i="2"/>
  <c r="N1879" i="2" s="1"/>
  <c r="K1878" i="2"/>
  <c r="N1878" i="2" s="1"/>
  <c r="K1877" i="2"/>
  <c r="N1877" i="2" s="1"/>
  <c r="K1876" i="2"/>
  <c r="N1876" i="2" s="1"/>
  <c r="K1875" i="2"/>
  <c r="N1875" i="2" s="1"/>
  <c r="K1874" i="2"/>
  <c r="N1874" i="2" s="1"/>
  <c r="K1873" i="2"/>
  <c r="N1873" i="2" s="1"/>
  <c r="K1872" i="2"/>
  <c r="N1872" i="2" s="1"/>
  <c r="K1871" i="2"/>
  <c r="N1871" i="2" s="1"/>
  <c r="K1870" i="2"/>
  <c r="N1870" i="2" s="1"/>
  <c r="K1869" i="2"/>
  <c r="N1869" i="2" s="1"/>
  <c r="K1868" i="2"/>
  <c r="N1868" i="2" s="1"/>
  <c r="K1867" i="2"/>
  <c r="N1867" i="2" s="1"/>
  <c r="K1866" i="2"/>
  <c r="N1866" i="2" s="1"/>
  <c r="K1865" i="2"/>
  <c r="N1865" i="2" s="1"/>
  <c r="K1864" i="2"/>
  <c r="N1864" i="2" s="1"/>
  <c r="K1863" i="2"/>
  <c r="N1863" i="2" s="1"/>
  <c r="K1862" i="2"/>
  <c r="N1862" i="2" s="1"/>
  <c r="K1861" i="2"/>
  <c r="N1861" i="2" s="1"/>
  <c r="K1860" i="2"/>
  <c r="N1860" i="2" s="1"/>
  <c r="K1859" i="2"/>
  <c r="N1859" i="2" s="1"/>
  <c r="K1858" i="2"/>
  <c r="N1858" i="2" s="1"/>
  <c r="K1857" i="2"/>
  <c r="N1857" i="2" s="1"/>
  <c r="K1856" i="2"/>
  <c r="N1856" i="2" s="1"/>
  <c r="K1855" i="2"/>
  <c r="N1855" i="2" s="1"/>
  <c r="K1854" i="2"/>
  <c r="N1854" i="2" s="1"/>
  <c r="K1853" i="2"/>
  <c r="N1853" i="2" s="1"/>
  <c r="K1852" i="2"/>
  <c r="N1852" i="2" s="1"/>
  <c r="K1851" i="2"/>
  <c r="N1851" i="2" s="1"/>
  <c r="K1850" i="2"/>
  <c r="N1850" i="2" s="1"/>
  <c r="K1849" i="2"/>
  <c r="N1849" i="2" s="1"/>
  <c r="K1848" i="2"/>
  <c r="N1848" i="2" s="1"/>
  <c r="K1847" i="2"/>
  <c r="N1847" i="2" s="1"/>
  <c r="K1846" i="2"/>
  <c r="N1846" i="2" s="1"/>
  <c r="K1845" i="2"/>
  <c r="N1845" i="2" s="1"/>
  <c r="K1844" i="2"/>
  <c r="N1844" i="2" s="1"/>
  <c r="K1843" i="2"/>
  <c r="N1843" i="2" s="1"/>
  <c r="K1842" i="2"/>
  <c r="N1842" i="2" s="1"/>
  <c r="K1841" i="2"/>
  <c r="N1841" i="2" s="1"/>
  <c r="K1840" i="2"/>
  <c r="N1840" i="2" s="1"/>
  <c r="K1839" i="2"/>
  <c r="N1839" i="2" s="1"/>
  <c r="K1838" i="2"/>
  <c r="N1838" i="2" s="1"/>
  <c r="K1837" i="2"/>
  <c r="N1837" i="2" s="1"/>
  <c r="K1836" i="2"/>
  <c r="N1836" i="2" s="1"/>
  <c r="K1835" i="2"/>
  <c r="N1835" i="2" s="1"/>
  <c r="K1834" i="2"/>
  <c r="N1834" i="2" s="1"/>
  <c r="K1833" i="2"/>
  <c r="N1833" i="2" s="1"/>
  <c r="K1832" i="2"/>
  <c r="N1832" i="2" s="1"/>
  <c r="K1831" i="2"/>
  <c r="N1831" i="2" s="1"/>
  <c r="K1830" i="2"/>
  <c r="N1830" i="2" s="1"/>
  <c r="K1829" i="2"/>
  <c r="N1829" i="2" s="1"/>
  <c r="K1828" i="2"/>
  <c r="N1828" i="2" s="1"/>
  <c r="K1827" i="2"/>
  <c r="N1827" i="2" s="1"/>
  <c r="K1826" i="2"/>
  <c r="N1826" i="2" s="1"/>
  <c r="K1825" i="2"/>
  <c r="N1825" i="2" s="1"/>
  <c r="K1824" i="2"/>
  <c r="N1824" i="2" s="1"/>
  <c r="K1823" i="2"/>
  <c r="N1823" i="2" s="1"/>
  <c r="K1822" i="2"/>
  <c r="N1822" i="2" s="1"/>
  <c r="K1821" i="2"/>
  <c r="N1821" i="2" s="1"/>
  <c r="K1820" i="2"/>
  <c r="N1820" i="2" s="1"/>
  <c r="K1819" i="2"/>
  <c r="N1819" i="2" s="1"/>
  <c r="K1818" i="2"/>
  <c r="N1818" i="2" s="1"/>
  <c r="K1817" i="2"/>
  <c r="N1817" i="2" s="1"/>
  <c r="K1816" i="2"/>
  <c r="N1816" i="2" s="1"/>
  <c r="K1815" i="2"/>
  <c r="N1815" i="2" s="1"/>
  <c r="K1814" i="2"/>
  <c r="N1814" i="2" s="1"/>
  <c r="K1813" i="2"/>
  <c r="N1813" i="2" s="1"/>
  <c r="K1812" i="2"/>
  <c r="N1812" i="2" s="1"/>
  <c r="K1811" i="2"/>
  <c r="N1811" i="2" s="1"/>
  <c r="K1810" i="2"/>
  <c r="N1810" i="2" s="1"/>
  <c r="K1809" i="2"/>
  <c r="N1809" i="2" s="1"/>
  <c r="K1808" i="2"/>
  <c r="N1808" i="2" s="1"/>
  <c r="K1807" i="2"/>
  <c r="N1807" i="2" s="1"/>
  <c r="K1806" i="2"/>
  <c r="N1806" i="2" s="1"/>
  <c r="K1805" i="2"/>
  <c r="N1805" i="2" s="1"/>
  <c r="K1804" i="2"/>
  <c r="N1804" i="2" s="1"/>
  <c r="K1803" i="2"/>
  <c r="N1803" i="2" s="1"/>
  <c r="K1802" i="2"/>
  <c r="N1802" i="2" s="1"/>
  <c r="K1801" i="2"/>
  <c r="N1801" i="2" s="1"/>
  <c r="K1800" i="2"/>
  <c r="N1800" i="2" s="1"/>
  <c r="K1799" i="2"/>
  <c r="N1799" i="2" s="1"/>
  <c r="K1798" i="2"/>
  <c r="N1798" i="2" s="1"/>
  <c r="K1797" i="2"/>
  <c r="N1797" i="2" s="1"/>
  <c r="K1796" i="2"/>
  <c r="N1796" i="2" s="1"/>
  <c r="K1795" i="2"/>
  <c r="N1795" i="2" s="1"/>
  <c r="K1794" i="2"/>
  <c r="N1794" i="2" s="1"/>
  <c r="K1793" i="2"/>
  <c r="N1793" i="2" s="1"/>
  <c r="K1792" i="2"/>
  <c r="N1792" i="2" s="1"/>
  <c r="K1791" i="2"/>
  <c r="N1791" i="2" s="1"/>
  <c r="K1790" i="2"/>
  <c r="N1790" i="2" s="1"/>
  <c r="K1789" i="2"/>
  <c r="N1789" i="2" s="1"/>
  <c r="K1788" i="2"/>
  <c r="N1788" i="2" s="1"/>
  <c r="K1787" i="2"/>
  <c r="N1787" i="2" s="1"/>
  <c r="K1786" i="2"/>
  <c r="N1786" i="2" s="1"/>
  <c r="K1785" i="2"/>
  <c r="N1785" i="2" s="1"/>
  <c r="K1784" i="2"/>
  <c r="N1784" i="2" s="1"/>
  <c r="K1783" i="2"/>
  <c r="N1783" i="2" s="1"/>
  <c r="K1782" i="2"/>
  <c r="N1782" i="2" s="1"/>
  <c r="K1781" i="2"/>
  <c r="N1781" i="2" s="1"/>
  <c r="K1780" i="2"/>
  <c r="N1780" i="2" s="1"/>
  <c r="K1779" i="2"/>
  <c r="N1779" i="2" s="1"/>
  <c r="K1778" i="2"/>
  <c r="N1778" i="2" s="1"/>
  <c r="K1777" i="2"/>
  <c r="N1777" i="2" s="1"/>
  <c r="K1776" i="2"/>
  <c r="N1776" i="2" s="1"/>
  <c r="K1775" i="2"/>
  <c r="N1775" i="2" s="1"/>
  <c r="K1774" i="2"/>
  <c r="N1774" i="2" s="1"/>
  <c r="K1773" i="2"/>
  <c r="N1773" i="2" s="1"/>
  <c r="K1772" i="2"/>
  <c r="N1772" i="2" s="1"/>
  <c r="K1771" i="2"/>
  <c r="N1771" i="2" s="1"/>
  <c r="K1770" i="2"/>
  <c r="N1770" i="2" s="1"/>
  <c r="K1769" i="2"/>
  <c r="N1769" i="2" s="1"/>
  <c r="K1768" i="2"/>
  <c r="N1768" i="2" s="1"/>
  <c r="K1767" i="2"/>
  <c r="N1767" i="2" s="1"/>
  <c r="K1766" i="2"/>
  <c r="N1766" i="2" s="1"/>
  <c r="K1765" i="2"/>
  <c r="N1765" i="2" s="1"/>
  <c r="K1764" i="2"/>
  <c r="N1764" i="2" s="1"/>
  <c r="K1763" i="2"/>
  <c r="N1763" i="2" s="1"/>
  <c r="K1762" i="2"/>
  <c r="N1762" i="2" s="1"/>
  <c r="K1761" i="2"/>
  <c r="N1761" i="2" s="1"/>
  <c r="K1760" i="2"/>
  <c r="N1760" i="2" s="1"/>
  <c r="K1759" i="2"/>
  <c r="N1759" i="2" s="1"/>
  <c r="K1758" i="2"/>
  <c r="N1758" i="2" s="1"/>
  <c r="K1757" i="2"/>
  <c r="N1757" i="2" s="1"/>
  <c r="K1756" i="2"/>
  <c r="N1756" i="2" s="1"/>
  <c r="K1755" i="2"/>
  <c r="N1755" i="2" s="1"/>
  <c r="K1754" i="2"/>
  <c r="N1754" i="2" s="1"/>
  <c r="K1753" i="2"/>
  <c r="N1753" i="2" s="1"/>
  <c r="K1752" i="2"/>
  <c r="N1752" i="2" s="1"/>
  <c r="K1751" i="2"/>
  <c r="N1751" i="2" s="1"/>
  <c r="K1750" i="2"/>
  <c r="N1750" i="2" s="1"/>
  <c r="K1749" i="2"/>
  <c r="N1749" i="2" s="1"/>
  <c r="K1748" i="2"/>
  <c r="N1748" i="2" s="1"/>
  <c r="K1747" i="2"/>
  <c r="N1747" i="2" s="1"/>
  <c r="K1746" i="2"/>
  <c r="N1746" i="2" s="1"/>
  <c r="K1745" i="2"/>
  <c r="N1745" i="2" s="1"/>
  <c r="K1744" i="2"/>
  <c r="N1744" i="2" s="1"/>
  <c r="K1743" i="2"/>
  <c r="N1743" i="2" s="1"/>
  <c r="K1742" i="2"/>
  <c r="N1742" i="2" s="1"/>
  <c r="K1741" i="2"/>
  <c r="N1741" i="2" s="1"/>
  <c r="K1740" i="2"/>
  <c r="N1740" i="2" s="1"/>
  <c r="K1739" i="2"/>
  <c r="N1739" i="2" s="1"/>
  <c r="K1738" i="2"/>
  <c r="N1738" i="2" s="1"/>
  <c r="K1737" i="2"/>
  <c r="N1737" i="2" s="1"/>
  <c r="K1736" i="2"/>
  <c r="N1736" i="2" s="1"/>
  <c r="K1735" i="2"/>
  <c r="N1735" i="2" s="1"/>
  <c r="K1734" i="2"/>
  <c r="N1734" i="2" s="1"/>
  <c r="K1733" i="2"/>
  <c r="N1733" i="2" s="1"/>
  <c r="K1732" i="2"/>
  <c r="N1732" i="2" s="1"/>
  <c r="K1731" i="2"/>
  <c r="N1731" i="2" s="1"/>
  <c r="K1730" i="2"/>
  <c r="N1730" i="2" s="1"/>
  <c r="K1729" i="2"/>
  <c r="N1729" i="2" s="1"/>
  <c r="K1728" i="2"/>
  <c r="N1728" i="2" s="1"/>
  <c r="K1727" i="2"/>
  <c r="N1727" i="2" s="1"/>
  <c r="K1726" i="2"/>
  <c r="N1726" i="2" s="1"/>
  <c r="K1725" i="2"/>
  <c r="N1725" i="2" s="1"/>
  <c r="K1724" i="2"/>
  <c r="N1724" i="2" s="1"/>
  <c r="K1723" i="2"/>
  <c r="N1723" i="2" s="1"/>
  <c r="K1722" i="2"/>
  <c r="N1722" i="2" s="1"/>
  <c r="K1721" i="2"/>
  <c r="N1721" i="2" s="1"/>
  <c r="K1720" i="2"/>
  <c r="N1720" i="2" s="1"/>
  <c r="K1719" i="2"/>
  <c r="N1719" i="2" s="1"/>
  <c r="K1718" i="2"/>
  <c r="N1718" i="2" s="1"/>
  <c r="K1717" i="2"/>
  <c r="N1717" i="2" s="1"/>
  <c r="K1716" i="2"/>
  <c r="N1716" i="2" s="1"/>
  <c r="K1715" i="2"/>
  <c r="N1715" i="2" s="1"/>
  <c r="K1714" i="2"/>
  <c r="N1714" i="2" s="1"/>
  <c r="K1713" i="2"/>
  <c r="N1713" i="2" s="1"/>
  <c r="K1712" i="2"/>
  <c r="N1712" i="2" s="1"/>
  <c r="K1711" i="2"/>
  <c r="N1711" i="2" s="1"/>
  <c r="K1710" i="2"/>
  <c r="N1710" i="2" s="1"/>
  <c r="K1709" i="2"/>
  <c r="N1709" i="2" s="1"/>
  <c r="K1708" i="2"/>
  <c r="N1708" i="2" s="1"/>
  <c r="K1707" i="2"/>
  <c r="N1707" i="2" s="1"/>
  <c r="K1706" i="2"/>
  <c r="N1706" i="2" s="1"/>
  <c r="K1705" i="2"/>
  <c r="N1705" i="2" s="1"/>
  <c r="K1704" i="2"/>
  <c r="N1704" i="2" s="1"/>
  <c r="K1703" i="2"/>
  <c r="N1703" i="2" s="1"/>
  <c r="K1702" i="2"/>
  <c r="N1702" i="2" s="1"/>
  <c r="K1701" i="2"/>
  <c r="N1701" i="2" s="1"/>
  <c r="K1700" i="2"/>
  <c r="N1700" i="2" s="1"/>
  <c r="K1699" i="2"/>
  <c r="N1699" i="2" s="1"/>
  <c r="K1698" i="2"/>
  <c r="N1698" i="2" s="1"/>
  <c r="K1697" i="2"/>
  <c r="N1697" i="2" s="1"/>
  <c r="K1696" i="2"/>
  <c r="N1696" i="2" s="1"/>
  <c r="K1695" i="2"/>
  <c r="N1695" i="2" s="1"/>
  <c r="K1694" i="2"/>
  <c r="N1694" i="2" s="1"/>
  <c r="K1693" i="2"/>
  <c r="N1693" i="2" s="1"/>
  <c r="K1692" i="2"/>
  <c r="N1692" i="2" s="1"/>
  <c r="K1691" i="2"/>
  <c r="N1691" i="2" s="1"/>
  <c r="K1690" i="2"/>
  <c r="N1690" i="2" s="1"/>
  <c r="K1689" i="2"/>
  <c r="N1689" i="2" s="1"/>
  <c r="K1688" i="2"/>
  <c r="N1688" i="2" s="1"/>
  <c r="K1687" i="2"/>
  <c r="N1687" i="2" s="1"/>
  <c r="K1686" i="2"/>
  <c r="N1686" i="2" s="1"/>
  <c r="K1685" i="2"/>
  <c r="N1685" i="2" s="1"/>
  <c r="K1684" i="2"/>
  <c r="N1684" i="2" s="1"/>
  <c r="K1683" i="2"/>
  <c r="N1683" i="2" s="1"/>
  <c r="K1682" i="2"/>
  <c r="N1682" i="2" s="1"/>
  <c r="K1681" i="2"/>
  <c r="N1681" i="2" s="1"/>
  <c r="K1680" i="2"/>
  <c r="N1680" i="2" s="1"/>
  <c r="K1679" i="2"/>
  <c r="N1679" i="2" s="1"/>
  <c r="K1678" i="2"/>
  <c r="N1678" i="2" s="1"/>
  <c r="K1677" i="2"/>
  <c r="N1677" i="2" s="1"/>
  <c r="K1676" i="2"/>
  <c r="N1676" i="2" s="1"/>
  <c r="K1675" i="2"/>
  <c r="N1675" i="2" s="1"/>
  <c r="K1674" i="2"/>
  <c r="N1674" i="2" s="1"/>
  <c r="K1673" i="2"/>
  <c r="N1673" i="2" s="1"/>
  <c r="K1672" i="2"/>
  <c r="N1672" i="2" s="1"/>
  <c r="K1671" i="2"/>
  <c r="N1671" i="2" s="1"/>
  <c r="K1670" i="2"/>
  <c r="N1670" i="2" s="1"/>
  <c r="K1669" i="2"/>
  <c r="N1669" i="2" s="1"/>
  <c r="K1668" i="2"/>
  <c r="N1668" i="2" s="1"/>
  <c r="K1667" i="2"/>
  <c r="N1667" i="2" s="1"/>
  <c r="K1666" i="2"/>
  <c r="N1666" i="2" s="1"/>
  <c r="K1665" i="2"/>
  <c r="N1665" i="2" s="1"/>
  <c r="K1664" i="2"/>
  <c r="N1664" i="2" s="1"/>
  <c r="K1663" i="2"/>
  <c r="N1663" i="2" s="1"/>
  <c r="K1662" i="2"/>
  <c r="N1662" i="2" s="1"/>
  <c r="K1661" i="2"/>
  <c r="N1661" i="2" s="1"/>
  <c r="K1660" i="2"/>
  <c r="N1660" i="2" s="1"/>
  <c r="K1659" i="2"/>
  <c r="N1659" i="2" s="1"/>
  <c r="K1658" i="2"/>
  <c r="N1658" i="2" s="1"/>
  <c r="K1657" i="2"/>
  <c r="N1657" i="2" s="1"/>
  <c r="K1656" i="2"/>
  <c r="N1656" i="2" s="1"/>
  <c r="K1655" i="2"/>
  <c r="N1655" i="2" s="1"/>
  <c r="K1654" i="2"/>
  <c r="N1654" i="2" s="1"/>
  <c r="K1653" i="2"/>
  <c r="N1653" i="2" s="1"/>
  <c r="K1652" i="2"/>
  <c r="N1652" i="2" s="1"/>
  <c r="K1651" i="2"/>
  <c r="N1651" i="2" s="1"/>
  <c r="K1650" i="2"/>
  <c r="N1650" i="2" s="1"/>
  <c r="K1649" i="2"/>
  <c r="N1649" i="2" s="1"/>
  <c r="K1648" i="2"/>
  <c r="N1648" i="2" s="1"/>
  <c r="K1647" i="2"/>
  <c r="N1647" i="2" s="1"/>
  <c r="K1646" i="2"/>
  <c r="N1646" i="2" s="1"/>
  <c r="K1645" i="2"/>
  <c r="N1645" i="2" s="1"/>
  <c r="K1644" i="2"/>
  <c r="N1644" i="2" s="1"/>
  <c r="K1643" i="2"/>
  <c r="N1643" i="2" s="1"/>
  <c r="K1642" i="2"/>
  <c r="N1642" i="2" s="1"/>
  <c r="K1641" i="2"/>
  <c r="N1641" i="2" s="1"/>
  <c r="K1640" i="2"/>
  <c r="N1640" i="2" s="1"/>
  <c r="K1639" i="2"/>
  <c r="N1639" i="2" s="1"/>
  <c r="K1638" i="2"/>
  <c r="N1638" i="2" s="1"/>
  <c r="K1637" i="2"/>
  <c r="N1637" i="2" s="1"/>
  <c r="K1636" i="2"/>
  <c r="N1636" i="2" s="1"/>
  <c r="K1635" i="2"/>
  <c r="N1635" i="2" s="1"/>
  <c r="K1634" i="2"/>
  <c r="N1634" i="2" s="1"/>
  <c r="K1633" i="2"/>
  <c r="N1633" i="2" s="1"/>
  <c r="K1632" i="2"/>
  <c r="N1632" i="2" s="1"/>
  <c r="K1631" i="2"/>
  <c r="N1631" i="2" s="1"/>
  <c r="K1630" i="2"/>
  <c r="N1630" i="2" s="1"/>
  <c r="K1629" i="2"/>
  <c r="N1629" i="2" s="1"/>
  <c r="K1628" i="2"/>
  <c r="N1628" i="2" s="1"/>
  <c r="K1627" i="2"/>
  <c r="N1627" i="2" s="1"/>
  <c r="K1626" i="2"/>
  <c r="N1626" i="2" s="1"/>
  <c r="K1625" i="2"/>
  <c r="N1625" i="2" s="1"/>
  <c r="K1624" i="2"/>
  <c r="N1624" i="2" s="1"/>
  <c r="K1623" i="2"/>
  <c r="N1623" i="2" s="1"/>
  <c r="K1622" i="2"/>
  <c r="N1622" i="2" s="1"/>
  <c r="K1621" i="2"/>
  <c r="N1621" i="2" s="1"/>
  <c r="K1620" i="2"/>
  <c r="N1620" i="2" s="1"/>
  <c r="K1619" i="2"/>
  <c r="N1619" i="2" s="1"/>
  <c r="K1618" i="2"/>
  <c r="N1618" i="2" s="1"/>
  <c r="K1617" i="2"/>
  <c r="N1617" i="2" s="1"/>
  <c r="K1616" i="2"/>
  <c r="N1616" i="2" s="1"/>
  <c r="K1615" i="2"/>
  <c r="N1615" i="2" s="1"/>
  <c r="K1614" i="2"/>
  <c r="N1614" i="2" s="1"/>
  <c r="K1613" i="2"/>
  <c r="N1613" i="2" s="1"/>
  <c r="K1612" i="2"/>
  <c r="N1612" i="2" s="1"/>
  <c r="K1611" i="2"/>
  <c r="N1611" i="2" s="1"/>
  <c r="K1610" i="2"/>
  <c r="N1610" i="2" s="1"/>
  <c r="K1609" i="2"/>
  <c r="N1609" i="2" s="1"/>
  <c r="K1608" i="2"/>
  <c r="N1608" i="2" s="1"/>
  <c r="K1607" i="2"/>
  <c r="N1607" i="2" s="1"/>
  <c r="K1606" i="2"/>
  <c r="N1606" i="2" s="1"/>
  <c r="K1605" i="2"/>
  <c r="N1605" i="2" s="1"/>
  <c r="K1604" i="2"/>
  <c r="N1604" i="2" s="1"/>
  <c r="K1603" i="2"/>
  <c r="N1603" i="2" s="1"/>
  <c r="K1602" i="2"/>
  <c r="N1602" i="2" s="1"/>
  <c r="K1601" i="2"/>
  <c r="N1601" i="2" s="1"/>
  <c r="K1600" i="2"/>
  <c r="N1600" i="2" s="1"/>
  <c r="K1599" i="2"/>
  <c r="N1599" i="2" s="1"/>
  <c r="K1598" i="2"/>
  <c r="N1598" i="2" s="1"/>
  <c r="K1597" i="2"/>
  <c r="N1597" i="2" s="1"/>
  <c r="K1596" i="2"/>
  <c r="N1596" i="2" s="1"/>
  <c r="K1595" i="2"/>
  <c r="N1595" i="2" s="1"/>
  <c r="K1594" i="2"/>
  <c r="N1594" i="2" s="1"/>
  <c r="K1593" i="2"/>
  <c r="N1593" i="2" s="1"/>
  <c r="K1592" i="2"/>
  <c r="N1592" i="2" s="1"/>
  <c r="K1591" i="2"/>
  <c r="N1591" i="2" s="1"/>
  <c r="K1590" i="2"/>
  <c r="N1590" i="2" s="1"/>
  <c r="K1589" i="2"/>
  <c r="N1589" i="2" s="1"/>
  <c r="K1588" i="2"/>
  <c r="N1588" i="2" s="1"/>
  <c r="K1587" i="2"/>
  <c r="N1587" i="2" s="1"/>
  <c r="K1586" i="2"/>
  <c r="N1586" i="2" s="1"/>
  <c r="K1585" i="2"/>
  <c r="N1585" i="2" s="1"/>
  <c r="K1584" i="2"/>
  <c r="N1584" i="2" s="1"/>
  <c r="K1583" i="2"/>
  <c r="N1583" i="2" s="1"/>
  <c r="K1582" i="2"/>
  <c r="N1582" i="2" s="1"/>
  <c r="K1581" i="2"/>
  <c r="N1581" i="2" s="1"/>
  <c r="K1580" i="2"/>
  <c r="N1580" i="2" s="1"/>
  <c r="K1579" i="2"/>
  <c r="N1579" i="2" s="1"/>
  <c r="K1578" i="2"/>
  <c r="N1578" i="2" s="1"/>
  <c r="K1577" i="2"/>
  <c r="N1577" i="2" s="1"/>
  <c r="K1576" i="2"/>
  <c r="N1576" i="2" s="1"/>
  <c r="K1575" i="2"/>
  <c r="N1575" i="2" s="1"/>
  <c r="K1574" i="2"/>
  <c r="N1574" i="2" s="1"/>
  <c r="K1573" i="2"/>
  <c r="N1573" i="2" s="1"/>
  <c r="K1572" i="2"/>
  <c r="N1572" i="2" s="1"/>
  <c r="K1571" i="2"/>
  <c r="N1571" i="2" s="1"/>
  <c r="K1570" i="2"/>
  <c r="N1570" i="2" s="1"/>
  <c r="K1569" i="2"/>
  <c r="N1569" i="2" s="1"/>
  <c r="K1568" i="2"/>
  <c r="N1568" i="2" s="1"/>
  <c r="K1567" i="2"/>
  <c r="N1567" i="2" s="1"/>
  <c r="K1566" i="2"/>
  <c r="N1566" i="2" s="1"/>
  <c r="K1565" i="2"/>
  <c r="N1565" i="2" s="1"/>
  <c r="K1564" i="2"/>
  <c r="N1564" i="2" s="1"/>
  <c r="K1563" i="2"/>
  <c r="N1563" i="2" s="1"/>
  <c r="K1562" i="2"/>
  <c r="N1562" i="2" s="1"/>
  <c r="K1561" i="2"/>
  <c r="N1561" i="2" s="1"/>
  <c r="K1560" i="2"/>
  <c r="N1560" i="2" s="1"/>
  <c r="K1559" i="2"/>
  <c r="N1559" i="2" s="1"/>
  <c r="K1558" i="2"/>
  <c r="N1558" i="2" s="1"/>
  <c r="K1557" i="2"/>
  <c r="N1557" i="2" s="1"/>
  <c r="K1556" i="2"/>
  <c r="N1556" i="2" s="1"/>
  <c r="K1555" i="2"/>
  <c r="N1555" i="2" s="1"/>
  <c r="K1554" i="2"/>
  <c r="N1554" i="2" s="1"/>
  <c r="K1553" i="2"/>
  <c r="N1553" i="2" s="1"/>
  <c r="K1552" i="2"/>
  <c r="N1552" i="2" s="1"/>
  <c r="K1551" i="2"/>
  <c r="N1551" i="2" s="1"/>
  <c r="K1550" i="2"/>
  <c r="N1550" i="2" s="1"/>
  <c r="K1549" i="2"/>
  <c r="N1549" i="2" s="1"/>
  <c r="K1548" i="2"/>
  <c r="N1548" i="2" s="1"/>
  <c r="K1547" i="2"/>
  <c r="N1547" i="2" s="1"/>
  <c r="K1546" i="2"/>
  <c r="N1546" i="2" s="1"/>
  <c r="K1545" i="2"/>
  <c r="N1545" i="2" s="1"/>
  <c r="K1544" i="2"/>
  <c r="N1544" i="2" s="1"/>
  <c r="K1543" i="2"/>
  <c r="N1543" i="2" s="1"/>
  <c r="K1542" i="2"/>
  <c r="N1542" i="2" s="1"/>
  <c r="K1541" i="2"/>
  <c r="N1541" i="2" s="1"/>
  <c r="K1540" i="2"/>
  <c r="N1540" i="2" s="1"/>
  <c r="K1539" i="2"/>
  <c r="N1539" i="2" s="1"/>
  <c r="K1538" i="2"/>
  <c r="N1538" i="2" s="1"/>
  <c r="K1537" i="2"/>
  <c r="N1537" i="2" s="1"/>
  <c r="K1536" i="2"/>
  <c r="N1536" i="2" s="1"/>
  <c r="K1535" i="2"/>
  <c r="N1535" i="2" s="1"/>
  <c r="K1534" i="2"/>
  <c r="N1534" i="2" s="1"/>
  <c r="K1533" i="2"/>
  <c r="N1533" i="2" s="1"/>
  <c r="K1532" i="2"/>
  <c r="N1532" i="2" s="1"/>
  <c r="K1531" i="2"/>
  <c r="N1531" i="2" s="1"/>
  <c r="K1530" i="2"/>
  <c r="N1530" i="2" s="1"/>
  <c r="K1529" i="2"/>
  <c r="N1529" i="2" s="1"/>
  <c r="K1528" i="2"/>
  <c r="N1528" i="2" s="1"/>
  <c r="K1527" i="2"/>
  <c r="N1527" i="2" s="1"/>
  <c r="K1526" i="2"/>
  <c r="N1526" i="2" s="1"/>
  <c r="K1525" i="2"/>
  <c r="N1525" i="2" s="1"/>
  <c r="K1524" i="2"/>
  <c r="N1524" i="2" s="1"/>
  <c r="K1523" i="2"/>
  <c r="N1523" i="2" s="1"/>
  <c r="K1522" i="2"/>
  <c r="N1522" i="2" s="1"/>
  <c r="K1521" i="2"/>
  <c r="N1521" i="2" s="1"/>
  <c r="K1520" i="2"/>
  <c r="N1520" i="2" s="1"/>
  <c r="K1519" i="2"/>
  <c r="N1519" i="2" s="1"/>
  <c r="K1518" i="2"/>
  <c r="N1518" i="2" s="1"/>
  <c r="K1517" i="2"/>
  <c r="N1517" i="2" s="1"/>
  <c r="K1516" i="2"/>
  <c r="N1516" i="2" s="1"/>
  <c r="K1515" i="2"/>
  <c r="N1515" i="2" s="1"/>
  <c r="K1514" i="2"/>
  <c r="N1514" i="2" s="1"/>
  <c r="K1513" i="2"/>
  <c r="N1513" i="2" s="1"/>
  <c r="K1512" i="2"/>
  <c r="N1512" i="2" s="1"/>
  <c r="K1511" i="2"/>
  <c r="N1511" i="2" s="1"/>
  <c r="K1510" i="2"/>
  <c r="N1510" i="2" s="1"/>
  <c r="K1509" i="2"/>
  <c r="N1509" i="2" s="1"/>
  <c r="K1508" i="2"/>
  <c r="N1508" i="2" s="1"/>
  <c r="K1507" i="2"/>
  <c r="N1507" i="2" s="1"/>
  <c r="K1506" i="2"/>
  <c r="N1506" i="2" s="1"/>
  <c r="K1505" i="2"/>
  <c r="N1505" i="2" s="1"/>
  <c r="K1504" i="2"/>
  <c r="N1504" i="2" s="1"/>
  <c r="K1503" i="2"/>
  <c r="N1503" i="2" s="1"/>
  <c r="K1502" i="2"/>
  <c r="N1502" i="2" s="1"/>
  <c r="K1501" i="2"/>
  <c r="N1501" i="2" s="1"/>
  <c r="K1500" i="2"/>
  <c r="N1500" i="2" s="1"/>
  <c r="K1499" i="2"/>
  <c r="N1499" i="2" s="1"/>
  <c r="K1498" i="2"/>
  <c r="N1498" i="2" s="1"/>
  <c r="K1497" i="2"/>
  <c r="N1497" i="2" s="1"/>
  <c r="K1496" i="2"/>
  <c r="N1496" i="2" s="1"/>
  <c r="K1495" i="2"/>
  <c r="N1495" i="2" s="1"/>
  <c r="K1494" i="2"/>
  <c r="N1494" i="2" s="1"/>
  <c r="K1493" i="2"/>
  <c r="N1493" i="2" s="1"/>
  <c r="K1492" i="2"/>
  <c r="N1492" i="2" s="1"/>
  <c r="K1491" i="2"/>
  <c r="N1491" i="2" s="1"/>
  <c r="K1490" i="2"/>
  <c r="N1490" i="2" s="1"/>
  <c r="K1489" i="2"/>
  <c r="N1489" i="2" s="1"/>
  <c r="K1488" i="2"/>
  <c r="N1488" i="2" s="1"/>
  <c r="K1487" i="2"/>
  <c r="N1487" i="2" s="1"/>
  <c r="K1486" i="2"/>
  <c r="N1486" i="2" s="1"/>
  <c r="K1485" i="2"/>
  <c r="N1485" i="2" s="1"/>
  <c r="K1484" i="2"/>
  <c r="N1484" i="2" s="1"/>
  <c r="K1483" i="2"/>
  <c r="N1483" i="2" s="1"/>
  <c r="K1482" i="2"/>
  <c r="N1482" i="2" s="1"/>
  <c r="K1481" i="2"/>
  <c r="N1481" i="2" s="1"/>
  <c r="K1480" i="2"/>
  <c r="N1480" i="2" s="1"/>
  <c r="K1479" i="2"/>
  <c r="N1479" i="2" s="1"/>
  <c r="K1478" i="2"/>
  <c r="N1478" i="2" s="1"/>
  <c r="K1477" i="2"/>
  <c r="N1477" i="2" s="1"/>
  <c r="K1476" i="2"/>
  <c r="N1476" i="2" s="1"/>
  <c r="K1475" i="2"/>
  <c r="N1475" i="2" s="1"/>
  <c r="K1474" i="2"/>
  <c r="N1474" i="2" s="1"/>
  <c r="K1473" i="2"/>
  <c r="N1473" i="2" s="1"/>
  <c r="K1472" i="2"/>
  <c r="N1472" i="2" s="1"/>
  <c r="K1471" i="2"/>
  <c r="N1471" i="2" s="1"/>
  <c r="K1470" i="2"/>
  <c r="N1470" i="2" s="1"/>
  <c r="K1469" i="2"/>
  <c r="N1469" i="2" s="1"/>
  <c r="K1468" i="2"/>
  <c r="N1468" i="2" s="1"/>
  <c r="K1467" i="2"/>
  <c r="N1467" i="2" s="1"/>
  <c r="K1466" i="2"/>
  <c r="N1466" i="2" s="1"/>
  <c r="K1465" i="2"/>
  <c r="N1465" i="2" s="1"/>
  <c r="K1464" i="2"/>
  <c r="N1464" i="2" s="1"/>
  <c r="K1463" i="2"/>
  <c r="N1463" i="2" s="1"/>
  <c r="K1462" i="2"/>
  <c r="N1462" i="2" s="1"/>
  <c r="K1461" i="2"/>
  <c r="N1461" i="2" s="1"/>
  <c r="K1460" i="2"/>
  <c r="N1460" i="2" s="1"/>
  <c r="K1459" i="2"/>
  <c r="N1459" i="2" s="1"/>
  <c r="K1458" i="2"/>
  <c r="N1458" i="2" s="1"/>
  <c r="K1457" i="2"/>
  <c r="N1457" i="2" s="1"/>
  <c r="K1456" i="2"/>
  <c r="N1456" i="2" s="1"/>
  <c r="K1455" i="2"/>
  <c r="N1455" i="2" s="1"/>
  <c r="K1454" i="2"/>
  <c r="N1454" i="2" s="1"/>
  <c r="K1453" i="2"/>
  <c r="N1453" i="2" s="1"/>
  <c r="K1452" i="2"/>
  <c r="N1452" i="2" s="1"/>
  <c r="K1451" i="2"/>
  <c r="N1451" i="2" s="1"/>
  <c r="K1450" i="2"/>
  <c r="N1450" i="2" s="1"/>
  <c r="K1449" i="2"/>
  <c r="N1449" i="2" s="1"/>
  <c r="K1448" i="2"/>
  <c r="N1448" i="2" s="1"/>
  <c r="K1447" i="2"/>
  <c r="N1447" i="2" s="1"/>
  <c r="K1446" i="2"/>
  <c r="N1446" i="2" s="1"/>
  <c r="K1445" i="2"/>
  <c r="N1445" i="2" s="1"/>
  <c r="K1444" i="2"/>
  <c r="N1444" i="2" s="1"/>
  <c r="K1443" i="2"/>
  <c r="N1443" i="2" s="1"/>
  <c r="K1442" i="2"/>
  <c r="N1442" i="2" s="1"/>
  <c r="K1441" i="2"/>
  <c r="N1441" i="2" s="1"/>
  <c r="K1440" i="2"/>
  <c r="N1440" i="2" s="1"/>
  <c r="K1439" i="2"/>
  <c r="N1439" i="2" s="1"/>
  <c r="K1438" i="2"/>
  <c r="N1438" i="2" s="1"/>
  <c r="K1437" i="2"/>
  <c r="N1437" i="2" s="1"/>
  <c r="K1436" i="2"/>
  <c r="N1436" i="2" s="1"/>
  <c r="K1435" i="2"/>
  <c r="N1435" i="2" s="1"/>
  <c r="K1434" i="2"/>
  <c r="N1434" i="2" s="1"/>
  <c r="K1433" i="2"/>
  <c r="N1433" i="2" s="1"/>
  <c r="K1432" i="2"/>
  <c r="N1432" i="2" s="1"/>
  <c r="K1431" i="2"/>
  <c r="N1431" i="2" s="1"/>
  <c r="K1430" i="2"/>
  <c r="N1430" i="2" s="1"/>
  <c r="K1429" i="2"/>
  <c r="N1429" i="2" s="1"/>
  <c r="K1428" i="2"/>
  <c r="N1428" i="2" s="1"/>
  <c r="K1427" i="2"/>
  <c r="N1427" i="2" s="1"/>
  <c r="K1426" i="2"/>
  <c r="N1426" i="2" s="1"/>
  <c r="K1425" i="2"/>
  <c r="N1425" i="2" s="1"/>
  <c r="K1424" i="2"/>
  <c r="N1424" i="2" s="1"/>
  <c r="K1423" i="2"/>
  <c r="N1423" i="2" s="1"/>
  <c r="K1422" i="2"/>
  <c r="N1422" i="2" s="1"/>
  <c r="K1421" i="2"/>
  <c r="N1421" i="2" s="1"/>
  <c r="K1420" i="2"/>
  <c r="N1420" i="2" s="1"/>
  <c r="K1419" i="2"/>
  <c r="N1419" i="2" s="1"/>
  <c r="K1418" i="2"/>
  <c r="N1418" i="2" s="1"/>
  <c r="K1417" i="2"/>
  <c r="N1417" i="2" s="1"/>
  <c r="K1416" i="2"/>
  <c r="N1416" i="2" s="1"/>
  <c r="K1415" i="2"/>
  <c r="N1415" i="2" s="1"/>
  <c r="K1414" i="2"/>
  <c r="N1414" i="2" s="1"/>
  <c r="K1413" i="2"/>
  <c r="N1413" i="2" s="1"/>
  <c r="K1412" i="2"/>
  <c r="N1412" i="2" s="1"/>
  <c r="K1411" i="2"/>
  <c r="N1411" i="2" s="1"/>
  <c r="K1410" i="2"/>
  <c r="N1410" i="2" s="1"/>
  <c r="K1409" i="2"/>
  <c r="N1409" i="2" s="1"/>
  <c r="K1408" i="2"/>
  <c r="N1408" i="2" s="1"/>
  <c r="K1407" i="2"/>
  <c r="N1407" i="2" s="1"/>
  <c r="K1406" i="2"/>
  <c r="N1406" i="2" s="1"/>
  <c r="K1405" i="2"/>
  <c r="N1405" i="2" s="1"/>
  <c r="K1404" i="2"/>
  <c r="N1404" i="2" s="1"/>
  <c r="K1403" i="2"/>
  <c r="N1403" i="2" s="1"/>
  <c r="K1402" i="2"/>
  <c r="N1402" i="2" s="1"/>
  <c r="K1401" i="2"/>
  <c r="N1401" i="2" s="1"/>
  <c r="K1400" i="2"/>
  <c r="N1400" i="2" s="1"/>
  <c r="K1399" i="2"/>
  <c r="N1399" i="2" s="1"/>
  <c r="K1398" i="2"/>
  <c r="N1398" i="2" s="1"/>
  <c r="K1397" i="2"/>
  <c r="N1397" i="2" s="1"/>
  <c r="K1396" i="2"/>
  <c r="N1396" i="2" s="1"/>
  <c r="K1395" i="2"/>
  <c r="N1395" i="2" s="1"/>
  <c r="K1394" i="2"/>
  <c r="N1394" i="2" s="1"/>
  <c r="K1393" i="2"/>
  <c r="N1393" i="2" s="1"/>
  <c r="K1392" i="2"/>
  <c r="N1392" i="2" s="1"/>
  <c r="K1391" i="2"/>
  <c r="N1391" i="2" s="1"/>
  <c r="K1390" i="2"/>
  <c r="N1390" i="2" s="1"/>
  <c r="K1389" i="2"/>
  <c r="N1389" i="2" s="1"/>
  <c r="K1388" i="2"/>
  <c r="N1388" i="2" s="1"/>
  <c r="K1387" i="2"/>
  <c r="N1387" i="2" s="1"/>
  <c r="K1386" i="2"/>
  <c r="N1386" i="2" s="1"/>
  <c r="K1385" i="2"/>
  <c r="N1385" i="2" s="1"/>
  <c r="K1384" i="2"/>
  <c r="N1384" i="2" s="1"/>
  <c r="K1383" i="2"/>
  <c r="N1383" i="2" s="1"/>
  <c r="K1382" i="2"/>
  <c r="N1382" i="2" s="1"/>
  <c r="K1381" i="2"/>
  <c r="N1381" i="2" s="1"/>
  <c r="K1380" i="2"/>
  <c r="N1380" i="2" s="1"/>
  <c r="K1379" i="2"/>
  <c r="N1379" i="2" s="1"/>
  <c r="K1378" i="2"/>
  <c r="N1378" i="2" s="1"/>
  <c r="K1377" i="2"/>
  <c r="N1377" i="2" s="1"/>
  <c r="K1376" i="2"/>
  <c r="N1376" i="2" s="1"/>
  <c r="K1375" i="2"/>
  <c r="N1375" i="2" s="1"/>
  <c r="K1374" i="2"/>
  <c r="N1374" i="2" s="1"/>
  <c r="K1373" i="2"/>
  <c r="N1373" i="2" s="1"/>
  <c r="K1372" i="2"/>
  <c r="N1372" i="2" s="1"/>
  <c r="K1371" i="2"/>
  <c r="N1371" i="2" s="1"/>
  <c r="K1370" i="2"/>
  <c r="N1370" i="2" s="1"/>
  <c r="K1369" i="2"/>
  <c r="N1369" i="2" s="1"/>
  <c r="K1368" i="2"/>
  <c r="N1368" i="2" s="1"/>
  <c r="K1367" i="2"/>
  <c r="N1367" i="2" s="1"/>
  <c r="K1366" i="2"/>
  <c r="N1366" i="2" s="1"/>
  <c r="K1365" i="2"/>
  <c r="N1365" i="2" s="1"/>
  <c r="K1364" i="2"/>
  <c r="N1364" i="2" s="1"/>
  <c r="K1363" i="2"/>
  <c r="N1363" i="2" s="1"/>
  <c r="K1362" i="2"/>
  <c r="N1362" i="2" s="1"/>
  <c r="K1361" i="2"/>
  <c r="N1361" i="2" s="1"/>
  <c r="K1360" i="2"/>
  <c r="N1360" i="2" s="1"/>
  <c r="K1359" i="2"/>
  <c r="N1359" i="2" s="1"/>
  <c r="K1358" i="2"/>
  <c r="N1358" i="2" s="1"/>
  <c r="K1357" i="2"/>
  <c r="N1357" i="2" s="1"/>
  <c r="K1356" i="2"/>
  <c r="N1356" i="2" s="1"/>
  <c r="K1355" i="2"/>
  <c r="N1355" i="2" s="1"/>
  <c r="K1354" i="2"/>
  <c r="N1354" i="2" s="1"/>
  <c r="K1353" i="2"/>
  <c r="N1353" i="2" s="1"/>
  <c r="K1352" i="2"/>
  <c r="N1352" i="2" s="1"/>
  <c r="K1351" i="2"/>
  <c r="N1351" i="2" s="1"/>
  <c r="K1350" i="2"/>
  <c r="N1350" i="2" s="1"/>
  <c r="K1349" i="2"/>
  <c r="N1349" i="2" s="1"/>
  <c r="K1348" i="2"/>
  <c r="N1348" i="2" s="1"/>
  <c r="K1347" i="2"/>
  <c r="N1347" i="2" s="1"/>
  <c r="K1346" i="2"/>
  <c r="N1346" i="2" s="1"/>
  <c r="K1345" i="2"/>
  <c r="N1345" i="2" s="1"/>
  <c r="K1344" i="2"/>
  <c r="N1344" i="2" s="1"/>
  <c r="K1343" i="2"/>
  <c r="N1343" i="2" s="1"/>
  <c r="K1342" i="2"/>
  <c r="N1342" i="2" s="1"/>
  <c r="K1341" i="2"/>
  <c r="N1341" i="2" s="1"/>
  <c r="K1340" i="2"/>
  <c r="N1340" i="2" s="1"/>
  <c r="K1339" i="2"/>
  <c r="N1339" i="2" s="1"/>
  <c r="K1338" i="2"/>
  <c r="N1338" i="2" s="1"/>
  <c r="K1337" i="2"/>
  <c r="N1337" i="2" s="1"/>
  <c r="K1336" i="2"/>
  <c r="N1336" i="2" s="1"/>
  <c r="K1335" i="2"/>
  <c r="N1335" i="2" s="1"/>
  <c r="K1334" i="2"/>
  <c r="N1334" i="2" s="1"/>
  <c r="K1333" i="2"/>
  <c r="N1333" i="2" s="1"/>
  <c r="K1332" i="2"/>
  <c r="N1332" i="2" s="1"/>
  <c r="K1331" i="2"/>
  <c r="N1331" i="2" s="1"/>
  <c r="K1330" i="2"/>
  <c r="N1330" i="2" s="1"/>
  <c r="K1329" i="2"/>
  <c r="N1329" i="2" s="1"/>
  <c r="K1328" i="2"/>
  <c r="N1328" i="2" s="1"/>
  <c r="K1327" i="2"/>
  <c r="N1327" i="2" s="1"/>
  <c r="K1326" i="2"/>
  <c r="N1326" i="2" s="1"/>
  <c r="K1325" i="2"/>
  <c r="N1325" i="2" s="1"/>
  <c r="K1324" i="2"/>
  <c r="N1324" i="2" s="1"/>
  <c r="K1323" i="2"/>
  <c r="N1323" i="2" s="1"/>
  <c r="K1322" i="2"/>
  <c r="N1322" i="2" s="1"/>
  <c r="K1321" i="2"/>
  <c r="N1321" i="2" s="1"/>
  <c r="K1320" i="2"/>
  <c r="N1320" i="2" s="1"/>
  <c r="K1319" i="2"/>
  <c r="N1319" i="2" s="1"/>
  <c r="K1318" i="2"/>
  <c r="N1318" i="2" s="1"/>
  <c r="K1317" i="2"/>
  <c r="N1317" i="2" s="1"/>
  <c r="K1316" i="2"/>
  <c r="N1316" i="2" s="1"/>
  <c r="K1315" i="2"/>
  <c r="N1315" i="2" s="1"/>
  <c r="K1314" i="2"/>
  <c r="N1314" i="2" s="1"/>
  <c r="K1313" i="2"/>
  <c r="N1313" i="2" s="1"/>
  <c r="K1312" i="2"/>
  <c r="N1312" i="2" s="1"/>
  <c r="K1311" i="2"/>
  <c r="N1311" i="2" s="1"/>
  <c r="K1310" i="2"/>
  <c r="N1310" i="2" s="1"/>
  <c r="K1309" i="2"/>
  <c r="N1309" i="2" s="1"/>
  <c r="K1308" i="2"/>
  <c r="N1308" i="2" s="1"/>
  <c r="K1307" i="2"/>
  <c r="N1307" i="2" s="1"/>
  <c r="K1306" i="2"/>
  <c r="N1306" i="2" s="1"/>
  <c r="K1305" i="2"/>
  <c r="N1305" i="2" s="1"/>
  <c r="K1304" i="2"/>
  <c r="N1304" i="2" s="1"/>
  <c r="K1303" i="2"/>
  <c r="N1303" i="2" s="1"/>
  <c r="K1302" i="2"/>
  <c r="N1302" i="2" s="1"/>
  <c r="K1301" i="2"/>
  <c r="N1301" i="2" s="1"/>
  <c r="K1300" i="2"/>
  <c r="N1300" i="2" s="1"/>
  <c r="K1299" i="2"/>
  <c r="N1299" i="2" s="1"/>
  <c r="K1298" i="2"/>
  <c r="N1298" i="2" s="1"/>
  <c r="K1297" i="2"/>
  <c r="N1297" i="2" s="1"/>
  <c r="K1296" i="2"/>
  <c r="N1296" i="2" s="1"/>
  <c r="K1295" i="2"/>
  <c r="N1295" i="2" s="1"/>
  <c r="K1294" i="2"/>
  <c r="N1294" i="2" s="1"/>
  <c r="K1293" i="2"/>
  <c r="N1293" i="2" s="1"/>
  <c r="K1292" i="2"/>
  <c r="N1292" i="2" s="1"/>
  <c r="K1291" i="2"/>
  <c r="N1291" i="2" s="1"/>
  <c r="K1290" i="2"/>
  <c r="N1290" i="2" s="1"/>
  <c r="K1289" i="2"/>
  <c r="N1289" i="2" s="1"/>
  <c r="K1288" i="2"/>
  <c r="N1288" i="2" s="1"/>
  <c r="K1287" i="2"/>
  <c r="N1287" i="2" s="1"/>
  <c r="K1286" i="2"/>
  <c r="N1286" i="2" s="1"/>
  <c r="K1285" i="2"/>
  <c r="N1285" i="2" s="1"/>
  <c r="K1284" i="2"/>
  <c r="N1284" i="2" s="1"/>
  <c r="K1283" i="2"/>
  <c r="N1283" i="2" s="1"/>
  <c r="K1282" i="2"/>
  <c r="N1282" i="2" s="1"/>
  <c r="K1281" i="2"/>
  <c r="N1281" i="2" s="1"/>
  <c r="K1280" i="2"/>
  <c r="N1280" i="2" s="1"/>
  <c r="K1279" i="2"/>
  <c r="N1279" i="2" s="1"/>
  <c r="K1278" i="2"/>
  <c r="N1278" i="2" s="1"/>
  <c r="K1277" i="2"/>
  <c r="N1277" i="2" s="1"/>
  <c r="K1276" i="2"/>
  <c r="N1276" i="2" s="1"/>
  <c r="K1275" i="2"/>
  <c r="N1275" i="2" s="1"/>
  <c r="K1274" i="2"/>
  <c r="N1274" i="2" s="1"/>
  <c r="K1273" i="2"/>
  <c r="N1273" i="2" s="1"/>
  <c r="K1272" i="2"/>
  <c r="N1272" i="2" s="1"/>
  <c r="K1271" i="2"/>
  <c r="N1271" i="2" s="1"/>
  <c r="K1270" i="2"/>
  <c r="N1270" i="2" s="1"/>
  <c r="K1269" i="2"/>
  <c r="N1269" i="2" s="1"/>
  <c r="K1268" i="2"/>
  <c r="N1268" i="2" s="1"/>
  <c r="K1267" i="2"/>
  <c r="N1267" i="2" s="1"/>
  <c r="K1266" i="2"/>
  <c r="N1266" i="2" s="1"/>
  <c r="K1265" i="2"/>
  <c r="N1265" i="2" s="1"/>
  <c r="K1264" i="2"/>
  <c r="N1264" i="2" s="1"/>
  <c r="K1263" i="2"/>
  <c r="N1263" i="2" s="1"/>
  <c r="K1262" i="2"/>
  <c r="N1262" i="2" s="1"/>
  <c r="K1261" i="2"/>
  <c r="N1261" i="2" s="1"/>
  <c r="K1260" i="2"/>
  <c r="N1260" i="2" s="1"/>
  <c r="K1259" i="2"/>
  <c r="N1259" i="2" s="1"/>
  <c r="K1258" i="2"/>
  <c r="N1258" i="2" s="1"/>
  <c r="K1257" i="2"/>
  <c r="N1257" i="2" s="1"/>
  <c r="K1256" i="2"/>
  <c r="N1256" i="2" s="1"/>
  <c r="K1255" i="2"/>
  <c r="N1255" i="2" s="1"/>
  <c r="K1254" i="2"/>
  <c r="N1254" i="2" s="1"/>
  <c r="K1253" i="2"/>
  <c r="N1253" i="2" s="1"/>
  <c r="K1252" i="2"/>
  <c r="N1252" i="2" s="1"/>
  <c r="K1251" i="2"/>
  <c r="N1251" i="2" s="1"/>
  <c r="K1250" i="2"/>
  <c r="N1250" i="2" s="1"/>
  <c r="K1249" i="2"/>
  <c r="N1249" i="2" s="1"/>
  <c r="K1248" i="2"/>
  <c r="N1248" i="2" s="1"/>
  <c r="K1247" i="2"/>
  <c r="N1247" i="2" s="1"/>
  <c r="K1246" i="2"/>
  <c r="N1246" i="2" s="1"/>
  <c r="K1245" i="2"/>
  <c r="N1245" i="2" s="1"/>
  <c r="K1244" i="2"/>
  <c r="N1244" i="2" s="1"/>
  <c r="K1243" i="2"/>
  <c r="N1243" i="2" s="1"/>
  <c r="K1242" i="2"/>
  <c r="N1242" i="2" s="1"/>
  <c r="K1241" i="2"/>
  <c r="N1241" i="2" s="1"/>
  <c r="K1240" i="2"/>
  <c r="N1240" i="2" s="1"/>
  <c r="K1239" i="2"/>
  <c r="N1239" i="2" s="1"/>
  <c r="K1238" i="2"/>
  <c r="N1238" i="2" s="1"/>
  <c r="K1237" i="2"/>
  <c r="N1237" i="2" s="1"/>
  <c r="K1236" i="2"/>
  <c r="N1236" i="2" s="1"/>
  <c r="K1235" i="2"/>
  <c r="N1235" i="2" s="1"/>
  <c r="K1234" i="2"/>
  <c r="N1234" i="2" s="1"/>
  <c r="K1233" i="2"/>
  <c r="N1233" i="2" s="1"/>
  <c r="K1232" i="2"/>
  <c r="N1232" i="2" s="1"/>
  <c r="K1231" i="2"/>
  <c r="N1231" i="2" s="1"/>
  <c r="K1230" i="2"/>
  <c r="N1230" i="2" s="1"/>
  <c r="K1229" i="2"/>
  <c r="N1229" i="2" s="1"/>
  <c r="K1228" i="2"/>
  <c r="N1228" i="2" s="1"/>
  <c r="K1227" i="2"/>
  <c r="N1227" i="2" s="1"/>
  <c r="K1226" i="2"/>
  <c r="N1226" i="2" s="1"/>
  <c r="K1225" i="2"/>
  <c r="N1225" i="2" s="1"/>
  <c r="K1224" i="2"/>
  <c r="N1224" i="2" s="1"/>
  <c r="K1223" i="2"/>
  <c r="N1223" i="2" s="1"/>
  <c r="K1222" i="2"/>
  <c r="N1222" i="2" s="1"/>
  <c r="K1221" i="2"/>
  <c r="N1221" i="2" s="1"/>
  <c r="K1220" i="2"/>
  <c r="N1220" i="2" s="1"/>
  <c r="K1219" i="2"/>
  <c r="N1219" i="2" s="1"/>
  <c r="K1218" i="2"/>
  <c r="N1218" i="2" s="1"/>
  <c r="K1217" i="2"/>
  <c r="N1217" i="2" s="1"/>
  <c r="K1216" i="2"/>
  <c r="N1216" i="2" s="1"/>
  <c r="K1215" i="2"/>
  <c r="N1215" i="2" s="1"/>
  <c r="K1214" i="2"/>
  <c r="N1214" i="2" s="1"/>
  <c r="K1213" i="2"/>
  <c r="N1213" i="2" s="1"/>
  <c r="K1212" i="2"/>
  <c r="N1212" i="2" s="1"/>
  <c r="K1211" i="2"/>
  <c r="N1211" i="2" s="1"/>
  <c r="K1210" i="2"/>
  <c r="N1210" i="2" s="1"/>
  <c r="K1209" i="2"/>
  <c r="N1209" i="2" s="1"/>
  <c r="K1208" i="2"/>
  <c r="N1208" i="2" s="1"/>
  <c r="K1207" i="2"/>
  <c r="N1207" i="2" s="1"/>
  <c r="K1206" i="2"/>
  <c r="N1206" i="2" s="1"/>
  <c r="K1205" i="2"/>
  <c r="N1205" i="2" s="1"/>
  <c r="K1204" i="2"/>
  <c r="N1204" i="2" s="1"/>
  <c r="K1203" i="2"/>
  <c r="N1203" i="2" s="1"/>
  <c r="K1202" i="2"/>
  <c r="N1202" i="2" s="1"/>
  <c r="K1201" i="2"/>
  <c r="N1201" i="2" s="1"/>
  <c r="K1200" i="2"/>
  <c r="N1200" i="2" s="1"/>
  <c r="K1199" i="2"/>
  <c r="N1199" i="2" s="1"/>
  <c r="K1198" i="2"/>
  <c r="N1198" i="2" s="1"/>
  <c r="K1197" i="2"/>
  <c r="N1197" i="2" s="1"/>
  <c r="K1196" i="2"/>
  <c r="N1196" i="2" s="1"/>
  <c r="K1195" i="2"/>
  <c r="N1195" i="2" s="1"/>
  <c r="K1194" i="2"/>
  <c r="N1194" i="2" s="1"/>
  <c r="N1193" i="2"/>
  <c r="K1193" i="2"/>
  <c r="K1192" i="2"/>
  <c r="N1192" i="2" s="1"/>
  <c r="K1191" i="2"/>
  <c r="N1191" i="2" s="1"/>
  <c r="K1190" i="2"/>
  <c r="N1190" i="2" s="1"/>
  <c r="K1189" i="2"/>
  <c r="N1189" i="2" s="1"/>
  <c r="K1188" i="2"/>
  <c r="N1188" i="2" s="1"/>
  <c r="K1187" i="2"/>
  <c r="N1187" i="2" s="1"/>
  <c r="N1186" i="2"/>
  <c r="K1186" i="2"/>
  <c r="K1185" i="2"/>
  <c r="N1185" i="2" s="1"/>
  <c r="K1184" i="2"/>
  <c r="N1184" i="2" s="1"/>
  <c r="K1183" i="2"/>
  <c r="N1183" i="2" s="1"/>
  <c r="K1182" i="2"/>
  <c r="N1182" i="2" s="1"/>
  <c r="K1181" i="2"/>
  <c r="N1181" i="2" s="1"/>
  <c r="K1180" i="2"/>
  <c r="N1180" i="2" s="1"/>
  <c r="K1179" i="2"/>
  <c r="N1179" i="2" s="1"/>
  <c r="K1178" i="2"/>
  <c r="N1178" i="2" s="1"/>
  <c r="K1177" i="2"/>
  <c r="N1177" i="2" s="1"/>
  <c r="K1176" i="2"/>
  <c r="N1176" i="2" s="1"/>
  <c r="K1175" i="2"/>
  <c r="N1175" i="2" s="1"/>
  <c r="K1174" i="2"/>
  <c r="N1174" i="2" s="1"/>
  <c r="K1173" i="2"/>
  <c r="N1173" i="2" s="1"/>
  <c r="K1172" i="2"/>
  <c r="N1172" i="2" s="1"/>
  <c r="K1171" i="2"/>
  <c r="N1171" i="2" s="1"/>
  <c r="K1170" i="2"/>
  <c r="N1170" i="2" s="1"/>
  <c r="K1169" i="2"/>
  <c r="N1169" i="2" s="1"/>
  <c r="K1168" i="2"/>
  <c r="N1168" i="2" s="1"/>
  <c r="K1167" i="2"/>
  <c r="N1167" i="2" s="1"/>
  <c r="K1166" i="2"/>
  <c r="N1166" i="2" s="1"/>
  <c r="K1165" i="2"/>
  <c r="N1165" i="2" s="1"/>
  <c r="K1164" i="2"/>
  <c r="N1164" i="2" s="1"/>
  <c r="K1163" i="2"/>
  <c r="N1163" i="2" s="1"/>
  <c r="K1162" i="2"/>
  <c r="N1162" i="2" s="1"/>
  <c r="K1161" i="2"/>
  <c r="N1161" i="2" s="1"/>
  <c r="K1160" i="2"/>
  <c r="N1160" i="2" s="1"/>
  <c r="K1159" i="2"/>
  <c r="N1159" i="2" s="1"/>
  <c r="K1158" i="2"/>
  <c r="N1158" i="2" s="1"/>
  <c r="K1157" i="2"/>
  <c r="N1157" i="2" s="1"/>
  <c r="K1156" i="2"/>
  <c r="N1156" i="2" s="1"/>
  <c r="K1155" i="2"/>
  <c r="N1155" i="2" s="1"/>
  <c r="K1154" i="2"/>
  <c r="N1154" i="2" s="1"/>
  <c r="K1153" i="2"/>
  <c r="N1153" i="2" s="1"/>
  <c r="K1152" i="2"/>
  <c r="N1152" i="2" s="1"/>
  <c r="K1151" i="2"/>
  <c r="N1151" i="2" s="1"/>
  <c r="K1150" i="2"/>
  <c r="N1150" i="2" s="1"/>
  <c r="K1149" i="2"/>
  <c r="N1149" i="2" s="1"/>
  <c r="K1148" i="2"/>
  <c r="N1148" i="2" s="1"/>
  <c r="K1147" i="2"/>
  <c r="N1147" i="2" s="1"/>
  <c r="K1146" i="2"/>
  <c r="N1146" i="2" s="1"/>
  <c r="K1145" i="2"/>
  <c r="N1145" i="2" s="1"/>
  <c r="K1144" i="2"/>
  <c r="N1144" i="2" s="1"/>
  <c r="K1143" i="2"/>
  <c r="N1143" i="2" s="1"/>
  <c r="K1142" i="2"/>
  <c r="N1142" i="2" s="1"/>
  <c r="K1141" i="2"/>
  <c r="N1141" i="2" s="1"/>
  <c r="K1140" i="2"/>
  <c r="N1140" i="2" s="1"/>
  <c r="K1139" i="2"/>
  <c r="N1139" i="2" s="1"/>
  <c r="K1138" i="2"/>
  <c r="N1138" i="2" s="1"/>
  <c r="K1137" i="2"/>
  <c r="N1137" i="2" s="1"/>
  <c r="K1136" i="2"/>
  <c r="N1136" i="2" s="1"/>
  <c r="K1135" i="2"/>
  <c r="N1135" i="2" s="1"/>
  <c r="K1134" i="2"/>
  <c r="N1134" i="2" s="1"/>
  <c r="K1133" i="2"/>
  <c r="N1133" i="2" s="1"/>
  <c r="K1132" i="2"/>
  <c r="N1132" i="2" s="1"/>
  <c r="K1131" i="2"/>
  <c r="N1131" i="2" s="1"/>
  <c r="K1130" i="2"/>
  <c r="N1130" i="2" s="1"/>
  <c r="K1129" i="2"/>
  <c r="N1129" i="2" s="1"/>
  <c r="K1128" i="2"/>
  <c r="N1128" i="2" s="1"/>
  <c r="K1127" i="2"/>
  <c r="N1127" i="2" s="1"/>
  <c r="K1126" i="2"/>
  <c r="N1126" i="2" s="1"/>
  <c r="K1125" i="2"/>
  <c r="N1125" i="2" s="1"/>
  <c r="K1124" i="2"/>
  <c r="N1124" i="2" s="1"/>
  <c r="K1123" i="2"/>
  <c r="N1123" i="2" s="1"/>
  <c r="K1122" i="2"/>
  <c r="N1122" i="2" s="1"/>
  <c r="K1121" i="2"/>
  <c r="N1121" i="2" s="1"/>
  <c r="K1120" i="2"/>
  <c r="N1120" i="2" s="1"/>
  <c r="K1119" i="2"/>
  <c r="N1119" i="2" s="1"/>
  <c r="K1118" i="2"/>
  <c r="N1118" i="2" s="1"/>
  <c r="K1117" i="2"/>
  <c r="N1117" i="2" s="1"/>
  <c r="K1116" i="2"/>
  <c r="N1116" i="2" s="1"/>
  <c r="K1115" i="2"/>
  <c r="N1115" i="2" s="1"/>
  <c r="K1114" i="2"/>
  <c r="N1114" i="2" s="1"/>
  <c r="K1113" i="2"/>
  <c r="N1113" i="2" s="1"/>
  <c r="K1112" i="2"/>
  <c r="N1112" i="2" s="1"/>
  <c r="K1111" i="2"/>
  <c r="N1111" i="2" s="1"/>
  <c r="K1110" i="2"/>
  <c r="N1110" i="2" s="1"/>
  <c r="K1109" i="2"/>
  <c r="N1109" i="2" s="1"/>
  <c r="K1108" i="2"/>
  <c r="N1108" i="2" s="1"/>
  <c r="K1107" i="2"/>
  <c r="N1107" i="2" s="1"/>
  <c r="K1106" i="2"/>
  <c r="N1106" i="2" s="1"/>
  <c r="K1105" i="2"/>
  <c r="N1105" i="2" s="1"/>
  <c r="K1104" i="2"/>
  <c r="N1104" i="2" s="1"/>
  <c r="K1103" i="2"/>
  <c r="N1103" i="2" s="1"/>
  <c r="K1102" i="2"/>
  <c r="N1102" i="2" s="1"/>
  <c r="K1101" i="2"/>
  <c r="N1101" i="2" s="1"/>
  <c r="K1100" i="2"/>
  <c r="N1100" i="2" s="1"/>
  <c r="K1099" i="2"/>
  <c r="N1099" i="2" s="1"/>
  <c r="K1098" i="2"/>
  <c r="N1098" i="2" s="1"/>
  <c r="K1097" i="2"/>
  <c r="N1097" i="2" s="1"/>
  <c r="K1096" i="2"/>
  <c r="N1096" i="2" s="1"/>
  <c r="K1095" i="2"/>
  <c r="N1095" i="2" s="1"/>
  <c r="K1094" i="2"/>
  <c r="N1094" i="2" s="1"/>
  <c r="K1093" i="2"/>
  <c r="N1093" i="2" s="1"/>
  <c r="K1092" i="2"/>
  <c r="N1092" i="2" s="1"/>
  <c r="K1091" i="2"/>
  <c r="N1091" i="2" s="1"/>
  <c r="K1090" i="2"/>
  <c r="N1090" i="2" s="1"/>
  <c r="K1089" i="2"/>
  <c r="N1089" i="2" s="1"/>
  <c r="K1088" i="2"/>
  <c r="N1088" i="2" s="1"/>
  <c r="K1087" i="2"/>
  <c r="N1087" i="2" s="1"/>
  <c r="K1086" i="2"/>
  <c r="N1086" i="2" s="1"/>
  <c r="K1085" i="2"/>
  <c r="N1085" i="2" s="1"/>
  <c r="K1084" i="2"/>
  <c r="N1084" i="2" s="1"/>
  <c r="K1083" i="2"/>
  <c r="N1083" i="2" s="1"/>
  <c r="K1082" i="2"/>
  <c r="N1082" i="2" s="1"/>
  <c r="K1081" i="2"/>
  <c r="N1081" i="2" s="1"/>
  <c r="K1080" i="2"/>
  <c r="N1080" i="2" s="1"/>
  <c r="K1079" i="2"/>
  <c r="N1079" i="2" s="1"/>
  <c r="K1078" i="2"/>
  <c r="N1078" i="2" s="1"/>
  <c r="K1077" i="2"/>
  <c r="N1077" i="2" s="1"/>
  <c r="K1076" i="2"/>
  <c r="N1076" i="2" s="1"/>
  <c r="K1075" i="2"/>
  <c r="N1075" i="2" s="1"/>
  <c r="K1074" i="2"/>
  <c r="N1074" i="2" s="1"/>
  <c r="K1073" i="2"/>
  <c r="N1073" i="2" s="1"/>
  <c r="K1072" i="2"/>
  <c r="N1072" i="2" s="1"/>
  <c r="K1071" i="2"/>
  <c r="N1071" i="2" s="1"/>
  <c r="K1070" i="2"/>
  <c r="N1070" i="2" s="1"/>
  <c r="K1069" i="2"/>
  <c r="N1069" i="2" s="1"/>
  <c r="K1068" i="2"/>
  <c r="N1068" i="2" s="1"/>
  <c r="K1067" i="2"/>
  <c r="N1067" i="2" s="1"/>
  <c r="K1066" i="2"/>
  <c r="N1066" i="2" s="1"/>
  <c r="K1065" i="2"/>
  <c r="N1065" i="2" s="1"/>
  <c r="K1064" i="2"/>
  <c r="N1064" i="2" s="1"/>
  <c r="K1063" i="2"/>
  <c r="N1063" i="2" s="1"/>
  <c r="K1062" i="2"/>
  <c r="N1062" i="2" s="1"/>
  <c r="K1061" i="2"/>
  <c r="N1061" i="2" s="1"/>
  <c r="K1060" i="2"/>
  <c r="N1060" i="2" s="1"/>
  <c r="K1059" i="2"/>
  <c r="N1059" i="2" s="1"/>
  <c r="K1058" i="2"/>
  <c r="N1058" i="2" s="1"/>
  <c r="K1057" i="2"/>
  <c r="N1057" i="2" s="1"/>
  <c r="K1056" i="2"/>
  <c r="N1056" i="2" s="1"/>
  <c r="K1055" i="2"/>
  <c r="N1055" i="2" s="1"/>
  <c r="K1054" i="2"/>
  <c r="N1054" i="2" s="1"/>
  <c r="K1053" i="2"/>
  <c r="N1053" i="2" s="1"/>
  <c r="K1052" i="2"/>
  <c r="N1052" i="2" s="1"/>
  <c r="K1051" i="2"/>
  <c r="N1051" i="2" s="1"/>
  <c r="K1050" i="2"/>
  <c r="N1050" i="2" s="1"/>
  <c r="K1049" i="2"/>
  <c r="N1049" i="2" s="1"/>
  <c r="K1048" i="2"/>
  <c r="N1048" i="2" s="1"/>
  <c r="K1047" i="2"/>
  <c r="N1047" i="2" s="1"/>
  <c r="K1046" i="2"/>
  <c r="N1046" i="2" s="1"/>
  <c r="K1045" i="2"/>
  <c r="N1045" i="2" s="1"/>
  <c r="K1044" i="2"/>
  <c r="N1044" i="2" s="1"/>
  <c r="K1043" i="2"/>
  <c r="N1043" i="2" s="1"/>
  <c r="K1042" i="2"/>
  <c r="N1042" i="2" s="1"/>
  <c r="K1041" i="2"/>
  <c r="N1041" i="2" s="1"/>
  <c r="K1040" i="2"/>
  <c r="N1040" i="2" s="1"/>
  <c r="K1039" i="2"/>
  <c r="N1039" i="2" s="1"/>
  <c r="K1038" i="2"/>
  <c r="N1038" i="2" s="1"/>
  <c r="K1037" i="2"/>
  <c r="N1037" i="2" s="1"/>
  <c r="K1036" i="2"/>
  <c r="N1036" i="2" s="1"/>
  <c r="K1035" i="2"/>
  <c r="N1035" i="2" s="1"/>
  <c r="K1034" i="2"/>
  <c r="N1034" i="2" s="1"/>
  <c r="K1033" i="2"/>
  <c r="N1033" i="2" s="1"/>
  <c r="K1032" i="2"/>
  <c r="N1032" i="2" s="1"/>
  <c r="K1031" i="2"/>
  <c r="N1031" i="2" s="1"/>
  <c r="K1030" i="2"/>
  <c r="N1030" i="2" s="1"/>
  <c r="K1029" i="2"/>
  <c r="N1029" i="2" s="1"/>
  <c r="K1028" i="2"/>
  <c r="N1028" i="2" s="1"/>
  <c r="K1027" i="2"/>
  <c r="N1027" i="2" s="1"/>
  <c r="K1026" i="2"/>
  <c r="N1026" i="2" s="1"/>
  <c r="K1025" i="2"/>
  <c r="N1025" i="2" s="1"/>
  <c r="K1024" i="2"/>
  <c r="N1024" i="2" s="1"/>
  <c r="K1023" i="2"/>
  <c r="N1023" i="2" s="1"/>
  <c r="K1022" i="2"/>
  <c r="N1022" i="2" s="1"/>
  <c r="K1021" i="2"/>
  <c r="N1021" i="2" s="1"/>
  <c r="K1020" i="2"/>
  <c r="N1020" i="2" s="1"/>
  <c r="K1019" i="2"/>
  <c r="N1019" i="2" s="1"/>
  <c r="K1018" i="2"/>
  <c r="N1018" i="2" s="1"/>
  <c r="K1017" i="2"/>
  <c r="N1017" i="2" s="1"/>
  <c r="K1016" i="2"/>
  <c r="N1016" i="2" s="1"/>
  <c r="K1015" i="2"/>
  <c r="N1015" i="2" s="1"/>
  <c r="K1014" i="2"/>
  <c r="N1014" i="2" s="1"/>
  <c r="K1013" i="2"/>
  <c r="N1013" i="2" s="1"/>
  <c r="K1012" i="2"/>
  <c r="N1012" i="2" s="1"/>
  <c r="K1011" i="2"/>
  <c r="N1011" i="2" s="1"/>
  <c r="K1010" i="2"/>
  <c r="N1010" i="2" s="1"/>
  <c r="K1009" i="2"/>
  <c r="N1009" i="2" s="1"/>
  <c r="K1008" i="2"/>
  <c r="N1008" i="2" s="1"/>
  <c r="K1007" i="2"/>
  <c r="N1007" i="2" s="1"/>
  <c r="K1006" i="2"/>
  <c r="N1006" i="2" s="1"/>
  <c r="K1005" i="2"/>
  <c r="N1005" i="2" s="1"/>
  <c r="K1004" i="2"/>
  <c r="N1004" i="2" s="1"/>
  <c r="K1003" i="2"/>
  <c r="N1003" i="2" s="1"/>
  <c r="K1002" i="2"/>
  <c r="N1002" i="2" s="1"/>
  <c r="K1001" i="2"/>
  <c r="N1001" i="2" s="1"/>
  <c r="K1000" i="2"/>
  <c r="N1000" i="2" s="1"/>
  <c r="K999" i="2"/>
  <c r="N999" i="2" s="1"/>
  <c r="K998" i="2"/>
  <c r="N998" i="2" s="1"/>
  <c r="K997" i="2"/>
  <c r="N997" i="2" s="1"/>
  <c r="K996" i="2"/>
  <c r="N996" i="2" s="1"/>
  <c r="K995" i="2"/>
  <c r="N995" i="2" s="1"/>
  <c r="K994" i="2"/>
  <c r="N994" i="2" s="1"/>
  <c r="K993" i="2"/>
  <c r="N993" i="2" s="1"/>
  <c r="K992" i="2"/>
  <c r="N992" i="2" s="1"/>
  <c r="K991" i="2"/>
  <c r="N991" i="2" s="1"/>
  <c r="K990" i="2"/>
  <c r="N990" i="2" s="1"/>
  <c r="K989" i="2"/>
  <c r="N989" i="2" s="1"/>
  <c r="K988" i="2"/>
  <c r="N988" i="2" s="1"/>
  <c r="K987" i="2"/>
  <c r="N987" i="2" s="1"/>
  <c r="K986" i="2"/>
  <c r="N986" i="2" s="1"/>
  <c r="K985" i="2"/>
  <c r="N985" i="2" s="1"/>
  <c r="K984" i="2"/>
  <c r="N984" i="2" s="1"/>
  <c r="K983" i="2"/>
  <c r="N983" i="2" s="1"/>
  <c r="K982" i="2"/>
  <c r="N982" i="2" s="1"/>
  <c r="K981" i="2"/>
  <c r="N981" i="2" s="1"/>
  <c r="K980" i="2"/>
  <c r="N980" i="2" s="1"/>
  <c r="K979" i="2"/>
  <c r="N979" i="2" s="1"/>
  <c r="K978" i="2"/>
  <c r="N978" i="2" s="1"/>
  <c r="K977" i="2"/>
  <c r="N977" i="2" s="1"/>
  <c r="K976" i="2"/>
  <c r="N976" i="2" s="1"/>
  <c r="K975" i="2"/>
  <c r="N975" i="2" s="1"/>
  <c r="K974" i="2"/>
  <c r="N974" i="2" s="1"/>
  <c r="K973" i="2"/>
  <c r="N973" i="2" s="1"/>
  <c r="K972" i="2"/>
  <c r="N972" i="2" s="1"/>
  <c r="K971" i="2"/>
  <c r="N971" i="2" s="1"/>
  <c r="K970" i="2"/>
  <c r="N970" i="2" s="1"/>
  <c r="K969" i="2"/>
  <c r="N969" i="2" s="1"/>
  <c r="K968" i="2"/>
  <c r="N968" i="2" s="1"/>
  <c r="K967" i="2"/>
  <c r="N967" i="2" s="1"/>
  <c r="K966" i="2"/>
  <c r="N966" i="2" s="1"/>
  <c r="K965" i="2"/>
  <c r="N965" i="2" s="1"/>
  <c r="K964" i="2"/>
  <c r="N964" i="2" s="1"/>
  <c r="K963" i="2"/>
  <c r="N963" i="2" s="1"/>
  <c r="K962" i="2"/>
  <c r="N962" i="2" s="1"/>
  <c r="K961" i="2"/>
  <c r="N961" i="2" s="1"/>
  <c r="K960" i="2"/>
  <c r="N960" i="2" s="1"/>
  <c r="K959" i="2"/>
  <c r="N959" i="2" s="1"/>
  <c r="K958" i="2"/>
  <c r="N958" i="2" s="1"/>
  <c r="K957" i="2"/>
  <c r="N957" i="2" s="1"/>
  <c r="K956" i="2"/>
  <c r="N956" i="2" s="1"/>
  <c r="K955" i="2"/>
  <c r="N955" i="2" s="1"/>
  <c r="K954" i="2"/>
  <c r="N954" i="2" s="1"/>
  <c r="K953" i="2"/>
  <c r="N953" i="2" s="1"/>
  <c r="K952" i="2"/>
  <c r="N952" i="2" s="1"/>
  <c r="K951" i="2"/>
  <c r="N951" i="2" s="1"/>
  <c r="K950" i="2"/>
  <c r="N950" i="2" s="1"/>
  <c r="K949" i="2"/>
  <c r="N949" i="2" s="1"/>
  <c r="K948" i="2"/>
  <c r="N948" i="2" s="1"/>
  <c r="K947" i="2"/>
  <c r="N947" i="2" s="1"/>
  <c r="K946" i="2"/>
  <c r="N946" i="2" s="1"/>
  <c r="K945" i="2"/>
  <c r="N945" i="2" s="1"/>
  <c r="K944" i="2"/>
  <c r="N944" i="2" s="1"/>
  <c r="K943" i="2"/>
  <c r="N943" i="2" s="1"/>
  <c r="K942" i="2"/>
  <c r="N942" i="2" s="1"/>
  <c r="K941" i="2"/>
  <c r="N941" i="2" s="1"/>
  <c r="K940" i="2"/>
  <c r="N940" i="2" s="1"/>
  <c r="K939" i="2"/>
  <c r="N939" i="2" s="1"/>
  <c r="K938" i="2"/>
  <c r="N938" i="2" s="1"/>
  <c r="K937" i="2"/>
  <c r="N937" i="2" s="1"/>
  <c r="K936" i="2"/>
  <c r="N936" i="2" s="1"/>
  <c r="K935" i="2"/>
  <c r="N935" i="2" s="1"/>
  <c r="K934" i="2"/>
  <c r="N934" i="2" s="1"/>
  <c r="K933" i="2"/>
  <c r="N933" i="2" s="1"/>
  <c r="K932" i="2"/>
  <c r="N932" i="2" s="1"/>
  <c r="K931" i="2"/>
  <c r="N931" i="2" s="1"/>
  <c r="K930" i="2"/>
  <c r="N930" i="2" s="1"/>
  <c r="K929" i="2"/>
  <c r="N929" i="2" s="1"/>
  <c r="K928" i="2"/>
  <c r="N928" i="2" s="1"/>
  <c r="K927" i="2"/>
  <c r="N927" i="2" s="1"/>
  <c r="K926" i="2"/>
  <c r="N926" i="2" s="1"/>
  <c r="K925" i="2"/>
  <c r="N925" i="2" s="1"/>
  <c r="K924" i="2"/>
  <c r="N924" i="2" s="1"/>
  <c r="K923" i="2"/>
  <c r="N923" i="2" s="1"/>
  <c r="K922" i="2"/>
  <c r="N922" i="2" s="1"/>
  <c r="K921" i="2"/>
  <c r="N921" i="2" s="1"/>
  <c r="K920" i="2"/>
  <c r="N920" i="2" s="1"/>
  <c r="K919" i="2"/>
  <c r="N919" i="2" s="1"/>
  <c r="K918" i="2"/>
  <c r="N918" i="2" s="1"/>
  <c r="K917" i="2"/>
  <c r="N917" i="2" s="1"/>
  <c r="K916" i="2"/>
  <c r="N916" i="2" s="1"/>
  <c r="K915" i="2"/>
  <c r="N915" i="2" s="1"/>
  <c r="K914" i="2"/>
  <c r="N914" i="2" s="1"/>
  <c r="K913" i="2"/>
  <c r="N913" i="2" s="1"/>
  <c r="K912" i="2"/>
  <c r="N912" i="2" s="1"/>
  <c r="K911" i="2"/>
  <c r="N911" i="2" s="1"/>
  <c r="K910" i="2"/>
  <c r="N910" i="2" s="1"/>
  <c r="K909" i="2"/>
  <c r="N909" i="2" s="1"/>
  <c r="K908" i="2"/>
  <c r="N908" i="2" s="1"/>
  <c r="K907" i="2"/>
  <c r="N907" i="2" s="1"/>
  <c r="K906" i="2"/>
  <c r="N906" i="2" s="1"/>
  <c r="K905" i="2"/>
  <c r="N905" i="2" s="1"/>
  <c r="K904" i="2"/>
  <c r="N904" i="2" s="1"/>
  <c r="K903" i="2"/>
  <c r="N903" i="2" s="1"/>
  <c r="K902" i="2"/>
  <c r="N902" i="2" s="1"/>
  <c r="K901" i="2"/>
  <c r="N901" i="2" s="1"/>
  <c r="K900" i="2"/>
  <c r="N900" i="2" s="1"/>
  <c r="K899" i="2"/>
  <c r="N899" i="2" s="1"/>
  <c r="K898" i="2"/>
  <c r="N898" i="2" s="1"/>
  <c r="K897" i="2"/>
  <c r="N897" i="2" s="1"/>
  <c r="K896" i="2"/>
  <c r="N896" i="2" s="1"/>
  <c r="K895" i="2"/>
  <c r="N895" i="2" s="1"/>
  <c r="K894" i="2"/>
  <c r="N894" i="2" s="1"/>
  <c r="K893" i="2"/>
  <c r="N893" i="2" s="1"/>
  <c r="K892" i="2"/>
  <c r="N892" i="2" s="1"/>
  <c r="K891" i="2"/>
  <c r="N891" i="2" s="1"/>
  <c r="K890" i="2"/>
  <c r="N890" i="2" s="1"/>
  <c r="K889" i="2"/>
  <c r="N889" i="2" s="1"/>
  <c r="K888" i="2"/>
  <c r="N888" i="2" s="1"/>
  <c r="K887" i="2"/>
  <c r="N887" i="2" s="1"/>
  <c r="K886" i="2"/>
  <c r="N886" i="2" s="1"/>
  <c r="K885" i="2"/>
  <c r="N885" i="2" s="1"/>
  <c r="K884" i="2"/>
  <c r="N884" i="2" s="1"/>
  <c r="K883" i="2"/>
  <c r="N883" i="2" s="1"/>
  <c r="K882" i="2"/>
  <c r="N882" i="2" s="1"/>
  <c r="K881" i="2"/>
  <c r="N881" i="2" s="1"/>
  <c r="K880" i="2"/>
  <c r="N880" i="2" s="1"/>
  <c r="K879" i="2"/>
  <c r="N879" i="2" s="1"/>
  <c r="K878" i="2"/>
  <c r="N878" i="2" s="1"/>
  <c r="K877" i="2"/>
  <c r="N877" i="2" s="1"/>
  <c r="K876" i="2"/>
  <c r="N876" i="2" s="1"/>
  <c r="K875" i="2"/>
  <c r="N875" i="2" s="1"/>
  <c r="K874" i="2"/>
  <c r="N874" i="2" s="1"/>
  <c r="K873" i="2"/>
  <c r="N873" i="2" s="1"/>
  <c r="K872" i="2"/>
  <c r="N872" i="2" s="1"/>
  <c r="K871" i="2"/>
  <c r="N871" i="2" s="1"/>
  <c r="K870" i="2"/>
  <c r="N870" i="2" s="1"/>
  <c r="K869" i="2"/>
  <c r="N869" i="2" s="1"/>
  <c r="K868" i="2"/>
  <c r="N868" i="2" s="1"/>
  <c r="K867" i="2"/>
  <c r="N867" i="2" s="1"/>
  <c r="K866" i="2"/>
  <c r="N866" i="2" s="1"/>
  <c r="K865" i="2"/>
  <c r="N865" i="2" s="1"/>
  <c r="K864" i="2"/>
  <c r="N864" i="2" s="1"/>
  <c r="K863" i="2"/>
  <c r="N863" i="2" s="1"/>
  <c r="K862" i="2"/>
  <c r="N862" i="2" s="1"/>
  <c r="K861" i="2"/>
  <c r="N861" i="2" s="1"/>
  <c r="K860" i="2"/>
  <c r="N860" i="2" s="1"/>
  <c r="K859" i="2"/>
  <c r="N859" i="2" s="1"/>
  <c r="K858" i="2"/>
  <c r="N858" i="2" s="1"/>
  <c r="K857" i="2"/>
  <c r="N857" i="2" s="1"/>
  <c r="K856" i="2"/>
  <c r="N856" i="2" s="1"/>
  <c r="K855" i="2"/>
  <c r="N855" i="2" s="1"/>
  <c r="K854" i="2"/>
  <c r="N854" i="2" s="1"/>
  <c r="K853" i="2"/>
  <c r="N853" i="2" s="1"/>
  <c r="K852" i="2"/>
  <c r="N852" i="2" s="1"/>
  <c r="K851" i="2"/>
  <c r="N851" i="2" s="1"/>
  <c r="K850" i="2"/>
  <c r="N850" i="2" s="1"/>
  <c r="K849" i="2"/>
  <c r="N849" i="2" s="1"/>
  <c r="K848" i="2"/>
  <c r="N848" i="2" s="1"/>
  <c r="K847" i="2"/>
  <c r="N847" i="2" s="1"/>
  <c r="K846" i="2"/>
  <c r="N846" i="2" s="1"/>
  <c r="K845" i="2"/>
  <c r="N845" i="2" s="1"/>
  <c r="K844" i="2"/>
  <c r="N844" i="2" s="1"/>
  <c r="K843" i="2"/>
  <c r="N843" i="2" s="1"/>
  <c r="K842" i="2"/>
  <c r="N842" i="2" s="1"/>
  <c r="K841" i="2"/>
  <c r="N841" i="2" s="1"/>
  <c r="K840" i="2"/>
  <c r="N840" i="2" s="1"/>
  <c r="K839" i="2"/>
  <c r="N839" i="2" s="1"/>
  <c r="K838" i="2"/>
  <c r="N838" i="2" s="1"/>
  <c r="K837" i="2"/>
  <c r="N837" i="2" s="1"/>
  <c r="K836" i="2"/>
  <c r="N836" i="2" s="1"/>
  <c r="K835" i="2"/>
  <c r="N835" i="2" s="1"/>
  <c r="K834" i="2"/>
  <c r="N834" i="2" s="1"/>
  <c r="K833" i="2"/>
  <c r="N833" i="2" s="1"/>
  <c r="K832" i="2"/>
  <c r="N832" i="2" s="1"/>
  <c r="K831" i="2"/>
  <c r="N831" i="2" s="1"/>
  <c r="K830" i="2"/>
  <c r="N830" i="2" s="1"/>
  <c r="K829" i="2"/>
  <c r="N829" i="2" s="1"/>
  <c r="K828" i="2"/>
  <c r="N828" i="2" s="1"/>
  <c r="K827" i="2"/>
  <c r="N827" i="2" s="1"/>
  <c r="K826" i="2"/>
  <c r="N826" i="2" s="1"/>
  <c r="K825" i="2"/>
  <c r="N825" i="2" s="1"/>
  <c r="K824" i="2"/>
  <c r="N824" i="2" s="1"/>
  <c r="K823" i="2"/>
  <c r="N823" i="2" s="1"/>
  <c r="K822" i="2"/>
  <c r="N822" i="2" s="1"/>
  <c r="K821" i="2"/>
  <c r="N821" i="2" s="1"/>
  <c r="K820" i="2"/>
  <c r="N820" i="2" s="1"/>
  <c r="K819" i="2"/>
  <c r="N819" i="2" s="1"/>
  <c r="K818" i="2"/>
  <c r="N818" i="2" s="1"/>
  <c r="K817" i="2"/>
  <c r="N817" i="2" s="1"/>
  <c r="K816" i="2"/>
  <c r="N816" i="2" s="1"/>
  <c r="K815" i="2"/>
  <c r="N815" i="2" s="1"/>
  <c r="K814" i="2"/>
  <c r="N814" i="2" s="1"/>
  <c r="K813" i="2"/>
  <c r="N813" i="2" s="1"/>
  <c r="K812" i="2"/>
  <c r="N812" i="2" s="1"/>
  <c r="K811" i="2"/>
  <c r="N811" i="2" s="1"/>
  <c r="K810" i="2"/>
  <c r="N810" i="2" s="1"/>
  <c r="K809" i="2"/>
  <c r="N809" i="2" s="1"/>
  <c r="K808" i="2"/>
  <c r="N808" i="2" s="1"/>
  <c r="K807" i="2"/>
  <c r="N807" i="2" s="1"/>
  <c r="K806" i="2"/>
  <c r="N806" i="2" s="1"/>
  <c r="K805" i="2"/>
  <c r="N805" i="2" s="1"/>
  <c r="K804" i="2"/>
  <c r="N804" i="2" s="1"/>
  <c r="K803" i="2"/>
  <c r="N803" i="2" s="1"/>
  <c r="K802" i="2"/>
  <c r="N802" i="2" s="1"/>
  <c r="K801" i="2"/>
  <c r="N801" i="2" s="1"/>
  <c r="K800" i="2"/>
  <c r="N800" i="2" s="1"/>
  <c r="K799" i="2"/>
  <c r="N799" i="2" s="1"/>
  <c r="K798" i="2"/>
  <c r="N798" i="2" s="1"/>
  <c r="K797" i="2"/>
  <c r="N797" i="2" s="1"/>
  <c r="K796" i="2"/>
  <c r="N796" i="2" s="1"/>
  <c r="K795" i="2"/>
  <c r="N795" i="2" s="1"/>
  <c r="K794" i="2"/>
  <c r="N794" i="2" s="1"/>
  <c r="K793" i="2"/>
  <c r="N793" i="2" s="1"/>
  <c r="K792" i="2"/>
  <c r="N792" i="2" s="1"/>
  <c r="K791" i="2"/>
  <c r="N791" i="2" s="1"/>
  <c r="K790" i="2"/>
  <c r="N790" i="2" s="1"/>
  <c r="K789" i="2"/>
  <c r="N789" i="2" s="1"/>
  <c r="K788" i="2"/>
  <c r="N788" i="2" s="1"/>
  <c r="K787" i="2"/>
  <c r="N787" i="2" s="1"/>
  <c r="K786" i="2"/>
  <c r="N786" i="2" s="1"/>
  <c r="K785" i="2"/>
  <c r="N785" i="2" s="1"/>
  <c r="K784" i="2"/>
  <c r="N784" i="2" s="1"/>
  <c r="K783" i="2"/>
  <c r="N783" i="2" s="1"/>
  <c r="K782" i="2"/>
  <c r="N782" i="2" s="1"/>
  <c r="K781" i="2"/>
  <c r="N781" i="2" s="1"/>
  <c r="K780" i="2"/>
  <c r="N780" i="2" s="1"/>
  <c r="K779" i="2"/>
  <c r="N779" i="2" s="1"/>
  <c r="K778" i="2"/>
  <c r="N778" i="2" s="1"/>
  <c r="K777" i="2"/>
  <c r="N777" i="2" s="1"/>
  <c r="K776" i="2"/>
  <c r="N776" i="2" s="1"/>
  <c r="K775" i="2"/>
  <c r="N775" i="2" s="1"/>
  <c r="K774" i="2"/>
  <c r="N774" i="2" s="1"/>
  <c r="K773" i="2"/>
  <c r="N773" i="2" s="1"/>
  <c r="K772" i="2"/>
  <c r="N772" i="2" s="1"/>
  <c r="K771" i="2"/>
  <c r="N771" i="2" s="1"/>
  <c r="K770" i="2"/>
  <c r="N770" i="2" s="1"/>
  <c r="K769" i="2"/>
  <c r="N769" i="2" s="1"/>
  <c r="K768" i="2"/>
  <c r="N768" i="2" s="1"/>
  <c r="K767" i="2"/>
  <c r="N767" i="2" s="1"/>
  <c r="K766" i="2"/>
  <c r="N766" i="2" s="1"/>
  <c r="K765" i="2"/>
  <c r="N765" i="2" s="1"/>
  <c r="K764" i="2"/>
  <c r="N764" i="2" s="1"/>
  <c r="K763" i="2"/>
  <c r="N763" i="2" s="1"/>
  <c r="K762" i="2"/>
  <c r="N762" i="2" s="1"/>
  <c r="K761" i="2"/>
  <c r="N761" i="2" s="1"/>
  <c r="K760" i="2"/>
  <c r="N760" i="2" s="1"/>
  <c r="K759" i="2"/>
  <c r="N759" i="2" s="1"/>
  <c r="K758" i="2"/>
  <c r="N758" i="2" s="1"/>
  <c r="K757" i="2"/>
  <c r="N757" i="2" s="1"/>
  <c r="K756" i="2"/>
  <c r="N756" i="2" s="1"/>
  <c r="K755" i="2"/>
  <c r="N755" i="2" s="1"/>
  <c r="K754" i="2"/>
  <c r="N754" i="2" s="1"/>
  <c r="K753" i="2"/>
  <c r="N753" i="2" s="1"/>
  <c r="K752" i="2"/>
  <c r="N752" i="2" s="1"/>
  <c r="K751" i="2"/>
  <c r="N751" i="2" s="1"/>
  <c r="K750" i="2"/>
  <c r="N750" i="2" s="1"/>
  <c r="K749" i="2"/>
  <c r="N749" i="2" s="1"/>
  <c r="K748" i="2"/>
  <c r="N748" i="2" s="1"/>
  <c r="K747" i="2"/>
  <c r="N747" i="2" s="1"/>
  <c r="K746" i="2"/>
  <c r="N746" i="2" s="1"/>
  <c r="K745" i="2"/>
  <c r="N745" i="2" s="1"/>
  <c r="K744" i="2"/>
  <c r="N744" i="2" s="1"/>
  <c r="K743" i="2"/>
  <c r="N743" i="2" s="1"/>
  <c r="K742" i="2"/>
  <c r="N742" i="2" s="1"/>
  <c r="K741" i="2"/>
  <c r="N741" i="2" s="1"/>
  <c r="K740" i="2"/>
  <c r="N740" i="2" s="1"/>
  <c r="K739" i="2"/>
  <c r="N739" i="2" s="1"/>
  <c r="K738" i="2"/>
  <c r="N738" i="2" s="1"/>
  <c r="K737" i="2"/>
  <c r="N737" i="2" s="1"/>
  <c r="K736" i="2"/>
  <c r="N736" i="2" s="1"/>
  <c r="K735" i="2"/>
  <c r="N735" i="2" s="1"/>
  <c r="K734" i="2"/>
  <c r="N734" i="2" s="1"/>
  <c r="K733" i="2"/>
  <c r="N733" i="2" s="1"/>
  <c r="K732" i="2"/>
  <c r="N732" i="2" s="1"/>
  <c r="K731" i="2"/>
  <c r="N731" i="2" s="1"/>
  <c r="K730" i="2"/>
  <c r="N730" i="2" s="1"/>
  <c r="K729" i="2"/>
  <c r="N729" i="2" s="1"/>
  <c r="K728" i="2"/>
  <c r="N728" i="2" s="1"/>
  <c r="K727" i="2"/>
  <c r="N727" i="2" s="1"/>
  <c r="K726" i="2"/>
  <c r="N726" i="2" s="1"/>
  <c r="K725" i="2"/>
  <c r="N725" i="2" s="1"/>
  <c r="K724" i="2"/>
  <c r="N724" i="2" s="1"/>
  <c r="K723" i="2"/>
  <c r="N723" i="2" s="1"/>
  <c r="K722" i="2"/>
  <c r="N722" i="2" s="1"/>
  <c r="K721" i="2"/>
  <c r="N721" i="2" s="1"/>
  <c r="K720" i="2"/>
  <c r="N720" i="2" s="1"/>
  <c r="K719" i="2"/>
  <c r="N719" i="2" s="1"/>
  <c r="K718" i="2"/>
  <c r="N718" i="2" s="1"/>
  <c r="K717" i="2"/>
  <c r="N717" i="2" s="1"/>
  <c r="K716" i="2"/>
  <c r="N716" i="2" s="1"/>
  <c r="K715" i="2"/>
  <c r="N715" i="2" s="1"/>
  <c r="K714" i="2"/>
  <c r="N714" i="2" s="1"/>
  <c r="K713" i="2"/>
  <c r="N713" i="2" s="1"/>
  <c r="K712" i="2"/>
  <c r="N712" i="2" s="1"/>
  <c r="K711" i="2"/>
  <c r="N711" i="2" s="1"/>
  <c r="K710" i="2"/>
  <c r="N710" i="2" s="1"/>
  <c r="K709" i="2"/>
  <c r="N709" i="2" s="1"/>
  <c r="K708" i="2"/>
  <c r="N708" i="2" s="1"/>
  <c r="K707" i="2"/>
  <c r="N707" i="2" s="1"/>
  <c r="K706" i="2"/>
  <c r="N706" i="2" s="1"/>
  <c r="K705" i="2"/>
  <c r="N705" i="2" s="1"/>
  <c r="K704" i="2"/>
  <c r="N704" i="2" s="1"/>
  <c r="K703" i="2"/>
  <c r="N703" i="2" s="1"/>
  <c r="K702" i="2"/>
  <c r="N702" i="2" s="1"/>
  <c r="K701" i="2"/>
  <c r="N701" i="2" s="1"/>
  <c r="K700" i="2"/>
  <c r="N700" i="2" s="1"/>
  <c r="K699" i="2"/>
  <c r="N699" i="2" s="1"/>
  <c r="K698" i="2"/>
  <c r="N698" i="2" s="1"/>
  <c r="K697" i="2"/>
  <c r="N697" i="2" s="1"/>
  <c r="K696" i="2"/>
  <c r="N696" i="2" s="1"/>
  <c r="K695" i="2"/>
  <c r="N695" i="2" s="1"/>
  <c r="K694" i="2"/>
  <c r="N694" i="2" s="1"/>
  <c r="K693" i="2"/>
  <c r="N693" i="2" s="1"/>
  <c r="K692" i="2"/>
  <c r="N692" i="2" s="1"/>
  <c r="K691" i="2"/>
  <c r="N691" i="2" s="1"/>
  <c r="K690" i="2"/>
  <c r="N690" i="2" s="1"/>
  <c r="K689" i="2"/>
  <c r="N689" i="2" s="1"/>
  <c r="K688" i="2"/>
  <c r="N688" i="2" s="1"/>
  <c r="K687" i="2"/>
  <c r="N687" i="2" s="1"/>
  <c r="K686" i="2"/>
  <c r="N686" i="2" s="1"/>
  <c r="K685" i="2"/>
  <c r="N685" i="2" s="1"/>
  <c r="K684" i="2"/>
  <c r="N684" i="2" s="1"/>
  <c r="K683" i="2"/>
  <c r="N683" i="2" s="1"/>
  <c r="K682" i="2"/>
  <c r="N682" i="2" s="1"/>
  <c r="K681" i="2"/>
  <c r="N681" i="2" s="1"/>
  <c r="K680" i="2"/>
  <c r="N680" i="2" s="1"/>
  <c r="K679" i="2"/>
  <c r="N679" i="2" s="1"/>
  <c r="K678" i="2"/>
  <c r="N678" i="2" s="1"/>
  <c r="K677" i="2"/>
  <c r="N677" i="2" s="1"/>
  <c r="K676" i="2"/>
  <c r="N676" i="2" s="1"/>
  <c r="K675" i="2"/>
  <c r="N675" i="2" s="1"/>
  <c r="K674" i="2"/>
  <c r="N674" i="2" s="1"/>
  <c r="K673" i="2"/>
  <c r="N673" i="2" s="1"/>
  <c r="K672" i="2"/>
  <c r="N672" i="2" s="1"/>
  <c r="K671" i="2"/>
  <c r="N671" i="2" s="1"/>
  <c r="K670" i="2"/>
  <c r="N670" i="2" s="1"/>
  <c r="K669" i="2"/>
  <c r="N669" i="2" s="1"/>
  <c r="K668" i="2"/>
  <c r="N668" i="2" s="1"/>
  <c r="K667" i="2"/>
  <c r="N667" i="2" s="1"/>
  <c r="K666" i="2"/>
  <c r="N666" i="2" s="1"/>
  <c r="K665" i="2"/>
  <c r="N665" i="2" s="1"/>
  <c r="K664" i="2"/>
  <c r="N664" i="2" s="1"/>
  <c r="K663" i="2"/>
  <c r="N663" i="2" s="1"/>
  <c r="K662" i="2"/>
  <c r="N662" i="2" s="1"/>
  <c r="K661" i="2"/>
  <c r="N661" i="2" s="1"/>
  <c r="K660" i="2"/>
  <c r="N660" i="2" s="1"/>
  <c r="K659" i="2"/>
  <c r="N659" i="2" s="1"/>
  <c r="K658" i="2"/>
  <c r="N658" i="2" s="1"/>
  <c r="K657" i="2"/>
  <c r="N657" i="2" s="1"/>
  <c r="K656" i="2"/>
  <c r="N656" i="2" s="1"/>
  <c r="K655" i="2"/>
  <c r="N655" i="2" s="1"/>
  <c r="K654" i="2"/>
  <c r="N654" i="2" s="1"/>
  <c r="K653" i="2"/>
  <c r="N653" i="2" s="1"/>
  <c r="K652" i="2"/>
  <c r="N652" i="2" s="1"/>
  <c r="K651" i="2"/>
  <c r="N651" i="2" s="1"/>
  <c r="K650" i="2"/>
  <c r="N650" i="2" s="1"/>
  <c r="K649" i="2"/>
  <c r="N649" i="2" s="1"/>
  <c r="K648" i="2"/>
  <c r="N648" i="2" s="1"/>
  <c r="K647" i="2"/>
  <c r="N647" i="2" s="1"/>
  <c r="K646" i="2"/>
  <c r="N646" i="2" s="1"/>
  <c r="N645" i="2"/>
  <c r="K644" i="2"/>
  <c r="N644" i="2" s="1"/>
  <c r="K643" i="2"/>
  <c r="N643" i="2" s="1"/>
  <c r="K642" i="2"/>
  <c r="N642" i="2" s="1"/>
  <c r="K641" i="2"/>
  <c r="N641" i="2" s="1"/>
  <c r="K640" i="2"/>
  <c r="N640" i="2" s="1"/>
  <c r="K639" i="2"/>
  <c r="N639" i="2" s="1"/>
  <c r="K638" i="2"/>
  <c r="N638" i="2" s="1"/>
  <c r="K637" i="2"/>
  <c r="N637" i="2" s="1"/>
  <c r="K636" i="2"/>
  <c r="N636" i="2" s="1"/>
  <c r="K635" i="2"/>
  <c r="N635" i="2" s="1"/>
  <c r="K634" i="2"/>
  <c r="N634" i="2" s="1"/>
  <c r="K633" i="2"/>
  <c r="N633" i="2" s="1"/>
  <c r="K632" i="2"/>
  <c r="N632" i="2" s="1"/>
  <c r="K631" i="2"/>
  <c r="N631" i="2" s="1"/>
  <c r="K630" i="2"/>
  <c r="N630" i="2" s="1"/>
  <c r="K629" i="2"/>
  <c r="N629" i="2" s="1"/>
  <c r="K628" i="2"/>
  <c r="N628" i="2" s="1"/>
  <c r="K627" i="2"/>
  <c r="N627" i="2" s="1"/>
  <c r="K626" i="2"/>
  <c r="N626" i="2" s="1"/>
  <c r="K625" i="2"/>
  <c r="N625" i="2" s="1"/>
  <c r="K624" i="2"/>
  <c r="N624" i="2" s="1"/>
  <c r="K623" i="2"/>
  <c r="N623" i="2" s="1"/>
  <c r="K622" i="2"/>
  <c r="N622" i="2" s="1"/>
  <c r="K621" i="2"/>
  <c r="N621" i="2" s="1"/>
  <c r="K620" i="2"/>
  <c r="N620" i="2" s="1"/>
  <c r="K619" i="2"/>
  <c r="N619" i="2" s="1"/>
  <c r="K618" i="2"/>
  <c r="N618" i="2" s="1"/>
  <c r="K617" i="2"/>
  <c r="N617" i="2" s="1"/>
  <c r="K616" i="2"/>
  <c r="N616" i="2" s="1"/>
  <c r="K615" i="2"/>
  <c r="N615" i="2" s="1"/>
  <c r="K614" i="2"/>
  <c r="N614" i="2" s="1"/>
  <c r="K613" i="2"/>
  <c r="N613" i="2" s="1"/>
  <c r="K612" i="2"/>
  <c r="N612" i="2" s="1"/>
  <c r="K611" i="2"/>
  <c r="N611" i="2" s="1"/>
  <c r="K610" i="2"/>
  <c r="N610" i="2" s="1"/>
  <c r="K609" i="2"/>
  <c r="N609" i="2" s="1"/>
  <c r="K608" i="2"/>
  <c r="N608" i="2" s="1"/>
  <c r="K607" i="2"/>
  <c r="N607" i="2" s="1"/>
  <c r="K606" i="2"/>
  <c r="N606" i="2" s="1"/>
  <c r="K605" i="2"/>
  <c r="N605" i="2" s="1"/>
  <c r="K604" i="2"/>
  <c r="N604" i="2" s="1"/>
  <c r="K603" i="2"/>
  <c r="N603" i="2" s="1"/>
  <c r="K602" i="2"/>
  <c r="N602" i="2" s="1"/>
  <c r="K601" i="2"/>
  <c r="N601" i="2" s="1"/>
  <c r="K600" i="2"/>
  <c r="N600" i="2" s="1"/>
  <c r="K599" i="2"/>
  <c r="N599" i="2" s="1"/>
  <c r="K598" i="2"/>
  <c r="N598" i="2" s="1"/>
  <c r="K597" i="2"/>
  <c r="N597" i="2" s="1"/>
  <c r="K596" i="2"/>
  <c r="N596" i="2" s="1"/>
  <c r="K595" i="2"/>
  <c r="N595" i="2" s="1"/>
  <c r="K594" i="2"/>
  <c r="N594" i="2" s="1"/>
  <c r="K593" i="2"/>
  <c r="N593" i="2" s="1"/>
  <c r="K592" i="2"/>
  <c r="N592" i="2" s="1"/>
  <c r="K591" i="2"/>
  <c r="N591" i="2" s="1"/>
  <c r="K590" i="2"/>
  <c r="N590" i="2" s="1"/>
  <c r="K589" i="2"/>
  <c r="N589" i="2" s="1"/>
  <c r="K588" i="2"/>
  <c r="N588" i="2" s="1"/>
  <c r="K587" i="2"/>
  <c r="N587" i="2" s="1"/>
  <c r="K586" i="2"/>
  <c r="N586" i="2" s="1"/>
  <c r="K585" i="2"/>
  <c r="N585" i="2" s="1"/>
  <c r="K584" i="2"/>
  <c r="N584" i="2" s="1"/>
  <c r="K583" i="2"/>
  <c r="N583" i="2" s="1"/>
  <c r="K582" i="2"/>
  <c r="N582" i="2" s="1"/>
  <c r="K581" i="2"/>
  <c r="N581" i="2" s="1"/>
  <c r="K580" i="2"/>
  <c r="N580" i="2" s="1"/>
  <c r="K579" i="2"/>
  <c r="N579" i="2" s="1"/>
  <c r="K578" i="2"/>
  <c r="N578" i="2" s="1"/>
  <c r="K577" i="2"/>
  <c r="N577" i="2" s="1"/>
  <c r="K576" i="2"/>
  <c r="N576" i="2" s="1"/>
  <c r="K575" i="2"/>
  <c r="N575" i="2" s="1"/>
  <c r="K574" i="2"/>
  <c r="N574" i="2" s="1"/>
  <c r="K573" i="2"/>
  <c r="N573" i="2" s="1"/>
  <c r="K572" i="2"/>
  <c r="N572" i="2" s="1"/>
  <c r="K571" i="2"/>
  <c r="N571" i="2" s="1"/>
  <c r="K570" i="2"/>
  <c r="N570" i="2" s="1"/>
  <c r="K569" i="2"/>
  <c r="N569" i="2" s="1"/>
  <c r="K568" i="2"/>
  <c r="N568" i="2" s="1"/>
  <c r="K567" i="2"/>
  <c r="N567" i="2" s="1"/>
  <c r="K566" i="2"/>
  <c r="N566" i="2" s="1"/>
  <c r="K565" i="2"/>
  <c r="N565" i="2" s="1"/>
  <c r="K564" i="2"/>
  <c r="N564" i="2" s="1"/>
  <c r="K563" i="2"/>
  <c r="N563" i="2" s="1"/>
  <c r="K562" i="2"/>
  <c r="N562" i="2" s="1"/>
  <c r="K561" i="2"/>
  <c r="N561" i="2" s="1"/>
  <c r="K560" i="2"/>
  <c r="N560" i="2" s="1"/>
  <c r="K559" i="2"/>
  <c r="N559" i="2" s="1"/>
  <c r="K558" i="2"/>
  <c r="N558" i="2" s="1"/>
  <c r="K557" i="2"/>
  <c r="N557" i="2" s="1"/>
  <c r="K556" i="2"/>
  <c r="N556" i="2" s="1"/>
  <c r="K555" i="2"/>
  <c r="N555" i="2" s="1"/>
  <c r="K554" i="2"/>
  <c r="N554" i="2" s="1"/>
  <c r="K553" i="2"/>
  <c r="N553" i="2" s="1"/>
  <c r="K552" i="2"/>
  <c r="N552" i="2" s="1"/>
  <c r="K551" i="2"/>
  <c r="N551" i="2" s="1"/>
  <c r="K550" i="2"/>
  <c r="N550" i="2" s="1"/>
  <c r="K549" i="2"/>
  <c r="N549" i="2" s="1"/>
  <c r="K548" i="2"/>
  <c r="N548" i="2" s="1"/>
  <c r="K547" i="2"/>
  <c r="N547" i="2" s="1"/>
  <c r="K546" i="2"/>
  <c r="N546" i="2" s="1"/>
  <c r="K545" i="2"/>
  <c r="N545" i="2" s="1"/>
  <c r="K544" i="2"/>
  <c r="N544" i="2" s="1"/>
  <c r="K543" i="2"/>
  <c r="N543" i="2" s="1"/>
  <c r="K542" i="2"/>
  <c r="N542" i="2" s="1"/>
  <c r="K541" i="2"/>
  <c r="N541" i="2" s="1"/>
  <c r="K540" i="2"/>
  <c r="N540" i="2" s="1"/>
  <c r="K539" i="2"/>
  <c r="N539" i="2" s="1"/>
  <c r="K538" i="2"/>
  <c r="N538" i="2" s="1"/>
  <c r="K537" i="2"/>
  <c r="N537" i="2" s="1"/>
  <c r="K536" i="2"/>
  <c r="N536" i="2" s="1"/>
  <c r="K535" i="2"/>
  <c r="N535" i="2" s="1"/>
  <c r="K534" i="2"/>
  <c r="N534" i="2" s="1"/>
  <c r="K533" i="2"/>
  <c r="N533" i="2" s="1"/>
  <c r="K532" i="2"/>
  <c r="N532" i="2" s="1"/>
  <c r="K531" i="2"/>
  <c r="N531" i="2" s="1"/>
  <c r="K530" i="2"/>
  <c r="N530" i="2" s="1"/>
  <c r="K529" i="2"/>
  <c r="N529" i="2" s="1"/>
  <c r="K528" i="2"/>
  <c r="N528" i="2" s="1"/>
  <c r="K527" i="2"/>
  <c r="N527" i="2" s="1"/>
  <c r="J526" i="2"/>
  <c r="K526" i="2" s="1"/>
  <c r="N526" i="2" s="1"/>
  <c r="K525" i="2"/>
  <c r="N525" i="2" s="1"/>
  <c r="K524" i="2"/>
  <c r="N524" i="2" s="1"/>
  <c r="K523" i="2"/>
  <c r="N523" i="2" s="1"/>
  <c r="K522" i="2"/>
  <c r="N522" i="2" s="1"/>
  <c r="K521" i="2"/>
  <c r="N521" i="2" s="1"/>
  <c r="K520" i="2"/>
  <c r="N520" i="2" s="1"/>
  <c r="K519" i="2"/>
  <c r="N519" i="2" s="1"/>
  <c r="K518" i="2"/>
  <c r="N518" i="2" s="1"/>
  <c r="K517" i="2"/>
  <c r="N517" i="2" s="1"/>
  <c r="K516" i="2"/>
  <c r="N516" i="2" s="1"/>
  <c r="K515" i="2"/>
  <c r="N515" i="2" s="1"/>
  <c r="K514" i="2"/>
  <c r="N514" i="2" s="1"/>
  <c r="K513" i="2"/>
  <c r="N513" i="2" s="1"/>
  <c r="K512" i="2"/>
  <c r="N512" i="2" s="1"/>
  <c r="K511" i="2"/>
  <c r="N511" i="2" s="1"/>
  <c r="K510" i="2"/>
  <c r="N510" i="2" s="1"/>
  <c r="K509" i="2"/>
  <c r="N509" i="2" s="1"/>
  <c r="K508" i="2"/>
  <c r="N508" i="2" s="1"/>
  <c r="K507" i="2"/>
  <c r="N507" i="2" s="1"/>
  <c r="K506" i="2"/>
  <c r="N506" i="2" s="1"/>
  <c r="K505" i="2"/>
  <c r="N505" i="2" s="1"/>
  <c r="K504" i="2"/>
  <c r="N504" i="2" s="1"/>
  <c r="K503" i="2"/>
  <c r="N503" i="2" s="1"/>
  <c r="K502" i="2"/>
  <c r="N502" i="2" s="1"/>
  <c r="K501" i="2"/>
  <c r="N501" i="2" s="1"/>
  <c r="K500" i="2"/>
  <c r="N500" i="2" s="1"/>
  <c r="K499" i="2"/>
  <c r="N499" i="2" s="1"/>
  <c r="K498" i="2"/>
  <c r="N498" i="2" s="1"/>
  <c r="K497" i="2"/>
  <c r="N497" i="2" s="1"/>
  <c r="K496" i="2"/>
  <c r="N496" i="2" s="1"/>
  <c r="K495" i="2"/>
  <c r="N495" i="2" s="1"/>
  <c r="K494" i="2"/>
  <c r="N494" i="2" s="1"/>
  <c r="K493" i="2"/>
  <c r="N493" i="2" s="1"/>
  <c r="K492" i="2"/>
  <c r="N492" i="2" s="1"/>
  <c r="K491" i="2"/>
  <c r="N491" i="2" s="1"/>
  <c r="K490" i="2"/>
  <c r="N490" i="2" s="1"/>
  <c r="K489" i="2"/>
  <c r="N489" i="2" s="1"/>
  <c r="K488" i="2"/>
  <c r="N488" i="2" s="1"/>
  <c r="K487" i="2"/>
  <c r="N487" i="2" s="1"/>
  <c r="K486" i="2"/>
  <c r="N486" i="2" s="1"/>
  <c r="K485" i="2"/>
  <c r="N485" i="2" s="1"/>
  <c r="K484" i="2"/>
  <c r="N484" i="2" s="1"/>
  <c r="K483" i="2"/>
  <c r="N483" i="2" s="1"/>
  <c r="K482" i="2"/>
  <c r="N482" i="2" s="1"/>
  <c r="K481" i="2"/>
  <c r="N481" i="2" s="1"/>
  <c r="K480" i="2"/>
  <c r="N480" i="2" s="1"/>
  <c r="K479" i="2"/>
  <c r="N479" i="2" s="1"/>
  <c r="K478" i="2"/>
  <c r="N478" i="2" s="1"/>
  <c r="K477" i="2"/>
  <c r="N477" i="2" s="1"/>
  <c r="K476" i="2"/>
  <c r="N476" i="2" s="1"/>
  <c r="K475" i="2"/>
  <c r="N475" i="2" s="1"/>
  <c r="K474" i="2"/>
  <c r="N474" i="2" s="1"/>
  <c r="K473" i="2"/>
  <c r="N473" i="2" s="1"/>
  <c r="K472" i="2"/>
  <c r="N472" i="2" s="1"/>
  <c r="K471" i="2"/>
  <c r="N471" i="2" s="1"/>
  <c r="K470" i="2"/>
  <c r="N470" i="2" s="1"/>
  <c r="K469" i="2"/>
  <c r="N469" i="2" s="1"/>
  <c r="K468" i="2"/>
  <c r="N468" i="2" s="1"/>
  <c r="K467" i="2"/>
  <c r="N467" i="2" s="1"/>
  <c r="K466" i="2"/>
  <c r="N466" i="2" s="1"/>
  <c r="K465" i="2"/>
  <c r="N465" i="2" s="1"/>
  <c r="K464" i="2"/>
  <c r="N464" i="2" s="1"/>
  <c r="K463" i="2"/>
  <c r="N463" i="2" s="1"/>
  <c r="K462" i="2"/>
  <c r="N462" i="2" s="1"/>
  <c r="K461" i="2"/>
  <c r="N461" i="2" s="1"/>
  <c r="K460" i="2"/>
  <c r="N460" i="2" s="1"/>
  <c r="K459" i="2"/>
  <c r="N459" i="2" s="1"/>
  <c r="K458" i="2"/>
  <c r="N458" i="2" s="1"/>
  <c r="K457" i="2"/>
  <c r="N457" i="2" s="1"/>
  <c r="K456" i="2"/>
  <c r="N456" i="2" s="1"/>
  <c r="K455" i="2"/>
  <c r="N455" i="2" s="1"/>
  <c r="K454" i="2"/>
  <c r="N454" i="2" s="1"/>
  <c r="K453" i="2"/>
  <c r="N453" i="2" s="1"/>
  <c r="K452" i="2"/>
  <c r="N452" i="2" s="1"/>
  <c r="K451" i="2"/>
  <c r="N451" i="2" s="1"/>
  <c r="K450" i="2"/>
  <c r="N450" i="2" s="1"/>
  <c r="K449" i="2"/>
  <c r="N449" i="2" s="1"/>
  <c r="K448" i="2"/>
  <c r="N448" i="2" s="1"/>
  <c r="K447" i="2"/>
  <c r="N447" i="2" s="1"/>
  <c r="K446" i="2"/>
  <c r="N446" i="2" s="1"/>
  <c r="K445" i="2"/>
  <c r="N445" i="2" s="1"/>
  <c r="K444" i="2"/>
  <c r="N444" i="2" s="1"/>
  <c r="K443" i="2"/>
  <c r="N443" i="2" s="1"/>
  <c r="K442" i="2"/>
  <c r="N442" i="2" s="1"/>
  <c r="K441" i="2"/>
  <c r="N441" i="2" s="1"/>
  <c r="K440" i="2"/>
  <c r="N440" i="2" s="1"/>
  <c r="K439" i="2"/>
  <c r="N439" i="2" s="1"/>
  <c r="K438" i="2"/>
  <c r="N438" i="2" s="1"/>
  <c r="K437" i="2"/>
  <c r="N437" i="2" s="1"/>
  <c r="K436" i="2"/>
  <c r="N436" i="2" s="1"/>
  <c r="K435" i="2"/>
  <c r="N435" i="2" s="1"/>
  <c r="K434" i="2"/>
  <c r="N434" i="2" s="1"/>
  <c r="K433" i="2"/>
  <c r="N433" i="2" s="1"/>
  <c r="K432" i="2"/>
  <c r="N432" i="2" s="1"/>
  <c r="K431" i="2"/>
  <c r="N431" i="2" s="1"/>
  <c r="K430" i="2"/>
  <c r="N430" i="2" s="1"/>
  <c r="K429" i="2"/>
  <c r="N429" i="2" s="1"/>
  <c r="K428" i="2"/>
  <c r="N428" i="2" s="1"/>
  <c r="K427" i="2"/>
  <c r="N427" i="2" s="1"/>
  <c r="K426" i="2"/>
  <c r="N426" i="2" s="1"/>
  <c r="K425" i="2"/>
  <c r="N425" i="2" s="1"/>
  <c r="K424" i="2"/>
  <c r="N424" i="2" s="1"/>
  <c r="K423" i="2"/>
  <c r="N423" i="2" s="1"/>
  <c r="K422" i="2"/>
  <c r="N422" i="2" s="1"/>
  <c r="K421" i="2"/>
  <c r="N421" i="2" s="1"/>
  <c r="K420" i="2"/>
  <c r="N420" i="2" s="1"/>
  <c r="K419" i="2"/>
  <c r="N419" i="2" s="1"/>
  <c r="K418" i="2"/>
  <c r="N418" i="2" s="1"/>
  <c r="K417" i="2"/>
  <c r="N417" i="2" s="1"/>
  <c r="K416" i="2"/>
  <c r="N416" i="2" s="1"/>
  <c r="K415" i="2"/>
  <c r="N415" i="2" s="1"/>
  <c r="K414" i="2"/>
  <c r="N414" i="2" s="1"/>
  <c r="K413" i="2"/>
  <c r="N413" i="2" s="1"/>
  <c r="K412" i="2"/>
  <c r="N412" i="2" s="1"/>
  <c r="K411" i="2"/>
  <c r="N411" i="2" s="1"/>
  <c r="K410" i="2"/>
  <c r="N410" i="2" s="1"/>
  <c r="K409" i="2"/>
  <c r="N409" i="2" s="1"/>
  <c r="K408" i="2"/>
  <c r="N408" i="2" s="1"/>
  <c r="K407" i="2"/>
  <c r="N407" i="2" s="1"/>
  <c r="K406" i="2"/>
  <c r="N406" i="2" s="1"/>
  <c r="K405" i="2"/>
  <c r="N405" i="2" s="1"/>
  <c r="K404" i="2"/>
  <c r="N404" i="2" s="1"/>
  <c r="K403" i="2"/>
  <c r="N403" i="2" s="1"/>
  <c r="K402" i="2"/>
  <c r="N402" i="2" s="1"/>
  <c r="K401" i="2"/>
  <c r="N401" i="2" s="1"/>
  <c r="K400" i="2"/>
  <c r="N400" i="2" s="1"/>
  <c r="K399" i="2"/>
  <c r="N399" i="2" s="1"/>
  <c r="K398" i="2"/>
  <c r="N398" i="2" s="1"/>
  <c r="K397" i="2"/>
  <c r="N397" i="2" s="1"/>
  <c r="K396" i="2"/>
  <c r="N396" i="2" s="1"/>
  <c r="K395" i="2"/>
  <c r="N395" i="2" s="1"/>
  <c r="K394" i="2"/>
  <c r="N394" i="2" s="1"/>
  <c r="K393" i="2"/>
  <c r="N393" i="2" s="1"/>
  <c r="K392" i="2"/>
  <c r="N392" i="2" s="1"/>
  <c r="K391" i="2"/>
  <c r="N391" i="2" s="1"/>
  <c r="K390" i="2"/>
  <c r="N390" i="2" s="1"/>
  <c r="K389" i="2"/>
  <c r="N389" i="2" s="1"/>
  <c r="K388" i="2"/>
  <c r="N388" i="2" s="1"/>
  <c r="K387" i="2"/>
  <c r="N387" i="2" s="1"/>
  <c r="K386" i="2"/>
  <c r="N386" i="2" s="1"/>
  <c r="K385" i="2"/>
  <c r="N385" i="2" s="1"/>
  <c r="K384" i="2"/>
  <c r="N384" i="2" s="1"/>
  <c r="K383" i="2"/>
  <c r="N383" i="2" s="1"/>
  <c r="K382" i="2"/>
  <c r="N382" i="2" s="1"/>
  <c r="K381" i="2"/>
  <c r="N381" i="2" s="1"/>
  <c r="K380" i="2"/>
  <c r="N380" i="2" s="1"/>
  <c r="K379" i="2"/>
  <c r="N379" i="2" s="1"/>
  <c r="K378" i="2"/>
  <c r="N378" i="2" s="1"/>
  <c r="K377" i="2"/>
  <c r="N377" i="2" s="1"/>
  <c r="K376" i="2"/>
  <c r="N376" i="2" s="1"/>
  <c r="K375" i="2"/>
  <c r="N375" i="2" s="1"/>
  <c r="K374" i="2"/>
  <c r="N374" i="2" s="1"/>
  <c r="K373" i="2"/>
  <c r="N373" i="2" s="1"/>
  <c r="K372" i="2"/>
  <c r="N372" i="2" s="1"/>
  <c r="K371" i="2"/>
  <c r="N371" i="2" s="1"/>
  <c r="K370" i="2"/>
  <c r="N370" i="2" s="1"/>
  <c r="K369" i="2"/>
  <c r="N369" i="2" s="1"/>
  <c r="K368" i="2"/>
  <c r="N368" i="2" s="1"/>
  <c r="K367" i="2"/>
  <c r="N367" i="2" s="1"/>
  <c r="K366" i="2"/>
  <c r="N366" i="2" s="1"/>
  <c r="K365" i="2"/>
  <c r="N365" i="2" s="1"/>
  <c r="K364" i="2"/>
  <c r="N364" i="2" s="1"/>
  <c r="K363" i="2"/>
  <c r="N363" i="2" s="1"/>
  <c r="K362" i="2"/>
  <c r="N362" i="2" s="1"/>
  <c r="K361" i="2"/>
  <c r="N361" i="2" s="1"/>
  <c r="K360" i="2"/>
  <c r="N360" i="2" s="1"/>
  <c r="K359" i="2"/>
  <c r="N359" i="2" s="1"/>
  <c r="K358" i="2"/>
  <c r="N358" i="2" s="1"/>
  <c r="K357" i="2"/>
  <c r="N357" i="2" s="1"/>
  <c r="K356" i="2"/>
  <c r="N356" i="2" s="1"/>
  <c r="K355" i="2"/>
  <c r="N355" i="2" s="1"/>
  <c r="K354" i="2"/>
  <c r="N354" i="2" s="1"/>
  <c r="K353" i="2"/>
  <c r="N353" i="2" s="1"/>
  <c r="K352" i="2"/>
  <c r="N352" i="2" s="1"/>
  <c r="K351" i="2"/>
  <c r="N351" i="2" s="1"/>
  <c r="K350" i="2"/>
  <c r="N350" i="2" s="1"/>
  <c r="K349" i="2"/>
  <c r="N349" i="2" s="1"/>
  <c r="K348" i="2"/>
  <c r="N348" i="2" s="1"/>
  <c r="K347" i="2"/>
  <c r="N347" i="2" s="1"/>
  <c r="K346" i="2"/>
  <c r="N346" i="2" s="1"/>
  <c r="K345" i="2"/>
  <c r="N345" i="2" s="1"/>
  <c r="K344" i="2"/>
  <c r="N344" i="2" s="1"/>
  <c r="K343" i="2"/>
  <c r="N343" i="2" s="1"/>
  <c r="K342" i="2"/>
  <c r="N342" i="2" s="1"/>
  <c r="K341" i="2"/>
  <c r="N341" i="2" s="1"/>
  <c r="K340" i="2"/>
  <c r="N340" i="2" s="1"/>
  <c r="K339" i="2"/>
  <c r="N339" i="2" s="1"/>
  <c r="K338" i="2"/>
  <c r="N338" i="2" s="1"/>
  <c r="K337" i="2"/>
  <c r="N337" i="2" s="1"/>
  <c r="K336" i="2"/>
  <c r="N336" i="2" s="1"/>
  <c r="K335" i="2"/>
  <c r="N335" i="2" s="1"/>
  <c r="K334" i="2"/>
  <c r="N334" i="2" s="1"/>
  <c r="K333" i="2"/>
  <c r="N333" i="2" s="1"/>
  <c r="K332" i="2"/>
  <c r="N332" i="2" s="1"/>
  <c r="K331" i="2"/>
  <c r="N331" i="2" s="1"/>
  <c r="K330" i="2"/>
  <c r="N330" i="2" s="1"/>
  <c r="K329" i="2"/>
  <c r="N329" i="2" s="1"/>
  <c r="K328" i="2"/>
  <c r="N328" i="2" s="1"/>
  <c r="K327" i="2"/>
  <c r="N327" i="2" s="1"/>
  <c r="K326" i="2"/>
  <c r="N326" i="2" s="1"/>
  <c r="K325" i="2"/>
  <c r="N325" i="2" s="1"/>
  <c r="K324" i="2"/>
  <c r="N324" i="2" s="1"/>
  <c r="K323" i="2"/>
  <c r="N323" i="2" s="1"/>
  <c r="K322" i="2"/>
  <c r="N322" i="2" s="1"/>
  <c r="K321" i="2"/>
  <c r="N321" i="2" s="1"/>
  <c r="K320" i="2"/>
  <c r="N320" i="2" s="1"/>
  <c r="K319" i="2"/>
  <c r="N319" i="2" s="1"/>
  <c r="K318" i="2"/>
  <c r="N318" i="2" s="1"/>
  <c r="K317" i="2"/>
  <c r="N317" i="2" s="1"/>
  <c r="K316" i="2"/>
  <c r="N316" i="2" s="1"/>
  <c r="K315" i="2"/>
  <c r="N315" i="2" s="1"/>
  <c r="K314" i="2"/>
  <c r="N314" i="2" s="1"/>
  <c r="K313" i="2"/>
  <c r="N313" i="2" s="1"/>
  <c r="K312" i="2"/>
  <c r="N312" i="2" s="1"/>
  <c r="K311" i="2"/>
  <c r="N311" i="2" s="1"/>
  <c r="K310" i="2"/>
  <c r="N310" i="2" s="1"/>
  <c r="K309" i="2"/>
  <c r="N309" i="2" s="1"/>
  <c r="K308" i="2"/>
  <c r="N308" i="2" s="1"/>
  <c r="K307" i="2"/>
  <c r="N307" i="2" s="1"/>
  <c r="K306" i="2"/>
  <c r="N306" i="2" s="1"/>
  <c r="K305" i="2"/>
  <c r="N305" i="2" s="1"/>
  <c r="K304" i="2"/>
  <c r="N304" i="2" s="1"/>
  <c r="K303" i="2"/>
  <c r="N303" i="2" s="1"/>
  <c r="K302" i="2"/>
  <c r="N302" i="2" s="1"/>
  <c r="K301" i="2"/>
  <c r="N301" i="2" s="1"/>
  <c r="K300" i="2"/>
  <c r="N300" i="2" s="1"/>
  <c r="K299" i="2"/>
  <c r="N299" i="2" s="1"/>
  <c r="K298" i="2"/>
  <c r="N298" i="2" s="1"/>
  <c r="K297" i="2"/>
  <c r="N297" i="2" s="1"/>
  <c r="K296" i="2"/>
  <c r="N296" i="2" s="1"/>
  <c r="K295" i="2"/>
  <c r="N295" i="2" s="1"/>
  <c r="K294" i="2"/>
  <c r="N294" i="2" s="1"/>
  <c r="K293" i="2"/>
  <c r="N293" i="2" s="1"/>
  <c r="K292" i="2"/>
  <c r="N292" i="2" s="1"/>
  <c r="K291" i="2"/>
  <c r="N291" i="2" s="1"/>
  <c r="K290" i="2"/>
  <c r="N290" i="2" s="1"/>
  <c r="K289" i="2"/>
  <c r="N289" i="2" s="1"/>
  <c r="K288" i="2"/>
  <c r="N288" i="2" s="1"/>
  <c r="K287" i="2"/>
  <c r="N287" i="2" s="1"/>
  <c r="K286" i="2"/>
  <c r="N286" i="2" s="1"/>
  <c r="K285" i="2"/>
  <c r="N285" i="2" s="1"/>
  <c r="K284" i="2"/>
  <c r="N284" i="2" s="1"/>
  <c r="K283" i="2"/>
  <c r="N283" i="2" s="1"/>
  <c r="K282" i="2"/>
  <c r="N282" i="2" s="1"/>
  <c r="K281" i="2"/>
  <c r="N281" i="2" s="1"/>
  <c r="K280" i="2"/>
  <c r="N280" i="2" s="1"/>
  <c r="K279" i="2"/>
  <c r="N279" i="2" s="1"/>
  <c r="K278" i="2"/>
  <c r="N278" i="2" s="1"/>
  <c r="K277" i="2"/>
  <c r="N277" i="2" s="1"/>
  <c r="K276" i="2"/>
  <c r="N276" i="2" s="1"/>
  <c r="K275" i="2"/>
  <c r="N275" i="2" s="1"/>
  <c r="K274" i="2"/>
  <c r="N274" i="2" s="1"/>
  <c r="K273" i="2"/>
  <c r="N273" i="2" s="1"/>
  <c r="K272" i="2"/>
  <c r="N272" i="2" s="1"/>
  <c r="K271" i="2"/>
  <c r="N271" i="2" s="1"/>
  <c r="K270" i="2"/>
  <c r="N270" i="2" s="1"/>
  <c r="K269" i="2"/>
  <c r="N269" i="2" s="1"/>
  <c r="K268" i="2"/>
  <c r="N268" i="2" s="1"/>
  <c r="K267" i="2"/>
  <c r="N267" i="2" s="1"/>
  <c r="K266" i="2"/>
  <c r="N266" i="2" s="1"/>
  <c r="K265" i="2"/>
  <c r="N265" i="2" s="1"/>
  <c r="K264" i="2"/>
  <c r="N264" i="2" s="1"/>
  <c r="K263" i="2"/>
  <c r="N263" i="2" s="1"/>
  <c r="K262" i="2"/>
  <c r="N262" i="2" s="1"/>
  <c r="K261" i="2"/>
  <c r="N261" i="2" s="1"/>
  <c r="K260" i="2"/>
  <c r="N260" i="2" s="1"/>
  <c r="K259" i="2"/>
  <c r="N259" i="2" s="1"/>
  <c r="K258" i="2"/>
  <c r="N258" i="2" s="1"/>
  <c r="K257" i="2"/>
  <c r="N257" i="2" s="1"/>
  <c r="K256" i="2"/>
  <c r="N256" i="2" s="1"/>
  <c r="K255" i="2"/>
  <c r="N255" i="2" s="1"/>
  <c r="K254" i="2"/>
  <c r="N254" i="2" s="1"/>
  <c r="K253" i="2"/>
  <c r="N253" i="2" s="1"/>
  <c r="K252" i="2"/>
  <c r="N252" i="2" s="1"/>
  <c r="K251" i="2"/>
  <c r="N251" i="2" s="1"/>
  <c r="K250" i="2"/>
  <c r="N250" i="2" s="1"/>
  <c r="K249" i="2"/>
  <c r="N249" i="2" s="1"/>
  <c r="K248" i="2"/>
  <c r="N248" i="2" s="1"/>
  <c r="K247" i="2"/>
  <c r="N247" i="2" s="1"/>
  <c r="K246" i="2"/>
  <c r="N246" i="2" s="1"/>
  <c r="K245" i="2"/>
  <c r="N245" i="2" s="1"/>
  <c r="K244" i="2"/>
  <c r="N244" i="2" s="1"/>
  <c r="K243" i="2"/>
  <c r="N243" i="2" s="1"/>
  <c r="K242" i="2"/>
  <c r="N242" i="2" s="1"/>
  <c r="K241" i="2"/>
  <c r="N241" i="2" s="1"/>
  <c r="K240" i="2"/>
  <c r="N240" i="2" s="1"/>
  <c r="K239" i="2"/>
  <c r="N239" i="2" s="1"/>
  <c r="K238" i="2"/>
  <c r="N238" i="2" s="1"/>
  <c r="K237" i="2"/>
  <c r="N237" i="2" s="1"/>
  <c r="K236" i="2"/>
  <c r="N236" i="2" s="1"/>
  <c r="K235" i="2"/>
  <c r="N235" i="2" s="1"/>
  <c r="K234" i="2"/>
  <c r="N234" i="2" s="1"/>
  <c r="K233" i="2"/>
  <c r="N233" i="2" s="1"/>
  <c r="K232" i="2"/>
  <c r="N232" i="2" s="1"/>
  <c r="K231" i="2"/>
  <c r="N231" i="2" s="1"/>
  <c r="K230" i="2"/>
  <c r="N230" i="2" s="1"/>
  <c r="K229" i="2"/>
  <c r="N229" i="2" s="1"/>
  <c r="K228" i="2"/>
  <c r="N228" i="2" s="1"/>
  <c r="K227" i="2"/>
  <c r="N227" i="2" s="1"/>
  <c r="K226" i="2"/>
  <c r="N226" i="2" s="1"/>
  <c r="K225" i="2"/>
  <c r="N225" i="2" s="1"/>
  <c r="K224" i="2"/>
  <c r="N224" i="2" s="1"/>
  <c r="K223" i="2"/>
  <c r="N223" i="2" s="1"/>
  <c r="K222" i="2"/>
  <c r="N222" i="2" s="1"/>
  <c r="K221" i="2"/>
  <c r="N221" i="2" s="1"/>
  <c r="K220" i="2"/>
  <c r="N220" i="2" s="1"/>
  <c r="K219" i="2"/>
  <c r="N219" i="2" s="1"/>
  <c r="K218" i="2"/>
  <c r="N218" i="2" s="1"/>
  <c r="K217" i="2"/>
  <c r="N217" i="2" s="1"/>
  <c r="K216" i="2"/>
  <c r="N216" i="2" s="1"/>
  <c r="K215" i="2"/>
  <c r="N215" i="2" s="1"/>
  <c r="K214" i="2"/>
  <c r="N214" i="2" s="1"/>
  <c r="K213" i="2"/>
  <c r="N213" i="2" s="1"/>
  <c r="K212" i="2"/>
  <c r="N212" i="2" s="1"/>
  <c r="K211" i="2"/>
  <c r="N211" i="2" s="1"/>
  <c r="K210" i="2"/>
  <c r="N210" i="2" s="1"/>
  <c r="K209" i="2"/>
  <c r="N209" i="2" s="1"/>
  <c r="K208" i="2"/>
  <c r="N208" i="2" s="1"/>
  <c r="K207" i="2"/>
  <c r="N207" i="2" s="1"/>
  <c r="K206" i="2"/>
  <c r="N206" i="2" s="1"/>
  <c r="K205" i="2"/>
  <c r="N205" i="2" s="1"/>
  <c r="K204" i="2"/>
  <c r="N204" i="2" s="1"/>
  <c r="K203" i="2"/>
  <c r="N203" i="2" s="1"/>
  <c r="K202" i="2"/>
  <c r="N202" i="2" s="1"/>
  <c r="K201" i="2"/>
  <c r="N201" i="2" s="1"/>
  <c r="K200" i="2"/>
  <c r="N200" i="2" s="1"/>
  <c r="K199" i="2"/>
  <c r="N199" i="2" s="1"/>
  <c r="K198" i="2"/>
  <c r="N198" i="2" s="1"/>
  <c r="K197" i="2"/>
  <c r="N197" i="2" s="1"/>
  <c r="K196" i="2"/>
  <c r="N196" i="2" s="1"/>
  <c r="K195" i="2"/>
  <c r="N195" i="2" s="1"/>
  <c r="K194" i="2"/>
  <c r="N194" i="2" s="1"/>
  <c r="N193" i="2"/>
  <c r="K193" i="2"/>
  <c r="K192" i="2"/>
  <c r="N192" i="2" s="1"/>
  <c r="K191" i="2"/>
  <c r="N191" i="2" s="1"/>
  <c r="K190" i="2"/>
  <c r="N190" i="2" s="1"/>
  <c r="K189" i="2"/>
  <c r="N189" i="2" s="1"/>
  <c r="K188" i="2"/>
  <c r="N188" i="2" s="1"/>
  <c r="K187" i="2"/>
  <c r="N187" i="2" s="1"/>
  <c r="K186" i="2"/>
  <c r="N186" i="2" s="1"/>
  <c r="K185" i="2"/>
  <c r="N185" i="2" s="1"/>
  <c r="K184" i="2"/>
  <c r="N184" i="2" s="1"/>
  <c r="K183" i="2"/>
  <c r="N183" i="2" s="1"/>
  <c r="K182" i="2"/>
  <c r="N182" i="2" s="1"/>
  <c r="K181" i="2"/>
  <c r="N181" i="2" s="1"/>
  <c r="K180" i="2"/>
  <c r="N180" i="2" s="1"/>
  <c r="K179" i="2"/>
  <c r="N179" i="2" s="1"/>
  <c r="K178" i="2"/>
  <c r="N178" i="2" s="1"/>
  <c r="K177" i="2"/>
  <c r="N177" i="2" s="1"/>
  <c r="K176" i="2"/>
  <c r="N176" i="2" s="1"/>
  <c r="K175" i="2"/>
  <c r="N175" i="2" s="1"/>
  <c r="K174" i="2"/>
  <c r="N174" i="2" s="1"/>
  <c r="K173" i="2"/>
  <c r="N173" i="2" s="1"/>
  <c r="K172" i="2"/>
  <c r="N172" i="2" s="1"/>
  <c r="K171" i="2"/>
  <c r="N171" i="2" s="1"/>
  <c r="K170" i="2"/>
  <c r="N170" i="2" s="1"/>
  <c r="K169" i="2"/>
  <c r="N169" i="2" s="1"/>
  <c r="K168" i="2"/>
  <c r="N168" i="2" s="1"/>
  <c r="K167" i="2"/>
  <c r="N167" i="2" s="1"/>
  <c r="K166" i="2"/>
  <c r="N166" i="2" s="1"/>
  <c r="K165" i="2"/>
  <c r="N165" i="2" s="1"/>
  <c r="K164" i="2"/>
  <c r="N164" i="2" s="1"/>
  <c r="K163" i="2"/>
  <c r="N163" i="2" s="1"/>
  <c r="K162" i="2"/>
  <c r="N162" i="2" s="1"/>
  <c r="K161" i="2"/>
  <c r="N161" i="2" s="1"/>
  <c r="K160" i="2"/>
  <c r="N160" i="2" s="1"/>
  <c r="K159" i="2"/>
  <c r="N159" i="2" s="1"/>
  <c r="K158" i="2"/>
  <c r="N158" i="2" s="1"/>
  <c r="K157" i="2"/>
  <c r="N157" i="2" s="1"/>
  <c r="K156" i="2"/>
  <c r="N156" i="2" s="1"/>
  <c r="K155" i="2"/>
  <c r="N155" i="2" s="1"/>
  <c r="K154" i="2"/>
  <c r="N154" i="2" s="1"/>
  <c r="K153" i="2"/>
  <c r="N153" i="2" s="1"/>
  <c r="K152" i="2"/>
  <c r="N152" i="2" s="1"/>
  <c r="K151" i="2"/>
  <c r="N151" i="2" s="1"/>
  <c r="K150" i="2"/>
  <c r="N150" i="2" s="1"/>
  <c r="K149" i="2"/>
  <c r="N149" i="2" s="1"/>
  <c r="K148" i="2"/>
  <c r="N148" i="2" s="1"/>
  <c r="K147" i="2"/>
  <c r="N147" i="2" s="1"/>
  <c r="K146" i="2"/>
  <c r="N146" i="2" s="1"/>
  <c r="K145" i="2"/>
  <c r="N145" i="2" s="1"/>
  <c r="K144" i="2"/>
  <c r="N144" i="2" s="1"/>
  <c r="K143" i="2"/>
  <c r="N143" i="2" s="1"/>
  <c r="K142" i="2"/>
  <c r="N142" i="2" s="1"/>
  <c r="K141" i="2"/>
  <c r="N141" i="2" s="1"/>
  <c r="K140" i="2"/>
  <c r="N140" i="2" s="1"/>
  <c r="K139" i="2"/>
  <c r="N139" i="2" s="1"/>
  <c r="K138" i="2"/>
  <c r="N138" i="2" s="1"/>
  <c r="K137" i="2"/>
  <c r="N137" i="2" s="1"/>
  <c r="K136" i="2"/>
  <c r="N136" i="2" s="1"/>
  <c r="K135" i="2"/>
  <c r="N135" i="2" s="1"/>
  <c r="K134" i="2"/>
  <c r="N134" i="2" s="1"/>
  <c r="K133" i="2"/>
  <c r="N133" i="2" s="1"/>
  <c r="K132" i="2"/>
  <c r="N132" i="2" s="1"/>
  <c r="K131" i="2"/>
  <c r="N131" i="2" s="1"/>
  <c r="K130" i="2"/>
  <c r="N130" i="2" s="1"/>
  <c r="K129" i="2"/>
  <c r="N129" i="2" s="1"/>
  <c r="K128" i="2"/>
  <c r="N128" i="2" s="1"/>
  <c r="K127" i="2"/>
  <c r="N127" i="2" s="1"/>
  <c r="K126" i="2"/>
  <c r="N126" i="2" s="1"/>
  <c r="K125" i="2"/>
  <c r="N125" i="2" s="1"/>
  <c r="K124" i="2"/>
  <c r="N124" i="2" s="1"/>
  <c r="K123" i="2"/>
  <c r="N123" i="2" s="1"/>
  <c r="K122" i="2"/>
  <c r="N122" i="2" s="1"/>
  <c r="K121" i="2"/>
  <c r="N121" i="2" s="1"/>
  <c r="K120" i="2"/>
  <c r="N120" i="2" s="1"/>
  <c r="K119" i="2"/>
  <c r="N119" i="2" s="1"/>
  <c r="K118" i="2"/>
  <c r="N118" i="2" s="1"/>
  <c r="K117" i="2"/>
  <c r="N117" i="2" s="1"/>
  <c r="K116" i="2"/>
  <c r="N116" i="2" s="1"/>
  <c r="K115" i="2"/>
  <c r="N115" i="2" s="1"/>
  <c r="K114" i="2"/>
  <c r="N114" i="2" s="1"/>
  <c r="K113" i="2"/>
  <c r="N113" i="2" s="1"/>
  <c r="K112" i="2"/>
  <c r="N112" i="2" s="1"/>
  <c r="K111" i="2"/>
  <c r="N111" i="2" s="1"/>
  <c r="K110" i="2"/>
  <c r="N110" i="2" s="1"/>
  <c r="K109" i="2"/>
  <c r="N109" i="2" s="1"/>
  <c r="K108" i="2"/>
  <c r="N108" i="2" s="1"/>
  <c r="K107" i="2"/>
  <c r="N107" i="2" s="1"/>
  <c r="K106" i="2"/>
  <c r="N106" i="2" s="1"/>
  <c r="K105" i="2"/>
  <c r="N105" i="2" s="1"/>
  <c r="K104" i="2"/>
  <c r="N104" i="2" s="1"/>
  <c r="K103" i="2"/>
  <c r="N103" i="2" s="1"/>
  <c r="K102" i="2"/>
  <c r="N102" i="2" s="1"/>
  <c r="K101" i="2"/>
  <c r="N101" i="2" s="1"/>
  <c r="K100" i="2"/>
  <c r="N100" i="2" s="1"/>
  <c r="K99" i="2"/>
  <c r="N99" i="2" s="1"/>
  <c r="K98" i="2"/>
  <c r="N98" i="2" s="1"/>
  <c r="K97" i="2"/>
  <c r="N97" i="2" s="1"/>
  <c r="K96" i="2"/>
  <c r="N96" i="2" s="1"/>
  <c r="K95" i="2"/>
  <c r="N95" i="2" s="1"/>
  <c r="K94" i="2"/>
  <c r="N94" i="2" s="1"/>
  <c r="K93" i="2"/>
  <c r="N93" i="2" s="1"/>
  <c r="K92" i="2"/>
  <c r="N92" i="2" s="1"/>
  <c r="K91" i="2"/>
  <c r="N91" i="2" s="1"/>
  <c r="K90" i="2"/>
  <c r="N90" i="2" s="1"/>
  <c r="J89" i="2"/>
  <c r="K89" i="2" s="1"/>
  <c r="N89" i="2" s="1"/>
  <c r="K88" i="2"/>
  <c r="N88" i="2" s="1"/>
  <c r="K87" i="2"/>
  <c r="N87" i="2" s="1"/>
  <c r="K86" i="2"/>
  <c r="N86" i="2" s="1"/>
  <c r="K85" i="2"/>
  <c r="N85" i="2" s="1"/>
  <c r="J84" i="2"/>
  <c r="K84" i="2" s="1"/>
  <c r="N84" i="2" s="1"/>
  <c r="K83" i="2"/>
  <c r="N83" i="2" s="1"/>
  <c r="J82" i="2"/>
  <c r="K82" i="2" s="1"/>
  <c r="N82" i="2" s="1"/>
  <c r="J81" i="2"/>
  <c r="K81" i="2" s="1"/>
  <c r="N81" i="2" s="1"/>
  <c r="J80" i="2"/>
  <c r="K80" i="2" s="1"/>
  <c r="N80" i="2" s="1"/>
  <c r="J79" i="2"/>
  <c r="K79" i="2" s="1"/>
  <c r="N79" i="2" s="1"/>
  <c r="J78" i="2"/>
  <c r="K78" i="2" s="1"/>
  <c r="N78" i="2" s="1"/>
  <c r="J77" i="2"/>
  <c r="K77" i="2" s="1"/>
  <c r="N77" i="2" s="1"/>
  <c r="J76" i="2"/>
  <c r="K76" i="2" s="1"/>
  <c r="N76" i="2" s="1"/>
  <c r="J75" i="2"/>
  <c r="K75" i="2" s="1"/>
  <c r="N75" i="2" s="1"/>
  <c r="J74" i="2"/>
  <c r="K74" i="2" s="1"/>
  <c r="N74" i="2" s="1"/>
  <c r="J73" i="2"/>
  <c r="K73" i="2" s="1"/>
  <c r="N73" i="2" s="1"/>
  <c r="J72" i="2"/>
  <c r="K72" i="2" s="1"/>
  <c r="N72" i="2" s="1"/>
  <c r="J71" i="2"/>
  <c r="K71" i="2" s="1"/>
  <c r="N71" i="2" s="1"/>
  <c r="J70" i="2"/>
  <c r="K70" i="2" s="1"/>
  <c r="N70" i="2" s="1"/>
  <c r="J69" i="2"/>
  <c r="K69" i="2" s="1"/>
  <c r="N69" i="2" s="1"/>
  <c r="K68" i="2"/>
  <c r="N68" i="2" s="1"/>
  <c r="K67" i="2"/>
  <c r="N67" i="2" s="1"/>
  <c r="K66" i="2"/>
  <c r="N66" i="2" s="1"/>
  <c r="K65" i="2"/>
  <c r="N65" i="2" s="1"/>
  <c r="K64" i="2"/>
  <c r="N64" i="2" s="1"/>
  <c r="K63" i="2"/>
  <c r="N63" i="2" s="1"/>
  <c r="K62" i="2"/>
  <c r="N62" i="2" s="1"/>
  <c r="K61" i="2"/>
  <c r="N61" i="2" s="1"/>
  <c r="K60" i="2"/>
  <c r="N60" i="2" s="1"/>
  <c r="K59" i="2"/>
  <c r="N59" i="2" s="1"/>
  <c r="K58" i="2"/>
  <c r="N58" i="2" s="1"/>
  <c r="K57" i="2"/>
  <c r="N57" i="2" s="1"/>
  <c r="K56" i="2"/>
  <c r="N56" i="2" s="1"/>
  <c r="K55" i="2"/>
  <c r="N55" i="2" s="1"/>
  <c r="K54" i="2"/>
  <c r="N54" i="2" s="1"/>
  <c r="K53" i="2"/>
  <c r="N53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K43" i="2"/>
  <c r="N43" i="2" s="1"/>
  <c r="K42" i="2"/>
  <c r="N42" i="2" s="1"/>
  <c r="K41" i="2"/>
  <c r="N41" i="2" s="1"/>
  <c r="K40" i="2"/>
  <c r="N40" i="2" s="1"/>
  <c r="K39" i="2"/>
  <c r="N39" i="2" s="1"/>
  <c r="K38" i="2"/>
  <c r="N38" i="2" s="1"/>
  <c r="K37" i="2"/>
  <c r="N37" i="2" s="1"/>
  <c r="K36" i="2"/>
  <c r="N36" i="2" s="1"/>
  <c r="K35" i="2"/>
  <c r="N35" i="2" s="1"/>
  <c r="K34" i="2"/>
  <c r="N34" i="2" s="1"/>
  <c r="K33" i="2"/>
  <c r="N33" i="2" s="1"/>
  <c r="K32" i="2"/>
  <c r="N32" i="2" s="1"/>
  <c r="K31" i="2"/>
  <c r="N31" i="2" s="1"/>
  <c r="K30" i="2"/>
  <c r="N30" i="2" s="1"/>
  <c r="K29" i="2"/>
  <c r="N29" i="2" s="1"/>
  <c r="K28" i="2"/>
  <c r="N28" i="2" s="1"/>
  <c r="K27" i="2"/>
  <c r="N27" i="2" s="1"/>
  <c r="K26" i="2"/>
  <c r="N26" i="2" s="1"/>
  <c r="K25" i="2"/>
  <c r="N25" i="2" s="1"/>
  <c r="K24" i="2"/>
  <c r="N24" i="2" s="1"/>
  <c r="K23" i="2"/>
  <c r="N23" i="2" s="1"/>
  <c r="K22" i="2"/>
  <c r="N22" i="2" s="1"/>
  <c r="K21" i="2"/>
  <c r="N21" i="2" s="1"/>
  <c r="K20" i="2"/>
  <c r="N20" i="2" s="1"/>
  <c r="K19" i="2"/>
  <c r="N19" i="2" s="1"/>
  <c r="K18" i="2"/>
  <c r="N18" i="2" s="1"/>
  <c r="K17" i="2"/>
  <c r="N17" i="2" s="1"/>
  <c r="K16" i="2"/>
  <c r="N16" i="2" s="1"/>
  <c r="K15" i="2"/>
  <c r="N15" i="2" s="1"/>
  <c r="K14" i="2"/>
  <c r="N14" i="2" s="1"/>
  <c r="K13" i="2"/>
  <c r="N13" i="2" s="1"/>
  <c r="K12" i="2"/>
  <c r="N12" i="2" s="1"/>
  <c r="K11" i="2"/>
  <c r="N11" i="2" s="1"/>
  <c r="K10" i="2"/>
  <c r="N10" i="2" s="1"/>
  <c r="K9" i="2"/>
  <c r="N9" i="2" s="1"/>
  <c r="K8" i="2"/>
  <c r="N8" i="2" s="1"/>
  <c r="K7" i="2"/>
  <c r="N7" i="2" s="1"/>
  <c r="K6" i="2"/>
  <c r="N6" i="2" s="1"/>
  <c r="K5" i="2"/>
  <c r="N5" i="2" s="1"/>
  <c r="K4" i="2"/>
  <c r="N4" i="2" s="1"/>
  <c r="K3" i="2"/>
  <c r="N3" i="2" s="1"/>
  <c r="K2" i="2"/>
  <c r="N2" i="2" s="1"/>
  <c r="Q1066" i="3" l="1"/>
  <c r="Q25" i="3"/>
  <c r="R25" i="3"/>
  <c r="Q17" i="3"/>
  <c r="R17" i="3"/>
  <c r="C14" i="8"/>
  <c r="E14" i="8" s="1"/>
  <c r="Q164" i="3"/>
  <c r="R164" i="3"/>
  <c r="C18" i="8"/>
  <c r="E18" i="8" s="1"/>
  <c r="C15" i="8"/>
  <c r="E15" i="8" s="1"/>
  <c r="Q157" i="3"/>
  <c r="R157" i="3"/>
  <c r="C7" i="8"/>
  <c r="E7" i="8" s="1"/>
  <c r="Q256" i="3"/>
  <c r="R256" i="3"/>
  <c r="Q284" i="3"/>
  <c r="R284" i="3"/>
  <c r="Q415" i="3"/>
  <c r="R415" i="3"/>
  <c r="Q433" i="3"/>
  <c r="R433" i="3"/>
  <c r="Q531" i="3"/>
  <c r="R531" i="3"/>
  <c r="Q601" i="3"/>
  <c r="R601" i="3"/>
  <c r="Q645" i="3"/>
  <c r="R645" i="3"/>
  <c r="Q653" i="3"/>
  <c r="R653" i="3"/>
  <c r="Q661" i="3"/>
  <c r="R661" i="3"/>
  <c r="Q669" i="3"/>
  <c r="R669" i="3"/>
  <c r="Q677" i="3"/>
  <c r="R677" i="3"/>
  <c r="Q685" i="3"/>
  <c r="R685" i="3"/>
  <c r="Q693" i="3"/>
  <c r="R693" i="3"/>
  <c r="Q701" i="3"/>
  <c r="R701" i="3"/>
  <c r="Q709" i="3"/>
  <c r="R709" i="3"/>
  <c r="Q717" i="3"/>
  <c r="R717" i="3"/>
  <c r="Q725" i="3"/>
  <c r="R725" i="3"/>
  <c r="Q733" i="3"/>
  <c r="R733" i="3"/>
  <c r="Q741" i="3"/>
  <c r="R741" i="3"/>
  <c r="Q749" i="3"/>
  <c r="R749" i="3"/>
  <c r="Q757" i="3"/>
  <c r="R757" i="3"/>
  <c r="Q765" i="3"/>
  <c r="R765" i="3"/>
  <c r="Q773" i="3"/>
  <c r="R773" i="3"/>
  <c r="Q781" i="3"/>
  <c r="R781" i="3"/>
  <c r="Q789" i="3"/>
  <c r="R789" i="3"/>
  <c r="Q797" i="3"/>
  <c r="R797" i="3"/>
  <c r="Q805" i="3"/>
  <c r="R805" i="3"/>
  <c r="Q813" i="3"/>
  <c r="R813" i="3"/>
  <c r="Q821" i="3"/>
  <c r="R821" i="3"/>
  <c r="Q829" i="3"/>
  <c r="R829" i="3"/>
  <c r="Q837" i="3"/>
  <c r="R837" i="3"/>
  <c r="Q845" i="3"/>
  <c r="R845" i="3"/>
  <c r="Q853" i="3"/>
  <c r="R853" i="3"/>
  <c r="Q861" i="3"/>
  <c r="R861" i="3"/>
  <c r="Q869" i="3"/>
  <c r="R869" i="3"/>
  <c r="Q877" i="3"/>
  <c r="R877" i="3"/>
  <c r="Q885" i="3"/>
  <c r="R885" i="3"/>
  <c r="Q893" i="3"/>
  <c r="R893" i="3"/>
  <c r="Q901" i="3"/>
  <c r="R901" i="3"/>
  <c r="Q909" i="3"/>
  <c r="R909" i="3"/>
  <c r="Q917" i="3"/>
  <c r="R917" i="3"/>
  <c r="Q925" i="3"/>
  <c r="R925" i="3"/>
  <c r="Q933" i="3"/>
  <c r="R933" i="3"/>
  <c r="Q941" i="3"/>
  <c r="R941" i="3"/>
  <c r="Q949" i="3"/>
  <c r="R949" i="3"/>
  <c r="Q957" i="3"/>
  <c r="R957" i="3"/>
  <c r="Q965" i="3"/>
  <c r="R965" i="3"/>
  <c r="Q973" i="3"/>
  <c r="R973" i="3"/>
  <c r="Q981" i="3"/>
  <c r="R981" i="3"/>
  <c r="Q989" i="3"/>
  <c r="R989" i="3"/>
  <c r="Q997" i="3"/>
  <c r="R997" i="3"/>
  <c r="Q1005" i="3"/>
  <c r="R1005" i="3"/>
  <c r="Q1013" i="3"/>
  <c r="R1013" i="3"/>
  <c r="Q1021" i="3"/>
  <c r="R1021" i="3"/>
  <c r="Q1029" i="3"/>
  <c r="R1029" i="3"/>
  <c r="Q1037" i="3"/>
  <c r="R1037" i="3"/>
  <c r="Q1045" i="3"/>
  <c r="R1045" i="3"/>
  <c r="Q1053" i="3"/>
  <c r="R1053" i="3"/>
  <c r="Q1061" i="3"/>
  <c r="R1061" i="3"/>
  <c r="Q1069" i="3"/>
  <c r="R1069" i="3"/>
  <c r="Q1077" i="3"/>
  <c r="R1077" i="3"/>
  <c r="Q1085" i="3"/>
  <c r="R1085" i="3"/>
  <c r="Q1093" i="3"/>
  <c r="R1093" i="3"/>
  <c r="Q221" i="3"/>
  <c r="R221" i="3"/>
  <c r="Q279" i="3"/>
  <c r="R279" i="3"/>
  <c r="C9" i="8"/>
  <c r="E9" i="8" s="1"/>
  <c r="Q333" i="3"/>
  <c r="R333" i="3"/>
  <c r="Q354" i="3"/>
  <c r="R354" i="3"/>
  <c r="Q383" i="3"/>
  <c r="R383" i="3"/>
  <c r="Q422" i="3"/>
  <c r="R422" i="3"/>
  <c r="Q566" i="3"/>
  <c r="R566" i="3"/>
  <c r="Q609" i="3"/>
  <c r="R609" i="3"/>
  <c r="Q642" i="3"/>
  <c r="R642" i="3"/>
  <c r="Q650" i="3"/>
  <c r="R650" i="3"/>
  <c r="Q658" i="3"/>
  <c r="R658" i="3"/>
  <c r="Q666" i="3"/>
  <c r="R666" i="3"/>
  <c r="Q674" i="3"/>
  <c r="R674" i="3"/>
  <c r="Q682" i="3"/>
  <c r="R682" i="3"/>
  <c r="Q690" i="3"/>
  <c r="R690" i="3"/>
  <c r="Q698" i="3"/>
  <c r="R698" i="3"/>
  <c r="Q706" i="3"/>
  <c r="R706" i="3"/>
  <c r="Q714" i="3"/>
  <c r="R714" i="3"/>
  <c r="Q722" i="3"/>
  <c r="R722" i="3"/>
  <c r="Q730" i="3"/>
  <c r="R730" i="3"/>
  <c r="Q738" i="3"/>
  <c r="R738" i="3"/>
  <c r="Q746" i="3"/>
  <c r="R746" i="3"/>
  <c r="Q754" i="3"/>
  <c r="R754" i="3"/>
  <c r="Q762" i="3"/>
  <c r="R762" i="3"/>
  <c r="Q770" i="3"/>
  <c r="R770" i="3"/>
  <c r="Q778" i="3"/>
  <c r="R778" i="3"/>
  <c r="Q786" i="3"/>
  <c r="R786" i="3"/>
  <c r="Q794" i="3"/>
  <c r="R794" i="3"/>
  <c r="Q802" i="3"/>
  <c r="R802" i="3"/>
  <c r="Q810" i="3"/>
  <c r="R810" i="3"/>
  <c r="Q818" i="3"/>
  <c r="R818" i="3"/>
  <c r="Q826" i="3"/>
  <c r="R826" i="3"/>
  <c r="Q834" i="3"/>
  <c r="R834" i="3"/>
  <c r="Q842" i="3"/>
  <c r="R842" i="3"/>
  <c r="Q850" i="3"/>
  <c r="R850" i="3"/>
  <c r="Q858" i="3"/>
  <c r="R858" i="3"/>
  <c r="Q866" i="3"/>
  <c r="R866" i="3"/>
  <c r="Q874" i="3"/>
  <c r="R874" i="3"/>
  <c r="Q882" i="3"/>
  <c r="R882" i="3"/>
  <c r="Q890" i="3"/>
  <c r="R890" i="3"/>
  <c r="Q898" i="3"/>
  <c r="R898" i="3"/>
  <c r="Q906" i="3"/>
  <c r="R906" i="3"/>
  <c r="Q914" i="3"/>
  <c r="R914" i="3"/>
  <c r="Q922" i="3"/>
  <c r="R922" i="3"/>
  <c r="Q930" i="3"/>
  <c r="R930" i="3"/>
  <c r="Q938" i="3"/>
  <c r="R938" i="3"/>
  <c r="Q946" i="3"/>
  <c r="R946" i="3"/>
  <c r="Q954" i="3"/>
  <c r="R954" i="3"/>
  <c r="Q962" i="3"/>
  <c r="R962" i="3"/>
  <c r="Q970" i="3"/>
  <c r="R970" i="3"/>
  <c r="Q978" i="3"/>
  <c r="R978" i="3"/>
  <c r="Q986" i="3"/>
  <c r="R986" i="3"/>
  <c r="Q994" i="3"/>
  <c r="R994" i="3"/>
  <c r="Q1002" i="3"/>
  <c r="R1002" i="3"/>
  <c r="Q1010" i="3"/>
  <c r="R1010" i="3"/>
  <c r="Q1018" i="3"/>
  <c r="R1018" i="3"/>
  <c r="Q1026" i="3"/>
  <c r="R1026" i="3"/>
  <c r="Q1034" i="3"/>
  <c r="R1034" i="3"/>
  <c r="Q1042" i="3"/>
  <c r="R1042" i="3"/>
  <c r="Q1050" i="3"/>
  <c r="R1050" i="3"/>
  <c r="Q1058" i="3"/>
  <c r="R1058" i="3"/>
  <c r="Q1074" i="3"/>
  <c r="R1074" i="3"/>
  <c r="Q1082" i="3"/>
  <c r="R1082" i="3"/>
  <c r="Q1090" i="3"/>
  <c r="R1090" i="3"/>
  <c r="Q298" i="3"/>
  <c r="R298" i="3"/>
  <c r="C10" i="8"/>
  <c r="E10" i="8" s="1"/>
  <c r="Q397" i="3"/>
  <c r="R397" i="3"/>
  <c r="Q408" i="3"/>
  <c r="R408" i="3"/>
  <c r="Q496" i="3"/>
  <c r="R496" i="3"/>
  <c r="Q517" i="3"/>
  <c r="R517" i="3"/>
  <c r="C24" i="8"/>
  <c r="E24" i="8" s="1"/>
  <c r="Q541" i="3"/>
  <c r="R541" i="3"/>
  <c r="Q647" i="3"/>
  <c r="R647" i="3"/>
  <c r="Q655" i="3"/>
  <c r="R655" i="3"/>
  <c r="Q663" i="3"/>
  <c r="R663" i="3"/>
  <c r="Q671" i="3"/>
  <c r="R671" i="3"/>
  <c r="Q679" i="3"/>
  <c r="R679" i="3"/>
  <c r="Q687" i="3"/>
  <c r="R687" i="3"/>
  <c r="Q695" i="3"/>
  <c r="R695" i="3"/>
  <c r="Q703" i="3"/>
  <c r="R703" i="3"/>
  <c r="Q711" i="3"/>
  <c r="R711" i="3"/>
  <c r="Q719" i="3"/>
  <c r="R719" i="3"/>
  <c r="Q727" i="3"/>
  <c r="R727" i="3"/>
  <c r="Q735" i="3"/>
  <c r="R735" i="3"/>
  <c r="Q743" i="3"/>
  <c r="R743" i="3"/>
  <c r="Q751" i="3"/>
  <c r="R751" i="3"/>
  <c r="Q759" i="3"/>
  <c r="R759" i="3"/>
  <c r="Q767" i="3"/>
  <c r="R767" i="3"/>
  <c r="Q775" i="3"/>
  <c r="R775" i="3"/>
  <c r="Q783" i="3"/>
  <c r="R783" i="3"/>
  <c r="Q791" i="3"/>
  <c r="R791" i="3"/>
  <c r="Q799" i="3"/>
  <c r="R799" i="3"/>
  <c r="Q807" i="3"/>
  <c r="R807" i="3"/>
  <c r="Q815" i="3"/>
  <c r="R815" i="3"/>
  <c r="Q823" i="3"/>
  <c r="R823" i="3"/>
  <c r="Q831" i="3"/>
  <c r="R831" i="3"/>
  <c r="Q839" i="3"/>
  <c r="R839" i="3"/>
  <c r="Q847" i="3"/>
  <c r="R847" i="3"/>
  <c r="Q855" i="3"/>
  <c r="R855" i="3"/>
  <c r="Q863" i="3"/>
  <c r="R863" i="3"/>
  <c r="Q871" i="3"/>
  <c r="R871" i="3"/>
  <c r="Q879" i="3"/>
  <c r="R879" i="3"/>
  <c r="Q887" i="3"/>
  <c r="R887" i="3"/>
  <c r="Q895" i="3"/>
  <c r="R895" i="3"/>
  <c r="Q903" i="3"/>
  <c r="R903" i="3"/>
  <c r="Q911" i="3"/>
  <c r="R911" i="3"/>
  <c r="Q919" i="3"/>
  <c r="R919" i="3"/>
  <c r="Q927" i="3"/>
  <c r="R927" i="3"/>
  <c r="Q935" i="3"/>
  <c r="R935" i="3"/>
  <c r="Q943" i="3"/>
  <c r="R943" i="3"/>
  <c r="Q951" i="3"/>
  <c r="R951" i="3"/>
  <c r="Q959" i="3"/>
  <c r="R959" i="3"/>
  <c r="Q967" i="3"/>
  <c r="R967" i="3"/>
  <c r="Q975" i="3"/>
  <c r="R975" i="3"/>
  <c r="Q983" i="3"/>
  <c r="R983" i="3"/>
  <c r="Q991" i="3"/>
  <c r="R991" i="3"/>
  <c r="Q999" i="3"/>
  <c r="R999" i="3"/>
  <c r="Q1007" i="3"/>
  <c r="R1007" i="3"/>
  <c r="Q1015" i="3"/>
  <c r="R1015" i="3"/>
  <c r="Q1023" i="3"/>
  <c r="R1023" i="3"/>
  <c r="Q1031" i="3"/>
  <c r="R1031" i="3"/>
  <c r="Q1039" i="3"/>
  <c r="R1039" i="3"/>
  <c r="Q1047" i="3"/>
  <c r="R1047" i="3"/>
  <c r="Q1055" i="3"/>
  <c r="R1055" i="3"/>
  <c r="Q1063" i="3"/>
  <c r="R1063" i="3"/>
  <c r="Q1071" i="3"/>
  <c r="R1071" i="3"/>
  <c r="Q1079" i="3"/>
  <c r="R1079" i="3"/>
  <c r="Q1087" i="3"/>
  <c r="R1087" i="3"/>
  <c r="Q1095" i="3"/>
  <c r="R1095" i="3"/>
  <c r="P2" i="3"/>
  <c r="C12" i="8"/>
  <c r="E12" i="8" s="1"/>
  <c r="Q45" i="3"/>
  <c r="R45" i="3"/>
  <c r="Q87" i="3"/>
  <c r="R87" i="3"/>
  <c r="Q171" i="3"/>
  <c r="R171" i="3"/>
  <c r="Q213" i="3"/>
  <c r="R213" i="3"/>
  <c r="Q249" i="3"/>
  <c r="R249" i="3"/>
  <c r="C19" i="8"/>
  <c r="E19" i="8" s="1"/>
  <c r="Q454" i="3"/>
  <c r="R454" i="3"/>
  <c r="Q478" i="3"/>
  <c r="R478" i="3"/>
  <c r="Q545" i="3"/>
  <c r="R545" i="3"/>
  <c r="C25" i="8"/>
  <c r="E25" i="8" s="1"/>
  <c r="Q573" i="3"/>
  <c r="R573" i="3"/>
  <c r="Q644" i="3"/>
  <c r="R644" i="3"/>
  <c r="Q652" i="3"/>
  <c r="R652" i="3"/>
  <c r="Q660" i="3"/>
  <c r="R660" i="3"/>
  <c r="Q668" i="3"/>
  <c r="R668" i="3"/>
  <c r="Q676" i="3"/>
  <c r="R676" i="3"/>
  <c r="Q684" i="3"/>
  <c r="R684" i="3"/>
  <c r="Q692" i="3"/>
  <c r="R692" i="3"/>
  <c r="Q700" i="3"/>
  <c r="R700" i="3"/>
  <c r="Q708" i="3"/>
  <c r="R708" i="3"/>
  <c r="Q716" i="3"/>
  <c r="R716" i="3"/>
  <c r="Q724" i="3"/>
  <c r="R724" i="3"/>
  <c r="Q732" i="3"/>
  <c r="R732" i="3"/>
  <c r="Q740" i="3"/>
  <c r="R740" i="3"/>
  <c r="Q748" i="3"/>
  <c r="R748" i="3"/>
  <c r="Q756" i="3"/>
  <c r="R756" i="3"/>
  <c r="Q764" i="3"/>
  <c r="R764" i="3"/>
  <c r="Q772" i="3"/>
  <c r="R772" i="3"/>
  <c r="Q780" i="3"/>
  <c r="R780" i="3"/>
  <c r="Q788" i="3"/>
  <c r="R788" i="3"/>
  <c r="Q796" i="3"/>
  <c r="R796" i="3"/>
  <c r="Q804" i="3"/>
  <c r="R804" i="3"/>
  <c r="Q812" i="3"/>
  <c r="R812" i="3"/>
  <c r="Q820" i="3"/>
  <c r="R820" i="3"/>
  <c r="Q828" i="3"/>
  <c r="R828" i="3"/>
  <c r="Q836" i="3"/>
  <c r="R836" i="3"/>
  <c r="Q844" i="3"/>
  <c r="R844" i="3"/>
  <c r="Q852" i="3"/>
  <c r="R852" i="3"/>
  <c r="Q860" i="3"/>
  <c r="R860" i="3"/>
  <c r="Q868" i="3"/>
  <c r="R868" i="3"/>
  <c r="Q876" i="3"/>
  <c r="R876" i="3"/>
  <c r="Q884" i="3"/>
  <c r="R884" i="3"/>
  <c r="Q892" i="3"/>
  <c r="R892" i="3"/>
  <c r="Q900" i="3"/>
  <c r="R900" i="3"/>
  <c r="Q908" i="3"/>
  <c r="R908" i="3"/>
  <c r="Q916" i="3"/>
  <c r="R916" i="3"/>
  <c r="Q924" i="3"/>
  <c r="R924" i="3"/>
  <c r="Q932" i="3"/>
  <c r="R932" i="3"/>
  <c r="Q940" i="3"/>
  <c r="R940" i="3"/>
  <c r="Q948" i="3"/>
  <c r="R948" i="3"/>
  <c r="Q956" i="3"/>
  <c r="R956" i="3"/>
  <c r="Q964" i="3"/>
  <c r="R964" i="3"/>
  <c r="Q972" i="3"/>
  <c r="R972" i="3"/>
  <c r="Q980" i="3"/>
  <c r="R980" i="3"/>
  <c r="Q988" i="3"/>
  <c r="R988" i="3"/>
  <c r="Q996" i="3"/>
  <c r="R996" i="3"/>
  <c r="Q1004" i="3"/>
  <c r="R1004" i="3"/>
  <c r="Q1012" i="3"/>
  <c r="R1012" i="3"/>
  <c r="Q1020" i="3"/>
  <c r="R1020" i="3"/>
  <c r="Q1028" i="3"/>
  <c r="R1028" i="3"/>
  <c r="Q1036" i="3"/>
  <c r="R1036" i="3"/>
  <c r="Q1044" i="3"/>
  <c r="R1044" i="3"/>
  <c r="Q1052" i="3"/>
  <c r="R1052" i="3"/>
  <c r="Q1060" i="3"/>
  <c r="R1060" i="3"/>
  <c r="Q1068" i="3"/>
  <c r="R1068" i="3"/>
  <c r="Q1076" i="3"/>
  <c r="R1076" i="3"/>
  <c r="Q1084" i="3"/>
  <c r="R1084" i="3"/>
  <c r="Q1092" i="3"/>
  <c r="R1092" i="3"/>
  <c r="Q38" i="3"/>
  <c r="R38" i="3"/>
  <c r="Q52" i="3"/>
  <c r="R52" i="3"/>
  <c r="Q94" i="3"/>
  <c r="R94" i="3"/>
  <c r="Q178" i="3"/>
  <c r="R178" i="3"/>
  <c r="Q235" i="3"/>
  <c r="R235" i="3"/>
  <c r="Q278" i="3"/>
  <c r="R278" i="3"/>
  <c r="Q347" i="3"/>
  <c r="R347" i="3"/>
  <c r="C22" i="8"/>
  <c r="E22" i="8" s="1"/>
  <c r="Q482" i="3"/>
  <c r="R482" i="3"/>
  <c r="C23" i="8"/>
  <c r="E23" i="8" s="1"/>
  <c r="Q641" i="3"/>
  <c r="R641" i="3"/>
  <c r="Q649" i="3"/>
  <c r="R649" i="3"/>
  <c r="Q657" i="3"/>
  <c r="R657" i="3"/>
  <c r="Q665" i="3"/>
  <c r="R665" i="3"/>
  <c r="Q673" i="3"/>
  <c r="R673" i="3"/>
  <c r="Q681" i="3"/>
  <c r="R681" i="3"/>
  <c r="Q689" i="3"/>
  <c r="R689" i="3"/>
  <c r="Q697" i="3"/>
  <c r="R697" i="3"/>
  <c r="Q705" i="3"/>
  <c r="R705" i="3"/>
  <c r="Q713" i="3"/>
  <c r="R713" i="3"/>
  <c r="Q721" i="3"/>
  <c r="R721" i="3"/>
  <c r="Q729" i="3"/>
  <c r="R729" i="3"/>
  <c r="Q737" i="3"/>
  <c r="R737" i="3"/>
  <c r="Q745" i="3"/>
  <c r="R745" i="3"/>
  <c r="Q753" i="3"/>
  <c r="R753" i="3"/>
  <c r="Q761" i="3"/>
  <c r="R761" i="3"/>
  <c r="Q769" i="3"/>
  <c r="R769" i="3"/>
  <c r="Q777" i="3"/>
  <c r="R777" i="3"/>
  <c r="Q785" i="3"/>
  <c r="R785" i="3"/>
  <c r="Q793" i="3"/>
  <c r="R793" i="3"/>
  <c r="Q801" i="3"/>
  <c r="R801" i="3"/>
  <c r="Q809" i="3"/>
  <c r="R809" i="3"/>
  <c r="Q817" i="3"/>
  <c r="R817" i="3"/>
  <c r="Q825" i="3"/>
  <c r="R825" i="3"/>
  <c r="Q833" i="3"/>
  <c r="R833" i="3"/>
  <c r="Q841" i="3"/>
  <c r="R841" i="3"/>
  <c r="Q849" i="3"/>
  <c r="R849" i="3"/>
  <c r="Q857" i="3"/>
  <c r="R857" i="3"/>
  <c r="Q865" i="3"/>
  <c r="R865" i="3"/>
  <c r="Q873" i="3"/>
  <c r="R873" i="3"/>
  <c r="Q881" i="3"/>
  <c r="R881" i="3"/>
  <c r="Q889" i="3"/>
  <c r="R889" i="3"/>
  <c r="Q897" i="3"/>
  <c r="R897" i="3"/>
  <c r="Q905" i="3"/>
  <c r="R905" i="3"/>
  <c r="Q913" i="3"/>
  <c r="R913" i="3"/>
  <c r="Q921" i="3"/>
  <c r="R921" i="3"/>
  <c r="Q929" i="3"/>
  <c r="R929" i="3"/>
  <c r="Q937" i="3"/>
  <c r="R937" i="3"/>
  <c r="Q945" i="3"/>
  <c r="R945" i="3"/>
  <c r="Q953" i="3"/>
  <c r="R953" i="3"/>
  <c r="Q961" i="3"/>
  <c r="R961" i="3"/>
  <c r="Q969" i="3"/>
  <c r="R969" i="3"/>
  <c r="Q977" i="3"/>
  <c r="R977" i="3"/>
  <c r="Q985" i="3"/>
  <c r="R985" i="3"/>
  <c r="Q993" i="3"/>
  <c r="R993" i="3"/>
  <c r="Q1001" i="3"/>
  <c r="R1001" i="3"/>
  <c r="Q1009" i="3"/>
  <c r="R1009" i="3"/>
  <c r="Q1017" i="3"/>
  <c r="R1017" i="3"/>
  <c r="Q1025" i="3"/>
  <c r="R1025" i="3"/>
  <c r="Q1033" i="3"/>
  <c r="R1033" i="3"/>
  <c r="Q1041" i="3"/>
  <c r="R1041" i="3"/>
  <c r="Q1049" i="3"/>
  <c r="R1049" i="3"/>
  <c r="Q1057" i="3"/>
  <c r="R1057" i="3"/>
  <c r="Q1065" i="3"/>
  <c r="R1065" i="3"/>
  <c r="Q1073" i="3"/>
  <c r="R1073" i="3"/>
  <c r="Q1081" i="3"/>
  <c r="R1081" i="3"/>
  <c r="Q1089" i="3"/>
  <c r="R1089" i="3"/>
  <c r="Q1059" i="3"/>
  <c r="Q136" i="3"/>
  <c r="R136" i="3"/>
  <c r="Q242" i="3"/>
  <c r="R242" i="3"/>
  <c r="Q263" i="3"/>
  <c r="R263" i="3"/>
  <c r="Q291" i="3"/>
  <c r="R291" i="3"/>
  <c r="C11" i="8"/>
  <c r="E11" i="8" s="1"/>
  <c r="Q440" i="3"/>
  <c r="R440" i="3"/>
  <c r="Q461" i="3"/>
  <c r="R461" i="3"/>
  <c r="Q489" i="3"/>
  <c r="R489" i="3"/>
  <c r="Q510" i="3"/>
  <c r="R510" i="3"/>
  <c r="Q553" i="3"/>
  <c r="Q580" i="3"/>
  <c r="R580" i="3"/>
  <c r="C26" i="8"/>
  <c r="E26" i="8" s="1"/>
  <c r="C27" i="8"/>
  <c r="E27" i="8" s="1"/>
  <c r="Q622" i="3"/>
  <c r="R622" i="3"/>
  <c r="Q646" i="3"/>
  <c r="R646" i="3"/>
  <c r="Q654" i="3"/>
  <c r="R654" i="3"/>
  <c r="Q662" i="3"/>
  <c r="R662" i="3"/>
  <c r="Q670" i="3"/>
  <c r="R670" i="3"/>
  <c r="Q678" i="3"/>
  <c r="R678" i="3"/>
  <c r="Q686" i="3"/>
  <c r="R686" i="3"/>
  <c r="Q694" i="3"/>
  <c r="R694" i="3"/>
  <c r="Q702" i="3"/>
  <c r="R702" i="3"/>
  <c r="Q710" i="3"/>
  <c r="R710" i="3"/>
  <c r="Q718" i="3"/>
  <c r="R718" i="3"/>
  <c r="Q726" i="3"/>
  <c r="R726" i="3"/>
  <c r="Q734" i="3"/>
  <c r="R734" i="3"/>
  <c r="Q742" i="3"/>
  <c r="R742" i="3"/>
  <c r="Q750" i="3"/>
  <c r="R750" i="3"/>
  <c r="Q758" i="3"/>
  <c r="R758" i="3"/>
  <c r="Q766" i="3"/>
  <c r="R766" i="3"/>
  <c r="Q774" i="3"/>
  <c r="R774" i="3"/>
  <c r="Q782" i="3"/>
  <c r="R782" i="3"/>
  <c r="Q790" i="3"/>
  <c r="R790" i="3"/>
  <c r="Q798" i="3"/>
  <c r="R798" i="3"/>
  <c r="Q806" i="3"/>
  <c r="R806" i="3"/>
  <c r="Q814" i="3"/>
  <c r="R814" i="3"/>
  <c r="Q822" i="3"/>
  <c r="R822" i="3"/>
  <c r="Q830" i="3"/>
  <c r="R830" i="3"/>
  <c r="Q838" i="3"/>
  <c r="R838" i="3"/>
  <c r="Q846" i="3"/>
  <c r="R846" i="3"/>
  <c r="Q854" i="3"/>
  <c r="R854" i="3"/>
  <c r="Q862" i="3"/>
  <c r="R862" i="3"/>
  <c r="Q870" i="3"/>
  <c r="R870" i="3"/>
  <c r="Q878" i="3"/>
  <c r="R878" i="3"/>
  <c r="Q886" i="3"/>
  <c r="R886" i="3"/>
  <c r="Q894" i="3"/>
  <c r="R894" i="3"/>
  <c r="Q902" i="3"/>
  <c r="R902" i="3"/>
  <c r="Q910" i="3"/>
  <c r="R910" i="3"/>
  <c r="Q918" i="3"/>
  <c r="R918" i="3"/>
  <c r="Q926" i="3"/>
  <c r="R926" i="3"/>
  <c r="Q934" i="3"/>
  <c r="R934" i="3"/>
  <c r="Q942" i="3"/>
  <c r="R942" i="3"/>
  <c r="Q950" i="3"/>
  <c r="R950" i="3"/>
  <c r="Q958" i="3"/>
  <c r="R958" i="3"/>
  <c r="Q966" i="3"/>
  <c r="R966" i="3"/>
  <c r="Q974" i="3"/>
  <c r="R974" i="3"/>
  <c r="Q982" i="3"/>
  <c r="R982" i="3"/>
  <c r="Q990" i="3"/>
  <c r="R990" i="3"/>
  <c r="Q998" i="3"/>
  <c r="R998" i="3"/>
  <c r="Q1006" i="3"/>
  <c r="R1006" i="3"/>
  <c r="Q1014" i="3"/>
  <c r="R1014" i="3"/>
  <c r="Q1022" i="3"/>
  <c r="R1022" i="3"/>
  <c r="Q1030" i="3"/>
  <c r="R1030" i="3"/>
  <c r="Q1038" i="3"/>
  <c r="R1038" i="3"/>
  <c r="Q1046" i="3"/>
  <c r="R1046" i="3"/>
  <c r="Q1054" i="3"/>
  <c r="R1054" i="3"/>
  <c r="Q1062" i="3"/>
  <c r="R1062" i="3"/>
  <c r="Q1070" i="3"/>
  <c r="R1070" i="3"/>
  <c r="Q1078" i="3"/>
  <c r="R1078" i="3"/>
  <c r="Q1086" i="3"/>
  <c r="R1086" i="3"/>
  <c r="Q1094" i="3"/>
  <c r="R1094" i="3"/>
  <c r="Q73" i="3"/>
  <c r="R73" i="3"/>
  <c r="Q143" i="3"/>
  <c r="R143" i="3"/>
  <c r="C8" i="8"/>
  <c r="E8" i="8" s="1"/>
  <c r="Q271" i="3"/>
  <c r="R271" i="3"/>
  <c r="Q280" i="3"/>
  <c r="R280" i="3"/>
  <c r="Q342" i="3"/>
  <c r="R342" i="3"/>
  <c r="C21" i="8"/>
  <c r="E21" i="8" s="1"/>
  <c r="Q447" i="3"/>
  <c r="R447" i="3"/>
  <c r="Q468" i="3"/>
  <c r="R468" i="3"/>
  <c r="Q587" i="3"/>
  <c r="R587" i="3"/>
  <c r="Q629" i="3"/>
  <c r="R629" i="3"/>
  <c r="Q643" i="3"/>
  <c r="R643" i="3"/>
  <c r="Q651" i="3"/>
  <c r="R651" i="3"/>
  <c r="Q659" i="3"/>
  <c r="R659" i="3"/>
  <c r="Q667" i="3"/>
  <c r="R667" i="3"/>
  <c r="Q675" i="3"/>
  <c r="R675" i="3"/>
  <c r="Q683" i="3"/>
  <c r="R683" i="3"/>
  <c r="Q691" i="3"/>
  <c r="R691" i="3"/>
  <c r="Q699" i="3"/>
  <c r="R699" i="3"/>
  <c r="Q707" i="3"/>
  <c r="R707" i="3"/>
  <c r="Q715" i="3"/>
  <c r="R715" i="3"/>
  <c r="Q723" i="3"/>
  <c r="R723" i="3"/>
  <c r="Q731" i="3"/>
  <c r="R731" i="3"/>
  <c r="Q739" i="3"/>
  <c r="R739" i="3"/>
  <c r="Q747" i="3"/>
  <c r="R747" i="3"/>
  <c r="Q755" i="3"/>
  <c r="R755" i="3"/>
  <c r="Q763" i="3"/>
  <c r="R763" i="3"/>
  <c r="Q771" i="3"/>
  <c r="R771" i="3"/>
  <c r="Q779" i="3"/>
  <c r="R779" i="3"/>
  <c r="Q787" i="3"/>
  <c r="R787" i="3"/>
  <c r="Q795" i="3"/>
  <c r="R795" i="3"/>
  <c r="Q803" i="3"/>
  <c r="R803" i="3"/>
  <c r="Q811" i="3"/>
  <c r="R811" i="3"/>
  <c r="Q819" i="3"/>
  <c r="R819" i="3"/>
  <c r="Q827" i="3"/>
  <c r="R827" i="3"/>
  <c r="Q835" i="3"/>
  <c r="R835" i="3"/>
  <c r="Q843" i="3"/>
  <c r="R843" i="3"/>
  <c r="Q851" i="3"/>
  <c r="R851" i="3"/>
  <c r="Q859" i="3"/>
  <c r="R859" i="3"/>
  <c r="Q867" i="3"/>
  <c r="R867" i="3"/>
  <c r="Q875" i="3"/>
  <c r="R875" i="3"/>
  <c r="Q883" i="3"/>
  <c r="R883" i="3"/>
  <c r="Q891" i="3"/>
  <c r="R891" i="3"/>
  <c r="Q899" i="3"/>
  <c r="R899" i="3"/>
  <c r="Q907" i="3"/>
  <c r="R907" i="3"/>
  <c r="Q915" i="3"/>
  <c r="R915" i="3"/>
  <c r="Q923" i="3"/>
  <c r="R923" i="3"/>
  <c r="Q931" i="3"/>
  <c r="R931" i="3"/>
  <c r="Q939" i="3"/>
  <c r="R939" i="3"/>
  <c r="Q947" i="3"/>
  <c r="R947" i="3"/>
  <c r="Q955" i="3"/>
  <c r="R955" i="3"/>
  <c r="Q963" i="3"/>
  <c r="R963" i="3"/>
  <c r="Q971" i="3"/>
  <c r="R971" i="3"/>
  <c r="Q979" i="3"/>
  <c r="R979" i="3"/>
  <c r="Q987" i="3"/>
  <c r="R987" i="3"/>
  <c r="Q995" i="3"/>
  <c r="R995" i="3"/>
  <c r="Q1003" i="3"/>
  <c r="R1003" i="3"/>
  <c r="Q1011" i="3"/>
  <c r="R1011" i="3"/>
  <c r="Q1019" i="3"/>
  <c r="R1019" i="3"/>
  <c r="Q1027" i="3"/>
  <c r="R1027" i="3"/>
  <c r="Q1035" i="3"/>
  <c r="R1035" i="3"/>
  <c r="Q1043" i="3"/>
  <c r="R1043" i="3"/>
  <c r="Q1051" i="3"/>
  <c r="R1051" i="3"/>
  <c r="Q1067" i="3"/>
  <c r="R1067" i="3"/>
  <c r="Q1075" i="3"/>
  <c r="R1075" i="3"/>
  <c r="Q1083" i="3"/>
  <c r="R1083" i="3"/>
  <c r="Q1091" i="3"/>
  <c r="R1091" i="3"/>
  <c r="Q150" i="3"/>
  <c r="R150" i="3"/>
  <c r="Q228" i="3"/>
  <c r="R228" i="3"/>
  <c r="Q277" i="3"/>
  <c r="R277" i="3"/>
  <c r="Q312" i="3"/>
  <c r="R312" i="3"/>
  <c r="C20" i="8"/>
  <c r="E20" i="8" s="1"/>
  <c r="Q398" i="3"/>
  <c r="R398" i="3"/>
  <c r="Q503" i="3"/>
  <c r="R503" i="3"/>
  <c r="Q524" i="3"/>
  <c r="R524" i="3"/>
  <c r="Q559" i="3"/>
  <c r="R559" i="3"/>
  <c r="Q636" i="3"/>
  <c r="R636" i="3"/>
  <c r="Q648" i="3"/>
  <c r="R648" i="3"/>
  <c r="Q656" i="3"/>
  <c r="R656" i="3"/>
  <c r="Q664" i="3"/>
  <c r="R664" i="3"/>
  <c r="Q672" i="3"/>
  <c r="R672" i="3"/>
  <c r="Q680" i="3"/>
  <c r="R680" i="3"/>
  <c r="Q688" i="3"/>
  <c r="R688" i="3"/>
  <c r="Q696" i="3"/>
  <c r="R696" i="3"/>
  <c r="Q704" i="3"/>
  <c r="R704" i="3"/>
  <c r="Q712" i="3"/>
  <c r="R712" i="3"/>
  <c r="Q720" i="3"/>
  <c r="R720" i="3"/>
  <c r="Q728" i="3"/>
  <c r="R728" i="3"/>
  <c r="Q736" i="3"/>
  <c r="R736" i="3"/>
  <c r="Q744" i="3"/>
  <c r="R744" i="3"/>
  <c r="Q752" i="3"/>
  <c r="R752" i="3"/>
  <c r="Q760" i="3"/>
  <c r="R760" i="3"/>
  <c r="Q768" i="3"/>
  <c r="R768" i="3"/>
  <c r="Q776" i="3"/>
  <c r="R776" i="3"/>
  <c r="Q784" i="3"/>
  <c r="R784" i="3"/>
  <c r="Q792" i="3"/>
  <c r="R792" i="3"/>
  <c r="Q800" i="3"/>
  <c r="R800" i="3"/>
  <c r="Q808" i="3"/>
  <c r="R808" i="3"/>
  <c r="Q816" i="3"/>
  <c r="R816" i="3"/>
  <c r="Q824" i="3"/>
  <c r="R824" i="3"/>
  <c r="Q832" i="3"/>
  <c r="R832" i="3"/>
  <c r="Q840" i="3"/>
  <c r="R840" i="3"/>
  <c r="Q848" i="3"/>
  <c r="R848" i="3"/>
  <c r="Q856" i="3"/>
  <c r="R856" i="3"/>
  <c r="Q864" i="3"/>
  <c r="R864" i="3"/>
  <c r="Q872" i="3"/>
  <c r="R872" i="3"/>
  <c r="Q880" i="3"/>
  <c r="R880" i="3"/>
  <c r="Q888" i="3"/>
  <c r="R888" i="3"/>
  <c r="Q896" i="3"/>
  <c r="R896" i="3"/>
  <c r="Q904" i="3"/>
  <c r="R904" i="3"/>
  <c r="Q912" i="3"/>
  <c r="R912" i="3"/>
  <c r="Q920" i="3"/>
  <c r="R920" i="3"/>
  <c r="Q928" i="3"/>
  <c r="R928" i="3"/>
  <c r="Q936" i="3"/>
  <c r="R936" i="3"/>
  <c r="Q944" i="3"/>
  <c r="R944" i="3"/>
  <c r="Q952" i="3"/>
  <c r="R952" i="3"/>
  <c r="Q960" i="3"/>
  <c r="R960" i="3"/>
  <c r="Q968" i="3"/>
  <c r="R968" i="3"/>
  <c r="Q976" i="3"/>
  <c r="R976" i="3"/>
  <c r="Q984" i="3"/>
  <c r="R984" i="3"/>
  <c r="Q992" i="3"/>
  <c r="R992" i="3"/>
  <c r="Q1000" i="3"/>
  <c r="R1000" i="3"/>
  <c r="Q1008" i="3"/>
  <c r="R1008" i="3"/>
  <c r="Q1016" i="3"/>
  <c r="R1016" i="3"/>
  <c r="Q1024" i="3"/>
  <c r="R1024" i="3"/>
  <c r="Q1032" i="3"/>
  <c r="R1032" i="3"/>
  <c r="Q1040" i="3"/>
  <c r="R1040" i="3"/>
  <c r="Q1048" i="3"/>
  <c r="R1048" i="3"/>
  <c r="Q1056" i="3"/>
  <c r="R1056" i="3"/>
  <c r="Q1064" i="3"/>
  <c r="R1064" i="3"/>
  <c r="Q1072" i="3"/>
  <c r="R1072" i="3"/>
  <c r="Q1080" i="3"/>
  <c r="R1080" i="3"/>
  <c r="Q1088" i="3"/>
  <c r="R1088" i="3"/>
  <c r="L5326" i="2"/>
  <c r="N5395" i="2"/>
  <c r="N5285" i="2"/>
  <c r="N6670" i="2"/>
  <c r="N7510" i="2"/>
  <c r="N8239" i="2"/>
  <c r="L5515" i="2"/>
  <c r="N8371" i="2"/>
  <c r="N8383" i="2"/>
  <c r="N6543" i="2"/>
  <c r="N7713" i="2"/>
  <c r="N7734" i="2"/>
  <c r="N8177" i="2"/>
  <c r="N8362" i="2"/>
  <c r="N8379" i="2"/>
  <c r="N6259" i="2"/>
  <c r="N7693" i="2"/>
  <c r="N7960" i="2"/>
  <c r="N5643" i="2"/>
  <c r="N6171" i="2"/>
  <c r="N6267" i="2"/>
  <c r="N6383" i="2"/>
  <c r="N6726" i="2"/>
  <c r="N7393" i="2"/>
  <c r="N7485" i="2"/>
  <c r="N5580" i="2"/>
  <c r="N5710" i="2"/>
  <c r="N5807" i="2"/>
  <c r="N5927" i="2"/>
  <c r="N6566" i="2"/>
  <c r="N6970" i="2"/>
  <c r="N7035" i="2"/>
  <c r="N7058" i="2"/>
  <c r="N5419" i="2"/>
  <c r="N5574" i="2"/>
  <c r="N5631" i="2"/>
  <c r="N6449" i="2"/>
  <c r="N6724" i="2"/>
  <c r="N7234" i="2"/>
  <c r="N7361" i="2"/>
  <c r="N5473" i="2"/>
  <c r="L5473" i="2"/>
  <c r="N5692" i="2"/>
  <c r="N6439" i="2"/>
  <c r="N6906" i="2"/>
  <c r="N5462" i="2"/>
  <c r="N5467" i="2"/>
  <c r="N5540" i="2"/>
  <c r="N5877" i="2"/>
  <c r="N5885" i="2"/>
  <c r="N6005" i="2"/>
  <c r="N6693" i="2"/>
  <c r="N7002" i="2"/>
  <c r="N7119" i="2"/>
  <c r="N7197" i="2"/>
  <c r="N5380" i="2"/>
  <c r="N5671" i="2"/>
  <c r="N5983" i="2"/>
  <c r="N6118" i="2"/>
  <c r="N6586" i="2"/>
  <c r="N6883" i="2"/>
  <c r="N5526" i="2"/>
  <c r="N5592" i="2"/>
  <c r="N5751" i="2"/>
  <c r="N6105" i="2"/>
  <c r="N6112" i="2"/>
  <c r="N6311" i="2"/>
  <c r="N6691" i="2"/>
  <c r="N6938" i="2"/>
  <c r="N7042" i="2"/>
  <c r="N7149" i="2"/>
  <c r="N7697" i="2"/>
  <c r="N5366" i="2"/>
  <c r="N5843" i="2"/>
  <c r="N6083" i="2"/>
  <c r="N6568" i="2"/>
  <c r="N7065" i="2"/>
  <c r="N7270" i="2"/>
  <c r="N7490" i="2"/>
  <c r="N7964" i="2"/>
  <c r="N7992" i="2"/>
  <c r="N8319" i="2"/>
  <c r="N8351" i="2"/>
  <c r="N6677" i="2"/>
  <c r="N6754" i="2"/>
  <c r="N6931" i="2"/>
  <c r="N6963" i="2"/>
  <c r="N6995" i="2"/>
  <c r="N7079" i="2"/>
  <c r="N7232" i="2"/>
  <c r="N7456" i="2"/>
  <c r="N7581" i="2"/>
  <c r="N7655" i="2"/>
  <c r="N7690" i="2"/>
  <c r="N7741" i="2"/>
  <c r="N7745" i="2"/>
  <c r="N7760" i="2"/>
  <c r="N7936" i="2"/>
  <c r="N8244" i="2"/>
  <c r="N8248" i="2"/>
  <c r="N8252" i="2"/>
  <c r="N8269" i="2"/>
  <c r="N8287" i="2"/>
  <c r="N8299" i="2"/>
  <c r="N8335" i="2"/>
  <c r="N5943" i="2"/>
  <c r="N5957" i="2"/>
  <c r="N5991" i="2"/>
  <c r="N6055" i="2"/>
  <c r="N6147" i="2"/>
  <c r="N6153" i="2"/>
  <c r="N6166" i="2"/>
  <c r="N6665" i="2"/>
  <c r="N6704" i="2"/>
  <c r="N6734" i="2"/>
  <c r="N6899" i="2"/>
  <c r="N6919" i="2"/>
  <c r="N6951" i="2"/>
  <c r="N6983" i="2"/>
  <c r="N7047" i="2"/>
  <c r="N7091" i="2"/>
  <c r="N7131" i="2"/>
  <c r="N7354" i="2"/>
  <c r="N7396" i="2"/>
  <c r="N7574" i="2"/>
  <c r="N7594" i="2"/>
  <c r="N7663" i="2"/>
  <c r="N7675" i="2"/>
  <c r="N7776" i="2"/>
  <c r="N7924" i="2"/>
  <c r="N5218" i="2"/>
  <c r="N5445" i="2"/>
  <c r="N5458" i="2"/>
  <c r="N6233" i="2"/>
  <c r="N5304" i="2"/>
  <c r="N5421" i="2"/>
  <c r="N5582" i="2"/>
  <c r="N5594" i="2"/>
  <c r="N5895" i="2"/>
  <c r="N6007" i="2"/>
  <c r="N6206" i="2"/>
  <c r="N6221" i="2"/>
  <c r="N6535" i="2"/>
  <c r="N6567" i="2"/>
  <c r="N6569" i="2"/>
  <c r="N6750" i="2"/>
  <c r="N7043" i="2"/>
  <c r="N7059" i="2"/>
  <c r="N7087" i="2"/>
  <c r="N7143" i="2"/>
  <c r="N7384" i="2"/>
  <c r="N7406" i="2"/>
  <c r="N7424" i="2"/>
  <c r="N7644" i="2"/>
  <c r="N7748" i="2"/>
  <c r="N7917" i="2"/>
  <c r="N8024" i="2"/>
  <c r="N8029" i="2"/>
  <c r="N8255" i="2"/>
  <c r="N8295" i="2"/>
  <c r="N5726" i="2"/>
  <c r="N5762" i="2"/>
  <c r="N5917" i="2"/>
  <c r="N5959" i="2"/>
  <c r="N6037" i="2"/>
  <c r="N6073" i="2"/>
  <c r="N6122" i="2"/>
  <c r="N6163" i="2"/>
  <c r="N6661" i="2"/>
  <c r="N6685" i="2"/>
  <c r="N6742" i="2"/>
  <c r="N7099" i="2"/>
  <c r="N7111" i="2"/>
  <c r="N7925" i="2"/>
  <c r="N8169" i="2"/>
  <c r="N8369" i="2"/>
  <c r="N8411" i="2"/>
  <c r="N5423" i="2"/>
  <c r="N5531" i="2"/>
  <c r="N5559" i="2"/>
  <c r="N5591" i="2"/>
  <c r="N5691" i="2"/>
  <c r="N5771" i="2"/>
  <c r="N5431" i="2"/>
  <c r="N5449" i="2"/>
  <c r="L5449" i="2"/>
  <c r="N5835" i="2"/>
  <c r="N5997" i="2"/>
  <c r="N6215" i="2"/>
  <c r="N6262" i="2"/>
  <c r="N6373" i="2"/>
  <c r="N6479" i="2"/>
  <c r="N6736" i="2"/>
  <c r="N6783" i="2"/>
  <c r="N6799" i="2"/>
  <c r="N6815" i="2"/>
  <c r="N6831" i="2"/>
  <c r="N6847" i="2"/>
  <c r="N6911" i="2"/>
  <c r="N6943" i="2"/>
  <c r="N6975" i="2"/>
  <c r="N7007" i="2"/>
  <c r="N8028" i="2"/>
  <c r="N8061" i="2"/>
  <c r="N8116" i="2"/>
  <c r="N8237" i="2"/>
  <c r="N8399" i="2"/>
  <c r="N5237" i="2"/>
  <c r="N5315" i="2"/>
  <c r="N5759" i="2"/>
  <c r="N6106" i="2"/>
  <c r="N5261" i="2"/>
  <c r="N5464" i="2"/>
  <c r="N5502" i="2"/>
  <c r="N5823" i="2"/>
  <c r="N6078" i="2"/>
  <c r="N6178" i="2"/>
  <c r="N6183" i="2"/>
  <c r="N5232" i="2"/>
  <c r="L5406" i="2"/>
  <c r="N5406" i="2"/>
  <c r="N5535" i="2"/>
  <c r="N5672" i="2"/>
  <c r="N5746" i="2"/>
  <c r="N6162" i="2"/>
  <c r="N5255" i="2"/>
  <c r="N5278" i="2"/>
  <c r="N5297" i="2"/>
  <c r="N5428" i="2"/>
  <c r="N5564" i="2"/>
  <c r="N5608" i="2"/>
  <c r="N5810" i="2"/>
  <c r="N5207" i="2"/>
  <c r="N5518" i="2"/>
  <c r="N5855" i="2"/>
  <c r="N5227" i="2"/>
  <c r="N5320" i="2"/>
  <c r="N5364" i="2"/>
  <c r="N5596" i="2"/>
  <c r="N5778" i="2"/>
  <c r="N6031" i="2"/>
  <c r="N6138" i="2"/>
  <c r="N5221" i="2"/>
  <c r="N5265" i="2"/>
  <c r="N5302" i="2"/>
  <c r="N5344" i="2"/>
  <c r="N5400" i="2"/>
  <c r="L5411" i="2"/>
  <c r="N5427" i="2"/>
  <c r="N5443" i="2"/>
  <c r="N5463" i="2"/>
  <c r="N5471" i="2"/>
  <c r="N5563" i="2"/>
  <c r="N5607" i="2"/>
  <c r="N5648" i="2"/>
  <c r="N5700" i="2"/>
  <c r="N5732" i="2"/>
  <c r="N5901" i="2"/>
  <c r="N5935" i="2"/>
  <c r="N5949" i="2"/>
  <c r="N6077" i="2"/>
  <c r="N6130" i="2"/>
  <c r="N6237" i="2"/>
  <c r="N6269" i="2"/>
  <c r="N6489" i="2"/>
  <c r="N6578" i="2"/>
  <c r="N6654" i="2"/>
  <c r="N6674" i="2"/>
  <c r="N6870" i="2"/>
  <c r="N5686" i="2"/>
  <c r="N6045" i="2"/>
  <c r="N6100" i="2"/>
  <c r="N6167" i="2"/>
  <c r="N6181" i="2"/>
  <c r="N6186" i="2"/>
  <c r="N6235" i="2"/>
  <c r="N6457" i="2"/>
  <c r="N6689" i="2"/>
  <c r="N6863" i="2"/>
  <c r="N6886" i="2"/>
  <c r="N7147" i="2"/>
  <c r="N7216" i="2"/>
  <c r="N7330" i="2"/>
  <c r="N7391" i="2"/>
  <c r="N5616" i="2"/>
  <c r="N5657" i="2"/>
  <c r="N5747" i="2"/>
  <c r="N5811" i="2"/>
  <c r="N5965" i="2"/>
  <c r="N6107" i="2"/>
  <c r="N6196" i="2"/>
  <c r="N6213" i="2"/>
  <c r="N6559" i="2"/>
  <c r="N6934" i="2"/>
  <c r="N6966" i="2"/>
  <c r="N6998" i="2"/>
  <c r="N5220" i="2"/>
  <c r="N5245" i="2"/>
  <c r="N5316" i="2"/>
  <c r="N5346" i="2"/>
  <c r="N5365" i="2"/>
  <c r="N5369" i="2"/>
  <c r="N5388" i="2"/>
  <c r="N5392" i="2"/>
  <c r="N5414" i="2"/>
  <c r="N5437" i="2"/>
  <c r="N5456" i="2"/>
  <c r="N5503" i="2"/>
  <c r="N5532" i="2"/>
  <c r="N5593" i="2"/>
  <c r="N5687" i="2"/>
  <c r="N5787" i="2"/>
  <c r="N5871" i="2"/>
  <c r="N5999" i="2"/>
  <c r="N6013" i="2"/>
  <c r="N6256" i="2"/>
  <c r="N6427" i="2"/>
  <c r="N6879" i="2"/>
  <c r="N6902" i="2"/>
  <c r="N7101" i="2"/>
  <c r="N5353" i="2"/>
  <c r="N5377" i="2"/>
  <c r="N5402" i="2"/>
  <c r="N5451" i="2"/>
  <c r="N5528" i="2"/>
  <c r="N5571" i="2"/>
  <c r="N5623" i="2"/>
  <c r="N5658" i="2"/>
  <c r="N5722" i="2"/>
  <c r="N5933" i="2"/>
  <c r="N5973" i="2"/>
  <c r="N6047" i="2"/>
  <c r="N6211" i="2"/>
  <c r="N6927" i="2"/>
  <c r="N6959" i="2"/>
  <c r="N6991" i="2"/>
  <c r="N7034" i="2"/>
  <c r="N7071" i="2"/>
  <c r="N5588" i="2"/>
  <c r="N5716" i="2"/>
  <c r="N5775" i="2"/>
  <c r="N5839" i="2"/>
  <c r="N5893" i="2"/>
  <c r="N5981" i="2"/>
  <c r="N6271" i="2"/>
  <c r="N6774" i="2"/>
  <c r="N6790" i="2"/>
  <c r="N6806" i="2"/>
  <c r="N6822" i="2"/>
  <c r="N6838" i="2"/>
  <c r="N6854" i="2"/>
  <c r="N6895" i="2"/>
  <c r="N5253" i="2"/>
  <c r="N5323" i="2"/>
  <c r="N5354" i="2"/>
  <c r="N5435" i="2"/>
  <c r="N5475" i="2"/>
  <c r="N5511" i="2"/>
  <c r="N5654" i="2"/>
  <c r="N5683" i="2"/>
  <c r="N5694" i="2"/>
  <c r="N5738" i="2"/>
  <c r="N5802" i="2"/>
  <c r="N5879" i="2"/>
  <c r="N5941" i="2"/>
  <c r="N6015" i="2"/>
  <c r="N6029" i="2"/>
  <c r="N6141" i="2"/>
  <c r="N6185" i="2"/>
  <c r="N6217" i="2"/>
  <c r="N6295" i="2"/>
  <c r="N6395" i="2"/>
  <c r="N6588" i="2"/>
  <c r="N6659" i="2"/>
  <c r="N6738" i="2"/>
  <c r="N6918" i="2"/>
  <c r="N6950" i="2"/>
  <c r="N6982" i="2"/>
  <c r="N7018" i="2"/>
  <c r="N6238" i="2"/>
  <c r="N6272" i="2"/>
  <c r="N6641" i="2"/>
  <c r="N6746" i="2"/>
  <c r="N6771" i="2"/>
  <c r="N6787" i="2"/>
  <c r="N6803" i="2"/>
  <c r="N6819" i="2"/>
  <c r="N6835" i="2"/>
  <c r="N6851" i="2"/>
  <c r="N7029" i="2"/>
  <c r="N7066" i="2"/>
  <c r="N7103" i="2"/>
  <c r="N7133" i="2"/>
  <c r="N7205" i="2"/>
  <c r="N7314" i="2"/>
  <c r="N7609" i="2"/>
  <c r="N7631" i="2"/>
  <c r="N7885" i="2"/>
  <c r="N8066" i="2"/>
  <c r="N8256" i="2"/>
  <c r="N7039" i="2"/>
  <c r="N7069" i="2"/>
  <c r="N7115" i="2"/>
  <c r="N7145" i="2"/>
  <c r="N7230" i="2"/>
  <c r="N7408" i="2"/>
  <c r="N7509" i="2"/>
  <c r="N7651" i="2"/>
  <c r="N7768" i="2"/>
  <c r="N7876" i="2"/>
  <c r="N8137" i="2"/>
  <c r="N7037" i="2"/>
  <c r="N7083" i="2"/>
  <c r="N7113" i="2"/>
  <c r="N7150" i="2"/>
  <c r="N7352" i="2"/>
  <c r="N7394" i="2"/>
  <c r="N7533" i="2"/>
  <c r="N7796" i="2"/>
  <c r="N8168" i="2"/>
  <c r="N8267" i="2"/>
  <c r="N8297" i="2"/>
  <c r="N6542" i="2"/>
  <c r="N6681" i="2"/>
  <c r="N6696" i="2"/>
  <c r="N6730" i="2"/>
  <c r="N6779" i="2"/>
  <c r="N6795" i="2"/>
  <c r="N6811" i="2"/>
  <c r="N6827" i="2"/>
  <c r="N6843" i="2"/>
  <c r="N6859" i="2"/>
  <c r="N6875" i="2"/>
  <c r="N6891" i="2"/>
  <c r="N6907" i="2"/>
  <c r="N6923" i="2"/>
  <c r="N6939" i="2"/>
  <c r="N6955" i="2"/>
  <c r="N6971" i="2"/>
  <c r="N6987" i="2"/>
  <c r="N7003" i="2"/>
  <c r="N7051" i="2"/>
  <c r="N7081" i="2"/>
  <c r="N7118" i="2"/>
  <c r="N7264" i="2"/>
  <c r="N7671" i="2"/>
  <c r="N7970" i="2"/>
  <c r="N8052" i="2"/>
  <c r="N7019" i="2"/>
  <c r="N7049" i="2"/>
  <c r="N7086" i="2"/>
  <c r="N7334" i="2"/>
  <c r="N7350" i="2"/>
  <c r="N7417" i="2"/>
  <c r="N7502" i="2"/>
  <c r="N7905" i="2"/>
  <c r="N8004" i="2"/>
  <c r="N8153" i="2"/>
  <c r="N6560" i="2"/>
  <c r="N6653" i="2"/>
  <c r="N6673" i="2"/>
  <c r="N6703" i="2"/>
  <c r="N6707" i="2"/>
  <c r="N6722" i="2"/>
  <c r="N6775" i="2"/>
  <c r="N6791" i="2"/>
  <c r="N6807" i="2"/>
  <c r="N6823" i="2"/>
  <c r="N6839" i="2"/>
  <c r="N6855" i="2"/>
  <c r="N6871" i="2"/>
  <c r="N6887" i="2"/>
  <c r="N6903" i="2"/>
  <c r="N7017" i="2"/>
  <c r="N7054" i="2"/>
  <c r="N7130" i="2"/>
  <c r="N7181" i="2"/>
  <c r="N7280" i="2"/>
  <c r="N7412" i="2"/>
  <c r="N7621" i="2"/>
  <c r="N7730" i="2"/>
  <c r="N7948" i="2"/>
  <c r="N6203" i="2"/>
  <c r="N6662" i="2"/>
  <c r="N6669" i="2"/>
  <c r="N7022" i="2"/>
  <c r="N7031" i="2"/>
  <c r="N7098" i="2"/>
  <c r="N7107" i="2"/>
  <c r="N7135" i="2"/>
  <c r="N7366" i="2"/>
  <c r="N7521" i="2"/>
  <c r="N7780" i="2"/>
  <c r="N7820" i="2"/>
  <c r="N8321" i="2"/>
  <c r="N7756" i="2"/>
  <c r="N7788" i="2"/>
  <c r="N8260" i="2"/>
  <c r="N7063" i="2"/>
  <c r="N7095" i="2"/>
  <c r="N7127" i="2"/>
  <c r="N7208" i="2"/>
  <c r="N7213" i="2"/>
  <c r="N7224" i="2"/>
  <c r="N7357" i="2"/>
  <c r="N7425" i="2"/>
  <c r="N7444" i="2"/>
  <c r="N7696" i="2"/>
  <c r="N7700" i="2"/>
  <c r="N7757" i="2"/>
  <c r="N7759" i="2"/>
  <c r="N7941" i="2"/>
  <c r="N8121" i="2"/>
  <c r="N8259" i="2"/>
  <c r="N8261" i="2"/>
  <c r="N8395" i="2"/>
  <c r="N8407" i="2"/>
  <c r="N7341" i="2"/>
  <c r="N7346" i="2"/>
  <c r="N7376" i="2"/>
  <c r="N7388" i="2"/>
  <c r="N7636" i="2"/>
  <c r="N7643" i="2"/>
  <c r="N7667" i="2"/>
  <c r="N7692" i="2"/>
  <c r="N7804" i="2"/>
  <c r="N7893" i="2"/>
  <c r="N7929" i="2"/>
  <c r="N7976" i="2"/>
  <c r="N8279" i="2"/>
  <c r="N8327" i="2"/>
  <c r="N8277" i="2"/>
  <c r="N7586" i="2"/>
  <c r="N7622" i="2"/>
  <c r="N7740" i="2"/>
  <c r="N7812" i="2"/>
  <c r="N7889" i="2"/>
  <c r="N7937" i="2"/>
  <c r="N7952" i="2"/>
  <c r="N7993" i="2"/>
  <c r="N8008" i="2"/>
  <c r="N8037" i="2"/>
  <c r="N8226" i="2"/>
  <c r="N8231" i="2"/>
  <c r="N8264" i="2"/>
  <c r="N8268" i="2"/>
  <c r="N8275" i="2"/>
  <c r="N5224" i="2"/>
  <c r="N5271" i="2"/>
  <c r="N5309" i="2"/>
  <c r="L5340" i="2"/>
  <c r="N5340" i="2"/>
  <c r="N5348" i="2"/>
  <c r="N5358" i="2"/>
  <c r="N5363" i="2"/>
  <c r="N5393" i="2"/>
  <c r="N5420" i="2"/>
  <c r="N5455" i="2"/>
  <c r="N5516" i="2"/>
  <c r="N5538" i="2"/>
  <c r="N5541" i="2"/>
  <c r="N5567" i="2"/>
  <c r="N5575" i="2"/>
  <c r="N5598" i="2"/>
  <c r="N5622" i="2"/>
  <c r="N5626" i="2"/>
  <c r="N5650" i="2"/>
  <c r="N5663" i="2"/>
  <c r="N5695" i="2"/>
  <c r="N5703" i="2"/>
  <c r="N5723" i="2"/>
  <c r="N5734" i="2"/>
  <c r="N5780" i="2"/>
  <c r="N5786" i="2"/>
  <c r="N5798" i="2"/>
  <c r="N5858" i="2"/>
  <c r="N5908" i="2"/>
  <c r="N5940" i="2"/>
  <c r="N5972" i="2"/>
  <c r="N6004" i="2"/>
  <c r="N5382" i="2"/>
  <c r="N5424" i="2"/>
  <c r="N5491" i="2"/>
  <c r="N5504" i="2"/>
  <c r="N5664" i="2"/>
  <c r="N5678" i="2"/>
  <c r="N5714" i="2"/>
  <c r="N5740" i="2"/>
  <c r="N5758" i="2"/>
  <c r="N5804" i="2"/>
  <c r="N5822" i="2"/>
  <c r="N5852" i="2"/>
  <c r="N5889" i="2"/>
  <c r="N5214" i="2"/>
  <c r="N5230" i="2"/>
  <c r="N5264" i="2"/>
  <c r="N5314" i="2"/>
  <c r="N5318" i="2"/>
  <c r="N5325" i="2"/>
  <c r="N5330" i="2"/>
  <c r="N5341" i="2"/>
  <c r="N5387" i="2"/>
  <c r="N5394" i="2"/>
  <c r="L5412" i="2"/>
  <c r="N5440" i="2"/>
  <c r="N5460" i="2"/>
  <c r="N5501" i="2"/>
  <c r="N5513" i="2"/>
  <c r="N5520" i="2"/>
  <c r="N5542" i="2"/>
  <c r="N5545" i="2"/>
  <c r="N5555" i="2"/>
  <c r="N5586" i="2"/>
  <c r="N5599" i="2"/>
  <c r="N5632" i="2"/>
  <c r="N5646" i="2"/>
  <c r="N5688" i="2"/>
  <c r="N5719" i="2"/>
  <c r="N5724" i="2"/>
  <c r="N5764" i="2"/>
  <c r="N5770" i="2"/>
  <c r="N5782" i="2"/>
  <c r="N5828" i="2"/>
  <c r="N5834" i="2"/>
  <c r="N5866" i="2"/>
  <c r="N5884" i="2"/>
  <c r="N5916" i="2"/>
  <c r="N5948" i="2"/>
  <c r="N5980" i="2"/>
  <c r="N6012" i="2"/>
  <c r="N5209" i="2"/>
  <c r="N5222" i="2"/>
  <c r="N5233" i="2"/>
  <c r="N5239" i="2"/>
  <c r="N5274" i="2"/>
  <c r="L5299" i="2"/>
  <c r="N5303" i="2"/>
  <c r="N5306" i="2"/>
  <c r="N5336" i="2"/>
  <c r="L5341" i="2"/>
  <c r="N5359" i="2"/>
  <c r="N5371" i="2"/>
  <c r="N5379" i="2"/>
  <c r="N5417" i="2"/>
  <c r="N5444" i="2"/>
  <c r="N5447" i="2"/>
  <c r="N5472" i="2"/>
  <c r="N5550" i="2"/>
  <c r="N5600" i="2"/>
  <c r="N5614" i="2"/>
  <c r="N5670" i="2"/>
  <c r="N5684" i="2"/>
  <c r="N5731" i="2"/>
  <c r="N5742" i="2"/>
  <c r="N5788" i="2"/>
  <c r="N5794" i="2"/>
  <c r="N5806" i="2"/>
  <c r="N5860" i="2"/>
  <c r="N5897" i="2"/>
  <c r="N5903" i="2"/>
  <c r="N5217" i="2"/>
  <c r="N5311" i="2"/>
  <c r="N5319" i="2"/>
  <c r="L5322" i="2"/>
  <c r="N5356" i="2"/>
  <c r="L5356" i="2"/>
  <c r="N5383" i="2"/>
  <c r="N5404" i="2"/>
  <c r="L5409" i="2"/>
  <c r="N5425" i="2"/>
  <c r="N5433" i="2"/>
  <c r="N5465" i="2"/>
  <c r="N5476" i="2"/>
  <c r="L5498" i="2"/>
  <c r="L5505" i="2"/>
  <c r="L5514" i="2"/>
  <c r="N5527" i="2"/>
  <c r="N5638" i="2"/>
  <c r="N5652" i="2"/>
  <c r="N5748" i="2"/>
  <c r="N5754" i="2"/>
  <c r="N5766" i="2"/>
  <c r="N5812" i="2"/>
  <c r="N5818" i="2"/>
  <c r="N5830" i="2"/>
  <c r="N5842" i="2"/>
  <c r="N5874" i="2"/>
  <c r="N5892" i="2"/>
  <c r="N5924" i="2"/>
  <c r="N5956" i="2"/>
  <c r="N5988" i="2"/>
  <c r="N5376" i="2"/>
  <c r="N5562" i="2"/>
  <c r="N5606" i="2"/>
  <c r="N5690" i="2"/>
  <c r="N5721" i="2"/>
  <c r="N5772" i="2"/>
  <c r="N5790" i="2"/>
  <c r="N5836" i="2"/>
  <c r="N5868" i="2"/>
  <c r="N5905" i="2"/>
  <c r="N5246" i="2"/>
  <c r="N5281" i="2"/>
  <c r="N5300" i="2"/>
  <c r="N5308" i="2"/>
  <c r="N5334" i="2"/>
  <c r="L5357" i="2"/>
  <c r="L5507" i="2"/>
  <c r="N5537" i="2"/>
  <c r="N5662" i="2"/>
  <c r="N5750" i="2"/>
  <c r="N5796" i="2"/>
  <c r="N5814" i="2"/>
  <c r="N5850" i="2"/>
  <c r="N5900" i="2"/>
  <c r="N5932" i="2"/>
  <c r="N5964" i="2"/>
  <c r="N5996" i="2"/>
  <c r="N5262" i="2"/>
  <c r="N5286" i="2"/>
  <c r="N5328" i="2"/>
  <c r="N5396" i="2"/>
  <c r="N5478" i="2"/>
  <c r="N5519" i="2"/>
  <c r="N5584" i="2"/>
  <c r="N5630" i="2"/>
  <c r="N5756" i="2"/>
  <c r="N5774" i="2"/>
  <c r="N5820" i="2"/>
  <c r="N5844" i="2"/>
  <c r="N5881" i="2"/>
  <c r="N5887" i="2"/>
  <c r="N5919" i="2"/>
  <c r="N5727" i="2"/>
  <c r="N6068" i="2"/>
  <c r="N6099" i="2"/>
  <c r="N6104" i="2"/>
  <c r="N6115" i="2"/>
  <c r="N6121" i="2"/>
  <c r="N6132" i="2"/>
  <c r="N6231" i="2"/>
  <c r="N6288" i="2"/>
  <c r="N6304" i="2"/>
  <c r="N6320" i="2"/>
  <c r="N6336" i="2"/>
  <c r="N6352" i="2"/>
  <c r="N6368" i="2"/>
  <c r="N6397" i="2"/>
  <c r="N6089" i="2"/>
  <c r="N6128" i="2"/>
  <c r="N6133" i="2"/>
  <c r="N6214" i="2"/>
  <c r="N6286" i="2"/>
  <c r="N6302" i="2"/>
  <c r="N6318" i="2"/>
  <c r="N6334" i="2"/>
  <c r="N6350" i="2"/>
  <c r="N6366" i="2"/>
  <c r="N6385" i="2"/>
  <c r="N6417" i="2"/>
  <c r="N6204" i="2"/>
  <c r="N6208" i="2"/>
  <c r="N6250" i="2"/>
  <c r="N6252" i="2"/>
  <c r="N6284" i="2"/>
  <c r="N6300" i="2"/>
  <c r="N6316" i="2"/>
  <c r="N6332" i="2"/>
  <c r="N6348" i="2"/>
  <c r="N6364" i="2"/>
  <c r="N6447" i="2"/>
  <c r="N6066" i="2"/>
  <c r="N6070" i="2"/>
  <c r="N6074" i="2"/>
  <c r="N6090" i="2"/>
  <c r="N6109" i="2"/>
  <c r="N6134" i="2"/>
  <c r="N6157" i="2"/>
  <c r="N6176" i="2"/>
  <c r="N6197" i="2"/>
  <c r="N6225" i="2"/>
  <c r="N6240" i="2"/>
  <c r="N6242" i="2"/>
  <c r="N6244" i="2"/>
  <c r="N6246" i="2"/>
  <c r="N6248" i="2"/>
  <c r="N6282" i="2"/>
  <c r="N6298" i="2"/>
  <c r="N6314" i="2"/>
  <c r="N6330" i="2"/>
  <c r="N6346" i="2"/>
  <c r="N6362" i="2"/>
  <c r="N6393" i="2"/>
  <c r="N5718" i="2"/>
  <c r="N6113" i="2"/>
  <c r="N6139" i="2"/>
  <c r="N6179" i="2"/>
  <c r="N6223" i="2"/>
  <c r="N6232" i="2"/>
  <c r="N6264" i="2"/>
  <c r="N6266" i="2"/>
  <c r="N6268" i="2"/>
  <c r="N6280" i="2"/>
  <c r="N6296" i="2"/>
  <c r="N6312" i="2"/>
  <c r="N6328" i="2"/>
  <c r="N6344" i="2"/>
  <c r="N6360" i="2"/>
  <c r="N6376" i="2"/>
  <c r="N6381" i="2"/>
  <c r="N6423" i="2"/>
  <c r="N6258" i="2"/>
  <c r="N6260" i="2"/>
  <c r="N6278" i="2"/>
  <c r="N6294" i="2"/>
  <c r="N6310" i="2"/>
  <c r="N6326" i="2"/>
  <c r="N6342" i="2"/>
  <c r="N6358" i="2"/>
  <c r="N6374" i="2"/>
  <c r="N6401" i="2"/>
  <c r="N6453" i="2"/>
  <c r="N5913" i="2"/>
  <c r="N5921" i="2"/>
  <c r="N5929" i="2"/>
  <c r="N5937" i="2"/>
  <c r="N5945" i="2"/>
  <c r="N5953" i="2"/>
  <c r="N5961" i="2"/>
  <c r="N5969" i="2"/>
  <c r="N5977" i="2"/>
  <c r="N5985" i="2"/>
  <c r="N5993" i="2"/>
  <c r="N6001" i="2"/>
  <c r="N6009" i="2"/>
  <c r="N6017" i="2"/>
  <c r="N6025" i="2"/>
  <c r="N6033" i="2"/>
  <c r="N6041" i="2"/>
  <c r="N6049" i="2"/>
  <c r="N6057" i="2"/>
  <c r="N6067" i="2"/>
  <c r="N6075" i="2"/>
  <c r="N6086" i="2"/>
  <c r="N6098" i="2"/>
  <c r="N6102" i="2"/>
  <c r="N6136" i="2"/>
  <c r="N6169" i="2"/>
  <c r="N6173" i="2"/>
  <c r="N6207" i="2"/>
  <c r="N6219" i="2"/>
  <c r="N6239" i="2"/>
  <c r="N6270" i="2"/>
  <c r="N6276" i="2"/>
  <c r="N6292" i="2"/>
  <c r="N6308" i="2"/>
  <c r="N6324" i="2"/>
  <c r="N6340" i="2"/>
  <c r="N6356" i="2"/>
  <c r="N6372" i="2"/>
  <c r="N5838" i="2"/>
  <c r="N5846" i="2"/>
  <c r="N5854" i="2"/>
  <c r="N5862" i="2"/>
  <c r="N5870" i="2"/>
  <c r="N6103" i="2"/>
  <c r="N6131" i="2"/>
  <c r="N6137" i="2"/>
  <c r="N6234" i="2"/>
  <c r="N6236" i="2"/>
  <c r="N6253" i="2"/>
  <c r="N6274" i="2"/>
  <c r="N6290" i="2"/>
  <c r="N6306" i="2"/>
  <c r="N6322" i="2"/>
  <c r="N6338" i="2"/>
  <c r="N6354" i="2"/>
  <c r="N6370" i="2"/>
  <c r="N6377" i="2"/>
  <c r="N6409" i="2"/>
  <c r="N6441" i="2"/>
  <c r="N6511" i="2"/>
  <c r="N6419" i="2"/>
  <c r="N6477" i="2"/>
  <c r="N6487" i="2"/>
  <c r="N6527" i="2"/>
  <c r="N6584" i="2"/>
  <c r="N6609" i="2"/>
  <c r="N6617" i="2"/>
  <c r="N6625" i="2"/>
  <c r="N6646" i="2"/>
  <c r="N6683" i="2"/>
  <c r="N6687" i="2"/>
  <c r="N6708" i="2"/>
  <c r="N6756" i="2"/>
  <c r="N6612" i="2"/>
  <c r="N6620" i="2"/>
  <c r="N6628" i="2"/>
  <c r="N6656" i="2"/>
  <c r="N6675" i="2"/>
  <c r="N6679" i="2"/>
  <c r="N6747" i="2"/>
  <c r="N6763" i="2"/>
  <c r="N6429" i="2"/>
  <c r="N6495" i="2"/>
  <c r="N6546" i="2"/>
  <c r="N6592" i="2"/>
  <c r="N6644" i="2"/>
  <c r="N6667" i="2"/>
  <c r="N6671" i="2"/>
  <c r="N6711" i="2"/>
  <c r="N6719" i="2"/>
  <c r="N6752" i="2"/>
  <c r="N6503" i="2"/>
  <c r="N6600" i="2"/>
  <c r="N6610" i="2"/>
  <c r="N6618" i="2"/>
  <c r="N6626" i="2"/>
  <c r="N6684" i="2"/>
  <c r="N6688" i="2"/>
  <c r="N6709" i="2"/>
  <c r="N6759" i="2"/>
  <c r="N6437" i="2"/>
  <c r="N6461" i="2"/>
  <c r="N6471" i="2"/>
  <c r="N6538" i="2"/>
  <c r="N6544" i="2"/>
  <c r="N6551" i="2"/>
  <c r="N6613" i="2"/>
  <c r="N6621" i="2"/>
  <c r="N6629" i="2"/>
  <c r="N6642" i="2"/>
  <c r="N6657" i="2"/>
  <c r="N6676" i="2"/>
  <c r="N6680" i="2"/>
  <c r="N6748" i="2"/>
  <c r="N6764" i="2"/>
  <c r="N6562" i="2"/>
  <c r="N6608" i="2"/>
  <c r="N6616" i="2"/>
  <c r="N6624" i="2"/>
  <c r="N6645" i="2"/>
  <c r="N6668" i="2"/>
  <c r="N6672" i="2"/>
  <c r="N6712" i="2"/>
  <c r="N6755" i="2"/>
  <c r="N6519" i="2"/>
  <c r="N6655" i="2"/>
  <c r="N6697" i="2"/>
  <c r="N6701" i="2"/>
  <c r="N6705" i="2"/>
  <c r="N6715" i="2"/>
  <c r="N6760" i="2"/>
  <c r="N6445" i="2"/>
  <c r="N6554" i="2"/>
  <c r="N6576" i="2"/>
  <c r="N6614" i="2"/>
  <c r="N6622" i="2"/>
  <c r="N6630" i="2"/>
  <c r="N6658" i="2"/>
  <c r="N6751" i="2"/>
  <c r="N7353" i="2"/>
  <c r="N7360" i="2"/>
  <c r="N7390" i="2"/>
  <c r="N7392" i="2"/>
  <c r="N7402" i="2"/>
  <c r="N7422" i="2"/>
  <c r="N7428" i="2"/>
  <c r="N7446" i="2"/>
  <c r="N7457" i="2"/>
  <c r="N7537" i="2"/>
  <c r="N7598" i="2"/>
  <c r="N7646" i="2"/>
  <c r="N7680" i="2"/>
  <c r="N7158" i="2"/>
  <c r="N7163" i="2"/>
  <c r="N7166" i="2"/>
  <c r="N7171" i="2"/>
  <c r="N7174" i="2"/>
  <c r="N7179" i="2"/>
  <c r="N7182" i="2"/>
  <c r="N7187" i="2"/>
  <c r="N7190" i="2"/>
  <c r="N7195" i="2"/>
  <c r="N7198" i="2"/>
  <c r="N7203" i="2"/>
  <c r="N7206" i="2"/>
  <c r="N7211" i="2"/>
  <c r="N7214" i="2"/>
  <c r="N7525" i="2"/>
  <c r="N7638" i="2"/>
  <c r="N7709" i="2"/>
  <c r="N7364" i="2"/>
  <c r="N7386" i="2"/>
  <c r="N7398" i="2"/>
  <c r="N7442" i="2"/>
  <c r="N7601" i="2"/>
  <c r="N7678" i="2"/>
  <c r="N7717" i="2"/>
  <c r="N6539" i="2"/>
  <c r="N6548" i="2"/>
  <c r="N6555" i="2"/>
  <c r="N6564" i="2"/>
  <c r="N6633" i="2"/>
  <c r="N6650" i="2"/>
  <c r="N6713" i="2"/>
  <c r="N6717" i="2"/>
  <c r="N6769" i="2"/>
  <c r="N6773" i="2"/>
  <c r="N6777" i="2"/>
  <c r="N6781" i="2"/>
  <c r="N6785" i="2"/>
  <c r="N6789" i="2"/>
  <c r="N6793" i="2"/>
  <c r="N6797" i="2"/>
  <c r="N6801" i="2"/>
  <c r="N6805" i="2"/>
  <c r="N6809" i="2"/>
  <c r="N6813" i="2"/>
  <c r="N6817" i="2"/>
  <c r="N6821" i="2"/>
  <c r="N6825" i="2"/>
  <c r="N6829" i="2"/>
  <c r="N6833" i="2"/>
  <c r="N6837" i="2"/>
  <c r="N6841" i="2"/>
  <c r="N6845" i="2"/>
  <c r="N6849" i="2"/>
  <c r="N6853" i="2"/>
  <c r="N6857" i="2"/>
  <c r="N6861" i="2"/>
  <c r="N6865" i="2"/>
  <c r="N6869" i="2"/>
  <c r="N6873" i="2"/>
  <c r="N6877" i="2"/>
  <c r="N6881" i="2"/>
  <c r="N6885" i="2"/>
  <c r="N6889" i="2"/>
  <c r="N6893" i="2"/>
  <c r="N6897" i="2"/>
  <c r="N6901" i="2"/>
  <c r="N6905" i="2"/>
  <c r="N6909" i="2"/>
  <c r="N6913" i="2"/>
  <c r="N6917" i="2"/>
  <c r="N6921" i="2"/>
  <c r="N6925" i="2"/>
  <c r="N6929" i="2"/>
  <c r="N6933" i="2"/>
  <c r="N6937" i="2"/>
  <c r="N6941" i="2"/>
  <c r="N6945" i="2"/>
  <c r="N6949" i="2"/>
  <c r="N6953" i="2"/>
  <c r="N6957" i="2"/>
  <c r="N6961" i="2"/>
  <c r="N6965" i="2"/>
  <c r="N6969" i="2"/>
  <c r="N6973" i="2"/>
  <c r="N6977" i="2"/>
  <c r="N6981" i="2"/>
  <c r="N6985" i="2"/>
  <c r="N6989" i="2"/>
  <c r="N6993" i="2"/>
  <c r="N6997" i="2"/>
  <c r="N7001" i="2"/>
  <c r="N7005" i="2"/>
  <c r="N7160" i="2"/>
  <c r="N7168" i="2"/>
  <c r="N7176" i="2"/>
  <c r="N7184" i="2"/>
  <c r="N7192" i="2"/>
  <c r="N7200" i="2"/>
  <c r="N7497" i="2"/>
  <c r="N7538" i="2"/>
  <c r="N7589" i="2"/>
  <c r="N7647" i="2"/>
  <c r="N7660" i="2"/>
  <c r="N7683" i="2"/>
  <c r="N6637" i="2"/>
  <c r="N7582" i="2"/>
  <c r="N7613" i="2"/>
  <c r="N7639" i="2"/>
  <c r="N7159" i="2"/>
  <c r="N7162" i="2"/>
  <c r="N7167" i="2"/>
  <c r="N7170" i="2"/>
  <c r="N7175" i="2"/>
  <c r="N7178" i="2"/>
  <c r="N7183" i="2"/>
  <c r="N7186" i="2"/>
  <c r="N7191" i="2"/>
  <c r="N7194" i="2"/>
  <c r="N7199" i="2"/>
  <c r="N7202" i="2"/>
  <c r="N7207" i="2"/>
  <c r="N7210" i="2"/>
  <c r="N7215" i="2"/>
  <c r="N7218" i="2"/>
  <c r="N7223" i="2"/>
  <c r="N7226" i="2"/>
  <c r="N7231" i="2"/>
  <c r="N7342" i="2"/>
  <c r="N7356" i="2"/>
  <c r="N7374" i="2"/>
  <c r="N7380" i="2"/>
  <c r="N7395" i="2"/>
  <c r="N7407" i="2"/>
  <c r="N7410" i="2"/>
  <c r="N7414" i="2"/>
  <c r="N7416" i="2"/>
  <c r="N7452" i="2"/>
  <c r="N7561" i="2"/>
  <c r="N7597" i="2"/>
  <c r="N7602" i="2"/>
  <c r="N7618" i="2"/>
  <c r="N7658" i="2"/>
  <c r="N7688" i="2"/>
  <c r="N7705" i="2"/>
  <c r="N7349" i="2"/>
  <c r="N7363" i="2"/>
  <c r="N7365" i="2"/>
  <c r="N7378" i="2"/>
  <c r="N7418" i="2"/>
  <c r="N7432" i="2"/>
  <c r="N7450" i="2"/>
  <c r="N7461" i="2"/>
  <c r="N7498" i="2"/>
  <c r="N7549" i="2"/>
  <c r="N7590" i="2"/>
  <c r="N7648" i="2"/>
  <c r="N7729" i="2"/>
  <c r="N6547" i="2"/>
  <c r="N6563" i="2"/>
  <c r="N6649" i="2"/>
  <c r="N6663" i="2"/>
  <c r="N7164" i="2"/>
  <c r="N7172" i="2"/>
  <c r="N7180" i="2"/>
  <c r="N7188" i="2"/>
  <c r="N7196" i="2"/>
  <c r="N7204" i="2"/>
  <c r="N7212" i="2"/>
  <c r="N7220" i="2"/>
  <c r="N7228" i="2"/>
  <c r="N7233" i="2"/>
  <c r="N7338" i="2"/>
  <c r="N7404" i="2"/>
  <c r="N7420" i="2"/>
  <c r="N7448" i="2"/>
  <c r="N7459" i="2"/>
  <c r="N7517" i="2"/>
  <c r="N7569" i="2"/>
  <c r="N7614" i="2"/>
  <c r="N7635" i="2"/>
  <c r="N7640" i="2"/>
  <c r="N7656" i="2"/>
  <c r="N7686" i="2"/>
  <c r="N7861" i="2"/>
  <c r="N7904" i="2"/>
  <c r="N8220" i="2"/>
  <c r="N8285" i="2"/>
  <c r="N8323" i="2"/>
  <c r="N8389" i="2"/>
  <c r="N8406" i="2"/>
  <c r="N7857" i="2"/>
  <c r="N7897" i="2"/>
  <c r="N8092" i="2"/>
  <c r="N8227" i="2"/>
  <c r="N8385" i="2"/>
  <c r="N7853" i="2"/>
  <c r="N7888" i="2"/>
  <c r="N7913" i="2"/>
  <c r="N7944" i="2"/>
  <c r="N7953" i="2"/>
  <c r="N7969" i="2"/>
  <c r="N7984" i="2"/>
  <c r="N8012" i="2"/>
  <c r="N8112" i="2"/>
  <c r="N8142" i="2"/>
  <c r="N8149" i="2"/>
  <c r="N8173" i="2"/>
  <c r="N8283" i="2"/>
  <c r="N7752" i="2"/>
  <c r="N7764" i="2"/>
  <c r="N7772" i="2"/>
  <c r="N7800" i="2"/>
  <c r="N7816" i="2"/>
  <c r="N7825" i="2"/>
  <c r="N7829" i="2"/>
  <c r="N7833" i="2"/>
  <c r="N7837" i="2"/>
  <c r="N7841" i="2"/>
  <c r="N7845" i="2"/>
  <c r="N7849" i="2"/>
  <c r="N7881" i="2"/>
  <c r="N7909" i="2"/>
  <c r="N7920" i="2"/>
  <c r="N7933" i="2"/>
  <c r="N7940" i="2"/>
  <c r="N7973" i="2"/>
  <c r="N8000" i="2"/>
  <c r="N8033" i="2"/>
  <c r="N8080" i="2"/>
  <c r="N8100" i="2"/>
  <c r="N8138" i="2"/>
  <c r="N8213" i="2"/>
  <c r="N8363" i="2"/>
  <c r="N8375" i="2"/>
  <c r="N8402" i="2"/>
  <c r="N7877" i="2"/>
  <c r="N7980" i="2"/>
  <c r="N8068" i="2"/>
  <c r="N8093" i="2"/>
  <c r="N8124" i="2"/>
  <c r="N8136" i="2"/>
  <c r="N8164" i="2"/>
  <c r="N7873" i="2"/>
  <c r="N8018" i="2"/>
  <c r="N7668" i="2"/>
  <c r="N7682" i="2"/>
  <c r="N7704" i="2"/>
  <c r="N7708" i="2"/>
  <c r="N7716" i="2"/>
  <c r="N7720" i="2"/>
  <c r="N7722" i="2"/>
  <c r="N7724" i="2"/>
  <c r="N7726" i="2"/>
  <c r="N7728" i="2"/>
  <c r="N7761" i="2"/>
  <c r="N7763" i="2"/>
  <c r="N7771" i="2"/>
  <c r="N7869" i="2"/>
  <c r="N7908" i="2"/>
  <c r="N8086" i="2"/>
  <c r="N8325" i="2"/>
  <c r="N8355" i="2"/>
  <c r="N8391" i="2"/>
  <c r="N7659" i="2"/>
  <c r="N7679" i="2"/>
  <c r="N7687" i="2"/>
  <c r="N7749" i="2"/>
  <c r="N7765" i="2"/>
  <c r="N7773" i="2"/>
  <c r="N7792" i="2"/>
  <c r="N7808" i="2"/>
  <c r="N7865" i="2"/>
  <c r="N7901" i="2"/>
  <c r="N7921" i="2"/>
  <c r="N7945" i="2"/>
  <c r="N7956" i="2"/>
  <c r="N7972" i="2"/>
  <c r="N7981" i="2"/>
  <c r="N7996" i="2"/>
  <c r="N8132" i="2"/>
  <c r="N8148" i="2"/>
  <c r="N8189" i="2"/>
  <c r="N8209" i="2"/>
  <c r="N8222" i="2"/>
  <c r="N8224" i="2"/>
  <c r="N8235" i="2"/>
  <c r="N8271" i="2"/>
  <c r="N8307" i="2"/>
  <c r="N8309" i="2"/>
  <c r="N8311" i="2"/>
  <c r="N8313" i="2"/>
  <c r="N8315" i="2"/>
  <c r="N8347" i="2"/>
  <c r="N8415" i="2"/>
  <c r="N8223" i="2"/>
  <c r="Q217" i="3"/>
  <c r="Q317" i="3"/>
  <c r="Q401" i="3"/>
  <c r="Q376" i="3"/>
  <c r="Q42" i="3"/>
  <c r="Q66" i="3"/>
  <c r="Q115" i="3"/>
  <c r="Q602" i="3"/>
  <c r="Q283" i="3"/>
  <c r="Q432" i="3"/>
  <c r="Q10" i="3"/>
  <c r="Q403" i="3"/>
  <c r="Q102" i="3"/>
  <c r="Q169" i="3"/>
  <c r="Q208" i="3"/>
  <c r="Q226" i="3"/>
  <c r="Q246" i="3"/>
  <c r="Q361" i="3"/>
  <c r="Q429" i="3"/>
  <c r="Q36" i="3"/>
  <c r="Q108" i="3"/>
  <c r="Q344" i="3"/>
  <c r="Q369" i="3"/>
  <c r="Q411" i="3"/>
  <c r="Q591" i="3"/>
  <c r="Q114" i="3"/>
  <c r="Q59" i="3"/>
  <c r="Q99" i="3"/>
  <c r="Q185" i="3"/>
  <c r="Q402" i="3"/>
  <c r="Q537" i="3"/>
  <c r="Q43" i="3"/>
  <c r="Q80" i="3"/>
  <c r="Q455" i="3"/>
  <c r="Q552" i="3"/>
  <c r="Q506" i="3"/>
  <c r="N5272" i="2"/>
  <c r="N5398" i="2"/>
  <c r="N5448" i="2"/>
  <c r="N5497" i="2"/>
  <c r="L5497" i="2"/>
  <c r="L5508" i="2"/>
  <c r="N5508" i="2"/>
  <c r="N5617" i="2"/>
  <c r="N5649" i="2"/>
  <c r="N5681" i="2"/>
  <c r="N5213" i="2"/>
  <c r="N5225" i="2"/>
  <c r="N5243" i="2"/>
  <c r="N5267" i="2"/>
  <c r="N5298" i="2"/>
  <c r="L5360" i="2"/>
  <c r="L5386" i="2"/>
  <c r="N5434" i="2"/>
  <c r="N5485" i="2"/>
  <c r="N5585" i="2"/>
  <c r="N5713" i="2"/>
  <c r="N5210" i="2"/>
  <c r="N5223" i="2"/>
  <c r="N5240" i="2"/>
  <c r="N5249" i="2"/>
  <c r="N5273" i="2"/>
  <c r="N5282" i="2"/>
  <c r="N5307" i="2"/>
  <c r="N5347" i="2"/>
  <c r="N5360" i="2"/>
  <c r="N5386" i="2"/>
  <c r="N5493" i="2"/>
  <c r="N5500" i="2"/>
  <c r="L5506" i="2"/>
  <c r="N5509" i="2"/>
  <c r="N5553" i="2"/>
  <c r="N5605" i="2"/>
  <c r="N5609" i="2"/>
  <c r="N5613" i="2"/>
  <c r="N5637" i="2"/>
  <c r="N5641" i="2"/>
  <c r="N5645" i="2"/>
  <c r="N5669" i="2"/>
  <c r="N5673" i="2"/>
  <c r="N5677" i="2"/>
  <c r="N6095" i="2"/>
  <c r="N6143" i="2"/>
  <c r="N6151" i="2"/>
  <c r="N6156" i="2"/>
  <c r="N5288" i="2"/>
  <c r="L5324" i="2"/>
  <c r="N5324" i="2"/>
  <c r="N5355" i="2"/>
  <c r="L5361" i="2"/>
  <c r="N5378" i="2"/>
  <c r="N5432" i="2"/>
  <c r="L5452" i="2"/>
  <c r="N5452" i="2"/>
  <c r="N5461" i="2"/>
  <c r="N5479" i="2"/>
  <c r="N5506" i="2"/>
  <c r="N5557" i="2"/>
  <c r="N5573" i="2"/>
  <c r="N5577" i="2"/>
  <c r="N5581" i="2"/>
  <c r="N5590" i="2"/>
  <c r="N5602" i="2"/>
  <c r="N5610" i="2"/>
  <c r="N5634" i="2"/>
  <c r="N5642" i="2"/>
  <c r="N5666" i="2"/>
  <c r="N5674" i="2"/>
  <c r="N5701" i="2"/>
  <c r="N5705" i="2"/>
  <c r="N5709" i="2"/>
  <c r="N6084" i="2"/>
  <c r="N5211" i="2"/>
  <c r="N5219" i="2"/>
  <c r="N5241" i="2"/>
  <c r="N5250" i="2"/>
  <c r="N5259" i="2"/>
  <c r="N5327" i="2"/>
  <c r="L5327" i="2"/>
  <c r="N5331" i="2"/>
  <c r="N5361" i="2"/>
  <c r="N5403" i="2"/>
  <c r="N5410" i="2"/>
  <c r="L5410" i="2"/>
  <c r="L5415" i="2"/>
  <c r="N5415" i="2"/>
  <c r="N5418" i="2"/>
  <c r="N5487" i="2"/>
  <c r="N5549" i="2"/>
  <c r="N5554" i="2"/>
  <c r="N5558" i="2"/>
  <c r="N5570" i="2"/>
  <c r="N5578" i="2"/>
  <c r="N5698" i="2"/>
  <c r="N5706" i="2"/>
  <c r="N5733" i="2"/>
  <c r="N5880" i="2"/>
  <c r="N5888" i="2"/>
  <c r="N5896" i="2"/>
  <c r="N5904" i="2"/>
  <c r="N5912" i="2"/>
  <c r="N5920" i="2"/>
  <c r="N5928" i="2"/>
  <c r="N5936" i="2"/>
  <c r="N5944" i="2"/>
  <c r="N5952" i="2"/>
  <c r="N5960" i="2"/>
  <c r="N5968" i="2"/>
  <c r="N5976" i="2"/>
  <c r="N5984" i="2"/>
  <c r="N5992" i="2"/>
  <c r="N6000" i="2"/>
  <c r="N6008" i="2"/>
  <c r="N6016" i="2"/>
  <c r="N6024" i="2"/>
  <c r="N6032" i="2"/>
  <c r="N6040" i="2"/>
  <c r="N6048" i="2"/>
  <c r="N6056" i="2"/>
  <c r="N6111" i="2"/>
  <c r="N6119" i="2"/>
  <c r="N6124" i="2"/>
  <c r="N5256" i="2"/>
  <c r="N5289" i="2"/>
  <c r="L5339" i="2"/>
  <c r="N5339" i="2"/>
  <c r="N5362" i="2"/>
  <c r="N5384" i="2"/>
  <c r="L5407" i="2"/>
  <c r="N5407" i="2"/>
  <c r="N5459" i="2"/>
  <c r="N5480" i="2"/>
  <c r="N5495" i="2"/>
  <c r="N5615" i="2"/>
  <c r="N5647" i="2"/>
  <c r="N5679" i="2"/>
  <c r="N5730" i="2"/>
  <c r="N5212" i="2"/>
  <c r="N5231" i="2"/>
  <c r="N5251" i="2"/>
  <c r="N5332" i="2"/>
  <c r="N5342" i="2"/>
  <c r="L5413" i="2"/>
  <c r="N5416" i="2"/>
  <c r="N5450" i="2"/>
  <c r="L5450" i="2"/>
  <c r="N5481" i="2"/>
  <c r="N5488" i="2"/>
  <c r="N5583" i="2"/>
  <c r="N5711" i="2"/>
  <c r="N6063" i="2"/>
  <c r="N5229" i="2"/>
  <c r="N5257" i="2"/>
  <c r="N5266" i="2"/>
  <c r="N5275" i="2"/>
  <c r="N5333" i="2"/>
  <c r="N5350" i="2"/>
  <c r="N5368" i="2"/>
  <c r="N5374" i="2"/>
  <c r="N5391" i="2"/>
  <c r="L5405" i="2"/>
  <c r="N5408" i="2"/>
  <c r="L5408" i="2"/>
  <c r="N5413" i="2"/>
  <c r="N5474" i="2"/>
  <c r="L5474" i="2"/>
  <c r="N5489" i="2"/>
  <c r="N5496" i="2"/>
  <c r="N5551" i="2"/>
  <c r="N6108" i="2"/>
  <c r="N6120" i="2"/>
  <c r="N5589" i="2"/>
  <c r="N5621" i="2"/>
  <c r="N5653" i="2"/>
  <c r="N5685" i="2"/>
  <c r="N5717" i="2"/>
  <c r="N6079" i="2"/>
  <c r="N6087" i="2"/>
  <c r="N6092" i="2"/>
  <c r="N6148" i="2"/>
  <c r="N6159" i="2"/>
  <c r="N6187" i="2"/>
  <c r="N6076" i="2"/>
  <c r="N6088" i="2"/>
  <c r="N6149" i="2"/>
  <c r="N5565" i="2"/>
  <c r="N5597" i="2"/>
  <c r="N5629" i="2"/>
  <c r="N5661" i="2"/>
  <c r="N5693" i="2"/>
  <c r="N5725" i="2"/>
  <c r="N6060" i="2"/>
  <c r="N6116" i="2"/>
  <c r="N6127" i="2"/>
  <c r="N6175" i="2"/>
  <c r="N6117" i="2"/>
  <c r="N6172" i="2"/>
  <c r="N6184" i="2"/>
  <c r="N6188" i="2"/>
  <c r="N6190" i="2"/>
  <c r="N5741" i="2"/>
  <c r="N5749" i="2"/>
  <c r="N5757" i="2"/>
  <c r="N5765" i="2"/>
  <c r="N5773" i="2"/>
  <c r="N5781" i="2"/>
  <c r="N5789" i="2"/>
  <c r="N5797" i="2"/>
  <c r="N5805" i="2"/>
  <c r="N5813" i="2"/>
  <c r="N5821" i="2"/>
  <c r="N5829" i="2"/>
  <c r="N5837" i="2"/>
  <c r="N5845" i="2"/>
  <c r="N5853" i="2"/>
  <c r="N5861" i="2"/>
  <c r="N5869" i="2"/>
  <c r="N6085" i="2"/>
  <c r="N6140" i="2"/>
  <c r="N6152" i="2"/>
  <c r="N6193" i="2"/>
  <c r="N6199" i="2"/>
  <c r="N6212" i="2"/>
  <c r="N5744" i="2"/>
  <c r="N5752" i="2"/>
  <c r="N5760" i="2"/>
  <c r="N5768" i="2"/>
  <c r="N5776" i="2"/>
  <c r="N5784" i="2"/>
  <c r="N5792" i="2"/>
  <c r="N5800" i="2"/>
  <c r="N5808" i="2"/>
  <c r="N5816" i="2"/>
  <c r="N5824" i="2"/>
  <c r="N5832" i="2"/>
  <c r="N5840" i="2"/>
  <c r="N5848" i="2"/>
  <c r="N5856" i="2"/>
  <c r="N5864" i="2"/>
  <c r="N5872" i="2"/>
  <c r="N5883" i="2"/>
  <c r="N5891" i="2"/>
  <c r="N5899" i="2"/>
  <c r="N5907" i="2"/>
  <c r="N5915" i="2"/>
  <c r="N5923" i="2"/>
  <c r="N5931" i="2"/>
  <c r="N5939" i="2"/>
  <c r="N5947" i="2"/>
  <c r="N5955" i="2"/>
  <c r="N5963" i="2"/>
  <c r="N5971" i="2"/>
  <c r="N5979" i="2"/>
  <c r="N5987" i="2"/>
  <c r="N5995" i="2"/>
  <c r="N6003" i="2"/>
  <c r="N6011" i="2"/>
  <c r="N6019" i="2"/>
  <c r="N6027" i="2"/>
  <c r="N6035" i="2"/>
  <c r="N6043" i="2"/>
  <c r="N6051" i="2"/>
  <c r="N6059" i="2"/>
  <c r="N6062" i="2"/>
  <c r="N6065" i="2"/>
  <c r="N6091" i="2"/>
  <c r="N6094" i="2"/>
  <c r="N6097" i="2"/>
  <c r="N6123" i="2"/>
  <c r="N6126" i="2"/>
  <c r="N6129" i="2"/>
  <c r="N6155" i="2"/>
  <c r="N6158" i="2"/>
  <c r="N6161" i="2"/>
  <c r="N6201" i="2"/>
  <c r="N6216" i="2"/>
  <c r="N6220" i="2"/>
  <c r="N6224" i="2"/>
  <c r="N6205" i="2"/>
  <c r="N6228" i="2"/>
  <c r="N7528" i="2"/>
  <c r="N7552" i="2"/>
  <c r="N7608" i="2"/>
  <c r="N7887" i="2"/>
  <c r="N7903" i="2"/>
  <c r="N7931" i="2"/>
  <c r="N7336" i="2"/>
  <c r="N7340" i="2"/>
  <c r="N7344" i="2"/>
  <c r="N7348" i="2"/>
  <c r="N7476" i="2"/>
  <c r="N7492" i="2"/>
  <c r="N7512" i="2"/>
  <c r="N7540" i="2"/>
  <c r="N7564" i="2"/>
  <c r="N7584" i="2"/>
  <c r="N7604" i="2"/>
  <c r="N7927" i="2"/>
  <c r="N8059" i="2"/>
  <c r="N8087" i="2"/>
  <c r="N8115" i="2"/>
  <c r="N8203" i="2"/>
  <c r="N6378" i="2"/>
  <c r="N6382" i="2"/>
  <c r="N6386" i="2"/>
  <c r="N6390" i="2"/>
  <c r="N6394" i="2"/>
  <c r="N6398" i="2"/>
  <c r="N6402" i="2"/>
  <c r="N6406" i="2"/>
  <c r="N6410" i="2"/>
  <c r="N6414" i="2"/>
  <c r="N6418" i="2"/>
  <c r="N6422" i="2"/>
  <c r="N6426" i="2"/>
  <c r="N6430" i="2"/>
  <c r="N6434" i="2"/>
  <c r="N6438" i="2"/>
  <c r="N6442" i="2"/>
  <c r="N6446" i="2"/>
  <c r="N6450" i="2"/>
  <c r="N6454" i="2"/>
  <c r="N6458" i="2"/>
  <c r="N6462" i="2"/>
  <c r="N6466" i="2"/>
  <c r="N6470" i="2"/>
  <c r="N6474" i="2"/>
  <c r="N6478" i="2"/>
  <c r="N6482" i="2"/>
  <c r="N6486" i="2"/>
  <c r="N6490" i="2"/>
  <c r="N6494" i="2"/>
  <c r="N6498" i="2"/>
  <c r="N6502" i="2"/>
  <c r="N6506" i="2"/>
  <c r="N6510" i="2"/>
  <c r="N6514" i="2"/>
  <c r="N6518" i="2"/>
  <c r="N6522" i="2"/>
  <c r="N6526" i="2"/>
  <c r="N6530" i="2"/>
  <c r="N6534" i="2"/>
  <c r="N6573" i="2"/>
  <c r="N6577" i="2"/>
  <c r="N6581" i="2"/>
  <c r="N6585" i="2"/>
  <c r="N6589" i="2"/>
  <c r="N6593" i="2"/>
  <c r="N6597" i="2"/>
  <c r="N6601" i="2"/>
  <c r="N6605" i="2"/>
  <c r="N7427" i="2"/>
  <c r="N7431" i="2"/>
  <c r="N7435" i="2"/>
  <c r="N7439" i="2"/>
  <c r="N7443" i="2"/>
  <c r="N7447" i="2"/>
  <c r="N7451" i="2"/>
  <c r="N7488" i="2"/>
  <c r="N7508" i="2"/>
  <c r="N7580" i="2"/>
  <c r="N7600" i="2"/>
  <c r="N7883" i="2"/>
  <c r="N7899" i="2"/>
  <c r="N7923" i="2"/>
  <c r="N6218" i="2"/>
  <c r="N6222" i="2"/>
  <c r="N6226" i="2"/>
  <c r="N6230" i="2"/>
  <c r="N6537" i="2"/>
  <c r="N6541" i="2"/>
  <c r="N6545" i="2"/>
  <c r="N6549" i="2"/>
  <c r="N6553" i="2"/>
  <c r="N6557" i="2"/>
  <c r="N6561" i="2"/>
  <c r="N6565" i="2"/>
  <c r="N6694" i="2"/>
  <c r="N6702" i="2"/>
  <c r="N6710" i="2"/>
  <c r="N6718" i="2"/>
  <c r="N6723" i="2"/>
  <c r="N6731" i="2"/>
  <c r="N6739" i="2"/>
  <c r="N6749" i="2"/>
  <c r="N6757" i="2"/>
  <c r="N6765" i="2"/>
  <c r="N6767" i="2"/>
  <c r="N6772" i="2"/>
  <c r="N6780" i="2"/>
  <c r="N6788" i="2"/>
  <c r="N6796" i="2"/>
  <c r="N6804" i="2"/>
  <c r="N6812" i="2"/>
  <c r="N6820" i="2"/>
  <c r="N6828" i="2"/>
  <c r="N6836" i="2"/>
  <c r="N6844" i="2"/>
  <c r="N6852" i="2"/>
  <c r="N6860" i="2"/>
  <c r="N6868" i="2"/>
  <c r="N6876" i="2"/>
  <c r="N6884" i="2"/>
  <c r="N6892" i="2"/>
  <c r="N6900" i="2"/>
  <c r="N6908" i="2"/>
  <c r="N6916" i="2"/>
  <c r="N6924" i="2"/>
  <c r="N6932" i="2"/>
  <c r="N6940" i="2"/>
  <c r="N6948" i="2"/>
  <c r="N6956" i="2"/>
  <c r="N6964" i="2"/>
  <c r="N6972" i="2"/>
  <c r="N6980" i="2"/>
  <c r="N6988" i="2"/>
  <c r="N6996" i="2"/>
  <c r="N7004" i="2"/>
  <c r="N7012" i="2"/>
  <c r="N7020" i="2"/>
  <c r="N7028" i="2"/>
  <c r="N7036" i="2"/>
  <c r="N7044" i="2"/>
  <c r="N7052" i="2"/>
  <c r="N7060" i="2"/>
  <c r="N7068" i="2"/>
  <c r="N7076" i="2"/>
  <c r="N7084" i="2"/>
  <c r="N7092" i="2"/>
  <c r="N7100" i="2"/>
  <c r="N7108" i="2"/>
  <c r="N7116" i="2"/>
  <c r="N7124" i="2"/>
  <c r="N7132" i="2"/>
  <c r="N7140" i="2"/>
  <c r="N7148" i="2"/>
  <c r="N7156" i="2"/>
  <c r="N7235" i="2"/>
  <c r="N7239" i="2"/>
  <c r="N7243" i="2"/>
  <c r="N7247" i="2"/>
  <c r="N7251" i="2"/>
  <c r="N7255" i="2"/>
  <c r="N7259" i="2"/>
  <c r="N7263" i="2"/>
  <c r="N7267" i="2"/>
  <c r="N7271" i="2"/>
  <c r="N7275" i="2"/>
  <c r="N7279" i="2"/>
  <c r="N7283" i="2"/>
  <c r="N7287" i="2"/>
  <c r="N7291" i="2"/>
  <c r="N7295" i="2"/>
  <c r="N7299" i="2"/>
  <c r="N7303" i="2"/>
  <c r="N7307" i="2"/>
  <c r="N7311" i="2"/>
  <c r="N7315" i="2"/>
  <c r="N7319" i="2"/>
  <c r="N7323" i="2"/>
  <c r="N7327" i="2"/>
  <c r="N7331" i="2"/>
  <c r="N7335" i="2"/>
  <c r="N7339" i="2"/>
  <c r="N7343" i="2"/>
  <c r="N7347" i="2"/>
  <c r="N7351" i="2"/>
  <c r="N7355" i="2"/>
  <c r="N7359" i="2"/>
  <c r="N7367" i="2"/>
  <c r="N7371" i="2"/>
  <c r="N7375" i="2"/>
  <c r="N7379" i="2"/>
  <c r="N7383" i="2"/>
  <c r="N7387" i="2"/>
  <c r="N7399" i="2"/>
  <c r="N7403" i="2"/>
  <c r="N7411" i="2"/>
  <c r="N7415" i="2"/>
  <c r="N7423" i="2"/>
  <c r="N7454" i="2"/>
  <c r="N7524" i="2"/>
  <c r="N7536" i="2"/>
  <c r="N7548" i="2"/>
  <c r="N7560" i="2"/>
  <c r="N7596" i="2"/>
  <c r="N7919" i="2"/>
  <c r="N7472" i="2"/>
  <c r="N7504" i="2"/>
  <c r="N7576" i="2"/>
  <c r="N7624" i="2"/>
  <c r="N7827" i="2"/>
  <c r="N7831" i="2"/>
  <c r="N7835" i="2"/>
  <c r="N7839" i="2"/>
  <c r="N7843" i="2"/>
  <c r="N7847" i="2"/>
  <c r="N7851" i="2"/>
  <c r="N7855" i="2"/>
  <c r="N7859" i="2"/>
  <c r="N7863" i="2"/>
  <c r="N7867" i="2"/>
  <c r="N7871" i="2"/>
  <c r="N7875" i="2"/>
  <c r="N7879" i="2"/>
  <c r="N7895" i="2"/>
  <c r="N7915" i="2"/>
  <c r="N7947" i="2"/>
  <c r="N7464" i="2"/>
  <c r="N7468" i="2"/>
  <c r="N7484" i="2"/>
  <c r="N7520" i="2"/>
  <c r="N7556" i="2"/>
  <c r="N7572" i="2"/>
  <c r="N7592" i="2"/>
  <c r="N7620" i="2"/>
  <c r="N7911" i="2"/>
  <c r="N7943" i="2"/>
  <c r="N6380" i="2"/>
  <c r="N6384" i="2"/>
  <c r="N6388" i="2"/>
  <c r="N6392" i="2"/>
  <c r="N6396" i="2"/>
  <c r="N6400" i="2"/>
  <c r="N6404" i="2"/>
  <c r="N6408" i="2"/>
  <c r="N6412" i="2"/>
  <c r="N6416" i="2"/>
  <c r="N6420" i="2"/>
  <c r="N6424" i="2"/>
  <c r="N6428" i="2"/>
  <c r="N6432" i="2"/>
  <c r="N6436" i="2"/>
  <c r="N6440" i="2"/>
  <c r="N6444" i="2"/>
  <c r="N6448" i="2"/>
  <c r="N6452" i="2"/>
  <c r="N6456" i="2"/>
  <c r="N6460" i="2"/>
  <c r="N6464" i="2"/>
  <c r="N6468" i="2"/>
  <c r="N6472" i="2"/>
  <c r="N6476" i="2"/>
  <c r="N6480" i="2"/>
  <c r="N6484" i="2"/>
  <c r="N6488" i="2"/>
  <c r="N6492" i="2"/>
  <c r="N6496" i="2"/>
  <c r="N6500" i="2"/>
  <c r="N6504" i="2"/>
  <c r="N6508" i="2"/>
  <c r="N6512" i="2"/>
  <c r="N6516" i="2"/>
  <c r="N6520" i="2"/>
  <c r="N6524" i="2"/>
  <c r="N6528" i="2"/>
  <c r="N6532" i="2"/>
  <c r="N6571" i="2"/>
  <c r="N6575" i="2"/>
  <c r="N6579" i="2"/>
  <c r="N6583" i="2"/>
  <c r="N6587" i="2"/>
  <c r="N6591" i="2"/>
  <c r="N6595" i="2"/>
  <c r="N6599" i="2"/>
  <c r="N6603" i="2"/>
  <c r="N6607" i="2"/>
  <c r="N6611" i="2"/>
  <c r="N6615" i="2"/>
  <c r="N6619" i="2"/>
  <c r="N6623" i="2"/>
  <c r="N6627" i="2"/>
  <c r="N6631" i="2"/>
  <c r="N6635" i="2"/>
  <c r="N6639" i="2"/>
  <c r="N6643" i="2"/>
  <c r="N6647" i="2"/>
  <c r="N6651" i="2"/>
  <c r="N7429" i="2"/>
  <c r="N7433" i="2"/>
  <c r="N7437" i="2"/>
  <c r="N7441" i="2"/>
  <c r="N7445" i="2"/>
  <c r="N7449" i="2"/>
  <c r="N7453" i="2"/>
  <c r="N7460" i="2"/>
  <c r="N7500" i="2"/>
  <c r="N7532" i="2"/>
  <c r="N7544" i="2"/>
  <c r="N7616" i="2"/>
  <c r="N7891" i="2"/>
  <c r="N7907" i="2"/>
  <c r="N7939" i="2"/>
  <c r="N7480" i="2"/>
  <c r="N7496" i="2"/>
  <c r="N7516" i="2"/>
  <c r="N7568" i="2"/>
  <c r="N7588" i="2"/>
  <c r="N7612" i="2"/>
  <c r="N7935" i="2"/>
  <c r="N8047" i="2"/>
  <c r="N8063" i="2"/>
  <c r="N8075" i="2"/>
  <c r="N8135" i="2"/>
  <c r="N8163" i="2"/>
  <c r="N8219" i="2"/>
  <c r="N8099" i="2"/>
  <c r="N8111" i="2"/>
  <c r="N8131" i="2"/>
  <c r="N8179" i="2"/>
  <c r="N8191" i="2"/>
  <c r="N8215" i="2"/>
  <c r="N8365" i="2"/>
  <c r="N7691" i="2"/>
  <c r="N7695" i="2"/>
  <c r="N7699" i="2"/>
  <c r="N7703" i="2"/>
  <c r="N7707" i="2"/>
  <c r="N7711" i="2"/>
  <c r="N7715" i="2"/>
  <c r="N7719" i="2"/>
  <c r="N7723" i="2"/>
  <c r="N7727" i="2"/>
  <c r="N7731" i="2"/>
  <c r="N7735" i="2"/>
  <c r="N7739" i="2"/>
  <c r="N7743" i="2"/>
  <c r="N7775" i="2"/>
  <c r="N7779" i="2"/>
  <c r="N7783" i="2"/>
  <c r="N7787" i="2"/>
  <c r="N7791" i="2"/>
  <c r="N7795" i="2"/>
  <c r="N7799" i="2"/>
  <c r="N7803" i="2"/>
  <c r="N7807" i="2"/>
  <c r="N7811" i="2"/>
  <c r="N7815" i="2"/>
  <c r="N7819" i="2"/>
  <c r="N7823" i="2"/>
  <c r="N8043" i="2"/>
  <c r="N8055" i="2"/>
  <c r="N8071" i="2"/>
  <c r="N8083" i="2"/>
  <c r="N8159" i="2"/>
  <c r="N8175" i="2"/>
  <c r="N8358" i="2"/>
  <c r="N8381" i="2"/>
  <c r="N7475" i="2"/>
  <c r="N7479" i="2"/>
  <c r="N7483" i="2"/>
  <c r="N7487" i="2"/>
  <c r="N7491" i="2"/>
  <c r="N7495" i="2"/>
  <c r="N7499" i="2"/>
  <c r="N7503" i="2"/>
  <c r="N7507" i="2"/>
  <c r="N7511" i="2"/>
  <c r="N7515" i="2"/>
  <c r="N7519" i="2"/>
  <c r="N7523" i="2"/>
  <c r="N7527" i="2"/>
  <c r="N7531" i="2"/>
  <c r="N7535" i="2"/>
  <c r="N7539" i="2"/>
  <c r="N7543" i="2"/>
  <c r="N7547" i="2"/>
  <c r="N7551" i="2"/>
  <c r="N7555" i="2"/>
  <c r="N7559" i="2"/>
  <c r="N7563" i="2"/>
  <c r="N7567" i="2"/>
  <c r="N7571" i="2"/>
  <c r="N7575" i="2"/>
  <c r="N7579" i="2"/>
  <c r="N7583" i="2"/>
  <c r="N7587" i="2"/>
  <c r="N7591" i="2"/>
  <c r="N7595" i="2"/>
  <c r="N7599" i="2"/>
  <c r="N7603" i="2"/>
  <c r="N7607" i="2"/>
  <c r="N7611" i="2"/>
  <c r="N7615" i="2"/>
  <c r="N7619" i="2"/>
  <c r="N7623" i="2"/>
  <c r="N7627" i="2"/>
  <c r="N7882" i="2"/>
  <c r="N7886" i="2"/>
  <c r="N7890" i="2"/>
  <c r="N7894" i="2"/>
  <c r="N7898" i="2"/>
  <c r="N7902" i="2"/>
  <c r="N7906" i="2"/>
  <c r="N7910" i="2"/>
  <c r="N7914" i="2"/>
  <c r="N7918" i="2"/>
  <c r="N7922" i="2"/>
  <c r="N7926" i="2"/>
  <c r="N7930" i="2"/>
  <c r="N7934" i="2"/>
  <c r="N7938" i="2"/>
  <c r="N7942" i="2"/>
  <c r="N7946" i="2"/>
  <c r="N8039" i="2"/>
  <c r="N8095" i="2"/>
  <c r="N8107" i="2"/>
  <c r="N8127" i="2"/>
  <c r="N8155" i="2"/>
  <c r="N8171" i="2"/>
  <c r="N8187" i="2"/>
  <c r="N8199" i="2"/>
  <c r="N8211" i="2"/>
  <c r="N7694" i="2"/>
  <c r="N7698" i="2"/>
  <c r="N7702" i="2"/>
  <c r="N7706" i="2"/>
  <c r="N7710" i="2"/>
  <c r="N7714" i="2"/>
  <c r="N7738" i="2"/>
  <c r="N7742" i="2"/>
  <c r="N7746" i="2"/>
  <c r="N7750" i="2"/>
  <c r="N7754" i="2"/>
  <c r="N7758" i="2"/>
  <c r="N7762" i="2"/>
  <c r="N7766" i="2"/>
  <c r="N7770" i="2"/>
  <c r="N7774" i="2"/>
  <c r="N7778" i="2"/>
  <c r="N7782" i="2"/>
  <c r="N7786" i="2"/>
  <c r="N8031" i="2"/>
  <c r="N8035" i="2"/>
  <c r="N8051" i="2"/>
  <c r="N8151" i="2"/>
  <c r="N8167" i="2"/>
  <c r="N7458" i="2"/>
  <c r="N7462" i="2"/>
  <c r="N7466" i="2"/>
  <c r="N7470" i="2"/>
  <c r="N7474" i="2"/>
  <c r="N7482" i="2"/>
  <c r="N7486" i="2"/>
  <c r="N7518" i="2"/>
  <c r="N7522" i="2"/>
  <c r="N7526" i="2"/>
  <c r="N7534" i="2"/>
  <c r="N7542" i="2"/>
  <c r="N7546" i="2"/>
  <c r="N7550" i="2"/>
  <c r="N7554" i="2"/>
  <c r="N7558" i="2"/>
  <c r="N7562" i="2"/>
  <c r="N7566" i="2"/>
  <c r="N7570" i="2"/>
  <c r="N7578" i="2"/>
  <c r="N8067" i="2"/>
  <c r="N8079" i="2"/>
  <c r="N8091" i="2"/>
  <c r="N8123" i="2"/>
  <c r="N8147" i="2"/>
  <c r="N8207" i="2"/>
  <c r="N8378" i="2"/>
  <c r="N8386" i="2"/>
  <c r="N8027" i="2"/>
  <c r="N8103" i="2"/>
  <c r="N8119" i="2"/>
  <c r="N8139" i="2"/>
  <c r="N8143" i="2"/>
  <c r="N8183" i="2"/>
  <c r="N8195" i="2"/>
  <c r="N8384" i="2"/>
  <c r="N8401" i="2"/>
  <c r="N8376" i="2"/>
  <c r="N8404" i="2"/>
  <c r="N8396" i="2"/>
  <c r="N7951" i="2"/>
  <c r="N7955" i="2"/>
  <c r="N7959" i="2"/>
  <c r="N7963" i="2"/>
  <c r="N7967" i="2"/>
  <c r="N7971" i="2"/>
  <c r="N7975" i="2"/>
  <c r="N7979" i="2"/>
  <c r="N7983" i="2"/>
  <c r="N7987" i="2"/>
  <c r="N7995" i="2"/>
  <c r="N7999" i="2"/>
  <c r="N8003" i="2"/>
  <c r="N8007" i="2"/>
  <c r="N8011" i="2"/>
  <c r="N8015" i="2"/>
  <c r="N8019" i="2"/>
  <c r="N8023" i="2"/>
  <c r="N8230" i="2"/>
  <c r="N8234" i="2"/>
  <c r="N8238" i="2"/>
  <c r="N8242" i="2"/>
  <c r="N8246" i="2"/>
  <c r="N8250" i="2"/>
  <c r="N8254" i="2"/>
  <c r="N8258" i="2"/>
  <c r="N8262" i="2"/>
  <c r="N8266" i="2"/>
  <c r="N8270" i="2"/>
  <c r="N8274" i="2"/>
  <c r="N8278" i="2"/>
  <c r="N8282" i="2"/>
  <c r="N8286" i="2"/>
  <c r="N8290" i="2"/>
  <c r="N8294" i="2"/>
  <c r="N8298" i="2"/>
  <c r="N8302" i="2"/>
  <c r="N8306" i="2"/>
  <c r="N8310" i="2"/>
  <c r="N8314" i="2"/>
  <c r="N8318" i="2"/>
  <c r="N8322" i="2"/>
  <c r="N8326" i="2"/>
  <c r="N8330" i="2"/>
  <c r="N8334" i="2"/>
  <c r="N8338" i="2"/>
  <c r="N8342" i="2"/>
  <c r="N8346" i="2"/>
  <c r="N8350" i="2"/>
  <c r="N8354" i="2"/>
  <c r="N8361" i="2"/>
  <c r="N8372" i="2"/>
  <c r="N8398" i="2"/>
  <c r="N8408" i="2"/>
  <c r="N8026" i="2"/>
  <c r="N8030" i="2"/>
  <c r="N8038" i="2"/>
  <c r="N8046" i="2"/>
  <c r="N8050" i="2"/>
  <c r="N8054" i="2"/>
  <c r="N8058" i="2"/>
  <c r="N8062" i="2"/>
  <c r="N8070" i="2"/>
  <c r="N8074" i="2"/>
  <c r="N8078" i="2"/>
  <c r="N8082" i="2"/>
  <c r="N8090" i="2"/>
  <c r="N8094" i="2"/>
  <c r="N8098" i="2"/>
  <c r="N8102" i="2"/>
  <c r="N8106" i="2"/>
  <c r="N8110" i="2"/>
  <c r="N8114" i="2"/>
  <c r="N8118" i="2"/>
  <c r="N8122" i="2"/>
  <c r="N8146" i="2"/>
  <c r="N8150" i="2"/>
  <c r="N8154" i="2"/>
  <c r="N8158" i="2"/>
  <c r="N8162" i="2"/>
  <c r="N8166" i="2"/>
  <c r="N8170" i="2"/>
  <c r="N8174" i="2"/>
  <c r="N8178" i="2"/>
  <c r="N8182" i="2"/>
  <c r="N8186" i="2"/>
  <c r="N8190" i="2"/>
  <c r="N8194" i="2"/>
  <c r="N8198" i="2"/>
  <c r="N8202" i="2"/>
  <c r="N8206" i="2"/>
  <c r="N8210" i="2"/>
  <c r="N8214" i="2"/>
  <c r="N8218" i="2"/>
  <c r="N8357" i="2"/>
  <c r="N8368" i="2"/>
  <c r="N8388" i="2"/>
  <c r="N8410" i="2"/>
  <c r="N7950" i="2"/>
  <c r="N7958" i="2"/>
  <c r="N7962" i="2"/>
  <c r="N7966" i="2"/>
  <c r="N7974" i="2"/>
  <c r="N7978" i="2"/>
  <c r="N7982" i="2"/>
  <c r="N7986" i="2"/>
  <c r="N7990" i="2"/>
  <c r="N7994" i="2"/>
  <c r="N7998" i="2"/>
  <c r="N8002" i="2"/>
  <c r="N8006" i="2"/>
  <c r="N8014" i="2"/>
  <c r="N8229" i="2"/>
  <c r="N8233" i="2"/>
  <c r="N8241" i="2"/>
  <c r="N8245" i="2"/>
  <c r="N8249" i="2"/>
  <c r="N8253" i="2"/>
  <c r="N8257" i="2"/>
  <c r="N8364" i="2"/>
  <c r="N8380" i="2"/>
  <c r="N8400" i="2"/>
  <c r="N8412" i="2"/>
  <c r="N8414" i="2"/>
  <c r="N8041" i="2"/>
  <c r="N8045" i="2"/>
  <c r="N8049" i="2"/>
  <c r="N8065" i="2"/>
  <c r="N8069" i="2"/>
  <c r="N8073" i="2"/>
  <c r="N8081" i="2"/>
  <c r="N8085" i="2"/>
  <c r="N8089" i="2"/>
  <c r="N8101" i="2"/>
  <c r="N8105" i="2"/>
  <c r="N8125" i="2"/>
  <c r="N8129" i="2"/>
  <c r="N8133" i="2"/>
  <c r="N8161" i="2"/>
  <c r="N8165" i="2"/>
  <c r="N8181" i="2"/>
  <c r="N8185" i="2"/>
  <c r="N8193" i="2"/>
  <c r="N8197" i="2"/>
  <c r="N8201" i="2"/>
  <c r="N8205" i="2"/>
  <c r="N8356" i="2"/>
  <c r="N8392" i="2"/>
  <c r="K35" i="3"/>
  <c r="Q35" i="3" s="1"/>
  <c r="K41" i="3"/>
  <c r="Q41" i="3" s="1"/>
  <c r="K58" i="3"/>
  <c r="Q58" i="3" s="1"/>
  <c r="K88" i="3"/>
  <c r="Q88" i="3" s="1"/>
  <c r="K98" i="3"/>
  <c r="Q98" i="3" s="1"/>
  <c r="K106" i="3"/>
  <c r="Q106" i="3" s="1"/>
  <c r="K113" i="3"/>
  <c r="Q113" i="3" s="1"/>
  <c r="K152" i="3"/>
  <c r="Q152" i="3" s="1"/>
  <c r="K192" i="3"/>
  <c r="Q192" i="3" s="1"/>
  <c r="K262" i="3"/>
  <c r="Q262" i="3" s="1"/>
  <c r="K321" i="3"/>
  <c r="Q321" i="3" s="1"/>
  <c r="K399" i="3"/>
  <c r="Q399" i="3" s="1"/>
  <c r="K34" i="3"/>
  <c r="Q34" i="3" s="1"/>
  <c r="K40" i="3"/>
  <c r="Q40" i="3" s="1"/>
  <c r="K54" i="3"/>
  <c r="Q54" i="3" s="1"/>
  <c r="K65" i="3"/>
  <c r="Q65" i="3" s="1"/>
  <c r="K79" i="3"/>
  <c r="Q79" i="3" s="1"/>
  <c r="K112" i="3"/>
  <c r="Q112" i="3" s="1"/>
  <c r="K147" i="3"/>
  <c r="Q147" i="3" s="1"/>
  <c r="K176" i="3"/>
  <c r="Q176" i="3" s="1"/>
  <c r="K230" i="3"/>
  <c r="Q230" i="3" s="1"/>
  <c r="K250" i="3"/>
  <c r="Q250" i="3" s="1"/>
  <c r="K274" i="3"/>
  <c r="Q274" i="3" s="1"/>
  <c r="K325" i="3"/>
  <c r="Q325" i="3" s="1"/>
  <c r="K364" i="3"/>
  <c r="Q364" i="3" s="1"/>
  <c r="K514" i="3"/>
  <c r="Q514" i="3" s="1"/>
  <c r="K557" i="3"/>
  <c r="Q557" i="3" s="1"/>
  <c r="K610" i="3"/>
  <c r="Q610" i="3" s="1"/>
  <c r="K33" i="3"/>
  <c r="Q33" i="3" s="1"/>
  <c r="K61" i="3"/>
  <c r="Q61" i="3" s="1"/>
  <c r="K78" i="3"/>
  <c r="Q78" i="3" s="1"/>
  <c r="K111" i="3"/>
  <c r="Q111" i="3" s="1"/>
  <c r="K173" i="3"/>
  <c r="Q173" i="3" s="1"/>
  <c r="K254" i="3"/>
  <c r="Q254" i="3" s="1"/>
  <c r="K257" i="3"/>
  <c r="Q257" i="3" s="1"/>
  <c r="K269" i="3"/>
  <c r="Q269" i="3" s="1"/>
  <c r="K352" i="3"/>
  <c r="Q352" i="3" s="1"/>
  <c r="K355" i="3"/>
  <c r="Q355" i="3" s="1"/>
  <c r="K373" i="3"/>
  <c r="Q373" i="3" s="1"/>
  <c r="K39" i="3"/>
  <c r="Q39" i="3" s="1"/>
  <c r="K81" i="3"/>
  <c r="Q81" i="3" s="1"/>
  <c r="K100" i="3"/>
  <c r="Q100" i="3" s="1"/>
  <c r="K110" i="3"/>
  <c r="Q110" i="3" s="1"/>
  <c r="K146" i="3"/>
  <c r="Q146" i="3" s="1"/>
  <c r="K222" i="3"/>
  <c r="Q222" i="3" s="1"/>
  <c r="K522" i="3"/>
  <c r="Q522" i="3" s="1"/>
  <c r="K579" i="3"/>
  <c r="Q579" i="3" s="1"/>
  <c r="K4" i="3"/>
  <c r="Q4" i="3" s="1"/>
  <c r="K37" i="3"/>
  <c r="Q37" i="3" s="1"/>
  <c r="K46" i="3"/>
  <c r="Q46" i="3" s="1"/>
  <c r="K67" i="3"/>
  <c r="Q67" i="3" s="1"/>
  <c r="K156" i="3"/>
  <c r="Q156" i="3" s="1"/>
  <c r="K172" i="3"/>
  <c r="Q172" i="3" s="1"/>
  <c r="K202" i="3"/>
  <c r="Q202" i="3" s="1"/>
  <c r="K209" i="3"/>
  <c r="Q209" i="3" s="1"/>
  <c r="K220" i="3"/>
  <c r="Q220" i="3" s="1"/>
  <c r="K238" i="3"/>
  <c r="Q238" i="3" s="1"/>
  <c r="K264" i="3"/>
  <c r="Q264" i="3" s="1"/>
  <c r="K289" i="3"/>
  <c r="Q289" i="3" s="1"/>
  <c r="K336" i="3"/>
  <c r="Q336" i="3" s="1"/>
  <c r="K608" i="3"/>
  <c r="Q608" i="3" s="1"/>
  <c r="K604" i="3"/>
  <c r="Q604" i="3" s="1"/>
  <c r="K600" i="3"/>
  <c r="Q600" i="3" s="1"/>
  <c r="K596" i="3"/>
  <c r="Q596" i="3" s="1"/>
  <c r="K592" i="3"/>
  <c r="Q592" i="3" s="1"/>
  <c r="K588" i="3"/>
  <c r="Q588" i="3" s="1"/>
  <c r="K586" i="3"/>
  <c r="Q586" i="3" s="1"/>
  <c r="K582" i="3"/>
  <c r="Q582" i="3" s="1"/>
  <c r="K576" i="3"/>
  <c r="Q576" i="3" s="1"/>
  <c r="K563" i="3"/>
  <c r="Q563" i="3" s="1"/>
  <c r="K554" i="3"/>
  <c r="Q554" i="3" s="1"/>
  <c r="K550" i="3"/>
  <c r="Q550" i="3" s="1"/>
  <c r="K546" i="3"/>
  <c r="Q546" i="3" s="1"/>
  <c r="K542" i="3"/>
  <c r="Q542" i="3" s="1"/>
  <c r="K538" i="3"/>
  <c r="Q538" i="3" s="1"/>
  <c r="K534" i="3"/>
  <c r="Q534" i="3" s="1"/>
  <c r="K528" i="3"/>
  <c r="Q528" i="3" s="1"/>
  <c r="K520" i="3"/>
  <c r="Q520" i="3" s="1"/>
  <c r="K516" i="3"/>
  <c r="Q516" i="3" s="1"/>
  <c r="K512" i="3"/>
  <c r="Q512" i="3" s="1"/>
  <c r="K508" i="3"/>
  <c r="Q508" i="3" s="1"/>
  <c r="K504" i="3"/>
  <c r="Q504" i="3" s="1"/>
  <c r="K500" i="3"/>
  <c r="Q500" i="3" s="1"/>
  <c r="K492" i="3"/>
  <c r="Q492" i="3" s="1"/>
  <c r="K486" i="3"/>
  <c r="Q486" i="3" s="1"/>
  <c r="K476" i="3"/>
  <c r="Q476" i="3" s="1"/>
  <c r="K472" i="3"/>
  <c r="Q472" i="3" s="1"/>
  <c r="K466" i="3"/>
  <c r="Q466" i="3" s="1"/>
  <c r="K462" i="3"/>
  <c r="Q462" i="3" s="1"/>
  <c r="K460" i="3"/>
  <c r="Q460" i="3" s="1"/>
  <c r="K456" i="3"/>
  <c r="Q456" i="3" s="1"/>
  <c r="K452" i="3"/>
  <c r="Q452" i="3" s="1"/>
  <c r="K448" i="3"/>
  <c r="Q448" i="3" s="1"/>
  <c r="K446" i="3"/>
  <c r="Q446" i="3" s="1"/>
  <c r="K442" i="3"/>
  <c r="Q442" i="3" s="1"/>
  <c r="K438" i="3"/>
  <c r="Q438" i="3" s="1"/>
  <c r="K434" i="3"/>
  <c r="Q434" i="3" s="1"/>
  <c r="K430" i="3"/>
  <c r="Q430" i="3" s="1"/>
  <c r="K426" i="3"/>
  <c r="Q426" i="3" s="1"/>
  <c r="K420" i="3"/>
  <c r="Q420" i="3" s="1"/>
  <c r="K416" i="3"/>
  <c r="Q416" i="3" s="1"/>
  <c r="K412" i="3"/>
  <c r="Q412" i="3" s="1"/>
  <c r="K404" i="3"/>
  <c r="Q404" i="3" s="1"/>
  <c r="K400" i="3"/>
  <c r="Q400" i="3" s="1"/>
  <c r="K393" i="3"/>
  <c r="Q393" i="3" s="1"/>
  <c r="K385" i="3"/>
  <c r="Q385" i="3" s="1"/>
  <c r="K377" i="3"/>
  <c r="Q377" i="3" s="1"/>
  <c r="K365" i="3"/>
  <c r="Q365" i="3" s="1"/>
  <c r="K357" i="3"/>
  <c r="Q357" i="3" s="1"/>
  <c r="K353" i="3"/>
  <c r="Q353" i="3" s="1"/>
  <c r="K349" i="3"/>
  <c r="Q349" i="3" s="1"/>
  <c r="K345" i="3"/>
  <c r="Q345" i="3" s="1"/>
  <c r="K341" i="3"/>
  <c r="Q341" i="3" s="1"/>
  <c r="K337" i="3"/>
  <c r="Q337" i="3" s="1"/>
  <c r="K331" i="3"/>
  <c r="Q331" i="3" s="1"/>
  <c r="K327" i="3"/>
  <c r="Q327" i="3" s="1"/>
  <c r="K323" i="3"/>
  <c r="Q323" i="3" s="1"/>
  <c r="K319" i="3"/>
  <c r="Q319" i="3" s="1"/>
  <c r="K315" i="3"/>
  <c r="Q315" i="3" s="1"/>
  <c r="K308" i="3"/>
  <c r="Q308" i="3" s="1"/>
  <c r="K300" i="3"/>
  <c r="Q300" i="3" s="1"/>
  <c r="K292" i="3"/>
  <c r="Q292" i="3" s="1"/>
  <c r="K640" i="3"/>
  <c r="Q640" i="3" s="1"/>
  <c r="K634" i="3"/>
  <c r="Q634" i="3" s="1"/>
  <c r="K630" i="3"/>
  <c r="Q630" i="3" s="1"/>
  <c r="K628" i="3"/>
  <c r="Q628" i="3" s="1"/>
  <c r="K624" i="3"/>
  <c r="Q624" i="3" s="1"/>
  <c r="K620" i="3"/>
  <c r="Q620" i="3" s="1"/>
  <c r="K616" i="3"/>
  <c r="Q616" i="3" s="1"/>
  <c r="K612" i="3"/>
  <c r="Q612" i="3" s="1"/>
  <c r="K570" i="3"/>
  <c r="Q570" i="3" s="1"/>
  <c r="K555" i="3"/>
  <c r="Q555" i="3" s="1"/>
  <c r="K605" i="3"/>
  <c r="Q605" i="3" s="1"/>
  <c r="K597" i="3"/>
  <c r="Q597" i="3" s="1"/>
  <c r="K593" i="3"/>
  <c r="Q593" i="3" s="1"/>
  <c r="K589" i="3"/>
  <c r="Q589" i="3" s="1"/>
  <c r="K583" i="3"/>
  <c r="Q583" i="3" s="1"/>
  <c r="K577" i="3"/>
  <c r="Q577" i="3" s="1"/>
  <c r="K564" i="3"/>
  <c r="Q564" i="3" s="1"/>
  <c r="K551" i="3"/>
  <c r="Q551" i="3" s="1"/>
  <c r="K547" i="3"/>
  <c r="Q547" i="3" s="1"/>
  <c r="K543" i="3"/>
  <c r="Q543" i="3" s="1"/>
  <c r="K539" i="3"/>
  <c r="Q539" i="3" s="1"/>
  <c r="K535" i="3"/>
  <c r="Q535" i="3" s="1"/>
  <c r="K529" i="3"/>
  <c r="Q529" i="3" s="1"/>
  <c r="K525" i="3"/>
  <c r="Q525" i="3" s="1"/>
  <c r="K521" i="3"/>
  <c r="Q521" i="3" s="1"/>
  <c r="K513" i="3"/>
  <c r="Q513" i="3" s="1"/>
  <c r="K509" i="3"/>
  <c r="Q509" i="3" s="1"/>
  <c r="K505" i="3"/>
  <c r="Q505" i="3" s="1"/>
  <c r="K501" i="3"/>
  <c r="Q501" i="3" s="1"/>
  <c r="K497" i="3"/>
  <c r="Q497" i="3" s="1"/>
  <c r="K493" i="3"/>
  <c r="Q493" i="3" s="1"/>
  <c r="K487" i="3"/>
  <c r="Q487" i="3" s="1"/>
  <c r="K483" i="3"/>
  <c r="Q483" i="3" s="1"/>
  <c r="K479" i="3"/>
  <c r="Q479" i="3" s="1"/>
  <c r="K477" i="3"/>
  <c r="Q477" i="3" s="1"/>
  <c r="K473" i="3"/>
  <c r="Q473" i="3" s="1"/>
  <c r="K469" i="3"/>
  <c r="Q469" i="3" s="1"/>
  <c r="K467" i="3"/>
  <c r="Q467" i="3" s="1"/>
  <c r="K463" i="3"/>
  <c r="Q463" i="3" s="1"/>
  <c r="K457" i="3"/>
  <c r="Q457" i="3" s="1"/>
  <c r="K453" i="3"/>
  <c r="Q453" i="3" s="1"/>
  <c r="K449" i="3"/>
  <c r="Q449" i="3" s="1"/>
  <c r="K443" i="3"/>
  <c r="Q443" i="3" s="1"/>
  <c r="K439" i="3"/>
  <c r="Q439" i="3" s="1"/>
  <c r="K435" i="3"/>
  <c r="Q435" i="3" s="1"/>
  <c r="K431" i="3"/>
  <c r="Q431" i="3" s="1"/>
  <c r="K427" i="3"/>
  <c r="Q427" i="3" s="1"/>
  <c r="K423" i="3"/>
  <c r="Q423" i="3" s="1"/>
  <c r="K421" i="3"/>
  <c r="Q421" i="3" s="1"/>
  <c r="K417" i="3"/>
  <c r="Q417" i="3" s="1"/>
  <c r="K413" i="3"/>
  <c r="Q413" i="3" s="1"/>
  <c r="K409" i="3"/>
  <c r="Q409" i="3" s="1"/>
  <c r="K405" i="3"/>
  <c r="Q405" i="3" s="1"/>
  <c r="K395" i="3"/>
  <c r="Q395" i="3" s="1"/>
  <c r="K387" i="3"/>
  <c r="Q387" i="3" s="1"/>
  <c r="K379" i="3"/>
  <c r="Q379" i="3" s="1"/>
  <c r="K371" i="3"/>
  <c r="Q371" i="3" s="1"/>
  <c r="K366" i="3"/>
  <c r="Q366" i="3" s="1"/>
  <c r="K362" i="3"/>
  <c r="Q362" i="3" s="1"/>
  <c r="K358" i="3"/>
  <c r="Q358" i="3" s="1"/>
  <c r="K350" i="3"/>
  <c r="Q350" i="3" s="1"/>
  <c r="K346" i="3"/>
  <c r="Q346" i="3" s="1"/>
  <c r="K338" i="3"/>
  <c r="Q338" i="3" s="1"/>
  <c r="K334" i="3"/>
  <c r="Q334" i="3" s="1"/>
  <c r="K332" i="3"/>
  <c r="Q332" i="3" s="1"/>
  <c r="K328" i="3"/>
  <c r="Q328" i="3" s="1"/>
  <c r="K324" i="3"/>
  <c r="Q324" i="3" s="1"/>
  <c r="K320" i="3"/>
  <c r="Q320" i="3" s="1"/>
  <c r="K316" i="3"/>
  <c r="Q316" i="3" s="1"/>
  <c r="K310" i="3"/>
  <c r="Q310" i="3" s="1"/>
  <c r="K302" i="3"/>
  <c r="Q302" i="3" s="1"/>
  <c r="K294" i="3"/>
  <c r="Q294" i="3" s="1"/>
  <c r="K286" i="3"/>
  <c r="Q286" i="3" s="1"/>
  <c r="K637" i="3"/>
  <c r="Q637" i="3" s="1"/>
  <c r="K635" i="3"/>
  <c r="Q635" i="3" s="1"/>
  <c r="K631" i="3"/>
  <c r="Q631" i="3" s="1"/>
  <c r="K625" i="3"/>
  <c r="Q625" i="3" s="1"/>
  <c r="K621" i="3"/>
  <c r="Q621" i="3" s="1"/>
  <c r="K617" i="3"/>
  <c r="Q617" i="3" s="1"/>
  <c r="K613" i="3"/>
  <c r="Q613" i="3" s="1"/>
  <c r="K571" i="3"/>
  <c r="Q571" i="3" s="1"/>
  <c r="K560" i="3"/>
  <c r="Q560" i="3" s="1"/>
  <c r="K556" i="3"/>
  <c r="Q556" i="3" s="1"/>
  <c r="K396" i="3"/>
  <c r="Q396" i="3" s="1"/>
  <c r="K388" i="3"/>
  <c r="Q388" i="3" s="1"/>
  <c r="K380" i="3"/>
  <c r="Q380" i="3" s="1"/>
  <c r="K372" i="3"/>
  <c r="Q372" i="3" s="1"/>
  <c r="K303" i="3"/>
  <c r="Q303" i="3" s="1"/>
  <c r="K295" i="3"/>
  <c r="Q295" i="3" s="1"/>
  <c r="K287" i="3"/>
  <c r="Q287" i="3" s="1"/>
  <c r="K275" i="3"/>
  <c r="Q275" i="3" s="1"/>
  <c r="K267" i="3"/>
  <c r="Q267" i="3" s="1"/>
  <c r="K259" i="3"/>
  <c r="Q259" i="3" s="1"/>
  <c r="K255" i="3"/>
  <c r="Q255" i="3" s="1"/>
  <c r="K251" i="3"/>
  <c r="Q251" i="3" s="1"/>
  <c r="K247" i="3"/>
  <c r="Q247" i="3" s="1"/>
  <c r="K243" i="3"/>
  <c r="Q243" i="3" s="1"/>
  <c r="K241" i="3"/>
  <c r="Q241" i="3" s="1"/>
  <c r="K237" i="3"/>
  <c r="Q237" i="3" s="1"/>
  <c r="K233" i="3"/>
  <c r="Q233" i="3" s="1"/>
  <c r="K229" i="3"/>
  <c r="Q229" i="3" s="1"/>
  <c r="K225" i="3"/>
  <c r="Q225" i="3" s="1"/>
  <c r="K219" i="3"/>
  <c r="Q219" i="3" s="1"/>
  <c r="K215" i="3"/>
  <c r="Q215" i="3" s="1"/>
  <c r="K211" i="3"/>
  <c r="Q211" i="3" s="1"/>
  <c r="K207" i="3"/>
  <c r="Q207" i="3" s="1"/>
  <c r="K203" i="3"/>
  <c r="Q203" i="3" s="1"/>
  <c r="K199" i="3"/>
  <c r="Q199" i="3" s="1"/>
  <c r="K195" i="3"/>
  <c r="Q195" i="3" s="1"/>
  <c r="K191" i="3"/>
  <c r="Q191" i="3" s="1"/>
  <c r="K187" i="3"/>
  <c r="Q187" i="3" s="1"/>
  <c r="K183" i="3"/>
  <c r="Q183" i="3" s="1"/>
  <c r="K179" i="3"/>
  <c r="Q179" i="3" s="1"/>
  <c r="K149" i="3"/>
  <c r="Q149" i="3" s="1"/>
  <c r="K148" i="3"/>
  <c r="Q148" i="3" s="1"/>
  <c r="K638" i="3"/>
  <c r="Q638" i="3" s="1"/>
  <c r="K627" i="3"/>
  <c r="Q627" i="3" s="1"/>
  <c r="K578" i="3"/>
  <c r="Q578" i="3" s="1"/>
  <c r="K575" i="3"/>
  <c r="Q575" i="3" s="1"/>
  <c r="K498" i="3"/>
  <c r="Q498" i="3" s="1"/>
  <c r="K495" i="3"/>
  <c r="Q495" i="3" s="1"/>
  <c r="K488" i="3"/>
  <c r="Q488" i="3" s="1"/>
  <c r="K470" i="3"/>
  <c r="Q470" i="3" s="1"/>
  <c r="K441" i="3"/>
  <c r="Q441" i="3" s="1"/>
  <c r="K390" i="3"/>
  <c r="Q390" i="3" s="1"/>
  <c r="K382" i="3"/>
  <c r="Q382" i="3" s="1"/>
  <c r="K370" i="3"/>
  <c r="Q370" i="3" s="1"/>
  <c r="K367" i="3"/>
  <c r="Q367" i="3" s="1"/>
  <c r="K356" i="3"/>
  <c r="Q356" i="3" s="1"/>
  <c r="K301" i="3"/>
  <c r="Q301" i="3" s="1"/>
  <c r="K293" i="3"/>
  <c r="Q293" i="3" s="1"/>
  <c r="K290" i="3"/>
  <c r="Q290" i="3" s="1"/>
  <c r="K282" i="3"/>
  <c r="Q282" i="3" s="1"/>
  <c r="K261" i="3"/>
  <c r="Q261" i="3" s="1"/>
  <c r="K248" i="3"/>
  <c r="Q248" i="3" s="1"/>
  <c r="K245" i="3"/>
  <c r="Q245" i="3" s="1"/>
  <c r="K240" i="3"/>
  <c r="Q240" i="3" s="1"/>
  <c r="K224" i="3"/>
  <c r="Q224" i="3" s="1"/>
  <c r="K206" i="3"/>
  <c r="Q206" i="3" s="1"/>
  <c r="K190" i="3"/>
  <c r="Q190" i="3" s="1"/>
  <c r="K163" i="3"/>
  <c r="Q163" i="3" s="1"/>
  <c r="K162" i="3"/>
  <c r="Q162" i="3" s="1"/>
  <c r="K161" i="3"/>
  <c r="Q161" i="3" s="1"/>
  <c r="K160" i="3"/>
  <c r="Q160" i="3" s="1"/>
  <c r="K159" i="3"/>
  <c r="Q159" i="3" s="1"/>
  <c r="K154" i="3"/>
  <c r="Q154" i="3" s="1"/>
  <c r="K142" i="3"/>
  <c r="Q142" i="3" s="1"/>
  <c r="K141" i="3"/>
  <c r="Q141" i="3" s="1"/>
  <c r="K140" i="3"/>
  <c r="Q140" i="3" s="1"/>
  <c r="K139" i="3"/>
  <c r="Q139" i="3" s="1"/>
  <c r="K138" i="3"/>
  <c r="Q138" i="3" s="1"/>
  <c r="K123" i="3"/>
  <c r="Q123" i="3" s="1"/>
  <c r="K122" i="3"/>
  <c r="Q122" i="3" s="1"/>
  <c r="K121" i="3"/>
  <c r="Q121" i="3" s="1"/>
  <c r="K120" i="3"/>
  <c r="Q120" i="3" s="1"/>
  <c r="K119" i="3"/>
  <c r="Q119" i="3" s="1"/>
  <c r="K118" i="3"/>
  <c r="Q118" i="3" s="1"/>
  <c r="K117" i="3"/>
  <c r="Q117" i="3" s="1"/>
  <c r="K93" i="3"/>
  <c r="Q93" i="3" s="1"/>
  <c r="K92" i="3"/>
  <c r="Q92" i="3" s="1"/>
  <c r="K91" i="3"/>
  <c r="Q91" i="3" s="1"/>
  <c r="K90" i="3"/>
  <c r="Q90" i="3" s="1"/>
  <c r="K89" i="3"/>
  <c r="Q89" i="3" s="1"/>
  <c r="K74" i="3"/>
  <c r="Q74" i="3" s="1"/>
  <c r="K53" i="3"/>
  <c r="Q53" i="3" s="1"/>
  <c r="K619" i="3"/>
  <c r="Q619" i="3" s="1"/>
  <c r="K611" i="3"/>
  <c r="Q611" i="3" s="1"/>
  <c r="K603" i="3"/>
  <c r="Q603" i="3" s="1"/>
  <c r="K585" i="3"/>
  <c r="Q585" i="3" s="1"/>
  <c r="K568" i="3"/>
  <c r="Q568" i="3" s="1"/>
  <c r="K544" i="3"/>
  <c r="Q544" i="3" s="1"/>
  <c r="K533" i="3"/>
  <c r="Q533" i="3" s="1"/>
  <c r="K526" i="3"/>
  <c r="Q526" i="3" s="1"/>
  <c r="K523" i="3"/>
  <c r="Q523" i="3" s="1"/>
  <c r="K490" i="3"/>
  <c r="Q490" i="3" s="1"/>
  <c r="K480" i="3"/>
  <c r="Q480" i="3" s="1"/>
  <c r="K459" i="3"/>
  <c r="Q459" i="3" s="1"/>
  <c r="K451" i="3"/>
  <c r="Q451" i="3" s="1"/>
  <c r="K444" i="3"/>
  <c r="Q444" i="3" s="1"/>
  <c r="K436" i="3"/>
  <c r="Q436" i="3" s="1"/>
  <c r="K425" i="3"/>
  <c r="Q425" i="3" s="1"/>
  <c r="K418" i="3"/>
  <c r="Q418" i="3" s="1"/>
  <c r="K386" i="3"/>
  <c r="Q386" i="3" s="1"/>
  <c r="K378" i="3"/>
  <c r="Q378" i="3" s="1"/>
  <c r="K375" i="3"/>
  <c r="Q375" i="3" s="1"/>
  <c r="K359" i="3"/>
  <c r="Q359" i="3" s="1"/>
  <c r="K348" i="3"/>
  <c r="Q348" i="3" s="1"/>
  <c r="K330" i="3"/>
  <c r="Q330" i="3" s="1"/>
  <c r="K322" i="3"/>
  <c r="Q322" i="3" s="1"/>
  <c r="K314" i="3"/>
  <c r="Q314" i="3" s="1"/>
  <c r="K309" i="3"/>
  <c r="Q309" i="3" s="1"/>
  <c r="K306" i="3"/>
  <c r="Q306" i="3" s="1"/>
  <c r="K268" i="3"/>
  <c r="Q268" i="3" s="1"/>
  <c r="K265" i="3"/>
  <c r="Q265" i="3" s="1"/>
  <c r="K258" i="3"/>
  <c r="Q258" i="3" s="1"/>
  <c r="K234" i="3"/>
  <c r="Q234" i="3" s="1"/>
  <c r="K231" i="3"/>
  <c r="Q231" i="3" s="1"/>
  <c r="K216" i="3"/>
  <c r="Q216" i="3" s="1"/>
  <c r="K200" i="3"/>
  <c r="Q200" i="3" s="1"/>
  <c r="K197" i="3"/>
  <c r="Q197" i="3" s="1"/>
  <c r="K184" i="3"/>
  <c r="Q184" i="3" s="1"/>
  <c r="K181" i="3"/>
  <c r="Q181" i="3" s="1"/>
  <c r="K155" i="3"/>
  <c r="Q155" i="3" s="1"/>
  <c r="K129" i="3"/>
  <c r="Q129" i="3" s="1"/>
  <c r="K128" i="3"/>
  <c r="Q128" i="3" s="1"/>
  <c r="K127" i="3"/>
  <c r="Q127" i="3" s="1"/>
  <c r="K126" i="3"/>
  <c r="Q126" i="3" s="1"/>
  <c r="K125" i="3"/>
  <c r="Q125" i="3" s="1"/>
  <c r="K124" i="3"/>
  <c r="Q124" i="3" s="1"/>
  <c r="K622" i="3"/>
  <c r="K614" i="3"/>
  <c r="Q614" i="3" s="1"/>
  <c r="K606" i="3"/>
  <c r="Q606" i="3" s="1"/>
  <c r="K595" i="3"/>
  <c r="Q595" i="3" s="1"/>
  <c r="K561" i="3"/>
  <c r="Q561" i="3" s="1"/>
  <c r="K558" i="3"/>
  <c r="Q558" i="3" s="1"/>
  <c r="K536" i="3"/>
  <c r="Q536" i="3" s="1"/>
  <c r="K518" i="3"/>
  <c r="Q518" i="3" s="1"/>
  <c r="K515" i="3"/>
  <c r="Q515" i="3" s="1"/>
  <c r="K507" i="3"/>
  <c r="Q507" i="3" s="1"/>
  <c r="K428" i="3"/>
  <c r="Q428" i="3" s="1"/>
  <c r="K410" i="3"/>
  <c r="Q410" i="3" s="1"/>
  <c r="K407" i="3"/>
  <c r="Q407" i="3" s="1"/>
  <c r="K394" i="3"/>
  <c r="Q394" i="3" s="1"/>
  <c r="K391" i="3"/>
  <c r="Q391" i="3" s="1"/>
  <c r="K351" i="3"/>
  <c r="Q351" i="3" s="1"/>
  <c r="K343" i="3"/>
  <c r="Q343" i="3" s="1"/>
  <c r="K340" i="3"/>
  <c r="Q340" i="3" s="1"/>
  <c r="K623" i="3"/>
  <c r="Q623" i="3" s="1"/>
  <c r="K572" i="3"/>
  <c r="Q572" i="3" s="1"/>
  <c r="K562" i="3"/>
  <c r="Q562" i="3" s="1"/>
  <c r="K548" i="3"/>
  <c r="Q548" i="3" s="1"/>
  <c r="K527" i="3"/>
  <c r="Q527" i="3" s="1"/>
  <c r="K502" i="3"/>
  <c r="Q502" i="3" s="1"/>
  <c r="K491" i="3"/>
  <c r="Q491" i="3" s="1"/>
  <c r="K484" i="3"/>
  <c r="Q484" i="3" s="1"/>
  <c r="K481" i="3"/>
  <c r="Q481" i="3" s="1"/>
  <c r="K474" i="3"/>
  <c r="Q474" i="3" s="1"/>
  <c r="K445" i="3"/>
  <c r="Q445" i="3" s="1"/>
  <c r="K437" i="3"/>
  <c r="Q437" i="3" s="1"/>
  <c r="K419" i="3"/>
  <c r="Q419" i="3" s="1"/>
  <c r="K392" i="3"/>
  <c r="Q392" i="3" s="1"/>
  <c r="K363" i="3"/>
  <c r="Q363" i="3" s="1"/>
  <c r="K360" i="3"/>
  <c r="Q360" i="3" s="1"/>
  <c r="K288" i="3"/>
  <c r="Q288" i="3" s="1"/>
  <c r="K276" i="3"/>
  <c r="Q276" i="3" s="1"/>
  <c r="K273" i="3"/>
  <c r="Q273" i="3" s="1"/>
  <c r="K266" i="3"/>
  <c r="Q266" i="3" s="1"/>
  <c r="K253" i="3"/>
  <c r="Q253" i="3" s="1"/>
  <c r="K232" i="3"/>
  <c r="Q232" i="3" s="1"/>
  <c r="K214" i="3"/>
  <c r="Q214" i="3" s="1"/>
  <c r="K198" i="3"/>
  <c r="Q198" i="3" s="1"/>
  <c r="K182" i="3"/>
  <c r="Q182" i="3" s="1"/>
  <c r="K174" i="3"/>
  <c r="Q174" i="3" s="1"/>
  <c r="K151" i="3"/>
  <c r="Q151" i="3" s="1"/>
  <c r="K144" i="3"/>
  <c r="Q144" i="3" s="1"/>
  <c r="K95" i="3"/>
  <c r="Q95" i="3" s="1"/>
  <c r="K72" i="3"/>
  <c r="Q72" i="3" s="1"/>
  <c r="K71" i="3"/>
  <c r="Q71" i="3" s="1"/>
  <c r="K70" i="3"/>
  <c r="Q70" i="3" s="1"/>
  <c r="K69" i="3"/>
  <c r="Q69" i="3" s="1"/>
  <c r="K68" i="3"/>
  <c r="Q68" i="3" s="1"/>
  <c r="K51" i="3"/>
  <c r="Q51" i="3" s="1"/>
  <c r="K50" i="3"/>
  <c r="Q50" i="3" s="1"/>
  <c r="K49" i="3"/>
  <c r="Q49" i="3" s="1"/>
  <c r="K48" i="3"/>
  <c r="Q48" i="3" s="1"/>
  <c r="K47" i="3"/>
  <c r="Q47" i="3" s="1"/>
  <c r="K632" i="3"/>
  <c r="Q632" i="3" s="1"/>
  <c r="K615" i="3"/>
  <c r="Q615" i="3" s="1"/>
  <c r="K599" i="3"/>
  <c r="Q599" i="3" s="1"/>
  <c r="K581" i="3"/>
  <c r="Q581" i="3" s="1"/>
  <c r="K540" i="3"/>
  <c r="Q540" i="3" s="1"/>
  <c r="K499" i="3"/>
  <c r="Q499" i="3" s="1"/>
  <c r="K384" i="3"/>
  <c r="Q384" i="3" s="1"/>
  <c r="K381" i="3"/>
  <c r="Q381" i="3" s="1"/>
  <c r="K326" i="3"/>
  <c r="Q326" i="3" s="1"/>
  <c r="K311" i="3"/>
  <c r="Q311" i="3" s="1"/>
  <c r="K296" i="3"/>
  <c r="Q296" i="3" s="1"/>
  <c r="K281" i="3"/>
  <c r="Q281" i="3" s="1"/>
  <c r="K272" i="3"/>
  <c r="Q272" i="3" s="1"/>
  <c r="K252" i="3"/>
  <c r="Q252" i="3" s="1"/>
  <c r="K227" i="3"/>
  <c r="Q227" i="3" s="1"/>
  <c r="K177" i="3"/>
  <c r="Q177" i="3" s="1"/>
  <c r="K170" i="3"/>
  <c r="Q170" i="3" s="1"/>
  <c r="K166" i="3"/>
  <c r="Q166" i="3" s="1"/>
  <c r="K153" i="3"/>
  <c r="Q153" i="3" s="1"/>
  <c r="K137" i="3"/>
  <c r="Q137" i="3" s="1"/>
  <c r="K107" i="3"/>
  <c r="Q107" i="3" s="1"/>
  <c r="K103" i="3"/>
  <c r="Q103" i="3" s="1"/>
  <c r="K618" i="3"/>
  <c r="Q618" i="3" s="1"/>
  <c r="K590" i="3"/>
  <c r="Q590" i="3" s="1"/>
  <c r="K584" i="3"/>
  <c r="Q584" i="3" s="1"/>
  <c r="K569" i="3"/>
  <c r="Q569" i="3" s="1"/>
  <c r="K565" i="3"/>
  <c r="Q565" i="3" s="1"/>
  <c r="K471" i="3"/>
  <c r="Q471" i="3" s="1"/>
  <c r="K465" i="3"/>
  <c r="Q465" i="3" s="1"/>
  <c r="K335" i="3"/>
  <c r="Q335" i="3" s="1"/>
  <c r="K329" i="3"/>
  <c r="Q329" i="3" s="1"/>
  <c r="K313" i="3"/>
  <c r="Q313" i="3" s="1"/>
  <c r="K212" i="3"/>
  <c r="Q212" i="3" s="1"/>
  <c r="K204" i="3"/>
  <c r="Q204" i="3" s="1"/>
  <c r="K201" i="3"/>
  <c r="Q201" i="3" s="1"/>
  <c r="K196" i="3"/>
  <c r="Q196" i="3" s="1"/>
  <c r="K188" i="3"/>
  <c r="Q188" i="3" s="1"/>
  <c r="K180" i="3"/>
  <c r="Q180" i="3" s="1"/>
  <c r="K167" i="3"/>
  <c r="Q167" i="3" s="1"/>
  <c r="K104" i="3"/>
  <c r="Q104" i="3" s="1"/>
  <c r="K86" i="3"/>
  <c r="Q86" i="3" s="1"/>
  <c r="K85" i="3"/>
  <c r="Q85" i="3" s="1"/>
  <c r="K84" i="3"/>
  <c r="Q84" i="3" s="1"/>
  <c r="K83" i="3"/>
  <c r="Q83" i="3" s="1"/>
  <c r="K82" i="3"/>
  <c r="Q82" i="3" s="1"/>
  <c r="K75" i="3"/>
  <c r="Q75" i="3" s="1"/>
  <c r="K62" i="3"/>
  <c r="Q62" i="3" s="1"/>
  <c r="K55" i="3"/>
  <c r="Q55" i="3" s="1"/>
  <c r="K11" i="3"/>
  <c r="Q11" i="3" s="1"/>
  <c r="K9" i="3"/>
  <c r="Q9" i="3" s="1"/>
  <c r="K8" i="3"/>
  <c r="Q8" i="3" s="1"/>
  <c r="K7" i="3"/>
  <c r="Q7" i="3" s="1"/>
  <c r="K6" i="3"/>
  <c r="Q6" i="3" s="1"/>
  <c r="K5" i="3"/>
  <c r="Q5" i="3" s="1"/>
  <c r="R5" i="3" s="1"/>
  <c r="K639" i="3"/>
  <c r="Q639" i="3" s="1"/>
  <c r="K633" i="3"/>
  <c r="Q633" i="3" s="1"/>
  <c r="K532" i="3"/>
  <c r="Q532" i="3" s="1"/>
  <c r="K519" i="3"/>
  <c r="Q519" i="3" s="1"/>
  <c r="K450" i="3"/>
  <c r="Q450" i="3" s="1"/>
  <c r="K406" i="3"/>
  <c r="Q406" i="3" s="1"/>
  <c r="K368" i="3"/>
  <c r="Q368" i="3" s="1"/>
  <c r="K297" i="3"/>
  <c r="Q297" i="3" s="1"/>
  <c r="K285" i="3"/>
  <c r="Q285" i="3" s="1"/>
  <c r="K239" i="3"/>
  <c r="Q239" i="3" s="1"/>
  <c r="K223" i="3"/>
  <c r="Q223" i="3" s="1"/>
  <c r="K175" i="3"/>
  <c r="Q175" i="3" s="1"/>
  <c r="K145" i="3"/>
  <c r="Q145" i="3" s="1"/>
  <c r="K130" i="3"/>
  <c r="Q130" i="3" s="1"/>
  <c r="K101" i="3"/>
  <c r="Q101" i="3" s="1"/>
  <c r="K97" i="3"/>
  <c r="Q97" i="3" s="1"/>
  <c r="K76" i="3"/>
  <c r="Q76" i="3" s="1"/>
  <c r="K63" i="3"/>
  <c r="Q63" i="3" s="1"/>
  <c r="K56" i="3"/>
  <c r="Q56" i="3" s="1"/>
  <c r="K18" i="3"/>
  <c r="Q18" i="3" s="1"/>
  <c r="K16" i="3"/>
  <c r="Q16" i="3" s="1"/>
  <c r="K15" i="3"/>
  <c r="Q15" i="3" s="1"/>
  <c r="K14" i="3"/>
  <c r="Q14" i="3" s="1"/>
  <c r="K13" i="3"/>
  <c r="Q13" i="3" s="1"/>
  <c r="K12" i="3"/>
  <c r="Q12" i="3" s="1"/>
  <c r="K607" i="3"/>
  <c r="Q607" i="3" s="1"/>
  <c r="K567" i="3"/>
  <c r="Q567" i="3" s="1"/>
  <c r="K549" i="3"/>
  <c r="Q549" i="3" s="1"/>
  <c r="K485" i="3"/>
  <c r="Q485" i="3" s="1"/>
  <c r="K424" i="3"/>
  <c r="Q424" i="3" s="1"/>
  <c r="K374" i="3"/>
  <c r="Q374" i="3" s="1"/>
  <c r="K318" i="3"/>
  <c r="Q318" i="3" s="1"/>
  <c r="K307" i="3"/>
  <c r="Q307" i="3" s="1"/>
  <c r="K304" i="3"/>
  <c r="Q304" i="3" s="1"/>
  <c r="K270" i="3"/>
  <c r="Q270" i="3" s="1"/>
  <c r="K236" i="3"/>
  <c r="Q236" i="3" s="1"/>
  <c r="K218" i="3"/>
  <c r="Q218" i="3" s="1"/>
  <c r="K210" i="3"/>
  <c r="Q210" i="3" s="1"/>
  <c r="K205" i="3"/>
  <c r="Q205" i="3" s="1"/>
  <c r="K194" i="3"/>
  <c r="Q194" i="3" s="1"/>
  <c r="K189" i="3"/>
  <c r="Q189" i="3" s="1"/>
  <c r="K168" i="3"/>
  <c r="Q168" i="3" s="1"/>
  <c r="K158" i="3"/>
  <c r="Q158" i="3" s="1"/>
  <c r="K135" i="3"/>
  <c r="Q135" i="3" s="1"/>
  <c r="K134" i="3"/>
  <c r="Q134" i="3" s="1"/>
  <c r="K133" i="3"/>
  <c r="Q133" i="3" s="1"/>
  <c r="K132" i="3"/>
  <c r="Q132" i="3" s="1"/>
  <c r="K131" i="3"/>
  <c r="Q131" i="3" s="1"/>
  <c r="K109" i="3"/>
  <c r="Q109" i="3" s="1"/>
  <c r="K105" i="3"/>
  <c r="Q105" i="3" s="1"/>
  <c r="K77" i="3"/>
  <c r="Q77" i="3" s="1"/>
  <c r="K64" i="3"/>
  <c r="Q64" i="3" s="1"/>
  <c r="K57" i="3"/>
  <c r="Q57" i="3" s="1"/>
  <c r="K32" i="3"/>
  <c r="Q32" i="3" s="1"/>
  <c r="K31" i="3"/>
  <c r="Q31" i="3" s="1"/>
  <c r="K30" i="3"/>
  <c r="Q30" i="3" s="1"/>
  <c r="K29" i="3"/>
  <c r="Q29" i="3" s="1"/>
  <c r="K28" i="3"/>
  <c r="Q28" i="3" s="1"/>
  <c r="K27" i="3"/>
  <c r="Q27" i="3" s="1"/>
  <c r="K26" i="3"/>
  <c r="Q26" i="3" s="1"/>
  <c r="K24" i="3"/>
  <c r="Q24" i="3" s="1"/>
  <c r="K23" i="3"/>
  <c r="Q23" i="3" s="1"/>
  <c r="K22" i="3"/>
  <c r="Q22" i="3" s="1"/>
  <c r="K21" i="3"/>
  <c r="Q21" i="3" s="1"/>
  <c r="K20" i="3"/>
  <c r="Q20" i="3" s="1"/>
  <c r="K19" i="3"/>
  <c r="Q19" i="3" s="1"/>
  <c r="K626" i="3"/>
  <c r="Q626" i="3" s="1"/>
  <c r="K594" i="3"/>
  <c r="Q594" i="3" s="1"/>
  <c r="K511" i="3"/>
  <c r="Q511" i="3" s="1"/>
  <c r="K494" i="3"/>
  <c r="Q494" i="3" s="1"/>
  <c r="K475" i="3"/>
  <c r="Q475" i="3" s="1"/>
  <c r="K464" i="3"/>
  <c r="Q464" i="3" s="1"/>
  <c r="K458" i="3"/>
  <c r="Q458" i="3" s="1"/>
  <c r="K414" i="3"/>
  <c r="Q414" i="3" s="1"/>
  <c r="K389" i="3"/>
  <c r="Q389" i="3" s="1"/>
  <c r="K339" i="3"/>
  <c r="Q339" i="3" s="1"/>
  <c r="K305" i="3"/>
  <c r="Q305" i="3" s="1"/>
  <c r="K260" i="3"/>
  <c r="Q260" i="3" s="1"/>
  <c r="K44" i="3"/>
  <c r="Q44" i="3" s="1"/>
  <c r="K60" i="3"/>
  <c r="Q60" i="3" s="1"/>
  <c r="K96" i="3"/>
  <c r="Q96" i="3" s="1"/>
  <c r="K116" i="3"/>
  <c r="Q116" i="3" s="1"/>
  <c r="K165" i="3"/>
  <c r="Q165" i="3" s="1"/>
  <c r="K186" i="3"/>
  <c r="Q186" i="3" s="1"/>
  <c r="K193" i="3"/>
  <c r="Q193" i="3" s="1"/>
  <c r="K244" i="3"/>
  <c r="Q244" i="3" s="1"/>
  <c r="K299" i="3"/>
  <c r="Q299" i="3" s="1"/>
  <c r="K530" i="3"/>
  <c r="Q530" i="3" s="1"/>
  <c r="K574" i="3"/>
  <c r="Q574" i="3" s="1"/>
  <c r="K598" i="3"/>
  <c r="Q598" i="3" s="1"/>
  <c r="M20" i="8" l="1"/>
  <c r="L20" i="8"/>
  <c r="M8" i="8"/>
  <c r="L8" i="8"/>
  <c r="M25" i="8"/>
  <c r="L25" i="8"/>
  <c r="L24" i="8"/>
  <c r="M24" i="8"/>
  <c r="M9" i="8"/>
  <c r="L9" i="8"/>
  <c r="M21" i="8"/>
  <c r="L21" i="8"/>
  <c r="M27" i="8"/>
  <c r="L27" i="8"/>
  <c r="L10" i="8"/>
  <c r="M10" i="8"/>
  <c r="L12" i="8"/>
  <c r="M12" i="8"/>
  <c r="M14" i="8"/>
  <c r="L14" i="8"/>
  <c r="L23" i="8"/>
  <c r="M23" i="8"/>
  <c r="L26" i="8"/>
  <c r="M26" i="8"/>
  <c r="L22" i="8"/>
  <c r="M22" i="8"/>
  <c r="M11" i="8"/>
  <c r="L11" i="8"/>
  <c r="L15" i="8"/>
  <c r="M15" i="8"/>
  <c r="M19" i="8"/>
  <c r="L19" i="8"/>
  <c r="M18" i="8"/>
  <c r="L18" i="8"/>
  <c r="R575" i="3"/>
  <c r="R20" i="3"/>
  <c r="R638" i="3"/>
  <c r="R574" i="3"/>
  <c r="R154" i="3"/>
  <c r="R90" i="3"/>
  <c r="R520" i="3"/>
  <c r="R470" i="3"/>
  <c r="R431" i="3"/>
  <c r="R299" i="3"/>
  <c r="R149" i="3"/>
  <c r="R85" i="3"/>
  <c r="R44" i="3"/>
  <c r="R620" i="3"/>
  <c r="R606" i="3"/>
  <c r="R512" i="3"/>
  <c r="R467" i="3"/>
  <c r="R396" i="3"/>
  <c r="R357" i="3"/>
  <c r="R295" i="3"/>
  <c r="R202" i="3"/>
  <c r="R186" i="3"/>
  <c r="R129" i="3"/>
  <c r="R536" i="3"/>
  <c r="R484" i="3"/>
  <c r="R436" i="3"/>
  <c r="R378" i="3"/>
  <c r="R329" i="3"/>
  <c r="R287" i="3"/>
  <c r="R239" i="3"/>
  <c r="R180" i="3"/>
  <c r="R131" i="3"/>
  <c r="R10" i="3"/>
  <c r="R594" i="3"/>
  <c r="R547" i="3"/>
  <c r="R399" i="3"/>
  <c r="R255" i="3"/>
  <c r="R215" i="3"/>
  <c r="R155" i="3"/>
  <c r="R89" i="3"/>
  <c r="R37" i="3"/>
  <c r="R634" i="3"/>
  <c r="R558" i="3"/>
  <c r="R448" i="3"/>
  <c r="R366" i="3"/>
  <c r="R304" i="3"/>
  <c r="R272" i="3"/>
  <c r="R144" i="3"/>
  <c r="R78" i="3"/>
  <c r="R619" i="3"/>
  <c r="R605" i="3"/>
  <c r="R537" i="3"/>
  <c r="R464" i="3"/>
  <c r="R389" i="3"/>
  <c r="R296" i="3"/>
  <c r="R266" i="3"/>
  <c r="R207" i="3"/>
  <c r="R533" i="3"/>
  <c r="R459" i="3"/>
  <c r="R421" i="3"/>
  <c r="R352" i="3"/>
  <c r="R322" i="3"/>
  <c r="R262" i="3"/>
  <c r="R220" i="3"/>
  <c r="R159" i="3"/>
  <c r="R13" i="3"/>
  <c r="R187" i="3"/>
  <c r="R137" i="3"/>
  <c r="R101" i="3"/>
  <c r="R61" i="3"/>
  <c r="R32" i="3"/>
  <c r="R66" i="3"/>
  <c r="R18" i="3"/>
  <c r="R526" i="3"/>
  <c r="R411" i="3"/>
  <c r="R369" i="3"/>
  <c r="R152" i="3"/>
  <c r="R88" i="3"/>
  <c r="R635" i="3"/>
  <c r="R571" i="3"/>
  <c r="R518" i="3"/>
  <c r="R282" i="3"/>
  <c r="R248" i="3"/>
  <c r="R147" i="3"/>
  <c r="R83" i="3"/>
  <c r="R618" i="3"/>
  <c r="R604" i="3"/>
  <c r="R567" i="3"/>
  <c r="R465" i="3"/>
  <c r="R394" i="3"/>
  <c r="R355" i="3"/>
  <c r="R293" i="3"/>
  <c r="R244" i="3"/>
  <c r="R200" i="3"/>
  <c r="R167" i="3"/>
  <c r="R127" i="3"/>
  <c r="R534" i="3"/>
  <c r="R434" i="3"/>
  <c r="R376" i="3"/>
  <c r="R327" i="3"/>
  <c r="R285" i="3"/>
  <c r="R237" i="3"/>
  <c r="R98" i="3"/>
  <c r="R592" i="3"/>
  <c r="R374" i="3"/>
  <c r="R253" i="3"/>
  <c r="R153" i="3"/>
  <c r="R8" i="3"/>
  <c r="R632" i="3"/>
  <c r="R556" i="3"/>
  <c r="R519" i="3"/>
  <c r="R477" i="3"/>
  <c r="R430" i="3"/>
  <c r="R364" i="3"/>
  <c r="R302" i="3"/>
  <c r="R247" i="3"/>
  <c r="R107" i="3"/>
  <c r="R76" i="3"/>
  <c r="R617" i="3"/>
  <c r="R603" i="3"/>
  <c r="R515" i="3"/>
  <c r="R462" i="3"/>
  <c r="R387" i="3"/>
  <c r="R294" i="3"/>
  <c r="R264" i="3"/>
  <c r="R205" i="3"/>
  <c r="R578" i="3"/>
  <c r="R457" i="3"/>
  <c r="R419" i="3"/>
  <c r="R350" i="3"/>
  <c r="R320" i="3"/>
  <c r="R260" i="3"/>
  <c r="M7" i="8"/>
  <c r="L7" i="8"/>
  <c r="R95" i="3"/>
  <c r="R11" i="3"/>
  <c r="R185" i="3"/>
  <c r="R128" i="3"/>
  <c r="R99" i="3"/>
  <c r="R59" i="3"/>
  <c r="R30" i="3"/>
  <c r="R64" i="3"/>
  <c r="R35" i="3"/>
  <c r="R413" i="3"/>
  <c r="R400" i="3"/>
  <c r="R346" i="3"/>
  <c r="R254" i="3"/>
  <c r="R216" i="3"/>
  <c r="R50" i="3"/>
  <c r="R633" i="3"/>
  <c r="R569" i="3"/>
  <c r="R501" i="3"/>
  <c r="R429" i="3"/>
  <c r="R311" i="3"/>
  <c r="R246" i="3"/>
  <c r="R145" i="3"/>
  <c r="R81" i="3"/>
  <c r="R616" i="3"/>
  <c r="R602" i="3"/>
  <c r="R553" i="3"/>
  <c r="R463" i="3"/>
  <c r="R427" i="3"/>
  <c r="R392" i="3"/>
  <c r="R340" i="3"/>
  <c r="R198" i="3"/>
  <c r="R165" i="3"/>
  <c r="R125" i="3"/>
  <c r="R532" i="3"/>
  <c r="R420" i="3"/>
  <c r="R353" i="3"/>
  <c r="R325" i="3"/>
  <c r="R96" i="3"/>
  <c r="R40" i="3"/>
  <c r="R372" i="3"/>
  <c r="R251" i="3"/>
  <c r="R151" i="3"/>
  <c r="R6" i="3"/>
  <c r="R630" i="3"/>
  <c r="R554" i="3"/>
  <c r="R475" i="3"/>
  <c r="R410" i="3"/>
  <c r="R362" i="3"/>
  <c r="R300" i="3"/>
  <c r="R227" i="3"/>
  <c r="R105" i="3"/>
  <c r="R74" i="3"/>
  <c r="R615" i="3"/>
  <c r="R585" i="3"/>
  <c r="R513" i="3"/>
  <c r="R445" i="3"/>
  <c r="R406" i="3"/>
  <c r="R385" i="3"/>
  <c r="R341" i="3"/>
  <c r="R292" i="3"/>
  <c r="R245" i="3"/>
  <c r="R203" i="3"/>
  <c r="R576" i="3"/>
  <c r="R455" i="3"/>
  <c r="R417" i="3"/>
  <c r="R348" i="3"/>
  <c r="R318" i="3"/>
  <c r="R258" i="3"/>
  <c r="R218" i="3"/>
  <c r="R57" i="3"/>
  <c r="R197" i="3"/>
  <c r="R168" i="3"/>
  <c r="R126" i="3"/>
  <c r="R71" i="3"/>
  <c r="R23" i="3"/>
  <c r="R28" i="3"/>
  <c r="R62" i="3"/>
  <c r="R33" i="3"/>
  <c r="R599" i="3"/>
  <c r="R550" i="3"/>
  <c r="R505" i="3"/>
  <c r="R344" i="3"/>
  <c r="R252" i="3"/>
  <c r="R214" i="3"/>
  <c r="R48" i="3"/>
  <c r="R631" i="3"/>
  <c r="R557" i="3"/>
  <c r="R499" i="3"/>
  <c r="R453" i="3"/>
  <c r="R409" i="3"/>
  <c r="R309" i="3"/>
  <c r="R226" i="3"/>
  <c r="R79" i="3"/>
  <c r="R628" i="3"/>
  <c r="R614" i="3"/>
  <c r="R586" i="3"/>
  <c r="R495" i="3"/>
  <c r="R425" i="3"/>
  <c r="R390" i="3"/>
  <c r="R196" i="3"/>
  <c r="R142" i="3"/>
  <c r="R123" i="3"/>
  <c r="R579" i="3"/>
  <c r="R508" i="3"/>
  <c r="R418" i="3"/>
  <c r="R351" i="3"/>
  <c r="R323" i="3"/>
  <c r="R162" i="3"/>
  <c r="R639" i="3"/>
  <c r="R529" i="3"/>
  <c r="R370" i="3"/>
  <c r="R177" i="3"/>
  <c r="R113" i="3"/>
  <c r="R51" i="3"/>
  <c r="R590" i="3"/>
  <c r="R543" i="3"/>
  <c r="R473" i="3"/>
  <c r="R343" i="3"/>
  <c r="R211" i="3"/>
  <c r="R103" i="3"/>
  <c r="R43" i="3"/>
  <c r="R613" i="3"/>
  <c r="R583" i="3"/>
  <c r="R511" i="3"/>
  <c r="R443" i="3"/>
  <c r="R404" i="3"/>
  <c r="R339" i="3"/>
  <c r="R243" i="3"/>
  <c r="R201" i="3"/>
  <c r="R565" i="3"/>
  <c r="R509" i="3"/>
  <c r="R439" i="3"/>
  <c r="R332" i="3"/>
  <c r="R290" i="3"/>
  <c r="R183" i="3"/>
  <c r="R134" i="3"/>
  <c r="R55" i="3"/>
  <c r="R195" i="3"/>
  <c r="R166" i="3"/>
  <c r="R124" i="3"/>
  <c r="R69" i="3"/>
  <c r="R21" i="3"/>
  <c r="R26" i="3"/>
  <c r="R60" i="3"/>
  <c r="R31" i="3"/>
  <c r="R597" i="3"/>
  <c r="R548" i="3"/>
  <c r="R316" i="3"/>
  <c r="R250" i="3"/>
  <c r="R176" i="3"/>
  <c r="R112" i="3"/>
  <c r="R46" i="3"/>
  <c r="R555" i="3"/>
  <c r="R497" i="3"/>
  <c r="R451" i="3"/>
  <c r="R367" i="3"/>
  <c r="R307" i="3"/>
  <c r="R275" i="3"/>
  <c r="R212" i="3"/>
  <c r="R77" i="3"/>
  <c r="R626" i="3"/>
  <c r="R612" i="3"/>
  <c r="R584" i="3"/>
  <c r="R540" i="3"/>
  <c r="R493" i="3"/>
  <c r="R423" i="3"/>
  <c r="R388" i="3"/>
  <c r="R338" i="3"/>
  <c r="R269" i="3"/>
  <c r="R224" i="3"/>
  <c r="R194" i="3"/>
  <c r="R140" i="3"/>
  <c r="R121" i="3"/>
  <c r="R577" i="3"/>
  <c r="R506" i="3"/>
  <c r="R460" i="3"/>
  <c r="R416" i="3"/>
  <c r="R349" i="3"/>
  <c r="R321" i="3"/>
  <c r="R261" i="3"/>
  <c r="R219" i="3"/>
  <c r="R160" i="3"/>
  <c r="R637" i="3"/>
  <c r="R560" i="3"/>
  <c r="R527" i="3"/>
  <c r="R432" i="3"/>
  <c r="R345" i="3"/>
  <c r="R175" i="3"/>
  <c r="R111" i="3"/>
  <c r="R49" i="3"/>
  <c r="R4" i="3"/>
  <c r="R588" i="3"/>
  <c r="R502" i="3"/>
  <c r="R471" i="3"/>
  <c r="R209" i="3"/>
  <c r="R86" i="3"/>
  <c r="R627" i="3"/>
  <c r="R611" i="3"/>
  <c r="R581" i="3"/>
  <c r="R494" i="3"/>
  <c r="R441" i="3"/>
  <c r="R402" i="3"/>
  <c r="R337" i="3"/>
  <c r="R225" i="3"/>
  <c r="R199" i="3"/>
  <c r="R563" i="3"/>
  <c r="R507" i="3"/>
  <c r="R437" i="3"/>
  <c r="R330" i="3"/>
  <c r="R288" i="3"/>
  <c r="R181" i="3"/>
  <c r="R132" i="3"/>
  <c r="R53" i="3"/>
  <c r="R193" i="3"/>
  <c r="R122" i="3"/>
  <c r="R67" i="3"/>
  <c r="R19" i="3"/>
  <c r="R100" i="3"/>
  <c r="R42" i="3"/>
  <c r="R29" i="3"/>
  <c r="R595" i="3"/>
  <c r="R546" i="3"/>
  <c r="R375" i="3"/>
  <c r="R314" i="3"/>
  <c r="R234" i="3"/>
  <c r="R174" i="3"/>
  <c r="R110" i="3"/>
  <c r="R36" i="3"/>
  <c r="R544" i="3"/>
  <c r="R476" i="3"/>
  <c r="R449" i="3"/>
  <c r="R365" i="3"/>
  <c r="R305" i="3"/>
  <c r="R273" i="3"/>
  <c r="R210" i="3"/>
  <c r="R106" i="3"/>
  <c r="R75" i="3"/>
  <c r="R624" i="3"/>
  <c r="R582" i="3"/>
  <c r="R538" i="3"/>
  <c r="R491" i="3"/>
  <c r="R446" i="3"/>
  <c r="R407" i="3"/>
  <c r="R386" i="3"/>
  <c r="R336" i="3"/>
  <c r="R267" i="3"/>
  <c r="R222" i="3"/>
  <c r="R192" i="3"/>
  <c r="R138" i="3"/>
  <c r="R119" i="3"/>
  <c r="R458" i="3"/>
  <c r="R401" i="3"/>
  <c r="R319" i="3"/>
  <c r="R259" i="3"/>
  <c r="R217" i="3"/>
  <c r="R158" i="3"/>
  <c r="R58" i="3"/>
  <c r="R16" i="3"/>
  <c r="R600" i="3"/>
  <c r="R551" i="3"/>
  <c r="R525" i="3"/>
  <c r="R414" i="3"/>
  <c r="R315" i="3"/>
  <c r="R233" i="3"/>
  <c r="R173" i="3"/>
  <c r="R109" i="3"/>
  <c r="R47" i="3"/>
  <c r="R572" i="3"/>
  <c r="R500" i="3"/>
  <c r="R469" i="3"/>
  <c r="R310" i="3"/>
  <c r="R281" i="3"/>
  <c r="R170" i="3"/>
  <c r="R84" i="3"/>
  <c r="R625" i="3"/>
  <c r="R492" i="3"/>
  <c r="R428" i="3"/>
  <c r="R395" i="3"/>
  <c r="R360" i="3"/>
  <c r="R335" i="3"/>
  <c r="R223" i="3"/>
  <c r="R561" i="3"/>
  <c r="R487" i="3"/>
  <c r="R435" i="3"/>
  <c r="R381" i="3"/>
  <c r="R328" i="3"/>
  <c r="R286" i="3"/>
  <c r="R240" i="3"/>
  <c r="R179" i="3"/>
  <c r="R130" i="3"/>
  <c r="R41" i="3"/>
  <c r="R191" i="3"/>
  <c r="R120" i="3"/>
  <c r="R72" i="3"/>
  <c r="R24" i="3"/>
  <c r="R27" i="3"/>
  <c r="R593" i="3"/>
  <c r="R530" i="3"/>
  <c r="R481" i="3"/>
  <c r="R373" i="3"/>
  <c r="R232" i="3"/>
  <c r="R172" i="3"/>
  <c r="R108" i="3"/>
  <c r="R9" i="3"/>
  <c r="R589" i="3"/>
  <c r="R542" i="3"/>
  <c r="R474" i="3"/>
  <c r="R363" i="3"/>
  <c r="R303" i="3"/>
  <c r="R208" i="3"/>
  <c r="R104" i="3"/>
  <c r="R610" i="3"/>
  <c r="R516" i="3"/>
  <c r="R444" i="3"/>
  <c r="R405" i="3"/>
  <c r="R384" i="3"/>
  <c r="R334" i="3"/>
  <c r="R265" i="3"/>
  <c r="R206" i="3"/>
  <c r="R190" i="3"/>
  <c r="R117" i="3"/>
  <c r="R564" i="3"/>
  <c r="R488" i="3"/>
  <c r="R456" i="3"/>
  <c r="R382" i="3"/>
  <c r="R317" i="3"/>
  <c r="R257" i="3"/>
  <c r="R184" i="3"/>
  <c r="R135" i="3"/>
  <c r="R56" i="3"/>
  <c r="R14" i="3"/>
  <c r="R598" i="3"/>
  <c r="R504" i="3"/>
  <c r="R412" i="3"/>
  <c r="R313" i="3"/>
  <c r="R231" i="3"/>
  <c r="R93" i="3"/>
  <c r="R570" i="3"/>
  <c r="R523" i="3"/>
  <c r="R498" i="3"/>
  <c r="R452" i="3"/>
  <c r="R308" i="3"/>
  <c r="R276" i="3"/>
  <c r="R148" i="3"/>
  <c r="R82" i="3"/>
  <c r="R623" i="3"/>
  <c r="R490" i="3"/>
  <c r="R426" i="3"/>
  <c r="R393" i="3"/>
  <c r="R358" i="3"/>
  <c r="R270" i="3"/>
  <c r="R552" i="3"/>
  <c r="R485" i="3"/>
  <c r="R379" i="3"/>
  <c r="R326" i="3"/>
  <c r="R238" i="3"/>
  <c r="R163" i="3"/>
  <c r="R114" i="3"/>
  <c r="R39" i="3"/>
  <c r="R189" i="3"/>
  <c r="R141" i="3"/>
  <c r="R118" i="3"/>
  <c r="R65" i="3"/>
  <c r="R70" i="3"/>
  <c r="R22" i="3"/>
  <c r="R640" i="3"/>
  <c r="R591" i="3"/>
  <c r="R528" i="3"/>
  <c r="R479" i="3"/>
  <c r="R371" i="3"/>
  <c r="R230" i="3"/>
  <c r="R156" i="3"/>
  <c r="R92" i="3"/>
  <c r="R7" i="3"/>
  <c r="R522" i="3"/>
  <c r="R472" i="3"/>
  <c r="R361" i="3"/>
  <c r="R301" i="3"/>
  <c r="R169" i="3"/>
  <c r="R102" i="3"/>
  <c r="R608" i="3"/>
  <c r="R514" i="3"/>
  <c r="R442" i="3"/>
  <c r="R403" i="3"/>
  <c r="R359" i="3"/>
  <c r="R297" i="3"/>
  <c r="R204" i="3"/>
  <c r="R188" i="3"/>
  <c r="R115" i="3"/>
  <c r="R562" i="3"/>
  <c r="R486" i="3"/>
  <c r="R438" i="3"/>
  <c r="R380" i="3"/>
  <c r="R331" i="3"/>
  <c r="R289" i="3"/>
  <c r="R241" i="3"/>
  <c r="R182" i="3"/>
  <c r="R133" i="3"/>
  <c r="R54" i="3"/>
  <c r="R12" i="3"/>
  <c r="R596" i="3"/>
  <c r="R549" i="3"/>
  <c r="R480" i="3"/>
  <c r="R283" i="3"/>
  <c r="R229" i="3"/>
  <c r="R91" i="3"/>
  <c r="R568" i="3"/>
  <c r="R521" i="3"/>
  <c r="R450" i="3"/>
  <c r="R368" i="3"/>
  <c r="R306" i="3"/>
  <c r="R274" i="3"/>
  <c r="R146" i="3"/>
  <c r="R80" i="3"/>
  <c r="R621" i="3"/>
  <c r="R607" i="3"/>
  <c r="R539" i="3"/>
  <c r="R466" i="3"/>
  <c r="R424" i="3"/>
  <c r="R391" i="3"/>
  <c r="R356" i="3"/>
  <c r="R268" i="3"/>
  <c r="R535" i="3"/>
  <c r="R483" i="3"/>
  <c r="R377" i="3"/>
  <c r="R324" i="3"/>
  <c r="R236" i="3"/>
  <c r="R161" i="3"/>
  <c r="R97" i="3"/>
  <c r="R15" i="3"/>
  <c r="R139" i="3"/>
  <c r="R116" i="3"/>
  <c r="R63" i="3"/>
  <c r="R34" i="3"/>
  <c r="R68" i="3"/>
  <c r="Q2" i="3"/>
</calcChain>
</file>

<file path=xl/sharedStrings.xml><?xml version="1.0" encoding="utf-8"?>
<sst xmlns="http://schemas.openxmlformats.org/spreadsheetml/2006/main" count="42003" uniqueCount="1660">
  <si>
    <t>Data</t>
  </si>
  <si>
    <t>Dia / semana</t>
  </si>
  <si>
    <t>ANO</t>
  </si>
  <si>
    <t>MES</t>
  </si>
  <si>
    <t xml:space="preserve">Debito </t>
  </si>
  <si>
    <t xml:space="preserve">Credito </t>
  </si>
  <si>
    <t>Voucher</t>
  </si>
  <si>
    <t>Pix</t>
  </si>
  <si>
    <t>Delivery</t>
  </si>
  <si>
    <t>Debito Liq</t>
  </si>
  <si>
    <t>Credito Liq.</t>
  </si>
  <si>
    <t>Voucher Liq</t>
  </si>
  <si>
    <t>Pix Liq</t>
  </si>
  <si>
    <t>Delivery Liq</t>
  </si>
  <si>
    <t>Dinheiro</t>
  </si>
  <si>
    <t>Total Bruto</t>
  </si>
  <si>
    <t>Total Liquido</t>
  </si>
  <si>
    <t>Acumulado</t>
  </si>
  <si>
    <t>segunda-feira</t>
  </si>
  <si>
    <t>Janeiro</t>
  </si>
  <si>
    <t>terça-feira</t>
  </si>
  <si>
    <t>quarta-feira</t>
  </si>
  <si>
    <t>TOTAL</t>
  </si>
  <si>
    <t>quinta-feira</t>
  </si>
  <si>
    <t xml:space="preserve">Data </t>
  </si>
  <si>
    <t xml:space="preserve">Mês </t>
  </si>
  <si>
    <t>Ano</t>
  </si>
  <si>
    <t>Qtd</t>
  </si>
  <si>
    <t xml:space="preserve"> </t>
  </si>
  <si>
    <t>Valor Unitario</t>
  </si>
  <si>
    <t>sexta-feira</t>
  </si>
  <si>
    <t>Valor Pago</t>
  </si>
  <si>
    <t>Valor a Pagar</t>
  </si>
  <si>
    <t>Forma de pgmt</t>
  </si>
  <si>
    <t>Total</t>
  </si>
  <si>
    <t>Data a pagar</t>
  </si>
  <si>
    <t>NF/PEDIDO</t>
  </si>
  <si>
    <t>Novembro</t>
  </si>
  <si>
    <t>sábado</t>
  </si>
  <si>
    <t>GELO</t>
  </si>
  <si>
    <t>DRINK</t>
  </si>
  <si>
    <t>JOÃO DO GELO</t>
  </si>
  <si>
    <t>VARIAVEL</t>
  </si>
  <si>
    <t>PIX</t>
  </si>
  <si>
    <t>domingo</t>
  </si>
  <si>
    <t>GÁS JANELA</t>
  </si>
  <si>
    <t>COMIDA</t>
  </si>
  <si>
    <t>LIPKE GÁS</t>
  </si>
  <si>
    <t>DAS</t>
  </si>
  <si>
    <t>IMPOSTO</t>
  </si>
  <si>
    <t>RECEITA FEDERAL</t>
  </si>
  <si>
    <t>BOLETO</t>
  </si>
  <si>
    <t>PRODUTOS DE LIMPEZA</t>
  </si>
  <si>
    <t>LIMPEZA</t>
  </si>
  <si>
    <t>ESPAÇO DA LIMPEZA</t>
  </si>
  <si>
    <t>FIXO/VARIAVEL</t>
  </si>
  <si>
    <t>CONTA DE LUZ</t>
  </si>
  <si>
    <t>ADM/MAT.</t>
  </si>
  <si>
    <t>COPEL</t>
  </si>
  <si>
    <t>FGTS</t>
  </si>
  <si>
    <t>CARTÃO DE CRÉDITO</t>
  </si>
  <si>
    <t>OBRA</t>
  </si>
  <si>
    <t>CARTÃO DE CREDITO</t>
  </si>
  <si>
    <t>PREVIDENCIA</t>
  </si>
  <si>
    <t>BLEND 1</t>
  </si>
  <si>
    <t>GARAGEM DA CARNE</t>
  </si>
  <si>
    <t>BLEND 2</t>
  </si>
  <si>
    <t>DADINHO DE TAPIOCA</t>
  </si>
  <si>
    <t>GOLD FOOD</t>
  </si>
  <si>
    <t>QUEIJO GOUDA- MC CAIN</t>
  </si>
  <si>
    <t>DUSNEI</t>
  </si>
  <si>
    <t>BATATA 7MM- MC CAIN</t>
  </si>
  <si>
    <t>ALUGUEL PRESSH</t>
  </si>
  <si>
    <t>PREESH</t>
  </si>
  <si>
    <t>FIXO</t>
  </si>
  <si>
    <t>CHOPP IPA 30L</t>
  </si>
  <si>
    <t>Agosto</t>
  </si>
  <si>
    <t>CERVEJA</t>
  </si>
  <si>
    <t>PATANEGRA</t>
  </si>
  <si>
    <t>%</t>
  </si>
  <si>
    <t>CMV</t>
  </si>
  <si>
    <t>CHOPP PILSEN 50L</t>
  </si>
  <si>
    <t>APEROL 750 ML</t>
  </si>
  <si>
    <t>ADEGA MUFFS</t>
  </si>
  <si>
    <t>TEQUILA JOSE CUERVO</t>
  </si>
  <si>
    <t>XAROPE MONIN LIMÃO</t>
  </si>
  <si>
    <t>XAROPE MONIN MARACUJÁ</t>
  </si>
  <si>
    <t>XAROPE MONIN MORANGO</t>
  </si>
  <si>
    <t>XAROPE MONIN TANGERINA</t>
  </si>
  <si>
    <t>XAROPE MONIN TORANJA</t>
  </si>
  <si>
    <t>VODKA BACCO</t>
  </si>
  <si>
    <t>BACCO</t>
  </si>
  <si>
    <t>LICOR FIRE</t>
  </si>
  <si>
    <t>EMBALAGEM</t>
  </si>
  <si>
    <t>JAMBU BACCO</t>
  </si>
  <si>
    <t>APEROL</t>
  </si>
  <si>
    <t>SOFT DRINK</t>
  </si>
  <si>
    <t>ESPUMANTE BRUT</t>
  </si>
  <si>
    <t>CIGARRO</t>
  </si>
  <si>
    <t>TEQUILA JOSÉ CUERVO</t>
  </si>
  <si>
    <t>XAROPE MONIN LIMÃO SICILIANO</t>
  </si>
  <si>
    <t>ROYALTS</t>
  </si>
  <si>
    <t>META</t>
  </si>
  <si>
    <t xml:space="preserve">  </t>
  </si>
  <si>
    <t>FUNCIONARIOS</t>
  </si>
  <si>
    <t>PROLABORE</t>
  </si>
  <si>
    <t>Fevereiro</t>
  </si>
  <si>
    <t>ALUGUEL</t>
  </si>
  <si>
    <t>MKT</t>
  </si>
  <si>
    <t>SEGURANCA</t>
  </si>
  <si>
    <t>M2 FRANQUIAS</t>
  </si>
  <si>
    <t>DOAÇAO</t>
  </si>
  <si>
    <t>SÁLARIO FELIPE</t>
  </si>
  <si>
    <t>JANELA SALÃO</t>
  </si>
  <si>
    <t>SALÁRIO LUIZ NETO</t>
  </si>
  <si>
    <t>SALARIO FABIANO</t>
  </si>
  <si>
    <t>JANELA COZINHA</t>
  </si>
  <si>
    <t>RECISÃO FLAVIA</t>
  </si>
  <si>
    <t>GUSTAVO ADIANTAMENTO</t>
  </si>
  <si>
    <t>GUSTAVO SALÁRIO</t>
  </si>
  <si>
    <t>GIOVANA ADIANTAMENTO</t>
  </si>
  <si>
    <t>GIOVANA SALÁRIO</t>
  </si>
  <si>
    <t>GABI SALÁRIO</t>
  </si>
  <si>
    <t>RENAN PROLABORE</t>
  </si>
  <si>
    <t>KETELLIN</t>
  </si>
  <si>
    <t>FABIANO</t>
  </si>
  <si>
    <t>TAXA</t>
  </si>
  <si>
    <t>DINHEIRO</t>
  </si>
  <si>
    <t>JOSÉ</t>
  </si>
  <si>
    <t>RICA</t>
  </si>
  <si>
    <t>THAYNA</t>
  </si>
  <si>
    <t>VINICIUS</t>
  </si>
  <si>
    <t>Março</t>
  </si>
  <si>
    <t>MEL</t>
  </si>
  <si>
    <t>Chris</t>
  </si>
  <si>
    <t>ANGELA</t>
  </si>
  <si>
    <t>MALU</t>
  </si>
  <si>
    <t>JHENIFER</t>
  </si>
  <si>
    <t>LETICIA</t>
  </si>
  <si>
    <t xml:space="preserve">ANA </t>
  </si>
  <si>
    <t>KEITY</t>
  </si>
  <si>
    <t>GABI TAXA</t>
  </si>
  <si>
    <t>FERNANDA</t>
  </si>
  <si>
    <t xml:space="preserve">NAYARA </t>
  </si>
  <si>
    <t>JULIA</t>
  </si>
  <si>
    <t>PAULO</t>
  </si>
  <si>
    <t>EMANUEL</t>
  </si>
  <si>
    <t>FLAVIA</t>
  </si>
  <si>
    <t>CONTA DE ÁGUA</t>
  </si>
  <si>
    <t>AGUÁ DE PARANAGUÁ</t>
  </si>
  <si>
    <t>VARIAVEL/FIXO</t>
  </si>
  <si>
    <t>DIARISTA MES</t>
  </si>
  <si>
    <t>ANDRESSA</t>
  </si>
  <si>
    <t>TAXAS EXTRAS</t>
  </si>
  <si>
    <t>TRABALHOS ELÉTRICOS</t>
  </si>
  <si>
    <t>RODINEI</t>
  </si>
  <si>
    <t>TENDA</t>
  </si>
  <si>
    <t>CRISTINA</t>
  </si>
  <si>
    <t>DJ THUIX</t>
  </si>
  <si>
    <t>THUI</t>
  </si>
  <si>
    <t>SOM</t>
  </si>
  <si>
    <t>FABIANO SOM</t>
  </si>
  <si>
    <t>CONTABILIDADE</t>
  </si>
  <si>
    <t>ESCRITURAL</t>
  </si>
  <si>
    <t>0</t>
  </si>
  <si>
    <t>COPIAS DE CHAVE</t>
  </si>
  <si>
    <t>MARCIO CHAVEIRO</t>
  </si>
  <si>
    <t>COPIAS DE CONTROLE</t>
  </si>
  <si>
    <t>DESENGORDURANTE</t>
  </si>
  <si>
    <t>DETERGENTE</t>
  </si>
  <si>
    <t>PIMENTA DO REINO</t>
  </si>
  <si>
    <t>CATCHUP HEINZ SACHÊ</t>
  </si>
  <si>
    <t>MAIONESE HEINZ SACHÊ</t>
  </si>
  <si>
    <t>MOSTARDA HEINZ SACHÊ</t>
  </si>
  <si>
    <t>AGUA CRYSTAL SG</t>
  </si>
  <si>
    <t>NG FEMSA</t>
  </si>
  <si>
    <t>AGUA CRYSTAL CG</t>
  </si>
  <si>
    <t>COCA COLA NORMAL</t>
  </si>
  <si>
    <t>COCA COLA ZERO</t>
  </si>
  <si>
    <t>CITRUS ORIGINAL</t>
  </si>
  <si>
    <t>BAG 5L BOURBON</t>
  </si>
  <si>
    <t>HAMBRE</t>
  </si>
  <si>
    <t>HAMBRE GIN 750ML</t>
  </si>
  <si>
    <t>VIGOR CHEEDAR</t>
  </si>
  <si>
    <t>STAMPA</t>
  </si>
  <si>
    <t>MEI LUIZ NETO</t>
  </si>
  <si>
    <t>SIMPLES NACIONAL</t>
  </si>
  <si>
    <t>Abril</t>
  </si>
  <si>
    <t>REDBULL NORMAL</t>
  </si>
  <si>
    <t>MEGABRASIL</t>
  </si>
  <si>
    <t>REDBULL MELANCIA</t>
  </si>
  <si>
    <t>REDBULL TROPICAL</t>
  </si>
  <si>
    <t>REDBULL ZERO</t>
  </si>
  <si>
    <t>JAGERMEISTER</t>
  </si>
  <si>
    <t>PÃO AUSTRALIANO BIMBO</t>
  </si>
  <si>
    <t>DE MARCHI</t>
  </si>
  <si>
    <t>PÃO BRIOCHE BIMBO</t>
  </si>
  <si>
    <t>QUEIJO PRATO</t>
  </si>
  <si>
    <t>TOP FOOD</t>
  </si>
  <si>
    <t>FANTA GUARANÁ</t>
  </si>
  <si>
    <t>FANTA LARANJA</t>
  </si>
  <si>
    <t>TONICA</t>
  </si>
  <si>
    <t>GUARDANAPO</t>
  </si>
  <si>
    <t>ENCARTA</t>
  </si>
  <si>
    <t>ACOPLADO TERMICO</t>
  </si>
  <si>
    <t>COPO BASTARDS</t>
  </si>
  <si>
    <t>MOLHO BARBECUE</t>
  </si>
  <si>
    <t>OLÉO DE ALGODÃO</t>
  </si>
  <si>
    <t>ANEIS DE CEBOLA</t>
  </si>
  <si>
    <t>MANTEIGA S/SAL</t>
  </si>
  <si>
    <t>MEI FELIPE CARVALHO</t>
  </si>
  <si>
    <t>DESPESAS</t>
  </si>
  <si>
    <t>CAZZA IMOVEIS</t>
  </si>
  <si>
    <t>MANGUEIRA DE JARDIM</t>
  </si>
  <si>
    <t>ATUALFLEX</t>
  </si>
  <si>
    <t>ENGATE DE PLATICO</t>
  </si>
  <si>
    <t>PINO DE ENGATE</t>
  </si>
  <si>
    <t>INTERNET</t>
  </si>
  <si>
    <t>OI</t>
  </si>
  <si>
    <t>LIMÃO CAIXA</t>
  </si>
  <si>
    <t>HORTIFRUTI HAIDUK</t>
  </si>
  <si>
    <t>CADEIRA DE PRAIA</t>
  </si>
  <si>
    <t>GRAZZZIOTIN</t>
  </si>
  <si>
    <t>MEGA BRASIL</t>
  </si>
  <si>
    <t>REDBULL MELÂNCIA</t>
  </si>
  <si>
    <t>Maio</t>
  </si>
  <si>
    <t>NEGRONI</t>
  </si>
  <si>
    <t>CACHAÇA HAMRBE</t>
  </si>
  <si>
    <t>ETIQUETA LANCHE</t>
  </si>
  <si>
    <t>ENCARTA/MAXIREP</t>
  </si>
  <si>
    <t>BACON SEARA</t>
  </si>
  <si>
    <t>SEARA</t>
  </si>
  <si>
    <t>FILEZINHO EMPANADO</t>
  </si>
  <si>
    <t>QUEIJO GOUDA-MC CAIN</t>
  </si>
  <si>
    <t>COPO NEGRONI</t>
  </si>
  <si>
    <t>SACO DELIVERY</t>
  </si>
  <si>
    <t>COCA LATA NORMAL</t>
  </si>
  <si>
    <t>COCA LATA ZERO</t>
  </si>
  <si>
    <t>HAMBRE GIN 750 ML</t>
  </si>
  <si>
    <t>HAMBRE GIN 1 LITRO</t>
  </si>
  <si>
    <t>WHISKEY BORBOUN</t>
  </si>
  <si>
    <t>AGENCIA MARKETING</t>
  </si>
  <si>
    <t>NEXT</t>
  </si>
  <si>
    <t>FIBRA USO GERAL</t>
  </si>
  <si>
    <t>MASCARA DESCARTAVEL</t>
  </si>
  <si>
    <t>MOLHO CHEEDAR VEGANO</t>
  </si>
  <si>
    <t>ÓLEO DE SOJA</t>
  </si>
  <si>
    <t>PAPEL HIGIENICO</t>
  </si>
  <si>
    <t>CONTR PREV</t>
  </si>
  <si>
    <t>QUEIJO CHEEDAR VIGOR</t>
  </si>
  <si>
    <t>SEGALA'S</t>
  </si>
  <si>
    <t>MISTURA DE OVOS</t>
  </si>
  <si>
    <t>CATCHUP HEINZ BAG</t>
  </si>
  <si>
    <t>ETIQUETA ADESIVA VALIDADE</t>
  </si>
  <si>
    <t>MOSTARDA HEINZ BAG</t>
  </si>
  <si>
    <t>PAPEL ALUMINIO</t>
  </si>
  <si>
    <t>PENEIRA DE INOX</t>
  </si>
  <si>
    <t>JARRA 2L</t>
  </si>
  <si>
    <t>CASA CHINA</t>
  </si>
  <si>
    <t>COPO MEDIDOR</t>
  </si>
  <si>
    <t>ORGANIZADOR</t>
  </si>
  <si>
    <t>CAIXA DE 11L</t>
  </si>
  <si>
    <t>ORGANIZADOR 35L</t>
  </si>
  <si>
    <t>Junho</t>
  </si>
  <si>
    <t>AVENTAL DE PVC</t>
  </si>
  <si>
    <t>PORTO EPI</t>
  </si>
  <si>
    <t>LUVA NITRILICA</t>
  </si>
  <si>
    <t>LUCA NITRILICA</t>
  </si>
  <si>
    <t>LUVA VAQUETA</t>
  </si>
  <si>
    <t>LIZA OLÉO DE ALGODÃO</t>
  </si>
  <si>
    <t>SOS BD70</t>
  </si>
  <si>
    <t>HORTIFRUTI</t>
  </si>
  <si>
    <t>Dezembro</t>
  </si>
  <si>
    <t>DIARISTA</t>
  </si>
  <si>
    <t>PONTO MAIS</t>
  </si>
  <si>
    <t>TOLDO</t>
  </si>
  <si>
    <t>FUNEMON</t>
  </si>
  <si>
    <t>SALARIO RENAN</t>
  </si>
  <si>
    <t>GERENCIA</t>
  </si>
  <si>
    <t>SALARIO KETELLIN</t>
  </si>
  <si>
    <t>FELIPE SALARIO</t>
  </si>
  <si>
    <t>LUIZ NETO SALARIO</t>
  </si>
  <si>
    <t>FABIANO SALARIO</t>
  </si>
  <si>
    <t>GUSTAVO SALARIO</t>
  </si>
  <si>
    <t>GIOVANA SALARIO</t>
  </si>
  <si>
    <t>GABI SALARIO</t>
  </si>
  <si>
    <t>AMERICO PORTA ULTIMA PARCELA</t>
  </si>
  <si>
    <t>AMERICO</t>
  </si>
  <si>
    <t>RJ SEGURANÇA</t>
  </si>
  <si>
    <t>RJ</t>
  </si>
  <si>
    <t>LUZ</t>
  </si>
  <si>
    <t>ÁGUA</t>
  </si>
  <si>
    <t>ÁGUAS DE PARANAGUÁ</t>
  </si>
  <si>
    <t>M2 FRANQUIA</t>
  </si>
  <si>
    <t>CARTAO DE CRÉDITO</t>
  </si>
  <si>
    <t>BRADESCO</t>
  </si>
  <si>
    <t>MARMITA</t>
  </si>
  <si>
    <t>IFOOD</t>
  </si>
  <si>
    <t>EXAME ADIMISSIONAL</t>
  </si>
  <si>
    <t>CEDIL</t>
  </si>
  <si>
    <t>CYRO GELO</t>
  </si>
  <si>
    <t>QUEIJO E MANTEIGA</t>
  </si>
  <si>
    <t>ÁGUA CRYSTAL CG</t>
  </si>
  <si>
    <t>ÁGUA CRYSTAL SG</t>
  </si>
  <si>
    <t>DEL VALE MARACUJA</t>
  </si>
  <si>
    <t>DEL VALE UVA</t>
  </si>
  <si>
    <t>BISCOITO ÁGUA E SAL</t>
  </si>
  <si>
    <t>CONDOR</t>
  </si>
  <si>
    <t>BISCOITO MAIZENA</t>
  </si>
  <si>
    <t>MATE LEÃO</t>
  </si>
  <si>
    <t>FITA CREPE</t>
  </si>
  <si>
    <t>MINI PREÇO</t>
  </si>
  <si>
    <t>FARINHEIRO</t>
  </si>
  <si>
    <t>CANETA RETROPROJETO</t>
  </si>
  <si>
    <t>COLHER CHÁ</t>
  </si>
  <si>
    <t>FACA SOBREMESA</t>
  </si>
  <si>
    <t>PORTA CAFÉ</t>
  </si>
  <si>
    <t>POTE LOCK</t>
  </si>
  <si>
    <t>PORTA MANT TRAVA</t>
  </si>
  <si>
    <t>POTE DE CAFÉ</t>
  </si>
  <si>
    <t>Julho</t>
  </si>
  <si>
    <t>POTE P/CAFÉ</t>
  </si>
  <si>
    <t>FACA PARA TOMATE</t>
  </si>
  <si>
    <t>MARTELO GELO</t>
  </si>
  <si>
    <t>GARRAFA TÉRMICA</t>
  </si>
  <si>
    <t>POTES</t>
  </si>
  <si>
    <t>DELLY'S</t>
  </si>
  <si>
    <t>MARKETING</t>
  </si>
  <si>
    <t>LARANJA PERA KG</t>
  </si>
  <si>
    <t>LIMÃO SICILIANO KG</t>
  </si>
  <si>
    <t>ÁGUA SANITÁRIA</t>
  </si>
  <si>
    <t>ESPAÇO LIMPEZA</t>
  </si>
  <si>
    <t>PAPEL TOALHA INTERFOLHAS</t>
  </si>
  <si>
    <t>POLENTA</t>
  </si>
  <si>
    <t>JARDINAGEM</t>
  </si>
  <si>
    <t>NENÊ</t>
  </si>
  <si>
    <t>ESPUMANTE TORO</t>
  </si>
  <si>
    <t>BAG VODKA</t>
  </si>
  <si>
    <t>BAG FIRE</t>
  </si>
  <si>
    <t>BAG JAMBU</t>
  </si>
  <si>
    <t>DUSRIO</t>
  </si>
  <si>
    <t>MOP</t>
  </si>
  <si>
    <t>MERCADO LIVRE</t>
  </si>
  <si>
    <t>PANETONE EMPRESA</t>
  </si>
  <si>
    <t>CONFRATERNIZAÇÃO</t>
  </si>
  <si>
    <t>REFIL MOP</t>
  </si>
  <si>
    <t>BICARBONATO</t>
  </si>
  <si>
    <t>AGUA SANITARIA</t>
  </si>
  <si>
    <t>TAXA PRIMEIRO FDS</t>
  </si>
  <si>
    <t>REDBULL+ HORTI+MATERIAL DE LIMPEZA</t>
  </si>
  <si>
    <t>MAGAZINE</t>
  </si>
  <si>
    <t>PIA JOSÉ</t>
  </si>
  <si>
    <t>TORNEIRA NOVA COZINHA</t>
  </si>
  <si>
    <t>PLANETA ÁGUA</t>
  </si>
  <si>
    <t>OESA</t>
  </si>
  <si>
    <t>CAIXA DE LIMÃO</t>
  </si>
  <si>
    <t>HAIDUCK HORTIFRUTI</t>
  </si>
  <si>
    <t>CITRUS</t>
  </si>
  <si>
    <t>SPRITE</t>
  </si>
  <si>
    <t>MC CAIN FRITAS</t>
  </si>
  <si>
    <t>CANUDO STRAWPLAST</t>
  </si>
  <si>
    <t>SACO DE LIXO 150 LT</t>
  </si>
  <si>
    <t>SACO DE LIXO 200LT</t>
  </si>
  <si>
    <t>SACO DE LIXO 60LT</t>
  </si>
  <si>
    <t>PH ELEGANS</t>
  </si>
  <si>
    <t>ECO CLEAN</t>
  </si>
  <si>
    <t>KYLO LIMPADOR GERAL</t>
  </si>
  <si>
    <t>DESINFETANTE PINHO</t>
  </si>
  <si>
    <t>FRANGO SEARA</t>
  </si>
  <si>
    <t>MUFFATO</t>
  </si>
  <si>
    <t>SISTEMA PDV</t>
  </si>
  <si>
    <t>PDV</t>
  </si>
  <si>
    <t>QUEIJO PRATO VIGOR</t>
  </si>
  <si>
    <t>JUNIOR KETCHUP</t>
  </si>
  <si>
    <t>JUNIOR MAIONESE</t>
  </si>
  <si>
    <t>LED</t>
  </si>
  <si>
    <t>ENGEMIDIA</t>
  </si>
  <si>
    <t>FRANGO SEARA E TOMATE</t>
  </si>
  <si>
    <t>GÁS</t>
  </si>
  <si>
    <t>ADRIANO GÁS</t>
  </si>
  <si>
    <t>FRANGO SEARA E BACON</t>
  </si>
  <si>
    <t>KETCHUP HEINZ</t>
  </si>
  <si>
    <t>MAIONESE HEINZ</t>
  </si>
  <si>
    <t>JAIGERMESITER</t>
  </si>
  <si>
    <t>REDBULL</t>
  </si>
  <si>
    <t>BATATA MC CAIN 7MM</t>
  </si>
  <si>
    <t>PERFEX BOMPACK</t>
  </si>
  <si>
    <t>EMPÓRIO DA LIMPEZA</t>
  </si>
  <si>
    <t>ELETRICA+ VENTILADOR+GELADEIRA</t>
  </si>
  <si>
    <t>GISELLE</t>
  </si>
  <si>
    <t>ENERGETICO REDBULL NOVO</t>
  </si>
  <si>
    <t>TOMATE KG</t>
  </si>
  <si>
    <t>ADIANTAMENTO SALARIAL GUSTAVO</t>
  </si>
  <si>
    <t>SALÁRIO</t>
  </si>
  <si>
    <t>ADIANTAMENTO SALARIAL GIOVANA</t>
  </si>
  <si>
    <t>ADIANTAMENTO SALARIAL GABI</t>
  </si>
  <si>
    <t>EXTRA FABIANO</t>
  </si>
  <si>
    <t>EXTRA LUIZ NETO</t>
  </si>
  <si>
    <t>EXTRA  GABI</t>
  </si>
  <si>
    <t>EXTRA GIOVANA</t>
  </si>
  <si>
    <t xml:space="preserve"> EXTRA GUSTAVO</t>
  </si>
  <si>
    <t>EXTRA FELIPE</t>
  </si>
  <si>
    <t xml:space="preserve">COPOS </t>
  </si>
  <si>
    <t>GELO CONFRATERNIZAÇÃO</t>
  </si>
  <si>
    <t>CAFÉ + LINGUIÇA</t>
  </si>
  <si>
    <t>LENHA+ TOMATE + LEITE</t>
  </si>
  <si>
    <t>2000 COPOS RESERVA</t>
  </si>
  <si>
    <t>LOUCA MANIA</t>
  </si>
  <si>
    <t>ENERGETICO+ CARVÃO+GELO</t>
  </si>
  <si>
    <t>HAMBRE GIN 900 ML</t>
  </si>
  <si>
    <t>HAMBRE CACHAÇA</t>
  </si>
  <si>
    <t>GÁS COZINHA</t>
  </si>
  <si>
    <t>REGUA DA ENERGIA + BOLA FURADA ATAMI</t>
  </si>
  <si>
    <t>MILIUM</t>
  </si>
  <si>
    <t>COPOS BASTARDS</t>
  </si>
  <si>
    <t>BEBIDAS</t>
  </si>
  <si>
    <t>DUCA SESSION</t>
  </si>
  <si>
    <t>LIMPEZA SOBRADO AZUL</t>
  </si>
  <si>
    <t xml:space="preserve"> PÃO BRIOCHE BIMBO</t>
  </si>
  <si>
    <t>DETERGINTE LIQUIDO</t>
  </si>
  <si>
    <t>ALCOOL 5L</t>
  </si>
  <si>
    <t>TAMBOR NOVO</t>
  </si>
  <si>
    <t>JOSI BARRIS</t>
  </si>
  <si>
    <t>TAXISTAS</t>
  </si>
  <si>
    <t>TAXA JANELA</t>
  </si>
  <si>
    <t>Setembro</t>
  </si>
  <si>
    <t>DECIMO TERCEIRO GUSTAVO</t>
  </si>
  <si>
    <t>DECIMO TERCEIRO GIOVANA</t>
  </si>
  <si>
    <t>DECIMO TERCEIRO GABI</t>
  </si>
  <si>
    <t>DECIMO TERCEIRO FELIPE</t>
  </si>
  <si>
    <t>DECIMO TERCEIRO FABIANO</t>
  </si>
  <si>
    <t>DECIMO TERCEIRO LUIZ NETO</t>
  </si>
  <si>
    <t>THUI DJ</t>
  </si>
  <si>
    <t>CHOPP PILSEN 30L</t>
  </si>
  <si>
    <t>Segurança</t>
  </si>
  <si>
    <t>DELVALE DE UVA</t>
  </si>
  <si>
    <t>DELVALE DE MARACUJA</t>
  </si>
  <si>
    <t>PONTOMAIS</t>
  </si>
  <si>
    <t>REDBULL NOVO</t>
  </si>
  <si>
    <t>CARTÃO</t>
  </si>
  <si>
    <t>OLÉO DE SOJA</t>
  </si>
  <si>
    <t>REMEDIOS</t>
  </si>
  <si>
    <t>NISSEI</t>
  </si>
  <si>
    <t>LAMPADAS JANELA</t>
  </si>
  <si>
    <t>CAIXAS DE LIMÃO</t>
  </si>
  <si>
    <t>MATERIAIS DE LIMPEZA</t>
  </si>
  <si>
    <t>PARAFUSO</t>
  </si>
  <si>
    <t>ESQUINA DO PARAFUSO</t>
  </si>
  <si>
    <t>ESCADA</t>
  </si>
  <si>
    <t>FERRAMENTAS KENNEDY</t>
  </si>
  <si>
    <t>CADEIRAS DE PRAIA ARRUMADA</t>
  </si>
  <si>
    <t>PAULISTA TORNOS</t>
  </si>
  <si>
    <t>CADEIRA DE MADEIRA ARRUMADA</t>
  </si>
  <si>
    <t>MARCENARIA</t>
  </si>
  <si>
    <t>FILTRO</t>
  </si>
  <si>
    <t>TOMILHO</t>
  </si>
  <si>
    <t>ZANETTI</t>
  </si>
  <si>
    <t>PÃES</t>
  </si>
  <si>
    <t>CACHAÇA HAMBRE</t>
  </si>
  <si>
    <t>GEMOL</t>
  </si>
  <si>
    <t>SACO DE LIXO</t>
  </si>
  <si>
    <t>LIMÃO+ LARANJA+SICILIANO</t>
  </si>
  <si>
    <t>OLEO DE ALGODAO</t>
  </si>
  <si>
    <t>INFLUENCER</t>
  </si>
  <si>
    <t>LUCAS MODESTO</t>
  </si>
  <si>
    <t>SOM FABIANO</t>
  </si>
  <si>
    <t>PAULA</t>
  </si>
  <si>
    <t>DARF</t>
  </si>
  <si>
    <t>GABI ADIANTAMENTO</t>
  </si>
  <si>
    <t>JOSÉ ADIANTAMENTO</t>
  </si>
  <si>
    <t>JOSÉ SALÁRIO</t>
  </si>
  <si>
    <t>TAXA MÊS</t>
  </si>
  <si>
    <t>DAS FABIANO</t>
  </si>
  <si>
    <t>DAS FELIPE</t>
  </si>
  <si>
    <t>DAS LUIZ NETO</t>
  </si>
  <si>
    <t>MEI FABIANO</t>
  </si>
  <si>
    <t>JARDIM</t>
  </si>
  <si>
    <t>Diego</t>
  </si>
  <si>
    <t>Outubro</t>
  </si>
  <si>
    <t>BATATA MC CAIN TRADICIONAL</t>
  </si>
  <si>
    <t>BOLACHA</t>
  </si>
  <si>
    <t>REFRIGERANTES</t>
  </si>
  <si>
    <t>FERRINHO</t>
  </si>
  <si>
    <t>CHAVES JANELA</t>
  </si>
  <si>
    <t>CHAVEIRO</t>
  </si>
  <si>
    <t>HORTIFRUTI+ BATATA</t>
  </si>
  <si>
    <t>ALFACE AMERICANA</t>
  </si>
  <si>
    <t>MERCADÃO HORTI</t>
  </si>
  <si>
    <t>QUEIJO CHEEDAR</t>
  </si>
  <si>
    <t>SEGALA´S</t>
  </si>
  <si>
    <t>CEBOLA CRYSPY</t>
  </si>
  <si>
    <t>SACHE KETCHUP HEINZ</t>
  </si>
  <si>
    <t>SACHE MAIONESE HEINZ</t>
  </si>
  <si>
    <t>SACHE MOSTARDA HEINZ</t>
  </si>
  <si>
    <t>JOÃO</t>
  </si>
  <si>
    <t>FANTA UVA</t>
  </si>
  <si>
    <t>GUARANÁ KUAT</t>
  </si>
  <si>
    <t>DEFESA ENGENHEIRA</t>
  </si>
  <si>
    <t>FRANCIANE</t>
  </si>
  <si>
    <t>MAXIREP</t>
  </si>
  <si>
    <t>POTE MOLHO</t>
  </si>
  <si>
    <t>MANTEIGA</t>
  </si>
  <si>
    <t>PRODUTOS COZINHA/MOP/CANUDO</t>
  </si>
  <si>
    <t>MAGALU</t>
  </si>
  <si>
    <t>RELOGIO DIGITAL COZINHA</t>
  </si>
  <si>
    <t>TAXA ANUAL VIGILANCIA</t>
  </si>
  <si>
    <t>PREFEITURA</t>
  </si>
  <si>
    <t>ALVARÁ ANUAL PREFEITURA</t>
  </si>
  <si>
    <t>SACOS DE LIXO 150 L</t>
  </si>
  <si>
    <t>SACOS DE LIXO 200 L</t>
  </si>
  <si>
    <t>ENVIO PRESSH</t>
  </si>
  <si>
    <t>CORREIOS</t>
  </si>
  <si>
    <t>GRPR</t>
  </si>
  <si>
    <t>PR/SEFAZ</t>
  </si>
  <si>
    <t>ISS</t>
  </si>
  <si>
    <t>AÇUCAR CARAVELAS</t>
  </si>
  <si>
    <t>OLEO DE SOJA</t>
  </si>
  <si>
    <t>CACHÊ JOÃO</t>
  </si>
  <si>
    <t>JONAS</t>
  </si>
  <si>
    <t>DESEGORDURANTE CHAPA</t>
  </si>
  <si>
    <t>MESA DE MADEIRA</t>
  </si>
  <si>
    <t>MOVEIS PLANEJADOS</t>
  </si>
  <si>
    <t>TELA DA COZINHA</t>
  </si>
  <si>
    <t>BOLIBOX</t>
  </si>
  <si>
    <t>SCHWEPPES</t>
  </si>
  <si>
    <t>PROFANO NEGRONI BAG</t>
  </si>
  <si>
    <t>PÃO ART BREAD</t>
  </si>
  <si>
    <t>PRODUTO DE LIMPEZA</t>
  </si>
  <si>
    <t>TRAFEGO PAGO</t>
  </si>
  <si>
    <t>FACEBOOK ADS</t>
  </si>
  <si>
    <t>TORNEIRA+ VEDA ROSCA COZINHA</t>
  </si>
  <si>
    <t>HORTI</t>
  </si>
  <si>
    <t>INSUMOS JANELA</t>
  </si>
  <si>
    <t>RESET</t>
  </si>
  <si>
    <t>SOS ALIMENTOS</t>
  </si>
  <si>
    <t>CHEDDAR VEGANO</t>
  </si>
  <si>
    <t>MAIONESE VEGANA</t>
  </si>
  <si>
    <t>BACON KG</t>
  </si>
  <si>
    <t>SADIA</t>
  </si>
  <si>
    <t>FIBRA FIBRACO</t>
  </si>
  <si>
    <t>FIBRA LIMPEZA</t>
  </si>
  <si>
    <t>MOLHO CHEDDAR VEGANO</t>
  </si>
  <si>
    <t>PAPEL HIGIENICO ROLAO</t>
  </si>
  <si>
    <t>HORTIFRUTI FABIANO</t>
  </si>
  <si>
    <t>QUADROS</t>
  </si>
  <si>
    <t>CABEÇOTE DE FRITADEIRA</t>
  </si>
  <si>
    <t>BAVARESCO</t>
  </si>
  <si>
    <t>MERCADO OFERTÃO</t>
  </si>
  <si>
    <t>JOSÉ REPAROS</t>
  </si>
  <si>
    <t>ÁGUA SANITARIA</t>
  </si>
  <si>
    <t>SACO DE LIXO 60 L</t>
  </si>
  <si>
    <t>BALDE RETRATIL</t>
  </si>
  <si>
    <t>SACO DE LIXO PRETO 150L</t>
  </si>
  <si>
    <t>SACO DE LIXO PRETO 200 L</t>
  </si>
  <si>
    <t>RESERVATÓRIO SABONETEIRA</t>
  </si>
  <si>
    <t>PAPEL TOALHA</t>
  </si>
  <si>
    <t>SACO DE LIXO PRETO 60L</t>
  </si>
  <si>
    <t>ENERGETICO REDBULL MELANCIA</t>
  </si>
  <si>
    <t>MESAS E CADEIRAS DE MADEIRA</t>
  </si>
  <si>
    <t>REISOL</t>
  </si>
  <si>
    <t>ANEIS DE CEBOLA E FRANGO</t>
  </si>
  <si>
    <t>LIMÃO SICILIANO</t>
  </si>
  <si>
    <t>LARANJA</t>
  </si>
  <si>
    <t>MANUTENÇÕES JANELA</t>
  </si>
  <si>
    <t>BRUNO LACERDA</t>
  </si>
  <si>
    <t>PAGODE JANELA</t>
  </si>
  <si>
    <t>CHAMAVO</t>
  </si>
  <si>
    <t>FANTA GUARANÁ E TONICA</t>
  </si>
  <si>
    <t>ZERO HORA</t>
  </si>
  <si>
    <t>BLEND SMASH</t>
  </si>
  <si>
    <t>FEMSA</t>
  </si>
  <si>
    <t>KUAT</t>
  </si>
  <si>
    <t>AGUA SG</t>
  </si>
  <si>
    <t>AGUA CG</t>
  </si>
  <si>
    <t>CADEIRAS DE PRAIA E MESA PRAIA</t>
  </si>
  <si>
    <t>MOR</t>
  </si>
  <si>
    <t>ADMISSÃO ZÉ</t>
  </si>
  <si>
    <t>ENERGETICO REDBULL TROPICAL</t>
  </si>
  <si>
    <t xml:space="preserve">APEROL </t>
  </si>
  <si>
    <t xml:space="preserve">JUNIOR MAIONESE </t>
  </si>
  <si>
    <t>DLR ALIMENTOS</t>
  </si>
  <si>
    <t>JUNIOR VEGANESE</t>
  </si>
  <si>
    <t>JUNIOR CHEEDAR VEGANO</t>
  </si>
  <si>
    <t>JUNIOR MOSTARDA</t>
  </si>
  <si>
    <t>MANUTENÇÃO BOMBA PRESSURIZAÇÃO</t>
  </si>
  <si>
    <t>IMPRESSORA IFOOD</t>
  </si>
  <si>
    <t>MÃO DE OBRA ZÉ</t>
  </si>
  <si>
    <t>EMULSIFICANTE</t>
  </si>
  <si>
    <t>GELEIA DE PIMENTA</t>
  </si>
  <si>
    <t>MUFS</t>
  </si>
  <si>
    <t>ALCOOL 70</t>
  </si>
  <si>
    <t>BOMBRIL</t>
  </si>
  <si>
    <t>SACO DE LIXO PRETO</t>
  </si>
  <si>
    <t>TRIDENT MELANCIA</t>
  </si>
  <si>
    <t>COPAL</t>
  </si>
  <si>
    <t>TRIDENT MENTA</t>
  </si>
  <si>
    <t>TRIDENT DE MORANGO</t>
  </si>
  <si>
    <t>HALLS CEREJA</t>
  </si>
  <si>
    <t>HALLS EXTRA FORTE</t>
  </si>
  <si>
    <t>HALLS MELACIA</t>
  </si>
  <si>
    <t>HALLS MENTA</t>
  </si>
  <si>
    <t>CATCHUP HEINZ</t>
  </si>
  <si>
    <t>FILEZINHO EMPANADO SEARA</t>
  </si>
  <si>
    <t>MAIONESE SACHE HEINZ</t>
  </si>
  <si>
    <t>MOSTARDA SACHE HEINZ</t>
  </si>
  <si>
    <t>ENERGETICO REDBULL</t>
  </si>
  <si>
    <t>SAL</t>
  </si>
  <si>
    <t>WALK TALK</t>
  </si>
  <si>
    <t>CADEIRA DE MADEIRA</t>
  </si>
  <si>
    <t>CARPINTEIRO</t>
  </si>
  <si>
    <t>GRAFICA- QUADROS E ADESIVOS</t>
  </si>
  <si>
    <t>EFICAZ ERICA</t>
  </si>
  <si>
    <t>HAMBURGUER VEGANO</t>
  </si>
  <si>
    <t>MC CAIN ANEL DE CEBOLA</t>
  </si>
  <si>
    <t>COCA LATA</t>
  </si>
  <si>
    <t>COCA ZERO</t>
  </si>
  <si>
    <t>EMCIMA DA HORA</t>
  </si>
  <si>
    <t>OI E CLARO</t>
  </si>
  <si>
    <t>PAPEL TERMICO</t>
  </si>
  <si>
    <t>SEGURANÇA</t>
  </si>
  <si>
    <t>DIEGO</t>
  </si>
  <si>
    <t>PATROCINIO EVENTO THUI</t>
  </si>
  <si>
    <t>RESET MARKETING</t>
  </si>
  <si>
    <t xml:space="preserve">TOLDO </t>
  </si>
  <si>
    <t>FABI COZINHA</t>
  </si>
  <si>
    <t>COZINHA</t>
  </si>
  <si>
    <t>SEGALAS</t>
  </si>
  <si>
    <t>31/02</t>
  </si>
  <si>
    <t>GIN HAMBRE</t>
  </si>
  <si>
    <t>WHISKEY</t>
  </si>
  <si>
    <t>OCULOS E BOTA</t>
  </si>
  <si>
    <t>DESENGORDURANTES</t>
  </si>
  <si>
    <t>CACHAÇA</t>
  </si>
  <si>
    <t>PMI</t>
  </si>
  <si>
    <t>QUEIJO GOUDA</t>
  </si>
  <si>
    <t>CHOPP PILSEN 50 L</t>
  </si>
  <si>
    <t>CANETAS  PINCEL</t>
  </si>
  <si>
    <t>TESTE EVENTO DE COMIDA JANELA</t>
  </si>
  <si>
    <t>CEBOLA</t>
  </si>
  <si>
    <t>CARNE</t>
  </si>
  <si>
    <t>MICROONDAS</t>
  </si>
  <si>
    <t>CASAS BAHIA</t>
  </si>
  <si>
    <t>ÓLEO DE ALGODÃO</t>
  </si>
  <si>
    <t>SACOLA REFRI DELIVERY</t>
  </si>
  <si>
    <t>CASA DE EMBALAGEM</t>
  </si>
  <si>
    <t>SAMBA JANELA</t>
  </si>
  <si>
    <t>SAMBAMAIS</t>
  </si>
  <si>
    <t>COCA COLA</t>
  </si>
  <si>
    <t>LIMÃO TAHITI</t>
  </si>
  <si>
    <t>ÁGUA SG</t>
  </si>
  <si>
    <t>DELVALE MARACUJÁ</t>
  </si>
  <si>
    <t>DELVALE UVA</t>
  </si>
  <si>
    <t>LAMPADA LED EXTERNO</t>
  </si>
  <si>
    <t>BOBINA ELGIN 9</t>
  </si>
  <si>
    <t>CANUDOS</t>
  </si>
  <si>
    <t>COMBUSTIVEL TORO</t>
  </si>
  <si>
    <t>POSTO MAHLE</t>
  </si>
  <si>
    <t>CÓPIA MARACUJÃO</t>
  </si>
  <si>
    <t>ERICA</t>
  </si>
  <si>
    <t>XEQUE MATE</t>
  </si>
  <si>
    <t>BRIOCHE</t>
  </si>
  <si>
    <t>GOUDA</t>
  </si>
  <si>
    <t>BATATA MC CAIN SUPERCRYSPY 7MM</t>
  </si>
  <si>
    <t xml:space="preserve">REDBULL </t>
  </si>
  <si>
    <t>PIRULITO CAIXA GABI</t>
  </si>
  <si>
    <t>CURAÇAU BLUE</t>
  </si>
  <si>
    <t>ESPUMANTE</t>
  </si>
  <si>
    <t>ADEGA MUFS</t>
  </si>
  <si>
    <t>REDBULL MARACUJÃO</t>
  </si>
  <si>
    <t>JANTAR 1M</t>
  </si>
  <si>
    <t>CARNE JANTAR 1M</t>
  </si>
  <si>
    <t>QUIEJO CHEEDAR VIGOR</t>
  </si>
  <si>
    <t>GROWLER AMERICAN IPA</t>
  </si>
  <si>
    <t>AÇUCAR CARAVELA</t>
  </si>
  <si>
    <t>CAMISAS JANELA</t>
  </si>
  <si>
    <t>PEDRA PRA AFIAR FACA</t>
  </si>
  <si>
    <t>HAMBRE GIN</t>
  </si>
  <si>
    <t>BOURBON 5L WHISKEY</t>
  </si>
  <si>
    <t>PROFANO NEGRONI 5L</t>
  </si>
  <si>
    <t>ALFAJOR BRANCO</t>
  </si>
  <si>
    <t>ALFAJOR MEIO AMARGO</t>
  </si>
  <si>
    <t>EXTRATO DE GENGIBRE</t>
  </si>
  <si>
    <t>MARMITAS</t>
  </si>
  <si>
    <t>MARCELNHO</t>
  </si>
  <si>
    <t>FIRE BACCO</t>
  </si>
  <si>
    <t>BLEND TESTE FRANGO 2</t>
  </si>
  <si>
    <t>BLEND BLUMENAU TESTE</t>
  </si>
  <si>
    <t>MOSTARDA HEINZ</t>
  </si>
  <si>
    <t>BLEND TESTE FRANGO</t>
  </si>
  <si>
    <t>REDBULL SUGAR FREE</t>
  </si>
  <si>
    <t>APERIT APEROL</t>
  </si>
  <si>
    <t>NINA BAG</t>
  </si>
  <si>
    <t>VODKA BAG</t>
  </si>
  <si>
    <t>GARRAFA NINA</t>
  </si>
  <si>
    <t>EM CIMA DA HORA</t>
  </si>
  <si>
    <t>JOSÉ EXAME</t>
  </si>
  <si>
    <t>APORTE TRAFEGO PAGO</t>
  </si>
  <si>
    <t>INSTAGRAM</t>
  </si>
  <si>
    <t>HORTI+ ÁGUA</t>
  </si>
  <si>
    <t>CAFÉ DA MANHÃ</t>
  </si>
  <si>
    <t>POSTO PARANAGUÁ</t>
  </si>
  <si>
    <t>CHEEDAR</t>
  </si>
  <si>
    <t>CARNAVAL ACESSORIOS</t>
  </si>
  <si>
    <t>VARIAS LOJAS</t>
  </si>
  <si>
    <t>JOÃO DJ</t>
  </si>
  <si>
    <t>JOÃO RAMOS</t>
  </si>
  <si>
    <t>BONUS DO TIME</t>
  </si>
  <si>
    <t>ALUGUEL+ÁGUA</t>
  </si>
  <si>
    <t>KAT SALARIO</t>
  </si>
  <si>
    <t>FABIANA SALARIO</t>
  </si>
  <si>
    <t>TRÁFEGO PAGO</t>
  </si>
  <si>
    <t>FELIPE ULTIMOS DIAS</t>
  </si>
  <si>
    <t>BANDA DE PAGODE</t>
  </si>
  <si>
    <t>FRENESI</t>
  </si>
  <si>
    <t>MANTEIGA SEM SAL</t>
  </si>
  <si>
    <t>FIRE BAG</t>
  </si>
  <si>
    <t>JAMBU BAG</t>
  </si>
  <si>
    <t>EXUBERANCIA</t>
  </si>
  <si>
    <t>KETCHUP HEINZ BAG</t>
  </si>
  <si>
    <t>LUVA LATEX</t>
  </si>
  <si>
    <t>TOUCA DESCARTAVEL</t>
  </si>
  <si>
    <t>COCA COCA</t>
  </si>
  <si>
    <t>ÁGUA NORMAL</t>
  </si>
  <si>
    <t>BATATA MC CAIN 7MM DELIVERY</t>
  </si>
  <si>
    <t>HAMBURGUER DO FUTURO</t>
  </si>
  <si>
    <t>CARNE DESFIADA P FECHAR PEDIDO</t>
  </si>
  <si>
    <t>MONIN CARAMELO</t>
  </si>
  <si>
    <t>MONIN MARACUJÁ</t>
  </si>
  <si>
    <t>MONIN MORANGO</t>
  </si>
  <si>
    <t>MONIN TANGERINA</t>
  </si>
  <si>
    <t>MONIN TORANJA</t>
  </si>
  <si>
    <t>DJ KENJI</t>
  </si>
  <si>
    <t>KENJI</t>
  </si>
  <si>
    <t>SOM KENJI</t>
  </si>
  <si>
    <t xml:space="preserve">FUE </t>
  </si>
  <si>
    <t>PODRÃO FUNCIONARIOS</t>
  </si>
  <si>
    <t>TRIDENT CEREJA</t>
  </si>
  <si>
    <t>TRIDENT FRESH</t>
  </si>
  <si>
    <t>TRIDENT MORANGO</t>
  </si>
  <si>
    <t>TRIDENT TUTTI FRUTTI</t>
  </si>
  <si>
    <t>GELO PRIMEIRA SEMANA</t>
  </si>
  <si>
    <t>WHISKEY BAG</t>
  </si>
  <si>
    <t>GIN</t>
  </si>
  <si>
    <t>TOMATE</t>
  </si>
  <si>
    <t>CHEIRO VERDE</t>
  </si>
  <si>
    <t>BATATA MC CAIN</t>
  </si>
  <si>
    <t>JOELHEIRA GORDOS</t>
  </si>
  <si>
    <t>DECORAÇÕES ST PATRICKS</t>
  </si>
  <si>
    <t>ISO FESTAS</t>
  </si>
  <si>
    <t>PÃO BRIOCHE O PADEIRO</t>
  </si>
  <si>
    <t>O PADEIRO</t>
  </si>
  <si>
    <t>PERFEX</t>
  </si>
  <si>
    <t>EMPORIO DA LIMPEZA</t>
  </si>
  <si>
    <t>LARANJA PERA</t>
  </si>
  <si>
    <t>REPOLHO 1</t>
  </si>
  <si>
    <t>REPOLHO 2</t>
  </si>
  <si>
    <t>DEL VALE DE MARACUJÁ</t>
  </si>
  <si>
    <t>DEL VALE DE UVA</t>
  </si>
  <si>
    <t xml:space="preserve">REPAROS </t>
  </si>
  <si>
    <t>BRUNO</t>
  </si>
  <si>
    <t>KETCHUP HEINZ SACHÊ</t>
  </si>
  <si>
    <t>DIARIA CASA + COMBUSTIVEL</t>
  </si>
  <si>
    <t>BONUS</t>
  </si>
  <si>
    <t>SUPORTE TABLET</t>
  </si>
  <si>
    <t>THUIX</t>
  </si>
  <si>
    <t>LUVAS SANRO LARANJA</t>
  </si>
  <si>
    <t>LUVA RANHURADA</t>
  </si>
  <si>
    <t>ALCOOL CERIAIS</t>
  </si>
  <si>
    <t>ESSENCIA</t>
  </si>
  <si>
    <t>TOUCA TNT</t>
  </si>
  <si>
    <t>SACO DE LIXO VERDE</t>
  </si>
  <si>
    <t>CHOPP PILSEN 50L VERDE</t>
  </si>
  <si>
    <t>ZOMAR</t>
  </si>
  <si>
    <t>JOAO RAMOS</t>
  </si>
  <si>
    <t>MONIN DE MORANGO</t>
  </si>
  <si>
    <t>LIMAO</t>
  </si>
  <si>
    <t>GASOLINA</t>
  </si>
  <si>
    <t>IPIRANGA</t>
  </si>
  <si>
    <t>PÃO BRIOCHE ART BREAD</t>
  </si>
  <si>
    <t>PÃO AUSTRALIANO ART BREAD</t>
  </si>
  <si>
    <t>MANGEITA SEM SAL MULLER</t>
  </si>
  <si>
    <t>MANTEIGA SEM SAL RIOLAT</t>
  </si>
  <si>
    <t>BATATA 7MM MC CAIN</t>
  </si>
  <si>
    <t>BATATA 7MM MC CAIN DELIVERY</t>
  </si>
  <si>
    <t>QUEIJO GOUDA CRISPY</t>
  </si>
  <si>
    <t>ACOPLADO TERMICO LANCHE</t>
  </si>
  <si>
    <t>VODKA BACCO BAG</t>
  </si>
  <si>
    <t>TOMATE ITALIANO</t>
  </si>
  <si>
    <t>PEÇA FRITADEIRA</t>
  </si>
  <si>
    <t>OLEO DE ALGODÃO</t>
  </si>
  <si>
    <t>SOS</t>
  </si>
  <si>
    <t>MESH INTERNET</t>
  </si>
  <si>
    <t>ARROZ DOCE</t>
  </si>
  <si>
    <t>HARPIC</t>
  </si>
  <si>
    <t>CONSERTO PRIVADA E TORNEIRAS</t>
  </si>
  <si>
    <t>INSUMOS</t>
  </si>
  <si>
    <t>HORTI+ SAL</t>
  </si>
  <si>
    <t>AÇUCAR 5KG</t>
  </si>
  <si>
    <t>ESPONJA NÃO RISCA AZUL</t>
  </si>
  <si>
    <t>LÃ DE AÇO</t>
  </si>
  <si>
    <t>SACOLA PLÁSTICA</t>
  </si>
  <si>
    <t>MATERIAL DE LIMPEZA</t>
  </si>
  <si>
    <t>MANUTENÇÕES</t>
  </si>
  <si>
    <t>PAGODE</t>
  </si>
  <si>
    <t xml:space="preserve">PAGODE </t>
  </si>
  <si>
    <t>SAMBA MAIS</t>
  </si>
  <si>
    <t>REDBULL + HORTI</t>
  </si>
  <si>
    <t>META BATIDA</t>
  </si>
  <si>
    <t>ROLELITORAL</t>
  </si>
  <si>
    <t xml:space="preserve"> TRAFEGO PAGO</t>
  </si>
  <si>
    <t>PAGODE EM CIMA DA HORA</t>
  </si>
  <si>
    <t>DJ</t>
  </si>
  <si>
    <t>SANCHES</t>
  </si>
  <si>
    <t>THE TRIO</t>
  </si>
  <si>
    <t>JAIGERMEISTER</t>
  </si>
  <si>
    <t>BACON FRIMESA</t>
  </si>
  <si>
    <t>OFERTÃO</t>
  </si>
  <si>
    <t>PRATELEIRAS INOX</t>
  </si>
  <si>
    <t>PIMENTA FRANGO</t>
  </si>
  <si>
    <t>BACON SEARA KG</t>
  </si>
  <si>
    <t>PÃO BRIOCHE</t>
  </si>
  <si>
    <t>COMBUSTIVEL</t>
  </si>
  <si>
    <t>MAHLE</t>
  </si>
  <si>
    <t>SEGALAS'S</t>
  </si>
  <si>
    <t>BATATA MC CAIN 7MM SALÃO</t>
  </si>
  <si>
    <t>UFC PREMIUM+ OBRAS</t>
  </si>
  <si>
    <t>UFC</t>
  </si>
  <si>
    <t>ALCOOL LIMPEZA</t>
  </si>
  <si>
    <t>DESIFENTANTE</t>
  </si>
  <si>
    <t>ESSENCIA MUNDUS</t>
  </si>
  <si>
    <t>FIBRA LIMPEZA CHAPA</t>
  </si>
  <si>
    <t>FIXADOR MUNDUS</t>
  </si>
  <si>
    <t>LIMPA VIDROS</t>
  </si>
  <si>
    <t>PERFECX</t>
  </si>
  <si>
    <t>SACO LIXO 60 L</t>
  </si>
  <si>
    <t>SACO PLASTICO BOMPACK</t>
  </si>
  <si>
    <t>LARANJA UN</t>
  </si>
  <si>
    <t>TOMADAS</t>
  </si>
  <si>
    <t>PROFANO NEGRONI</t>
  </si>
  <si>
    <t>VODKA BACCO BAG 5L</t>
  </si>
  <si>
    <t>JAMBU</t>
  </si>
  <si>
    <t>FIRE</t>
  </si>
  <si>
    <t>MONTAGEM INOX</t>
  </si>
  <si>
    <t>TEQUILA</t>
  </si>
  <si>
    <t>BANCADA COZINHA PÃO</t>
  </si>
  <si>
    <t>ROLETA SHOT</t>
  </si>
  <si>
    <t>ANIVERSARIO GIGICA</t>
  </si>
  <si>
    <t>CRIS</t>
  </si>
  <si>
    <t>EMBALAGEM TERMICA</t>
  </si>
  <si>
    <t>ETIQUETA BISNAGA</t>
  </si>
  <si>
    <t>TERMOMETRO CULINARIO</t>
  </si>
  <si>
    <t>XAROPE MONIN MARACUJA</t>
  </si>
  <si>
    <t>OBRAS</t>
  </si>
  <si>
    <t>BLEND ZERO HORA</t>
  </si>
  <si>
    <t>TRIDENT</t>
  </si>
  <si>
    <t>BATATA FRITA 7MM MCCAIN</t>
  </si>
  <si>
    <t>GROWLER</t>
  </si>
  <si>
    <t>PAO BIMBO MAX</t>
  </si>
  <si>
    <t>OVOS DA PASCOA</t>
  </si>
  <si>
    <t>AÇUCAR</t>
  </si>
  <si>
    <t>SACHÊ</t>
  </si>
  <si>
    <t>MAIONESE HEINZ SACHE</t>
  </si>
  <si>
    <t>DOAÇÃO</t>
  </si>
  <si>
    <t>LIMPADORA RAQUEL</t>
  </si>
  <si>
    <t>PODRÃO</t>
  </si>
  <si>
    <t>PIZZA COMEMORAÇÃO</t>
  </si>
  <si>
    <t>FORNO A LENHA</t>
  </si>
  <si>
    <t>TABLET REPOSIÇÃO</t>
  </si>
  <si>
    <t>TRIDENT HORTELA</t>
  </si>
  <si>
    <t>PAO AUSTRALIANO</t>
  </si>
  <si>
    <t>PAO BRIOCHE BIMBO</t>
  </si>
  <si>
    <t>CONCENTRADO CLARILIMP</t>
  </si>
  <si>
    <t>PANO MULTIUSO</t>
  </si>
  <si>
    <t>PAPEL TOALHA INTER</t>
  </si>
  <si>
    <t>SACO LIXO 100LT</t>
  </si>
  <si>
    <t>SACO LIXO 150LT</t>
  </si>
  <si>
    <t>SACO LIXO 60LT</t>
  </si>
  <si>
    <t>SAPOLIO CREMOSO</t>
  </si>
  <si>
    <t>CANUDO</t>
  </si>
  <si>
    <t>ALFAJOR PRETO</t>
  </si>
  <si>
    <t>EXAME KATHILCE</t>
  </si>
  <si>
    <t>FONTE DE LED + MONTAGEM MESA</t>
  </si>
  <si>
    <t>ALFACE AMERICANA UN</t>
  </si>
  <si>
    <t>LITORAL EM DOBRO</t>
  </si>
  <si>
    <t>EMILLY</t>
  </si>
  <si>
    <t>REPAROS</t>
  </si>
  <si>
    <t>LARANJA UNIDADE</t>
  </si>
  <si>
    <t>DINHO DISTRIBUIÇÃO</t>
  </si>
  <si>
    <t>QUEIJO PARMESÃO</t>
  </si>
  <si>
    <t>CARNE ZERO HORA</t>
  </si>
  <si>
    <t>BOLO GUSTAVO</t>
  </si>
  <si>
    <t>BONIFICAÇÃO</t>
  </si>
  <si>
    <t>JANELA GERAL</t>
  </si>
  <si>
    <t>ÁGUA CG</t>
  </si>
  <si>
    <t>HAMBURGUER VEGETARIANO</t>
  </si>
  <si>
    <t>ADEGA MUF'S</t>
  </si>
  <si>
    <t>MAIONESE SACHÊ HEINZ</t>
  </si>
  <si>
    <t>REPOLHO ROXO</t>
  </si>
  <si>
    <t>BATATA MC CAIN DELIVERY</t>
  </si>
  <si>
    <t>DINHO</t>
  </si>
  <si>
    <t>GEMOL MULTI USO</t>
  </si>
  <si>
    <t>GEMOL CHAPA</t>
  </si>
  <si>
    <t>SOLEMAR</t>
  </si>
  <si>
    <t>CANETINHA</t>
  </si>
  <si>
    <t>COCA NORMAL</t>
  </si>
  <si>
    <t>REDBULL MELÃO</t>
  </si>
  <si>
    <t>LIZA ÓLEO 15,8L</t>
  </si>
  <si>
    <t>CADEIRA REFORMA</t>
  </si>
  <si>
    <t>ESTOFARIA LUZ</t>
  </si>
  <si>
    <t>BEBIDAS DINHO</t>
  </si>
  <si>
    <t>NATUROVOS</t>
  </si>
  <si>
    <t>MOLHO CHEEDAR</t>
  </si>
  <si>
    <t xml:space="preserve">PAO BRIOCHE </t>
  </si>
  <si>
    <t>MOSTARDA HEINZ SACHE</t>
  </si>
  <si>
    <t>BOBINA PICOTADA</t>
  </si>
  <si>
    <t>CARAMELAR</t>
  </si>
  <si>
    <t>XAROPE MONIN CARAMELO</t>
  </si>
  <si>
    <t>BLEND FRANGO</t>
  </si>
  <si>
    <t>GASOSA T CROSS</t>
  </si>
  <si>
    <t>CEBOLINHA</t>
  </si>
  <si>
    <t>DESLOCAMENTO</t>
  </si>
  <si>
    <t>PRODUTOS VEGANOS</t>
  </si>
  <si>
    <t xml:space="preserve">MEGARUSSA </t>
  </si>
  <si>
    <t>CANUDO DRINK</t>
  </si>
  <si>
    <t>CANUDO REFRI</t>
  </si>
  <si>
    <t>ESPONJA</t>
  </si>
  <si>
    <t>FIBRA DE LIMPEZA</t>
  </si>
  <si>
    <t>FILME PVC</t>
  </si>
  <si>
    <t>PAPEL HIGIENICO ROLO GRANDE</t>
  </si>
  <si>
    <t>SACO PLÁSTICO 100L</t>
  </si>
  <si>
    <t>VALVULA ALTA PRESSÃO</t>
  </si>
  <si>
    <t>FILEZINHO SEARA</t>
  </si>
  <si>
    <t>NINA</t>
  </si>
  <si>
    <t>ETIQUETA</t>
  </si>
  <si>
    <t>BISNAGAS</t>
  </si>
  <si>
    <t>BLEND 3</t>
  </si>
  <si>
    <t>BATATA MCCAIN 7MM</t>
  </si>
  <si>
    <t>AVENTAL E BISNAGAS</t>
  </si>
  <si>
    <t>BONIFICACAO FABIANO</t>
  </si>
  <si>
    <t>SALTON BRUT</t>
  </si>
  <si>
    <t>ÓLEO DE ALGODAO</t>
  </si>
  <si>
    <t>PROFANA NEGRONI</t>
  </si>
  <si>
    <t>SALSA</t>
  </si>
  <si>
    <t>LIMAO CAIXA</t>
  </si>
  <si>
    <t>FIRE BAG 5L</t>
  </si>
  <si>
    <t>JAMBU BAG 5L</t>
  </si>
  <si>
    <t>NINA BAG 5L</t>
  </si>
  <si>
    <t xml:space="preserve">BICOS </t>
  </si>
  <si>
    <t>BACON</t>
  </si>
  <si>
    <t>LIMAO SICILIANO UNIDADE</t>
  </si>
  <si>
    <t>LINDAMIR</t>
  </si>
  <si>
    <t>SABONETO LIQUIDO</t>
  </si>
  <si>
    <t>SACO DE LIXO 100L</t>
  </si>
  <si>
    <t>SACO DE LIXO 150L</t>
  </si>
  <si>
    <t>ATENDIMENTO JANELA</t>
  </si>
  <si>
    <t>ZERO HORA BLEND</t>
  </si>
  <si>
    <t>SHELL</t>
  </si>
  <si>
    <t>DIA DOS NAMORADOS</t>
  </si>
  <si>
    <t>ISOFESTAS</t>
  </si>
  <si>
    <t>VINHOS CAMPO LARGO</t>
  </si>
  <si>
    <t>CAMPO LARGO</t>
  </si>
  <si>
    <t>PREESH CORREIO</t>
  </si>
  <si>
    <t>CAFÉ</t>
  </si>
  <si>
    <t>BANDA DE REGGAE</t>
  </si>
  <si>
    <t>BOLO</t>
  </si>
  <si>
    <t>CAFÉ GABI</t>
  </si>
  <si>
    <t>DELICATS</t>
  </si>
  <si>
    <t>CARTAO</t>
  </si>
  <si>
    <t xml:space="preserve">META </t>
  </si>
  <si>
    <t xml:space="preserve">META EXTRA </t>
  </si>
  <si>
    <t>ZÉ</t>
  </si>
  <si>
    <t>PERFECT</t>
  </si>
  <si>
    <t>LUVA NITRICA GG</t>
  </si>
  <si>
    <t>LUVA NITRICA G</t>
  </si>
  <si>
    <t>BLEND ZERO</t>
  </si>
  <si>
    <t>COPO QUENTÃO</t>
  </si>
  <si>
    <t>SERTANEJO</t>
  </si>
  <si>
    <t>ANGELICA</t>
  </si>
  <si>
    <t>MATERIAIS DE DIVULGAÇÃO</t>
  </si>
  <si>
    <t>ERIKA</t>
  </si>
  <si>
    <t>HALLS MENTOL</t>
  </si>
  <si>
    <t>PIZZA 2M FAT</t>
  </si>
  <si>
    <t>DISK TONNY</t>
  </si>
  <si>
    <t>REPOLHO</t>
  </si>
  <si>
    <t>BACON TESTE</t>
  </si>
  <si>
    <t>LIMÃO SICILIANO UN</t>
  </si>
  <si>
    <t>/</t>
  </si>
  <si>
    <t>ONION RINGS</t>
  </si>
  <si>
    <t>TINTA CADEIRAS DE PRAIA</t>
  </si>
  <si>
    <t>CIRLENE</t>
  </si>
  <si>
    <t>VINICIUS E THAYNA</t>
  </si>
  <si>
    <t>FABIANO DESLOCAMENTO E EXTRA</t>
  </si>
  <si>
    <t>FESTIVAL</t>
  </si>
  <si>
    <t>INSUMOS QUENTÃO</t>
  </si>
  <si>
    <t>JARDIM DAS ERVAS</t>
  </si>
  <si>
    <t>HALLS MELANCIA</t>
  </si>
  <si>
    <t>MANTEIGA S SAL</t>
  </si>
  <si>
    <t>BACON FATIADO</t>
  </si>
  <si>
    <t>ÓLEO DE ALGODÃO 5,1L</t>
  </si>
  <si>
    <t>SPRITE FREESH</t>
  </si>
  <si>
    <t>BATATA MCCAIN 9MM</t>
  </si>
  <si>
    <t>BISNAGA+ FRITADEIRA+PESCA</t>
  </si>
  <si>
    <t>SUCO CAMPO LARGO LARANJA</t>
  </si>
  <si>
    <t>DETERGENTE NEUTRO</t>
  </si>
  <si>
    <t>BARBECUE</t>
  </si>
  <si>
    <t>PALITO DE DENTE</t>
  </si>
  <si>
    <t>VASSOURA MULTIUSO</t>
  </si>
  <si>
    <t>SACO DE LIXO 60L</t>
  </si>
  <si>
    <t>PROFANO</t>
  </si>
  <si>
    <t>LEITE</t>
  </si>
  <si>
    <t>SOS KN70</t>
  </si>
  <si>
    <t>33,1482</t>
  </si>
  <si>
    <t>CHOP IPA 30L</t>
  </si>
  <si>
    <t>LIMÃO</t>
  </si>
  <si>
    <t>VENENO</t>
  </si>
  <si>
    <t>FITAS E DIVERSOS</t>
  </si>
  <si>
    <t>DIVERSOS</t>
  </si>
  <si>
    <t>BALANÇA</t>
  </si>
  <si>
    <t>FONE WALKIE TALK</t>
  </si>
  <si>
    <t>TAXA DE MUSICA</t>
  </si>
  <si>
    <t>ECAD</t>
  </si>
  <si>
    <t>WAFFLE</t>
  </si>
  <si>
    <t>PIMENTA</t>
  </si>
  <si>
    <t>PODRÃO E HORTI</t>
  </si>
  <si>
    <t>GORDO DESLOCAMENTO</t>
  </si>
  <si>
    <t>ZERO BLEND</t>
  </si>
  <si>
    <t>ENTRADA DO SOM</t>
  </si>
  <si>
    <t>LUMIX PRO</t>
  </si>
  <si>
    <t>JOSE CUERVO</t>
  </si>
  <si>
    <t>BLUETOOTH SOM</t>
  </si>
  <si>
    <t>MANUTENÇÃO FRITADEIRA</t>
  </si>
  <si>
    <t>CASA DO AÇOUGUEIRO</t>
  </si>
  <si>
    <t>CABO XLR</t>
  </si>
  <si>
    <t>BRUNO MANUTENÇÕES</t>
  </si>
  <si>
    <t>FANTA MARACUJÁ</t>
  </si>
  <si>
    <t>CEBOLA KG</t>
  </si>
  <si>
    <t>BEIQUIM</t>
  </si>
  <si>
    <t>HAMBURGUER PODRÃO</t>
  </si>
  <si>
    <t>BRF</t>
  </si>
  <si>
    <t>FRANGO NOVO</t>
  </si>
  <si>
    <t>BINGO</t>
  </si>
  <si>
    <t>DESLOCAMENTO LUIZ E FABIANO</t>
  </si>
  <si>
    <t>CONTA ATRASADA ECAD</t>
  </si>
  <si>
    <t>BOLSA GABI</t>
  </si>
  <si>
    <t>GESTÃO ESOCIAL</t>
  </si>
  <si>
    <t>MINISTERIO DE TRABALHO</t>
  </si>
  <si>
    <t>PARCELA SOM</t>
  </si>
  <si>
    <t>BAG 5L</t>
  </si>
  <si>
    <t>PEPINO HEMMER</t>
  </si>
  <si>
    <t>BATATA DELIVERY</t>
  </si>
  <si>
    <t>DEMARCHI</t>
  </si>
  <si>
    <t>BAG FIRE 5L</t>
  </si>
  <si>
    <t>BAG JAMBU 5L</t>
  </si>
  <si>
    <t>BAG VODKA 5L</t>
  </si>
  <si>
    <t>ALCOOL TUPI</t>
  </si>
  <si>
    <t>DISPENSER P PAPEL HIGIENICO ROLÃO</t>
  </si>
  <si>
    <t>LUSTRA MOVEIS POLIFOR</t>
  </si>
  <si>
    <t>ESCOVA LIMPA TENIS</t>
  </si>
  <si>
    <t>CLORO</t>
  </si>
  <si>
    <t>COPO DESCARTAVEL QUENTÃO</t>
  </si>
  <si>
    <t>ETIQUETA DELIVERY</t>
  </si>
  <si>
    <t>FIBRA FIBRAÇO</t>
  </si>
  <si>
    <t>PEGADOR DE GELO</t>
  </si>
  <si>
    <t>TAMPA TRANSPARENTE</t>
  </si>
  <si>
    <t>DOAÇÃO JANELA</t>
  </si>
  <si>
    <t>FOCINHOS CARENTES</t>
  </si>
  <si>
    <t>FRETE VINHO</t>
  </si>
  <si>
    <t>ÓLEO E HORTI</t>
  </si>
  <si>
    <t>AJUSTE SALARIAL FABIANO</t>
  </si>
  <si>
    <t>AJUSTE SALARIAL LUIZ</t>
  </si>
  <si>
    <t>LAMPADA QUENTE</t>
  </si>
  <si>
    <t>HALLS PRETO</t>
  </si>
  <si>
    <t>HALLS MORANGO</t>
  </si>
  <si>
    <t>DESINFETANTE</t>
  </si>
  <si>
    <t>ADAPTAÇÕES KARAOKE E REPAROS</t>
  </si>
  <si>
    <t>BAG WHISKEY</t>
  </si>
  <si>
    <t>VODKA BAG 5L</t>
  </si>
  <si>
    <t>ATIVAÇÃO INFLUENCERS KARAOKE</t>
  </si>
  <si>
    <t>PILHA RECARREGAVEL KARAOKE</t>
  </si>
  <si>
    <t>GENGIBRE</t>
  </si>
  <si>
    <t>TOMATE UN</t>
  </si>
  <si>
    <t>ALHO</t>
  </si>
  <si>
    <t>REPOLHO VERDE UN</t>
  </si>
  <si>
    <t>REPOLHO ROXO UN</t>
  </si>
  <si>
    <t>FRANGO PORÇÃO</t>
  </si>
  <si>
    <t>BANDA</t>
  </si>
  <si>
    <t>QUIEJO CHEEDAR</t>
  </si>
  <si>
    <t xml:space="preserve">DJ </t>
  </si>
  <si>
    <t>LEITE E ÓLEO</t>
  </si>
  <si>
    <t>GERAÇÃO COCACOLA</t>
  </si>
  <si>
    <t>FANTA GUARANA</t>
  </si>
  <si>
    <t>GUARANA KUAT</t>
  </si>
  <si>
    <t>SCHWEPPES TONICA</t>
  </si>
  <si>
    <t>BOBINA IMPRESSORA</t>
  </si>
  <si>
    <t>PARMESÃO</t>
  </si>
  <si>
    <t>BATATA MCCAIN</t>
  </si>
  <si>
    <t>JIMO SILICONE</t>
  </si>
  <si>
    <t>LIMPA VIDROS 5L</t>
  </si>
  <si>
    <t>MEDIDOR DE DECIBEIS</t>
  </si>
  <si>
    <t>CADEIRA CONSERTO</t>
  </si>
  <si>
    <t>MOVEIS</t>
  </si>
  <si>
    <t>PEDRA SANITARIA</t>
  </si>
  <si>
    <t>LUELY</t>
  </si>
  <si>
    <t>NOSSO TOQUE</t>
  </si>
  <si>
    <t>DEVOLUÇÃO CLIENTE</t>
  </si>
  <si>
    <t>BONIFICAÇÃ0</t>
  </si>
  <si>
    <t>CAIXA DE ÓLEO</t>
  </si>
  <si>
    <t>ARY SALARIO</t>
  </si>
  <si>
    <t>KAUE</t>
  </si>
  <si>
    <t>CEBOLA CRISPY</t>
  </si>
  <si>
    <t>XAROPE MARACUJÁ</t>
  </si>
  <si>
    <t>XAROPE MORANGO</t>
  </si>
  <si>
    <t>TRIDENT MELÂNCIA</t>
  </si>
  <si>
    <t>ALCOOL</t>
  </si>
  <si>
    <t>CLORO 5L</t>
  </si>
  <si>
    <t>DESINFETANTE 5L</t>
  </si>
  <si>
    <t>DETERGENTE 5L</t>
  </si>
  <si>
    <t>GEMOL 5L</t>
  </si>
  <si>
    <t>PANO MULTI USO</t>
  </si>
  <si>
    <t>WHISKEY BAG 5L</t>
  </si>
  <si>
    <t>KARAOKE</t>
  </si>
  <si>
    <t xml:space="preserve"> COCA ZERO</t>
  </si>
  <si>
    <t>NO GRAU</t>
  </si>
  <si>
    <t>RETENÇÃO MUNICIPAL</t>
  </si>
  <si>
    <t>PARANAGUÁ</t>
  </si>
  <si>
    <t>PACOTE DE PORÇÃO</t>
  </si>
  <si>
    <t>GOLD</t>
  </si>
  <si>
    <t>FILTRO PAPEL</t>
  </si>
  <si>
    <t>PEPINO</t>
  </si>
  <si>
    <t>SUPORTE LUZ COZINHA</t>
  </si>
  <si>
    <t>FRETE</t>
  </si>
  <si>
    <t>EXAMES FUNCIONARIOS</t>
  </si>
  <si>
    <t>BOLO KATHILCE</t>
  </si>
  <si>
    <t>CAFÉ KATHILCE</t>
  </si>
  <si>
    <t>REDBULL ALASKA</t>
  </si>
  <si>
    <t>TRIDENT CANELA</t>
  </si>
  <si>
    <t>MOLHO SHOYU</t>
  </si>
  <si>
    <t>KETCHUP BAG HEINZ</t>
  </si>
  <si>
    <t>SACO DE LIXO 200L</t>
  </si>
  <si>
    <t>PÃO AUSTRALIANO</t>
  </si>
  <si>
    <t>PRESENTE</t>
  </si>
  <si>
    <t>SECRETÁRIO MUNICIPAL</t>
  </si>
  <si>
    <t>FRUTARIA</t>
  </si>
  <si>
    <t>CLARILIMP 5L</t>
  </si>
  <si>
    <t>SUPORTE SABONETE</t>
  </si>
  <si>
    <t>ANIVERSARIO FABI</t>
  </si>
  <si>
    <t>ANIVERSARIO</t>
  </si>
  <si>
    <t>ALFACE CRESPA</t>
  </si>
  <si>
    <t>CARTÃO BRADESCO</t>
  </si>
  <si>
    <t>SINDICATO</t>
  </si>
  <si>
    <t>ALB MARKETING AUTOMAÇÃO E MESANLIDADE</t>
  </si>
  <si>
    <t>ALB</t>
  </si>
  <si>
    <t>TV JOGO</t>
  </si>
  <si>
    <t>GUARANA</t>
  </si>
  <si>
    <t>REFORMAS</t>
  </si>
  <si>
    <t>CADEIRAS DE PRAIA</t>
  </si>
  <si>
    <t>KETCHUP SACHÊ HEINZ</t>
  </si>
  <si>
    <t>TELA PARA COZINHA( VIGILANCIA)</t>
  </si>
  <si>
    <t>ESTRADO CHOPP</t>
  </si>
  <si>
    <t>LEO UTILIDADES</t>
  </si>
  <si>
    <t>MESA DE INOX COZINHA</t>
  </si>
  <si>
    <t>MANGUITO</t>
  </si>
  <si>
    <t xml:space="preserve">BOBINA </t>
  </si>
  <si>
    <t>MATERIAL DE ESCRITORIO</t>
  </si>
  <si>
    <t>CONE E FITAS</t>
  </si>
  <si>
    <t>PORTO IPI</t>
  </si>
  <si>
    <t>ÓLEO DE SOJA E FRANGO</t>
  </si>
  <si>
    <t xml:space="preserve">CAFÉ </t>
  </si>
  <si>
    <t>FANTA MARACUJA</t>
  </si>
  <si>
    <t>GUARDASOL</t>
  </si>
  <si>
    <t>TERA</t>
  </si>
  <si>
    <t>OVO EM PÓ</t>
  </si>
  <si>
    <t>ALHO KG</t>
  </si>
  <si>
    <t>DLR</t>
  </si>
  <si>
    <t>CERTIFICADO DIGITAL PDV</t>
  </si>
  <si>
    <t>GL 2000 CHAPA</t>
  </si>
  <si>
    <t>SABONETE</t>
  </si>
  <si>
    <t>QUADRO TEMPO DESAFIO</t>
  </si>
  <si>
    <t>HAMBRE GIN BAG</t>
  </si>
  <si>
    <t>DECORAÇÕES</t>
  </si>
  <si>
    <t>KARAMELLAR</t>
  </si>
  <si>
    <t>LUSTRA MOVEIS</t>
  </si>
  <si>
    <t>ALCOOL 70% 5L</t>
  </si>
  <si>
    <t>PAPEL TOTALHA</t>
  </si>
  <si>
    <t>WTF</t>
  </si>
  <si>
    <t>DJ WAG</t>
  </si>
  <si>
    <t>ANIVERSARIO GORDO</t>
  </si>
  <si>
    <t>CONTA ATRASADA BACCO</t>
  </si>
  <si>
    <t>GRUPO SACODE</t>
  </si>
  <si>
    <t>GIOVANA SALARIO- DESLIGAMENTO</t>
  </si>
  <si>
    <t>BLEND 1 MES PASSADO</t>
  </si>
  <si>
    <t xml:space="preserve"> BLEND 2 MES PASSADO</t>
  </si>
  <si>
    <t>BEIQUIM MES PASSADO</t>
  </si>
  <si>
    <t>PAPEL HIGIENICO ROLÃO</t>
  </si>
  <si>
    <t>DESLOCAMENTO FUNCIONARIOS</t>
  </si>
  <si>
    <t>JANELA GERENCIA</t>
  </si>
  <si>
    <t>XAROPE MONIN BLUEBERRY</t>
  </si>
  <si>
    <t>TRIDENT HORTELÃ</t>
  </si>
  <si>
    <t>ELUANA</t>
  </si>
  <si>
    <t>VR FUNCIONARIOS</t>
  </si>
  <si>
    <t>VR</t>
  </si>
  <si>
    <t>BLEND COSTELA</t>
  </si>
  <si>
    <t>PERFEX VERDE</t>
  </si>
  <si>
    <t>PERFEX LARANJA</t>
  </si>
  <si>
    <t>XAROPE CARAMELO</t>
  </si>
  <si>
    <t>XAROPE MONIN MARACUJO</t>
  </si>
  <si>
    <t>ML</t>
  </si>
  <si>
    <t>CAMISAS</t>
  </si>
  <si>
    <t>RESTAURAÇÃO BAR</t>
  </si>
  <si>
    <t>ULTRA PIZZA</t>
  </si>
  <si>
    <t>BAG GIN</t>
  </si>
  <si>
    <t>ALFACE NORMAL</t>
  </si>
  <si>
    <t>TORQUETTI</t>
  </si>
  <si>
    <t>MUGIL</t>
  </si>
  <si>
    <t>MUGIL+ DRINK</t>
  </si>
  <si>
    <t>TAXA MUNICIPAL</t>
  </si>
  <si>
    <t>PREFEITURA DE PARANAGUA</t>
  </si>
  <si>
    <t>ÓLEO E HORI</t>
  </si>
  <si>
    <t>JARRA GABI</t>
  </si>
  <si>
    <t>SPOTIFY</t>
  </si>
  <si>
    <t>FRIGOBAR</t>
  </si>
  <si>
    <t>JOTA</t>
  </si>
  <si>
    <t>CIRO GELO</t>
  </si>
  <si>
    <t>CABO DE SOM + ILUMINAÇÃO EXTERNA</t>
  </si>
  <si>
    <t>WHAT A FUNK</t>
  </si>
  <si>
    <t>WAG</t>
  </si>
  <si>
    <t xml:space="preserve"> SACO DE LIXO 100L</t>
  </si>
  <si>
    <t>BANDA + DJ</t>
  </si>
  <si>
    <t>DECORAÇÃO</t>
  </si>
  <si>
    <t>THINKER</t>
  </si>
  <si>
    <t>GUS COROA DE FLORES</t>
  </si>
  <si>
    <t>BIBI FESTAS</t>
  </si>
  <si>
    <t>HORTI E ÓLEO</t>
  </si>
  <si>
    <t>NICOLLY  SALARIO</t>
  </si>
  <si>
    <t>EMPRESA DE MKT</t>
  </si>
  <si>
    <t>CAMERAS E AMPLIFICADOR</t>
  </si>
  <si>
    <t>PREMIUM</t>
  </si>
  <si>
    <t xml:space="preserve">SINDICATO </t>
  </si>
  <si>
    <t>FARMACIA JANELA</t>
  </si>
  <si>
    <t>HALLOWEEN</t>
  </si>
  <si>
    <t>DAS KETELLIN</t>
  </si>
  <si>
    <t>CAIXA ORGANIZADORA</t>
  </si>
  <si>
    <t>GARRAFA VODKA</t>
  </si>
  <si>
    <t>GARRAFA JAMBU</t>
  </si>
  <si>
    <t>GARRAFA FIRE</t>
  </si>
  <si>
    <t>DADINHO</t>
  </si>
  <si>
    <t>FIBRAÇO</t>
  </si>
  <si>
    <t>LEITE INTEGRAL</t>
  </si>
  <si>
    <t>LUVA NITRILICA GRANDE</t>
  </si>
  <si>
    <t>LUVA NITRILICA MEDIA</t>
  </si>
  <si>
    <t>PANO ROLO AZUL</t>
  </si>
  <si>
    <t>PANO ROLO LARANJA</t>
  </si>
  <si>
    <t>PANO ROLO VERDE</t>
  </si>
  <si>
    <t>GIN BAG</t>
  </si>
  <si>
    <t>NEGRONI BAG</t>
  </si>
  <si>
    <t>BARBECUE E PENEIRA</t>
  </si>
  <si>
    <t>FILEZINHO FRANGO</t>
  </si>
  <si>
    <t>REFORMAS JANELA</t>
  </si>
  <si>
    <t>PÃO</t>
  </si>
  <si>
    <t>SACO COZINHA</t>
  </si>
  <si>
    <t>ADEGA BRASIL</t>
  </si>
  <si>
    <t>JANTAR DE COMEMORAÇÃO 1 ANO</t>
  </si>
  <si>
    <t>PREMIERE ANUAL</t>
  </si>
  <si>
    <t>AMAZON</t>
  </si>
  <si>
    <t>GIOVANA ULTIMO PAG</t>
  </si>
  <si>
    <t>REPARO BALCÃO REFRIGERADO</t>
  </si>
  <si>
    <t>DOUGLAS</t>
  </si>
  <si>
    <t>CHEIRO VERDE MAÇO</t>
  </si>
  <si>
    <t>BOBINA ELGIN</t>
  </si>
  <si>
    <t>VINISUL</t>
  </si>
  <si>
    <t>HALLS UVA VERDE</t>
  </si>
  <si>
    <t>CABO CAT5</t>
  </si>
  <si>
    <t>PONTO DE VENDA</t>
  </si>
  <si>
    <t>QUEIJO COALHO</t>
  </si>
  <si>
    <t>REDBULL NECTARINA</t>
  </si>
  <si>
    <t>PEPINOS HEMMER</t>
  </si>
  <si>
    <t>XAROPE MONIN SABUGUEIRO</t>
  </si>
  <si>
    <t>LUIZ NETO 13º</t>
  </si>
  <si>
    <t>FABIANO 13º</t>
  </si>
  <si>
    <t>ARY 13º</t>
  </si>
  <si>
    <t>NICOLLY  13º</t>
  </si>
  <si>
    <t>GABI 13º</t>
  </si>
  <si>
    <t>KAT 13º</t>
  </si>
  <si>
    <t>FABIANA 13º</t>
  </si>
  <si>
    <t>TNT DECORAÇAO</t>
  </si>
  <si>
    <t>CASA DOS TECIDOS</t>
  </si>
  <si>
    <t>TINTAS JANELA</t>
  </si>
  <si>
    <t>LOJA DE TINTA</t>
  </si>
  <si>
    <t>HALLS</t>
  </si>
  <si>
    <t>SAID</t>
  </si>
  <si>
    <t>TOMADA</t>
  </si>
  <si>
    <t>FILÉ DE TILAPIA</t>
  </si>
  <si>
    <t>COPACOL</t>
  </si>
  <si>
    <t>AZEITE TRUFADO, RALADOR E SACO PLASTICO</t>
  </si>
  <si>
    <t>PREMIOS P CONFRA</t>
  </si>
  <si>
    <t>HAMBURGUER PODRAO</t>
  </si>
  <si>
    <t>QUEIJO MUSSARELA</t>
  </si>
  <si>
    <t>QUEIJO PARMESAO</t>
  </si>
  <si>
    <t>BATATA</t>
  </si>
  <si>
    <t>FORNECEDOR LOCAL</t>
  </si>
  <si>
    <t>SOB MEDIDA</t>
  </si>
  <si>
    <t xml:space="preserve">SOFT DRINKS </t>
  </si>
  <si>
    <t>NICOLLY  RECISÃO</t>
  </si>
  <si>
    <t>CANETA + AVENTAL</t>
  </si>
  <si>
    <t>ÁGUA SANITARIA 5LT</t>
  </si>
  <si>
    <t>ESPOJA DUPLA</t>
  </si>
  <si>
    <t>PERFEX AZUL</t>
  </si>
  <si>
    <t>BOBINA PICOTADA 500 UN</t>
  </si>
  <si>
    <t>DAVIPAN</t>
  </si>
  <si>
    <t>BOBINA PICOTADA 1000 UN</t>
  </si>
  <si>
    <t>TOALHA INTERFOLHA</t>
  </si>
  <si>
    <t>CYMCO</t>
  </si>
  <si>
    <t>TILÁPIA</t>
  </si>
  <si>
    <t>FILEZINHO DE FRANGO SEARA</t>
  </si>
  <si>
    <t>ESTADIA RICARDO</t>
  </si>
  <si>
    <t>HOTEL MONTE LIBANO</t>
  </si>
  <si>
    <t>LAMPADA E SPOT DO JARDIM</t>
  </si>
  <si>
    <t>BISCOFF</t>
  </si>
  <si>
    <t>SOS KN</t>
  </si>
  <si>
    <t>SACO DE LIXO 50L</t>
  </si>
  <si>
    <t xml:space="preserve">FILTROS </t>
  </si>
  <si>
    <t>AZEITE TRUFADO</t>
  </si>
  <si>
    <t>CONFRARIA</t>
  </si>
  <si>
    <t>DIVERSOS FORNECEDORES</t>
  </si>
  <si>
    <t>QUEIJO</t>
  </si>
  <si>
    <t>SAMBA A+</t>
  </si>
  <si>
    <t>MOSTARDA BAG</t>
  </si>
  <si>
    <t>CEBOLA ROXA</t>
  </si>
  <si>
    <t>CYRO</t>
  </si>
  <si>
    <t>CHEEDAR VEGANO</t>
  </si>
  <si>
    <t>SOL LONGNECK</t>
  </si>
  <si>
    <t>SOL 600 ML</t>
  </si>
  <si>
    <t>ILUMINAÇÃO</t>
  </si>
  <si>
    <t>MOLHO INGLÊS</t>
  </si>
  <si>
    <t>TAXA JUNTA</t>
  </si>
  <si>
    <t>CERVEJA HEINEKEN ZERO</t>
  </si>
  <si>
    <t>HALLS + TRIDENT</t>
  </si>
  <si>
    <t>HORTIFRUTI HAIDUCK</t>
  </si>
  <si>
    <t>CEBOLA ROXA KG</t>
  </si>
  <si>
    <t>BATATA 7MM SURECRISP</t>
  </si>
  <si>
    <t>CAIXA LIMÃO</t>
  </si>
  <si>
    <t>EXTRADO</t>
  </si>
  <si>
    <t>LÉO UTILIDADES</t>
  </si>
  <si>
    <t>CONSERTO MESA E CADEIRA</t>
  </si>
  <si>
    <t>HEINEKEN ZERO</t>
  </si>
  <si>
    <t>ADILSON</t>
  </si>
  <si>
    <t>BEBIDAS GERAIS</t>
  </si>
  <si>
    <t>JANELA BAR</t>
  </si>
  <si>
    <t>CANETAS</t>
  </si>
  <si>
    <t>HAMMUD SHOPPING</t>
  </si>
  <si>
    <t>SACO 4X23</t>
  </si>
  <si>
    <t>AZEITE TRUFADO + COPO DE SHOT</t>
  </si>
  <si>
    <t>SACO PE</t>
  </si>
  <si>
    <t>REDBULL CALIENTE</t>
  </si>
  <si>
    <t>TAXA POLICIA</t>
  </si>
  <si>
    <t>POLICIA CIVIL</t>
  </si>
  <si>
    <t>KETCHUP BAG</t>
  </si>
  <si>
    <t>ETIQUETA LACRE</t>
  </si>
  <si>
    <t>KN70</t>
  </si>
  <si>
    <t>ACOPLADO TÉRMICO</t>
  </si>
  <si>
    <t>JAMBU GARRAFA</t>
  </si>
  <si>
    <t>VODKA GARRAFA</t>
  </si>
  <si>
    <t>DEDETIZAÇÃO</t>
  </si>
  <si>
    <t>LUCAS VOI</t>
  </si>
  <si>
    <t>REBULL MARACUJÃO</t>
  </si>
  <si>
    <t>ALCAPARRAS</t>
  </si>
  <si>
    <t>CHAVE JANELA</t>
  </si>
  <si>
    <t>BURGUER FUTURO</t>
  </si>
  <si>
    <t>TROCA DE REGISTRO GÁS</t>
  </si>
  <si>
    <t>JOSÉ VITOR</t>
  </si>
  <si>
    <t>TAXA VIGILANCIA</t>
  </si>
  <si>
    <t>TAXA ALVARA</t>
  </si>
  <si>
    <t>PORTA SABÃO</t>
  </si>
  <si>
    <t>HEINEKEN ZERO + DESLOCAMENTO</t>
  </si>
  <si>
    <t>REVISÃO BALCÃO REFRIGERADO</t>
  </si>
  <si>
    <t>JORGE</t>
  </si>
  <si>
    <t>CHEEDAR VEGADO</t>
  </si>
  <si>
    <t>CARTORIO + MATERIAIS</t>
  </si>
  <si>
    <t>MATERIAL DE LIMPEZA + FILTRO</t>
  </si>
  <si>
    <t>BRUNO REFORMAS</t>
  </si>
  <si>
    <t>BATATA VERÃO</t>
  </si>
  <si>
    <t>DECORAÇÕES CARNAVAL</t>
  </si>
  <si>
    <t>PREESH ENVIO</t>
  </si>
  <si>
    <t xml:space="preserve">GOLD </t>
  </si>
  <si>
    <t>ETIQUETA ADESIVA</t>
  </si>
  <si>
    <t>HALLS UVA</t>
  </si>
  <si>
    <t>MOLHO</t>
  </si>
  <si>
    <t>GALÃO</t>
  </si>
  <si>
    <t>EMBALA TUDO</t>
  </si>
  <si>
    <t>PINTOR</t>
  </si>
  <si>
    <t>ADÃO</t>
  </si>
  <si>
    <t>GL2000</t>
  </si>
  <si>
    <t>MELISSA</t>
  </si>
  <si>
    <t>CANTONEIRA</t>
  </si>
  <si>
    <t>BALAROTI</t>
  </si>
  <si>
    <t>GRAMPEADOR</t>
  </si>
  <si>
    <t>RED BULL NECTARINA</t>
  </si>
  <si>
    <t>LUVA NITRICA</t>
  </si>
  <si>
    <t>SACHÊ MAIONESE HEINZ</t>
  </si>
  <si>
    <t>LAMPADAS COZINHA</t>
  </si>
  <si>
    <t>CIFÃO</t>
  </si>
  <si>
    <t>ÓLEO</t>
  </si>
  <si>
    <t>SACOLA PLASTICA IFOOD</t>
  </si>
  <si>
    <t>ESPONJA DUPLA FACE</t>
  </si>
  <si>
    <t>ETIQUETA DE VALIDADE</t>
  </si>
  <si>
    <t>SACHE MOLHO DE PIMENTA</t>
  </si>
  <si>
    <t>FILÉ TILAPIA</t>
  </si>
  <si>
    <t>WAP</t>
  </si>
  <si>
    <t>LUZ + FONTE</t>
  </si>
  <si>
    <t>TINTA JANELA</t>
  </si>
  <si>
    <t>CIRLENE TINTAS</t>
  </si>
  <si>
    <t xml:space="preserve">SEGURO BEM ESTAR </t>
  </si>
  <si>
    <t>SEGBEM</t>
  </si>
  <si>
    <t>TELEFONE JANELA</t>
  </si>
  <si>
    <t>TIM</t>
  </si>
  <si>
    <t>CERVEJA HEINEKEN</t>
  </si>
  <si>
    <t>MANUTENÇÕES GERAIS</t>
  </si>
  <si>
    <t>REDBULL NOMRAL</t>
  </si>
  <si>
    <t>COSTELA</t>
  </si>
  <si>
    <t>LIDER</t>
  </si>
  <si>
    <t xml:space="preserve"> FIRE BAG</t>
  </si>
  <si>
    <t>MOLHO INGLES</t>
  </si>
  <si>
    <t>SABONETE LIQUIDO</t>
  </si>
  <si>
    <t>VASSOURA</t>
  </si>
  <si>
    <t>DECORAÇÕES SAINT PATRICK</t>
  </si>
  <si>
    <t>ILUMINAÇÕES MANUTENÇÃO</t>
  </si>
  <si>
    <t>MANUTENÇÃO AR CONDICIONADO</t>
  </si>
  <si>
    <t>RAFAEL</t>
  </si>
  <si>
    <t>PULSEIRA</t>
  </si>
  <si>
    <t>EMBALA BEM</t>
  </si>
  <si>
    <t>MANGA LEE</t>
  </si>
  <si>
    <t>PRESENTE DIA DAS MULHERES</t>
  </si>
  <si>
    <t>CACAU SHOW</t>
  </si>
  <si>
    <t>ETIQUETAS</t>
  </si>
  <si>
    <t>ALCOOL 70%</t>
  </si>
  <si>
    <t>HALLS E TRIDENT</t>
  </si>
  <si>
    <t xml:space="preserve">MONSTER </t>
  </si>
  <si>
    <t>CABOS ILUMINAÇÃO</t>
  </si>
  <si>
    <t>MANUTENÇÃO</t>
  </si>
  <si>
    <t xml:space="preserve">RAFAEL </t>
  </si>
  <si>
    <t>TROCA DE AR CONDICIONADO</t>
  </si>
  <si>
    <t>MOLHO JUNIONESE</t>
  </si>
  <si>
    <t xml:space="preserve">CHEEDAR VEGANO </t>
  </si>
  <si>
    <t>QUEIHO PRATO</t>
  </si>
  <si>
    <t>KALUNGA</t>
  </si>
  <si>
    <t>CEBOLA MC CAIN</t>
  </si>
  <si>
    <t>SHINDO</t>
  </si>
  <si>
    <t>EQUIPAMENTOS JANELA</t>
  </si>
  <si>
    <t>MALBORO GOLD</t>
  </si>
  <si>
    <t>BEYCON</t>
  </si>
  <si>
    <t>MALBORO FUSION</t>
  </si>
  <si>
    <t>LM FIRST CUT</t>
  </si>
  <si>
    <t>HEINEKEN</t>
  </si>
  <si>
    <t>TRIDENT 6UN</t>
  </si>
  <si>
    <t>CANUDO PAPEL</t>
  </si>
  <si>
    <t>SACO PORCOES</t>
  </si>
  <si>
    <t>PARMESAO</t>
  </si>
  <si>
    <t>CAMISETA</t>
  </si>
  <si>
    <t>ÁGUA SANITARIA 5L</t>
  </si>
  <si>
    <t>CANUDO FLEXIVEL</t>
  </si>
  <si>
    <t>CANUDO MEXEDOR</t>
  </si>
  <si>
    <t>PVC</t>
  </si>
  <si>
    <t>UNIFORMES, PENEIRA E AZEITE</t>
  </si>
  <si>
    <t xml:space="preserve">TINTAS </t>
  </si>
  <si>
    <t>REPINTURA</t>
  </si>
  <si>
    <t>ADAO</t>
  </si>
  <si>
    <t>PRIME TV</t>
  </si>
  <si>
    <t>PRIME</t>
  </si>
  <si>
    <t>BOBINA</t>
  </si>
  <si>
    <t>TRIDENT E HALLS</t>
  </si>
  <si>
    <t>CABO DE SOM</t>
  </si>
  <si>
    <t>BURGUER VEGANO</t>
  </si>
  <si>
    <t>TORQUETTE</t>
  </si>
  <si>
    <t>LIMAO SICILIANO</t>
  </si>
  <si>
    <t>DEL VALE MARACUJÁ</t>
  </si>
  <si>
    <t>FIGURINHAS DA COPA</t>
  </si>
  <si>
    <t xml:space="preserve">SMOLKA </t>
  </si>
  <si>
    <t>ALBUM DE CAPA DURA NORMAL</t>
  </si>
  <si>
    <t>ALBUM CAPA DURA GOLD</t>
  </si>
  <si>
    <t>AMBEV</t>
  </si>
  <si>
    <t>RENOVACAO 2 MESES ELUANA</t>
  </si>
  <si>
    <t>ESPACO DA LIMPEZA</t>
  </si>
  <si>
    <t>AUSTRALIANO</t>
  </si>
  <si>
    <t>PRODUTO MATA BARATA</t>
  </si>
  <si>
    <t>ÁLCOOL 70</t>
  </si>
  <si>
    <t>MOSTARDA HEINZ SANCHE</t>
  </si>
  <si>
    <t>SACOS DE LIXO</t>
  </si>
  <si>
    <t>VINAGRE DE ÁLCOOL</t>
  </si>
  <si>
    <t>KAMILLY</t>
  </si>
  <si>
    <t>PENEIRA E PIMENTA</t>
  </si>
  <si>
    <t>MARLBORO FUSION</t>
  </si>
  <si>
    <t>DEYCON</t>
  </si>
  <si>
    <t>REDBULL QUEENS</t>
  </si>
  <si>
    <t>BRIAN QUEENS</t>
  </si>
  <si>
    <t>CAMISETAS</t>
  </si>
  <si>
    <t>BIANCA SALARIO</t>
  </si>
  <si>
    <t>SACO BATATINHA</t>
  </si>
  <si>
    <t>MOSTARDA HEIZ SACHÊ</t>
  </si>
  <si>
    <t>REDBULL PRIMEIRA PARCELA</t>
  </si>
  <si>
    <t>MOP/LUVAS/FITA CREPE E ETC</t>
  </si>
  <si>
    <t>VINHO TINTO SUAVE</t>
  </si>
  <si>
    <t>ZANLORENZI</t>
  </si>
  <si>
    <t>CALÇA RODRIGO</t>
  </si>
  <si>
    <t>SHOPPE</t>
  </si>
  <si>
    <t>BATEDOR</t>
  </si>
  <si>
    <t>MANJERICAO</t>
  </si>
  <si>
    <t>COGUMELO PARIS</t>
  </si>
  <si>
    <t>COUVE FOLHA</t>
  </si>
  <si>
    <t>CAMISETA COZINHA</t>
  </si>
  <si>
    <t>PIMENTA ROSA</t>
  </si>
  <si>
    <t>REDBULL POMELLO</t>
  </si>
  <si>
    <t>BONIFICAÇÃO DIARISTA</t>
  </si>
  <si>
    <t>ROSE</t>
  </si>
  <si>
    <t>COPA FATIADA</t>
  </si>
  <si>
    <t>LICOR DE PUDIM</t>
  </si>
  <si>
    <t>FILEZINHO DE FRANGO</t>
  </si>
  <si>
    <t>BICO DOSADOR+ COPO DE SHOT E ETC</t>
  </si>
  <si>
    <t>PENEIRA</t>
  </si>
  <si>
    <t>LIMPEZA FANTASIA</t>
  </si>
  <si>
    <t>SANDRA</t>
  </si>
  <si>
    <t>ELUANA ATÉ O FINAL DO ANO</t>
  </si>
  <si>
    <t>CEBPOLA CRISPY</t>
  </si>
  <si>
    <t>PIMENTA SIRACHA</t>
  </si>
  <si>
    <t>CANELA</t>
  </si>
  <si>
    <t>SUPORTE TV COPA</t>
  </si>
  <si>
    <t>DECORAÇAO</t>
  </si>
  <si>
    <t>EMBALABEM</t>
  </si>
  <si>
    <t>TINTA</t>
  </si>
  <si>
    <t>COMERCIO DE TINTA</t>
  </si>
  <si>
    <t>COPOS PERSONALIZADOS</t>
  </si>
  <si>
    <t>MASTER SILK</t>
  </si>
  <si>
    <t>EXAME ANUAL</t>
  </si>
  <si>
    <t>MATTE LEÃO</t>
  </si>
  <si>
    <t>BONUS LUIZ</t>
  </si>
  <si>
    <t>LUIZ</t>
  </si>
  <si>
    <t>WAL SALARIO</t>
  </si>
  <si>
    <t>MOSTAR HEINZ SACHÊ</t>
  </si>
  <si>
    <t xml:space="preserve">QUEIJO CHEEDAR </t>
  </si>
  <si>
    <t>FRETE COPOS DA COPA</t>
  </si>
  <si>
    <t>BACCO DEBITO ABERTO</t>
  </si>
  <si>
    <t>COUVE PARIS</t>
  </si>
  <si>
    <t>PIMENTA DO REINO MOIDA</t>
  </si>
  <si>
    <t>TOUCA</t>
  </si>
  <si>
    <t>AÇUCAR ALEGRE</t>
  </si>
  <si>
    <t>SUQUEIRA</t>
  </si>
  <si>
    <t>TV TCP 55</t>
  </si>
  <si>
    <t>TV</t>
  </si>
  <si>
    <t>CAMISETA DA COPA AMARELA</t>
  </si>
  <si>
    <t>PIRULITO CAIXA</t>
  </si>
  <si>
    <t>MOLETOM</t>
  </si>
  <si>
    <t>JANELA</t>
  </si>
  <si>
    <t>2 INFLUENCERS</t>
  </si>
  <si>
    <t>ISADORA + 1</t>
  </si>
  <si>
    <t>MANJERICÃO</t>
  </si>
  <si>
    <t>COUVE</t>
  </si>
  <si>
    <t>HORTI PATANEGRA</t>
  </si>
  <si>
    <t>TELÃO</t>
  </si>
  <si>
    <t>TINKER</t>
  </si>
  <si>
    <t>MOSTARDA DJON</t>
  </si>
  <si>
    <t>OVO INTEGRAL EM PÓ</t>
  </si>
  <si>
    <t>REDBULL 2/5</t>
  </si>
  <si>
    <t>DIFERENÇA DE EMBALAGEM</t>
  </si>
  <si>
    <t>SACO DE BATATA</t>
  </si>
  <si>
    <t>ROLO ETIQUETA</t>
  </si>
  <si>
    <t>REDBULL POMELO</t>
  </si>
  <si>
    <t>INLFUENCER 3</t>
  </si>
  <si>
    <t>NATY SANCHES</t>
  </si>
  <si>
    <t>RECISÃO KATHILCE 2/2</t>
  </si>
  <si>
    <t>KATHILCE</t>
  </si>
  <si>
    <t>QUADRO ANOTAÇÃO DE BOLÃO</t>
  </si>
  <si>
    <t>URNA SORTEIO</t>
  </si>
  <si>
    <t>DOG P GALERA</t>
  </si>
  <si>
    <t>BATISTA</t>
  </si>
  <si>
    <t>TENDA SEMANA 1</t>
  </si>
  <si>
    <t>MESA E CADEIRAS ENTRADA</t>
  </si>
  <si>
    <t>JANELA SALAO E COZINHA</t>
  </si>
  <si>
    <t>ADVOGADO KATHILCE</t>
  </si>
  <si>
    <t>DR FELIPE</t>
  </si>
  <si>
    <t>EXTENSÃO</t>
  </si>
  <si>
    <t>PROELHM</t>
  </si>
  <si>
    <t>RADIO</t>
  </si>
  <si>
    <t>SEGURO JETTA</t>
  </si>
  <si>
    <t>OVOS</t>
  </si>
  <si>
    <t>MANTEGUEIRA</t>
  </si>
  <si>
    <t>TENDA SEMANA 2</t>
  </si>
  <si>
    <t>MANGALEE</t>
  </si>
  <si>
    <t>PILARES COM CORRENTES</t>
  </si>
  <si>
    <t>AFTERMOVIE</t>
  </si>
  <si>
    <t>LÉO</t>
  </si>
  <si>
    <t>VINHO</t>
  </si>
  <si>
    <t>LUMIX</t>
  </si>
  <si>
    <t>COUVE MANTEIGA</t>
  </si>
  <si>
    <t>COCA ZERO PROMO</t>
  </si>
  <si>
    <t>COCA NORMAL PROMO</t>
  </si>
  <si>
    <t>QUEIJO PROVOLONE</t>
  </si>
  <si>
    <t>LACFRIOS</t>
  </si>
  <si>
    <t>FRETE PÃO</t>
  </si>
  <si>
    <t>GÁS DIAS 18 E 29</t>
  </si>
  <si>
    <t>AFTER MOVIE</t>
  </si>
  <si>
    <t>JMT</t>
  </si>
  <si>
    <t>BANDEIRINHA</t>
  </si>
  <si>
    <t>DELLYS</t>
  </si>
  <si>
    <t>HAMBURGUER FUTURO</t>
  </si>
  <si>
    <t>BOBINA IFOOD</t>
  </si>
  <si>
    <t>BOBINA PVC</t>
  </si>
  <si>
    <t>DAVI PAN</t>
  </si>
  <si>
    <t>CANUDO+LUVAS</t>
  </si>
  <si>
    <t>MANTEGUEIGA S/SAL</t>
  </si>
  <si>
    <t>ÓLEO SOJA</t>
  </si>
  <si>
    <t>CRAVO</t>
  </si>
  <si>
    <t>QUEIJO PODRÃO</t>
  </si>
  <si>
    <t>VINHO TINTO</t>
  </si>
  <si>
    <t>SANDRA FANTASIA</t>
  </si>
  <si>
    <t>EXAMES WAL</t>
  </si>
  <si>
    <t>FUET</t>
  </si>
  <si>
    <t>COPOS DARNEL</t>
  </si>
  <si>
    <t>LIXO</t>
  </si>
  <si>
    <t>MAÇONARIA</t>
  </si>
  <si>
    <t>INSTITUTO PALAZOLLO</t>
  </si>
  <si>
    <t>DOG EQUIPE</t>
  </si>
  <si>
    <t>MAGUILA</t>
  </si>
  <si>
    <t>MANTEGUEIRA +PENEIRA+SERRA</t>
  </si>
  <si>
    <t>MESA COPA 2/3</t>
  </si>
  <si>
    <t>MOLHO JUNIORNESE</t>
  </si>
  <si>
    <t>MOSTARDA</t>
  </si>
  <si>
    <t>FGTS RODRIGO</t>
  </si>
  <si>
    <t>RODRIGO</t>
  </si>
  <si>
    <t>REDBULL 3/5</t>
  </si>
  <si>
    <t>CAFÉ TRADICIONAL</t>
  </si>
  <si>
    <t xml:space="preserve">SEGURO </t>
  </si>
  <si>
    <t>TOMATE LONGA KG</t>
  </si>
  <si>
    <t>TOMATE SALADETE</t>
  </si>
  <si>
    <t xml:space="preserve">BONIFICAÇÃO META </t>
  </si>
  <si>
    <t>GUARDANAPOS</t>
  </si>
  <si>
    <t>XAROPE TORANJA</t>
  </si>
  <si>
    <t>XAROPE TANGERINA</t>
  </si>
  <si>
    <t>ÁGUA CLORO</t>
  </si>
  <si>
    <t>SAL REFINADO</t>
  </si>
  <si>
    <t>TOUCA DE NYLON</t>
  </si>
  <si>
    <t>CURSO</t>
  </si>
  <si>
    <t>GUIA DE EMPRESAS</t>
  </si>
  <si>
    <t>DESCRIÇÃO</t>
  </si>
  <si>
    <t>GRUPO</t>
  </si>
  <si>
    <t>FORNECEDOR</t>
  </si>
  <si>
    <t>CUSTO</t>
  </si>
  <si>
    <t>SITUAÇÃO ATUAL</t>
  </si>
  <si>
    <t>RECEITA</t>
  </si>
  <si>
    <t>KPIs</t>
  </si>
  <si>
    <t>Para cobrir</t>
  </si>
  <si>
    <t>Bruta</t>
  </si>
  <si>
    <t>Liquida</t>
  </si>
  <si>
    <t>FIXO TOTAL</t>
  </si>
  <si>
    <t>VÁRIAVEL</t>
  </si>
  <si>
    <t>L.L</t>
  </si>
  <si>
    <t>% CMV</t>
  </si>
  <si>
    <t>MKP</t>
  </si>
  <si>
    <t>M.C. %</t>
  </si>
  <si>
    <t>Custos Fixos</t>
  </si>
  <si>
    <t>AUX</t>
  </si>
  <si>
    <t>% 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</si>
</sst>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#,##0.00;\(#,##0.00\)"/>
    <numFmt numFmtId="165" formatCode="[$R$ -416]#,##0.00"/>
    <numFmt numFmtId="166" formatCode="dd&quot;/&quot;mm&quot;/&quot;yyyy"/>
    <numFmt numFmtId="167" formatCode="[$R$]#,##0.00"/>
    <numFmt numFmtId="169" formatCode="_(&quot;R$&quot;* #,##0.00_);_(&quot;R$&quot;* \(#,##0.00\);_(&quot;R$&quot;* &quot;-&quot;??_);_(@_)"/>
    <numFmt numFmtId="170" formatCode="&quot;R$&quot;#,##0.00"/>
    <numFmt numFmtId="171" formatCode="[$R$]#,##0.000"/>
    <numFmt numFmtId="172" formatCode="&quot;R$&quot;\ #,##0.00"/>
    <numFmt numFmtId="174" formatCode="dd/mm"/>
    <numFmt numFmtId="175" formatCode="d/m/yyyy"/>
    <numFmt numFmtId="176" formatCode="0.0"/>
    <numFmt numFmtId="177" formatCode="0.000"/>
    <numFmt numFmtId="178" formatCode="[$R$ -416]#,##0.0000"/>
    <numFmt numFmtId="179" formatCode="d/m"/>
  </numFmts>
  <fonts count="24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theme="1"/>
      <name val="Roboto"/>
    </font>
    <font>
      <sz val="12"/>
      <color rgb="FFFF0000"/>
      <name val="Calibri"/>
      <family val="2"/>
    </font>
    <font>
      <b/>
      <sz val="11"/>
      <color theme="1"/>
      <name val="Roboto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rgb="FF000000"/>
      <name val="Docs-Calibri"/>
    </font>
    <font>
      <sz val="12"/>
      <color theme="1"/>
      <name val="Arial"/>
      <family val="2"/>
    </font>
    <font>
      <sz val="12"/>
      <color theme="1"/>
      <name val="Roboto"/>
    </font>
    <font>
      <b/>
      <sz val="12"/>
      <color theme="1"/>
      <name val="Roboto"/>
    </font>
    <font>
      <b/>
      <sz val="11"/>
      <color theme="1"/>
      <name val="Arial"/>
      <family val="2"/>
    </font>
    <font>
      <b/>
      <sz val="12"/>
      <color rgb="FF000000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</fills>
  <borders count="12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3" borderId="0" xfId="0" applyFont="1" applyFill="1"/>
    <xf numFmtId="164" fontId="2" fillId="3" borderId="0" xfId="0" applyNumberFormat="1" applyFont="1" applyFill="1"/>
    <xf numFmtId="166" fontId="2" fillId="3" borderId="0" xfId="0" applyNumberFormat="1" applyFont="1" applyFill="1"/>
    <xf numFmtId="166" fontId="2" fillId="3" borderId="1" xfId="0" applyNumberFormat="1" applyFont="1" applyFill="1" applyBorder="1"/>
    <xf numFmtId="167" fontId="2" fillId="3" borderId="0" xfId="0" applyNumberFormat="1" applyFont="1" applyFill="1"/>
    <xf numFmtId="14" fontId="2" fillId="3" borderId="2" xfId="0" applyNumberFormat="1" applyFont="1" applyFill="1" applyBorder="1"/>
    <xf numFmtId="10" fontId="2" fillId="3" borderId="0" xfId="0" applyNumberFormat="1" applyFont="1" applyFill="1"/>
    <xf numFmtId="0" fontId="3" fillId="0" borderId="0" xfId="0" applyFont="1"/>
    <xf numFmtId="9" fontId="2" fillId="3" borderId="0" xfId="0" applyNumberFormat="1" applyFont="1" applyFill="1"/>
    <xf numFmtId="167" fontId="2" fillId="3" borderId="2" xfId="0" applyNumberFormat="1" applyFont="1" applyFill="1" applyBorder="1"/>
    <xf numFmtId="0" fontId="3" fillId="0" borderId="0" xfId="0" applyFont="1" applyAlignment="1">
      <alignment horizontal="center"/>
    </xf>
    <xf numFmtId="164" fontId="2" fillId="4" borderId="0" xfId="0" applyNumberFormat="1" applyFont="1" applyFill="1"/>
    <xf numFmtId="14" fontId="3" fillId="0" borderId="0" xfId="0" applyNumberFormat="1" applyFont="1" applyAlignment="1">
      <alignment horizontal="center"/>
    </xf>
    <xf numFmtId="10" fontId="6" fillId="5" borderId="3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7" fontId="8" fillId="2" borderId="4" xfId="0" applyNumberFormat="1" applyFont="1" applyFill="1" applyBorder="1" applyAlignment="1">
      <alignment horizontal="center"/>
    </xf>
    <xf numFmtId="166" fontId="8" fillId="6" borderId="0" xfId="0" applyNumberFormat="1" applyFont="1" applyFill="1" applyAlignment="1">
      <alignment horizontal="center"/>
    </xf>
    <xf numFmtId="164" fontId="8" fillId="6" borderId="0" xfId="0" applyNumberFormat="1" applyFont="1" applyFill="1" applyAlignment="1">
      <alignment horizontal="center"/>
    </xf>
    <xf numFmtId="164" fontId="8" fillId="6" borderId="1" xfId="0" applyNumberFormat="1" applyFont="1" applyFill="1" applyBorder="1" applyAlignment="1">
      <alignment horizontal="center"/>
    </xf>
    <xf numFmtId="167" fontId="8" fillId="6" borderId="0" xfId="0" applyNumberFormat="1" applyFont="1" applyFill="1" applyAlignment="1">
      <alignment horizontal="center"/>
    </xf>
    <xf numFmtId="167" fontId="8" fillId="6" borderId="2" xfId="0" applyNumberFormat="1" applyFont="1" applyFill="1" applyBorder="1" applyAlignment="1">
      <alignment horizontal="center"/>
    </xf>
    <xf numFmtId="170" fontId="8" fillId="6" borderId="0" xfId="0" applyNumberFormat="1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164" fontId="6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7" fontId="6" fillId="2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167" fontId="8" fillId="8" borderId="2" xfId="0" applyNumberFormat="1" applyFont="1" applyFill="1" applyBorder="1" applyAlignment="1">
      <alignment horizontal="center"/>
    </xf>
    <xf numFmtId="167" fontId="6" fillId="2" borderId="2" xfId="0" applyNumberFormat="1" applyFont="1" applyFill="1" applyBorder="1" applyAlignment="1">
      <alignment horizontal="center"/>
    </xf>
    <xf numFmtId="0" fontId="3" fillId="2" borderId="6" xfId="0" applyFont="1" applyFill="1" applyBorder="1"/>
    <xf numFmtId="0" fontId="4" fillId="2" borderId="6" xfId="0" applyFont="1" applyFill="1" applyBorder="1" applyAlignment="1">
      <alignment horizontal="center"/>
    </xf>
    <xf numFmtId="171" fontId="4" fillId="2" borderId="6" xfId="0" applyNumberFormat="1" applyFont="1" applyFill="1" applyBorder="1" applyAlignment="1">
      <alignment horizontal="center"/>
    </xf>
    <xf numFmtId="165" fontId="4" fillId="2" borderId="7" xfId="0" applyNumberFormat="1" applyFont="1" applyFill="1" applyBorder="1" applyAlignment="1">
      <alignment horizontal="center"/>
    </xf>
    <xf numFmtId="167" fontId="9" fillId="2" borderId="7" xfId="0" applyNumberFormat="1" applyFont="1" applyFill="1" applyBorder="1" applyAlignment="1">
      <alignment horizontal="center"/>
    </xf>
    <xf numFmtId="167" fontId="10" fillId="2" borderId="7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167" fontId="4" fillId="2" borderId="7" xfId="0" applyNumberFormat="1" applyFont="1" applyFill="1" applyBorder="1" applyAlignment="1">
      <alignment horizontal="center"/>
    </xf>
    <xf numFmtId="14" fontId="4" fillId="2" borderId="6" xfId="0" applyNumberFormat="1" applyFont="1" applyFill="1" applyBorder="1" applyAlignment="1">
      <alignment horizontal="center"/>
    </xf>
    <xf numFmtId="170" fontId="6" fillId="0" borderId="0" xfId="0" applyNumberFormat="1" applyFont="1" applyAlignment="1">
      <alignment horizontal="center"/>
    </xf>
    <xf numFmtId="170" fontId="6" fillId="0" borderId="2" xfId="0" applyNumberFormat="1" applyFont="1" applyBorder="1" applyAlignment="1">
      <alignment horizontal="center"/>
    </xf>
    <xf numFmtId="0" fontId="3" fillId="2" borderId="0" xfId="0" applyFont="1" applyFill="1"/>
    <xf numFmtId="0" fontId="1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6" fontId="3" fillId="0" borderId="0" xfId="0" applyNumberFormat="1" applyFont="1"/>
    <xf numFmtId="49" fontId="3" fillId="5" borderId="0" xfId="0" applyNumberFormat="1" applyFont="1" applyFill="1" applyAlignment="1">
      <alignment horizontal="center"/>
    </xf>
    <xf numFmtId="165" fontId="3" fillId="0" borderId="0" xfId="0" applyNumberFormat="1" applyFont="1"/>
    <xf numFmtId="169" fontId="3" fillId="0" borderId="0" xfId="0" applyNumberFormat="1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" fontId="11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11" fillId="5" borderId="0" xfId="0" applyNumberFormat="1" applyFont="1" applyFill="1" applyAlignment="1">
      <alignment horizontal="center"/>
    </xf>
    <xf numFmtId="17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1" fillId="0" borderId="0" xfId="0" applyNumberFormat="1" applyFont="1"/>
    <xf numFmtId="3" fontId="11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72" fontId="10" fillId="0" borderId="0" xfId="0" applyNumberFormat="1" applyFont="1" applyAlignment="1">
      <alignment horizontal="center"/>
    </xf>
    <xf numFmtId="171" fontId="3" fillId="0" borderId="0" xfId="0" applyNumberFormat="1" applyFont="1" applyAlignment="1">
      <alignment horizontal="center"/>
    </xf>
    <xf numFmtId="165" fontId="3" fillId="5" borderId="0" xfId="0" applyNumberFormat="1" applyFont="1" applyFill="1" applyAlignment="1">
      <alignment horizontal="center"/>
    </xf>
    <xf numFmtId="3" fontId="3" fillId="5" borderId="0" xfId="0" applyNumberFormat="1" applyFont="1" applyFill="1" applyAlignment="1">
      <alignment horizontal="center"/>
    </xf>
    <xf numFmtId="167" fontId="3" fillId="0" borderId="0" xfId="0" applyNumberFormat="1" applyFont="1" applyAlignment="1">
      <alignment horizontal="center"/>
    </xf>
    <xf numFmtId="0" fontId="13" fillId="0" borderId="0" xfId="0" applyFont="1"/>
    <xf numFmtId="14" fontId="1" fillId="0" borderId="0" xfId="0" applyNumberFormat="1" applyFont="1" applyAlignment="1">
      <alignment horizontal="center"/>
    </xf>
    <xf numFmtId="172" fontId="3" fillId="0" borderId="0" xfId="0" applyNumberFormat="1" applyFont="1"/>
    <xf numFmtId="0" fontId="13" fillId="0" borderId="0" xfId="0" applyFont="1" applyAlignment="1">
      <alignment horizontal="center"/>
    </xf>
    <xf numFmtId="16" fontId="11" fillId="0" borderId="0" xfId="0" applyNumberFormat="1" applyFont="1"/>
    <xf numFmtId="14" fontId="11" fillId="0" borderId="0" xfId="0" applyNumberFormat="1" applyFont="1"/>
    <xf numFmtId="0" fontId="11" fillId="0" borderId="0" xfId="0" applyFont="1"/>
    <xf numFmtId="169" fontId="11" fillId="0" borderId="0" xfId="0" applyNumberFormat="1" applyFont="1"/>
    <xf numFmtId="0" fontId="11" fillId="9" borderId="0" xfId="0" applyFont="1" applyFill="1"/>
    <xf numFmtId="172" fontId="11" fillId="0" borderId="0" xfId="0" applyNumberFormat="1" applyFont="1"/>
    <xf numFmtId="0" fontId="14" fillId="5" borderId="0" xfId="0" applyFont="1" applyFill="1" applyAlignment="1">
      <alignment horizontal="center"/>
    </xf>
    <xf numFmtId="165" fontId="12" fillId="0" borderId="0" xfId="0" applyNumberFormat="1" applyFont="1" applyAlignment="1">
      <alignment horizontal="center"/>
    </xf>
    <xf numFmtId="167" fontId="12" fillId="0" borderId="2" xfId="0" applyNumberFormat="1" applyFont="1" applyBorder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70" fontId="12" fillId="0" borderId="0" xfId="0" applyNumberFormat="1" applyFont="1" applyAlignment="1">
      <alignment horizontal="center"/>
    </xf>
    <xf numFmtId="170" fontId="12" fillId="0" borderId="2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165" fontId="12" fillId="0" borderId="2" xfId="0" applyNumberFormat="1" applyFont="1" applyBorder="1" applyAlignment="1">
      <alignment horizontal="center"/>
    </xf>
    <xf numFmtId="175" fontId="13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165" fontId="11" fillId="2" borderId="0" xfId="0" applyNumberFormat="1" applyFont="1" applyFill="1"/>
    <xf numFmtId="14" fontId="3" fillId="5" borderId="0" xfId="0" applyNumberFormat="1" applyFont="1" applyFill="1" applyAlignment="1">
      <alignment horizontal="center"/>
    </xf>
    <xf numFmtId="176" fontId="3" fillId="0" borderId="0" xfId="0" applyNumberFormat="1" applyFont="1" applyAlignment="1">
      <alignment horizontal="center"/>
    </xf>
    <xf numFmtId="175" fontId="1" fillId="0" borderId="0" xfId="0" applyNumberFormat="1" applyFont="1" applyAlignment="1">
      <alignment horizontal="center"/>
    </xf>
    <xf numFmtId="167" fontId="11" fillId="2" borderId="0" xfId="0" applyNumberFormat="1" applyFont="1" applyFill="1"/>
    <xf numFmtId="170" fontId="11" fillId="0" borderId="0" xfId="0" applyNumberFormat="1" applyFont="1"/>
    <xf numFmtId="14" fontId="13" fillId="0" borderId="0" xfId="0" applyNumberFormat="1" applyFont="1" applyAlignment="1">
      <alignment horizontal="center"/>
    </xf>
    <xf numFmtId="165" fontId="11" fillId="5" borderId="0" xfId="0" applyNumberFormat="1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0" fontId="11" fillId="0" borderId="0" xfId="0" applyFont="1" applyAlignment="1">
      <alignment horizontal="right"/>
    </xf>
    <xf numFmtId="1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/>
    </xf>
    <xf numFmtId="165" fontId="15" fillId="0" borderId="5" xfId="0" applyNumberFormat="1" applyFont="1" applyBorder="1" applyAlignment="1">
      <alignment horizontal="center"/>
    </xf>
    <xf numFmtId="167" fontId="15" fillId="0" borderId="5" xfId="0" applyNumberFormat="1" applyFont="1" applyBorder="1" applyAlignment="1">
      <alignment horizontal="center"/>
    </xf>
    <xf numFmtId="167" fontId="16" fillId="2" borderId="5" xfId="0" applyNumberFormat="1" applyFont="1" applyFill="1" applyBorder="1" applyAlignment="1">
      <alignment horizontal="center"/>
    </xf>
    <xf numFmtId="170" fontId="16" fillId="0" borderId="5" xfId="0" applyNumberFormat="1" applyFont="1" applyBorder="1" applyAlignment="1">
      <alignment horizontal="center"/>
    </xf>
    <xf numFmtId="167" fontId="17" fillId="7" borderId="5" xfId="0" applyNumberFormat="1" applyFont="1" applyFill="1" applyBorder="1" applyAlignment="1">
      <alignment horizontal="center"/>
    </xf>
    <xf numFmtId="165" fontId="12" fillId="0" borderId="5" xfId="0" applyNumberFormat="1" applyFont="1" applyBorder="1" applyAlignment="1">
      <alignment horizontal="center"/>
    </xf>
    <xf numFmtId="167" fontId="12" fillId="0" borderId="5" xfId="0" applyNumberFormat="1" applyFont="1" applyBorder="1" applyAlignment="1">
      <alignment horizontal="center"/>
    </xf>
    <xf numFmtId="167" fontId="6" fillId="2" borderId="5" xfId="0" applyNumberFormat="1" applyFont="1" applyFill="1" applyBorder="1" applyAlignment="1">
      <alignment horizontal="center"/>
    </xf>
    <xf numFmtId="170" fontId="6" fillId="0" borderId="5" xfId="0" applyNumberFormat="1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164" fontId="6" fillId="0" borderId="5" xfId="0" applyNumberFormat="1" applyFont="1" applyBorder="1"/>
    <xf numFmtId="0" fontId="2" fillId="0" borderId="5" xfId="0" applyFont="1" applyBorder="1" applyAlignment="1">
      <alignment horizontal="center"/>
    </xf>
    <xf numFmtId="167" fontId="18" fillId="7" borderId="5" xfId="0" applyNumberFormat="1" applyFont="1" applyFill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176" fontId="11" fillId="0" borderId="0" xfId="0" applyNumberFormat="1" applyFont="1" applyAlignment="1">
      <alignment horizontal="center"/>
    </xf>
    <xf numFmtId="167" fontId="12" fillId="2" borderId="5" xfId="0" applyNumberFormat="1" applyFont="1" applyFill="1" applyBorder="1" applyAlignment="1">
      <alignment horizontal="center"/>
    </xf>
    <xf numFmtId="170" fontId="12" fillId="0" borderId="5" xfId="0" applyNumberFormat="1" applyFont="1" applyBorder="1" applyAlignment="1">
      <alignment horizontal="center"/>
    </xf>
    <xf numFmtId="165" fontId="11" fillId="0" borderId="5" xfId="0" applyNumberFormat="1" applyFont="1" applyBorder="1"/>
    <xf numFmtId="167" fontId="11" fillId="2" borderId="5" xfId="0" applyNumberFormat="1" applyFont="1" applyFill="1" applyBorder="1"/>
    <xf numFmtId="170" fontId="11" fillId="0" borderId="5" xfId="0" applyNumberFormat="1" applyFont="1" applyBorder="1"/>
    <xf numFmtId="2" fontId="3" fillId="0" borderId="0" xfId="0" applyNumberFormat="1" applyFont="1" applyAlignment="1">
      <alignment horizontal="center"/>
    </xf>
    <xf numFmtId="167" fontId="11" fillId="0" borderId="2" xfId="0" applyNumberFormat="1" applyFont="1" applyBorder="1"/>
    <xf numFmtId="177" fontId="11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174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74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7" fontId="11" fillId="0" borderId="5" xfId="0" applyNumberFormat="1" applyFont="1" applyBorder="1"/>
    <xf numFmtId="3" fontId="11" fillId="5" borderId="0" xfId="0" applyNumberFormat="1" applyFont="1" applyFill="1"/>
    <xf numFmtId="3" fontId="11" fillId="0" borderId="0" xfId="0" applyNumberFormat="1" applyFont="1"/>
    <xf numFmtId="178" fontId="11" fillId="5" borderId="0" xfId="0" applyNumberFormat="1" applyFont="1" applyFill="1" applyAlignment="1">
      <alignment horizontal="center"/>
    </xf>
    <xf numFmtId="167" fontId="12" fillId="0" borderId="0" xfId="0" applyNumberFormat="1" applyFont="1" applyAlignment="1">
      <alignment horizontal="center"/>
    </xf>
    <xf numFmtId="167" fontId="8" fillId="8" borderId="0" xfId="0" applyNumberFormat="1" applyFont="1" applyFill="1" applyAlignment="1">
      <alignment horizontal="center"/>
    </xf>
    <xf numFmtId="179" fontId="11" fillId="0" borderId="0" xfId="0" applyNumberFormat="1" applyFont="1" applyAlignment="1">
      <alignment horizontal="center"/>
    </xf>
    <xf numFmtId="14" fontId="13" fillId="0" borderId="0" xfId="0" applyNumberFormat="1" applyFont="1"/>
    <xf numFmtId="0" fontId="20" fillId="0" borderId="0" xfId="0" applyFont="1" applyAlignment="1">
      <alignment horizontal="center"/>
    </xf>
    <xf numFmtId="0" fontId="21" fillId="0" borderId="9" xfId="0" applyFont="1" applyBorder="1" applyAlignment="1">
      <alignment horizontal="center"/>
    </xf>
    <xf numFmtId="0" fontId="21" fillId="0" borderId="9" xfId="0" applyFont="1" applyBorder="1"/>
    <xf numFmtId="4" fontId="19" fillId="0" borderId="9" xfId="0" applyNumberFormat="1" applyFont="1" applyBorder="1"/>
    <xf numFmtId="10" fontId="19" fillId="0" borderId="9" xfId="0" applyNumberFormat="1" applyFont="1" applyBorder="1"/>
    <xf numFmtId="2" fontId="19" fillId="0" borderId="9" xfId="0" applyNumberFormat="1" applyFont="1" applyBorder="1"/>
    <xf numFmtId="14" fontId="23" fillId="0" borderId="0" xfId="0" applyNumberFormat="1" applyFont="1"/>
    <xf numFmtId="0" fontId="21" fillId="0" borderId="10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0" fillId="0" borderId="8" xfId="0" applyBorder="1"/>
    <xf numFmtId="0" fontId="21" fillId="0" borderId="11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10" fontId="22" fillId="0" borderId="9" xfId="0" applyNumberFormat="1" applyFont="1" applyBorder="1"/>
  </cellXfs>
  <cellStyles count="1">
    <cellStyle name="Normal" xfId="0" builtinId="0"/>
  </cellStyles>
  <dxfs count="9">
    <dxf>
      <font>
        <b/>
        <i val="0"/>
      </font>
      <fill>
        <patternFill>
          <bgColor rgb="FF2FF174"/>
        </patternFill>
      </fill>
    </dxf>
    <dxf>
      <font>
        <b/>
        <i/>
      </font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Despesas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G11792"/>
  <sheetViews>
    <sheetView showGridLines="0" topLeftCell="G1" workbookViewId="0">
      <pane ySplit="1" topLeftCell="A2" activePane="bottomLeft" state="frozen"/>
      <selection pane="bottomLeft" activeCell="R2" sqref="R2"/>
    </sheetView>
  </sheetViews>
  <sheetFormatPr defaultColWidth="11.19921875" defaultRowHeight="15" customHeight="1"/>
  <cols>
    <col min="1" max="1" width="2" customWidth="1"/>
    <col min="2" max="2" width="11.8984375" customWidth="1"/>
    <col min="3" max="3" width="9.8984375" customWidth="1"/>
    <col min="4" max="4" width="6.69921875" customWidth="1"/>
    <col min="5" max="5" width="7.09765625" customWidth="1"/>
    <col min="6" max="6" width="40.59765625" customWidth="1"/>
    <col min="7" max="7" width="17.59765625" customWidth="1"/>
    <col min="8" max="8" width="25.69921875" customWidth="1"/>
    <col min="9" max="9" width="17" customWidth="1"/>
    <col min="10" max="10" width="17.796875" customWidth="1"/>
    <col min="11" max="11" width="16.3984375" customWidth="1"/>
    <col min="12" max="12" width="16.796875" customWidth="1"/>
    <col min="13" max="13" width="15.796875" customWidth="1"/>
    <col min="14" max="14" width="13.69921875" customWidth="1"/>
    <col min="15" max="15" width="14.296875" customWidth="1"/>
    <col min="16" max="16" width="11.3984375" customWidth="1"/>
    <col min="17" max="17" width="2.296875" customWidth="1"/>
    <col min="18" max="18" width="14.296875" customWidth="1"/>
    <col min="19" max="19" width="10.796875" customWidth="1"/>
    <col min="20" max="20" width="12.296875" customWidth="1"/>
    <col min="21" max="21" width="14.09765625" customWidth="1"/>
    <col min="22" max="33" width="10" customWidth="1"/>
  </cols>
  <sheetData>
    <row r="1" spans="1:33" ht="17.25" customHeight="1">
      <c r="A1" s="31"/>
      <c r="B1" s="32" t="s">
        <v>24</v>
      </c>
      <c r="C1" s="32" t="s">
        <v>25</v>
      </c>
      <c r="D1" s="32" t="s">
        <v>26</v>
      </c>
      <c r="E1" s="32" t="s">
        <v>27</v>
      </c>
      <c r="F1" s="32" t="s">
        <v>1641</v>
      </c>
      <c r="G1" s="32" t="s">
        <v>1642</v>
      </c>
      <c r="H1" s="85" t="s">
        <v>1643</v>
      </c>
      <c r="I1" s="33" t="s">
        <v>1644</v>
      </c>
      <c r="J1" s="34" t="s">
        <v>29</v>
      </c>
      <c r="K1" s="35" t="s">
        <v>31</v>
      </c>
      <c r="L1" s="36" t="s">
        <v>32</v>
      </c>
      <c r="M1" s="37" t="s">
        <v>33</v>
      </c>
      <c r="N1" s="38" t="s">
        <v>34</v>
      </c>
      <c r="O1" s="39" t="s">
        <v>35</v>
      </c>
      <c r="P1" s="32" t="s">
        <v>36</v>
      </c>
      <c r="Q1" s="31"/>
      <c r="R1" s="31" t="s">
        <v>1658</v>
      </c>
      <c r="S1" s="31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</row>
    <row r="2" spans="1:33" ht="17.25" customHeight="1">
      <c r="A2" s="8"/>
      <c r="B2" s="13">
        <v>45597</v>
      </c>
      <c r="C2" s="43" t="s">
        <v>37</v>
      </c>
      <c r="D2" s="43">
        <v>2024</v>
      </c>
      <c r="E2" s="44">
        <v>40</v>
      </c>
      <c r="F2" s="45" t="s">
        <v>39</v>
      </c>
      <c r="G2" s="11" t="s">
        <v>40</v>
      </c>
      <c r="H2" s="45" t="s">
        <v>41</v>
      </c>
      <c r="I2" s="46" t="s">
        <v>42</v>
      </c>
      <c r="J2" s="47">
        <v>4.5</v>
      </c>
      <c r="K2" s="47">
        <f t="shared" ref="K2:K256" si="0">E2*J2</f>
        <v>180</v>
      </c>
      <c r="L2" s="48"/>
      <c r="M2" s="11" t="s">
        <v>43</v>
      </c>
      <c r="N2" s="47">
        <f t="shared" ref="N2:N256" si="1">K2+L2</f>
        <v>180</v>
      </c>
      <c r="O2" s="13">
        <v>45597</v>
      </c>
      <c r="P2" s="49">
        <v>0</v>
      </c>
      <c r="Q2" s="8"/>
      <c r="R2" t="str">
        <f>IF(B2="","",PROPER(TEXT(B2,"mmm/aa")))</f>
        <v>Nov/24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</row>
    <row r="3" spans="1:33" ht="15.75" customHeight="1">
      <c r="A3" s="50"/>
      <c r="B3" s="13">
        <v>45597</v>
      </c>
      <c r="C3" s="43" t="s">
        <v>37</v>
      </c>
      <c r="D3" s="43">
        <v>2024</v>
      </c>
      <c r="E3" s="44">
        <v>3</v>
      </c>
      <c r="F3" s="45" t="s">
        <v>45</v>
      </c>
      <c r="G3" s="51" t="s">
        <v>46</v>
      </c>
      <c r="H3" s="45" t="s">
        <v>47</v>
      </c>
      <c r="I3" s="46" t="s">
        <v>42</v>
      </c>
      <c r="J3" s="47">
        <v>466.666</v>
      </c>
      <c r="K3" s="47">
        <f t="shared" si="0"/>
        <v>1399.998</v>
      </c>
      <c r="L3" s="48"/>
      <c r="M3" s="11" t="s">
        <v>43</v>
      </c>
      <c r="N3" s="47">
        <f t="shared" si="1"/>
        <v>1399.998</v>
      </c>
      <c r="O3" s="13">
        <v>45597</v>
      </c>
      <c r="P3" s="49">
        <v>0</v>
      </c>
      <c r="Q3" s="8"/>
      <c r="R3" t="str">
        <f t="shared" ref="R3:R66" si="2">IF(B3="","",PROPER(TEXT(B3,"mmm/aa")))</f>
        <v>Nov/24</v>
      </c>
      <c r="S3" s="52"/>
      <c r="T3" s="53"/>
      <c r="U3" s="53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ht="15.75" customHeight="1">
      <c r="A4" s="50"/>
      <c r="B4" s="13">
        <v>45597</v>
      </c>
      <c r="C4" s="43" t="s">
        <v>37</v>
      </c>
      <c r="D4" s="43">
        <v>2024</v>
      </c>
      <c r="E4" s="44">
        <v>1</v>
      </c>
      <c r="F4" s="45" t="s">
        <v>48</v>
      </c>
      <c r="G4" s="51" t="s">
        <v>49</v>
      </c>
      <c r="H4" s="45" t="s">
        <v>50</v>
      </c>
      <c r="I4" s="46" t="s">
        <v>42</v>
      </c>
      <c r="J4" s="47">
        <v>9377.9</v>
      </c>
      <c r="K4" s="47">
        <f t="shared" si="0"/>
        <v>9377.9</v>
      </c>
      <c r="L4" s="48"/>
      <c r="M4" s="11" t="s">
        <v>51</v>
      </c>
      <c r="N4" s="47">
        <f t="shared" si="1"/>
        <v>9377.9</v>
      </c>
      <c r="O4" s="13">
        <v>45646</v>
      </c>
      <c r="P4" s="49">
        <v>0</v>
      </c>
      <c r="Q4" s="8"/>
      <c r="R4" t="str">
        <f t="shared" si="2"/>
        <v>Nov/24</v>
      </c>
      <c r="S4" s="52"/>
      <c r="T4" s="53"/>
      <c r="U4" s="53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ht="15.75" customHeight="1">
      <c r="A5" s="50"/>
      <c r="B5" s="13">
        <v>45597</v>
      </c>
      <c r="C5" s="43" t="s">
        <v>37</v>
      </c>
      <c r="D5" s="43">
        <v>2024</v>
      </c>
      <c r="E5" s="44">
        <v>1</v>
      </c>
      <c r="F5" s="45" t="s">
        <v>48</v>
      </c>
      <c r="G5" s="51" t="s">
        <v>49</v>
      </c>
      <c r="H5" s="45" t="s">
        <v>50</v>
      </c>
      <c r="I5" s="46" t="s">
        <v>42</v>
      </c>
      <c r="J5" s="47">
        <v>654.86</v>
      </c>
      <c r="K5" s="47">
        <f t="shared" si="0"/>
        <v>654.86</v>
      </c>
      <c r="L5" s="48"/>
      <c r="M5" s="11" t="s">
        <v>51</v>
      </c>
      <c r="N5" s="47">
        <f t="shared" si="1"/>
        <v>654.86</v>
      </c>
      <c r="O5" s="13">
        <v>45631</v>
      </c>
      <c r="P5" s="49">
        <v>0</v>
      </c>
      <c r="Q5" s="8"/>
      <c r="R5" t="str">
        <f t="shared" si="2"/>
        <v>Nov/24</v>
      </c>
      <c r="S5" s="52"/>
      <c r="T5" s="53"/>
      <c r="U5" s="53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spans="1:33" ht="15.75" customHeight="1">
      <c r="A6" s="50"/>
      <c r="B6" s="54">
        <v>45597</v>
      </c>
      <c r="C6" s="55" t="s">
        <v>37</v>
      </c>
      <c r="D6" s="55">
        <v>2024</v>
      </c>
      <c r="E6" s="56">
        <v>1</v>
      </c>
      <c r="F6" s="57" t="s">
        <v>52</v>
      </c>
      <c r="G6" s="58" t="s">
        <v>53</v>
      </c>
      <c r="H6" s="57" t="s">
        <v>54</v>
      </c>
      <c r="I6" s="59" t="s">
        <v>55</v>
      </c>
      <c r="J6" s="60">
        <v>5000</v>
      </c>
      <c r="K6" s="47">
        <f t="shared" si="0"/>
        <v>5000</v>
      </c>
      <c r="L6" s="61"/>
      <c r="M6" s="55" t="s">
        <v>51</v>
      </c>
      <c r="N6" s="47">
        <f t="shared" si="1"/>
        <v>5000</v>
      </c>
      <c r="O6" s="54">
        <v>45597</v>
      </c>
      <c r="P6" s="62">
        <v>0</v>
      </c>
      <c r="Q6" s="8"/>
      <c r="R6" t="str">
        <f t="shared" si="2"/>
        <v>Nov/24</v>
      </c>
      <c r="S6" s="52"/>
      <c r="T6" s="53"/>
      <c r="U6" s="5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" ht="15.75" customHeight="1">
      <c r="A7" s="50"/>
      <c r="B7" s="13">
        <v>45597</v>
      </c>
      <c r="C7" s="43" t="s">
        <v>37</v>
      </c>
      <c r="D7" s="43">
        <v>2024</v>
      </c>
      <c r="E7" s="44">
        <v>1</v>
      </c>
      <c r="F7" s="45" t="s">
        <v>56</v>
      </c>
      <c r="G7" s="51" t="s">
        <v>57</v>
      </c>
      <c r="H7" s="45" t="s">
        <v>58</v>
      </c>
      <c r="I7" s="46" t="s">
        <v>55</v>
      </c>
      <c r="J7" s="47">
        <v>1285.92</v>
      </c>
      <c r="K7" s="47">
        <f t="shared" si="0"/>
        <v>1285.92</v>
      </c>
      <c r="L7" s="48"/>
      <c r="M7" s="11" t="s">
        <v>51</v>
      </c>
      <c r="N7" s="47">
        <f t="shared" si="1"/>
        <v>1285.92</v>
      </c>
      <c r="O7" s="13">
        <v>45631</v>
      </c>
      <c r="P7" s="49">
        <v>0</v>
      </c>
      <c r="Q7" s="8"/>
      <c r="R7" t="str">
        <f t="shared" si="2"/>
        <v>Nov/24</v>
      </c>
      <c r="S7" s="52"/>
      <c r="T7" s="53"/>
      <c r="U7" s="53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ht="15.75" customHeight="1">
      <c r="A8" s="50"/>
      <c r="B8" s="13">
        <v>45597</v>
      </c>
      <c r="C8" s="43" t="s">
        <v>37</v>
      </c>
      <c r="D8" s="43">
        <v>2024</v>
      </c>
      <c r="E8" s="44">
        <v>1</v>
      </c>
      <c r="F8" s="45" t="s">
        <v>59</v>
      </c>
      <c r="G8" s="51" t="s">
        <v>49</v>
      </c>
      <c r="H8" s="45" t="s">
        <v>50</v>
      </c>
      <c r="I8" s="46" t="s">
        <v>42</v>
      </c>
      <c r="J8" s="47">
        <v>695.58</v>
      </c>
      <c r="K8" s="47">
        <f t="shared" si="0"/>
        <v>695.58</v>
      </c>
      <c r="L8" s="48"/>
      <c r="M8" s="11" t="s">
        <v>51</v>
      </c>
      <c r="N8" s="47">
        <f t="shared" si="1"/>
        <v>695.58</v>
      </c>
      <c r="O8" s="13">
        <v>45646</v>
      </c>
      <c r="P8" s="49">
        <v>0</v>
      </c>
      <c r="Q8" s="8"/>
      <c r="R8" t="str">
        <f t="shared" si="2"/>
        <v>Nov/24</v>
      </c>
      <c r="S8" s="52"/>
      <c r="T8" s="53"/>
      <c r="U8" s="53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ht="15.75" customHeight="1">
      <c r="A9" s="50"/>
      <c r="B9" s="13">
        <v>45597</v>
      </c>
      <c r="C9" s="43" t="s">
        <v>37</v>
      </c>
      <c r="D9" s="43">
        <v>2024</v>
      </c>
      <c r="E9" s="44">
        <v>1</v>
      </c>
      <c r="F9" s="45" t="s">
        <v>60</v>
      </c>
      <c r="G9" s="51" t="s">
        <v>61</v>
      </c>
      <c r="H9" s="45" t="s">
        <v>62</v>
      </c>
      <c r="I9" s="46" t="s">
        <v>42</v>
      </c>
      <c r="J9" s="47">
        <v>5000</v>
      </c>
      <c r="K9" s="47">
        <f t="shared" si="0"/>
        <v>5000</v>
      </c>
      <c r="L9" s="48"/>
      <c r="M9" s="11" t="s">
        <v>43</v>
      </c>
      <c r="N9" s="47">
        <f t="shared" si="1"/>
        <v>5000</v>
      </c>
      <c r="O9" s="13">
        <v>45636</v>
      </c>
      <c r="P9" s="49">
        <v>0</v>
      </c>
      <c r="Q9" s="8"/>
      <c r="R9" t="str">
        <f t="shared" si="2"/>
        <v>Nov/24</v>
      </c>
      <c r="S9" s="52"/>
      <c r="T9" s="53"/>
      <c r="U9" s="53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ht="15.75" customHeight="1">
      <c r="A10" s="50"/>
      <c r="B10" s="13">
        <v>45597</v>
      </c>
      <c r="C10" s="43" t="s">
        <v>37</v>
      </c>
      <c r="D10" s="43">
        <v>2024</v>
      </c>
      <c r="E10" s="44">
        <v>1</v>
      </c>
      <c r="F10" s="45" t="s">
        <v>63</v>
      </c>
      <c r="G10" s="51" t="s">
        <v>49</v>
      </c>
      <c r="H10" s="45" t="s">
        <v>50</v>
      </c>
      <c r="I10" s="46" t="s">
        <v>42</v>
      </c>
      <c r="J10" s="47">
        <v>704.01</v>
      </c>
      <c r="K10" s="47">
        <f t="shared" si="0"/>
        <v>704.01</v>
      </c>
      <c r="L10" s="48"/>
      <c r="M10" s="11" t="s">
        <v>51</v>
      </c>
      <c r="N10" s="47">
        <f t="shared" si="1"/>
        <v>704.01</v>
      </c>
      <c r="O10" s="13">
        <v>45646</v>
      </c>
      <c r="P10" s="49">
        <v>0</v>
      </c>
      <c r="Q10" s="8"/>
      <c r="R10" t="str">
        <f t="shared" si="2"/>
        <v>Nov/24</v>
      </c>
      <c r="S10" s="52"/>
      <c r="T10" s="53"/>
      <c r="U10" s="53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spans="1:33" ht="15.75" customHeight="1">
      <c r="A11" s="50"/>
      <c r="B11" s="13">
        <v>45597</v>
      </c>
      <c r="C11" s="43" t="s">
        <v>37</v>
      </c>
      <c r="D11" s="43">
        <v>2024</v>
      </c>
      <c r="E11" s="44">
        <v>30</v>
      </c>
      <c r="F11" s="45" t="s">
        <v>64</v>
      </c>
      <c r="G11" s="51" t="s">
        <v>46</v>
      </c>
      <c r="H11" s="45" t="s">
        <v>65</v>
      </c>
      <c r="I11" s="46" t="s">
        <v>42</v>
      </c>
      <c r="J11" s="47">
        <v>39</v>
      </c>
      <c r="K11" s="47">
        <f t="shared" si="0"/>
        <v>1170</v>
      </c>
      <c r="L11" s="48"/>
      <c r="M11" s="11" t="s">
        <v>43</v>
      </c>
      <c r="N11" s="47">
        <f t="shared" si="1"/>
        <v>1170</v>
      </c>
      <c r="O11" s="13">
        <v>45597</v>
      </c>
      <c r="P11" s="49">
        <v>15780</v>
      </c>
      <c r="Q11" s="8"/>
      <c r="R11" t="str">
        <f t="shared" si="2"/>
        <v>Nov/24</v>
      </c>
      <c r="S11" s="52"/>
      <c r="T11" s="53"/>
      <c r="U11" s="53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ht="17.25" customHeight="1">
      <c r="A12" s="8"/>
      <c r="B12" s="13">
        <v>45597</v>
      </c>
      <c r="C12" s="43" t="s">
        <v>37</v>
      </c>
      <c r="D12" s="43">
        <v>2024</v>
      </c>
      <c r="E12" s="44">
        <v>10</v>
      </c>
      <c r="F12" s="45" t="s">
        <v>66</v>
      </c>
      <c r="G12" s="11" t="s">
        <v>46</v>
      </c>
      <c r="H12" s="45" t="s">
        <v>65</v>
      </c>
      <c r="I12" s="46" t="s">
        <v>42</v>
      </c>
      <c r="J12" s="47">
        <v>33</v>
      </c>
      <c r="K12" s="47">
        <f t="shared" si="0"/>
        <v>330</v>
      </c>
      <c r="L12" s="48"/>
      <c r="M12" s="11" t="s">
        <v>43</v>
      </c>
      <c r="N12" s="47">
        <f t="shared" si="1"/>
        <v>330</v>
      </c>
      <c r="O12" s="13">
        <v>45597</v>
      </c>
      <c r="P12" s="49">
        <v>15780</v>
      </c>
      <c r="Q12" s="8"/>
      <c r="R12" t="str">
        <f t="shared" si="2"/>
        <v>Nov/24</v>
      </c>
      <c r="S12" s="11"/>
      <c r="T12" s="64"/>
      <c r="U12" s="63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spans="1:33" ht="17.25" customHeight="1">
      <c r="A13" s="8"/>
      <c r="B13" s="13">
        <v>45597</v>
      </c>
      <c r="C13" s="43" t="s">
        <v>37</v>
      </c>
      <c r="D13" s="43">
        <v>2024</v>
      </c>
      <c r="E13" s="44">
        <v>24</v>
      </c>
      <c r="F13" s="51" t="s">
        <v>67</v>
      </c>
      <c r="G13" s="51" t="s">
        <v>46</v>
      </c>
      <c r="H13" s="51" t="s">
        <v>68</v>
      </c>
      <c r="I13" s="65" t="s">
        <v>42</v>
      </c>
      <c r="J13" s="66">
        <v>31.35</v>
      </c>
      <c r="K13" s="47">
        <f t="shared" si="0"/>
        <v>752.40000000000009</v>
      </c>
      <c r="L13" s="48"/>
      <c r="M13" s="11" t="s">
        <v>51</v>
      </c>
      <c r="N13" s="47">
        <f t="shared" si="1"/>
        <v>752.40000000000009</v>
      </c>
      <c r="O13" s="13">
        <v>45597</v>
      </c>
      <c r="P13" s="67">
        <v>1242385</v>
      </c>
      <c r="Q13" s="8"/>
      <c r="R13" t="str">
        <f t="shared" si="2"/>
        <v>Nov/24</v>
      </c>
      <c r="S13" s="52"/>
      <c r="T13" s="52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ht="15.75" customHeight="1">
      <c r="A14" s="50"/>
      <c r="B14" s="13">
        <v>45597</v>
      </c>
      <c r="C14" s="43" t="s">
        <v>37</v>
      </c>
      <c r="D14" s="43">
        <v>2024</v>
      </c>
      <c r="E14" s="44">
        <v>24</v>
      </c>
      <c r="F14" s="45" t="s">
        <v>69</v>
      </c>
      <c r="G14" s="51" t="s">
        <v>46</v>
      </c>
      <c r="H14" s="45" t="s">
        <v>70</v>
      </c>
      <c r="I14" s="46" t="s">
        <v>42</v>
      </c>
      <c r="J14" s="47">
        <v>54.5</v>
      </c>
      <c r="K14" s="47">
        <f t="shared" si="0"/>
        <v>1308</v>
      </c>
      <c r="L14" s="48"/>
      <c r="M14" s="11" t="s">
        <v>51</v>
      </c>
      <c r="N14" s="47">
        <f t="shared" si="1"/>
        <v>1308</v>
      </c>
      <c r="O14" s="13">
        <v>45597</v>
      </c>
      <c r="P14" s="49">
        <v>8162</v>
      </c>
      <c r="Q14" s="8"/>
      <c r="R14" t="str">
        <f t="shared" si="2"/>
        <v>Nov/24</v>
      </c>
      <c r="S14" s="52"/>
      <c r="T14" s="53"/>
      <c r="U14" s="53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spans="1:33" ht="15.75" customHeight="1">
      <c r="A15" s="8"/>
      <c r="B15" s="13">
        <v>45597</v>
      </c>
      <c r="C15" s="43" t="s">
        <v>37</v>
      </c>
      <c r="D15" s="43">
        <v>2024</v>
      </c>
      <c r="E15" s="44">
        <v>2</v>
      </c>
      <c r="F15" s="45" t="s">
        <v>71</v>
      </c>
      <c r="G15" s="51" t="s">
        <v>46</v>
      </c>
      <c r="H15" s="45" t="s">
        <v>70</v>
      </c>
      <c r="I15" s="46" t="s">
        <v>42</v>
      </c>
      <c r="J15" s="47">
        <v>288</v>
      </c>
      <c r="K15" s="47">
        <f t="shared" si="0"/>
        <v>576</v>
      </c>
      <c r="L15" s="48"/>
      <c r="M15" s="11" t="s">
        <v>51</v>
      </c>
      <c r="N15" s="47">
        <f t="shared" si="1"/>
        <v>576</v>
      </c>
      <c r="O15" s="13">
        <v>45597</v>
      </c>
      <c r="P15" s="49">
        <v>8162</v>
      </c>
      <c r="Q15" s="8"/>
      <c r="R15" t="str">
        <f t="shared" si="2"/>
        <v>Nov/24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ht="15.75" customHeight="1">
      <c r="A16" s="8"/>
      <c r="B16" s="13">
        <v>45597</v>
      </c>
      <c r="C16" s="43" t="s">
        <v>37</v>
      </c>
      <c r="D16" s="43">
        <v>2024</v>
      </c>
      <c r="E16" s="44">
        <v>1</v>
      </c>
      <c r="F16" s="45" t="s">
        <v>72</v>
      </c>
      <c r="G16" s="11" t="s">
        <v>40</v>
      </c>
      <c r="H16" s="51" t="s">
        <v>73</v>
      </c>
      <c r="I16" s="46" t="s">
        <v>74</v>
      </c>
      <c r="J16" s="47">
        <v>290</v>
      </c>
      <c r="K16" s="47">
        <f t="shared" si="0"/>
        <v>290</v>
      </c>
      <c r="L16" s="48"/>
      <c r="M16" s="11" t="s">
        <v>51</v>
      </c>
      <c r="N16" s="47">
        <f t="shared" si="1"/>
        <v>290</v>
      </c>
      <c r="O16" s="13">
        <v>45597</v>
      </c>
      <c r="P16" s="49">
        <v>464788140</v>
      </c>
      <c r="Q16" s="8"/>
      <c r="R16" t="str">
        <f t="shared" si="2"/>
        <v>Nov/24</v>
      </c>
      <c r="S16" s="52"/>
      <c r="T16" s="52"/>
      <c r="U16" s="52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ht="15.75" customHeight="1">
      <c r="A17" s="8"/>
      <c r="B17" s="13">
        <v>45597</v>
      </c>
      <c r="C17" s="43" t="s">
        <v>37</v>
      </c>
      <c r="D17" s="43">
        <v>2024</v>
      </c>
      <c r="E17" s="44">
        <v>1</v>
      </c>
      <c r="F17" s="45" t="s">
        <v>75</v>
      </c>
      <c r="G17" s="11" t="s">
        <v>77</v>
      </c>
      <c r="H17" s="51" t="s">
        <v>78</v>
      </c>
      <c r="I17" s="46" t="s">
        <v>42</v>
      </c>
      <c r="J17" s="47">
        <v>435</v>
      </c>
      <c r="K17" s="47">
        <f t="shared" si="0"/>
        <v>435</v>
      </c>
      <c r="L17" s="15"/>
      <c r="M17" s="11" t="s">
        <v>43</v>
      </c>
      <c r="N17" s="47">
        <f t="shared" si="1"/>
        <v>435</v>
      </c>
      <c r="O17" s="13">
        <v>45597</v>
      </c>
      <c r="P17" s="49">
        <v>104731</v>
      </c>
      <c r="Q17" s="8"/>
      <c r="R17" t="str">
        <f t="shared" si="2"/>
        <v>Nov/24</v>
      </c>
      <c r="S17" s="8"/>
      <c r="T17" s="53"/>
      <c r="U17" s="53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ht="15.75" customHeight="1">
      <c r="A18" s="50"/>
      <c r="B18" s="13">
        <v>45597</v>
      </c>
      <c r="C18" s="43" t="s">
        <v>37</v>
      </c>
      <c r="D18" s="43">
        <v>2024</v>
      </c>
      <c r="E18" s="44">
        <v>12</v>
      </c>
      <c r="F18" s="45" t="s">
        <v>81</v>
      </c>
      <c r="G18" s="11" t="s">
        <v>77</v>
      </c>
      <c r="H18" s="51" t="s">
        <v>78</v>
      </c>
      <c r="I18" s="46" t="s">
        <v>42</v>
      </c>
      <c r="J18" s="47">
        <v>495</v>
      </c>
      <c r="K18" s="47">
        <f t="shared" si="0"/>
        <v>5940</v>
      </c>
      <c r="L18" s="48"/>
      <c r="M18" s="11" t="s">
        <v>43</v>
      </c>
      <c r="N18" s="47">
        <f t="shared" si="1"/>
        <v>5940</v>
      </c>
      <c r="O18" s="13">
        <v>45597</v>
      </c>
      <c r="P18" s="49">
        <v>104731</v>
      </c>
      <c r="Q18" s="8"/>
      <c r="R18" t="str">
        <f t="shared" si="2"/>
        <v>Nov/24</v>
      </c>
      <c r="S18" s="8"/>
      <c r="T18" s="53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ht="15.75" customHeight="1">
      <c r="A19" s="8"/>
      <c r="B19" s="13">
        <v>45597</v>
      </c>
      <c r="C19" s="43" t="s">
        <v>37</v>
      </c>
      <c r="D19" s="43">
        <v>2024</v>
      </c>
      <c r="E19" s="44">
        <v>1</v>
      </c>
      <c r="F19" s="45" t="s">
        <v>82</v>
      </c>
      <c r="G19" s="51" t="s">
        <v>40</v>
      </c>
      <c r="H19" s="11" t="s">
        <v>83</v>
      </c>
      <c r="I19" s="46" t="s">
        <v>42</v>
      </c>
      <c r="J19" s="47">
        <v>55.99</v>
      </c>
      <c r="K19" s="47">
        <f t="shared" si="0"/>
        <v>55.99</v>
      </c>
      <c r="L19" s="48"/>
      <c r="M19" s="11" t="s">
        <v>51</v>
      </c>
      <c r="N19" s="47">
        <f t="shared" si="1"/>
        <v>55.99</v>
      </c>
      <c r="O19" s="13">
        <v>45597</v>
      </c>
      <c r="P19" s="49">
        <v>489096</v>
      </c>
      <c r="Q19" s="8"/>
      <c r="R19" t="str">
        <f t="shared" si="2"/>
        <v>Nov/24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ht="17.25" customHeight="1">
      <c r="A20" s="8"/>
      <c r="B20" s="13">
        <v>45597</v>
      </c>
      <c r="C20" s="43" t="s">
        <v>37</v>
      </c>
      <c r="D20" s="43">
        <v>2024</v>
      </c>
      <c r="E20" s="44">
        <v>1</v>
      </c>
      <c r="F20" s="45" t="s">
        <v>84</v>
      </c>
      <c r="G20" s="51" t="s">
        <v>40</v>
      </c>
      <c r="H20" s="11" t="s">
        <v>83</v>
      </c>
      <c r="I20" s="46" t="s">
        <v>42</v>
      </c>
      <c r="J20" s="47">
        <v>115.89</v>
      </c>
      <c r="K20" s="47">
        <f t="shared" si="0"/>
        <v>115.89</v>
      </c>
      <c r="L20" s="48"/>
      <c r="M20" s="11" t="s">
        <v>51</v>
      </c>
      <c r="N20" s="47">
        <f t="shared" si="1"/>
        <v>115.89</v>
      </c>
      <c r="O20" s="13">
        <v>45597</v>
      </c>
      <c r="P20" s="49">
        <v>489096</v>
      </c>
      <c r="Q20" s="8"/>
      <c r="R20" t="str">
        <f t="shared" si="2"/>
        <v>Nov/24</v>
      </c>
      <c r="S20" s="52"/>
      <c r="T20" s="52"/>
      <c r="U20" s="53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ht="17.25" customHeight="1">
      <c r="A21" s="8"/>
      <c r="B21" s="13">
        <v>45597</v>
      </c>
      <c r="C21" s="43" t="s">
        <v>37</v>
      </c>
      <c r="D21" s="43">
        <v>2024</v>
      </c>
      <c r="E21" s="44">
        <v>4</v>
      </c>
      <c r="F21" s="51" t="s">
        <v>85</v>
      </c>
      <c r="G21" s="51" t="s">
        <v>40</v>
      </c>
      <c r="H21" s="11" t="s">
        <v>83</v>
      </c>
      <c r="I21" s="46" t="s">
        <v>42</v>
      </c>
      <c r="J21" s="66">
        <v>46.9</v>
      </c>
      <c r="K21" s="47">
        <f t="shared" si="0"/>
        <v>187.6</v>
      </c>
      <c r="L21" s="48"/>
      <c r="M21" s="11" t="s">
        <v>51</v>
      </c>
      <c r="N21" s="47">
        <f t="shared" si="1"/>
        <v>187.6</v>
      </c>
      <c r="O21" s="13">
        <v>45597</v>
      </c>
      <c r="P21" s="49">
        <v>489096</v>
      </c>
      <c r="Q21" s="8"/>
      <c r="R21" t="str">
        <f t="shared" si="2"/>
        <v>Nov/24</v>
      </c>
      <c r="S21" s="8"/>
      <c r="T21" s="53"/>
      <c r="U21" s="53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</row>
    <row r="22" spans="1:33" ht="17.25" customHeight="1">
      <c r="A22" s="8"/>
      <c r="B22" s="13">
        <v>45597</v>
      </c>
      <c r="C22" s="43" t="s">
        <v>37</v>
      </c>
      <c r="D22" s="43">
        <v>2024</v>
      </c>
      <c r="E22" s="44">
        <v>12</v>
      </c>
      <c r="F22" s="51" t="s">
        <v>86</v>
      </c>
      <c r="G22" s="51" t="s">
        <v>40</v>
      </c>
      <c r="H22" s="11" t="s">
        <v>83</v>
      </c>
      <c r="I22" s="46" t="s">
        <v>42</v>
      </c>
      <c r="J22" s="66">
        <v>46.9</v>
      </c>
      <c r="K22" s="47">
        <f t="shared" si="0"/>
        <v>562.79999999999995</v>
      </c>
      <c r="L22" s="48"/>
      <c r="M22" s="11" t="s">
        <v>51</v>
      </c>
      <c r="N22" s="47">
        <f t="shared" si="1"/>
        <v>562.79999999999995</v>
      </c>
      <c r="O22" s="13">
        <v>45597</v>
      </c>
      <c r="P22" s="49">
        <v>489996</v>
      </c>
      <c r="Q22" s="8"/>
      <c r="R22" t="str">
        <f t="shared" si="2"/>
        <v>Nov/24</v>
      </c>
      <c r="S22" s="8"/>
      <c r="T22" s="53"/>
      <c r="U22" s="53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</row>
    <row r="23" spans="1:33" ht="17.25" customHeight="1">
      <c r="A23" s="8"/>
      <c r="B23" s="13">
        <v>45597</v>
      </c>
      <c r="C23" s="43" t="s">
        <v>37</v>
      </c>
      <c r="D23" s="43">
        <v>2024</v>
      </c>
      <c r="E23" s="44">
        <v>20</v>
      </c>
      <c r="F23" s="51" t="s">
        <v>87</v>
      </c>
      <c r="G23" s="51" t="s">
        <v>40</v>
      </c>
      <c r="H23" s="11" t="s">
        <v>83</v>
      </c>
      <c r="I23" s="46" t="s">
        <v>42</v>
      </c>
      <c r="J23" s="66">
        <v>46.9</v>
      </c>
      <c r="K23" s="47">
        <f t="shared" si="0"/>
        <v>938</v>
      </c>
      <c r="L23" s="48"/>
      <c r="M23" s="11" t="s">
        <v>51</v>
      </c>
      <c r="N23" s="47">
        <f t="shared" si="1"/>
        <v>938</v>
      </c>
      <c r="O23" s="13">
        <v>45597</v>
      </c>
      <c r="P23" s="49">
        <v>489096</v>
      </c>
      <c r="Q23" s="8"/>
      <c r="R23" t="str">
        <f t="shared" si="2"/>
        <v>Nov/24</v>
      </c>
      <c r="S23" s="8"/>
      <c r="T23" s="53"/>
      <c r="U23" s="53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ht="17.25" customHeight="1">
      <c r="A24" s="8"/>
      <c r="B24" s="13">
        <v>45597</v>
      </c>
      <c r="C24" s="43" t="s">
        <v>37</v>
      </c>
      <c r="D24" s="43">
        <v>2024</v>
      </c>
      <c r="E24" s="44">
        <v>12</v>
      </c>
      <c r="F24" s="45" t="s">
        <v>88</v>
      </c>
      <c r="G24" s="51" t="s">
        <v>40</v>
      </c>
      <c r="H24" s="11" t="s">
        <v>83</v>
      </c>
      <c r="I24" s="46" t="s">
        <v>42</v>
      </c>
      <c r="J24" s="66">
        <v>46.9</v>
      </c>
      <c r="K24" s="47">
        <f t="shared" si="0"/>
        <v>562.79999999999995</v>
      </c>
      <c r="L24" s="48"/>
      <c r="M24" s="11" t="s">
        <v>51</v>
      </c>
      <c r="N24" s="47">
        <f t="shared" si="1"/>
        <v>562.79999999999995</v>
      </c>
      <c r="O24" s="13">
        <v>45597</v>
      </c>
      <c r="P24" s="49">
        <v>489096</v>
      </c>
      <c r="Q24" s="8"/>
      <c r="R24" t="str">
        <f t="shared" si="2"/>
        <v>Nov/24</v>
      </c>
      <c r="S24" s="8"/>
      <c r="T24" s="53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ht="17.25" customHeight="1">
      <c r="A25" s="8"/>
      <c r="B25" s="13">
        <v>45597</v>
      </c>
      <c r="C25" s="43" t="s">
        <v>37</v>
      </c>
      <c r="D25" s="43">
        <v>2024</v>
      </c>
      <c r="E25" s="44">
        <v>12</v>
      </c>
      <c r="F25" s="45" t="s">
        <v>89</v>
      </c>
      <c r="G25" s="51" t="s">
        <v>40</v>
      </c>
      <c r="H25" s="11" t="s">
        <v>83</v>
      </c>
      <c r="I25" s="46" t="s">
        <v>42</v>
      </c>
      <c r="J25" s="66">
        <v>46.9</v>
      </c>
      <c r="K25" s="47">
        <f t="shared" si="0"/>
        <v>562.79999999999995</v>
      </c>
      <c r="L25" s="48"/>
      <c r="M25" s="11" t="s">
        <v>51</v>
      </c>
      <c r="N25" s="47">
        <f t="shared" si="1"/>
        <v>562.79999999999995</v>
      </c>
      <c r="O25" s="13">
        <v>45597</v>
      </c>
      <c r="P25" s="49">
        <v>489096</v>
      </c>
      <c r="Q25" s="8"/>
      <c r="R25" t="str">
        <f t="shared" si="2"/>
        <v>Nov/24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ht="15.75" customHeight="1">
      <c r="A26" s="8"/>
      <c r="B26" s="13">
        <v>45597</v>
      </c>
      <c r="C26" s="43" t="s">
        <v>37</v>
      </c>
      <c r="D26" s="43">
        <v>2024</v>
      </c>
      <c r="E26" s="44">
        <v>7</v>
      </c>
      <c r="F26" s="45" t="s">
        <v>90</v>
      </c>
      <c r="G26" s="45" t="s">
        <v>40</v>
      </c>
      <c r="H26" s="51" t="s">
        <v>91</v>
      </c>
      <c r="I26" s="68" t="s">
        <v>42</v>
      </c>
      <c r="J26" s="47">
        <v>128.06</v>
      </c>
      <c r="K26" s="47">
        <f t="shared" si="0"/>
        <v>896.42000000000007</v>
      </c>
      <c r="L26" s="48"/>
      <c r="M26" s="11" t="s">
        <v>51</v>
      </c>
      <c r="N26" s="47">
        <f t="shared" si="1"/>
        <v>896.42000000000007</v>
      </c>
      <c r="O26" s="13">
        <v>45597</v>
      </c>
      <c r="P26" s="49">
        <v>7657</v>
      </c>
      <c r="Q26" s="8"/>
      <c r="R26" t="str">
        <f t="shared" si="2"/>
        <v>Nov/24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ht="17.25" customHeight="1">
      <c r="A27" s="8"/>
      <c r="B27" s="13">
        <v>45597</v>
      </c>
      <c r="C27" s="43" t="s">
        <v>37</v>
      </c>
      <c r="D27" s="43">
        <v>2024</v>
      </c>
      <c r="E27" s="44">
        <v>2</v>
      </c>
      <c r="F27" s="45" t="s">
        <v>92</v>
      </c>
      <c r="G27" s="11" t="s">
        <v>40</v>
      </c>
      <c r="H27" s="45" t="s">
        <v>91</v>
      </c>
      <c r="I27" s="68" t="s">
        <v>42</v>
      </c>
      <c r="J27" s="47">
        <v>256.12</v>
      </c>
      <c r="K27" s="47">
        <f t="shared" si="0"/>
        <v>512.24</v>
      </c>
      <c r="L27" s="48"/>
      <c r="M27" s="11" t="s">
        <v>51</v>
      </c>
      <c r="N27" s="47">
        <f t="shared" si="1"/>
        <v>512.24</v>
      </c>
      <c r="O27" s="13">
        <v>45597</v>
      </c>
      <c r="P27" s="49">
        <v>7657</v>
      </c>
      <c r="Q27" s="8"/>
      <c r="R27" t="str">
        <f t="shared" si="2"/>
        <v>Nov/24</v>
      </c>
      <c r="S27" s="8"/>
      <c r="T27" s="53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</row>
    <row r="28" spans="1:33" ht="15.75" customHeight="1">
      <c r="A28" s="50"/>
      <c r="B28" s="13">
        <v>45597</v>
      </c>
      <c r="C28" s="43" t="s">
        <v>37</v>
      </c>
      <c r="D28" s="43">
        <v>2024</v>
      </c>
      <c r="E28" s="44">
        <v>2</v>
      </c>
      <c r="F28" s="45" t="s">
        <v>94</v>
      </c>
      <c r="G28" s="45" t="s">
        <v>40</v>
      </c>
      <c r="H28" s="45" t="s">
        <v>91</v>
      </c>
      <c r="I28" s="65" t="s">
        <v>42</v>
      </c>
      <c r="J28" s="47">
        <v>262.86</v>
      </c>
      <c r="K28" s="47">
        <f t="shared" si="0"/>
        <v>525.72</v>
      </c>
      <c r="L28" s="48"/>
      <c r="M28" s="11" t="s">
        <v>51</v>
      </c>
      <c r="N28" s="47">
        <f t="shared" si="1"/>
        <v>525.72</v>
      </c>
      <c r="O28" s="13">
        <v>45597</v>
      </c>
      <c r="P28" s="49">
        <v>7657</v>
      </c>
      <c r="Q28" s="8"/>
      <c r="R28" t="str">
        <f t="shared" si="2"/>
        <v>Nov/24</v>
      </c>
      <c r="S28" s="52"/>
      <c r="T28" s="52"/>
      <c r="U28" s="53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</row>
    <row r="29" spans="1:33" ht="17.25" customHeight="1">
      <c r="A29" s="50"/>
      <c r="B29" s="70">
        <v>45597</v>
      </c>
      <c r="C29" s="43" t="s">
        <v>37</v>
      </c>
      <c r="D29" s="43">
        <v>2024</v>
      </c>
      <c r="E29" s="44">
        <v>1</v>
      </c>
      <c r="F29" s="45" t="s">
        <v>95</v>
      </c>
      <c r="G29" s="51" t="s">
        <v>40</v>
      </c>
      <c r="H29" s="11" t="s">
        <v>83</v>
      </c>
      <c r="I29" s="46" t="s">
        <v>42</v>
      </c>
      <c r="J29" s="47">
        <v>55.99</v>
      </c>
      <c r="K29" s="47">
        <f t="shared" si="0"/>
        <v>55.99</v>
      </c>
      <c r="L29" s="48"/>
      <c r="M29" s="11" t="s">
        <v>51</v>
      </c>
      <c r="N29" s="47">
        <f t="shared" si="1"/>
        <v>55.99</v>
      </c>
      <c r="O29" s="13">
        <v>45611</v>
      </c>
      <c r="P29" s="49">
        <v>489094</v>
      </c>
      <c r="Q29" s="8"/>
      <c r="R29" t="str">
        <f t="shared" si="2"/>
        <v>Nov/24</v>
      </c>
      <c r="S29" s="52"/>
      <c r="T29" s="53"/>
      <c r="U29" s="53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</row>
    <row r="30" spans="1:33" ht="15.75" customHeight="1">
      <c r="A30" s="8"/>
      <c r="B30" s="70">
        <v>45597</v>
      </c>
      <c r="C30" s="43" t="s">
        <v>37</v>
      </c>
      <c r="D30" s="43">
        <v>2024</v>
      </c>
      <c r="E30" s="44">
        <v>8</v>
      </c>
      <c r="F30" s="45" t="s">
        <v>97</v>
      </c>
      <c r="G30" s="51" t="s">
        <v>40</v>
      </c>
      <c r="H30" s="11" t="s">
        <v>83</v>
      </c>
      <c r="I30" s="46" t="s">
        <v>42</v>
      </c>
      <c r="J30" s="47">
        <v>37.99</v>
      </c>
      <c r="K30" s="47">
        <f t="shared" si="0"/>
        <v>303.92</v>
      </c>
      <c r="L30" s="48"/>
      <c r="M30" s="11" t="s">
        <v>51</v>
      </c>
      <c r="N30" s="47">
        <f t="shared" si="1"/>
        <v>303.92</v>
      </c>
      <c r="O30" s="13">
        <v>45611</v>
      </c>
      <c r="P30" s="49">
        <v>489094</v>
      </c>
      <c r="Q30" s="8"/>
      <c r="R30" t="str">
        <f t="shared" si="2"/>
        <v>Nov/24</v>
      </c>
      <c r="S30" s="52"/>
      <c r="T30" s="71"/>
      <c r="U30" s="53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</row>
    <row r="31" spans="1:33" ht="17.25" customHeight="1">
      <c r="A31" s="8"/>
      <c r="B31" s="70">
        <v>45597</v>
      </c>
      <c r="C31" s="43" t="s">
        <v>37</v>
      </c>
      <c r="D31" s="43">
        <v>2024</v>
      </c>
      <c r="E31" s="44">
        <v>1</v>
      </c>
      <c r="F31" s="51" t="s">
        <v>99</v>
      </c>
      <c r="G31" s="51" t="s">
        <v>40</v>
      </c>
      <c r="H31" s="11" t="s">
        <v>83</v>
      </c>
      <c r="I31" s="46" t="s">
        <v>42</v>
      </c>
      <c r="J31" s="47">
        <v>115.89</v>
      </c>
      <c r="K31" s="47">
        <f t="shared" si="0"/>
        <v>115.89</v>
      </c>
      <c r="L31" s="48"/>
      <c r="M31" s="11" t="s">
        <v>51</v>
      </c>
      <c r="N31" s="47">
        <f t="shared" si="1"/>
        <v>115.89</v>
      </c>
      <c r="O31" s="13">
        <v>45611</v>
      </c>
      <c r="P31" s="49">
        <v>489094</v>
      </c>
      <c r="Q31" s="8"/>
      <c r="R31" t="str">
        <f t="shared" si="2"/>
        <v>Nov/24</v>
      </c>
      <c r="S31" s="8"/>
      <c r="T31" s="53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</row>
    <row r="32" spans="1:33" ht="17.25" customHeight="1">
      <c r="A32" s="50"/>
      <c r="B32" s="70">
        <v>45597</v>
      </c>
      <c r="C32" s="43" t="s">
        <v>37</v>
      </c>
      <c r="D32" s="43">
        <v>2024</v>
      </c>
      <c r="E32" s="44">
        <v>4</v>
      </c>
      <c r="F32" s="51" t="s">
        <v>100</v>
      </c>
      <c r="G32" s="51" t="s">
        <v>40</v>
      </c>
      <c r="H32" s="11" t="s">
        <v>83</v>
      </c>
      <c r="I32" s="46" t="s">
        <v>42</v>
      </c>
      <c r="J32" s="47">
        <v>46.9</v>
      </c>
      <c r="K32" s="47">
        <f t="shared" si="0"/>
        <v>187.6</v>
      </c>
      <c r="L32" s="48"/>
      <c r="M32" s="11" t="s">
        <v>51</v>
      </c>
      <c r="N32" s="47">
        <f t="shared" si="1"/>
        <v>187.6</v>
      </c>
      <c r="O32" s="13">
        <v>45611</v>
      </c>
      <c r="P32" s="49">
        <v>489094</v>
      </c>
      <c r="Q32" s="8"/>
      <c r="R32" t="str">
        <f t="shared" si="2"/>
        <v>Nov/24</v>
      </c>
      <c r="S32" s="52"/>
      <c r="T32" s="71"/>
      <c r="U32" s="53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</row>
    <row r="33" spans="1:33" ht="15.75" customHeight="1">
      <c r="A33" s="8"/>
      <c r="B33" s="70">
        <v>45597</v>
      </c>
      <c r="C33" s="43" t="s">
        <v>37</v>
      </c>
      <c r="D33" s="43">
        <v>2024</v>
      </c>
      <c r="E33" s="44">
        <v>12</v>
      </c>
      <c r="F33" s="51" t="s">
        <v>86</v>
      </c>
      <c r="G33" s="51" t="s">
        <v>40</v>
      </c>
      <c r="H33" s="11" t="s">
        <v>83</v>
      </c>
      <c r="I33" s="46" t="s">
        <v>42</v>
      </c>
      <c r="J33" s="47">
        <v>46.9</v>
      </c>
      <c r="K33" s="47">
        <f t="shared" si="0"/>
        <v>562.79999999999995</v>
      </c>
      <c r="L33" s="48"/>
      <c r="M33" s="11" t="s">
        <v>51</v>
      </c>
      <c r="N33" s="47">
        <f t="shared" si="1"/>
        <v>562.79999999999995</v>
      </c>
      <c r="O33" s="13">
        <v>45611</v>
      </c>
      <c r="P33" s="49">
        <v>489094</v>
      </c>
      <c r="Q33" s="8"/>
      <c r="R33" t="str">
        <f t="shared" si="2"/>
        <v>Nov/24</v>
      </c>
      <c r="S33" s="8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</row>
    <row r="34" spans="1:33" ht="15.75" customHeight="1">
      <c r="A34" s="50"/>
      <c r="B34" s="70">
        <v>45597</v>
      </c>
      <c r="C34" s="43" t="s">
        <v>37</v>
      </c>
      <c r="D34" s="43">
        <v>2024</v>
      </c>
      <c r="E34" s="44">
        <v>20</v>
      </c>
      <c r="F34" s="51" t="s">
        <v>87</v>
      </c>
      <c r="G34" s="51" t="s">
        <v>40</v>
      </c>
      <c r="H34" s="11" t="s">
        <v>83</v>
      </c>
      <c r="I34" s="46" t="s">
        <v>42</v>
      </c>
      <c r="J34" s="47">
        <v>46.9</v>
      </c>
      <c r="K34" s="47">
        <f t="shared" si="0"/>
        <v>938</v>
      </c>
      <c r="L34" s="48"/>
      <c r="M34" s="11" t="s">
        <v>51</v>
      </c>
      <c r="N34" s="47">
        <f t="shared" si="1"/>
        <v>938</v>
      </c>
      <c r="O34" s="13">
        <v>45611</v>
      </c>
      <c r="P34" s="49">
        <v>489094</v>
      </c>
      <c r="Q34" s="8"/>
      <c r="R34" t="str">
        <f t="shared" si="2"/>
        <v>Nov/24</v>
      </c>
      <c r="S34" s="52"/>
      <c r="T34" s="52"/>
      <c r="U34" s="53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</row>
    <row r="35" spans="1:33" ht="15.75" customHeight="1">
      <c r="A35" s="50"/>
      <c r="B35" s="70">
        <v>45597</v>
      </c>
      <c r="C35" s="43" t="s">
        <v>37</v>
      </c>
      <c r="D35" s="43">
        <v>2024</v>
      </c>
      <c r="E35" s="44">
        <v>12</v>
      </c>
      <c r="F35" s="51" t="s">
        <v>88</v>
      </c>
      <c r="G35" s="51" t="s">
        <v>40</v>
      </c>
      <c r="H35" s="11" t="s">
        <v>83</v>
      </c>
      <c r="I35" s="46" t="s">
        <v>42</v>
      </c>
      <c r="J35" s="47">
        <v>46.9</v>
      </c>
      <c r="K35" s="47">
        <f t="shared" si="0"/>
        <v>562.79999999999995</v>
      </c>
      <c r="L35" s="48"/>
      <c r="M35" s="11" t="s">
        <v>51</v>
      </c>
      <c r="N35" s="47">
        <f t="shared" si="1"/>
        <v>562.79999999999995</v>
      </c>
      <c r="O35" s="13">
        <v>45611</v>
      </c>
      <c r="P35" s="49">
        <v>489094</v>
      </c>
      <c r="Q35" s="8"/>
      <c r="R35" t="str">
        <f t="shared" si="2"/>
        <v>Nov/24</v>
      </c>
      <c r="S35" s="52"/>
      <c r="T35" s="52"/>
      <c r="U35" s="53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</row>
    <row r="36" spans="1:33" ht="15.75" customHeight="1">
      <c r="A36" s="50"/>
      <c r="B36" s="70">
        <v>45597</v>
      </c>
      <c r="C36" s="43" t="s">
        <v>37</v>
      </c>
      <c r="D36" s="43">
        <v>2024</v>
      </c>
      <c r="E36" s="44">
        <v>12</v>
      </c>
      <c r="F36" s="51" t="s">
        <v>89</v>
      </c>
      <c r="G36" s="51" t="s">
        <v>40</v>
      </c>
      <c r="H36" s="11" t="s">
        <v>83</v>
      </c>
      <c r="I36" s="46" t="s">
        <v>42</v>
      </c>
      <c r="J36" s="47">
        <v>46.9</v>
      </c>
      <c r="K36" s="47">
        <f t="shared" si="0"/>
        <v>562.79999999999995</v>
      </c>
      <c r="L36" s="48"/>
      <c r="M36" s="11" t="s">
        <v>51</v>
      </c>
      <c r="N36" s="47">
        <f t="shared" si="1"/>
        <v>562.79999999999995</v>
      </c>
      <c r="O36" s="13">
        <v>45611</v>
      </c>
      <c r="P36" s="49">
        <v>489094</v>
      </c>
      <c r="Q36" s="8"/>
      <c r="R36" t="str">
        <f t="shared" si="2"/>
        <v>Nov/24</v>
      </c>
      <c r="S36" s="52"/>
      <c r="T36" s="52"/>
      <c r="U36" s="53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</row>
    <row r="37" spans="1:33" ht="15.75" customHeight="1">
      <c r="A37" s="50"/>
      <c r="B37" s="70">
        <v>45597</v>
      </c>
      <c r="C37" s="43" t="s">
        <v>37</v>
      </c>
      <c r="D37" s="43">
        <v>2024</v>
      </c>
      <c r="E37" s="44">
        <v>2</v>
      </c>
      <c r="F37" s="51" t="s">
        <v>99</v>
      </c>
      <c r="G37" s="51" t="s">
        <v>40</v>
      </c>
      <c r="H37" s="11" t="s">
        <v>83</v>
      </c>
      <c r="I37" s="46" t="s">
        <v>42</v>
      </c>
      <c r="J37" s="66">
        <v>115.89</v>
      </c>
      <c r="K37" s="47">
        <f t="shared" si="0"/>
        <v>231.78</v>
      </c>
      <c r="L37" s="48"/>
      <c r="M37" s="11" t="s">
        <v>51</v>
      </c>
      <c r="N37" s="47">
        <f t="shared" si="1"/>
        <v>231.78</v>
      </c>
      <c r="O37" s="13">
        <v>45611</v>
      </c>
      <c r="P37" s="67">
        <v>489079</v>
      </c>
      <c r="Q37" s="8"/>
      <c r="R37" t="str">
        <f t="shared" si="2"/>
        <v>Nov/24</v>
      </c>
      <c r="S37" s="52"/>
      <c r="T37" s="53"/>
      <c r="U37" s="53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</row>
    <row r="38" spans="1:33" ht="15.75" customHeight="1">
      <c r="A38" s="50"/>
      <c r="B38" s="70">
        <v>45597</v>
      </c>
      <c r="C38" s="43" t="s">
        <v>37</v>
      </c>
      <c r="D38" s="43">
        <v>2024</v>
      </c>
      <c r="E38" s="44">
        <v>8</v>
      </c>
      <c r="F38" s="45" t="s">
        <v>95</v>
      </c>
      <c r="G38" s="51" t="s">
        <v>40</v>
      </c>
      <c r="H38" s="11" t="s">
        <v>83</v>
      </c>
      <c r="I38" s="46" t="s">
        <v>42</v>
      </c>
      <c r="J38" s="47">
        <v>55.99</v>
      </c>
      <c r="K38" s="47">
        <f t="shared" si="0"/>
        <v>447.92</v>
      </c>
      <c r="L38" s="48"/>
      <c r="M38" s="11" t="s">
        <v>51</v>
      </c>
      <c r="N38" s="47">
        <f t="shared" si="1"/>
        <v>447.92</v>
      </c>
      <c r="O38" s="13">
        <v>45604</v>
      </c>
      <c r="P38" s="49">
        <v>489064</v>
      </c>
      <c r="Q38" s="8"/>
      <c r="R38" t="str">
        <f t="shared" si="2"/>
        <v>Nov/24</v>
      </c>
      <c r="S38" s="52"/>
      <c r="T38" s="53"/>
      <c r="U38" s="53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</row>
    <row r="39" spans="1:33" ht="15.75" customHeight="1">
      <c r="A39" s="8"/>
      <c r="B39" s="70">
        <v>45597</v>
      </c>
      <c r="C39" s="43" t="s">
        <v>37</v>
      </c>
      <c r="D39" s="43">
        <v>2024</v>
      </c>
      <c r="E39" s="44">
        <v>8</v>
      </c>
      <c r="F39" s="45" t="s">
        <v>97</v>
      </c>
      <c r="G39" s="51" t="s">
        <v>40</v>
      </c>
      <c r="H39" s="11" t="s">
        <v>83</v>
      </c>
      <c r="I39" s="46" t="s">
        <v>42</v>
      </c>
      <c r="J39" s="47">
        <v>37.99</v>
      </c>
      <c r="K39" s="47">
        <f t="shared" si="0"/>
        <v>303.92</v>
      </c>
      <c r="L39" s="48"/>
      <c r="M39" s="11" t="s">
        <v>51</v>
      </c>
      <c r="N39" s="47">
        <f t="shared" si="1"/>
        <v>303.92</v>
      </c>
      <c r="O39" s="13">
        <v>45604</v>
      </c>
      <c r="P39" s="49">
        <v>489064</v>
      </c>
      <c r="Q39" s="8"/>
      <c r="R39" t="str">
        <f t="shared" si="2"/>
        <v>Nov/24</v>
      </c>
      <c r="S39" s="8"/>
      <c r="T39" s="71"/>
      <c r="U39" s="71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</row>
    <row r="40" spans="1:33" ht="15.75" customHeight="1">
      <c r="A40" s="8"/>
      <c r="B40" s="70">
        <v>45597</v>
      </c>
      <c r="C40" s="43" t="s">
        <v>37</v>
      </c>
      <c r="D40" s="43">
        <v>2024</v>
      </c>
      <c r="E40" s="44">
        <v>6</v>
      </c>
      <c r="F40" s="51" t="s">
        <v>99</v>
      </c>
      <c r="G40" s="51" t="s">
        <v>40</v>
      </c>
      <c r="H40" s="11" t="s">
        <v>83</v>
      </c>
      <c r="I40" s="46" t="s">
        <v>42</v>
      </c>
      <c r="J40" s="47">
        <v>115.89</v>
      </c>
      <c r="K40" s="47">
        <f t="shared" si="0"/>
        <v>695.34</v>
      </c>
      <c r="L40" s="48"/>
      <c r="M40" s="11" t="s">
        <v>51</v>
      </c>
      <c r="N40" s="47">
        <f t="shared" si="1"/>
        <v>695.34</v>
      </c>
      <c r="O40" s="13">
        <v>45604</v>
      </c>
      <c r="P40" s="49">
        <v>489064</v>
      </c>
      <c r="Q40" s="8"/>
      <c r="R40" t="str">
        <f t="shared" si="2"/>
        <v>Nov/24</v>
      </c>
      <c r="S40" s="8"/>
      <c r="T40" s="71"/>
      <c r="U40" s="71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</row>
    <row r="41" spans="1:33" ht="15.75" customHeight="1">
      <c r="A41" s="8"/>
      <c r="B41" s="70">
        <v>45597</v>
      </c>
      <c r="C41" s="43" t="s">
        <v>37</v>
      </c>
      <c r="D41" s="43">
        <v>2024</v>
      </c>
      <c r="E41" s="44">
        <v>12</v>
      </c>
      <c r="F41" s="51" t="s">
        <v>100</v>
      </c>
      <c r="G41" s="51" t="s">
        <v>40</v>
      </c>
      <c r="H41" s="11" t="s">
        <v>83</v>
      </c>
      <c r="I41" s="46" t="s">
        <v>42</v>
      </c>
      <c r="J41" s="47">
        <v>46.9</v>
      </c>
      <c r="K41" s="47">
        <f t="shared" si="0"/>
        <v>562.79999999999995</v>
      </c>
      <c r="L41" s="48"/>
      <c r="M41" s="11" t="s">
        <v>51</v>
      </c>
      <c r="N41" s="47">
        <f t="shared" si="1"/>
        <v>562.79999999999995</v>
      </c>
      <c r="O41" s="13">
        <v>45604</v>
      </c>
      <c r="P41" s="49">
        <v>489064</v>
      </c>
      <c r="Q41" s="8"/>
      <c r="R41" t="str">
        <f t="shared" si="2"/>
        <v>Nov/24</v>
      </c>
      <c r="S41" s="52"/>
      <c r="T41" s="71"/>
      <c r="U41" s="71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</row>
    <row r="42" spans="1:33" ht="15.75" customHeight="1">
      <c r="A42" s="8"/>
      <c r="B42" s="70">
        <v>45597</v>
      </c>
      <c r="C42" s="43" t="s">
        <v>37</v>
      </c>
      <c r="D42" s="43">
        <v>2024</v>
      </c>
      <c r="E42" s="44">
        <v>12</v>
      </c>
      <c r="F42" s="51" t="s">
        <v>86</v>
      </c>
      <c r="G42" s="51" t="s">
        <v>40</v>
      </c>
      <c r="H42" s="11" t="s">
        <v>83</v>
      </c>
      <c r="I42" s="46" t="s">
        <v>42</v>
      </c>
      <c r="J42" s="47">
        <v>46.9</v>
      </c>
      <c r="K42" s="47">
        <f t="shared" si="0"/>
        <v>562.79999999999995</v>
      </c>
      <c r="L42" s="48"/>
      <c r="M42" s="11" t="s">
        <v>51</v>
      </c>
      <c r="N42" s="47">
        <f t="shared" si="1"/>
        <v>562.79999999999995</v>
      </c>
      <c r="O42" s="13">
        <v>45604</v>
      </c>
      <c r="P42" s="49">
        <v>489064</v>
      </c>
      <c r="Q42" s="8"/>
      <c r="R42" t="str">
        <f t="shared" si="2"/>
        <v>Nov/24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</row>
    <row r="43" spans="1:33" ht="15.75" customHeight="1">
      <c r="A43" s="8"/>
      <c r="B43" s="70">
        <v>45597</v>
      </c>
      <c r="C43" s="43" t="s">
        <v>37</v>
      </c>
      <c r="D43" s="43">
        <v>2024</v>
      </c>
      <c r="E43" s="44">
        <v>20</v>
      </c>
      <c r="F43" s="51" t="s">
        <v>87</v>
      </c>
      <c r="G43" s="45" t="s">
        <v>40</v>
      </c>
      <c r="H43" s="45" t="s">
        <v>83</v>
      </c>
      <c r="I43" s="46" t="s">
        <v>42</v>
      </c>
      <c r="J43" s="47">
        <v>46.9</v>
      </c>
      <c r="K43" s="47">
        <f t="shared" si="0"/>
        <v>938</v>
      </c>
      <c r="L43" s="48"/>
      <c r="M43" s="11" t="s">
        <v>51</v>
      </c>
      <c r="N43" s="47">
        <f t="shared" si="1"/>
        <v>938</v>
      </c>
      <c r="O43" s="13">
        <v>45604</v>
      </c>
      <c r="P43" s="49">
        <v>489064</v>
      </c>
      <c r="Q43" s="8"/>
      <c r="R43" t="str">
        <f t="shared" si="2"/>
        <v>Nov/24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</row>
    <row r="44" spans="1:33" ht="15.75" customHeight="1">
      <c r="A44" s="8"/>
      <c r="B44" s="70">
        <v>45597</v>
      </c>
      <c r="C44" s="43" t="s">
        <v>37</v>
      </c>
      <c r="D44" s="43">
        <v>2024</v>
      </c>
      <c r="E44" s="44">
        <v>12</v>
      </c>
      <c r="F44" s="51" t="s">
        <v>88</v>
      </c>
      <c r="G44" s="45" t="s">
        <v>40</v>
      </c>
      <c r="H44" s="45" t="s">
        <v>83</v>
      </c>
      <c r="I44" s="46" t="s">
        <v>42</v>
      </c>
      <c r="J44" s="47">
        <v>46.9</v>
      </c>
      <c r="K44" s="47">
        <f t="shared" si="0"/>
        <v>562.79999999999995</v>
      </c>
      <c r="L44" s="48"/>
      <c r="M44" s="11" t="s">
        <v>51</v>
      </c>
      <c r="N44" s="47">
        <f t="shared" si="1"/>
        <v>562.79999999999995</v>
      </c>
      <c r="O44" s="13">
        <v>45604</v>
      </c>
      <c r="P44" s="49">
        <v>489064</v>
      </c>
      <c r="Q44" s="8"/>
      <c r="R44" t="str">
        <f t="shared" si="2"/>
        <v>Nov/24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</row>
    <row r="45" spans="1:33" ht="15.75" customHeight="1">
      <c r="A45" s="8"/>
      <c r="B45" s="70">
        <v>45597</v>
      </c>
      <c r="C45" s="43" t="s">
        <v>37</v>
      </c>
      <c r="D45" s="43">
        <v>2024</v>
      </c>
      <c r="E45" s="44">
        <v>12</v>
      </c>
      <c r="F45" s="51" t="s">
        <v>89</v>
      </c>
      <c r="G45" s="45" t="s">
        <v>40</v>
      </c>
      <c r="H45" s="45" t="s">
        <v>83</v>
      </c>
      <c r="I45" s="46" t="s">
        <v>42</v>
      </c>
      <c r="J45" s="47">
        <v>46.9</v>
      </c>
      <c r="K45" s="47">
        <f t="shared" si="0"/>
        <v>562.79999999999995</v>
      </c>
      <c r="L45" s="48"/>
      <c r="M45" s="11" t="s">
        <v>51</v>
      </c>
      <c r="N45" s="47">
        <f t="shared" si="1"/>
        <v>562.79999999999995</v>
      </c>
      <c r="O45" s="13">
        <v>45604</v>
      </c>
      <c r="P45" s="49">
        <v>489064</v>
      </c>
      <c r="Q45" s="8"/>
      <c r="R45" t="str">
        <f t="shared" si="2"/>
        <v>Nov/24</v>
      </c>
      <c r="S45" s="8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</row>
    <row r="46" spans="1:33" ht="15.75" customHeight="1">
      <c r="A46" s="8"/>
      <c r="B46" s="70">
        <v>45597</v>
      </c>
      <c r="C46" s="43" t="s">
        <v>37</v>
      </c>
      <c r="D46" s="43">
        <v>2024</v>
      </c>
      <c r="E46" s="44">
        <v>2</v>
      </c>
      <c r="F46" s="45" t="s">
        <v>99</v>
      </c>
      <c r="G46" s="45" t="s">
        <v>40</v>
      </c>
      <c r="H46" s="45" t="s">
        <v>83</v>
      </c>
      <c r="I46" s="46" t="s">
        <v>42</v>
      </c>
      <c r="J46" s="66">
        <v>121.14</v>
      </c>
      <c r="K46" s="47">
        <f t="shared" si="0"/>
        <v>242.28</v>
      </c>
      <c r="L46" s="48"/>
      <c r="M46" s="11" t="s">
        <v>51</v>
      </c>
      <c r="N46" s="47">
        <f t="shared" si="1"/>
        <v>242.28</v>
      </c>
      <c r="O46" s="13">
        <v>45604</v>
      </c>
      <c r="P46" s="49">
        <v>489031</v>
      </c>
      <c r="Q46" s="8"/>
      <c r="R46" t="str">
        <f t="shared" si="2"/>
        <v>Nov/24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</row>
    <row r="47" spans="1:33" ht="17.25" customHeight="1">
      <c r="A47" s="8"/>
      <c r="B47" s="70">
        <v>45597</v>
      </c>
      <c r="C47" s="43" t="s">
        <v>37</v>
      </c>
      <c r="D47" s="43">
        <v>2024</v>
      </c>
      <c r="E47" s="44">
        <v>8</v>
      </c>
      <c r="F47" s="45" t="s">
        <v>97</v>
      </c>
      <c r="G47" s="51" t="s">
        <v>40</v>
      </c>
      <c r="H47" s="11" t="s">
        <v>83</v>
      </c>
      <c r="I47" s="46" t="s">
        <v>42</v>
      </c>
      <c r="J47" s="47">
        <v>37.99</v>
      </c>
      <c r="K47" s="47">
        <f t="shared" si="0"/>
        <v>303.92</v>
      </c>
      <c r="L47" s="48"/>
      <c r="M47" s="11" t="s">
        <v>51</v>
      </c>
      <c r="N47" s="47">
        <f t="shared" si="1"/>
        <v>303.92</v>
      </c>
      <c r="O47" s="13">
        <v>45604</v>
      </c>
      <c r="P47" s="49">
        <v>489003</v>
      </c>
      <c r="Q47" s="8"/>
      <c r="R47" t="str">
        <f t="shared" si="2"/>
        <v>Nov/24</v>
      </c>
      <c r="S47" s="52"/>
      <c r="T47" s="52"/>
      <c r="U47" s="53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</row>
    <row r="48" spans="1:33" ht="15.75" customHeight="1">
      <c r="A48" s="8"/>
      <c r="B48" s="70">
        <v>45597</v>
      </c>
      <c r="C48" s="43" t="s">
        <v>37</v>
      </c>
      <c r="D48" s="43">
        <v>2024</v>
      </c>
      <c r="E48" s="44">
        <v>8</v>
      </c>
      <c r="F48" s="45" t="s">
        <v>95</v>
      </c>
      <c r="G48" s="51" t="s">
        <v>40</v>
      </c>
      <c r="H48" s="11" t="s">
        <v>83</v>
      </c>
      <c r="I48" s="46" t="s">
        <v>42</v>
      </c>
      <c r="J48" s="47">
        <v>55.99</v>
      </c>
      <c r="K48" s="47">
        <f t="shared" si="0"/>
        <v>447.92</v>
      </c>
      <c r="L48" s="48"/>
      <c r="M48" s="11" t="s">
        <v>51</v>
      </c>
      <c r="N48" s="47">
        <f t="shared" si="1"/>
        <v>447.92</v>
      </c>
      <c r="O48" s="13">
        <v>45611</v>
      </c>
      <c r="P48" s="49">
        <v>489002</v>
      </c>
      <c r="Q48" s="8"/>
      <c r="R48" t="str">
        <f t="shared" si="2"/>
        <v>Nov/24</v>
      </c>
      <c r="S48" s="52"/>
      <c r="T48" s="71"/>
      <c r="U48" s="71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</row>
    <row r="49" spans="1:33" ht="15.75" customHeight="1">
      <c r="A49" s="8"/>
      <c r="B49" s="70">
        <v>45597</v>
      </c>
      <c r="C49" s="43" t="s">
        <v>37</v>
      </c>
      <c r="D49" s="43">
        <v>2024</v>
      </c>
      <c r="E49" s="44">
        <v>8</v>
      </c>
      <c r="F49" s="45" t="s">
        <v>97</v>
      </c>
      <c r="G49" s="51" t="s">
        <v>40</v>
      </c>
      <c r="H49" s="11" t="s">
        <v>83</v>
      </c>
      <c r="I49" s="46" t="s">
        <v>42</v>
      </c>
      <c r="J49" s="47">
        <v>37.99</v>
      </c>
      <c r="K49" s="47">
        <f t="shared" si="0"/>
        <v>303.92</v>
      </c>
      <c r="L49" s="48"/>
      <c r="M49" s="11" t="s">
        <v>51</v>
      </c>
      <c r="N49" s="47">
        <f t="shared" si="1"/>
        <v>303.92</v>
      </c>
      <c r="O49" s="13">
        <v>45611</v>
      </c>
      <c r="P49" s="49">
        <v>489002</v>
      </c>
      <c r="Q49" s="8"/>
      <c r="R49" t="str">
        <f t="shared" si="2"/>
        <v>Nov/24</v>
      </c>
      <c r="S49" s="52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</row>
    <row r="50" spans="1:33" ht="15.75" customHeight="1">
      <c r="A50" s="8"/>
      <c r="B50" s="70">
        <v>45597</v>
      </c>
      <c r="C50" s="43" t="s">
        <v>37</v>
      </c>
      <c r="D50" s="43">
        <v>2024</v>
      </c>
      <c r="E50" s="44">
        <v>3</v>
      </c>
      <c r="F50" s="51" t="s">
        <v>99</v>
      </c>
      <c r="G50" s="51" t="s">
        <v>40</v>
      </c>
      <c r="H50" s="11" t="s">
        <v>83</v>
      </c>
      <c r="I50" s="46" t="s">
        <v>42</v>
      </c>
      <c r="J50" s="47">
        <v>115.89</v>
      </c>
      <c r="K50" s="47">
        <f t="shared" si="0"/>
        <v>347.67</v>
      </c>
      <c r="L50" s="48"/>
      <c r="M50" s="11" t="s">
        <v>51</v>
      </c>
      <c r="N50" s="47">
        <f t="shared" si="1"/>
        <v>347.67</v>
      </c>
      <c r="O50" s="13">
        <v>45611</v>
      </c>
      <c r="P50" s="49">
        <v>489002</v>
      </c>
      <c r="Q50" s="8"/>
      <c r="R50" t="str">
        <f t="shared" si="2"/>
        <v>Nov/24</v>
      </c>
      <c r="S50" s="52"/>
      <c r="T50" s="53"/>
      <c r="U50" s="53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</row>
    <row r="51" spans="1:33" ht="15.75" customHeight="1">
      <c r="A51" s="8"/>
      <c r="B51" s="70">
        <v>45597</v>
      </c>
      <c r="C51" s="43" t="s">
        <v>37</v>
      </c>
      <c r="D51" s="43">
        <v>2024</v>
      </c>
      <c r="E51" s="44">
        <v>12</v>
      </c>
      <c r="F51" s="51" t="s">
        <v>100</v>
      </c>
      <c r="G51" s="51" t="s">
        <v>40</v>
      </c>
      <c r="H51" s="11" t="s">
        <v>83</v>
      </c>
      <c r="I51" s="46" t="s">
        <v>42</v>
      </c>
      <c r="J51" s="47">
        <v>46.9</v>
      </c>
      <c r="K51" s="47">
        <f t="shared" si="0"/>
        <v>562.79999999999995</v>
      </c>
      <c r="L51" s="48"/>
      <c r="M51" s="11" t="s">
        <v>51</v>
      </c>
      <c r="N51" s="47">
        <f t="shared" si="1"/>
        <v>562.79999999999995</v>
      </c>
      <c r="O51" s="13">
        <v>45611</v>
      </c>
      <c r="P51" s="49">
        <v>489002</v>
      </c>
      <c r="Q51" s="8"/>
      <c r="R51" t="str">
        <f t="shared" si="2"/>
        <v>Nov/24</v>
      </c>
      <c r="S51" s="52"/>
      <c r="T51" s="53"/>
      <c r="U51" s="53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</row>
    <row r="52" spans="1:33" ht="15.75" customHeight="1">
      <c r="A52" s="8"/>
      <c r="B52" s="70">
        <v>45597</v>
      </c>
      <c r="C52" s="43" t="s">
        <v>37</v>
      </c>
      <c r="D52" s="43">
        <v>2024</v>
      </c>
      <c r="E52" s="44">
        <v>12</v>
      </c>
      <c r="F52" s="51" t="s">
        <v>86</v>
      </c>
      <c r="G52" s="51" t="s">
        <v>40</v>
      </c>
      <c r="H52" s="11" t="s">
        <v>83</v>
      </c>
      <c r="I52" s="46" t="s">
        <v>42</v>
      </c>
      <c r="J52" s="47">
        <v>46.9</v>
      </c>
      <c r="K52" s="47">
        <f t="shared" si="0"/>
        <v>562.79999999999995</v>
      </c>
      <c r="L52" s="48"/>
      <c r="M52" s="11" t="s">
        <v>51</v>
      </c>
      <c r="N52" s="47">
        <f t="shared" si="1"/>
        <v>562.79999999999995</v>
      </c>
      <c r="O52" s="13">
        <v>45611</v>
      </c>
      <c r="P52" s="49">
        <v>489002</v>
      </c>
      <c r="Q52" s="8"/>
      <c r="R52" t="str">
        <f t="shared" si="2"/>
        <v>Nov/24</v>
      </c>
      <c r="S52" s="52"/>
      <c r="T52" s="53"/>
      <c r="U52" s="53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</row>
    <row r="53" spans="1:33" ht="15.75" customHeight="1">
      <c r="A53" s="8"/>
      <c r="B53" s="70">
        <v>45597</v>
      </c>
      <c r="C53" s="43" t="s">
        <v>37</v>
      </c>
      <c r="D53" s="43">
        <v>2024</v>
      </c>
      <c r="E53" s="44">
        <v>20</v>
      </c>
      <c r="F53" s="51" t="s">
        <v>87</v>
      </c>
      <c r="G53" s="45" t="s">
        <v>40</v>
      </c>
      <c r="H53" s="45" t="s">
        <v>83</v>
      </c>
      <c r="I53" s="46" t="s">
        <v>42</v>
      </c>
      <c r="J53" s="47">
        <v>46.9</v>
      </c>
      <c r="K53" s="47">
        <f t="shared" si="0"/>
        <v>938</v>
      </c>
      <c r="L53" s="48"/>
      <c r="M53" s="11" t="s">
        <v>51</v>
      </c>
      <c r="N53" s="47">
        <f t="shared" si="1"/>
        <v>938</v>
      </c>
      <c r="O53" s="13">
        <v>45611</v>
      </c>
      <c r="P53" s="49">
        <v>489002</v>
      </c>
      <c r="Q53" s="8"/>
      <c r="R53" t="str">
        <f t="shared" si="2"/>
        <v>Nov/24</v>
      </c>
      <c r="S53" s="8"/>
      <c r="T53" s="71"/>
      <c r="U53" s="53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</row>
    <row r="54" spans="1:33" ht="15.75" customHeight="1">
      <c r="A54" s="8"/>
      <c r="B54" s="70">
        <v>45597</v>
      </c>
      <c r="C54" s="43" t="s">
        <v>37</v>
      </c>
      <c r="D54" s="43">
        <v>2024</v>
      </c>
      <c r="E54" s="44">
        <v>12</v>
      </c>
      <c r="F54" s="51" t="s">
        <v>88</v>
      </c>
      <c r="G54" s="45" t="s">
        <v>40</v>
      </c>
      <c r="H54" s="45" t="s">
        <v>83</v>
      </c>
      <c r="I54" s="46" t="s">
        <v>42</v>
      </c>
      <c r="J54" s="47">
        <v>46.9</v>
      </c>
      <c r="K54" s="47">
        <f t="shared" si="0"/>
        <v>562.79999999999995</v>
      </c>
      <c r="L54" s="48"/>
      <c r="M54" s="11" t="s">
        <v>51</v>
      </c>
      <c r="N54" s="47">
        <f t="shared" si="1"/>
        <v>562.79999999999995</v>
      </c>
      <c r="O54" s="13">
        <v>45611</v>
      </c>
      <c r="P54" s="49">
        <v>489002</v>
      </c>
      <c r="Q54" s="8"/>
      <c r="R54" t="str">
        <f t="shared" si="2"/>
        <v>Nov/24</v>
      </c>
      <c r="S54" s="8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</row>
    <row r="55" spans="1:33" ht="17.25" customHeight="1">
      <c r="A55" s="8"/>
      <c r="B55" s="70">
        <v>45597</v>
      </c>
      <c r="C55" s="43" t="s">
        <v>37</v>
      </c>
      <c r="D55" s="43">
        <v>2024</v>
      </c>
      <c r="E55" s="44">
        <v>12</v>
      </c>
      <c r="F55" s="51" t="s">
        <v>89</v>
      </c>
      <c r="G55" s="45" t="s">
        <v>40</v>
      </c>
      <c r="H55" s="45" t="s">
        <v>83</v>
      </c>
      <c r="I55" s="46" t="s">
        <v>42</v>
      </c>
      <c r="J55" s="47">
        <v>46.9</v>
      </c>
      <c r="K55" s="47">
        <f t="shared" si="0"/>
        <v>562.79999999999995</v>
      </c>
      <c r="L55" s="48"/>
      <c r="M55" s="11" t="s">
        <v>51</v>
      </c>
      <c r="N55" s="47">
        <f t="shared" si="1"/>
        <v>562.79999999999995</v>
      </c>
      <c r="O55" s="13">
        <v>45611</v>
      </c>
      <c r="P55" s="49">
        <v>489002</v>
      </c>
      <c r="Q55" s="8"/>
      <c r="R55" t="str">
        <f t="shared" si="2"/>
        <v>Nov/24</v>
      </c>
      <c r="S55" s="52"/>
      <c r="T55" s="53"/>
      <c r="U55" s="53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</row>
    <row r="56" spans="1:33" ht="17.25" customHeight="1">
      <c r="A56" s="8"/>
      <c r="B56" s="70">
        <v>45597</v>
      </c>
      <c r="C56" s="43" t="s">
        <v>37</v>
      </c>
      <c r="D56" s="43">
        <v>2024</v>
      </c>
      <c r="E56" s="44">
        <v>1</v>
      </c>
      <c r="F56" s="45" t="s">
        <v>101</v>
      </c>
      <c r="G56" s="51" t="s">
        <v>101</v>
      </c>
      <c r="H56" s="45" t="s">
        <v>110</v>
      </c>
      <c r="I56" s="46" t="s">
        <v>55</v>
      </c>
      <c r="J56" s="47">
        <v>10157.26</v>
      </c>
      <c r="K56" s="47">
        <f t="shared" si="0"/>
        <v>10157.26</v>
      </c>
      <c r="L56" s="48"/>
      <c r="M56" s="11" t="s">
        <v>51</v>
      </c>
      <c r="N56" s="47">
        <f t="shared" si="1"/>
        <v>10157.26</v>
      </c>
      <c r="O56" s="13">
        <v>45636</v>
      </c>
      <c r="P56" s="49">
        <v>0</v>
      </c>
      <c r="Q56" s="8"/>
      <c r="R56" t="str">
        <f t="shared" si="2"/>
        <v>Nov/24</v>
      </c>
      <c r="S56" s="52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</row>
    <row r="57" spans="1:33" ht="17.25" customHeight="1">
      <c r="A57" s="50"/>
      <c r="B57" s="70">
        <v>45597</v>
      </c>
      <c r="C57" s="43" t="s">
        <v>37</v>
      </c>
      <c r="D57" s="43">
        <v>2024</v>
      </c>
      <c r="E57" s="44">
        <v>1</v>
      </c>
      <c r="F57" s="51" t="s">
        <v>112</v>
      </c>
      <c r="G57" s="45" t="s">
        <v>104</v>
      </c>
      <c r="H57" s="45" t="s">
        <v>113</v>
      </c>
      <c r="I57" s="46" t="s">
        <v>74</v>
      </c>
      <c r="J57" s="66">
        <v>2990.82</v>
      </c>
      <c r="K57" s="47">
        <f t="shared" si="0"/>
        <v>2990.82</v>
      </c>
      <c r="L57" s="48"/>
      <c r="M57" s="11" t="s">
        <v>43</v>
      </c>
      <c r="N57" s="47">
        <f t="shared" si="1"/>
        <v>2990.82</v>
      </c>
      <c r="O57" s="13">
        <v>45630</v>
      </c>
      <c r="P57" s="55">
        <v>0</v>
      </c>
      <c r="Q57" s="8"/>
      <c r="R57" t="str">
        <f t="shared" si="2"/>
        <v>Nov/24</v>
      </c>
      <c r="S57" s="53"/>
      <c r="T57" s="53"/>
      <c r="U57" s="53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</row>
    <row r="58" spans="1:33" ht="17.25" customHeight="1">
      <c r="A58" s="8"/>
      <c r="B58" s="70">
        <v>45597</v>
      </c>
      <c r="C58" s="43" t="s">
        <v>37</v>
      </c>
      <c r="D58" s="43">
        <v>2024</v>
      </c>
      <c r="E58" s="44">
        <v>1</v>
      </c>
      <c r="F58" s="45" t="s">
        <v>114</v>
      </c>
      <c r="G58" s="45" t="s">
        <v>104</v>
      </c>
      <c r="H58" s="45" t="s">
        <v>113</v>
      </c>
      <c r="I58" s="46" t="s">
        <v>74</v>
      </c>
      <c r="J58" s="47">
        <v>3276.39</v>
      </c>
      <c r="K58" s="47">
        <f t="shared" si="0"/>
        <v>3276.39</v>
      </c>
      <c r="L58" s="48"/>
      <c r="M58" s="11" t="s">
        <v>43</v>
      </c>
      <c r="N58" s="47">
        <f t="shared" si="1"/>
        <v>3276.39</v>
      </c>
      <c r="O58" s="13">
        <v>45630</v>
      </c>
      <c r="P58" s="62">
        <v>0</v>
      </c>
      <c r="Q58" s="8"/>
      <c r="R58" t="str">
        <f t="shared" si="2"/>
        <v>Nov/24</v>
      </c>
      <c r="S58" s="52"/>
      <c r="T58" s="52"/>
      <c r="U58" s="52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</row>
    <row r="59" spans="1:33" ht="15.75" customHeight="1">
      <c r="A59" s="50"/>
      <c r="B59" s="70">
        <v>45597</v>
      </c>
      <c r="C59" s="43" t="s">
        <v>37</v>
      </c>
      <c r="D59" s="43">
        <v>2024</v>
      </c>
      <c r="E59" s="44">
        <v>1</v>
      </c>
      <c r="F59" s="51" t="s">
        <v>115</v>
      </c>
      <c r="G59" s="45" t="s">
        <v>104</v>
      </c>
      <c r="H59" s="45" t="s">
        <v>116</v>
      </c>
      <c r="I59" s="46" t="s">
        <v>74</v>
      </c>
      <c r="J59" s="47">
        <v>3164.15</v>
      </c>
      <c r="K59" s="47">
        <f t="shared" si="0"/>
        <v>3164.15</v>
      </c>
      <c r="L59" s="48"/>
      <c r="M59" s="11" t="s">
        <v>43</v>
      </c>
      <c r="N59" s="47">
        <f t="shared" si="1"/>
        <v>3164.15</v>
      </c>
      <c r="O59" s="13">
        <v>45630</v>
      </c>
      <c r="P59" s="62">
        <v>0</v>
      </c>
      <c r="Q59" s="8"/>
      <c r="R59" t="str">
        <f t="shared" si="2"/>
        <v>Nov/24</v>
      </c>
      <c r="S59" s="52"/>
      <c r="T59" s="53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</row>
    <row r="60" spans="1:33" ht="15.75" customHeight="1">
      <c r="A60" s="8"/>
      <c r="B60" s="70">
        <v>45597</v>
      </c>
      <c r="C60" s="43" t="s">
        <v>37</v>
      </c>
      <c r="D60" s="43">
        <v>2024</v>
      </c>
      <c r="E60" s="44">
        <v>1</v>
      </c>
      <c r="F60" s="51" t="s">
        <v>117</v>
      </c>
      <c r="G60" s="45" t="s">
        <v>104</v>
      </c>
      <c r="H60" s="45" t="s">
        <v>113</v>
      </c>
      <c r="I60" s="46" t="s">
        <v>42</v>
      </c>
      <c r="J60" s="66">
        <v>2454.08</v>
      </c>
      <c r="K60" s="47">
        <f t="shared" si="0"/>
        <v>2454.08</v>
      </c>
      <c r="L60" s="48"/>
      <c r="M60" s="11" t="s">
        <v>43</v>
      </c>
      <c r="N60" s="47">
        <f t="shared" si="1"/>
        <v>2454.08</v>
      </c>
      <c r="O60" s="13">
        <v>45630</v>
      </c>
      <c r="P60" s="62">
        <v>0</v>
      </c>
      <c r="Q60" s="8"/>
      <c r="R60" t="str">
        <f t="shared" si="2"/>
        <v>Nov/24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</row>
    <row r="61" spans="1:33" ht="15.75" customHeight="1">
      <c r="A61" s="8"/>
      <c r="B61" s="70">
        <v>45597</v>
      </c>
      <c r="C61" s="43" t="s">
        <v>37</v>
      </c>
      <c r="D61" s="43">
        <v>2024</v>
      </c>
      <c r="E61" s="44">
        <v>1</v>
      </c>
      <c r="F61" s="51" t="s">
        <v>118</v>
      </c>
      <c r="G61" s="45" t="s">
        <v>104</v>
      </c>
      <c r="H61" s="45" t="s">
        <v>116</v>
      </c>
      <c r="I61" s="46" t="s">
        <v>74</v>
      </c>
      <c r="J61" s="66">
        <v>800</v>
      </c>
      <c r="K61" s="47">
        <f t="shared" si="0"/>
        <v>800</v>
      </c>
      <c r="L61" s="48"/>
      <c r="M61" s="11" t="s">
        <v>43</v>
      </c>
      <c r="N61" s="47">
        <f t="shared" si="1"/>
        <v>800</v>
      </c>
      <c r="O61" s="13">
        <v>45611</v>
      </c>
      <c r="P61" s="62">
        <v>0</v>
      </c>
      <c r="Q61" s="8"/>
      <c r="R61" t="str">
        <f t="shared" si="2"/>
        <v>Nov/24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</row>
    <row r="62" spans="1:33" ht="17.25" customHeight="1">
      <c r="A62" s="8"/>
      <c r="B62" s="70">
        <v>45597</v>
      </c>
      <c r="C62" s="43" t="s">
        <v>37</v>
      </c>
      <c r="D62" s="43">
        <v>2024</v>
      </c>
      <c r="E62" s="44">
        <v>1</v>
      </c>
      <c r="F62" s="51" t="s">
        <v>119</v>
      </c>
      <c r="G62" s="45" t="s">
        <v>104</v>
      </c>
      <c r="H62" s="45" t="s">
        <v>116</v>
      </c>
      <c r="I62" s="46" t="s">
        <v>74</v>
      </c>
      <c r="J62" s="66">
        <v>1905.18</v>
      </c>
      <c r="K62" s="47">
        <f t="shared" si="0"/>
        <v>1905.18</v>
      </c>
      <c r="L62" s="48"/>
      <c r="M62" s="11" t="s">
        <v>43</v>
      </c>
      <c r="N62" s="47">
        <f t="shared" si="1"/>
        <v>1905.18</v>
      </c>
      <c r="O62" s="13">
        <v>45630</v>
      </c>
      <c r="P62" s="62">
        <v>0</v>
      </c>
      <c r="Q62" s="8"/>
      <c r="R62" t="str">
        <f t="shared" si="2"/>
        <v>Nov/24</v>
      </c>
      <c r="S62" s="52"/>
      <c r="T62" s="52"/>
      <c r="U62" s="52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</row>
    <row r="63" spans="1:33" ht="17.25" customHeight="1">
      <c r="A63" s="8"/>
      <c r="B63" s="70">
        <v>45597</v>
      </c>
      <c r="C63" s="43" t="s">
        <v>37</v>
      </c>
      <c r="D63" s="43">
        <v>2024</v>
      </c>
      <c r="E63" s="44">
        <v>1</v>
      </c>
      <c r="F63" s="45" t="s">
        <v>120</v>
      </c>
      <c r="G63" s="45" t="s">
        <v>104</v>
      </c>
      <c r="H63" s="45" t="s">
        <v>116</v>
      </c>
      <c r="I63" s="46" t="s">
        <v>74</v>
      </c>
      <c r="J63" s="66">
        <v>720</v>
      </c>
      <c r="K63" s="47">
        <f t="shared" si="0"/>
        <v>720</v>
      </c>
      <c r="L63" s="48"/>
      <c r="M63" s="11" t="s">
        <v>43</v>
      </c>
      <c r="N63" s="47">
        <f t="shared" si="1"/>
        <v>720</v>
      </c>
      <c r="O63" s="13">
        <v>45611</v>
      </c>
      <c r="P63" s="62">
        <v>0</v>
      </c>
      <c r="Q63" s="8"/>
      <c r="R63" t="str">
        <f t="shared" si="2"/>
        <v>Nov/24</v>
      </c>
      <c r="S63" s="52"/>
      <c r="T63" s="52"/>
      <c r="U63" s="52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</row>
    <row r="64" spans="1:33" ht="15.75" customHeight="1">
      <c r="A64" s="50"/>
      <c r="B64" s="70">
        <v>45597</v>
      </c>
      <c r="C64" s="43" t="s">
        <v>37</v>
      </c>
      <c r="D64" s="43">
        <v>2024</v>
      </c>
      <c r="E64" s="44">
        <v>1</v>
      </c>
      <c r="F64" s="51" t="s">
        <v>121</v>
      </c>
      <c r="G64" s="45" t="s">
        <v>104</v>
      </c>
      <c r="H64" s="45" t="s">
        <v>116</v>
      </c>
      <c r="I64" s="46" t="s">
        <v>74</v>
      </c>
      <c r="J64" s="66">
        <v>1790.21</v>
      </c>
      <c r="K64" s="47">
        <f t="shared" si="0"/>
        <v>1790.21</v>
      </c>
      <c r="L64" s="48"/>
      <c r="M64" s="11" t="s">
        <v>43</v>
      </c>
      <c r="N64" s="47">
        <f t="shared" si="1"/>
        <v>1790.21</v>
      </c>
      <c r="O64" s="13">
        <v>45630</v>
      </c>
      <c r="P64" s="62">
        <v>0</v>
      </c>
      <c r="Q64" s="8"/>
      <c r="R64" t="str">
        <f t="shared" si="2"/>
        <v>Nov/24</v>
      </c>
      <c r="S64" s="52"/>
      <c r="T64" s="53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</row>
    <row r="65" spans="1:33" ht="15.75" customHeight="1">
      <c r="A65" s="50"/>
      <c r="B65" s="70">
        <v>45597</v>
      </c>
      <c r="C65" s="43" t="s">
        <v>37</v>
      </c>
      <c r="D65" s="43">
        <v>2024</v>
      </c>
      <c r="E65" s="44">
        <v>1</v>
      </c>
      <c r="F65" s="45" t="s">
        <v>122</v>
      </c>
      <c r="G65" s="51" t="s">
        <v>104</v>
      </c>
      <c r="H65" s="45" t="s">
        <v>113</v>
      </c>
      <c r="I65" s="46" t="s">
        <v>74</v>
      </c>
      <c r="J65" s="47">
        <v>374.89</v>
      </c>
      <c r="K65" s="47">
        <f t="shared" si="0"/>
        <v>374.89</v>
      </c>
      <c r="L65" s="48"/>
      <c r="M65" s="11" t="s">
        <v>43</v>
      </c>
      <c r="N65" s="47">
        <f t="shared" si="1"/>
        <v>374.89</v>
      </c>
      <c r="O65" s="13">
        <v>45630</v>
      </c>
      <c r="P65" s="62">
        <v>0</v>
      </c>
      <c r="Q65" s="8"/>
      <c r="R65" t="str">
        <f t="shared" si="2"/>
        <v>Nov/24</v>
      </c>
      <c r="S65" s="52"/>
      <c r="T65" s="53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</row>
    <row r="66" spans="1:33" ht="15.75" customHeight="1">
      <c r="A66" s="50"/>
      <c r="B66" s="70">
        <v>45597</v>
      </c>
      <c r="C66" s="43" t="s">
        <v>37</v>
      </c>
      <c r="D66" s="43">
        <v>2024</v>
      </c>
      <c r="E66" s="44">
        <v>1</v>
      </c>
      <c r="F66" s="45" t="s">
        <v>123</v>
      </c>
      <c r="G66" s="51" t="s">
        <v>105</v>
      </c>
      <c r="H66" s="45" t="s">
        <v>113</v>
      </c>
      <c r="I66" s="46" t="s">
        <v>74</v>
      </c>
      <c r="J66" s="47">
        <v>3500</v>
      </c>
      <c r="K66" s="47">
        <f t="shared" si="0"/>
        <v>3500</v>
      </c>
      <c r="L66" s="48"/>
      <c r="M66" s="11" t="s">
        <v>43</v>
      </c>
      <c r="N66" s="47">
        <f t="shared" si="1"/>
        <v>3500</v>
      </c>
      <c r="O66" s="13">
        <v>45630</v>
      </c>
      <c r="P66" s="67"/>
      <c r="Q66" s="8"/>
      <c r="R66" t="str">
        <f t="shared" si="2"/>
        <v>Nov/24</v>
      </c>
      <c r="S66" s="52"/>
      <c r="T66" s="53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</row>
    <row r="67" spans="1:33" ht="15.75" customHeight="1">
      <c r="A67" s="50"/>
      <c r="B67" s="70">
        <v>45597</v>
      </c>
      <c r="C67" s="43" t="s">
        <v>37</v>
      </c>
      <c r="D67" s="43">
        <v>2024</v>
      </c>
      <c r="E67" s="44">
        <v>1</v>
      </c>
      <c r="F67" s="45" t="s">
        <v>124</v>
      </c>
      <c r="G67" s="51" t="s">
        <v>104</v>
      </c>
      <c r="H67" s="45" t="s">
        <v>113</v>
      </c>
      <c r="I67" s="46" t="s">
        <v>74</v>
      </c>
      <c r="J67" s="47">
        <v>3500</v>
      </c>
      <c r="K67" s="47">
        <f t="shared" si="0"/>
        <v>3500</v>
      </c>
      <c r="L67" s="48"/>
      <c r="M67" s="11" t="s">
        <v>43</v>
      </c>
      <c r="N67" s="47">
        <f t="shared" si="1"/>
        <v>3500</v>
      </c>
      <c r="O67" s="13">
        <v>45630</v>
      </c>
      <c r="P67" s="67"/>
      <c r="Q67" s="8"/>
      <c r="R67" t="str">
        <f t="shared" ref="R67:R130" si="3">IF(B67="","",PROPER(TEXT(B67,"mmm/aa")))</f>
        <v>Nov/24</v>
      </c>
      <c r="S67" s="52"/>
      <c r="T67" s="53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</row>
    <row r="68" spans="1:33" ht="17.25" customHeight="1">
      <c r="A68" s="8"/>
      <c r="B68" s="70">
        <v>45597</v>
      </c>
      <c r="C68" s="43" t="s">
        <v>37</v>
      </c>
      <c r="D68" s="43">
        <v>2024</v>
      </c>
      <c r="E68" s="44">
        <v>1</v>
      </c>
      <c r="F68" s="45" t="s">
        <v>125</v>
      </c>
      <c r="G68" s="45" t="s">
        <v>104</v>
      </c>
      <c r="H68" s="45" t="s">
        <v>126</v>
      </c>
      <c r="I68" s="65" t="s">
        <v>42</v>
      </c>
      <c r="J68" s="66">
        <v>500</v>
      </c>
      <c r="K68" s="47">
        <f t="shared" si="0"/>
        <v>500</v>
      </c>
      <c r="L68" s="48"/>
      <c r="M68" s="11" t="s">
        <v>127</v>
      </c>
      <c r="N68" s="47">
        <f t="shared" si="1"/>
        <v>500</v>
      </c>
      <c r="O68" s="13"/>
      <c r="P68" s="67"/>
      <c r="Q68" s="8"/>
      <c r="R68" t="str">
        <f t="shared" si="3"/>
        <v>Nov/24</v>
      </c>
      <c r="S68" s="52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</row>
    <row r="69" spans="1:33" ht="15.75" customHeight="1">
      <c r="A69" s="8"/>
      <c r="B69" s="70">
        <v>45597</v>
      </c>
      <c r="C69" s="43" t="s">
        <v>37</v>
      </c>
      <c r="D69" s="43">
        <v>2024</v>
      </c>
      <c r="E69" s="44">
        <v>1</v>
      </c>
      <c r="F69" s="45" t="s">
        <v>128</v>
      </c>
      <c r="G69" s="45" t="s">
        <v>104</v>
      </c>
      <c r="H69" s="45" t="s">
        <v>126</v>
      </c>
      <c r="I69" s="65" t="s">
        <v>42</v>
      </c>
      <c r="J69" s="66">
        <f>80+120+125</f>
        <v>325</v>
      </c>
      <c r="K69" s="47">
        <f t="shared" si="0"/>
        <v>325</v>
      </c>
      <c r="L69" s="48"/>
      <c r="M69" s="11" t="s">
        <v>127</v>
      </c>
      <c r="N69" s="47">
        <f t="shared" si="1"/>
        <v>325</v>
      </c>
      <c r="O69" s="13"/>
      <c r="P69" s="67"/>
      <c r="Q69" s="8"/>
      <c r="R69" t="str">
        <f t="shared" si="3"/>
        <v>Nov/24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</row>
    <row r="70" spans="1:33" ht="15.75" customHeight="1">
      <c r="A70" s="8"/>
      <c r="B70" s="70">
        <v>45597</v>
      </c>
      <c r="C70" s="43" t="s">
        <v>37</v>
      </c>
      <c r="D70" s="43">
        <v>2024</v>
      </c>
      <c r="E70" s="44">
        <v>1</v>
      </c>
      <c r="F70" s="45" t="s">
        <v>129</v>
      </c>
      <c r="G70" s="45" t="s">
        <v>104</v>
      </c>
      <c r="H70" s="45" t="s">
        <v>126</v>
      </c>
      <c r="I70" s="65" t="s">
        <v>42</v>
      </c>
      <c r="J70" s="66">
        <f>100+120</f>
        <v>220</v>
      </c>
      <c r="K70" s="47">
        <f t="shared" si="0"/>
        <v>220</v>
      </c>
      <c r="L70" s="48"/>
      <c r="M70" s="11" t="s">
        <v>127</v>
      </c>
      <c r="N70" s="47">
        <f t="shared" si="1"/>
        <v>220</v>
      </c>
      <c r="O70" s="13"/>
      <c r="P70" s="67"/>
      <c r="Q70" s="8"/>
      <c r="R70" t="str">
        <f t="shared" si="3"/>
        <v>Nov/24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</row>
    <row r="71" spans="1:33" ht="15.75" customHeight="1">
      <c r="A71" s="8"/>
      <c r="B71" s="70">
        <v>45597</v>
      </c>
      <c r="C71" s="43" t="s">
        <v>37</v>
      </c>
      <c r="D71" s="43">
        <v>2024</v>
      </c>
      <c r="E71" s="44">
        <v>1</v>
      </c>
      <c r="F71" s="45" t="s">
        <v>130</v>
      </c>
      <c r="G71" s="45" t="s">
        <v>104</v>
      </c>
      <c r="H71" s="45" t="s">
        <v>126</v>
      </c>
      <c r="I71" s="65" t="s">
        <v>42</v>
      </c>
      <c r="J71" s="66">
        <f>100+120+120+100</f>
        <v>440</v>
      </c>
      <c r="K71" s="47">
        <f t="shared" si="0"/>
        <v>440</v>
      </c>
      <c r="L71" s="48"/>
      <c r="M71" s="11" t="s">
        <v>127</v>
      </c>
      <c r="N71" s="47">
        <f t="shared" si="1"/>
        <v>440</v>
      </c>
      <c r="O71" s="13"/>
      <c r="P71" s="67"/>
      <c r="Q71" s="8"/>
      <c r="R71" t="str">
        <f t="shared" si="3"/>
        <v>Nov/24</v>
      </c>
      <c r="S71" s="52"/>
      <c r="T71" s="52"/>
      <c r="U71" s="52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</row>
    <row r="72" spans="1:33" ht="15.75" customHeight="1">
      <c r="A72" s="8"/>
      <c r="B72" s="70">
        <v>45597</v>
      </c>
      <c r="C72" s="43" t="s">
        <v>37</v>
      </c>
      <c r="D72" s="43">
        <v>2024</v>
      </c>
      <c r="E72" s="44">
        <v>1</v>
      </c>
      <c r="F72" s="45" t="s">
        <v>131</v>
      </c>
      <c r="G72" s="45" t="s">
        <v>104</v>
      </c>
      <c r="H72" s="45" t="s">
        <v>126</v>
      </c>
      <c r="I72" s="65" t="s">
        <v>42</v>
      </c>
      <c r="J72" s="66">
        <f>140+130+150+110+120+100+100+110</f>
        <v>960</v>
      </c>
      <c r="K72" s="47">
        <f t="shared" si="0"/>
        <v>960</v>
      </c>
      <c r="L72" s="48"/>
      <c r="M72" s="11" t="s">
        <v>127</v>
      </c>
      <c r="N72" s="47">
        <f t="shared" si="1"/>
        <v>960</v>
      </c>
      <c r="O72" s="13"/>
      <c r="P72" s="49"/>
      <c r="Q72" s="8"/>
      <c r="R72" t="str">
        <f t="shared" si="3"/>
        <v>Nov/24</v>
      </c>
      <c r="S72" s="8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</row>
    <row r="73" spans="1:33" ht="15.75" customHeight="1">
      <c r="A73" s="8"/>
      <c r="B73" s="70">
        <v>45597</v>
      </c>
      <c r="C73" s="43" t="s">
        <v>37</v>
      </c>
      <c r="D73" s="43">
        <v>2024</v>
      </c>
      <c r="E73" s="44">
        <v>1</v>
      </c>
      <c r="F73" s="45" t="s">
        <v>133</v>
      </c>
      <c r="G73" s="45" t="s">
        <v>104</v>
      </c>
      <c r="H73" s="45" t="s">
        <v>126</v>
      </c>
      <c r="I73" s="65" t="s">
        <v>42</v>
      </c>
      <c r="J73" s="66">
        <f>80+130</f>
        <v>210</v>
      </c>
      <c r="K73" s="47">
        <f t="shared" si="0"/>
        <v>210</v>
      </c>
      <c r="L73" s="48"/>
      <c r="M73" s="11" t="s">
        <v>127</v>
      </c>
      <c r="N73" s="47">
        <f t="shared" si="1"/>
        <v>210</v>
      </c>
      <c r="O73" s="13"/>
      <c r="P73" s="67"/>
      <c r="Q73" s="8"/>
      <c r="R73" t="str">
        <f t="shared" si="3"/>
        <v>Nov/24</v>
      </c>
      <c r="S73" s="8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</row>
    <row r="74" spans="1:33" ht="15.75" customHeight="1">
      <c r="A74" s="8"/>
      <c r="B74" s="70">
        <v>45597</v>
      </c>
      <c r="C74" s="43" t="s">
        <v>37</v>
      </c>
      <c r="D74" s="43">
        <v>2024</v>
      </c>
      <c r="E74" s="44">
        <v>1</v>
      </c>
      <c r="F74" s="51" t="s">
        <v>134</v>
      </c>
      <c r="G74" s="45" t="s">
        <v>104</v>
      </c>
      <c r="H74" s="45" t="s">
        <v>126</v>
      </c>
      <c r="I74" s="65" t="s">
        <v>42</v>
      </c>
      <c r="J74" s="66">
        <f>120</f>
        <v>120</v>
      </c>
      <c r="K74" s="47">
        <f t="shared" si="0"/>
        <v>120</v>
      </c>
      <c r="L74" s="48"/>
      <c r="M74" s="11" t="s">
        <v>127</v>
      </c>
      <c r="N74" s="47">
        <f t="shared" si="1"/>
        <v>120</v>
      </c>
      <c r="O74" s="13"/>
      <c r="P74" s="67"/>
      <c r="Q74" s="8"/>
      <c r="R74" t="str">
        <f t="shared" si="3"/>
        <v>Nov/24</v>
      </c>
      <c r="S74" s="8"/>
      <c r="T74" s="53"/>
      <c r="U74" s="53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</row>
    <row r="75" spans="1:33" ht="15.75" customHeight="1">
      <c r="A75" s="8"/>
      <c r="B75" s="70">
        <v>45597</v>
      </c>
      <c r="C75" s="43" t="s">
        <v>37</v>
      </c>
      <c r="D75" s="43">
        <v>2024</v>
      </c>
      <c r="E75" s="44">
        <v>1</v>
      </c>
      <c r="F75" s="45" t="s">
        <v>135</v>
      </c>
      <c r="G75" s="51" t="s">
        <v>104</v>
      </c>
      <c r="H75" s="45" t="s">
        <v>126</v>
      </c>
      <c r="I75" s="68" t="s">
        <v>42</v>
      </c>
      <c r="J75" s="47">
        <f>90</f>
        <v>90</v>
      </c>
      <c r="K75" s="47">
        <f t="shared" si="0"/>
        <v>90</v>
      </c>
      <c r="L75" s="48"/>
      <c r="M75" s="11" t="s">
        <v>127</v>
      </c>
      <c r="N75" s="47">
        <f t="shared" si="1"/>
        <v>90</v>
      </c>
      <c r="O75" s="13"/>
      <c r="P75" s="49"/>
      <c r="Q75" s="8"/>
      <c r="R75" t="str">
        <f t="shared" si="3"/>
        <v>Nov/24</v>
      </c>
      <c r="S75" s="8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</row>
    <row r="76" spans="1:33" ht="15.75" customHeight="1">
      <c r="A76" s="8"/>
      <c r="B76" s="70">
        <v>45597</v>
      </c>
      <c r="C76" s="43" t="s">
        <v>37</v>
      </c>
      <c r="D76" s="43">
        <v>2024</v>
      </c>
      <c r="E76" s="44">
        <v>1</v>
      </c>
      <c r="F76" s="45" t="s">
        <v>136</v>
      </c>
      <c r="G76" s="51" t="s">
        <v>104</v>
      </c>
      <c r="H76" s="45" t="s">
        <v>126</v>
      </c>
      <c r="I76" s="68" t="s">
        <v>42</v>
      </c>
      <c r="J76" s="47">
        <f>130+140+110+120+90</f>
        <v>590</v>
      </c>
      <c r="K76" s="47">
        <f t="shared" si="0"/>
        <v>590</v>
      </c>
      <c r="L76" s="48"/>
      <c r="M76" s="11" t="s">
        <v>127</v>
      </c>
      <c r="N76" s="47">
        <f t="shared" si="1"/>
        <v>590</v>
      </c>
      <c r="O76" s="13"/>
      <c r="P76" s="49"/>
      <c r="Q76" s="8"/>
      <c r="R76" t="str">
        <f t="shared" si="3"/>
        <v>Nov/24</v>
      </c>
      <c r="S76" s="8"/>
      <c r="T76" s="53"/>
      <c r="U76" s="53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</row>
    <row r="77" spans="1:33" ht="15.75" customHeight="1">
      <c r="A77" s="8"/>
      <c r="B77" s="70">
        <v>45597</v>
      </c>
      <c r="C77" s="43" t="s">
        <v>37</v>
      </c>
      <c r="D77" s="43">
        <v>2024</v>
      </c>
      <c r="E77" s="44">
        <v>1</v>
      </c>
      <c r="F77" s="45" t="s">
        <v>137</v>
      </c>
      <c r="G77" s="45" t="s">
        <v>104</v>
      </c>
      <c r="H77" s="45" t="s">
        <v>126</v>
      </c>
      <c r="I77" s="46" t="s">
        <v>42</v>
      </c>
      <c r="J77" s="66">
        <f>110+110</f>
        <v>220</v>
      </c>
      <c r="K77" s="47">
        <f t="shared" si="0"/>
        <v>220</v>
      </c>
      <c r="L77" s="48"/>
      <c r="M77" s="11" t="s">
        <v>127</v>
      </c>
      <c r="N77" s="47">
        <f t="shared" si="1"/>
        <v>220</v>
      </c>
      <c r="O77" s="13"/>
      <c r="P77" s="49"/>
      <c r="Q77" s="8"/>
      <c r="R77" t="str">
        <f t="shared" si="3"/>
        <v>Nov/24</v>
      </c>
      <c r="S77" s="8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</row>
    <row r="78" spans="1:33" ht="15.75" customHeight="1">
      <c r="A78" s="8"/>
      <c r="B78" s="70">
        <v>45597</v>
      </c>
      <c r="C78" s="43" t="s">
        <v>37</v>
      </c>
      <c r="D78" s="43">
        <v>2024</v>
      </c>
      <c r="E78" s="44">
        <v>1</v>
      </c>
      <c r="F78" s="45" t="s">
        <v>138</v>
      </c>
      <c r="G78" s="45" t="s">
        <v>104</v>
      </c>
      <c r="H78" s="45" t="s">
        <v>126</v>
      </c>
      <c r="I78" s="46" t="s">
        <v>42</v>
      </c>
      <c r="J78" s="66">
        <f>110</f>
        <v>110</v>
      </c>
      <c r="K78" s="47">
        <f t="shared" si="0"/>
        <v>110</v>
      </c>
      <c r="L78" s="48"/>
      <c r="M78" s="11" t="s">
        <v>127</v>
      </c>
      <c r="N78" s="47">
        <f t="shared" si="1"/>
        <v>110</v>
      </c>
      <c r="O78" s="13"/>
      <c r="P78" s="49"/>
      <c r="Q78" s="8"/>
      <c r="R78" t="str">
        <f t="shared" si="3"/>
        <v>Nov/24</v>
      </c>
      <c r="S78" s="8"/>
      <c r="T78" s="53"/>
      <c r="U78" s="53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</row>
    <row r="79" spans="1:33" ht="15.75" customHeight="1">
      <c r="A79" s="8"/>
      <c r="B79" s="70">
        <v>45597</v>
      </c>
      <c r="C79" s="43" t="s">
        <v>37</v>
      </c>
      <c r="D79" s="43">
        <v>2024</v>
      </c>
      <c r="E79" s="44">
        <v>1</v>
      </c>
      <c r="F79" s="51" t="s">
        <v>139</v>
      </c>
      <c r="G79" s="45" t="s">
        <v>104</v>
      </c>
      <c r="H79" s="45" t="s">
        <v>126</v>
      </c>
      <c r="I79" s="46" t="s">
        <v>42</v>
      </c>
      <c r="J79" s="66">
        <f>100+80</f>
        <v>180</v>
      </c>
      <c r="K79" s="47">
        <f t="shared" si="0"/>
        <v>180</v>
      </c>
      <c r="L79" s="48"/>
      <c r="M79" s="11" t="s">
        <v>127</v>
      </c>
      <c r="N79" s="47">
        <f t="shared" si="1"/>
        <v>180</v>
      </c>
      <c r="O79" s="13"/>
      <c r="P79" s="49"/>
      <c r="Q79" s="8"/>
      <c r="R79" t="str">
        <f t="shared" si="3"/>
        <v>Nov/24</v>
      </c>
      <c r="S79" s="8"/>
      <c r="T79" s="53"/>
      <c r="U79" s="53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</row>
    <row r="80" spans="1:33" ht="15.75" customHeight="1">
      <c r="A80" s="8"/>
      <c r="B80" s="70">
        <v>45597</v>
      </c>
      <c r="C80" s="43" t="s">
        <v>37</v>
      </c>
      <c r="D80" s="43">
        <v>2024</v>
      </c>
      <c r="E80" s="44">
        <v>1</v>
      </c>
      <c r="F80" s="45" t="s">
        <v>140</v>
      </c>
      <c r="G80" s="45" t="s">
        <v>104</v>
      </c>
      <c r="H80" s="45" t="s">
        <v>126</v>
      </c>
      <c r="I80" s="46" t="s">
        <v>42</v>
      </c>
      <c r="J80" s="66">
        <f>80</f>
        <v>80</v>
      </c>
      <c r="K80" s="47">
        <f t="shared" si="0"/>
        <v>80</v>
      </c>
      <c r="L80" s="48"/>
      <c r="M80" s="11" t="s">
        <v>127</v>
      </c>
      <c r="N80" s="47">
        <f t="shared" si="1"/>
        <v>80</v>
      </c>
      <c r="O80" s="13"/>
      <c r="P80" s="49"/>
      <c r="Q80" s="8"/>
      <c r="R80" t="str">
        <f t="shared" si="3"/>
        <v>Nov/24</v>
      </c>
      <c r="S80" s="8"/>
      <c r="T80" s="53"/>
      <c r="U80" s="53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</row>
    <row r="81" spans="1:33" ht="15.75" customHeight="1">
      <c r="A81" s="8"/>
      <c r="B81" s="70">
        <v>45597</v>
      </c>
      <c r="C81" s="43" t="s">
        <v>37</v>
      </c>
      <c r="D81" s="43">
        <v>2024</v>
      </c>
      <c r="E81" s="44">
        <v>1</v>
      </c>
      <c r="F81" s="45" t="s">
        <v>141</v>
      </c>
      <c r="G81" s="45" t="s">
        <v>104</v>
      </c>
      <c r="H81" s="45" t="s">
        <v>126</v>
      </c>
      <c r="I81" s="46" t="s">
        <v>42</v>
      </c>
      <c r="J81" s="47">
        <f>100+135+100</f>
        <v>335</v>
      </c>
      <c r="K81" s="47">
        <f t="shared" si="0"/>
        <v>335</v>
      </c>
      <c r="L81" s="48"/>
      <c r="M81" s="11" t="s">
        <v>127</v>
      </c>
      <c r="N81" s="47">
        <f t="shared" si="1"/>
        <v>335</v>
      </c>
      <c r="O81" s="13"/>
      <c r="P81" s="49"/>
      <c r="Q81" s="8"/>
      <c r="R81" t="str">
        <f t="shared" si="3"/>
        <v>Nov/24</v>
      </c>
      <c r="S81" s="8"/>
      <c r="T81" s="53"/>
      <c r="U81" s="53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</row>
    <row r="82" spans="1:33" ht="15.75" customHeight="1">
      <c r="A82" s="8"/>
      <c r="B82" s="70">
        <v>45597</v>
      </c>
      <c r="C82" s="43" t="s">
        <v>37</v>
      </c>
      <c r="D82" s="43">
        <v>2024</v>
      </c>
      <c r="E82" s="44">
        <v>1</v>
      </c>
      <c r="F82" s="45" t="s">
        <v>142</v>
      </c>
      <c r="G82" s="45" t="s">
        <v>104</v>
      </c>
      <c r="H82" s="45" t="s">
        <v>126</v>
      </c>
      <c r="I82" s="46" t="s">
        <v>42</v>
      </c>
      <c r="J82" s="47">
        <f>115+100</f>
        <v>215</v>
      </c>
      <c r="K82" s="47">
        <f t="shared" si="0"/>
        <v>215</v>
      </c>
      <c r="L82" s="48"/>
      <c r="M82" s="11" t="s">
        <v>127</v>
      </c>
      <c r="N82" s="47">
        <f t="shared" si="1"/>
        <v>215</v>
      </c>
      <c r="O82" s="13"/>
      <c r="P82" s="49"/>
      <c r="Q82" s="8"/>
      <c r="R82" t="str">
        <f t="shared" si="3"/>
        <v>Nov/24</v>
      </c>
      <c r="S82" s="8"/>
      <c r="T82" s="53"/>
      <c r="U82" s="53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</row>
    <row r="83" spans="1:33" ht="15.75" customHeight="1">
      <c r="A83" s="8"/>
      <c r="B83" s="70">
        <v>45597</v>
      </c>
      <c r="C83" s="43" t="s">
        <v>37</v>
      </c>
      <c r="D83" s="43">
        <v>2024</v>
      </c>
      <c r="E83" s="44">
        <v>1</v>
      </c>
      <c r="F83" s="51" t="s">
        <v>143</v>
      </c>
      <c r="G83" s="45" t="s">
        <v>104</v>
      </c>
      <c r="H83" s="45" t="s">
        <v>126</v>
      </c>
      <c r="I83" s="46" t="s">
        <v>42</v>
      </c>
      <c r="J83" s="47">
        <v>80</v>
      </c>
      <c r="K83" s="47">
        <f t="shared" si="0"/>
        <v>80</v>
      </c>
      <c r="L83" s="48"/>
      <c r="M83" s="11" t="s">
        <v>127</v>
      </c>
      <c r="N83" s="47">
        <f t="shared" si="1"/>
        <v>80</v>
      </c>
      <c r="O83" s="13"/>
      <c r="P83" s="49"/>
      <c r="Q83" s="8"/>
      <c r="R83" t="str">
        <f t="shared" si="3"/>
        <v>Nov/24</v>
      </c>
      <c r="S83" s="8"/>
      <c r="T83" s="53"/>
      <c r="U83" s="53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</row>
    <row r="84" spans="1:33" ht="15.75" customHeight="1">
      <c r="A84" s="8"/>
      <c r="B84" s="70">
        <v>45597</v>
      </c>
      <c r="C84" s="43" t="s">
        <v>37</v>
      </c>
      <c r="D84" s="43">
        <v>2024</v>
      </c>
      <c r="E84" s="44">
        <v>1</v>
      </c>
      <c r="F84" s="51" t="s">
        <v>144</v>
      </c>
      <c r="G84" s="11" t="s">
        <v>104</v>
      </c>
      <c r="H84" s="51" t="s">
        <v>126</v>
      </c>
      <c r="I84" s="46" t="s">
        <v>42</v>
      </c>
      <c r="J84" s="47">
        <f>105</f>
        <v>105</v>
      </c>
      <c r="K84" s="47">
        <f t="shared" si="0"/>
        <v>105</v>
      </c>
      <c r="L84" s="48"/>
      <c r="M84" s="11" t="s">
        <v>127</v>
      </c>
      <c r="N84" s="47">
        <f t="shared" si="1"/>
        <v>105</v>
      </c>
      <c r="O84" s="13"/>
      <c r="P84" s="67"/>
      <c r="Q84" s="8"/>
      <c r="R84" t="str">
        <f t="shared" si="3"/>
        <v>Nov/24</v>
      </c>
      <c r="S84" s="8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</row>
    <row r="85" spans="1:33" ht="17.25" customHeight="1">
      <c r="A85" s="8"/>
      <c r="B85" s="70">
        <v>45597</v>
      </c>
      <c r="C85" s="43" t="s">
        <v>37</v>
      </c>
      <c r="D85" s="43">
        <v>2024</v>
      </c>
      <c r="E85" s="44">
        <v>1</v>
      </c>
      <c r="F85" s="51" t="s">
        <v>145</v>
      </c>
      <c r="G85" s="45" t="s">
        <v>104</v>
      </c>
      <c r="H85" s="51" t="s">
        <v>126</v>
      </c>
      <c r="I85" s="46" t="s">
        <v>42</v>
      </c>
      <c r="J85" s="66">
        <v>120</v>
      </c>
      <c r="K85" s="47">
        <f t="shared" si="0"/>
        <v>120</v>
      </c>
      <c r="L85" s="48"/>
      <c r="M85" s="11" t="s">
        <v>127</v>
      </c>
      <c r="N85" s="47">
        <f t="shared" si="1"/>
        <v>120</v>
      </c>
      <c r="O85" s="13"/>
      <c r="P85" s="67"/>
      <c r="Q85" s="8"/>
      <c r="R85" t="str">
        <f t="shared" si="3"/>
        <v>Nov/24</v>
      </c>
      <c r="S85" s="52"/>
      <c r="T85" s="53"/>
      <c r="U85" s="53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</row>
    <row r="86" spans="1:33" ht="15.75" customHeight="1">
      <c r="A86" s="8"/>
      <c r="B86" s="70">
        <v>45597</v>
      </c>
      <c r="C86" s="43" t="s">
        <v>37</v>
      </c>
      <c r="D86" s="43">
        <v>2024</v>
      </c>
      <c r="E86" s="44">
        <v>1</v>
      </c>
      <c r="F86" s="51" t="s">
        <v>146</v>
      </c>
      <c r="G86" s="45" t="s">
        <v>104</v>
      </c>
      <c r="H86" s="51" t="s">
        <v>126</v>
      </c>
      <c r="I86" s="46" t="s">
        <v>42</v>
      </c>
      <c r="J86" s="66">
        <v>110</v>
      </c>
      <c r="K86" s="47">
        <f t="shared" si="0"/>
        <v>110</v>
      </c>
      <c r="L86" s="48"/>
      <c r="M86" s="11" t="s">
        <v>127</v>
      </c>
      <c r="N86" s="47">
        <f t="shared" si="1"/>
        <v>110</v>
      </c>
      <c r="O86" s="13"/>
      <c r="P86" s="67"/>
      <c r="Q86" s="8"/>
      <c r="R86" t="str">
        <f t="shared" si="3"/>
        <v>Nov/24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</row>
    <row r="87" spans="1:33" ht="15.75" customHeight="1">
      <c r="A87" s="8"/>
      <c r="B87" s="70">
        <v>45597</v>
      </c>
      <c r="C87" s="43" t="s">
        <v>37</v>
      </c>
      <c r="D87" s="43">
        <v>2024</v>
      </c>
      <c r="E87" s="44">
        <v>1</v>
      </c>
      <c r="F87" s="51" t="s">
        <v>147</v>
      </c>
      <c r="G87" s="45" t="s">
        <v>104</v>
      </c>
      <c r="H87" s="51" t="s">
        <v>126</v>
      </c>
      <c r="I87" s="46" t="s">
        <v>42</v>
      </c>
      <c r="J87" s="66">
        <v>97</v>
      </c>
      <c r="K87" s="47">
        <f t="shared" si="0"/>
        <v>97</v>
      </c>
      <c r="L87" s="48"/>
      <c r="M87" s="11" t="s">
        <v>127</v>
      </c>
      <c r="N87" s="47">
        <f t="shared" si="1"/>
        <v>97</v>
      </c>
      <c r="O87" s="13"/>
      <c r="P87" s="67"/>
      <c r="Q87" s="8"/>
      <c r="R87" t="str">
        <f t="shared" si="3"/>
        <v>Nov/24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</row>
    <row r="88" spans="1:33" ht="15.75" customHeight="1">
      <c r="A88" s="8"/>
      <c r="B88" s="70">
        <v>45597</v>
      </c>
      <c r="C88" s="43" t="s">
        <v>37</v>
      </c>
      <c r="D88" s="43">
        <v>2024</v>
      </c>
      <c r="E88" s="44">
        <v>1</v>
      </c>
      <c r="F88" s="45" t="s">
        <v>148</v>
      </c>
      <c r="G88" s="45" t="s">
        <v>57</v>
      </c>
      <c r="H88" s="51" t="s">
        <v>149</v>
      </c>
      <c r="I88" s="46" t="s">
        <v>150</v>
      </c>
      <c r="J88" s="66">
        <v>2000</v>
      </c>
      <c r="K88" s="47">
        <f t="shared" si="0"/>
        <v>2000</v>
      </c>
      <c r="L88" s="48"/>
      <c r="M88" s="11" t="s">
        <v>51</v>
      </c>
      <c r="N88" s="47">
        <f t="shared" si="1"/>
        <v>2000</v>
      </c>
      <c r="O88" s="13"/>
      <c r="P88" s="67"/>
      <c r="Q88" s="8"/>
      <c r="R88" t="str">
        <f t="shared" si="3"/>
        <v>Nov/24</v>
      </c>
      <c r="S88" s="52"/>
      <c r="T88" s="52"/>
      <c r="U88" s="52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</row>
    <row r="89" spans="1:33" ht="15.75" customHeight="1">
      <c r="A89" s="8"/>
      <c r="B89" s="70">
        <v>45597</v>
      </c>
      <c r="C89" s="43" t="s">
        <v>37</v>
      </c>
      <c r="D89" s="43">
        <v>2024</v>
      </c>
      <c r="E89" s="44">
        <v>1</v>
      </c>
      <c r="F89" s="51" t="s">
        <v>151</v>
      </c>
      <c r="G89" s="45" t="s">
        <v>53</v>
      </c>
      <c r="H89" s="51" t="s">
        <v>152</v>
      </c>
      <c r="I89" s="46" t="s">
        <v>42</v>
      </c>
      <c r="J89" s="66">
        <f>180*3+200</f>
        <v>740</v>
      </c>
      <c r="K89" s="47">
        <f t="shared" si="0"/>
        <v>740</v>
      </c>
      <c r="L89" s="48"/>
      <c r="M89" s="11" t="s">
        <v>43</v>
      </c>
      <c r="N89" s="47">
        <f t="shared" si="1"/>
        <v>740</v>
      </c>
      <c r="O89" s="13"/>
      <c r="P89" s="67"/>
      <c r="Q89" s="8"/>
      <c r="R89" t="str">
        <f t="shared" si="3"/>
        <v>Nov/24</v>
      </c>
      <c r="S89" s="8"/>
      <c r="T89" s="53"/>
      <c r="U89" s="53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</row>
    <row r="90" spans="1:33" ht="15.75" customHeight="1">
      <c r="A90" s="50"/>
      <c r="B90" s="70">
        <v>45597</v>
      </c>
      <c r="C90" s="43" t="s">
        <v>37</v>
      </c>
      <c r="D90" s="43">
        <v>2024</v>
      </c>
      <c r="E90" s="44">
        <v>1</v>
      </c>
      <c r="F90" s="45" t="s">
        <v>153</v>
      </c>
      <c r="G90" s="51" t="s">
        <v>104</v>
      </c>
      <c r="H90" s="45" t="s">
        <v>126</v>
      </c>
      <c r="I90" s="46" t="s">
        <v>42</v>
      </c>
      <c r="J90" s="47">
        <v>1500</v>
      </c>
      <c r="K90" s="47">
        <f t="shared" si="0"/>
        <v>1500</v>
      </c>
      <c r="L90" s="48"/>
      <c r="M90" s="11" t="s">
        <v>127</v>
      </c>
      <c r="N90" s="47">
        <f t="shared" si="1"/>
        <v>1500</v>
      </c>
      <c r="O90" s="13"/>
      <c r="P90" s="49"/>
      <c r="Q90" s="8"/>
      <c r="R90" t="str">
        <f t="shared" si="3"/>
        <v>Nov/24</v>
      </c>
      <c r="S90" s="52"/>
      <c r="T90" s="52"/>
      <c r="U90" s="53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</row>
    <row r="91" spans="1:33" ht="15.75" customHeight="1">
      <c r="A91" s="73"/>
      <c r="B91" s="70">
        <v>45597</v>
      </c>
      <c r="C91" s="55" t="s">
        <v>37</v>
      </c>
      <c r="D91" s="43">
        <v>2024</v>
      </c>
      <c r="E91" s="44">
        <v>1</v>
      </c>
      <c r="F91" s="51" t="s">
        <v>154</v>
      </c>
      <c r="G91" s="45" t="s">
        <v>61</v>
      </c>
      <c r="H91" s="45" t="s">
        <v>155</v>
      </c>
      <c r="I91" s="46" t="s">
        <v>42</v>
      </c>
      <c r="J91" s="66">
        <v>894</v>
      </c>
      <c r="K91" s="47">
        <f t="shared" si="0"/>
        <v>894</v>
      </c>
      <c r="L91" s="48"/>
      <c r="M91" s="11" t="s">
        <v>43</v>
      </c>
      <c r="N91" s="47">
        <f t="shared" si="1"/>
        <v>894</v>
      </c>
      <c r="O91" s="13">
        <v>45631</v>
      </c>
      <c r="P91" s="49">
        <v>0</v>
      </c>
      <c r="Q91" s="75"/>
      <c r="R91" t="str">
        <f t="shared" si="3"/>
        <v>Nov/24</v>
      </c>
      <c r="S91" s="61"/>
      <c r="T91" s="61"/>
      <c r="U91" s="76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</row>
    <row r="92" spans="1:33" ht="15.75" customHeight="1">
      <c r="A92" s="73"/>
      <c r="B92" s="70">
        <v>45597</v>
      </c>
      <c r="C92" s="55" t="s">
        <v>37</v>
      </c>
      <c r="D92" s="43">
        <v>2024</v>
      </c>
      <c r="E92" s="44">
        <v>5</v>
      </c>
      <c r="F92" s="51" t="s">
        <v>156</v>
      </c>
      <c r="G92" s="45" t="s">
        <v>61</v>
      </c>
      <c r="H92" s="51" t="s">
        <v>157</v>
      </c>
      <c r="I92" s="46" t="s">
        <v>42</v>
      </c>
      <c r="J92" s="66">
        <v>1400</v>
      </c>
      <c r="K92" s="47">
        <f t="shared" si="0"/>
        <v>7000</v>
      </c>
      <c r="L92" s="48"/>
      <c r="M92" s="11" t="s">
        <v>43</v>
      </c>
      <c r="N92" s="47">
        <f t="shared" si="1"/>
        <v>7000</v>
      </c>
      <c r="O92" s="13">
        <v>45597</v>
      </c>
      <c r="P92" s="67">
        <v>0</v>
      </c>
      <c r="Q92" s="75"/>
      <c r="R92" t="str">
        <f t="shared" si="3"/>
        <v>Nov/24</v>
      </c>
      <c r="S92" s="61"/>
      <c r="T92" s="61"/>
      <c r="U92" s="7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</row>
    <row r="93" spans="1:33" ht="15.75" customHeight="1">
      <c r="A93" s="75"/>
      <c r="B93" s="70">
        <v>45597</v>
      </c>
      <c r="C93" s="55" t="s">
        <v>37</v>
      </c>
      <c r="D93" s="43">
        <v>2024</v>
      </c>
      <c r="E93" s="44">
        <v>2</v>
      </c>
      <c r="F93" s="45" t="s">
        <v>158</v>
      </c>
      <c r="G93" s="45" t="s">
        <v>108</v>
      </c>
      <c r="H93" s="45" t="s">
        <v>159</v>
      </c>
      <c r="I93" s="46" t="s">
        <v>42</v>
      </c>
      <c r="J93" s="47">
        <v>750</v>
      </c>
      <c r="K93" s="47">
        <f t="shared" si="0"/>
        <v>1500</v>
      </c>
      <c r="L93" s="48"/>
      <c r="M93" s="11"/>
      <c r="N93" s="47">
        <f t="shared" si="1"/>
        <v>1500</v>
      </c>
      <c r="O93" s="13"/>
      <c r="P93" s="49"/>
      <c r="Q93" s="75"/>
      <c r="R93" t="str">
        <f t="shared" si="3"/>
        <v>Nov/24</v>
      </c>
      <c r="S93" s="76"/>
      <c r="T93" s="78"/>
      <c r="U93" s="76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</row>
    <row r="94" spans="1:33" ht="15.75" customHeight="1">
      <c r="A94" s="75"/>
      <c r="B94" s="70">
        <v>45597</v>
      </c>
      <c r="C94" s="55" t="s">
        <v>37</v>
      </c>
      <c r="D94" s="43">
        <v>2024</v>
      </c>
      <c r="E94" s="44">
        <v>2</v>
      </c>
      <c r="F94" s="51" t="s">
        <v>160</v>
      </c>
      <c r="G94" s="45" t="s">
        <v>108</v>
      </c>
      <c r="H94" s="45" t="s">
        <v>161</v>
      </c>
      <c r="I94" s="46" t="s">
        <v>42</v>
      </c>
      <c r="J94" s="47">
        <v>300</v>
      </c>
      <c r="K94" s="47">
        <f t="shared" si="0"/>
        <v>600</v>
      </c>
      <c r="L94" s="48"/>
      <c r="M94" s="11"/>
      <c r="N94" s="47">
        <f t="shared" si="1"/>
        <v>600</v>
      </c>
      <c r="O94" s="13"/>
      <c r="P94" s="49"/>
      <c r="Q94" s="75"/>
      <c r="R94" t="str">
        <f t="shared" si="3"/>
        <v>Nov/24</v>
      </c>
      <c r="S94" s="76"/>
      <c r="T94" s="78"/>
      <c r="U94" s="76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</row>
    <row r="95" spans="1:33" ht="15.75" customHeight="1">
      <c r="A95" s="75"/>
      <c r="B95" s="70">
        <v>45597</v>
      </c>
      <c r="C95" s="55" t="s">
        <v>37</v>
      </c>
      <c r="D95" s="43">
        <v>2024</v>
      </c>
      <c r="E95" s="44">
        <v>1</v>
      </c>
      <c r="F95" s="45" t="s">
        <v>162</v>
      </c>
      <c r="G95" s="45" t="s">
        <v>57</v>
      </c>
      <c r="H95" s="45" t="s">
        <v>163</v>
      </c>
      <c r="I95" s="46" t="s">
        <v>74</v>
      </c>
      <c r="J95" s="47">
        <v>1050</v>
      </c>
      <c r="K95" s="47">
        <f t="shared" si="0"/>
        <v>1050</v>
      </c>
      <c r="L95" s="48"/>
      <c r="M95" s="11" t="s">
        <v>43</v>
      </c>
      <c r="N95" s="47">
        <f t="shared" si="1"/>
        <v>1050</v>
      </c>
      <c r="O95" s="13">
        <v>45597</v>
      </c>
      <c r="P95" s="49">
        <v>0</v>
      </c>
      <c r="Q95" s="75"/>
      <c r="R95" t="str">
        <f t="shared" si="3"/>
        <v>Nov/24</v>
      </c>
      <c r="S95" s="76"/>
      <c r="T95" s="78"/>
      <c r="U95" s="76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</row>
    <row r="96" spans="1:33" ht="15.75" customHeight="1">
      <c r="A96" s="73"/>
      <c r="B96" s="13">
        <v>45599</v>
      </c>
      <c r="C96" s="43" t="s">
        <v>37</v>
      </c>
      <c r="D96" s="43">
        <v>2024</v>
      </c>
      <c r="E96" s="44">
        <v>40</v>
      </c>
      <c r="F96" s="45" t="s">
        <v>39</v>
      </c>
      <c r="G96" s="11" t="s">
        <v>40</v>
      </c>
      <c r="H96" s="45" t="s">
        <v>41</v>
      </c>
      <c r="I96" s="46" t="s">
        <v>42</v>
      </c>
      <c r="J96" s="47">
        <v>4.5</v>
      </c>
      <c r="K96" s="47">
        <f t="shared" si="0"/>
        <v>180</v>
      </c>
      <c r="L96" s="48"/>
      <c r="M96" s="11" t="s">
        <v>43</v>
      </c>
      <c r="N96" s="47">
        <f t="shared" si="1"/>
        <v>180</v>
      </c>
      <c r="O96" s="13">
        <v>45599</v>
      </c>
      <c r="P96" s="45" t="s">
        <v>164</v>
      </c>
      <c r="Q96" s="75"/>
      <c r="R96" t="str">
        <f t="shared" si="3"/>
        <v>Nov/24</v>
      </c>
      <c r="S96" s="61"/>
      <c r="T96" s="61"/>
      <c r="U96" s="76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</row>
    <row r="97" spans="1:33" ht="15.75" customHeight="1">
      <c r="A97" s="73"/>
      <c r="B97" s="13">
        <v>45600</v>
      </c>
      <c r="C97" s="43" t="s">
        <v>37</v>
      </c>
      <c r="D97" s="43">
        <v>2024</v>
      </c>
      <c r="E97" s="44">
        <v>12</v>
      </c>
      <c r="F97" s="11" t="s">
        <v>165</v>
      </c>
      <c r="G97" s="11" t="s">
        <v>61</v>
      </c>
      <c r="H97" s="79" t="s">
        <v>166</v>
      </c>
      <c r="I97" s="68" t="s">
        <v>42</v>
      </c>
      <c r="J97" s="47">
        <v>25</v>
      </c>
      <c r="K97" s="47">
        <f t="shared" si="0"/>
        <v>300</v>
      </c>
      <c r="L97" s="48"/>
      <c r="M97" s="11" t="s">
        <v>43</v>
      </c>
      <c r="N97" s="47">
        <f t="shared" si="1"/>
        <v>300</v>
      </c>
      <c r="O97" s="13">
        <v>45600</v>
      </c>
      <c r="P97" s="49">
        <v>0</v>
      </c>
      <c r="Q97" s="75"/>
      <c r="R97" t="str">
        <f t="shared" si="3"/>
        <v>Nov/24</v>
      </c>
      <c r="S97" s="61"/>
      <c r="T97" s="61"/>
      <c r="U97" s="7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</row>
    <row r="98" spans="1:33" ht="15.75" customHeight="1">
      <c r="A98" s="75"/>
      <c r="B98" s="13">
        <v>45600</v>
      </c>
      <c r="C98" s="43" t="s">
        <v>37</v>
      </c>
      <c r="D98" s="43">
        <v>2024</v>
      </c>
      <c r="E98" s="44">
        <v>4</v>
      </c>
      <c r="F98" s="11" t="s">
        <v>165</v>
      </c>
      <c r="G98" s="11" t="s">
        <v>61</v>
      </c>
      <c r="H98" s="79" t="s">
        <v>166</v>
      </c>
      <c r="I98" s="68" t="s">
        <v>42</v>
      </c>
      <c r="J98" s="47">
        <v>10</v>
      </c>
      <c r="K98" s="47">
        <f t="shared" si="0"/>
        <v>40</v>
      </c>
      <c r="L98" s="48"/>
      <c r="M98" s="11" t="s">
        <v>43</v>
      </c>
      <c r="N98" s="47">
        <f t="shared" si="1"/>
        <v>40</v>
      </c>
      <c r="O98" s="13">
        <v>45600</v>
      </c>
      <c r="P98" s="49">
        <v>0</v>
      </c>
      <c r="Q98" s="75"/>
      <c r="R98" t="str">
        <f t="shared" si="3"/>
        <v>Nov/24</v>
      </c>
      <c r="S98" s="76"/>
      <c r="T98" s="78"/>
      <c r="U98" s="76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</row>
    <row r="99" spans="1:33" ht="15.75" customHeight="1">
      <c r="A99" s="75"/>
      <c r="B99" s="13">
        <v>45600</v>
      </c>
      <c r="C99" s="43" t="s">
        <v>37</v>
      </c>
      <c r="D99" s="43">
        <v>2024</v>
      </c>
      <c r="E99" s="44">
        <v>1</v>
      </c>
      <c r="F99" s="11" t="s">
        <v>167</v>
      </c>
      <c r="G99" s="11" t="s">
        <v>61</v>
      </c>
      <c r="H99" s="79" t="s">
        <v>166</v>
      </c>
      <c r="I99" s="68" t="s">
        <v>42</v>
      </c>
      <c r="J99" s="47">
        <v>40</v>
      </c>
      <c r="K99" s="47">
        <f t="shared" si="0"/>
        <v>40</v>
      </c>
      <c r="L99" s="48"/>
      <c r="M99" s="11" t="s">
        <v>43</v>
      </c>
      <c r="N99" s="47">
        <f t="shared" si="1"/>
        <v>40</v>
      </c>
      <c r="O99" s="13">
        <v>45600</v>
      </c>
      <c r="P99" s="49">
        <v>0</v>
      </c>
      <c r="Q99" s="75"/>
      <c r="R99" t="str">
        <f t="shared" si="3"/>
        <v>Nov/24</v>
      </c>
      <c r="S99" s="76"/>
      <c r="T99" s="78"/>
      <c r="U99" s="76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</row>
    <row r="100" spans="1:33" ht="15.75" customHeight="1">
      <c r="A100" s="75"/>
      <c r="B100" s="13">
        <v>45600</v>
      </c>
      <c r="C100" s="43" t="s">
        <v>37</v>
      </c>
      <c r="D100" s="43">
        <v>2024</v>
      </c>
      <c r="E100" s="44">
        <v>1</v>
      </c>
      <c r="F100" s="11" t="s">
        <v>168</v>
      </c>
      <c r="G100" s="11" t="s">
        <v>53</v>
      </c>
      <c r="H100" s="11" t="s">
        <v>68</v>
      </c>
      <c r="I100" s="65" t="s">
        <v>42</v>
      </c>
      <c r="J100" s="47">
        <v>24.56</v>
      </c>
      <c r="K100" s="47">
        <f t="shared" si="0"/>
        <v>24.56</v>
      </c>
      <c r="L100" s="48"/>
      <c r="M100" s="11" t="s">
        <v>51</v>
      </c>
      <c r="N100" s="47">
        <f t="shared" si="1"/>
        <v>24.56</v>
      </c>
      <c r="O100" s="13">
        <v>45600</v>
      </c>
      <c r="P100" s="49">
        <v>1243039</v>
      </c>
      <c r="Q100" s="75"/>
      <c r="R100" t="str">
        <f t="shared" si="3"/>
        <v>Nov/24</v>
      </c>
      <c r="S100" s="76"/>
      <c r="T100" s="78"/>
      <c r="U100" s="76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</row>
    <row r="101" spans="1:33" ht="15.75" customHeight="1">
      <c r="A101" s="75"/>
      <c r="B101" s="13">
        <v>45600</v>
      </c>
      <c r="C101" s="43" t="s">
        <v>37</v>
      </c>
      <c r="D101" s="43">
        <v>2024</v>
      </c>
      <c r="E101" s="44">
        <v>1</v>
      </c>
      <c r="F101" s="45" t="s">
        <v>169</v>
      </c>
      <c r="G101" s="51" t="s">
        <v>53</v>
      </c>
      <c r="H101" s="11" t="s">
        <v>68</v>
      </c>
      <c r="I101" s="65" t="s">
        <v>42</v>
      </c>
      <c r="J101" s="47">
        <v>21</v>
      </c>
      <c r="K101" s="47">
        <f t="shared" si="0"/>
        <v>21</v>
      </c>
      <c r="L101" s="48"/>
      <c r="M101" s="11" t="s">
        <v>51</v>
      </c>
      <c r="N101" s="47">
        <f t="shared" si="1"/>
        <v>21</v>
      </c>
      <c r="O101" s="13">
        <v>45600</v>
      </c>
      <c r="P101" s="49">
        <v>1243039</v>
      </c>
      <c r="Q101" s="75"/>
      <c r="R101" t="str">
        <f t="shared" si="3"/>
        <v>Nov/24</v>
      </c>
      <c r="S101" s="76"/>
      <c r="T101" s="78"/>
      <c r="U101" s="76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</row>
    <row r="102" spans="1:33" ht="17.25" customHeight="1">
      <c r="A102" s="73"/>
      <c r="B102" s="13">
        <v>45600</v>
      </c>
      <c r="C102" s="43" t="s">
        <v>37</v>
      </c>
      <c r="D102" s="43">
        <v>2024</v>
      </c>
      <c r="E102" s="44">
        <v>2</v>
      </c>
      <c r="F102" s="45" t="s">
        <v>170</v>
      </c>
      <c r="G102" s="51" t="s">
        <v>46</v>
      </c>
      <c r="H102" s="11" t="s">
        <v>68</v>
      </c>
      <c r="I102" s="65" t="s">
        <v>42</v>
      </c>
      <c r="J102" s="47">
        <v>11.5</v>
      </c>
      <c r="K102" s="47">
        <f t="shared" si="0"/>
        <v>23</v>
      </c>
      <c r="L102" s="48"/>
      <c r="M102" s="11" t="s">
        <v>51</v>
      </c>
      <c r="N102" s="47">
        <f t="shared" si="1"/>
        <v>23</v>
      </c>
      <c r="O102" s="13">
        <v>45600</v>
      </c>
      <c r="P102" s="49">
        <v>1243039</v>
      </c>
      <c r="Q102" s="75"/>
      <c r="R102" t="str">
        <f t="shared" si="3"/>
        <v>Nov/24</v>
      </c>
      <c r="S102" s="61"/>
      <c r="T102" s="78"/>
      <c r="U102" s="78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</row>
    <row r="103" spans="1:33" ht="17.25" customHeight="1">
      <c r="A103" s="8"/>
      <c r="B103" s="13">
        <v>45600</v>
      </c>
      <c r="C103" s="43" t="s">
        <v>37</v>
      </c>
      <c r="D103" s="43">
        <v>2024</v>
      </c>
      <c r="E103" s="44">
        <v>5</v>
      </c>
      <c r="F103" s="11" t="s">
        <v>171</v>
      </c>
      <c r="G103" s="11" t="s">
        <v>46</v>
      </c>
      <c r="H103" s="11" t="s">
        <v>68</v>
      </c>
      <c r="I103" s="65" t="s">
        <v>42</v>
      </c>
      <c r="J103" s="47">
        <v>22.39</v>
      </c>
      <c r="K103" s="47">
        <f t="shared" si="0"/>
        <v>111.95</v>
      </c>
      <c r="L103" s="48"/>
      <c r="M103" s="11" t="s">
        <v>51</v>
      </c>
      <c r="N103" s="47">
        <f t="shared" si="1"/>
        <v>111.95</v>
      </c>
      <c r="O103" s="13">
        <v>45600</v>
      </c>
      <c r="P103" s="49">
        <v>1243039</v>
      </c>
      <c r="Q103" s="8"/>
      <c r="R103" t="str">
        <f t="shared" si="3"/>
        <v>Nov/24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</row>
    <row r="104" spans="1:33" ht="17.25" customHeight="1">
      <c r="A104" s="8"/>
      <c r="B104" s="13">
        <v>45600</v>
      </c>
      <c r="C104" s="43" t="s">
        <v>37</v>
      </c>
      <c r="D104" s="43">
        <v>2024</v>
      </c>
      <c r="E104" s="44">
        <v>5</v>
      </c>
      <c r="F104" s="45" t="s">
        <v>172</v>
      </c>
      <c r="G104" s="11" t="s">
        <v>46</v>
      </c>
      <c r="H104" s="45" t="s">
        <v>68</v>
      </c>
      <c r="I104" s="65" t="s">
        <v>42</v>
      </c>
      <c r="J104" s="47">
        <v>21.89</v>
      </c>
      <c r="K104" s="47">
        <f t="shared" si="0"/>
        <v>109.45</v>
      </c>
      <c r="L104" s="48"/>
      <c r="M104" s="11" t="s">
        <v>51</v>
      </c>
      <c r="N104" s="47">
        <f t="shared" si="1"/>
        <v>109.45</v>
      </c>
      <c r="O104" s="13">
        <v>45600</v>
      </c>
      <c r="P104" s="49">
        <v>1243039</v>
      </c>
      <c r="Q104" s="8"/>
      <c r="R104" t="str">
        <f t="shared" si="3"/>
        <v>Nov/24</v>
      </c>
      <c r="S104" s="52"/>
      <c r="T104" s="52"/>
      <c r="U104" s="52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</row>
    <row r="105" spans="1:33" ht="15.75" customHeight="1">
      <c r="A105" s="8"/>
      <c r="B105" s="13">
        <v>45600</v>
      </c>
      <c r="C105" s="43" t="s">
        <v>37</v>
      </c>
      <c r="D105" s="43">
        <v>2024</v>
      </c>
      <c r="E105" s="44">
        <v>2</v>
      </c>
      <c r="F105" s="45" t="s">
        <v>173</v>
      </c>
      <c r="G105" s="45" t="s">
        <v>46</v>
      </c>
      <c r="H105" s="45" t="s">
        <v>68</v>
      </c>
      <c r="I105" s="68" t="s">
        <v>42</v>
      </c>
      <c r="J105" s="47">
        <v>23.17</v>
      </c>
      <c r="K105" s="47">
        <f t="shared" si="0"/>
        <v>46.34</v>
      </c>
      <c r="L105" s="48"/>
      <c r="M105" s="11" t="s">
        <v>43</v>
      </c>
      <c r="N105" s="47">
        <f t="shared" si="1"/>
        <v>46.34</v>
      </c>
      <c r="O105" s="13">
        <v>45600</v>
      </c>
      <c r="P105" s="49">
        <v>1243039</v>
      </c>
      <c r="Q105" s="8"/>
      <c r="R105" t="str">
        <f t="shared" si="3"/>
        <v>Nov/24</v>
      </c>
      <c r="S105" s="8"/>
      <c r="T105" s="53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</row>
    <row r="106" spans="1:33" ht="15.75" customHeight="1">
      <c r="A106" s="8"/>
      <c r="B106" s="13">
        <v>45600</v>
      </c>
      <c r="C106" s="43" t="s">
        <v>37</v>
      </c>
      <c r="D106" s="43">
        <v>2024</v>
      </c>
      <c r="E106" s="44">
        <v>4</v>
      </c>
      <c r="F106" s="51" t="s">
        <v>174</v>
      </c>
      <c r="G106" s="11" t="s">
        <v>96</v>
      </c>
      <c r="H106" s="45" t="s">
        <v>175</v>
      </c>
      <c r="I106" s="46" t="s">
        <v>42</v>
      </c>
      <c r="J106" s="47">
        <v>16.920000000000002</v>
      </c>
      <c r="K106" s="47">
        <f t="shared" si="0"/>
        <v>67.680000000000007</v>
      </c>
      <c r="L106" s="48"/>
      <c r="M106" s="11" t="s">
        <v>43</v>
      </c>
      <c r="N106" s="47">
        <f t="shared" si="1"/>
        <v>67.680000000000007</v>
      </c>
      <c r="O106" s="13">
        <v>45600</v>
      </c>
      <c r="P106" s="49">
        <v>583662</v>
      </c>
      <c r="Q106" s="8"/>
      <c r="R106" t="str">
        <f t="shared" si="3"/>
        <v>Nov/24</v>
      </c>
      <c r="S106" s="8"/>
      <c r="T106" s="53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</row>
    <row r="107" spans="1:33" ht="15.75" customHeight="1">
      <c r="A107" s="8"/>
      <c r="B107" s="13">
        <v>45600</v>
      </c>
      <c r="C107" s="43" t="s">
        <v>37</v>
      </c>
      <c r="D107" s="43">
        <v>2024</v>
      </c>
      <c r="E107" s="44">
        <v>4</v>
      </c>
      <c r="F107" s="51" t="s">
        <v>176</v>
      </c>
      <c r="G107" s="45" t="s">
        <v>96</v>
      </c>
      <c r="H107" s="45" t="s">
        <v>175</v>
      </c>
      <c r="I107" s="46" t="s">
        <v>42</v>
      </c>
      <c r="J107" s="47">
        <v>19.079999999999998</v>
      </c>
      <c r="K107" s="47">
        <f t="shared" si="0"/>
        <v>76.319999999999993</v>
      </c>
      <c r="L107" s="48"/>
      <c r="M107" s="11" t="s">
        <v>43</v>
      </c>
      <c r="N107" s="47">
        <f t="shared" si="1"/>
        <v>76.319999999999993</v>
      </c>
      <c r="O107" s="13">
        <v>45600</v>
      </c>
      <c r="P107" s="49">
        <v>583662</v>
      </c>
      <c r="Q107" s="8"/>
      <c r="R107" t="str">
        <f t="shared" si="3"/>
        <v>Nov/24</v>
      </c>
      <c r="S107" s="8"/>
      <c r="T107" s="53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</row>
    <row r="108" spans="1:33" ht="15.75" customHeight="1">
      <c r="A108" s="8"/>
      <c r="B108" s="13">
        <v>45600</v>
      </c>
      <c r="C108" s="43" t="s">
        <v>37</v>
      </c>
      <c r="D108" s="43">
        <v>2024</v>
      </c>
      <c r="E108" s="44">
        <v>4</v>
      </c>
      <c r="F108" s="51" t="s">
        <v>177</v>
      </c>
      <c r="G108" s="11" t="s">
        <v>96</v>
      </c>
      <c r="H108" s="45" t="s">
        <v>175</v>
      </c>
      <c r="I108" s="46" t="s">
        <v>42</v>
      </c>
      <c r="J108" s="66">
        <v>37.32</v>
      </c>
      <c r="K108" s="47">
        <f t="shared" si="0"/>
        <v>149.28</v>
      </c>
      <c r="L108" s="48"/>
      <c r="M108" s="11" t="s">
        <v>43</v>
      </c>
      <c r="N108" s="47">
        <f t="shared" si="1"/>
        <v>149.28</v>
      </c>
      <c r="O108" s="13">
        <v>45600</v>
      </c>
      <c r="P108" s="49">
        <v>583662</v>
      </c>
      <c r="Q108" s="8"/>
      <c r="R108" t="str">
        <f t="shared" si="3"/>
        <v>Nov/24</v>
      </c>
      <c r="S108" s="8"/>
      <c r="T108" s="53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</row>
    <row r="109" spans="1:33" ht="15.75" customHeight="1">
      <c r="A109" s="8"/>
      <c r="B109" s="13">
        <v>45600</v>
      </c>
      <c r="C109" s="43" t="s">
        <v>37</v>
      </c>
      <c r="D109" s="43">
        <v>2024</v>
      </c>
      <c r="E109" s="44">
        <v>8</v>
      </c>
      <c r="F109" s="45" t="s">
        <v>178</v>
      </c>
      <c r="G109" s="45" t="s">
        <v>96</v>
      </c>
      <c r="H109" s="45" t="s">
        <v>175</v>
      </c>
      <c r="I109" s="46" t="s">
        <v>42</v>
      </c>
      <c r="J109" s="47">
        <v>18.66</v>
      </c>
      <c r="K109" s="47">
        <f t="shared" si="0"/>
        <v>149.28</v>
      </c>
      <c r="L109" s="48"/>
      <c r="M109" s="11" t="s">
        <v>43</v>
      </c>
      <c r="N109" s="47">
        <f t="shared" si="1"/>
        <v>149.28</v>
      </c>
      <c r="O109" s="13">
        <v>45600</v>
      </c>
      <c r="P109" s="49">
        <v>583662</v>
      </c>
      <c r="Q109" s="8"/>
      <c r="R109" t="str">
        <f t="shared" si="3"/>
        <v>Nov/24</v>
      </c>
      <c r="S109" s="8"/>
      <c r="T109" s="53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</row>
    <row r="110" spans="1:33" ht="15.75" customHeight="1">
      <c r="A110" s="8"/>
      <c r="B110" s="13">
        <v>45600</v>
      </c>
      <c r="C110" s="43" t="s">
        <v>37</v>
      </c>
      <c r="D110" s="43">
        <v>2024</v>
      </c>
      <c r="E110" s="44">
        <v>6</v>
      </c>
      <c r="F110" s="45" t="s">
        <v>179</v>
      </c>
      <c r="G110" s="11" t="s">
        <v>96</v>
      </c>
      <c r="H110" s="45" t="s">
        <v>175</v>
      </c>
      <c r="I110" s="46" t="s">
        <v>42</v>
      </c>
      <c r="J110" s="47">
        <v>17.760000000000002</v>
      </c>
      <c r="K110" s="47">
        <f t="shared" si="0"/>
        <v>106.56</v>
      </c>
      <c r="L110" s="48"/>
      <c r="M110" s="11" t="s">
        <v>43</v>
      </c>
      <c r="N110" s="47">
        <f t="shared" si="1"/>
        <v>106.56</v>
      </c>
      <c r="O110" s="13">
        <v>45600</v>
      </c>
      <c r="P110" s="49">
        <v>583662</v>
      </c>
      <c r="Q110" s="8"/>
      <c r="R110" t="str">
        <f t="shared" si="3"/>
        <v>Nov/24</v>
      </c>
      <c r="S110" s="8"/>
      <c r="T110" s="53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</row>
    <row r="111" spans="1:33" ht="15.75" customHeight="1">
      <c r="B111" s="13">
        <v>45600</v>
      </c>
      <c r="C111" s="43" t="s">
        <v>37</v>
      </c>
      <c r="D111" s="43">
        <v>2024</v>
      </c>
      <c r="E111" s="44">
        <v>6</v>
      </c>
      <c r="F111" s="45" t="s">
        <v>90</v>
      </c>
      <c r="G111" s="45" t="s">
        <v>40</v>
      </c>
      <c r="H111" s="45" t="s">
        <v>91</v>
      </c>
      <c r="I111" s="46" t="s">
        <v>42</v>
      </c>
      <c r="J111" s="47">
        <v>128.06</v>
      </c>
      <c r="K111" s="47">
        <f t="shared" si="0"/>
        <v>768.36</v>
      </c>
      <c r="L111" s="48"/>
      <c r="M111" s="11" t="s">
        <v>51</v>
      </c>
      <c r="N111" s="47">
        <f t="shared" si="1"/>
        <v>768.36</v>
      </c>
      <c r="O111" s="13">
        <v>45600</v>
      </c>
      <c r="P111" s="49">
        <v>7664</v>
      </c>
      <c r="R111" t="str">
        <f t="shared" si="3"/>
        <v>Nov/24</v>
      </c>
    </row>
    <row r="112" spans="1:33" ht="15.75" customHeight="1">
      <c r="B112" s="13">
        <v>45600</v>
      </c>
      <c r="C112" s="43" t="s">
        <v>37</v>
      </c>
      <c r="D112" s="43">
        <v>2024</v>
      </c>
      <c r="E112" s="44">
        <v>3</v>
      </c>
      <c r="F112" s="51" t="s">
        <v>92</v>
      </c>
      <c r="G112" s="45" t="s">
        <v>40</v>
      </c>
      <c r="H112" s="45" t="s">
        <v>91</v>
      </c>
      <c r="I112" s="46" t="s">
        <v>42</v>
      </c>
      <c r="J112" s="66">
        <v>256.12</v>
      </c>
      <c r="K112" s="47">
        <f t="shared" si="0"/>
        <v>768.36</v>
      </c>
      <c r="L112" s="48"/>
      <c r="M112" s="11" t="s">
        <v>51</v>
      </c>
      <c r="N112" s="47">
        <f t="shared" si="1"/>
        <v>768.36</v>
      </c>
      <c r="O112" s="13">
        <v>45600</v>
      </c>
      <c r="P112" s="49">
        <v>7664</v>
      </c>
      <c r="R112" t="str">
        <f t="shared" si="3"/>
        <v>Nov/24</v>
      </c>
    </row>
    <row r="113" spans="2:18" ht="15.75" customHeight="1">
      <c r="B113" s="13">
        <v>45600</v>
      </c>
      <c r="C113" s="43" t="s">
        <v>37</v>
      </c>
      <c r="D113" s="43">
        <v>2024</v>
      </c>
      <c r="E113" s="44">
        <v>3</v>
      </c>
      <c r="F113" s="45" t="s">
        <v>94</v>
      </c>
      <c r="G113" s="45" t="s">
        <v>40</v>
      </c>
      <c r="H113" s="45" t="s">
        <v>91</v>
      </c>
      <c r="I113" s="46" t="s">
        <v>42</v>
      </c>
      <c r="J113" s="47">
        <v>262.86</v>
      </c>
      <c r="K113" s="47">
        <f t="shared" si="0"/>
        <v>788.58</v>
      </c>
      <c r="L113" s="48"/>
      <c r="M113" s="11" t="s">
        <v>51</v>
      </c>
      <c r="N113" s="47">
        <f t="shared" si="1"/>
        <v>788.58</v>
      </c>
      <c r="O113" s="13">
        <v>45600</v>
      </c>
      <c r="P113" s="49">
        <v>7664</v>
      </c>
      <c r="R113" t="str">
        <f t="shared" si="3"/>
        <v>Nov/24</v>
      </c>
    </row>
    <row r="114" spans="2:18" ht="15.75" customHeight="1">
      <c r="B114" s="13">
        <v>45600</v>
      </c>
      <c r="C114" s="43" t="s">
        <v>37</v>
      </c>
      <c r="D114" s="43">
        <v>2024</v>
      </c>
      <c r="E114" s="44">
        <v>4</v>
      </c>
      <c r="F114" s="45" t="s">
        <v>180</v>
      </c>
      <c r="G114" s="11" t="s">
        <v>40</v>
      </c>
      <c r="H114" s="45" t="s">
        <v>181</v>
      </c>
      <c r="I114" s="46" t="s">
        <v>42</v>
      </c>
      <c r="J114" s="47">
        <v>225</v>
      </c>
      <c r="K114" s="47">
        <f t="shared" si="0"/>
        <v>900</v>
      </c>
      <c r="L114" s="48"/>
      <c r="M114" s="11" t="s">
        <v>51</v>
      </c>
      <c r="N114" s="47">
        <f t="shared" si="1"/>
        <v>900</v>
      </c>
      <c r="O114" s="13">
        <v>45600</v>
      </c>
      <c r="P114" s="49">
        <v>5334</v>
      </c>
      <c r="R114" t="str">
        <f t="shared" si="3"/>
        <v>Nov/24</v>
      </c>
    </row>
    <row r="115" spans="2:18" ht="15.75" customHeight="1">
      <c r="B115" s="13">
        <v>45600</v>
      </c>
      <c r="C115" s="43" t="s">
        <v>37</v>
      </c>
      <c r="D115" s="43">
        <v>2024</v>
      </c>
      <c r="E115" s="44">
        <v>12</v>
      </c>
      <c r="F115" s="51" t="s">
        <v>182</v>
      </c>
      <c r="G115" s="51" t="s">
        <v>40</v>
      </c>
      <c r="H115" s="51" t="s">
        <v>181</v>
      </c>
      <c r="I115" s="65" t="s">
        <v>42</v>
      </c>
      <c r="J115" s="66">
        <v>69</v>
      </c>
      <c r="K115" s="47">
        <f t="shared" si="0"/>
        <v>828</v>
      </c>
      <c r="L115" s="48"/>
      <c r="M115" s="11" t="s">
        <v>51</v>
      </c>
      <c r="N115" s="47">
        <f t="shared" si="1"/>
        <v>828</v>
      </c>
      <c r="O115" s="13">
        <v>45600</v>
      </c>
      <c r="P115" s="67">
        <v>5334</v>
      </c>
      <c r="R115" t="str">
        <f t="shared" si="3"/>
        <v>Nov/24</v>
      </c>
    </row>
    <row r="116" spans="2:18" ht="15.75" customHeight="1">
      <c r="B116" s="13">
        <v>45600</v>
      </c>
      <c r="C116" s="43" t="s">
        <v>37</v>
      </c>
      <c r="D116" s="43">
        <v>2024</v>
      </c>
      <c r="E116" s="44">
        <v>8</v>
      </c>
      <c r="F116" s="45" t="s">
        <v>183</v>
      </c>
      <c r="G116" s="11" t="s">
        <v>46</v>
      </c>
      <c r="H116" s="11" t="s">
        <v>184</v>
      </c>
      <c r="I116" s="46" t="s">
        <v>42</v>
      </c>
      <c r="J116" s="66">
        <v>96.9</v>
      </c>
      <c r="K116" s="47">
        <f t="shared" si="0"/>
        <v>775.2</v>
      </c>
      <c r="L116" s="48"/>
      <c r="M116" s="11" t="s">
        <v>51</v>
      </c>
      <c r="N116" s="47">
        <f t="shared" si="1"/>
        <v>775.2</v>
      </c>
      <c r="O116" s="13">
        <v>45600</v>
      </c>
      <c r="P116" s="49">
        <v>1508478</v>
      </c>
      <c r="R116" t="str">
        <f t="shared" si="3"/>
        <v>Nov/24</v>
      </c>
    </row>
    <row r="117" spans="2:18" ht="15.75" customHeight="1">
      <c r="B117" s="70">
        <v>45600</v>
      </c>
      <c r="C117" s="43" t="s">
        <v>37</v>
      </c>
      <c r="D117" s="43">
        <v>2024</v>
      </c>
      <c r="E117" s="44">
        <v>1</v>
      </c>
      <c r="F117" s="45" t="s">
        <v>185</v>
      </c>
      <c r="G117" s="51" t="s">
        <v>49</v>
      </c>
      <c r="H117" s="45" t="s">
        <v>186</v>
      </c>
      <c r="I117" s="68" t="s">
        <v>42</v>
      </c>
      <c r="J117" s="47">
        <v>75.599999999999994</v>
      </c>
      <c r="K117" s="47">
        <f t="shared" si="0"/>
        <v>75.599999999999994</v>
      </c>
      <c r="L117" s="48"/>
      <c r="M117" s="11" t="s">
        <v>51</v>
      </c>
      <c r="N117" s="47">
        <f t="shared" si="1"/>
        <v>75.599999999999994</v>
      </c>
      <c r="O117" s="13">
        <v>45617</v>
      </c>
      <c r="P117" s="49">
        <v>0</v>
      </c>
      <c r="R117" t="str">
        <f t="shared" si="3"/>
        <v>Nov/24</v>
      </c>
    </row>
    <row r="118" spans="2:18" ht="15.75" customHeight="1">
      <c r="B118" s="13">
        <v>45601</v>
      </c>
      <c r="C118" s="43" t="s">
        <v>37</v>
      </c>
      <c r="D118" s="43">
        <v>2024</v>
      </c>
      <c r="E118" s="44">
        <v>6</v>
      </c>
      <c r="F118" s="45" t="s">
        <v>64</v>
      </c>
      <c r="G118" s="51" t="s">
        <v>46</v>
      </c>
      <c r="H118" s="45" t="s">
        <v>65</v>
      </c>
      <c r="I118" s="68" t="s">
        <v>42</v>
      </c>
      <c r="J118" s="47">
        <v>39</v>
      </c>
      <c r="K118" s="47">
        <f t="shared" si="0"/>
        <v>234</v>
      </c>
      <c r="L118" s="48"/>
      <c r="M118" s="11" t="s">
        <v>43</v>
      </c>
      <c r="N118" s="47">
        <f t="shared" si="1"/>
        <v>234</v>
      </c>
      <c r="O118" s="13">
        <v>45601</v>
      </c>
      <c r="P118" s="49">
        <v>15846</v>
      </c>
      <c r="R118" t="str">
        <f t="shared" si="3"/>
        <v>Nov/24</v>
      </c>
    </row>
    <row r="119" spans="2:18" ht="15.75" customHeight="1">
      <c r="B119" s="13">
        <v>45601</v>
      </c>
      <c r="C119" s="43" t="s">
        <v>37</v>
      </c>
      <c r="D119" s="43">
        <v>2024</v>
      </c>
      <c r="E119" s="44">
        <v>3</v>
      </c>
      <c r="F119" s="45" t="s">
        <v>66</v>
      </c>
      <c r="G119" s="51" t="s">
        <v>46</v>
      </c>
      <c r="H119" s="45" t="s">
        <v>65</v>
      </c>
      <c r="I119" s="68" t="s">
        <v>42</v>
      </c>
      <c r="J119" s="47">
        <v>33</v>
      </c>
      <c r="K119" s="47">
        <f t="shared" si="0"/>
        <v>99</v>
      </c>
      <c r="L119" s="48"/>
      <c r="M119" s="11" t="s">
        <v>43</v>
      </c>
      <c r="N119" s="47">
        <f t="shared" si="1"/>
        <v>99</v>
      </c>
      <c r="O119" s="13">
        <v>45601</v>
      </c>
      <c r="P119" s="49">
        <v>15846</v>
      </c>
      <c r="R119" t="str">
        <f t="shared" si="3"/>
        <v>Nov/24</v>
      </c>
    </row>
    <row r="120" spans="2:18" ht="15.75" customHeight="1">
      <c r="B120" s="13">
        <v>45601</v>
      </c>
      <c r="C120" s="43" t="s">
        <v>37</v>
      </c>
      <c r="D120" s="43">
        <v>2024</v>
      </c>
      <c r="E120" s="44">
        <v>48</v>
      </c>
      <c r="F120" s="51" t="s">
        <v>188</v>
      </c>
      <c r="G120" s="51" t="s">
        <v>96</v>
      </c>
      <c r="H120" s="51" t="s">
        <v>189</v>
      </c>
      <c r="I120" s="46" t="s">
        <v>42</v>
      </c>
      <c r="J120" s="66">
        <v>6.99</v>
      </c>
      <c r="K120" s="47">
        <f t="shared" si="0"/>
        <v>335.52</v>
      </c>
      <c r="L120" s="48"/>
      <c r="M120" s="11" t="s">
        <v>43</v>
      </c>
      <c r="N120" s="47">
        <f t="shared" si="1"/>
        <v>335.52</v>
      </c>
      <c r="O120" s="13">
        <v>45601</v>
      </c>
      <c r="P120" s="67">
        <v>1297470</v>
      </c>
      <c r="R120" t="str">
        <f t="shared" si="3"/>
        <v>Nov/24</v>
      </c>
    </row>
    <row r="121" spans="2:18" ht="15.75" customHeight="1">
      <c r="B121" s="13">
        <v>45601</v>
      </c>
      <c r="C121" s="43" t="s">
        <v>37</v>
      </c>
      <c r="D121" s="43">
        <v>2024</v>
      </c>
      <c r="E121" s="44">
        <v>48</v>
      </c>
      <c r="F121" s="51" t="s">
        <v>190</v>
      </c>
      <c r="G121" s="51" t="s">
        <v>96</v>
      </c>
      <c r="H121" s="51" t="s">
        <v>189</v>
      </c>
      <c r="I121" s="46" t="s">
        <v>42</v>
      </c>
      <c r="J121" s="66">
        <v>6.99</v>
      </c>
      <c r="K121" s="47">
        <f t="shared" si="0"/>
        <v>335.52</v>
      </c>
      <c r="L121" s="48"/>
      <c r="M121" s="11" t="s">
        <v>43</v>
      </c>
      <c r="N121" s="47">
        <f t="shared" si="1"/>
        <v>335.52</v>
      </c>
      <c r="O121" s="13">
        <v>45601</v>
      </c>
      <c r="P121" s="67">
        <v>1297470</v>
      </c>
      <c r="R121" t="str">
        <f t="shared" si="3"/>
        <v>Nov/24</v>
      </c>
    </row>
    <row r="122" spans="2:18" ht="15.75" customHeight="1">
      <c r="B122" s="13">
        <v>45601</v>
      </c>
      <c r="C122" s="43" t="s">
        <v>37</v>
      </c>
      <c r="D122" s="43">
        <v>2024</v>
      </c>
      <c r="E122" s="44">
        <v>48</v>
      </c>
      <c r="F122" s="51" t="s">
        <v>191</v>
      </c>
      <c r="G122" s="51" t="s">
        <v>96</v>
      </c>
      <c r="H122" s="51" t="s">
        <v>189</v>
      </c>
      <c r="I122" s="46" t="s">
        <v>42</v>
      </c>
      <c r="J122" s="66">
        <v>6.99</v>
      </c>
      <c r="K122" s="47">
        <f t="shared" si="0"/>
        <v>335.52</v>
      </c>
      <c r="L122" s="48"/>
      <c r="M122" s="11" t="s">
        <v>43</v>
      </c>
      <c r="N122" s="47">
        <f t="shared" si="1"/>
        <v>335.52</v>
      </c>
      <c r="O122" s="13">
        <v>45601</v>
      </c>
      <c r="P122" s="67">
        <v>1297470</v>
      </c>
      <c r="R122" t="str">
        <f t="shared" si="3"/>
        <v>Nov/24</v>
      </c>
    </row>
    <row r="123" spans="2:18" ht="15.75" customHeight="1">
      <c r="B123" s="13">
        <v>45601</v>
      </c>
      <c r="C123" s="43" t="s">
        <v>37</v>
      </c>
      <c r="D123" s="43">
        <v>2024</v>
      </c>
      <c r="E123" s="44">
        <v>48</v>
      </c>
      <c r="F123" s="51" t="s">
        <v>192</v>
      </c>
      <c r="G123" s="51" t="s">
        <v>96</v>
      </c>
      <c r="H123" s="51" t="s">
        <v>189</v>
      </c>
      <c r="I123" s="46" t="s">
        <v>42</v>
      </c>
      <c r="J123" s="66">
        <v>6.99</v>
      </c>
      <c r="K123" s="47">
        <f t="shared" si="0"/>
        <v>335.52</v>
      </c>
      <c r="L123" s="48"/>
      <c r="M123" s="11" t="s">
        <v>43</v>
      </c>
      <c r="N123" s="47">
        <f t="shared" si="1"/>
        <v>335.52</v>
      </c>
      <c r="O123" s="13">
        <v>45601</v>
      </c>
      <c r="P123" s="67">
        <v>1297470</v>
      </c>
      <c r="R123" t="str">
        <f t="shared" si="3"/>
        <v>Nov/24</v>
      </c>
    </row>
    <row r="124" spans="2:18" ht="15.75" customHeight="1">
      <c r="B124" s="13">
        <v>45601</v>
      </c>
      <c r="C124" s="43" t="s">
        <v>37</v>
      </c>
      <c r="D124" s="43">
        <v>2024</v>
      </c>
      <c r="E124" s="44">
        <v>6</v>
      </c>
      <c r="F124" s="51" t="s">
        <v>193</v>
      </c>
      <c r="G124" s="51" t="s">
        <v>40</v>
      </c>
      <c r="H124" s="51" t="s">
        <v>189</v>
      </c>
      <c r="I124" s="46" t="s">
        <v>42</v>
      </c>
      <c r="J124" s="47">
        <v>104.99</v>
      </c>
      <c r="K124" s="47">
        <f t="shared" si="0"/>
        <v>629.93999999999994</v>
      </c>
      <c r="L124" s="48"/>
      <c r="M124" s="11" t="s">
        <v>43</v>
      </c>
      <c r="N124" s="47">
        <f t="shared" si="1"/>
        <v>629.93999999999994</v>
      </c>
      <c r="O124" s="13">
        <v>45601</v>
      </c>
      <c r="P124" s="67">
        <v>1297470</v>
      </c>
      <c r="R124" t="str">
        <f t="shared" si="3"/>
        <v>Nov/24</v>
      </c>
    </row>
    <row r="125" spans="2:18" ht="15.75" customHeight="1">
      <c r="B125" s="13">
        <v>45601</v>
      </c>
      <c r="C125" s="43" t="s">
        <v>37</v>
      </c>
      <c r="D125" s="43">
        <v>2024</v>
      </c>
      <c r="E125" s="44">
        <v>2</v>
      </c>
      <c r="F125" s="51" t="s">
        <v>75</v>
      </c>
      <c r="G125" s="45" t="s">
        <v>77</v>
      </c>
      <c r="H125" s="45" t="s">
        <v>78</v>
      </c>
      <c r="I125" s="46" t="s">
        <v>42</v>
      </c>
      <c r="J125" s="47">
        <v>435</v>
      </c>
      <c r="K125" s="47">
        <f t="shared" si="0"/>
        <v>870</v>
      </c>
      <c r="L125" s="48"/>
      <c r="M125" s="11" t="s">
        <v>43</v>
      </c>
      <c r="N125" s="47">
        <f t="shared" si="1"/>
        <v>870</v>
      </c>
      <c r="O125" s="13">
        <v>45601</v>
      </c>
      <c r="P125" s="49">
        <v>105041</v>
      </c>
      <c r="R125" t="str">
        <f t="shared" si="3"/>
        <v>Nov/24</v>
      </c>
    </row>
    <row r="126" spans="2:18" ht="15.75" customHeight="1">
      <c r="B126" s="13">
        <v>45601</v>
      </c>
      <c r="C126" s="43" t="s">
        <v>37</v>
      </c>
      <c r="D126" s="43">
        <v>2024</v>
      </c>
      <c r="E126" s="44">
        <v>10</v>
      </c>
      <c r="F126" s="51" t="s">
        <v>81</v>
      </c>
      <c r="G126" s="45" t="s">
        <v>77</v>
      </c>
      <c r="H126" s="45" t="s">
        <v>78</v>
      </c>
      <c r="I126" s="68" t="s">
        <v>42</v>
      </c>
      <c r="J126" s="66">
        <v>495</v>
      </c>
      <c r="K126" s="47">
        <f t="shared" si="0"/>
        <v>4950</v>
      </c>
      <c r="L126" s="48"/>
      <c r="M126" s="11" t="s">
        <v>43</v>
      </c>
      <c r="N126" s="47">
        <f t="shared" si="1"/>
        <v>4950</v>
      </c>
      <c r="O126" s="13">
        <v>45601</v>
      </c>
      <c r="P126" s="49">
        <v>105041</v>
      </c>
      <c r="R126" t="str">
        <f t="shared" si="3"/>
        <v>Nov/24</v>
      </c>
    </row>
    <row r="127" spans="2:18" ht="15.75" customHeight="1">
      <c r="B127" s="13">
        <v>45601</v>
      </c>
      <c r="C127" s="43" t="s">
        <v>37</v>
      </c>
      <c r="D127" s="43">
        <v>2024</v>
      </c>
      <c r="E127" s="44">
        <v>1</v>
      </c>
      <c r="F127" s="45" t="s">
        <v>194</v>
      </c>
      <c r="G127" s="45" t="s">
        <v>46</v>
      </c>
      <c r="H127" s="45" t="s">
        <v>195</v>
      </c>
      <c r="I127" s="68" t="s">
        <v>42</v>
      </c>
      <c r="J127" s="47">
        <v>129.80000000000001</v>
      </c>
      <c r="K127" s="47">
        <f t="shared" si="0"/>
        <v>129.80000000000001</v>
      </c>
      <c r="L127" s="48"/>
      <c r="M127" s="11" t="s">
        <v>51</v>
      </c>
      <c r="N127" s="47">
        <f t="shared" si="1"/>
        <v>129.80000000000001</v>
      </c>
      <c r="O127" s="13">
        <v>45601</v>
      </c>
      <c r="P127" s="49">
        <v>276830</v>
      </c>
      <c r="R127" t="str">
        <f t="shared" si="3"/>
        <v>Nov/24</v>
      </c>
    </row>
    <row r="128" spans="2:18" ht="15.75" customHeight="1">
      <c r="B128" s="13">
        <v>45601</v>
      </c>
      <c r="C128" s="43" t="s">
        <v>37</v>
      </c>
      <c r="D128" s="43">
        <v>2024</v>
      </c>
      <c r="E128" s="44">
        <v>1</v>
      </c>
      <c r="F128" s="45" t="s">
        <v>196</v>
      </c>
      <c r="G128" s="45" t="s">
        <v>46</v>
      </c>
      <c r="H128" s="45" t="s">
        <v>195</v>
      </c>
      <c r="I128" s="68" t="s">
        <v>42</v>
      </c>
      <c r="J128" s="66">
        <v>222.4</v>
      </c>
      <c r="K128" s="47">
        <f t="shared" si="0"/>
        <v>222.4</v>
      </c>
      <c r="L128" s="48"/>
      <c r="M128" s="11" t="s">
        <v>51</v>
      </c>
      <c r="N128" s="47">
        <f t="shared" si="1"/>
        <v>222.4</v>
      </c>
      <c r="O128" s="13">
        <v>45601</v>
      </c>
      <c r="P128" s="49">
        <v>276830</v>
      </c>
      <c r="R128" t="str">
        <f t="shared" si="3"/>
        <v>Nov/24</v>
      </c>
    </row>
    <row r="129" spans="2:18" ht="15.75" customHeight="1">
      <c r="B129" s="13">
        <v>45601</v>
      </c>
      <c r="C129" s="43" t="s">
        <v>37</v>
      </c>
      <c r="D129" s="43">
        <v>2024</v>
      </c>
      <c r="E129" s="44">
        <v>3</v>
      </c>
      <c r="F129" s="51" t="s">
        <v>197</v>
      </c>
      <c r="G129" s="45" t="s">
        <v>46</v>
      </c>
      <c r="H129" s="45" t="s">
        <v>198</v>
      </c>
      <c r="I129" s="68" t="s">
        <v>42</v>
      </c>
      <c r="J129" s="66">
        <v>83.75</v>
      </c>
      <c r="K129" s="47">
        <f t="shared" si="0"/>
        <v>251.25</v>
      </c>
      <c r="L129" s="48"/>
      <c r="M129" s="11" t="s">
        <v>51</v>
      </c>
      <c r="N129" s="47">
        <f t="shared" si="1"/>
        <v>251.25</v>
      </c>
      <c r="O129" s="13">
        <v>45601</v>
      </c>
      <c r="P129" s="49">
        <v>25914</v>
      </c>
      <c r="R129" t="str">
        <f t="shared" si="3"/>
        <v>Nov/24</v>
      </c>
    </row>
    <row r="130" spans="2:18" ht="15.75" customHeight="1">
      <c r="B130" s="13">
        <v>45602</v>
      </c>
      <c r="C130" s="43" t="s">
        <v>37</v>
      </c>
      <c r="D130" s="43">
        <v>2024</v>
      </c>
      <c r="E130" s="44">
        <v>32</v>
      </c>
      <c r="F130" s="45" t="s">
        <v>39</v>
      </c>
      <c r="G130" s="11" t="s">
        <v>40</v>
      </c>
      <c r="H130" s="45" t="s">
        <v>41</v>
      </c>
      <c r="I130" s="46" t="s">
        <v>42</v>
      </c>
      <c r="J130" s="47">
        <v>4.5</v>
      </c>
      <c r="K130" s="47">
        <f t="shared" si="0"/>
        <v>144</v>
      </c>
      <c r="L130" s="48"/>
      <c r="M130" s="11" t="s">
        <v>43</v>
      </c>
      <c r="N130" s="47">
        <f t="shared" si="1"/>
        <v>144</v>
      </c>
      <c r="O130" s="13">
        <v>45602</v>
      </c>
      <c r="P130" s="49">
        <v>0</v>
      </c>
      <c r="R130" t="str">
        <f t="shared" si="3"/>
        <v>Nov/24</v>
      </c>
    </row>
    <row r="131" spans="2:18" ht="15.75" customHeight="1">
      <c r="B131" s="13">
        <v>45602</v>
      </c>
      <c r="C131" s="43" t="s">
        <v>37</v>
      </c>
      <c r="D131" s="43">
        <v>2024</v>
      </c>
      <c r="E131" s="44">
        <v>10</v>
      </c>
      <c r="F131" s="45" t="s">
        <v>64</v>
      </c>
      <c r="G131" s="45" t="s">
        <v>46</v>
      </c>
      <c r="H131" s="45" t="s">
        <v>65</v>
      </c>
      <c r="I131" s="68" t="s">
        <v>42</v>
      </c>
      <c r="J131" s="47">
        <v>39</v>
      </c>
      <c r="K131" s="47">
        <f t="shared" si="0"/>
        <v>390</v>
      </c>
      <c r="L131" s="48"/>
      <c r="M131" s="11" t="s">
        <v>43</v>
      </c>
      <c r="N131" s="47">
        <f t="shared" si="1"/>
        <v>390</v>
      </c>
      <c r="O131" s="13">
        <v>45602</v>
      </c>
      <c r="P131" s="49">
        <v>15876</v>
      </c>
      <c r="R131" t="str">
        <f t="shared" ref="R131:R194" si="4">IF(B131="","",PROPER(TEXT(B131,"mmm/aa")))</f>
        <v>Nov/24</v>
      </c>
    </row>
    <row r="132" spans="2:18" ht="15.75" customHeight="1">
      <c r="B132" s="13">
        <v>45602</v>
      </c>
      <c r="C132" s="43" t="s">
        <v>37</v>
      </c>
      <c r="D132" s="43">
        <v>2024</v>
      </c>
      <c r="E132" s="44">
        <v>5</v>
      </c>
      <c r="F132" s="11" t="s">
        <v>66</v>
      </c>
      <c r="G132" s="51" t="s">
        <v>46</v>
      </c>
      <c r="H132" s="11" t="s">
        <v>65</v>
      </c>
      <c r="I132" s="68" t="s">
        <v>42</v>
      </c>
      <c r="J132" s="47">
        <v>33</v>
      </c>
      <c r="K132" s="47">
        <f t="shared" si="0"/>
        <v>165</v>
      </c>
      <c r="L132" s="48"/>
      <c r="M132" s="11" t="s">
        <v>43</v>
      </c>
      <c r="N132" s="47">
        <f t="shared" si="1"/>
        <v>165</v>
      </c>
      <c r="O132" s="13">
        <v>45602</v>
      </c>
      <c r="P132" s="49">
        <v>15876</v>
      </c>
      <c r="R132" t="str">
        <f t="shared" si="4"/>
        <v>Nov/24</v>
      </c>
    </row>
    <row r="133" spans="2:18" ht="15.75" customHeight="1">
      <c r="B133" s="13">
        <v>45602</v>
      </c>
      <c r="C133" s="43" t="s">
        <v>37</v>
      </c>
      <c r="D133" s="43">
        <v>2024</v>
      </c>
      <c r="E133" s="44">
        <v>1</v>
      </c>
      <c r="F133" s="45" t="s">
        <v>199</v>
      </c>
      <c r="G133" s="51" t="s">
        <v>96</v>
      </c>
      <c r="H133" s="45" t="s">
        <v>175</v>
      </c>
      <c r="I133" s="68" t="s">
        <v>42</v>
      </c>
      <c r="J133" s="47">
        <v>16.86</v>
      </c>
      <c r="K133" s="47">
        <f t="shared" si="0"/>
        <v>16.86</v>
      </c>
      <c r="L133" s="48"/>
      <c r="M133" s="11" t="s">
        <v>43</v>
      </c>
      <c r="N133" s="47">
        <f t="shared" si="1"/>
        <v>16.86</v>
      </c>
      <c r="O133" s="13">
        <v>45602</v>
      </c>
      <c r="P133" s="49">
        <v>584426</v>
      </c>
      <c r="R133" t="str">
        <f t="shared" si="4"/>
        <v>Nov/24</v>
      </c>
    </row>
    <row r="134" spans="2:18" ht="15.75" customHeight="1">
      <c r="B134" s="13">
        <v>45602</v>
      </c>
      <c r="C134" s="43" t="s">
        <v>37</v>
      </c>
      <c r="D134" s="43">
        <v>2024</v>
      </c>
      <c r="E134" s="44">
        <v>1</v>
      </c>
      <c r="F134" s="45" t="s">
        <v>200</v>
      </c>
      <c r="G134" s="51" t="s">
        <v>96</v>
      </c>
      <c r="H134" s="45" t="s">
        <v>175</v>
      </c>
      <c r="I134" s="68" t="s">
        <v>42</v>
      </c>
      <c r="J134" s="47">
        <v>17.64</v>
      </c>
      <c r="K134" s="47">
        <f t="shared" si="0"/>
        <v>17.64</v>
      </c>
      <c r="L134" s="48"/>
      <c r="M134" s="11" t="s">
        <v>43</v>
      </c>
      <c r="N134" s="47">
        <f t="shared" si="1"/>
        <v>17.64</v>
      </c>
      <c r="O134" s="13">
        <v>45602</v>
      </c>
      <c r="P134" s="49">
        <v>584426</v>
      </c>
      <c r="R134" t="str">
        <f t="shared" si="4"/>
        <v>Nov/24</v>
      </c>
    </row>
    <row r="135" spans="2:18" ht="15.75" customHeight="1">
      <c r="B135" s="13">
        <v>45602</v>
      </c>
      <c r="C135" s="43" t="s">
        <v>37</v>
      </c>
      <c r="D135" s="43">
        <v>2024</v>
      </c>
      <c r="E135" s="44">
        <v>10</v>
      </c>
      <c r="F135" s="45" t="s">
        <v>201</v>
      </c>
      <c r="G135" s="51" t="s">
        <v>96</v>
      </c>
      <c r="H135" s="45" t="s">
        <v>175</v>
      </c>
      <c r="I135" s="46" t="s">
        <v>42</v>
      </c>
      <c r="J135" s="47">
        <v>17.64</v>
      </c>
      <c r="K135" s="47">
        <f t="shared" si="0"/>
        <v>176.4</v>
      </c>
      <c r="L135" s="48"/>
      <c r="M135" s="11" t="s">
        <v>43</v>
      </c>
      <c r="N135" s="47">
        <f t="shared" si="1"/>
        <v>176.4</v>
      </c>
      <c r="O135" s="13">
        <v>45602</v>
      </c>
      <c r="P135" s="49">
        <v>584426</v>
      </c>
      <c r="R135" t="str">
        <f t="shared" si="4"/>
        <v>Nov/24</v>
      </c>
    </row>
    <row r="136" spans="2:18" ht="15.75" customHeight="1">
      <c r="B136" s="13">
        <v>45602</v>
      </c>
      <c r="C136" s="43" t="s">
        <v>37</v>
      </c>
      <c r="D136" s="43">
        <v>2024</v>
      </c>
      <c r="E136" s="44">
        <v>2</v>
      </c>
      <c r="F136" s="45" t="s">
        <v>202</v>
      </c>
      <c r="G136" s="51" t="s">
        <v>93</v>
      </c>
      <c r="H136" s="45" t="s">
        <v>203</v>
      </c>
      <c r="I136" s="46" t="s">
        <v>42</v>
      </c>
      <c r="J136" s="47">
        <v>106.68</v>
      </c>
      <c r="K136" s="47">
        <f t="shared" si="0"/>
        <v>213.36</v>
      </c>
      <c r="L136" s="48"/>
      <c r="M136" s="11" t="s">
        <v>51</v>
      </c>
      <c r="N136" s="47">
        <f t="shared" si="1"/>
        <v>213.36</v>
      </c>
      <c r="O136" s="13">
        <v>45602</v>
      </c>
      <c r="P136" s="49">
        <v>70595</v>
      </c>
      <c r="R136" t="str">
        <f t="shared" si="4"/>
        <v>Nov/24</v>
      </c>
    </row>
    <row r="137" spans="2:18" ht="15.75" customHeight="1">
      <c r="B137" s="13">
        <v>45602</v>
      </c>
      <c r="C137" s="43" t="s">
        <v>37</v>
      </c>
      <c r="D137" s="43">
        <v>2024</v>
      </c>
      <c r="E137" s="44">
        <v>2</v>
      </c>
      <c r="F137" s="45" t="s">
        <v>204</v>
      </c>
      <c r="G137" s="51" t="s">
        <v>93</v>
      </c>
      <c r="H137" s="45" t="s">
        <v>203</v>
      </c>
      <c r="I137" s="65" t="s">
        <v>42</v>
      </c>
      <c r="J137" s="66">
        <v>177.29</v>
      </c>
      <c r="K137" s="47">
        <f t="shared" si="0"/>
        <v>354.58</v>
      </c>
      <c r="L137" s="48"/>
      <c r="M137" s="11" t="s">
        <v>51</v>
      </c>
      <c r="N137" s="47">
        <f t="shared" si="1"/>
        <v>354.58</v>
      </c>
      <c r="O137" s="13">
        <v>45602</v>
      </c>
      <c r="P137" s="67">
        <v>70595</v>
      </c>
      <c r="R137" t="str">
        <f t="shared" si="4"/>
        <v>Nov/24</v>
      </c>
    </row>
    <row r="138" spans="2:18" ht="15.75" customHeight="1">
      <c r="B138" s="13">
        <v>45602</v>
      </c>
      <c r="C138" s="43" t="s">
        <v>37</v>
      </c>
      <c r="D138" s="43">
        <v>2024</v>
      </c>
      <c r="E138" s="44">
        <v>10</v>
      </c>
      <c r="F138" s="45" t="s">
        <v>205</v>
      </c>
      <c r="G138" s="45" t="s">
        <v>93</v>
      </c>
      <c r="H138" s="45" t="s">
        <v>203</v>
      </c>
      <c r="I138" s="68" t="s">
        <v>42</v>
      </c>
      <c r="J138" s="47">
        <v>289</v>
      </c>
      <c r="K138" s="47">
        <f t="shared" si="0"/>
        <v>2890</v>
      </c>
      <c r="L138" s="48"/>
      <c r="M138" s="11" t="s">
        <v>51</v>
      </c>
      <c r="N138" s="47">
        <f t="shared" si="1"/>
        <v>2890</v>
      </c>
      <c r="O138" s="13">
        <v>45602</v>
      </c>
      <c r="P138" s="49">
        <v>70595</v>
      </c>
      <c r="R138" t="str">
        <f t="shared" si="4"/>
        <v>Nov/24</v>
      </c>
    </row>
    <row r="139" spans="2:18" ht="15.75" customHeight="1">
      <c r="B139" s="13">
        <v>45602</v>
      </c>
      <c r="C139" s="43" t="s">
        <v>37</v>
      </c>
      <c r="D139" s="43">
        <v>2024</v>
      </c>
      <c r="E139" s="44">
        <v>1</v>
      </c>
      <c r="F139" s="51" t="s">
        <v>206</v>
      </c>
      <c r="G139" s="51" t="s">
        <v>46</v>
      </c>
      <c r="H139" s="51" t="s">
        <v>68</v>
      </c>
      <c r="I139" s="65" t="s">
        <v>42</v>
      </c>
      <c r="J139" s="66">
        <v>30.84</v>
      </c>
      <c r="K139" s="47">
        <f t="shared" si="0"/>
        <v>30.84</v>
      </c>
      <c r="L139" s="48"/>
      <c r="M139" s="11" t="s">
        <v>51</v>
      </c>
      <c r="N139" s="47">
        <f t="shared" si="1"/>
        <v>30.84</v>
      </c>
      <c r="O139" s="13">
        <v>45602</v>
      </c>
      <c r="P139" s="67">
        <v>1244390</v>
      </c>
      <c r="R139" t="str">
        <f t="shared" si="4"/>
        <v>Nov/24</v>
      </c>
    </row>
    <row r="140" spans="2:18" ht="15.75" customHeight="1">
      <c r="B140" s="13">
        <v>45602</v>
      </c>
      <c r="C140" s="43" t="s">
        <v>37</v>
      </c>
      <c r="D140" s="43">
        <v>2024</v>
      </c>
      <c r="E140" s="44">
        <v>5</v>
      </c>
      <c r="F140" s="51" t="s">
        <v>207</v>
      </c>
      <c r="G140" s="11" t="s">
        <v>46</v>
      </c>
      <c r="H140" s="11" t="s">
        <v>68</v>
      </c>
      <c r="I140" s="68" t="s">
        <v>42</v>
      </c>
      <c r="J140" s="47">
        <v>158</v>
      </c>
      <c r="K140" s="47">
        <f t="shared" si="0"/>
        <v>790</v>
      </c>
      <c r="L140" s="48"/>
      <c r="M140" s="11" t="s">
        <v>51</v>
      </c>
      <c r="N140" s="47">
        <f t="shared" si="1"/>
        <v>790</v>
      </c>
      <c r="O140" s="13">
        <v>45602</v>
      </c>
      <c r="P140" s="67">
        <v>1244390</v>
      </c>
      <c r="R140" t="str">
        <f t="shared" si="4"/>
        <v>Nov/24</v>
      </c>
    </row>
    <row r="141" spans="2:18" ht="15.75" customHeight="1">
      <c r="B141" s="13">
        <v>45602</v>
      </c>
      <c r="C141" s="43" t="s">
        <v>37</v>
      </c>
      <c r="D141" s="43">
        <v>2024</v>
      </c>
      <c r="E141" s="44">
        <v>3</v>
      </c>
      <c r="F141" s="45" t="s">
        <v>171</v>
      </c>
      <c r="G141" s="45" t="s">
        <v>46</v>
      </c>
      <c r="H141" s="11" t="s">
        <v>68</v>
      </c>
      <c r="I141" s="68" t="s">
        <v>42</v>
      </c>
      <c r="J141" s="47">
        <v>24.88</v>
      </c>
      <c r="K141" s="47">
        <f t="shared" si="0"/>
        <v>74.64</v>
      </c>
      <c r="L141" s="48"/>
      <c r="M141" s="11" t="s">
        <v>51</v>
      </c>
      <c r="N141" s="47">
        <f t="shared" si="1"/>
        <v>74.64</v>
      </c>
      <c r="O141" s="13">
        <v>45602</v>
      </c>
      <c r="P141" s="67">
        <v>1244390</v>
      </c>
      <c r="R141" t="str">
        <f t="shared" si="4"/>
        <v>Nov/24</v>
      </c>
    </row>
    <row r="142" spans="2:18" ht="15.75" customHeight="1">
      <c r="B142" s="13">
        <v>45602</v>
      </c>
      <c r="C142" s="43" t="s">
        <v>37</v>
      </c>
      <c r="D142" s="43">
        <v>2024</v>
      </c>
      <c r="E142" s="44">
        <v>3</v>
      </c>
      <c r="F142" s="11" t="s">
        <v>172</v>
      </c>
      <c r="G142" s="45" t="s">
        <v>46</v>
      </c>
      <c r="H142" s="11" t="s">
        <v>68</v>
      </c>
      <c r="I142" s="68" t="s">
        <v>42</v>
      </c>
      <c r="J142" s="47">
        <v>22</v>
      </c>
      <c r="K142" s="47">
        <f t="shared" si="0"/>
        <v>66</v>
      </c>
      <c r="L142" s="48"/>
      <c r="M142" s="11" t="s">
        <v>51</v>
      </c>
      <c r="N142" s="47">
        <f t="shared" si="1"/>
        <v>66</v>
      </c>
      <c r="O142" s="13">
        <v>45602</v>
      </c>
      <c r="P142" s="67">
        <v>1244390</v>
      </c>
      <c r="R142" t="str">
        <f t="shared" si="4"/>
        <v>Nov/24</v>
      </c>
    </row>
    <row r="143" spans="2:18" ht="15.75" customHeight="1">
      <c r="B143" s="13">
        <v>45603</v>
      </c>
      <c r="C143" s="43" t="s">
        <v>37</v>
      </c>
      <c r="D143" s="43">
        <v>2024</v>
      </c>
      <c r="E143" s="44">
        <v>12</v>
      </c>
      <c r="F143" s="11" t="s">
        <v>64</v>
      </c>
      <c r="G143" s="45" t="s">
        <v>46</v>
      </c>
      <c r="H143" s="11" t="s">
        <v>65</v>
      </c>
      <c r="I143" s="68" t="s">
        <v>42</v>
      </c>
      <c r="J143" s="47">
        <v>39</v>
      </c>
      <c r="K143" s="47">
        <f t="shared" si="0"/>
        <v>468</v>
      </c>
      <c r="L143" s="48"/>
      <c r="M143" s="11" t="s">
        <v>43</v>
      </c>
      <c r="N143" s="47">
        <f t="shared" si="1"/>
        <v>468</v>
      </c>
      <c r="O143" s="13">
        <v>45603</v>
      </c>
      <c r="P143" s="49">
        <v>15911</v>
      </c>
      <c r="R143" t="str">
        <f t="shared" si="4"/>
        <v>Nov/24</v>
      </c>
    </row>
    <row r="144" spans="2:18" ht="15.75" customHeight="1">
      <c r="B144" s="13">
        <v>45603</v>
      </c>
      <c r="C144" s="43" t="s">
        <v>37</v>
      </c>
      <c r="D144" s="43">
        <v>2024</v>
      </c>
      <c r="E144" s="44">
        <v>6</v>
      </c>
      <c r="F144" s="45" t="s">
        <v>66</v>
      </c>
      <c r="G144" s="51" t="s">
        <v>46</v>
      </c>
      <c r="H144" s="45" t="s">
        <v>65</v>
      </c>
      <c r="I144" s="68" t="s">
        <v>42</v>
      </c>
      <c r="J144" s="47">
        <v>33</v>
      </c>
      <c r="K144" s="47">
        <f t="shared" si="0"/>
        <v>198</v>
      </c>
      <c r="L144" s="48"/>
      <c r="M144" s="11" t="s">
        <v>43</v>
      </c>
      <c r="N144" s="47">
        <f t="shared" si="1"/>
        <v>198</v>
      </c>
      <c r="O144" s="13">
        <v>45603</v>
      </c>
      <c r="P144" s="49">
        <v>15911</v>
      </c>
      <c r="R144" t="str">
        <f t="shared" si="4"/>
        <v>Nov/24</v>
      </c>
    </row>
    <row r="145" spans="2:18" ht="15.75" customHeight="1">
      <c r="B145" s="13">
        <v>45603</v>
      </c>
      <c r="C145" s="43" t="s">
        <v>37</v>
      </c>
      <c r="D145" s="43">
        <v>2024</v>
      </c>
      <c r="E145" s="44">
        <v>3</v>
      </c>
      <c r="F145" s="45" t="s">
        <v>196</v>
      </c>
      <c r="G145" s="51" t="s">
        <v>46</v>
      </c>
      <c r="H145" s="45" t="s">
        <v>195</v>
      </c>
      <c r="I145" s="68" t="s">
        <v>42</v>
      </c>
      <c r="J145" s="47">
        <v>222.4</v>
      </c>
      <c r="K145" s="47">
        <f t="shared" si="0"/>
        <v>667.2</v>
      </c>
      <c r="L145" s="48"/>
      <c r="M145" s="11" t="s">
        <v>51</v>
      </c>
      <c r="N145" s="47">
        <f t="shared" si="1"/>
        <v>667.2</v>
      </c>
      <c r="O145" s="13">
        <v>45603</v>
      </c>
      <c r="P145" s="49">
        <v>277222</v>
      </c>
      <c r="R145" t="str">
        <f t="shared" si="4"/>
        <v>Nov/24</v>
      </c>
    </row>
    <row r="146" spans="2:18" ht="15.75" customHeight="1">
      <c r="B146" s="13">
        <v>45603</v>
      </c>
      <c r="C146" s="43" t="s">
        <v>37</v>
      </c>
      <c r="D146" s="43">
        <v>2024</v>
      </c>
      <c r="E146" s="44">
        <v>2</v>
      </c>
      <c r="F146" s="45" t="s">
        <v>196</v>
      </c>
      <c r="G146" s="51" t="s">
        <v>46</v>
      </c>
      <c r="H146" s="45" t="s">
        <v>195</v>
      </c>
      <c r="I146" s="68" t="s">
        <v>42</v>
      </c>
      <c r="J146" s="47">
        <v>222.4</v>
      </c>
      <c r="K146" s="47">
        <f t="shared" si="0"/>
        <v>444.8</v>
      </c>
      <c r="L146" s="48"/>
      <c r="M146" s="11" t="s">
        <v>51</v>
      </c>
      <c r="N146" s="47">
        <f t="shared" si="1"/>
        <v>444.8</v>
      </c>
      <c r="O146" s="13">
        <v>45603</v>
      </c>
      <c r="P146" s="49">
        <v>277223</v>
      </c>
      <c r="R146" t="str">
        <f t="shared" si="4"/>
        <v>Nov/24</v>
      </c>
    </row>
    <row r="147" spans="2:18" ht="15.75" customHeight="1">
      <c r="B147" s="13">
        <v>45603</v>
      </c>
      <c r="C147" s="43" t="s">
        <v>37</v>
      </c>
      <c r="D147" s="43">
        <v>2024</v>
      </c>
      <c r="E147" s="44">
        <v>1</v>
      </c>
      <c r="F147" s="45" t="s">
        <v>194</v>
      </c>
      <c r="G147" s="51" t="s">
        <v>46</v>
      </c>
      <c r="H147" s="45" t="s">
        <v>195</v>
      </c>
      <c r="I147" s="68" t="s">
        <v>42</v>
      </c>
      <c r="J147" s="47">
        <v>129.80000000000001</v>
      </c>
      <c r="K147" s="47">
        <f t="shared" si="0"/>
        <v>129.80000000000001</v>
      </c>
      <c r="L147" s="48"/>
      <c r="M147" s="11" t="s">
        <v>51</v>
      </c>
      <c r="N147" s="47">
        <f t="shared" si="1"/>
        <v>129.80000000000001</v>
      </c>
      <c r="O147" s="13">
        <v>45603</v>
      </c>
      <c r="P147" s="49">
        <v>277223</v>
      </c>
      <c r="R147" t="str">
        <f t="shared" si="4"/>
        <v>Nov/24</v>
      </c>
    </row>
    <row r="148" spans="2:18" ht="15.75" customHeight="1">
      <c r="B148" s="13">
        <v>45603</v>
      </c>
      <c r="C148" s="43" t="s">
        <v>37</v>
      </c>
      <c r="D148" s="43">
        <v>2024</v>
      </c>
      <c r="E148" s="44">
        <v>1</v>
      </c>
      <c r="F148" s="45" t="s">
        <v>208</v>
      </c>
      <c r="G148" s="51" t="s">
        <v>46</v>
      </c>
      <c r="H148" s="45" t="s">
        <v>70</v>
      </c>
      <c r="I148" s="46" t="s">
        <v>42</v>
      </c>
      <c r="J148" s="47">
        <v>267.49</v>
      </c>
      <c r="K148" s="47">
        <f t="shared" si="0"/>
        <v>267.49</v>
      </c>
      <c r="L148" s="48"/>
      <c r="M148" s="11" t="s">
        <v>51</v>
      </c>
      <c r="N148" s="47">
        <f t="shared" si="1"/>
        <v>267.49</v>
      </c>
      <c r="O148" s="13">
        <v>45603</v>
      </c>
      <c r="P148" s="49">
        <v>8728</v>
      </c>
      <c r="R148" t="str">
        <f t="shared" si="4"/>
        <v>Nov/24</v>
      </c>
    </row>
    <row r="149" spans="2:18" ht="15.75" customHeight="1">
      <c r="B149" s="13">
        <v>45603</v>
      </c>
      <c r="C149" s="43" t="s">
        <v>37</v>
      </c>
      <c r="D149" s="43">
        <v>2024</v>
      </c>
      <c r="E149" s="44">
        <v>6</v>
      </c>
      <c r="F149" s="45" t="s">
        <v>69</v>
      </c>
      <c r="G149" s="51" t="s">
        <v>46</v>
      </c>
      <c r="H149" s="45" t="s">
        <v>70</v>
      </c>
      <c r="I149" s="46" t="s">
        <v>42</v>
      </c>
      <c r="J149" s="47">
        <v>54.6</v>
      </c>
      <c r="K149" s="47">
        <f t="shared" si="0"/>
        <v>327.60000000000002</v>
      </c>
      <c r="L149" s="48"/>
      <c r="M149" s="11" t="s">
        <v>51</v>
      </c>
      <c r="N149" s="47">
        <f t="shared" si="1"/>
        <v>327.60000000000002</v>
      </c>
      <c r="O149" s="13">
        <v>45603</v>
      </c>
      <c r="P149" s="49">
        <v>8728</v>
      </c>
      <c r="R149" t="str">
        <f t="shared" si="4"/>
        <v>Nov/24</v>
      </c>
    </row>
    <row r="150" spans="2:18" ht="15.75" customHeight="1">
      <c r="B150" s="13">
        <v>45603</v>
      </c>
      <c r="C150" s="43" t="s">
        <v>37</v>
      </c>
      <c r="D150" s="43">
        <v>2024</v>
      </c>
      <c r="E150" s="44">
        <v>1</v>
      </c>
      <c r="F150" s="51" t="s">
        <v>71</v>
      </c>
      <c r="G150" s="51" t="s">
        <v>46</v>
      </c>
      <c r="H150" s="45" t="s">
        <v>70</v>
      </c>
      <c r="I150" s="46" t="s">
        <v>42</v>
      </c>
      <c r="J150" s="47">
        <v>255.6</v>
      </c>
      <c r="K150" s="47">
        <f t="shared" si="0"/>
        <v>255.6</v>
      </c>
      <c r="L150" s="48"/>
      <c r="M150" s="11" t="s">
        <v>51</v>
      </c>
      <c r="N150" s="47">
        <f t="shared" si="1"/>
        <v>255.6</v>
      </c>
      <c r="O150" s="13">
        <v>45603</v>
      </c>
      <c r="P150" s="49">
        <v>8728</v>
      </c>
      <c r="R150" t="str">
        <f t="shared" si="4"/>
        <v>Nov/24</v>
      </c>
    </row>
    <row r="151" spans="2:18" ht="15.75" customHeight="1">
      <c r="B151" s="13">
        <v>45604</v>
      </c>
      <c r="C151" s="43" t="s">
        <v>37</v>
      </c>
      <c r="D151" s="43">
        <v>2024</v>
      </c>
      <c r="E151" s="44">
        <v>8</v>
      </c>
      <c r="F151" s="45" t="s">
        <v>64</v>
      </c>
      <c r="G151" s="51" t="s">
        <v>46</v>
      </c>
      <c r="H151" s="45" t="s">
        <v>65</v>
      </c>
      <c r="I151" s="46" t="s">
        <v>42</v>
      </c>
      <c r="J151" s="47">
        <v>39</v>
      </c>
      <c r="K151" s="47">
        <f t="shared" si="0"/>
        <v>312</v>
      </c>
      <c r="L151" s="48"/>
      <c r="M151" s="11" t="s">
        <v>43</v>
      </c>
      <c r="N151" s="47">
        <f t="shared" si="1"/>
        <v>312</v>
      </c>
      <c r="O151" s="13">
        <v>45604</v>
      </c>
      <c r="P151" s="49">
        <v>15950</v>
      </c>
      <c r="R151" t="str">
        <f t="shared" si="4"/>
        <v>Nov/24</v>
      </c>
    </row>
    <row r="152" spans="2:18" ht="15.75" customHeight="1">
      <c r="B152" s="13">
        <v>45604</v>
      </c>
      <c r="C152" s="43" t="s">
        <v>37</v>
      </c>
      <c r="D152" s="43">
        <v>2024</v>
      </c>
      <c r="E152" s="44">
        <v>7</v>
      </c>
      <c r="F152" s="45" t="s">
        <v>66</v>
      </c>
      <c r="G152" s="51" t="s">
        <v>46</v>
      </c>
      <c r="H152" s="45" t="s">
        <v>65</v>
      </c>
      <c r="I152" s="46" t="s">
        <v>42</v>
      </c>
      <c r="J152" s="47">
        <v>33</v>
      </c>
      <c r="K152" s="47">
        <f t="shared" si="0"/>
        <v>231</v>
      </c>
      <c r="L152" s="48"/>
      <c r="M152" s="11" t="s">
        <v>43</v>
      </c>
      <c r="N152" s="47">
        <f t="shared" si="1"/>
        <v>231</v>
      </c>
      <c r="O152" s="13">
        <v>45604</v>
      </c>
      <c r="P152" s="49">
        <v>15950</v>
      </c>
      <c r="R152" t="str">
        <f t="shared" si="4"/>
        <v>Nov/24</v>
      </c>
    </row>
    <row r="153" spans="2:18" ht="15.75" customHeight="1">
      <c r="B153" s="13">
        <v>45604</v>
      </c>
      <c r="C153" s="43" t="s">
        <v>37</v>
      </c>
      <c r="D153" s="43">
        <v>2024</v>
      </c>
      <c r="E153" s="44">
        <v>1</v>
      </c>
      <c r="F153" s="45" t="s">
        <v>209</v>
      </c>
      <c r="G153" s="45" t="s">
        <v>46</v>
      </c>
      <c r="H153" s="45" t="s">
        <v>184</v>
      </c>
      <c r="I153" s="65" t="s">
        <v>42</v>
      </c>
      <c r="J153" s="66">
        <v>238</v>
      </c>
      <c r="K153" s="47">
        <f t="shared" si="0"/>
        <v>238</v>
      </c>
      <c r="L153" s="48"/>
      <c r="M153" s="11" t="s">
        <v>51</v>
      </c>
      <c r="N153" s="47">
        <f t="shared" si="1"/>
        <v>238</v>
      </c>
      <c r="O153" s="13">
        <v>45604</v>
      </c>
      <c r="P153" s="67">
        <v>1511599</v>
      </c>
      <c r="R153" t="str">
        <f t="shared" si="4"/>
        <v>Nov/24</v>
      </c>
    </row>
    <row r="154" spans="2:18" ht="15.75" customHeight="1">
      <c r="B154" s="70">
        <v>45604</v>
      </c>
      <c r="C154" s="43" t="s">
        <v>37</v>
      </c>
      <c r="D154" s="43">
        <v>2024</v>
      </c>
      <c r="E154" s="44">
        <v>1</v>
      </c>
      <c r="F154" s="45" t="s">
        <v>210</v>
      </c>
      <c r="G154" s="51" t="s">
        <v>49</v>
      </c>
      <c r="H154" s="45" t="s">
        <v>186</v>
      </c>
      <c r="I154" s="68" t="s">
        <v>42</v>
      </c>
      <c r="J154" s="47">
        <v>75.599999999999994</v>
      </c>
      <c r="K154" s="47">
        <f t="shared" si="0"/>
        <v>75.599999999999994</v>
      </c>
      <c r="L154" s="48"/>
      <c r="M154" s="11" t="s">
        <v>51</v>
      </c>
      <c r="N154" s="47">
        <f t="shared" si="1"/>
        <v>75.599999999999994</v>
      </c>
      <c r="O154" s="13">
        <v>45617</v>
      </c>
      <c r="P154" s="49">
        <v>0</v>
      </c>
      <c r="R154" t="str">
        <f t="shared" si="4"/>
        <v>Nov/24</v>
      </c>
    </row>
    <row r="155" spans="2:18" ht="15.75" customHeight="1">
      <c r="B155" s="13">
        <v>45605</v>
      </c>
      <c r="C155" s="43" t="s">
        <v>37</v>
      </c>
      <c r="D155" s="43">
        <v>2024</v>
      </c>
      <c r="E155" s="44">
        <v>52</v>
      </c>
      <c r="F155" s="45" t="s">
        <v>39</v>
      </c>
      <c r="G155" s="11" t="s">
        <v>40</v>
      </c>
      <c r="H155" s="45" t="s">
        <v>41</v>
      </c>
      <c r="I155" s="46" t="s">
        <v>42</v>
      </c>
      <c r="J155" s="47">
        <v>4.5</v>
      </c>
      <c r="K155" s="47">
        <f t="shared" si="0"/>
        <v>234</v>
      </c>
      <c r="L155" s="48"/>
      <c r="M155" s="11" t="s">
        <v>43</v>
      </c>
      <c r="N155" s="47">
        <f t="shared" si="1"/>
        <v>234</v>
      </c>
      <c r="O155" s="13">
        <v>45605</v>
      </c>
      <c r="P155" s="45" t="s">
        <v>164</v>
      </c>
      <c r="R155" t="str">
        <f t="shared" si="4"/>
        <v>Nov/24</v>
      </c>
    </row>
    <row r="156" spans="2:18" ht="15.75" customHeight="1">
      <c r="B156" s="13">
        <v>45605</v>
      </c>
      <c r="C156" s="43" t="s">
        <v>37</v>
      </c>
      <c r="D156" s="43">
        <v>2024</v>
      </c>
      <c r="E156" s="44">
        <v>16</v>
      </c>
      <c r="F156" s="51" t="s">
        <v>64</v>
      </c>
      <c r="G156" s="45" t="s">
        <v>46</v>
      </c>
      <c r="H156" s="45" t="s">
        <v>65</v>
      </c>
      <c r="I156" s="65" t="s">
        <v>42</v>
      </c>
      <c r="J156" s="66">
        <v>39</v>
      </c>
      <c r="K156" s="47">
        <f t="shared" si="0"/>
        <v>624</v>
      </c>
      <c r="L156" s="48"/>
      <c r="M156" s="11" t="s">
        <v>43</v>
      </c>
      <c r="N156" s="47">
        <f t="shared" si="1"/>
        <v>624</v>
      </c>
      <c r="O156" s="13">
        <v>45605</v>
      </c>
      <c r="P156" s="67">
        <v>15967</v>
      </c>
      <c r="R156" t="str">
        <f t="shared" si="4"/>
        <v>Nov/24</v>
      </c>
    </row>
    <row r="157" spans="2:18" ht="15.75" customHeight="1">
      <c r="B157" s="13">
        <v>45605</v>
      </c>
      <c r="C157" s="43" t="s">
        <v>37</v>
      </c>
      <c r="D157" s="43">
        <v>2024</v>
      </c>
      <c r="E157" s="44">
        <v>8</v>
      </c>
      <c r="F157" s="45" t="s">
        <v>66</v>
      </c>
      <c r="G157" s="51" t="s">
        <v>46</v>
      </c>
      <c r="H157" s="45" t="s">
        <v>65</v>
      </c>
      <c r="I157" s="68" t="s">
        <v>42</v>
      </c>
      <c r="J157" s="47">
        <v>33</v>
      </c>
      <c r="K157" s="47">
        <f t="shared" si="0"/>
        <v>264</v>
      </c>
      <c r="L157" s="48"/>
      <c r="M157" s="11" t="s">
        <v>43</v>
      </c>
      <c r="N157" s="47">
        <f t="shared" si="1"/>
        <v>264</v>
      </c>
      <c r="O157" s="13">
        <v>45605</v>
      </c>
      <c r="P157" s="67">
        <v>15967</v>
      </c>
      <c r="R157" t="str">
        <f t="shared" si="4"/>
        <v>Nov/24</v>
      </c>
    </row>
    <row r="158" spans="2:18" ht="15.75" customHeight="1">
      <c r="B158" s="13">
        <v>45605</v>
      </c>
      <c r="C158" s="43" t="s">
        <v>37</v>
      </c>
      <c r="D158" s="43">
        <v>2024</v>
      </c>
      <c r="E158" s="44">
        <v>2</v>
      </c>
      <c r="F158" s="45" t="s">
        <v>75</v>
      </c>
      <c r="G158" s="51" t="s">
        <v>46</v>
      </c>
      <c r="H158" s="45" t="s">
        <v>78</v>
      </c>
      <c r="I158" s="68" t="s">
        <v>42</v>
      </c>
      <c r="J158" s="47">
        <v>435</v>
      </c>
      <c r="K158" s="47">
        <f t="shared" si="0"/>
        <v>870</v>
      </c>
      <c r="L158" s="48"/>
      <c r="M158" s="11" t="s">
        <v>43</v>
      </c>
      <c r="N158" s="47">
        <f t="shared" si="1"/>
        <v>870</v>
      </c>
      <c r="O158" s="13">
        <v>45605</v>
      </c>
      <c r="P158" s="49">
        <v>105232</v>
      </c>
      <c r="R158" t="str">
        <f t="shared" si="4"/>
        <v>Nov/24</v>
      </c>
    </row>
    <row r="159" spans="2:18" ht="15.75" customHeight="1">
      <c r="B159" s="13">
        <v>45605</v>
      </c>
      <c r="C159" s="43" t="s">
        <v>37</v>
      </c>
      <c r="D159" s="43">
        <v>2024</v>
      </c>
      <c r="E159" s="44">
        <v>12</v>
      </c>
      <c r="F159" s="45" t="s">
        <v>81</v>
      </c>
      <c r="G159" s="45" t="s">
        <v>46</v>
      </c>
      <c r="H159" s="45" t="s">
        <v>78</v>
      </c>
      <c r="I159" s="46" t="s">
        <v>42</v>
      </c>
      <c r="J159" s="66">
        <v>495</v>
      </c>
      <c r="K159" s="47">
        <f t="shared" si="0"/>
        <v>5940</v>
      </c>
      <c r="L159" s="48"/>
      <c r="M159" s="11" t="s">
        <v>43</v>
      </c>
      <c r="N159" s="47">
        <f t="shared" si="1"/>
        <v>5940</v>
      </c>
      <c r="O159" s="13">
        <v>45605</v>
      </c>
      <c r="P159" s="49">
        <v>105232</v>
      </c>
      <c r="R159" t="str">
        <f t="shared" si="4"/>
        <v>Nov/24</v>
      </c>
    </row>
    <row r="160" spans="2:18" ht="15.75" customHeight="1">
      <c r="B160" s="13">
        <v>45606</v>
      </c>
      <c r="C160" s="43" t="s">
        <v>37</v>
      </c>
      <c r="D160" s="43">
        <v>2024</v>
      </c>
      <c r="E160" s="44">
        <v>1</v>
      </c>
      <c r="F160" s="45" t="s">
        <v>107</v>
      </c>
      <c r="G160" s="45" t="s">
        <v>107</v>
      </c>
      <c r="H160" s="45" t="s">
        <v>212</v>
      </c>
      <c r="I160" s="46" t="s">
        <v>74</v>
      </c>
      <c r="J160" s="47">
        <v>5566</v>
      </c>
      <c r="K160" s="47">
        <f t="shared" si="0"/>
        <v>5566</v>
      </c>
      <c r="L160" s="47"/>
      <c r="M160" s="11" t="s">
        <v>43</v>
      </c>
      <c r="N160" s="47">
        <f t="shared" si="1"/>
        <v>5566</v>
      </c>
      <c r="O160" s="13">
        <v>45606</v>
      </c>
      <c r="P160" s="45" t="s">
        <v>164</v>
      </c>
      <c r="R160" t="str">
        <f t="shared" si="4"/>
        <v>Nov/24</v>
      </c>
    </row>
    <row r="161" spans="2:18" ht="15.75" customHeight="1">
      <c r="B161" s="13">
        <v>45607</v>
      </c>
      <c r="C161" s="43" t="s">
        <v>37</v>
      </c>
      <c r="D161" s="43">
        <v>2024</v>
      </c>
      <c r="E161" s="44">
        <v>10</v>
      </c>
      <c r="F161" s="45" t="s">
        <v>213</v>
      </c>
      <c r="G161" s="45" t="s">
        <v>61</v>
      </c>
      <c r="H161" s="45" t="s">
        <v>214</v>
      </c>
      <c r="I161" s="68" t="s">
        <v>42</v>
      </c>
      <c r="J161" s="47">
        <v>8</v>
      </c>
      <c r="K161" s="47">
        <f t="shared" si="0"/>
        <v>80</v>
      </c>
      <c r="L161" s="48"/>
      <c r="M161" s="11" t="s">
        <v>43</v>
      </c>
      <c r="N161" s="47">
        <f t="shared" si="1"/>
        <v>80</v>
      </c>
      <c r="O161" s="13">
        <v>45607</v>
      </c>
      <c r="P161" s="49">
        <v>0</v>
      </c>
      <c r="R161" t="str">
        <f t="shared" si="4"/>
        <v>Nov/24</v>
      </c>
    </row>
    <row r="162" spans="2:18" ht="15.75" customHeight="1">
      <c r="B162" s="13">
        <v>45607</v>
      </c>
      <c r="C162" s="43" t="s">
        <v>37</v>
      </c>
      <c r="D162" s="43">
        <v>2024</v>
      </c>
      <c r="E162" s="44">
        <v>1</v>
      </c>
      <c r="F162" s="45" t="s">
        <v>215</v>
      </c>
      <c r="G162" s="45" t="s">
        <v>61</v>
      </c>
      <c r="H162" s="45" t="s">
        <v>214</v>
      </c>
      <c r="I162" s="68" t="s">
        <v>42</v>
      </c>
      <c r="J162" s="47">
        <v>5.8</v>
      </c>
      <c r="K162" s="47">
        <f t="shared" si="0"/>
        <v>5.8</v>
      </c>
      <c r="L162" s="48"/>
      <c r="M162" s="11" t="s">
        <v>43</v>
      </c>
      <c r="N162" s="47">
        <f t="shared" si="1"/>
        <v>5.8</v>
      </c>
      <c r="O162" s="13">
        <v>45607</v>
      </c>
      <c r="P162" s="49">
        <v>0</v>
      </c>
      <c r="R162" t="str">
        <f t="shared" si="4"/>
        <v>Nov/24</v>
      </c>
    </row>
    <row r="163" spans="2:18" ht="15.75" customHeight="1">
      <c r="B163" s="13">
        <v>45607</v>
      </c>
      <c r="C163" s="43" t="s">
        <v>37</v>
      </c>
      <c r="D163" s="43">
        <v>2024</v>
      </c>
      <c r="E163" s="44">
        <v>1</v>
      </c>
      <c r="F163" s="45" t="s">
        <v>216</v>
      </c>
      <c r="G163" s="11" t="s">
        <v>61</v>
      </c>
      <c r="H163" s="45" t="s">
        <v>214</v>
      </c>
      <c r="I163" s="46" t="s">
        <v>42</v>
      </c>
      <c r="J163" s="47">
        <v>1.2</v>
      </c>
      <c r="K163" s="47">
        <f t="shared" si="0"/>
        <v>1.2</v>
      </c>
      <c r="L163" s="48"/>
      <c r="M163" s="11" t="s">
        <v>43</v>
      </c>
      <c r="N163" s="47">
        <f t="shared" si="1"/>
        <v>1.2</v>
      </c>
      <c r="O163" s="13">
        <v>45607</v>
      </c>
      <c r="P163" s="49">
        <v>0</v>
      </c>
      <c r="R163" t="str">
        <f t="shared" si="4"/>
        <v>Nov/24</v>
      </c>
    </row>
    <row r="164" spans="2:18" ht="15.75" customHeight="1">
      <c r="B164" s="13">
        <v>45607</v>
      </c>
      <c r="C164" s="43" t="s">
        <v>37</v>
      </c>
      <c r="D164" s="43">
        <v>2024</v>
      </c>
      <c r="E164" s="44">
        <v>1</v>
      </c>
      <c r="F164" s="45" t="s">
        <v>217</v>
      </c>
      <c r="G164" s="45" t="s">
        <v>57</v>
      </c>
      <c r="H164" s="45" t="s">
        <v>218</v>
      </c>
      <c r="I164" s="46" t="s">
        <v>74</v>
      </c>
      <c r="J164" s="66">
        <v>110.77</v>
      </c>
      <c r="K164" s="47">
        <f t="shared" si="0"/>
        <v>110.77</v>
      </c>
      <c r="L164" s="48"/>
      <c r="M164" s="11" t="s">
        <v>51</v>
      </c>
      <c r="N164" s="47">
        <f t="shared" si="1"/>
        <v>110.77</v>
      </c>
      <c r="O164" s="13">
        <v>45607</v>
      </c>
      <c r="P164" s="49">
        <v>489530887</v>
      </c>
      <c r="R164" t="str">
        <f t="shared" si="4"/>
        <v>Nov/24</v>
      </c>
    </row>
    <row r="165" spans="2:18" ht="15.75" customHeight="1">
      <c r="B165" s="13">
        <v>45607</v>
      </c>
      <c r="C165" s="43" t="s">
        <v>37</v>
      </c>
      <c r="D165" s="43">
        <v>2024</v>
      </c>
      <c r="E165" s="44">
        <v>1</v>
      </c>
      <c r="F165" s="51" t="s">
        <v>208</v>
      </c>
      <c r="G165" s="45" t="s">
        <v>46</v>
      </c>
      <c r="H165" s="45" t="s">
        <v>70</v>
      </c>
      <c r="I165" s="46" t="s">
        <v>42</v>
      </c>
      <c r="J165" s="66">
        <v>267.49</v>
      </c>
      <c r="K165" s="47">
        <f t="shared" si="0"/>
        <v>267.49</v>
      </c>
      <c r="L165" s="48"/>
      <c r="M165" s="11" t="s">
        <v>51</v>
      </c>
      <c r="N165" s="47">
        <f t="shared" si="1"/>
        <v>267.49</v>
      </c>
      <c r="O165" s="13">
        <v>45607</v>
      </c>
      <c r="P165" s="49">
        <v>8854</v>
      </c>
      <c r="R165" t="str">
        <f t="shared" si="4"/>
        <v>Nov/24</v>
      </c>
    </row>
    <row r="166" spans="2:18" ht="15.75" customHeight="1">
      <c r="B166" s="13">
        <v>45607</v>
      </c>
      <c r="C166" s="43" t="s">
        <v>37</v>
      </c>
      <c r="D166" s="43">
        <v>2024</v>
      </c>
      <c r="E166" s="44">
        <v>6</v>
      </c>
      <c r="F166" s="45" t="s">
        <v>69</v>
      </c>
      <c r="G166" s="45" t="s">
        <v>46</v>
      </c>
      <c r="H166" s="45" t="s">
        <v>70</v>
      </c>
      <c r="I166" s="46" t="s">
        <v>42</v>
      </c>
      <c r="J166" s="66">
        <v>54.5</v>
      </c>
      <c r="K166" s="47">
        <f t="shared" si="0"/>
        <v>327</v>
      </c>
      <c r="L166" s="48"/>
      <c r="M166" s="11" t="s">
        <v>51</v>
      </c>
      <c r="N166" s="47">
        <f t="shared" si="1"/>
        <v>327</v>
      </c>
      <c r="O166" s="13">
        <v>45607</v>
      </c>
      <c r="P166" s="49">
        <v>8854</v>
      </c>
      <c r="R166" t="str">
        <f t="shared" si="4"/>
        <v>Nov/24</v>
      </c>
    </row>
    <row r="167" spans="2:18" ht="15.75" customHeight="1">
      <c r="B167" s="13">
        <v>45607</v>
      </c>
      <c r="C167" s="43" t="s">
        <v>37</v>
      </c>
      <c r="D167" s="43">
        <v>2024</v>
      </c>
      <c r="E167" s="44">
        <v>2</v>
      </c>
      <c r="F167" s="45" t="s">
        <v>71</v>
      </c>
      <c r="G167" s="45" t="s">
        <v>46</v>
      </c>
      <c r="H167" s="45" t="s">
        <v>70</v>
      </c>
      <c r="I167" s="46" t="s">
        <v>42</v>
      </c>
      <c r="J167" s="47">
        <v>255.6</v>
      </c>
      <c r="K167" s="47">
        <f t="shared" si="0"/>
        <v>511.2</v>
      </c>
      <c r="L167" s="48"/>
      <c r="M167" s="11" t="s">
        <v>51</v>
      </c>
      <c r="N167" s="47">
        <f t="shared" si="1"/>
        <v>511.2</v>
      </c>
      <c r="O167" s="13">
        <v>45607</v>
      </c>
      <c r="P167" s="49">
        <v>8854</v>
      </c>
      <c r="R167" t="str">
        <f t="shared" si="4"/>
        <v>Nov/24</v>
      </c>
    </row>
    <row r="168" spans="2:18" ht="15.75" customHeight="1">
      <c r="B168" s="13">
        <v>45607</v>
      </c>
      <c r="C168" s="43" t="s">
        <v>37</v>
      </c>
      <c r="D168" s="43">
        <v>2024</v>
      </c>
      <c r="E168" s="44">
        <v>2</v>
      </c>
      <c r="F168" s="45" t="s">
        <v>84</v>
      </c>
      <c r="G168" s="45" t="s">
        <v>40</v>
      </c>
      <c r="H168" s="45" t="s">
        <v>83</v>
      </c>
      <c r="I168" s="46" t="s">
        <v>42</v>
      </c>
      <c r="J168" s="47">
        <v>82.42</v>
      </c>
      <c r="K168" s="47">
        <f t="shared" si="0"/>
        <v>164.84</v>
      </c>
      <c r="L168" s="48"/>
      <c r="M168" s="11" t="s">
        <v>51</v>
      </c>
      <c r="N168" s="47">
        <f t="shared" si="1"/>
        <v>164.84</v>
      </c>
      <c r="O168" s="13">
        <v>45614</v>
      </c>
      <c r="P168" s="49">
        <v>491384</v>
      </c>
      <c r="R168" t="str">
        <f t="shared" si="4"/>
        <v>Nov/24</v>
      </c>
    </row>
    <row r="169" spans="2:18" ht="15.75" customHeight="1">
      <c r="B169" s="13">
        <v>45607</v>
      </c>
      <c r="C169" s="43" t="s">
        <v>37</v>
      </c>
      <c r="D169" s="43">
        <v>2024</v>
      </c>
      <c r="E169" s="44">
        <v>12</v>
      </c>
      <c r="F169" s="51" t="s">
        <v>86</v>
      </c>
      <c r="G169" s="45" t="s">
        <v>40</v>
      </c>
      <c r="H169" s="45" t="s">
        <v>83</v>
      </c>
      <c r="I169" s="46" t="s">
        <v>42</v>
      </c>
      <c r="J169" s="47">
        <v>46.99</v>
      </c>
      <c r="K169" s="47">
        <f t="shared" si="0"/>
        <v>563.88</v>
      </c>
      <c r="L169" s="48"/>
      <c r="M169" s="11" t="s">
        <v>51</v>
      </c>
      <c r="N169" s="47">
        <f t="shared" si="1"/>
        <v>563.88</v>
      </c>
      <c r="O169" s="13">
        <v>45614</v>
      </c>
      <c r="P169" s="49">
        <v>491384</v>
      </c>
      <c r="R169" t="str">
        <f t="shared" si="4"/>
        <v>Nov/24</v>
      </c>
    </row>
    <row r="170" spans="2:18" ht="15.75" customHeight="1">
      <c r="B170" s="13">
        <v>45607</v>
      </c>
      <c r="C170" s="43" t="s">
        <v>37</v>
      </c>
      <c r="D170" s="43">
        <v>2024</v>
      </c>
      <c r="E170" s="44">
        <v>20</v>
      </c>
      <c r="F170" s="51" t="s">
        <v>87</v>
      </c>
      <c r="G170" s="11" t="s">
        <v>40</v>
      </c>
      <c r="H170" s="51" t="s">
        <v>83</v>
      </c>
      <c r="I170" s="46" t="s">
        <v>42</v>
      </c>
      <c r="J170" s="47">
        <v>46.99</v>
      </c>
      <c r="K170" s="47">
        <f t="shared" si="0"/>
        <v>939.80000000000007</v>
      </c>
      <c r="L170" s="48"/>
      <c r="M170" s="11" t="s">
        <v>51</v>
      </c>
      <c r="N170" s="47">
        <f t="shared" si="1"/>
        <v>939.80000000000007</v>
      </c>
      <c r="O170" s="13">
        <v>45614</v>
      </c>
      <c r="P170" s="49">
        <v>491384</v>
      </c>
      <c r="R170" t="str">
        <f t="shared" si="4"/>
        <v>Nov/24</v>
      </c>
    </row>
    <row r="171" spans="2:18" ht="15.75" customHeight="1">
      <c r="B171" s="13">
        <v>45607</v>
      </c>
      <c r="C171" s="43" t="s">
        <v>37</v>
      </c>
      <c r="D171" s="43">
        <v>2024</v>
      </c>
      <c r="E171" s="44">
        <v>12</v>
      </c>
      <c r="F171" s="51" t="s">
        <v>88</v>
      </c>
      <c r="G171" s="45" t="s">
        <v>40</v>
      </c>
      <c r="H171" s="51" t="s">
        <v>83</v>
      </c>
      <c r="I171" s="46" t="s">
        <v>42</v>
      </c>
      <c r="J171" s="47">
        <v>46.99</v>
      </c>
      <c r="K171" s="47">
        <f t="shared" si="0"/>
        <v>563.88</v>
      </c>
      <c r="L171" s="48"/>
      <c r="M171" s="11" t="s">
        <v>51</v>
      </c>
      <c r="N171" s="47">
        <f t="shared" si="1"/>
        <v>563.88</v>
      </c>
      <c r="O171" s="13">
        <v>45614</v>
      </c>
      <c r="P171" s="49">
        <v>491384</v>
      </c>
      <c r="R171" t="str">
        <f t="shared" si="4"/>
        <v>Nov/24</v>
      </c>
    </row>
    <row r="172" spans="2:18" ht="15.75" customHeight="1">
      <c r="B172" s="13">
        <v>45607</v>
      </c>
      <c r="C172" s="43" t="s">
        <v>37</v>
      </c>
      <c r="D172" s="43">
        <v>2024</v>
      </c>
      <c r="E172" s="44">
        <v>6</v>
      </c>
      <c r="F172" s="51" t="s">
        <v>89</v>
      </c>
      <c r="G172" s="45" t="s">
        <v>40</v>
      </c>
      <c r="H172" s="51" t="s">
        <v>83</v>
      </c>
      <c r="I172" s="46" t="s">
        <v>42</v>
      </c>
      <c r="J172" s="47">
        <v>46.99</v>
      </c>
      <c r="K172" s="47">
        <f t="shared" si="0"/>
        <v>281.94</v>
      </c>
      <c r="L172" s="48"/>
      <c r="M172" s="11" t="s">
        <v>51</v>
      </c>
      <c r="N172" s="47">
        <f t="shared" si="1"/>
        <v>281.94</v>
      </c>
      <c r="O172" s="13">
        <v>45614</v>
      </c>
      <c r="P172" s="49">
        <v>491384</v>
      </c>
      <c r="R172" t="str">
        <f t="shared" si="4"/>
        <v>Nov/24</v>
      </c>
    </row>
    <row r="173" spans="2:18" ht="15.75" customHeight="1">
      <c r="B173" s="13">
        <v>45607</v>
      </c>
      <c r="C173" s="43" t="s">
        <v>37</v>
      </c>
      <c r="D173" s="43">
        <v>2024</v>
      </c>
      <c r="E173" s="44">
        <v>15</v>
      </c>
      <c r="F173" s="51" t="s">
        <v>174</v>
      </c>
      <c r="G173" s="45" t="s">
        <v>40</v>
      </c>
      <c r="H173" s="51" t="s">
        <v>175</v>
      </c>
      <c r="I173" s="46" t="s">
        <v>42</v>
      </c>
      <c r="J173" s="66">
        <v>16.920000000000002</v>
      </c>
      <c r="K173" s="47">
        <f t="shared" si="0"/>
        <v>253.8</v>
      </c>
      <c r="L173" s="48"/>
      <c r="M173" s="11" t="s">
        <v>43</v>
      </c>
      <c r="N173" s="47">
        <f t="shared" si="1"/>
        <v>253.8</v>
      </c>
      <c r="O173" s="13">
        <v>45607</v>
      </c>
      <c r="P173" s="67">
        <v>582942</v>
      </c>
      <c r="R173" t="str">
        <f t="shared" si="4"/>
        <v>Nov/24</v>
      </c>
    </row>
    <row r="174" spans="2:18" ht="15.75" customHeight="1">
      <c r="B174" s="13">
        <v>45607</v>
      </c>
      <c r="C174" s="43" t="s">
        <v>37</v>
      </c>
      <c r="D174" s="43">
        <v>2024</v>
      </c>
      <c r="E174" s="44">
        <v>10</v>
      </c>
      <c r="F174" s="45" t="s">
        <v>176</v>
      </c>
      <c r="G174" s="45" t="s">
        <v>40</v>
      </c>
      <c r="H174" s="51" t="s">
        <v>175</v>
      </c>
      <c r="I174" s="46" t="s">
        <v>42</v>
      </c>
      <c r="J174" s="66">
        <v>19.079999999999998</v>
      </c>
      <c r="K174" s="47">
        <f t="shared" si="0"/>
        <v>190.79999999999998</v>
      </c>
      <c r="L174" s="48"/>
      <c r="M174" s="11" t="s">
        <v>43</v>
      </c>
      <c r="N174" s="47">
        <f t="shared" si="1"/>
        <v>190.79999999999998</v>
      </c>
      <c r="O174" s="13">
        <v>45607</v>
      </c>
      <c r="P174" s="67">
        <v>582942</v>
      </c>
      <c r="R174" t="str">
        <f t="shared" si="4"/>
        <v>Nov/24</v>
      </c>
    </row>
    <row r="175" spans="2:18" ht="15.75" customHeight="1">
      <c r="B175" s="13">
        <v>45607</v>
      </c>
      <c r="C175" s="43" t="s">
        <v>37</v>
      </c>
      <c r="D175" s="43">
        <v>2024</v>
      </c>
      <c r="E175" s="44">
        <v>15</v>
      </c>
      <c r="F175" s="51" t="s">
        <v>178</v>
      </c>
      <c r="G175" s="45" t="s">
        <v>40</v>
      </c>
      <c r="H175" s="51" t="s">
        <v>175</v>
      </c>
      <c r="I175" s="46" t="s">
        <v>42</v>
      </c>
      <c r="J175" s="47">
        <v>18.66</v>
      </c>
      <c r="K175" s="47">
        <f t="shared" si="0"/>
        <v>279.89999999999998</v>
      </c>
      <c r="L175" s="48"/>
      <c r="M175" s="11" t="s">
        <v>43</v>
      </c>
      <c r="N175" s="47">
        <f t="shared" si="1"/>
        <v>279.89999999999998</v>
      </c>
      <c r="O175" s="13">
        <v>45607</v>
      </c>
      <c r="P175" s="67">
        <v>582942</v>
      </c>
      <c r="R175" t="str">
        <f t="shared" si="4"/>
        <v>Nov/24</v>
      </c>
    </row>
    <row r="176" spans="2:18" ht="15.75" customHeight="1">
      <c r="B176" s="13">
        <v>45607</v>
      </c>
      <c r="C176" s="43" t="s">
        <v>37</v>
      </c>
      <c r="D176" s="43">
        <v>2024</v>
      </c>
      <c r="E176" s="44">
        <v>15</v>
      </c>
      <c r="F176" s="45" t="s">
        <v>177</v>
      </c>
      <c r="G176" s="51" t="s">
        <v>40</v>
      </c>
      <c r="H176" s="45" t="s">
        <v>175</v>
      </c>
      <c r="I176" s="46" t="s">
        <v>42</v>
      </c>
      <c r="J176" s="47">
        <v>34.14</v>
      </c>
      <c r="K176" s="47">
        <f t="shared" si="0"/>
        <v>512.1</v>
      </c>
      <c r="L176" s="48"/>
      <c r="M176" s="11" t="s">
        <v>43</v>
      </c>
      <c r="N176" s="47">
        <f t="shared" si="1"/>
        <v>512.1</v>
      </c>
      <c r="O176" s="13">
        <v>45607</v>
      </c>
      <c r="P176" s="67">
        <v>582942</v>
      </c>
      <c r="R176" t="str">
        <f t="shared" si="4"/>
        <v>Nov/24</v>
      </c>
    </row>
    <row r="177" spans="2:18" ht="15.75" customHeight="1">
      <c r="B177" s="13">
        <v>45607</v>
      </c>
      <c r="C177" s="43" t="s">
        <v>37</v>
      </c>
      <c r="D177" s="43">
        <v>2024</v>
      </c>
      <c r="E177" s="44">
        <v>10</v>
      </c>
      <c r="F177" s="45" t="s">
        <v>201</v>
      </c>
      <c r="G177" s="45" t="s">
        <v>40</v>
      </c>
      <c r="H177" s="45" t="s">
        <v>175</v>
      </c>
      <c r="I177" s="65" t="s">
        <v>42</v>
      </c>
      <c r="J177" s="66">
        <v>17.64</v>
      </c>
      <c r="K177" s="47">
        <f t="shared" si="0"/>
        <v>176.4</v>
      </c>
      <c r="L177" s="48"/>
      <c r="M177" s="11" t="s">
        <v>43</v>
      </c>
      <c r="N177" s="47">
        <f t="shared" si="1"/>
        <v>176.4</v>
      </c>
      <c r="O177" s="13">
        <v>45607</v>
      </c>
      <c r="P177" s="67">
        <v>582942</v>
      </c>
      <c r="R177" t="str">
        <f t="shared" si="4"/>
        <v>Nov/24</v>
      </c>
    </row>
    <row r="178" spans="2:18" ht="15.75" customHeight="1">
      <c r="B178" s="13">
        <v>45607</v>
      </c>
      <c r="C178" s="43" t="s">
        <v>37</v>
      </c>
      <c r="D178" s="43">
        <v>2024</v>
      </c>
      <c r="E178" s="44">
        <v>1</v>
      </c>
      <c r="F178" s="51" t="s">
        <v>170</v>
      </c>
      <c r="G178" s="45" t="s">
        <v>46</v>
      </c>
      <c r="H178" s="45" t="s">
        <v>68</v>
      </c>
      <c r="I178" s="65" t="s">
        <v>42</v>
      </c>
      <c r="J178" s="66">
        <v>11.5</v>
      </c>
      <c r="K178" s="47">
        <f t="shared" si="0"/>
        <v>11.5</v>
      </c>
      <c r="L178" s="48"/>
      <c r="M178" s="11" t="s">
        <v>51</v>
      </c>
      <c r="N178" s="47">
        <f t="shared" si="1"/>
        <v>11.5</v>
      </c>
      <c r="O178" s="13">
        <v>45614</v>
      </c>
      <c r="P178" s="67">
        <v>1246039</v>
      </c>
      <c r="R178" t="str">
        <f t="shared" si="4"/>
        <v>Nov/24</v>
      </c>
    </row>
    <row r="179" spans="2:18" ht="15.75" customHeight="1">
      <c r="B179" s="13">
        <v>45607</v>
      </c>
      <c r="C179" s="43" t="s">
        <v>37</v>
      </c>
      <c r="D179" s="43">
        <v>2024</v>
      </c>
      <c r="E179" s="44">
        <v>12</v>
      </c>
      <c r="F179" s="45" t="s">
        <v>171</v>
      </c>
      <c r="G179" s="51" t="s">
        <v>46</v>
      </c>
      <c r="H179" s="45" t="s">
        <v>68</v>
      </c>
      <c r="I179" s="68" t="s">
        <v>42</v>
      </c>
      <c r="J179" s="47">
        <v>24.88</v>
      </c>
      <c r="K179" s="47">
        <f t="shared" si="0"/>
        <v>298.56</v>
      </c>
      <c r="L179" s="48"/>
      <c r="M179" s="11" t="s">
        <v>51</v>
      </c>
      <c r="N179" s="47">
        <f t="shared" si="1"/>
        <v>298.56</v>
      </c>
      <c r="O179" s="13">
        <v>45614</v>
      </c>
      <c r="P179" s="67">
        <v>1246039</v>
      </c>
      <c r="R179" t="str">
        <f t="shared" si="4"/>
        <v>Nov/24</v>
      </c>
    </row>
    <row r="180" spans="2:18" ht="15.75" customHeight="1">
      <c r="B180" s="13">
        <v>45607</v>
      </c>
      <c r="C180" s="43" t="s">
        <v>37</v>
      </c>
      <c r="D180" s="43">
        <v>2024</v>
      </c>
      <c r="E180" s="44">
        <v>12</v>
      </c>
      <c r="F180" s="45" t="s">
        <v>172</v>
      </c>
      <c r="G180" s="51" t="s">
        <v>46</v>
      </c>
      <c r="H180" s="45" t="s">
        <v>68</v>
      </c>
      <c r="I180" s="68" t="s">
        <v>42</v>
      </c>
      <c r="J180" s="47">
        <v>22.11</v>
      </c>
      <c r="K180" s="47">
        <f t="shared" si="0"/>
        <v>265.32</v>
      </c>
      <c r="L180" s="48"/>
      <c r="M180" s="11" t="s">
        <v>51</v>
      </c>
      <c r="N180" s="47">
        <f t="shared" si="1"/>
        <v>265.32</v>
      </c>
      <c r="O180" s="13">
        <v>45614</v>
      </c>
      <c r="P180" s="67">
        <v>1246039</v>
      </c>
      <c r="R180" t="str">
        <f t="shared" si="4"/>
        <v>Nov/24</v>
      </c>
    </row>
    <row r="181" spans="2:18" ht="15.75" customHeight="1">
      <c r="B181" s="13">
        <v>45607</v>
      </c>
      <c r="C181" s="43" t="s">
        <v>37</v>
      </c>
      <c r="D181" s="43">
        <v>2024</v>
      </c>
      <c r="E181" s="44">
        <v>12</v>
      </c>
      <c r="F181" s="45" t="s">
        <v>173</v>
      </c>
      <c r="G181" s="45" t="s">
        <v>46</v>
      </c>
      <c r="H181" s="45" t="s">
        <v>68</v>
      </c>
      <c r="I181" s="46" t="s">
        <v>42</v>
      </c>
      <c r="J181" s="66">
        <v>23.17</v>
      </c>
      <c r="K181" s="47">
        <f t="shared" si="0"/>
        <v>278.04000000000002</v>
      </c>
      <c r="L181" s="48"/>
      <c r="M181" s="11" t="s">
        <v>51</v>
      </c>
      <c r="N181" s="47">
        <f t="shared" si="1"/>
        <v>278.04000000000002</v>
      </c>
      <c r="O181" s="13">
        <v>45614</v>
      </c>
      <c r="P181" s="67">
        <v>1246039</v>
      </c>
      <c r="R181" t="str">
        <f t="shared" si="4"/>
        <v>Nov/24</v>
      </c>
    </row>
    <row r="182" spans="2:18" ht="15.75" customHeight="1">
      <c r="B182" s="13">
        <v>45607</v>
      </c>
      <c r="C182" s="43" t="s">
        <v>37</v>
      </c>
      <c r="D182" s="43">
        <v>2024</v>
      </c>
      <c r="E182" s="44">
        <v>16</v>
      </c>
      <c r="F182" s="45" t="s">
        <v>81</v>
      </c>
      <c r="G182" s="45" t="s">
        <v>77</v>
      </c>
      <c r="H182" s="45" t="s">
        <v>78</v>
      </c>
      <c r="I182" s="46" t="s">
        <v>42</v>
      </c>
      <c r="J182" s="66">
        <v>495</v>
      </c>
      <c r="K182" s="47">
        <f t="shared" si="0"/>
        <v>7920</v>
      </c>
      <c r="L182" s="48"/>
      <c r="M182" s="11" t="s">
        <v>43</v>
      </c>
      <c r="N182" s="47">
        <f t="shared" si="1"/>
        <v>7920</v>
      </c>
      <c r="O182" s="13">
        <v>45615</v>
      </c>
      <c r="P182" s="49">
        <v>105354</v>
      </c>
      <c r="R182" t="str">
        <f t="shared" si="4"/>
        <v>Nov/24</v>
      </c>
    </row>
    <row r="183" spans="2:18" ht="15.75" customHeight="1">
      <c r="B183" s="87">
        <v>45608</v>
      </c>
      <c r="C183" s="43" t="s">
        <v>37</v>
      </c>
      <c r="D183" s="43">
        <v>2024</v>
      </c>
      <c r="E183" s="44">
        <v>3</v>
      </c>
      <c r="F183" s="51" t="s">
        <v>219</v>
      </c>
      <c r="G183" s="45" t="s">
        <v>40</v>
      </c>
      <c r="H183" s="45" t="s">
        <v>220</v>
      </c>
      <c r="I183" s="46" t="s">
        <v>42</v>
      </c>
      <c r="J183" s="66">
        <v>195</v>
      </c>
      <c r="K183" s="47">
        <f t="shared" si="0"/>
        <v>585</v>
      </c>
      <c r="L183" s="48"/>
      <c r="M183" s="11" t="s">
        <v>43</v>
      </c>
      <c r="N183" s="47">
        <f t="shared" si="1"/>
        <v>585</v>
      </c>
      <c r="O183" s="13">
        <v>45608</v>
      </c>
      <c r="P183" s="72">
        <v>22341</v>
      </c>
      <c r="R183" t="str">
        <f t="shared" si="4"/>
        <v>Nov/24</v>
      </c>
    </row>
    <row r="184" spans="2:18" ht="15.75" customHeight="1">
      <c r="B184" s="87">
        <v>45608</v>
      </c>
      <c r="C184" s="43" t="s">
        <v>37</v>
      </c>
      <c r="D184" s="43">
        <v>2024</v>
      </c>
      <c r="E184" s="44">
        <v>10</v>
      </c>
      <c r="F184" s="45" t="s">
        <v>64</v>
      </c>
      <c r="G184" s="45" t="s">
        <v>46</v>
      </c>
      <c r="H184" s="45" t="s">
        <v>65</v>
      </c>
      <c r="I184" s="46" t="s">
        <v>42</v>
      </c>
      <c r="J184" s="66">
        <v>39</v>
      </c>
      <c r="K184" s="47">
        <f t="shared" si="0"/>
        <v>390</v>
      </c>
      <c r="L184" s="48"/>
      <c r="M184" s="11" t="s">
        <v>43</v>
      </c>
      <c r="N184" s="47">
        <f t="shared" si="1"/>
        <v>390</v>
      </c>
      <c r="O184" s="13">
        <v>45608</v>
      </c>
      <c r="P184" s="49">
        <v>16008</v>
      </c>
      <c r="R184" t="str">
        <f t="shared" si="4"/>
        <v>Nov/24</v>
      </c>
    </row>
    <row r="185" spans="2:18" ht="15.75" customHeight="1">
      <c r="B185" s="87">
        <v>45608</v>
      </c>
      <c r="C185" s="43" t="s">
        <v>37</v>
      </c>
      <c r="D185" s="43">
        <v>2024</v>
      </c>
      <c r="E185" s="44">
        <v>5</v>
      </c>
      <c r="F185" s="45" t="s">
        <v>66</v>
      </c>
      <c r="G185" s="45" t="s">
        <v>46</v>
      </c>
      <c r="H185" s="45" t="s">
        <v>65</v>
      </c>
      <c r="I185" s="46" t="s">
        <v>42</v>
      </c>
      <c r="J185" s="47">
        <v>33</v>
      </c>
      <c r="K185" s="47">
        <f t="shared" si="0"/>
        <v>165</v>
      </c>
      <c r="L185" s="48"/>
      <c r="M185" s="11" t="s">
        <v>43</v>
      </c>
      <c r="N185" s="47">
        <f t="shared" si="1"/>
        <v>165</v>
      </c>
      <c r="O185" s="13">
        <v>45608</v>
      </c>
      <c r="P185" s="49">
        <v>16008</v>
      </c>
      <c r="R185" t="str">
        <f t="shared" si="4"/>
        <v>Nov/24</v>
      </c>
    </row>
    <row r="186" spans="2:18" ht="15.75" customHeight="1">
      <c r="B186" s="87">
        <v>45608</v>
      </c>
      <c r="C186" s="43" t="s">
        <v>37</v>
      </c>
      <c r="D186" s="43">
        <v>2024</v>
      </c>
      <c r="E186" s="44">
        <v>12</v>
      </c>
      <c r="F186" s="45" t="s">
        <v>221</v>
      </c>
      <c r="G186" s="45" t="s">
        <v>61</v>
      </c>
      <c r="H186" s="45" t="s">
        <v>222</v>
      </c>
      <c r="I186" s="46" t="s">
        <v>42</v>
      </c>
      <c r="J186" s="47">
        <v>79.989999999999995</v>
      </c>
      <c r="K186" s="47">
        <f t="shared" si="0"/>
        <v>959.87999999999988</v>
      </c>
      <c r="L186" s="48"/>
      <c r="M186" s="11" t="s">
        <v>43</v>
      </c>
      <c r="N186" s="47">
        <f t="shared" si="1"/>
        <v>959.87999999999988</v>
      </c>
      <c r="O186" s="13">
        <v>45608</v>
      </c>
      <c r="P186" s="49">
        <v>48600</v>
      </c>
      <c r="R186" t="str">
        <f t="shared" si="4"/>
        <v>Nov/24</v>
      </c>
    </row>
    <row r="187" spans="2:18" ht="15.75" customHeight="1">
      <c r="B187" s="70">
        <v>45608</v>
      </c>
      <c r="C187" s="43" t="s">
        <v>37</v>
      </c>
      <c r="D187" s="43">
        <v>2024</v>
      </c>
      <c r="E187" s="44">
        <v>1</v>
      </c>
      <c r="F187" s="51" t="s">
        <v>194</v>
      </c>
      <c r="G187" s="45" t="s">
        <v>46</v>
      </c>
      <c r="H187" s="45" t="s">
        <v>195</v>
      </c>
      <c r="I187" s="46" t="s">
        <v>42</v>
      </c>
      <c r="J187" s="47">
        <v>129.80000000000001</v>
      </c>
      <c r="K187" s="47">
        <f t="shared" si="0"/>
        <v>129.80000000000001</v>
      </c>
      <c r="L187" s="48"/>
      <c r="M187" s="11" t="s">
        <v>43</v>
      </c>
      <c r="N187" s="47">
        <f t="shared" si="1"/>
        <v>129.80000000000001</v>
      </c>
      <c r="O187" s="70">
        <v>45608</v>
      </c>
      <c r="P187" s="49">
        <v>277767</v>
      </c>
      <c r="R187" t="str">
        <f t="shared" si="4"/>
        <v>Nov/24</v>
      </c>
    </row>
    <row r="188" spans="2:18" ht="15.75" customHeight="1">
      <c r="B188" s="70">
        <v>45608</v>
      </c>
      <c r="C188" s="43" t="s">
        <v>37</v>
      </c>
      <c r="D188" s="43">
        <v>2024</v>
      </c>
      <c r="E188" s="44">
        <v>3</v>
      </c>
      <c r="F188" s="51" t="s">
        <v>196</v>
      </c>
      <c r="G188" s="11" t="s">
        <v>46</v>
      </c>
      <c r="H188" s="51" t="s">
        <v>195</v>
      </c>
      <c r="I188" s="46" t="s">
        <v>42</v>
      </c>
      <c r="J188" s="47">
        <v>222.4</v>
      </c>
      <c r="K188" s="47">
        <f t="shared" si="0"/>
        <v>667.2</v>
      </c>
      <c r="L188" s="48"/>
      <c r="M188" s="11" t="s">
        <v>43</v>
      </c>
      <c r="N188" s="47">
        <f t="shared" si="1"/>
        <v>667.2</v>
      </c>
      <c r="O188" s="70">
        <v>45608</v>
      </c>
      <c r="P188" s="67">
        <v>277767</v>
      </c>
      <c r="R188" t="str">
        <f t="shared" si="4"/>
        <v>Nov/24</v>
      </c>
    </row>
    <row r="189" spans="2:18" ht="15.75" customHeight="1">
      <c r="B189" s="70">
        <v>45609</v>
      </c>
      <c r="C189" s="43" t="s">
        <v>37</v>
      </c>
      <c r="D189" s="43">
        <v>2024</v>
      </c>
      <c r="E189" s="44">
        <v>10</v>
      </c>
      <c r="F189" s="51" t="s">
        <v>64</v>
      </c>
      <c r="G189" s="45" t="s">
        <v>46</v>
      </c>
      <c r="H189" s="51" t="s">
        <v>65</v>
      </c>
      <c r="I189" s="46" t="s">
        <v>42</v>
      </c>
      <c r="J189" s="66">
        <v>39.9</v>
      </c>
      <c r="K189" s="47">
        <f t="shared" si="0"/>
        <v>399</v>
      </c>
      <c r="L189" s="48"/>
      <c r="M189" s="11" t="s">
        <v>43</v>
      </c>
      <c r="N189" s="47">
        <f t="shared" si="1"/>
        <v>399</v>
      </c>
      <c r="O189" s="13">
        <v>45621</v>
      </c>
      <c r="P189" s="67">
        <v>16054</v>
      </c>
      <c r="R189" t="str">
        <f t="shared" si="4"/>
        <v>Nov/24</v>
      </c>
    </row>
    <row r="190" spans="2:18" ht="15.75" customHeight="1">
      <c r="B190" s="70">
        <v>45609</v>
      </c>
      <c r="C190" s="43" t="s">
        <v>37</v>
      </c>
      <c r="D190" s="43">
        <v>2024</v>
      </c>
      <c r="E190" s="44">
        <v>5</v>
      </c>
      <c r="F190" s="51" t="s">
        <v>66</v>
      </c>
      <c r="G190" s="45" t="s">
        <v>46</v>
      </c>
      <c r="H190" s="51" t="s">
        <v>65</v>
      </c>
      <c r="I190" s="46" t="s">
        <v>42</v>
      </c>
      <c r="J190" s="66">
        <v>33</v>
      </c>
      <c r="K190" s="47">
        <f t="shared" si="0"/>
        <v>165</v>
      </c>
      <c r="L190" s="48"/>
      <c r="M190" s="11" t="s">
        <v>43</v>
      </c>
      <c r="N190" s="47">
        <f t="shared" si="1"/>
        <v>165</v>
      </c>
      <c r="O190" s="13">
        <v>45621</v>
      </c>
      <c r="P190" s="67">
        <v>16054</v>
      </c>
      <c r="R190" t="str">
        <f t="shared" si="4"/>
        <v>Nov/24</v>
      </c>
    </row>
    <row r="191" spans="2:18" ht="15.75" customHeight="1">
      <c r="B191" s="70">
        <v>45609</v>
      </c>
      <c r="C191" s="43" t="s">
        <v>37</v>
      </c>
      <c r="D191" s="43">
        <v>2024</v>
      </c>
      <c r="E191" s="44">
        <v>6</v>
      </c>
      <c r="F191" s="51" t="s">
        <v>193</v>
      </c>
      <c r="G191" s="45" t="s">
        <v>96</v>
      </c>
      <c r="H191" s="51" t="s">
        <v>223</v>
      </c>
      <c r="I191" s="46" t="s">
        <v>42</v>
      </c>
      <c r="J191" s="66">
        <v>99.9</v>
      </c>
      <c r="K191" s="47">
        <f t="shared" si="0"/>
        <v>599.40000000000009</v>
      </c>
      <c r="L191" s="48"/>
      <c r="M191" s="11" t="s">
        <v>43</v>
      </c>
      <c r="N191" s="47">
        <f t="shared" si="1"/>
        <v>599.40000000000009</v>
      </c>
      <c r="O191" s="13">
        <v>45616</v>
      </c>
      <c r="P191" s="67">
        <v>1301851</v>
      </c>
      <c r="R191" t="str">
        <f t="shared" si="4"/>
        <v>Nov/24</v>
      </c>
    </row>
    <row r="192" spans="2:18" ht="15.75" customHeight="1">
      <c r="B192" s="70">
        <v>45609</v>
      </c>
      <c r="C192" s="43" t="s">
        <v>37</v>
      </c>
      <c r="D192" s="43">
        <v>2024</v>
      </c>
      <c r="E192" s="44">
        <v>72</v>
      </c>
      <c r="F192" s="45" t="s">
        <v>188</v>
      </c>
      <c r="G192" s="45" t="s">
        <v>96</v>
      </c>
      <c r="H192" s="51" t="s">
        <v>223</v>
      </c>
      <c r="I192" s="46" t="s">
        <v>42</v>
      </c>
      <c r="J192" s="66">
        <v>6.99</v>
      </c>
      <c r="K192" s="47">
        <f t="shared" si="0"/>
        <v>503.28000000000003</v>
      </c>
      <c r="L192" s="48"/>
      <c r="M192" s="11" t="s">
        <v>43</v>
      </c>
      <c r="N192" s="47">
        <f t="shared" si="1"/>
        <v>503.28000000000003</v>
      </c>
      <c r="O192" s="54">
        <v>45616</v>
      </c>
      <c r="P192" s="67">
        <v>1301851</v>
      </c>
      <c r="R192" t="str">
        <f t="shared" si="4"/>
        <v>Nov/24</v>
      </c>
    </row>
    <row r="193" spans="2:18" ht="15.75" customHeight="1">
      <c r="B193" s="70">
        <v>45609</v>
      </c>
      <c r="C193" s="43" t="s">
        <v>37</v>
      </c>
      <c r="D193" s="43">
        <v>2024</v>
      </c>
      <c r="E193" s="44">
        <v>48</v>
      </c>
      <c r="F193" s="51" t="s">
        <v>224</v>
      </c>
      <c r="G193" s="45" t="s">
        <v>96</v>
      </c>
      <c r="H193" s="51" t="s">
        <v>223</v>
      </c>
      <c r="I193" s="46" t="s">
        <v>42</v>
      </c>
      <c r="J193" s="66">
        <v>6.99</v>
      </c>
      <c r="K193" s="47">
        <f t="shared" si="0"/>
        <v>335.52</v>
      </c>
      <c r="L193" s="48"/>
      <c r="M193" s="11" t="s">
        <v>43</v>
      </c>
      <c r="N193" s="47">
        <f t="shared" si="1"/>
        <v>335.52</v>
      </c>
      <c r="O193" s="54">
        <v>45616</v>
      </c>
      <c r="P193" s="67">
        <v>1301851</v>
      </c>
      <c r="R193" t="str">
        <f t="shared" si="4"/>
        <v>Nov/24</v>
      </c>
    </row>
    <row r="194" spans="2:18" ht="15.75" customHeight="1">
      <c r="B194" s="70">
        <v>45609</v>
      </c>
      <c r="C194" s="43" t="s">
        <v>37</v>
      </c>
      <c r="D194" s="43">
        <v>2024</v>
      </c>
      <c r="E194" s="44">
        <v>48</v>
      </c>
      <c r="F194" s="45" t="s">
        <v>192</v>
      </c>
      <c r="G194" s="51" t="s">
        <v>96</v>
      </c>
      <c r="H194" s="45" t="s">
        <v>223</v>
      </c>
      <c r="I194" s="46" t="s">
        <v>42</v>
      </c>
      <c r="J194" s="47">
        <v>6.99</v>
      </c>
      <c r="K194" s="47">
        <f t="shared" si="0"/>
        <v>335.52</v>
      </c>
      <c r="L194" s="48"/>
      <c r="M194" s="11" t="s">
        <v>43</v>
      </c>
      <c r="N194" s="47">
        <f t="shared" si="1"/>
        <v>335.52</v>
      </c>
      <c r="O194" s="54">
        <v>45616</v>
      </c>
      <c r="P194" s="67">
        <v>1301851</v>
      </c>
      <c r="R194" t="str">
        <f t="shared" si="4"/>
        <v>Nov/24</v>
      </c>
    </row>
    <row r="195" spans="2:18" ht="15.75" customHeight="1">
      <c r="B195" s="70">
        <v>45609</v>
      </c>
      <c r="C195" s="43" t="s">
        <v>37</v>
      </c>
      <c r="D195" s="43">
        <v>2024</v>
      </c>
      <c r="E195" s="44">
        <v>2</v>
      </c>
      <c r="F195" s="45" t="s">
        <v>226</v>
      </c>
      <c r="G195" s="45" t="s">
        <v>40</v>
      </c>
      <c r="H195" s="45" t="s">
        <v>181</v>
      </c>
      <c r="I195" s="65" t="s">
        <v>42</v>
      </c>
      <c r="J195" s="66">
        <v>364</v>
      </c>
      <c r="K195" s="47">
        <f t="shared" si="0"/>
        <v>728</v>
      </c>
      <c r="L195" s="48"/>
      <c r="M195" s="11" t="s">
        <v>51</v>
      </c>
      <c r="N195" s="47">
        <f t="shared" si="1"/>
        <v>728</v>
      </c>
      <c r="O195" s="54">
        <v>45623</v>
      </c>
      <c r="P195" s="67">
        <v>5381</v>
      </c>
      <c r="R195" t="str">
        <f t="shared" ref="R195:R258" si="5">IF(B195="","",PROPER(TEXT(B195,"mmm/aa")))</f>
        <v>Nov/24</v>
      </c>
    </row>
    <row r="196" spans="2:18" ht="15.75" customHeight="1">
      <c r="B196" s="70">
        <v>45609</v>
      </c>
      <c r="C196" s="43" t="s">
        <v>37</v>
      </c>
      <c r="D196" s="43">
        <v>2024</v>
      </c>
      <c r="E196" s="44">
        <v>6</v>
      </c>
      <c r="F196" s="51" t="s">
        <v>227</v>
      </c>
      <c r="G196" s="45" t="s">
        <v>40</v>
      </c>
      <c r="H196" s="45" t="s">
        <v>181</v>
      </c>
      <c r="I196" s="65" t="s">
        <v>42</v>
      </c>
      <c r="J196" s="66">
        <v>234</v>
      </c>
      <c r="K196" s="47">
        <f t="shared" si="0"/>
        <v>1404</v>
      </c>
      <c r="L196" s="48"/>
      <c r="M196" s="11" t="s">
        <v>51</v>
      </c>
      <c r="N196" s="47">
        <f t="shared" si="1"/>
        <v>1404</v>
      </c>
      <c r="O196" s="13">
        <v>45623</v>
      </c>
      <c r="P196" s="67">
        <v>5381</v>
      </c>
      <c r="R196" t="str">
        <f t="shared" si="5"/>
        <v>Nov/24</v>
      </c>
    </row>
    <row r="197" spans="2:18" ht="15.75" customHeight="1">
      <c r="B197" s="70">
        <v>45609</v>
      </c>
      <c r="C197" s="43" t="s">
        <v>37</v>
      </c>
      <c r="D197" s="43">
        <v>2024</v>
      </c>
      <c r="E197" s="44">
        <v>20</v>
      </c>
      <c r="F197" s="45" t="s">
        <v>228</v>
      </c>
      <c r="G197" s="51" t="s">
        <v>93</v>
      </c>
      <c r="H197" s="45" t="s">
        <v>229</v>
      </c>
      <c r="I197" s="68" t="s">
        <v>42</v>
      </c>
      <c r="J197" s="47">
        <v>26.46</v>
      </c>
      <c r="K197" s="47">
        <f t="shared" si="0"/>
        <v>529.20000000000005</v>
      </c>
      <c r="L197" s="48"/>
      <c r="M197" s="11" t="s">
        <v>51</v>
      </c>
      <c r="N197" s="47">
        <f t="shared" si="1"/>
        <v>529.20000000000005</v>
      </c>
      <c r="O197" s="13">
        <v>45623</v>
      </c>
      <c r="P197" s="49">
        <v>70782</v>
      </c>
      <c r="R197" t="str">
        <f t="shared" si="5"/>
        <v>Nov/24</v>
      </c>
    </row>
    <row r="198" spans="2:18" ht="15.75" customHeight="1">
      <c r="B198" s="70">
        <v>45609</v>
      </c>
      <c r="C198" s="43" t="s">
        <v>37</v>
      </c>
      <c r="D198" s="43">
        <v>2024</v>
      </c>
      <c r="E198" s="44">
        <v>15</v>
      </c>
      <c r="F198" s="45" t="s">
        <v>67</v>
      </c>
      <c r="G198" s="51" t="s">
        <v>46</v>
      </c>
      <c r="H198" s="45" t="s">
        <v>68</v>
      </c>
      <c r="I198" s="68" t="s">
        <v>42</v>
      </c>
      <c r="J198" s="47">
        <v>31.6</v>
      </c>
      <c r="K198" s="47">
        <f t="shared" si="0"/>
        <v>474</v>
      </c>
      <c r="L198" s="48"/>
      <c r="M198" s="11" t="s">
        <v>51</v>
      </c>
      <c r="N198" s="47">
        <f t="shared" si="1"/>
        <v>474</v>
      </c>
      <c r="O198" s="13">
        <v>45617</v>
      </c>
      <c r="P198" s="49">
        <v>1247257</v>
      </c>
      <c r="R198" t="str">
        <f t="shared" si="5"/>
        <v>Nov/24</v>
      </c>
    </row>
    <row r="199" spans="2:18" ht="15.75" customHeight="1">
      <c r="B199" s="70">
        <v>45609</v>
      </c>
      <c r="C199" s="43" t="s">
        <v>37</v>
      </c>
      <c r="D199" s="43">
        <v>2024</v>
      </c>
      <c r="E199" s="44">
        <v>15</v>
      </c>
      <c r="F199" s="45" t="s">
        <v>230</v>
      </c>
      <c r="G199" s="45" t="s">
        <v>46</v>
      </c>
      <c r="H199" s="45" t="s">
        <v>231</v>
      </c>
      <c r="I199" s="46" t="s">
        <v>42</v>
      </c>
      <c r="J199" s="66">
        <v>44.87</v>
      </c>
      <c r="K199" s="47">
        <f t="shared" si="0"/>
        <v>673.05</v>
      </c>
      <c r="L199" s="48"/>
      <c r="M199" s="11" t="s">
        <v>51</v>
      </c>
      <c r="N199" s="47">
        <f t="shared" si="1"/>
        <v>673.05</v>
      </c>
      <c r="O199" s="54">
        <v>45637</v>
      </c>
      <c r="P199" s="62">
        <v>887443</v>
      </c>
      <c r="R199" t="str">
        <f t="shared" si="5"/>
        <v>Nov/24</v>
      </c>
    </row>
    <row r="200" spans="2:18" ht="15.75" customHeight="1">
      <c r="B200" s="70">
        <v>45609</v>
      </c>
      <c r="C200" s="43" t="s">
        <v>37</v>
      </c>
      <c r="D200" s="43">
        <v>2024</v>
      </c>
      <c r="E200" s="44">
        <v>2</v>
      </c>
      <c r="F200" s="45" t="s">
        <v>232</v>
      </c>
      <c r="G200" s="45" t="s">
        <v>46</v>
      </c>
      <c r="H200" s="45" t="s">
        <v>231</v>
      </c>
      <c r="I200" s="46" t="s">
        <v>42</v>
      </c>
      <c r="J200" s="66">
        <v>33.01</v>
      </c>
      <c r="K200" s="47">
        <f t="shared" si="0"/>
        <v>66.02</v>
      </c>
      <c r="L200" s="48"/>
      <c r="M200" s="11" t="s">
        <v>51</v>
      </c>
      <c r="N200" s="47">
        <f t="shared" si="1"/>
        <v>66.02</v>
      </c>
      <c r="O200" s="54">
        <v>45637</v>
      </c>
      <c r="P200" s="62">
        <v>887443</v>
      </c>
      <c r="R200" t="str">
        <f t="shared" si="5"/>
        <v>Nov/24</v>
      </c>
    </row>
    <row r="201" spans="2:18" ht="15.75" customHeight="1">
      <c r="B201" s="70">
        <v>45609</v>
      </c>
      <c r="C201" s="43" t="s">
        <v>37</v>
      </c>
      <c r="D201" s="43">
        <v>2024</v>
      </c>
      <c r="E201" s="44">
        <v>1</v>
      </c>
      <c r="F201" s="51" t="s">
        <v>208</v>
      </c>
      <c r="G201" s="45" t="s">
        <v>46</v>
      </c>
      <c r="H201" s="45" t="s">
        <v>70</v>
      </c>
      <c r="I201" s="46" t="s">
        <v>42</v>
      </c>
      <c r="J201" s="66">
        <v>267.49</v>
      </c>
      <c r="K201" s="47">
        <f t="shared" si="0"/>
        <v>267.49</v>
      </c>
      <c r="L201" s="48"/>
      <c r="M201" s="11" t="s">
        <v>51</v>
      </c>
      <c r="N201" s="47">
        <f t="shared" si="1"/>
        <v>267.49</v>
      </c>
      <c r="O201" s="13">
        <v>45623</v>
      </c>
      <c r="P201" s="49">
        <v>9196</v>
      </c>
      <c r="R201" t="str">
        <f t="shared" si="5"/>
        <v>Nov/24</v>
      </c>
    </row>
    <row r="202" spans="2:18" ht="15.75" customHeight="1">
      <c r="B202" s="70">
        <v>45609</v>
      </c>
      <c r="C202" s="43" t="s">
        <v>37</v>
      </c>
      <c r="D202" s="43">
        <v>2024</v>
      </c>
      <c r="E202" s="44">
        <v>6</v>
      </c>
      <c r="F202" s="45" t="s">
        <v>233</v>
      </c>
      <c r="G202" s="45" t="s">
        <v>46</v>
      </c>
      <c r="H202" s="45" t="s">
        <v>70</v>
      </c>
      <c r="I202" s="46" t="s">
        <v>42</v>
      </c>
      <c r="J202" s="66">
        <v>54.5</v>
      </c>
      <c r="K202" s="47">
        <f t="shared" si="0"/>
        <v>327</v>
      </c>
      <c r="L202" s="48"/>
      <c r="M202" s="11" t="s">
        <v>51</v>
      </c>
      <c r="N202" s="47">
        <f t="shared" si="1"/>
        <v>327</v>
      </c>
      <c r="O202" s="13">
        <v>45623</v>
      </c>
      <c r="P202" s="49">
        <v>9196</v>
      </c>
      <c r="R202" t="str">
        <f t="shared" si="5"/>
        <v>Nov/24</v>
      </c>
    </row>
    <row r="203" spans="2:18" ht="15.75" customHeight="1">
      <c r="B203" s="70">
        <v>45609</v>
      </c>
      <c r="C203" s="43" t="s">
        <v>37</v>
      </c>
      <c r="D203" s="43">
        <v>2024</v>
      </c>
      <c r="E203" s="44">
        <v>2</v>
      </c>
      <c r="F203" s="45" t="s">
        <v>71</v>
      </c>
      <c r="G203" s="45" t="s">
        <v>46</v>
      </c>
      <c r="H203" s="45" t="s">
        <v>70</v>
      </c>
      <c r="I203" s="46" t="s">
        <v>42</v>
      </c>
      <c r="J203" s="47">
        <v>255.6</v>
      </c>
      <c r="K203" s="47">
        <f t="shared" si="0"/>
        <v>511.2</v>
      </c>
      <c r="L203" s="48"/>
      <c r="M203" s="11" t="s">
        <v>51</v>
      </c>
      <c r="N203" s="47">
        <f t="shared" si="1"/>
        <v>511.2</v>
      </c>
      <c r="O203" s="13">
        <v>45623</v>
      </c>
      <c r="P203" s="49">
        <v>9196</v>
      </c>
      <c r="R203" t="str">
        <f t="shared" si="5"/>
        <v>Nov/24</v>
      </c>
    </row>
    <row r="204" spans="2:18" ht="15.75" customHeight="1">
      <c r="B204" s="70">
        <v>45609</v>
      </c>
      <c r="C204" s="43" t="s">
        <v>37</v>
      </c>
      <c r="D204" s="43">
        <v>2024</v>
      </c>
      <c r="E204" s="44">
        <v>1</v>
      </c>
      <c r="F204" s="45" t="s">
        <v>234</v>
      </c>
      <c r="G204" s="45" t="s">
        <v>93</v>
      </c>
      <c r="H204" s="45" t="s">
        <v>229</v>
      </c>
      <c r="I204" s="46" t="s">
        <v>42</v>
      </c>
      <c r="J204" s="66">
        <v>586.08000000000004</v>
      </c>
      <c r="K204" s="47">
        <f t="shared" si="0"/>
        <v>586.08000000000004</v>
      </c>
      <c r="L204" s="48"/>
      <c r="M204" s="11" t="s">
        <v>51</v>
      </c>
      <c r="N204" s="47">
        <f t="shared" si="1"/>
        <v>586.08000000000004</v>
      </c>
      <c r="O204" s="13">
        <v>45616</v>
      </c>
      <c r="P204" s="49">
        <v>70786</v>
      </c>
      <c r="R204" t="str">
        <f t="shared" si="5"/>
        <v>Nov/24</v>
      </c>
    </row>
    <row r="205" spans="2:18" ht="15.75" customHeight="1">
      <c r="B205" s="70">
        <v>45609</v>
      </c>
      <c r="C205" s="43" t="s">
        <v>37</v>
      </c>
      <c r="D205" s="43">
        <v>2024</v>
      </c>
      <c r="E205" s="44">
        <v>2</v>
      </c>
      <c r="F205" s="45" t="s">
        <v>202</v>
      </c>
      <c r="G205" s="45" t="s">
        <v>93</v>
      </c>
      <c r="H205" s="45" t="s">
        <v>229</v>
      </c>
      <c r="I205" s="46" t="s">
        <v>42</v>
      </c>
      <c r="J205" s="66">
        <v>100.68</v>
      </c>
      <c r="K205" s="47">
        <f t="shared" si="0"/>
        <v>201.36</v>
      </c>
      <c r="L205" s="48"/>
      <c r="M205" s="11" t="s">
        <v>51</v>
      </c>
      <c r="N205" s="47">
        <f t="shared" si="1"/>
        <v>201.36</v>
      </c>
      <c r="O205" s="13">
        <v>45616</v>
      </c>
      <c r="P205" s="49">
        <v>70786</v>
      </c>
      <c r="R205" t="str">
        <f t="shared" si="5"/>
        <v>Nov/24</v>
      </c>
    </row>
    <row r="206" spans="2:18" ht="15.75" customHeight="1">
      <c r="B206" s="70">
        <v>45609</v>
      </c>
      <c r="C206" s="43" t="s">
        <v>37</v>
      </c>
      <c r="D206" s="43">
        <v>2024</v>
      </c>
      <c r="E206" s="44">
        <v>3</v>
      </c>
      <c r="F206" s="51" t="s">
        <v>235</v>
      </c>
      <c r="G206" s="45" t="s">
        <v>93</v>
      </c>
      <c r="H206" s="45" t="s">
        <v>229</v>
      </c>
      <c r="I206" s="46" t="s">
        <v>42</v>
      </c>
      <c r="J206" s="66">
        <v>35.78</v>
      </c>
      <c r="K206" s="47">
        <f t="shared" si="0"/>
        <v>107.34</v>
      </c>
      <c r="L206" s="48"/>
      <c r="M206" s="11" t="s">
        <v>51</v>
      </c>
      <c r="N206" s="47">
        <f t="shared" si="1"/>
        <v>107.34</v>
      </c>
      <c r="O206" s="13">
        <v>45616</v>
      </c>
      <c r="P206" s="49">
        <v>70786</v>
      </c>
      <c r="R206" t="str">
        <f t="shared" si="5"/>
        <v>Nov/24</v>
      </c>
    </row>
    <row r="207" spans="2:18" ht="15.75" customHeight="1">
      <c r="B207" s="70">
        <v>45609</v>
      </c>
      <c r="C207" s="43" t="s">
        <v>37</v>
      </c>
      <c r="D207" s="43">
        <v>2024</v>
      </c>
      <c r="E207" s="44">
        <v>10</v>
      </c>
      <c r="F207" s="45" t="s">
        <v>205</v>
      </c>
      <c r="G207" s="45" t="s">
        <v>93</v>
      </c>
      <c r="H207" s="45" t="s">
        <v>229</v>
      </c>
      <c r="I207" s="46" t="s">
        <v>42</v>
      </c>
      <c r="J207" s="66">
        <v>289</v>
      </c>
      <c r="K207" s="47">
        <f t="shared" si="0"/>
        <v>2890</v>
      </c>
      <c r="L207" s="48"/>
      <c r="M207" s="11" t="s">
        <v>51</v>
      </c>
      <c r="N207" s="47">
        <f t="shared" si="1"/>
        <v>2890</v>
      </c>
      <c r="O207" s="13">
        <v>45616</v>
      </c>
      <c r="P207" s="49">
        <v>70786</v>
      </c>
      <c r="R207" t="str">
        <f t="shared" si="5"/>
        <v>Nov/24</v>
      </c>
    </row>
    <row r="208" spans="2:18" ht="15.75" customHeight="1">
      <c r="B208" s="70">
        <v>45610</v>
      </c>
      <c r="C208" s="43" t="s">
        <v>37</v>
      </c>
      <c r="D208" s="43">
        <v>2024</v>
      </c>
      <c r="E208" s="44">
        <v>25</v>
      </c>
      <c r="F208" s="45" t="s">
        <v>64</v>
      </c>
      <c r="G208" s="45" t="s">
        <v>46</v>
      </c>
      <c r="H208" s="45" t="s">
        <v>65</v>
      </c>
      <c r="I208" s="46" t="s">
        <v>42</v>
      </c>
      <c r="J208" s="47">
        <v>39</v>
      </c>
      <c r="K208" s="47">
        <f t="shared" si="0"/>
        <v>975</v>
      </c>
      <c r="L208" s="48"/>
      <c r="M208" s="11" t="s">
        <v>43</v>
      </c>
      <c r="N208" s="47">
        <f t="shared" si="1"/>
        <v>975</v>
      </c>
      <c r="O208" s="13">
        <v>45623</v>
      </c>
      <c r="P208" s="49">
        <v>16085</v>
      </c>
      <c r="R208" t="str">
        <f t="shared" si="5"/>
        <v>Nov/24</v>
      </c>
    </row>
    <row r="209" spans="2:18" ht="15.75" customHeight="1">
      <c r="B209" s="70">
        <v>45610</v>
      </c>
      <c r="C209" s="43" t="s">
        <v>37</v>
      </c>
      <c r="D209" s="43">
        <v>2024</v>
      </c>
      <c r="E209" s="44">
        <v>15</v>
      </c>
      <c r="F209" s="51" t="s">
        <v>66</v>
      </c>
      <c r="G209" s="45" t="s">
        <v>46</v>
      </c>
      <c r="H209" s="45" t="s">
        <v>65</v>
      </c>
      <c r="I209" s="46" t="s">
        <v>42</v>
      </c>
      <c r="J209" s="47">
        <v>33</v>
      </c>
      <c r="K209" s="47">
        <f t="shared" si="0"/>
        <v>495</v>
      </c>
      <c r="L209" s="48"/>
      <c r="M209" s="11" t="s">
        <v>43</v>
      </c>
      <c r="N209" s="47">
        <f t="shared" si="1"/>
        <v>495</v>
      </c>
      <c r="O209" s="13">
        <v>45623</v>
      </c>
      <c r="P209" s="49">
        <v>16085</v>
      </c>
      <c r="R209" t="str">
        <f t="shared" si="5"/>
        <v>Nov/24</v>
      </c>
    </row>
    <row r="210" spans="2:18" ht="15.75" customHeight="1">
      <c r="B210" s="13">
        <v>45611</v>
      </c>
      <c r="C210" s="43" t="s">
        <v>37</v>
      </c>
      <c r="D210" s="43">
        <v>2024</v>
      </c>
      <c r="E210" s="44">
        <v>35</v>
      </c>
      <c r="F210" s="45" t="s">
        <v>39</v>
      </c>
      <c r="G210" s="11" t="s">
        <v>40</v>
      </c>
      <c r="H210" s="45" t="s">
        <v>41</v>
      </c>
      <c r="I210" s="46" t="s">
        <v>42</v>
      </c>
      <c r="J210" s="47">
        <v>4.5</v>
      </c>
      <c r="K210" s="47">
        <f t="shared" si="0"/>
        <v>157.5</v>
      </c>
      <c r="L210" s="48"/>
      <c r="M210" s="11" t="s">
        <v>43</v>
      </c>
      <c r="N210" s="47">
        <f t="shared" si="1"/>
        <v>157.5</v>
      </c>
      <c r="O210" s="13">
        <v>45611</v>
      </c>
      <c r="P210" s="45" t="s">
        <v>164</v>
      </c>
      <c r="R210" t="str">
        <f t="shared" si="5"/>
        <v>Nov/24</v>
      </c>
    </row>
    <row r="211" spans="2:18" ht="15.75" customHeight="1">
      <c r="B211" s="13">
        <v>45612</v>
      </c>
      <c r="C211" s="43" t="s">
        <v>37</v>
      </c>
      <c r="D211" s="43">
        <v>2024</v>
      </c>
      <c r="E211" s="44">
        <v>28</v>
      </c>
      <c r="F211" s="45" t="s">
        <v>39</v>
      </c>
      <c r="G211" s="11" t="s">
        <v>40</v>
      </c>
      <c r="H211" s="45" t="s">
        <v>41</v>
      </c>
      <c r="I211" s="46" t="s">
        <v>42</v>
      </c>
      <c r="J211" s="47">
        <v>4.5</v>
      </c>
      <c r="K211" s="47">
        <f t="shared" si="0"/>
        <v>126</v>
      </c>
      <c r="L211" s="48"/>
      <c r="M211" s="11" t="s">
        <v>43</v>
      </c>
      <c r="N211" s="47">
        <f t="shared" si="1"/>
        <v>126</v>
      </c>
      <c r="O211" s="13">
        <v>45612</v>
      </c>
      <c r="P211" s="49">
        <v>0</v>
      </c>
      <c r="R211" t="str">
        <f t="shared" si="5"/>
        <v>Nov/24</v>
      </c>
    </row>
    <row r="212" spans="2:18" ht="15.75" customHeight="1">
      <c r="B212" s="70">
        <v>45612</v>
      </c>
      <c r="C212" s="43" t="s">
        <v>37</v>
      </c>
      <c r="D212" s="43">
        <v>2024</v>
      </c>
      <c r="E212" s="44">
        <v>10</v>
      </c>
      <c r="F212" s="45" t="s">
        <v>64</v>
      </c>
      <c r="G212" s="45" t="s">
        <v>46</v>
      </c>
      <c r="H212" s="45" t="s">
        <v>65</v>
      </c>
      <c r="I212" s="46" t="s">
        <v>42</v>
      </c>
      <c r="J212" s="47">
        <v>39</v>
      </c>
      <c r="K212" s="47">
        <f t="shared" si="0"/>
        <v>390</v>
      </c>
      <c r="L212" s="48"/>
      <c r="M212" s="11" t="s">
        <v>43</v>
      </c>
      <c r="N212" s="47">
        <f t="shared" si="1"/>
        <v>390</v>
      </c>
      <c r="O212" s="13">
        <v>45623</v>
      </c>
      <c r="P212" s="67">
        <v>16128</v>
      </c>
      <c r="R212" t="str">
        <f t="shared" si="5"/>
        <v>Nov/24</v>
      </c>
    </row>
    <row r="213" spans="2:18" ht="15.75" customHeight="1">
      <c r="B213" s="70">
        <v>45612</v>
      </c>
      <c r="C213" s="43" t="s">
        <v>37</v>
      </c>
      <c r="D213" s="43">
        <v>2024</v>
      </c>
      <c r="E213" s="44">
        <v>5</v>
      </c>
      <c r="F213" s="51" t="s">
        <v>66</v>
      </c>
      <c r="G213" s="45" t="s">
        <v>46</v>
      </c>
      <c r="H213" s="45" t="s">
        <v>65</v>
      </c>
      <c r="I213" s="46" t="s">
        <v>42</v>
      </c>
      <c r="J213" s="47">
        <v>33</v>
      </c>
      <c r="K213" s="47">
        <f t="shared" si="0"/>
        <v>165</v>
      </c>
      <c r="L213" s="48"/>
      <c r="M213" s="11" t="s">
        <v>43</v>
      </c>
      <c r="N213" s="47">
        <f t="shared" si="1"/>
        <v>165</v>
      </c>
      <c r="O213" s="13">
        <v>45623</v>
      </c>
      <c r="P213" s="67">
        <v>16128</v>
      </c>
      <c r="R213" t="str">
        <f t="shared" si="5"/>
        <v>Nov/24</v>
      </c>
    </row>
    <row r="214" spans="2:18" ht="15.75" customHeight="1">
      <c r="B214" s="70">
        <v>45612</v>
      </c>
      <c r="C214" s="43" t="s">
        <v>37</v>
      </c>
      <c r="D214" s="43">
        <v>2024</v>
      </c>
      <c r="E214" s="44">
        <v>10</v>
      </c>
      <c r="F214" s="51" t="s">
        <v>81</v>
      </c>
      <c r="G214" s="45" t="s">
        <v>77</v>
      </c>
      <c r="H214" s="51" t="s">
        <v>78</v>
      </c>
      <c r="I214" s="46" t="s">
        <v>42</v>
      </c>
      <c r="J214" s="66">
        <v>495</v>
      </c>
      <c r="K214" s="47">
        <f t="shared" si="0"/>
        <v>4950</v>
      </c>
      <c r="L214" s="48"/>
      <c r="M214" s="11" t="s">
        <v>43</v>
      </c>
      <c r="N214" s="47">
        <f t="shared" si="1"/>
        <v>4950</v>
      </c>
      <c r="O214" s="13">
        <v>45619</v>
      </c>
      <c r="P214" s="67">
        <v>105454</v>
      </c>
      <c r="R214" t="str">
        <f t="shared" si="5"/>
        <v>Nov/24</v>
      </c>
    </row>
    <row r="215" spans="2:18" ht="15.75" customHeight="1">
      <c r="B215" s="70">
        <v>45612</v>
      </c>
      <c r="C215" s="43" t="s">
        <v>37</v>
      </c>
      <c r="D215" s="43">
        <v>2024</v>
      </c>
      <c r="E215" s="44">
        <v>2</v>
      </c>
      <c r="F215" s="51" t="s">
        <v>75</v>
      </c>
      <c r="G215" s="45" t="s">
        <v>77</v>
      </c>
      <c r="H215" s="51" t="s">
        <v>78</v>
      </c>
      <c r="I215" s="46" t="s">
        <v>42</v>
      </c>
      <c r="J215" s="66">
        <v>435</v>
      </c>
      <c r="K215" s="47">
        <f t="shared" si="0"/>
        <v>870</v>
      </c>
      <c r="L215" s="48"/>
      <c r="M215" s="11" t="s">
        <v>43</v>
      </c>
      <c r="N215" s="47">
        <f t="shared" si="1"/>
        <v>870</v>
      </c>
      <c r="O215" s="13">
        <v>45619</v>
      </c>
      <c r="P215" s="67">
        <v>105454</v>
      </c>
      <c r="R215" t="str">
        <f t="shared" si="5"/>
        <v>Nov/24</v>
      </c>
    </row>
    <row r="216" spans="2:18" ht="15.75" customHeight="1">
      <c r="B216" s="70">
        <v>45612</v>
      </c>
      <c r="C216" s="43" t="s">
        <v>37</v>
      </c>
      <c r="D216" s="43">
        <v>2024</v>
      </c>
      <c r="E216" s="44">
        <v>10</v>
      </c>
      <c r="F216" s="45" t="s">
        <v>81</v>
      </c>
      <c r="G216" s="45" t="s">
        <v>77</v>
      </c>
      <c r="H216" s="45" t="s">
        <v>78</v>
      </c>
      <c r="I216" s="46" t="s">
        <v>42</v>
      </c>
      <c r="J216" s="66">
        <v>495</v>
      </c>
      <c r="K216" s="47">
        <f t="shared" si="0"/>
        <v>4950</v>
      </c>
      <c r="L216" s="48"/>
      <c r="M216" s="11" t="s">
        <v>43</v>
      </c>
      <c r="N216" s="47">
        <f t="shared" si="1"/>
        <v>4950</v>
      </c>
      <c r="O216" s="13">
        <v>45619</v>
      </c>
      <c r="P216" s="49">
        <v>105454</v>
      </c>
      <c r="R216" t="str">
        <f t="shared" si="5"/>
        <v>Nov/24</v>
      </c>
    </row>
    <row r="217" spans="2:18" ht="15.75" customHeight="1">
      <c r="B217" s="70">
        <v>45612</v>
      </c>
      <c r="C217" s="43" t="s">
        <v>37</v>
      </c>
      <c r="D217" s="43">
        <v>2024</v>
      </c>
      <c r="E217" s="44">
        <v>2</v>
      </c>
      <c r="F217" s="45" t="s">
        <v>75</v>
      </c>
      <c r="G217" s="45" t="s">
        <v>77</v>
      </c>
      <c r="H217" s="45" t="s">
        <v>78</v>
      </c>
      <c r="I217" s="46" t="s">
        <v>42</v>
      </c>
      <c r="J217" s="66">
        <v>435</v>
      </c>
      <c r="K217" s="47">
        <f t="shared" si="0"/>
        <v>870</v>
      </c>
      <c r="L217" s="48"/>
      <c r="M217" s="11" t="s">
        <v>43</v>
      </c>
      <c r="N217" s="47">
        <f t="shared" si="1"/>
        <v>870</v>
      </c>
      <c r="O217" s="13">
        <v>45619</v>
      </c>
      <c r="P217" s="49">
        <v>105454</v>
      </c>
      <c r="R217" t="str">
        <f t="shared" si="5"/>
        <v>Nov/24</v>
      </c>
    </row>
    <row r="218" spans="2:18" ht="15.75" customHeight="1">
      <c r="B218" s="90">
        <v>45613</v>
      </c>
      <c r="C218" s="43" t="s">
        <v>37</v>
      </c>
      <c r="D218" s="43">
        <v>2024</v>
      </c>
      <c r="E218" s="44">
        <v>40</v>
      </c>
      <c r="F218" s="45" t="s">
        <v>39</v>
      </c>
      <c r="G218" s="11" t="s">
        <v>40</v>
      </c>
      <c r="H218" s="45" t="s">
        <v>41</v>
      </c>
      <c r="I218" s="46" t="s">
        <v>42</v>
      </c>
      <c r="J218" s="47">
        <v>4.5</v>
      </c>
      <c r="K218" s="47">
        <f t="shared" si="0"/>
        <v>180</v>
      </c>
      <c r="L218" s="48"/>
      <c r="M218" s="11" t="s">
        <v>43</v>
      </c>
      <c r="N218" s="47">
        <f t="shared" si="1"/>
        <v>180</v>
      </c>
      <c r="O218" s="90">
        <v>45613</v>
      </c>
      <c r="P218" s="67">
        <v>0</v>
      </c>
      <c r="R218" t="str">
        <f t="shared" si="5"/>
        <v>Nov/24</v>
      </c>
    </row>
    <row r="219" spans="2:18" ht="15.75" customHeight="1">
      <c r="B219" s="70">
        <v>45613</v>
      </c>
      <c r="C219" s="43" t="s">
        <v>37</v>
      </c>
      <c r="D219" s="43">
        <v>2024</v>
      </c>
      <c r="E219" s="44">
        <v>4</v>
      </c>
      <c r="F219" s="45" t="s">
        <v>81</v>
      </c>
      <c r="G219" s="45" t="s">
        <v>77</v>
      </c>
      <c r="H219" s="45" t="s">
        <v>78</v>
      </c>
      <c r="I219" s="46" t="s">
        <v>42</v>
      </c>
      <c r="J219" s="66">
        <v>495</v>
      </c>
      <c r="K219" s="47">
        <f t="shared" si="0"/>
        <v>1980</v>
      </c>
      <c r="L219" s="48"/>
      <c r="M219" s="11" t="s">
        <v>43</v>
      </c>
      <c r="N219" s="47">
        <f t="shared" si="1"/>
        <v>1980</v>
      </c>
      <c r="O219" s="13">
        <v>45620</v>
      </c>
      <c r="P219" s="49">
        <v>105672</v>
      </c>
      <c r="R219" t="str">
        <f t="shared" si="5"/>
        <v>Nov/24</v>
      </c>
    </row>
    <row r="220" spans="2:18" ht="15.75" customHeight="1">
      <c r="B220" s="70">
        <v>45614</v>
      </c>
      <c r="C220" s="43" t="s">
        <v>37</v>
      </c>
      <c r="D220" s="43">
        <v>2024</v>
      </c>
      <c r="E220" s="44">
        <v>10</v>
      </c>
      <c r="F220" s="45" t="s">
        <v>176</v>
      </c>
      <c r="G220" s="45" t="s">
        <v>96</v>
      </c>
      <c r="H220" s="51" t="s">
        <v>175</v>
      </c>
      <c r="I220" s="46" t="s">
        <v>42</v>
      </c>
      <c r="J220" s="66">
        <v>19.079999999999998</v>
      </c>
      <c r="K220" s="47">
        <f t="shared" si="0"/>
        <v>190.79999999999998</v>
      </c>
      <c r="L220" s="48"/>
      <c r="M220" s="11" t="s">
        <v>43</v>
      </c>
      <c r="N220" s="47">
        <f t="shared" si="1"/>
        <v>190.79999999999998</v>
      </c>
      <c r="O220" s="13">
        <v>45614</v>
      </c>
      <c r="P220" s="67">
        <v>588217</v>
      </c>
      <c r="R220" t="str">
        <f t="shared" si="5"/>
        <v>Nov/24</v>
      </c>
    </row>
    <row r="221" spans="2:18" ht="15.75" customHeight="1">
      <c r="B221" s="70">
        <v>45614</v>
      </c>
      <c r="C221" s="43" t="s">
        <v>37</v>
      </c>
      <c r="D221" s="43">
        <v>2024</v>
      </c>
      <c r="E221" s="44">
        <v>15</v>
      </c>
      <c r="F221" s="51" t="s">
        <v>174</v>
      </c>
      <c r="G221" s="45" t="s">
        <v>96</v>
      </c>
      <c r="H221" s="51" t="s">
        <v>175</v>
      </c>
      <c r="I221" s="46" t="s">
        <v>42</v>
      </c>
      <c r="J221" s="66">
        <v>16.920000000000002</v>
      </c>
      <c r="K221" s="47">
        <f t="shared" si="0"/>
        <v>253.8</v>
      </c>
      <c r="L221" s="48"/>
      <c r="M221" s="11" t="s">
        <v>43</v>
      </c>
      <c r="N221" s="47">
        <f t="shared" si="1"/>
        <v>253.8</v>
      </c>
      <c r="O221" s="13">
        <v>45614</v>
      </c>
      <c r="P221" s="67">
        <v>588217</v>
      </c>
      <c r="R221" t="str">
        <f t="shared" si="5"/>
        <v>Nov/24</v>
      </c>
    </row>
    <row r="222" spans="2:18" ht="15.75" customHeight="1">
      <c r="B222" s="70">
        <v>45614</v>
      </c>
      <c r="C222" s="43" t="s">
        <v>37</v>
      </c>
      <c r="D222" s="43">
        <v>2024</v>
      </c>
      <c r="E222" s="44">
        <v>15</v>
      </c>
      <c r="F222" s="45" t="s">
        <v>236</v>
      </c>
      <c r="G222" s="51" t="s">
        <v>96</v>
      </c>
      <c r="H222" s="45" t="s">
        <v>175</v>
      </c>
      <c r="I222" s="46" t="s">
        <v>42</v>
      </c>
      <c r="J222" s="47">
        <v>37.32</v>
      </c>
      <c r="K222" s="47">
        <f t="shared" si="0"/>
        <v>559.79999999999995</v>
      </c>
      <c r="L222" s="48"/>
      <c r="M222" s="11" t="s">
        <v>43</v>
      </c>
      <c r="N222" s="47">
        <f t="shared" si="1"/>
        <v>559.79999999999995</v>
      </c>
      <c r="O222" s="13">
        <v>45614</v>
      </c>
      <c r="P222" s="67">
        <v>588217</v>
      </c>
      <c r="R222" t="str">
        <f t="shared" si="5"/>
        <v>Nov/24</v>
      </c>
    </row>
    <row r="223" spans="2:18" ht="15.75" customHeight="1">
      <c r="B223" s="70">
        <v>45614</v>
      </c>
      <c r="C223" s="43" t="s">
        <v>37</v>
      </c>
      <c r="D223" s="43">
        <v>2024</v>
      </c>
      <c r="E223" s="44">
        <v>15</v>
      </c>
      <c r="F223" s="45" t="s">
        <v>237</v>
      </c>
      <c r="G223" s="45" t="s">
        <v>96</v>
      </c>
      <c r="H223" s="45" t="s">
        <v>175</v>
      </c>
      <c r="I223" s="65" t="s">
        <v>42</v>
      </c>
      <c r="J223" s="66">
        <v>18.66</v>
      </c>
      <c r="K223" s="47">
        <f t="shared" si="0"/>
        <v>279.89999999999998</v>
      </c>
      <c r="L223" s="48"/>
      <c r="M223" s="11" t="s">
        <v>43</v>
      </c>
      <c r="N223" s="47">
        <f t="shared" si="1"/>
        <v>279.89999999999998</v>
      </c>
      <c r="O223" s="13">
        <v>45614</v>
      </c>
      <c r="P223" s="67">
        <v>588217</v>
      </c>
      <c r="R223" t="str">
        <f t="shared" si="5"/>
        <v>Nov/24</v>
      </c>
    </row>
    <row r="224" spans="2:18" ht="15.75" customHeight="1">
      <c r="B224" s="70">
        <v>45614</v>
      </c>
      <c r="C224" s="43" t="s">
        <v>37</v>
      </c>
      <c r="D224" s="43">
        <v>2024</v>
      </c>
      <c r="E224" s="44">
        <v>6</v>
      </c>
      <c r="F224" s="51" t="s">
        <v>200</v>
      </c>
      <c r="G224" s="45" t="s">
        <v>96</v>
      </c>
      <c r="H224" s="45" t="s">
        <v>175</v>
      </c>
      <c r="I224" s="65" t="s">
        <v>42</v>
      </c>
      <c r="J224" s="66">
        <v>17.64</v>
      </c>
      <c r="K224" s="47">
        <f t="shared" si="0"/>
        <v>105.84</v>
      </c>
      <c r="L224" s="48"/>
      <c r="M224" s="11" t="s">
        <v>43</v>
      </c>
      <c r="N224" s="47">
        <f t="shared" si="1"/>
        <v>105.84</v>
      </c>
      <c r="O224" s="13">
        <v>45614</v>
      </c>
      <c r="P224" s="67">
        <v>588217</v>
      </c>
      <c r="R224" t="str">
        <f t="shared" si="5"/>
        <v>Nov/24</v>
      </c>
    </row>
    <row r="225" spans="2:18" ht="15.75" customHeight="1">
      <c r="B225" s="70">
        <v>45614</v>
      </c>
      <c r="C225" s="43" t="s">
        <v>37</v>
      </c>
      <c r="D225" s="43">
        <v>2024</v>
      </c>
      <c r="E225" s="44">
        <v>10</v>
      </c>
      <c r="F225" s="45" t="s">
        <v>201</v>
      </c>
      <c r="G225" s="51" t="s">
        <v>96</v>
      </c>
      <c r="H225" s="45" t="s">
        <v>175</v>
      </c>
      <c r="I225" s="68" t="s">
        <v>42</v>
      </c>
      <c r="J225" s="47">
        <v>17.64</v>
      </c>
      <c r="K225" s="47">
        <f t="shared" si="0"/>
        <v>176.4</v>
      </c>
      <c r="L225" s="48"/>
      <c r="M225" s="11" t="s">
        <v>43</v>
      </c>
      <c r="N225" s="47">
        <f t="shared" si="1"/>
        <v>176.4</v>
      </c>
      <c r="O225" s="13">
        <v>45614</v>
      </c>
      <c r="P225" s="67">
        <v>588217</v>
      </c>
      <c r="R225" t="str">
        <f t="shared" si="5"/>
        <v>Nov/24</v>
      </c>
    </row>
    <row r="226" spans="2:18" ht="15.75" customHeight="1">
      <c r="B226" s="70">
        <v>45614</v>
      </c>
      <c r="C226" s="43" t="s">
        <v>37</v>
      </c>
      <c r="D226" s="43">
        <v>2024</v>
      </c>
      <c r="E226" s="44">
        <v>20</v>
      </c>
      <c r="F226" s="45" t="s">
        <v>81</v>
      </c>
      <c r="G226" s="51" t="s">
        <v>77</v>
      </c>
      <c r="H226" s="45" t="s">
        <v>78</v>
      </c>
      <c r="I226" s="68" t="s">
        <v>42</v>
      </c>
      <c r="J226" s="47">
        <v>495</v>
      </c>
      <c r="K226" s="47">
        <f t="shared" si="0"/>
        <v>9900</v>
      </c>
      <c r="L226" s="48"/>
      <c r="M226" s="11" t="s">
        <v>43</v>
      </c>
      <c r="N226" s="47">
        <f t="shared" si="1"/>
        <v>9900</v>
      </c>
      <c r="O226" s="13">
        <v>45621</v>
      </c>
      <c r="P226" s="49">
        <v>105725</v>
      </c>
      <c r="R226" t="str">
        <f t="shared" si="5"/>
        <v>Nov/24</v>
      </c>
    </row>
    <row r="227" spans="2:18" ht="15.75" customHeight="1">
      <c r="B227" s="70">
        <v>45614</v>
      </c>
      <c r="C227" s="43" t="s">
        <v>37</v>
      </c>
      <c r="D227" s="43">
        <v>2024</v>
      </c>
      <c r="E227" s="44">
        <v>2</v>
      </c>
      <c r="F227" s="45" t="s">
        <v>75</v>
      </c>
      <c r="G227" s="45" t="s">
        <v>77</v>
      </c>
      <c r="H227" s="45" t="s">
        <v>78</v>
      </c>
      <c r="I227" s="46" t="s">
        <v>42</v>
      </c>
      <c r="J227" s="66">
        <v>435</v>
      </c>
      <c r="K227" s="47">
        <f t="shared" si="0"/>
        <v>870</v>
      </c>
      <c r="L227" s="48"/>
      <c r="M227" s="11" t="s">
        <v>43</v>
      </c>
      <c r="N227" s="47">
        <f t="shared" si="1"/>
        <v>870</v>
      </c>
      <c r="O227" s="13">
        <v>45621</v>
      </c>
      <c r="P227" s="49">
        <v>105725</v>
      </c>
      <c r="R227" t="str">
        <f t="shared" si="5"/>
        <v>Nov/24</v>
      </c>
    </row>
    <row r="228" spans="2:18" ht="15.75" customHeight="1">
      <c r="B228" s="70">
        <v>45614</v>
      </c>
      <c r="C228" s="43" t="s">
        <v>37</v>
      </c>
      <c r="D228" s="43">
        <v>2024</v>
      </c>
      <c r="E228" s="44">
        <v>6</v>
      </c>
      <c r="F228" s="45" t="s">
        <v>238</v>
      </c>
      <c r="G228" s="45" t="s">
        <v>40</v>
      </c>
      <c r="H228" s="45" t="s">
        <v>181</v>
      </c>
      <c r="I228" s="46" t="s">
        <v>42</v>
      </c>
      <c r="J228" s="47">
        <v>69</v>
      </c>
      <c r="K228" s="47">
        <f t="shared" si="0"/>
        <v>414</v>
      </c>
      <c r="L228" s="48"/>
      <c r="M228" s="11" t="s">
        <v>51</v>
      </c>
      <c r="N228" s="47">
        <f t="shared" si="1"/>
        <v>414</v>
      </c>
      <c r="O228" s="13">
        <v>45628</v>
      </c>
      <c r="P228" s="49">
        <v>5416</v>
      </c>
      <c r="R228" t="str">
        <f t="shared" si="5"/>
        <v>Nov/24</v>
      </c>
    </row>
    <row r="229" spans="2:18" ht="15.75" customHeight="1">
      <c r="B229" s="70">
        <v>45614</v>
      </c>
      <c r="C229" s="43" t="s">
        <v>37</v>
      </c>
      <c r="D229" s="43">
        <v>2024</v>
      </c>
      <c r="E229" s="44">
        <v>6</v>
      </c>
      <c r="F229" s="45" t="s">
        <v>239</v>
      </c>
      <c r="G229" s="45" t="s">
        <v>40</v>
      </c>
      <c r="H229" s="45" t="s">
        <v>181</v>
      </c>
      <c r="I229" s="46" t="s">
        <v>42</v>
      </c>
      <c r="J229" s="47">
        <v>69</v>
      </c>
      <c r="K229" s="47">
        <f t="shared" si="0"/>
        <v>414</v>
      </c>
      <c r="L229" s="48"/>
      <c r="M229" s="11" t="s">
        <v>51</v>
      </c>
      <c r="N229" s="47">
        <f t="shared" si="1"/>
        <v>414</v>
      </c>
      <c r="O229" s="13">
        <v>45628</v>
      </c>
      <c r="P229" s="49">
        <v>5416</v>
      </c>
      <c r="R229" t="str">
        <f t="shared" si="5"/>
        <v>Nov/24</v>
      </c>
    </row>
    <row r="230" spans="2:18" ht="15.75" customHeight="1">
      <c r="B230" s="70">
        <v>45614</v>
      </c>
      <c r="C230" s="43" t="s">
        <v>37</v>
      </c>
      <c r="D230" s="43">
        <v>2024</v>
      </c>
      <c r="E230" s="44">
        <v>6</v>
      </c>
      <c r="F230" s="51" t="s">
        <v>227</v>
      </c>
      <c r="G230" s="45" t="s">
        <v>40</v>
      </c>
      <c r="H230" s="45" t="s">
        <v>181</v>
      </c>
      <c r="I230" s="46" t="s">
        <v>42</v>
      </c>
      <c r="J230" s="47">
        <v>39</v>
      </c>
      <c r="K230" s="47">
        <f t="shared" si="0"/>
        <v>234</v>
      </c>
      <c r="L230" s="48"/>
      <c r="M230" s="11" t="s">
        <v>51</v>
      </c>
      <c r="N230" s="47">
        <f t="shared" si="1"/>
        <v>234</v>
      </c>
      <c r="O230" s="13">
        <v>45628</v>
      </c>
      <c r="P230" s="49">
        <v>5416</v>
      </c>
      <c r="R230" t="str">
        <f t="shared" si="5"/>
        <v>Nov/24</v>
      </c>
    </row>
    <row r="231" spans="2:18" ht="15.75" customHeight="1">
      <c r="B231" s="70">
        <v>45614</v>
      </c>
      <c r="C231" s="43" t="s">
        <v>37</v>
      </c>
      <c r="D231" s="43">
        <v>2024</v>
      </c>
      <c r="E231" s="44">
        <v>2</v>
      </c>
      <c r="F231" s="51" t="s">
        <v>240</v>
      </c>
      <c r="G231" s="11" t="s">
        <v>40</v>
      </c>
      <c r="H231" s="51" t="s">
        <v>181</v>
      </c>
      <c r="I231" s="46" t="s">
        <v>42</v>
      </c>
      <c r="J231" s="47">
        <v>225</v>
      </c>
      <c r="K231" s="47">
        <f t="shared" si="0"/>
        <v>450</v>
      </c>
      <c r="L231" s="48"/>
      <c r="M231" s="11" t="s">
        <v>51</v>
      </c>
      <c r="N231" s="47">
        <f t="shared" si="1"/>
        <v>450</v>
      </c>
      <c r="O231" s="13">
        <v>45628</v>
      </c>
      <c r="P231" s="49">
        <v>5416</v>
      </c>
      <c r="R231" t="str">
        <f t="shared" si="5"/>
        <v>Nov/24</v>
      </c>
    </row>
    <row r="232" spans="2:18" ht="15.75" customHeight="1">
      <c r="B232" s="70">
        <v>45614</v>
      </c>
      <c r="C232" s="43" t="s">
        <v>37</v>
      </c>
      <c r="D232" s="43">
        <v>2024</v>
      </c>
      <c r="E232" s="44">
        <v>3</v>
      </c>
      <c r="F232" s="51" t="s">
        <v>71</v>
      </c>
      <c r="G232" s="45" t="s">
        <v>46</v>
      </c>
      <c r="H232" s="51" t="s">
        <v>70</v>
      </c>
      <c r="I232" s="46" t="s">
        <v>42</v>
      </c>
      <c r="J232" s="66">
        <v>288</v>
      </c>
      <c r="K232" s="47">
        <f t="shared" si="0"/>
        <v>864</v>
      </c>
      <c r="L232" s="48"/>
      <c r="M232" s="11" t="s">
        <v>51</v>
      </c>
      <c r="N232" s="47">
        <f t="shared" si="1"/>
        <v>864</v>
      </c>
      <c r="O232" s="13">
        <v>45628</v>
      </c>
      <c r="P232" s="67">
        <v>9513</v>
      </c>
      <c r="R232" t="str">
        <f t="shared" si="5"/>
        <v>Nov/24</v>
      </c>
    </row>
    <row r="233" spans="2:18" ht="15.75" customHeight="1">
      <c r="B233" s="70">
        <v>45614</v>
      </c>
      <c r="C233" s="43" t="s">
        <v>37</v>
      </c>
      <c r="D233" s="43">
        <v>2024</v>
      </c>
      <c r="E233" s="44">
        <v>15</v>
      </c>
      <c r="F233" s="51" t="s">
        <v>90</v>
      </c>
      <c r="G233" s="45" t="s">
        <v>40</v>
      </c>
      <c r="H233" s="51" t="s">
        <v>91</v>
      </c>
      <c r="I233" s="46" t="s">
        <v>42</v>
      </c>
      <c r="J233" s="66">
        <v>128.06</v>
      </c>
      <c r="K233" s="47">
        <f t="shared" si="0"/>
        <v>1920.9</v>
      </c>
      <c r="L233" s="48"/>
      <c r="M233" s="11" t="s">
        <v>51</v>
      </c>
      <c r="N233" s="47">
        <f t="shared" si="1"/>
        <v>1920.9</v>
      </c>
      <c r="O233" s="13">
        <v>45635</v>
      </c>
      <c r="P233" s="67">
        <v>7886</v>
      </c>
      <c r="R233" t="str">
        <f t="shared" si="5"/>
        <v>Nov/24</v>
      </c>
    </row>
    <row r="234" spans="2:18" ht="15.75" customHeight="1">
      <c r="B234" s="70">
        <v>45614</v>
      </c>
      <c r="C234" s="43" t="s">
        <v>37</v>
      </c>
      <c r="D234" s="43">
        <v>2024</v>
      </c>
      <c r="E234" s="44">
        <v>1</v>
      </c>
      <c r="F234" s="51" t="s">
        <v>241</v>
      </c>
      <c r="G234" s="45" t="s">
        <v>108</v>
      </c>
      <c r="H234" s="51" t="s">
        <v>242</v>
      </c>
      <c r="I234" s="46" t="s">
        <v>74</v>
      </c>
      <c r="J234" s="66">
        <v>1000</v>
      </c>
      <c r="K234" s="47">
        <f t="shared" si="0"/>
        <v>1000</v>
      </c>
      <c r="L234" s="48"/>
      <c r="M234" s="11" t="s">
        <v>51</v>
      </c>
      <c r="N234" s="47">
        <f t="shared" si="1"/>
        <v>1000</v>
      </c>
      <c r="O234" s="13">
        <v>45614</v>
      </c>
      <c r="P234" s="67">
        <v>256112031</v>
      </c>
      <c r="R234" t="str">
        <f t="shared" si="5"/>
        <v>Nov/24</v>
      </c>
    </row>
    <row r="235" spans="2:18" ht="15.75" customHeight="1">
      <c r="B235" s="70">
        <v>45614</v>
      </c>
      <c r="C235" s="43" t="s">
        <v>37</v>
      </c>
      <c r="D235" s="43">
        <v>2024</v>
      </c>
      <c r="E235" s="44">
        <v>6</v>
      </c>
      <c r="F235" s="45" t="s">
        <v>196</v>
      </c>
      <c r="G235" s="45" t="s">
        <v>46</v>
      </c>
      <c r="H235" s="51" t="s">
        <v>195</v>
      </c>
      <c r="I235" s="46" t="s">
        <v>42</v>
      </c>
      <c r="J235" s="66">
        <v>222.4</v>
      </c>
      <c r="K235" s="47">
        <f t="shared" si="0"/>
        <v>1334.4</v>
      </c>
      <c r="L235" s="48"/>
      <c r="M235" s="11" t="s">
        <v>51</v>
      </c>
      <c r="N235" s="47">
        <f t="shared" si="1"/>
        <v>1334.4</v>
      </c>
      <c r="O235" s="13">
        <v>45624</v>
      </c>
      <c r="P235" s="67">
        <v>278465</v>
      </c>
      <c r="R235" t="str">
        <f t="shared" si="5"/>
        <v>Nov/24</v>
      </c>
    </row>
    <row r="236" spans="2:18" ht="15.75" customHeight="1">
      <c r="B236" s="70">
        <v>45615</v>
      </c>
      <c r="C236" s="43" t="s">
        <v>37</v>
      </c>
      <c r="D236" s="43">
        <v>2024</v>
      </c>
      <c r="E236" s="44">
        <v>1</v>
      </c>
      <c r="F236" s="51" t="s">
        <v>243</v>
      </c>
      <c r="G236" s="45" t="s">
        <v>53</v>
      </c>
      <c r="H236" s="51" t="s">
        <v>68</v>
      </c>
      <c r="I236" s="46" t="s">
        <v>42</v>
      </c>
      <c r="J236" s="66">
        <v>17.43</v>
      </c>
      <c r="K236" s="47">
        <f t="shared" si="0"/>
        <v>17.43</v>
      </c>
      <c r="L236" s="48"/>
      <c r="M236" s="11" t="s">
        <v>51</v>
      </c>
      <c r="N236" s="47">
        <f t="shared" si="1"/>
        <v>17.43</v>
      </c>
      <c r="O236" s="13">
        <v>45622</v>
      </c>
      <c r="P236" s="67">
        <v>1249954</v>
      </c>
      <c r="R236" t="str">
        <f t="shared" si="5"/>
        <v>Nov/24</v>
      </c>
    </row>
    <row r="237" spans="2:18" ht="15.75" customHeight="1">
      <c r="B237" s="70">
        <v>45615</v>
      </c>
      <c r="C237" s="43" t="s">
        <v>37</v>
      </c>
      <c r="D237" s="43">
        <v>2024</v>
      </c>
      <c r="E237" s="44">
        <v>20</v>
      </c>
      <c r="F237" s="45" t="s">
        <v>244</v>
      </c>
      <c r="G237" s="51" t="s">
        <v>53</v>
      </c>
      <c r="H237" s="45" t="s">
        <v>68</v>
      </c>
      <c r="I237" s="46" t="s">
        <v>42</v>
      </c>
      <c r="J237" s="47">
        <v>6.7251000000000003</v>
      </c>
      <c r="K237" s="47">
        <f t="shared" si="0"/>
        <v>134.50200000000001</v>
      </c>
      <c r="L237" s="48"/>
      <c r="M237" s="11" t="s">
        <v>51</v>
      </c>
      <c r="N237" s="47">
        <f t="shared" si="1"/>
        <v>134.50200000000001</v>
      </c>
      <c r="O237" s="13">
        <v>45622</v>
      </c>
      <c r="P237" s="67">
        <v>1249954</v>
      </c>
      <c r="R237" t="str">
        <f t="shared" si="5"/>
        <v>Nov/24</v>
      </c>
    </row>
    <row r="238" spans="2:18" ht="15.75" customHeight="1">
      <c r="B238" s="70">
        <v>45615</v>
      </c>
      <c r="C238" s="43" t="s">
        <v>37</v>
      </c>
      <c r="D238" s="43">
        <v>2024</v>
      </c>
      <c r="E238" s="44">
        <v>2</v>
      </c>
      <c r="F238" s="45" t="s">
        <v>245</v>
      </c>
      <c r="G238" s="45" t="s">
        <v>46</v>
      </c>
      <c r="H238" s="45" t="s">
        <v>68</v>
      </c>
      <c r="I238" s="65" t="s">
        <v>42</v>
      </c>
      <c r="J238" s="66">
        <v>33.625999999999998</v>
      </c>
      <c r="K238" s="47">
        <f t="shared" si="0"/>
        <v>67.251999999999995</v>
      </c>
      <c r="L238" s="48"/>
      <c r="M238" s="11" t="s">
        <v>51</v>
      </c>
      <c r="N238" s="47">
        <f t="shared" si="1"/>
        <v>67.251999999999995</v>
      </c>
      <c r="O238" s="13">
        <v>45622</v>
      </c>
      <c r="P238" s="67">
        <v>1249954</v>
      </c>
      <c r="R238" t="str">
        <f t="shared" si="5"/>
        <v>Nov/24</v>
      </c>
    </row>
    <row r="239" spans="2:18" ht="15.75" customHeight="1">
      <c r="B239" s="70">
        <v>45615</v>
      </c>
      <c r="C239" s="43" t="s">
        <v>37</v>
      </c>
      <c r="D239" s="43">
        <v>2024</v>
      </c>
      <c r="E239" s="44">
        <v>20</v>
      </c>
      <c r="F239" s="51" t="s">
        <v>246</v>
      </c>
      <c r="G239" s="45" t="s">
        <v>46</v>
      </c>
      <c r="H239" s="45" t="s">
        <v>68</v>
      </c>
      <c r="I239" s="65" t="s">
        <v>42</v>
      </c>
      <c r="J239" s="66">
        <v>7.5</v>
      </c>
      <c r="K239" s="47">
        <f t="shared" si="0"/>
        <v>150</v>
      </c>
      <c r="L239" s="48"/>
      <c r="M239" s="11" t="s">
        <v>51</v>
      </c>
      <c r="N239" s="47">
        <f t="shared" si="1"/>
        <v>150</v>
      </c>
      <c r="O239" s="13">
        <v>45622</v>
      </c>
      <c r="P239" s="67">
        <v>1249954</v>
      </c>
      <c r="R239" t="str">
        <f t="shared" si="5"/>
        <v>Nov/24</v>
      </c>
    </row>
    <row r="240" spans="2:18" ht="15.75" customHeight="1">
      <c r="B240" s="70">
        <v>45615</v>
      </c>
      <c r="C240" s="43" t="s">
        <v>37</v>
      </c>
      <c r="D240" s="43">
        <v>2024</v>
      </c>
      <c r="E240" s="44">
        <v>1</v>
      </c>
      <c r="F240" s="45" t="s">
        <v>247</v>
      </c>
      <c r="G240" s="51" t="s">
        <v>53</v>
      </c>
      <c r="H240" s="45" t="s">
        <v>68</v>
      </c>
      <c r="I240" s="68" t="s">
        <v>42</v>
      </c>
      <c r="J240" s="47">
        <v>79.309200000000004</v>
      </c>
      <c r="K240" s="47">
        <f t="shared" si="0"/>
        <v>79.309200000000004</v>
      </c>
      <c r="L240" s="48"/>
      <c r="M240" s="11" t="s">
        <v>51</v>
      </c>
      <c r="N240" s="47">
        <f t="shared" si="1"/>
        <v>79.309200000000004</v>
      </c>
      <c r="O240" s="13">
        <v>45622</v>
      </c>
      <c r="P240" s="67">
        <v>1249954</v>
      </c>
      <c r="R240" t="str">
        <f t="shared" si="5"/>
        <v>Nov/24</v>
      </c>
    </row>
    <row r="241" spans="2:18" ht="15.75" customHeight="1">
      <c r="B241" s="70">
        <v>45615</v>
      </c>
      <c r="C241" s="43" t="s">
        <v>37</v>
      </c>
      <c r="D241" s="43">
        <v>2024</v>
      </c>
      <c r="E241" s="44">
        <v>1</v>
      </c>
      <c r="F241" s="45" t="s">
        <v>59</v>
      </c>
      <c r="G241" s="51" t="s">
        <v>49</v>
      </c>
      <c r="H241" s="45" t="s">
        <v>59</v>
      </c>
      <c r="I241" s="68" t="s">
        <v>55</v>
      </c>
      <c r="J241" s="47">
        <v>81.58</v>
      </c>
      <c r="K241" s="47">
        <f t="shared" si="0"/>
        <v>81.58</v>
      </c>
      <c r="L241" s="48"/>
      <c r="M241" s="11" t="s">
        <v>51</v>
      </c>
      <c r="N241" s="47">
        <f t="shared" si="1"/>
        <v>81.58</v>
      </c>
      <c r="O241" s="13">
        <v>45615</v>
      </c>
      <c r="P241" s="49">
        <v>0</v>
      </c>
      <c r="R241" t="str">
        <f t="shared" si="5"/>
        <v>Nov/24</v>
      </c>
    </row>
    <row r="242" spans="2:18" ht="15.75" customHeight="1">
      <c r="B242" s="70">
        <v>45615</v>
      </c>
      <c r="C242" s="43" t="s">
        <v>37</v>
      </c>
      <c r="D242" s="43">
        <v>2024</v>
      </c>
      <c r="E242" s="44">
        <v>1</v>
      </c>
      <c r="F242" s="45" t="s">
        <v>248</v>
      </c>
      <c r="G242" s="45" t="s">
        <v>49</v>
      </c>
      <c r="H242" s="45" t="s">
        <v>50</v>
      </c>
      <c r="I242" s="46" t="s">
        <v>55</v>
      </c>
      <c r="J242" s="66">
        <v>76.48</v>
      </c>
      <c r="K242" s="47">
        <f t="shared" si="0"/>
        <v>76.48</v>
      </c>
      <c r="L242" s="48"/>
      <c r="M242" s="11" t="s">
        <v>51</v>
      </c>
      <c r="N242" s="47">
        <f t="shared" si="1"/>
        <v>76.48</v>
      </c>
      <c r="O242" s="13">
        <v>45615</v>
      </c>
      <c r="P242" s="49">
        <v>0</v>
      </c>
      <c r="R242" t="str">
        <f t="shared" si="5"/>
        <v>Nov/24</v>
      </c>
    </row>
    <row r="243" spans="2:18" ht="15.75" customHeight="1">
      <c r="B243" s="70">
        <v>45615</v>
      </c>
      <c r="C243" s="43" t="s">
        <v>37</v>
      </c>
      <c r="D243" s="43">
        <v>2024</v>
      </c>
      <c r="E243" s="44">
        <v>3</v>
      </c>
      <c r="F243" s="45" t="s">
        <v>219</v>
      </c>
      <c r="G243" s="45" t="s">
        <v>40</v>
      </c>
      <c r="H243" s="45" t="s">
        <v>220</v>
      </c>
      <c r="I243" s="46" t="s">
        <v>42</v>
      </c>
      <c r="J243" s="66">
        <v>185</v>
      </c>
      <c r="K243" s="47">
        <f t="shared" si="0"/>
        <v>555</v>
      </c>
      <c r="L243" s="48"/>
      <c r="M243" s="11" t="s">
        <v>51</v>
      </c>
      <c r="N243" s="47">
        <f t="shared" si="1"/>
        <v>555</v>
      </c>
      <c r="O243" s="13">
        <v>45615</v>
      </c>
      <c r="P243" s="49">
        <v>22474</v>
      </c>
      <c r="R243" t="str">
        <f t="shared" si="5"/>
        <v>Nov/24</v>
      </c>
    </row>
    <row r="244" spans="2:18" ht="15.75" customHeight="1">
      <c r="B244" s="70">
        <v>45615</v>
      </c>
      <c r="C244" s="43" t="s">
        <v>37</v>
      </c>
      <c r="D244" s="43">
        <v>2024</v>
      </c>
      <c r="E244" s="44">
        <v>12</v>
      </c>
      <c r="F244" s="51" t="s">
        <v>64</v>
      </c>
      <c r="G244" s="45" t="s">
        <v>46</v>
      </c>
      <c r="H244" s="45" t="s">
        <v>65</v>
      </c>
      <c r="I244" s="46" t="s">
        <v>42</v>
      </c>
      <c r="J244" s="66">
        <v>39</v>
      </c>
      <c r="K244" s="47">
        <f t="shared" si="0"/>
        <v>468</v>
      </c>
      <c r="L244" s="48"/>
      <c r="M244" s="11" t="s">
        <v>43</v>
      </c>
      <c r="N244" s="47">
        <f t="shared" si="1"/>
        <v>468</v>
      </c>
      <c r="O244" s="13">
        <v>45615</v>
      </c>
      <c r="P244" s="49">
        <v>16188</v>
      </c>
      <c r="R244" t="str">
        <f t="shared" si="5"/>
        <v>Nov/24</v>
      </c>
    </row>
    <row r="245" spans="2:18" ht="15.75" customHeight="1">
      <c r="B245" s="70">
        <v>45615</v>
      </c>
      <c r="C245" s="43" t="s">
        <v>37</v>
      </c>
      <c r="D245" s="43">
        <v>2024</v>
      </c>
      <c r="E245" s="44">
        <v>6</v>
      </c>
      <c r="F245" s="45" t="s">
        <v>66</v>
      </c>
      <c r="G245" s="45" t="s">
        <v>46</v>
      </c>
      <c r="H245" s="45" t="s">
        <v>65</v>
      </c>
      <c r="I245" s="46" t="s">
        <v>42</v>
      </c>
      <c r="J245" s="66">
        <v>33</v>
      </c>
      <c r="K245" s="47">
        <f t="shared" si="0"/>
        <v>198</v>
      </c>
      <c r="L245" s="48"/>
      <c r="M245" s="11" t="s">
        <v>43</v>
      </c>
      <c r="N245" s="47">
        <f t="shared" si="1"/>
        <v>198</v>
      </c>
      <c r="O245" s="13">
        <v>45615</v>
      </c>
      <c r="P245" s="49">
        <v>16188</v>
      </c>
      <c r="R245" t="str">
        <f t="shared" si="5"/>
        <v>Nov/24</v>
      </c>
    </row>
    <row r="246" spans="2:18" ht="15.75" customHeight="1">
      <c r="B246" s="70">
        <v>45616</v>
      </c>
      <c r="C246" s="43" t="s">
        <v>37</v>
      </c>
      <c r="D246" s="43">
        <v>2024</v>
      </c>
      <c r="E246" s="44">
        <v>2</v>
      </c>
      <c r="F246" s="45" t="s">
        <v>67</v>
      </c>
      <c r="G246" s="45" t="s">
        <v>46</v>
      </c>
      <c r="H246" s="45" t="s">
        <v>68</v>
      </c>
      <c r="I246" s="46" t="s">
        <v>42</v>
      </c>
      <c r="J246" s="47">
        <v>240</v>
      </c>
      <c r="K246" s="47">
        <f t="shared" si="0"/>
        <v>480</v>
      </c>
      <c r="L246" s="48"/>
      <c r="M246" s="11" t="s">
        <v>51</v>
      </c>
      <c r="N246" s="47">
        <f t="shared" si="1"/>
        <v>480</v>
      </c>
      <c r="O246" s="13">
        <v>45623</v>
      </c>
      <c r="P246" s="49">
        <v>1250274</v>
      </c>
      <c r="R246" t="str">
        <f t="shared" si="5"/>
        <v>Nov/24</v>
      </c>
    </row>
    <row r="247" spans="2:18" ht="15.75" customHeight="1">
      <c r="B247" s="70">
        <v>45616</v>
      </c>
      <c r="C247" s="43" t="s">
        <v>37</v>
      </c>
      <c r="D247" s="43">
        <v>2024</v>
      </c>
      <c r="E247" s="44">
        <v>3</v>
      </c>
      <c r="F247" s="45" t="s">
        <v>233</v>
      </c>
      <c r="G247" s="45" t="s">
        <v>46</v>
      </c>
      <c r="H247" s="45" t="s">
        <v>68</v>
      </c>
      <c r="I247" s="46" t="s">
        <v>42</v>
      </c>
      <c r="J247" s="47">
        <v>91.37</v>
      </c>
      <c r="K247" s="47">
        <f t="shared" si="0"/>
        <v>274.11</v>
      </c>
      <c r="L247" s="48"/>
      <c r="M247" s="11" t="s">
        <v>51</v>
      </c>
      <c r="N247" s="47">
        <f t="shared" si="1"/>
        <v>274.11</v>
      </c>
      <c r="O247" s="13">
        <v>45623</v>
      </c>
      <c r="P247" s="49">
        <v>1250274</v>
      </c>
      <c r="R247" t="str">
        <f t="shared" si="5"/>
        <v>Nov/24</v>
      </c>
    </row>
    <row r="248" spans="2:18" ht="15.75" customHeight="1">
      <c r="B248" s="70">
        <v>45616</v>
      </c>
      <c r="C248" s="43" t="s">
        <v>37</v>
      </c>
      <c r="D248" s="43">
        <v>2024</v>
      </c>
      <c r="E248" s="44">
        <v>2</v>
      </c>
      <c r="F248" s="51" t="s">
        <v>208</v>
      </c>
      <c r="G248" s="45" t="s">
        <v>46</v>
      </c>
      <c r="H248" s="45" t="s">
        <v>70</v>
      </c>
      <c r="I248" s="46" t="s">
        <v>42</v>
      </c>
      <c r="J248" s="47">
        <v>267.49</v>
      </c>
      <c r="K248" s="47">
        <f t="shared" si="0"/>
        <v>534.98</v>
      </c>
      <c r="L248" s="48"/>
      <c r="M248" s="11" t="s">
        <v>51</v>
      </c>
      <c r="N248" s="47">
        <f t="shared" si="1"/>
        <v>534.98</v>
      </c>
      <c r="O248" s="13">
        <v>45630</v>
      </c>
      <c r="P248" s="49">
        <v>9738</v>
      </c>
      <c r="R248" t="str">
        <f t="shared" si="5"/>
        <v>Nov/24</v>
      </c>
    </row>
    <row r="249" spans="2:18" ht="15.75" customHeight="1">
      <c r="B249" s="70">
        <v>45616</v>
      </c>
      <c r="C249" s="43" t="s">
        <v>37</v>
      </c>
      <c r="D249" s="43">
        <v>2024</v>
      </c>
      <c r="E249" s="44">
        <v>8</v>
      </c>
      <c r="F249" s="51" t="s">
        <v>233</v>
      </c>
      <c r="G249" s="11" t="s">
        <v>46</v>
      </c>
      <c r="H249" s="51" t="s">
        <v>70</v>
      </c>
      <c r="I249" s="46" t="s">
        <v>42</v>
      </c>
      <c r="J249" s="47">
        <v>54.5</v>
      </c>
      <c r="K249" s="47">
        <f t="shared" si="0"/>
        <v>436</v>
      </c>
      <c r="L249" s="48"/>
      <c r="M249" s="11" t="s">
        <v>51</v>
      </c>
      <c r="N249" s="47">
        <f t="shared" si="1"/>
        <v>436</v>
      </c>
      <c r="O249" s="13">
        <v>45630</v>
      </c>
      <c r="P249" s="67">
        <v>9738</v>
      </c>
      <c r="R249" t="str">
        <f t="shared" si="5"/>
        <v>Nov/24</v>
      </c>
    </row>
    <row r="250" spans="2:18" ht="15.75" customHeight="1">
      <c r="B250" s="70">
        <v>45616</v>
      </c>
      <c r="C250" s="43" t="s">
        <v>37</v>
      </c>
      <c r="D250" s="43">
        <v>2024</v>
      </c>
      <c r="E250" s="91">
        <v>11.2</v>
      </c>
      <c r="F250" s="51" t="s">
        <v>249</v>
      </c>
      <c r="G250" s="45" t="s">
        <v>46</v>
      </c>
      <c r="H250" s="51" t="s">
        <v>250</v>
      </c>
      <c r="I250" s="46" t="s">
        <v>42</v>
      </c>
      <c r="J250" s="66">
        <v>34.569600000000001</v>
      </c>
      <c r="K250" s="47">
        <f t="shared" si="0"/>
        <v>387.17951999999997</v>
      </c>
      <c r="L250" s="48"/>
      <c r="M250" s="11" t="s">
        <v>51</v>
      </c>
      <c r="N250" s="47">
        <f t="shared" si="1"/>
        <v>387.17951999999997</v>
      </c>
      <c r="O250" s="13">
        <v>45622</v>
      </c>
      <c r="P250" s="67">
        <v>2120630</v>
      </c>
      <c r="R250" t="str">
        <f t="shared" si="5"/>
        <v>Nov/24</v>
      </c>
    </row>
    <row r="251" spans="2:18" ht="15.75" customHeight="1">
      <c r="B251" s="70">
        <v>45616</v>
      </c>
      <c r="C251" s="43" t="s">
        <v>37</v>
      </c>
      <c r="D251" s="43">
        <v>2024</v>
      </c>
      <c r="E251" s="44">
        <v>1</v>
      </c>
      <c r="F251" s="51" t="s">
        <v>209</v>
      </c>
      <c r="G251" s="45" t="s">
        <v>46</v>
      </c>
      <c r="H251" s="51" t="s">
        <v>184</v>
      </c>
      <c r="I251" s="46" t="s">
        <v>42</v>
      </c>
      <c r="J251" s="66">
        <v>238</v>
      </c>
      <c r="K251" s="47">
        <f t="shared" si="0"/>
        <v>238</v>
      </c>
      <c r="L251" s="48"/>
      <c r="M251" s="11" t="s">
        <v>51</v>
      </c>
      <c r="N251" s="47">
        <f t="shared" si="1"/>
        <v>238</v>
      </c>
      <c r="O251" s="13">
        <v>45624</v>
      </c>
      <c r="P251" s="67">
        <v>1520502</v>
      </c>
      <c r="R251" t="str">
        <f t="shared" si="5"/>
        <v>Nov/24</v>
      </c>
    </row>
    <row r="252" spans="2:18" ht="15.75" customHeight="1">
      <c r="B252" s="70">
        <v>45616</v>
      </c>
      <c r="C252" s="43" t="s">
        <v>37</v>
      </c>
      <c r="D252" s="43">
        <v>2024</v>
      </c>
      <c r="E252" s="44">
        <v>12</v>
      </c>
      <c r="F252" s="51" t="s">
        <v>64</v>
      </c>
      <c r="G252" s="45" t="s">
        <v>46</v>
      </c>
      <c r="H252" s="51" t="s">
        <v>65</v>
      </c>
      <c r="I252" s="46" t="s">
        <v>42</v>
      </c>
      <c r="J252" s="66">
        <v>39</v>
      </c>
      <c r="K252" s="47">
        <f t="shared" si="0"/>
        <v>468</v>
      </c>
      <c r="L252" s="48"/>
      <c r="M252" s="11" t="s">
        <v>43</v>
      </c>
      <c r="N252" s="47">
        <f t="shared" si="1"/>
        <v>468</v>
      </c>
      <c r="O252" s="13">
        <v>45616</v>
      </c>
      <c r="P252" s="67">
        <v>16210</v>
      </c>
      <c r="R252" t="str">
        <f t="shared" si="5"/>
        <v>Nov/24</v>
      </c>
    </row>
    <row r="253" spans="2:18" ht="15.75" customHeight="1">
      <c r="B253" s="70">
        <v>45616</v>
      </c>
      <c r="C253" s="43" t="s">
        <v>37</v>
      </c>
      <c r="D253" s="43">
        <v>2024</v>
      </c>
      <c r="E253" s="44">
        <v>6</v>
      </c>
      <c r="F253" s="45" t="s">
        <v>66</v>
      </c>
      <c r="G253" s="45" t="s">
        <v>46</v>
      </c>
      <c r="H253" s="51" t="s">
        <v>65</v>
      </c>
      <c r="I253" s="46" t="s">
        <v>42</v>
      </c>
      <c r="J253" s="66">
        <v>33</v>
      </c>
      <c r="K253" s="47">
        <f t="shared" si="0"/>
        <v>198</v>
      </c>
      <c r="L253" s="48"/>
      <c r="M253" s="11" t="s">
        <v>43</v>
      </c>
      <c r="N253" s="47">
        <f t="shared" si="1"/>
        <v>198</v>
      </c>
      <c r="O253" s="13">
        <v>45616</v>
      </c>
      <c r="P253" s="67">
        <v>16210</v>
      </c>
      <c r="R253" t="str">
        <f t="shared" si="5"/>
        <v>Nov/24</v>
      </c>
    </row>
    <row r="254" spans="2:18" ht="15.75" customHeight="1">
      <c r="B254" s="70">
        <v>45617</v>
      </c>
      <c r="C254" s="43" t="s">
        <v>37</v>
      </c>
      <c r="D254" s="43">
        <v>2024</v>
      </c>
      <c r="E254" s="44">
        <v>5</v>
      </c>
      <c r="F254" s="51" t="s">
        <v>251</v>
      </c>
      <c r="G254" s="45" t="s">
        <v>46</v>
      </c>
      <c r="H254" s="51" t="s">
        <v>68</v>
      </c>
      <c r="I254" s="46" t="s">
        <v>42</v>
      </c>
      <c r="J254" s="66">
        <v>74.66</v>
      </c>
      <c r="K254" s="47">
        <f t="shared" si="0"/>
        <v>373.29999999999995</v>
      </c>
      <c r="L254" s="48"/>
      <c r="M254" s="11" t="s">
        <v>51</v>
      </c>
      <c r="N254" s="47">
        <f t="shared" si="1"/>
        <v>373.29999999999995</v>
      </c>
      <c r="O254" s="13">
        <v>45624</v>
      </c>
      <c r="P254" s="67">
        <v>1250883</v>
      </c>
      <c r="R254" t="str">
        <f t="shared" si="5"/>
        <v>Nov/24</v>
      </c>
    </row>
    <row r="255" spans="2:18" ht="15.75" customHeight="1">
      <c r="B255" s="70">
        <v>45617</v>
      </c>
      <c r="C255" s="43" t="s">
        <v>37</v>
      </c>
      <c r="D255" s="43">
        <v>2024</v>
      </c>
      <c r="E255" s="44">
        <v>4</v>
      </c>
      <c r="F255" s="45" t="s">
        <v>239</v>
      </c>
      <c r="G255" s="51" t="s">
        <v>40</v>
      </c>
      <c r="H255" s="45" t="s">
        <v>181</v>
      </c>
      <c r="I255" s="46" t="s">
        <v>42</v>
      </c>
      <c r="J255" s="47">
        <v>0</v>
      </c>
      <c r="K255" s="47">
        <f t="shared" si="0"/>
        <v>0</v>
      </c>
      <c r="L255" s="48"/>
      <c r="M255" s="11" t="s">
        <v>51</v>
      </c>
      <c r="N255" s="47">
        <f t="shared" si="1"/>
        <v>0</v>
      </c>
      <c r="O255" s="13">
        <v>45631</v>
      </c>
      <c r="P255" s="49">
        <v>18244</v>
      </c>
      <c r="R255" t="str">
        <f t="shared" si="5"/>
        <v>Nov/24</v>
      </c>
    </row>
    <row r="256" spans="2:18" ht="15.75" customHeight="1">
      <c r="B256" s="70">
        <v>45617</v>
      </c>
      <c r="C256" s="43" t="s">
        <v>37</v>
      </c>
      <c r="D256" s="43">
        <v>2024</v>
      </c>
      <c r="E256" s="44">
        <v>6</v>
      </c>
      <c r="F256" s="45" t="s">
        <v>238</v>
      </c>
      <c r="G256" s="45" t="s">
        <v>40</v>
      </c>
      <c r="H256" s="45" t="s">
        <v>181</v>
      </c>
      <c r="I256" s="65" t="s">
        <v>42</v>
      </c>
      <c r="J256" s="66">
        <v>69</v>
      </c>
      <c r="K256" s="47">
        <f t="shared" si="0"/>
        <v>414</v>
      </c>
      <c r="L256" s="48"/>
      <c r="M256" s="11" t="s">
        <v>51</v>
      </c>
      <c r="N256" s="47">
        <f t="shared" si="1"/>
        <v>414</v>
      </c>
      <c r="O256" s="13">
        <v>45631</v>
      </c>
      <c r="P256" s="67">
        <v>18244</v>
      </c>
      <c r="R256" t="str">
        <f t="shared" si="5"/>
        <v>Nov/24</v>
      </c>
    </row>
    <row r="257" spans="2:18" ht="15.75" customHeight="1">
      <c r="B257" s="70">
        <v>45617</v>
      </c>
      <c r="C257" s="43" t="s">
        <v>37</v>
      </c>
      <c r="D257" s="43">
        <v>2024</v>
      </c>
      <c r="E257" s="44">
        <v>4</v>
      </c>
      <c r="F257" s="51" t="s">
        <v>66</v>
      </c>
      <c r="G257" s="45" t="s">
        <v>46</v>
      </c>
      <c r="H257" s="45" t="s">
        <v>65</v>
      </c>
      <c r="I257" s="65" t="s">
        <v>42</v>
      </c>
      <c r="J257" s="66">
        <v>33</v>
      </c>
      <c r="K257" s="47">
        <f t="shared" ref="K257:K511" si="6">E257*J257</f>
        <v>132</v>
      </c>
      <c r="L257" s="48"/>
      <c r="M257" s="11" t="s">
        <v>43</v>
      </c>
      <c r="N257" s="47">
        <f t="shared" ref="N257:N511" si="7">K257+L257</f>
        <v>132</v>
      </c>
      <c r="O257" s="13">
        <v>45617</v>
      </c>
      <c r="P257" s="67">
        <v>16230</v>
      </c>
      <c r="R257" t="str">
        <f t="shared" si="5"/>
        <v>Nov/24</v>
      </c>
    </row>
    <row r="258" spans="2:18" ht="15.75" customHeight="1">
      <c r="B258" s="70">
        <v>45617</v>
      </c>
      <c r="C258" s="43" t="s">
        <v>37</v>
      </c>
      <c r="D258" s="43">
        <v>2024</v>
      </c>
      <c r="E258" s="44">
        <v>120</v>
      </c>
      <c r="F258" s="45" t="s">
        <v>188</v>
      </c>
      <c r="G258" s="45" t="s">
        <v>96</v>
      </c>
      <c r="H258" s="45" t="s">
        <v>223</v>
      </c>
      <c r="I258" s="46" t="s">
        <v>42</v>
      </c>
      <c r="J258" s="66">
        <v>6.99</v>
      </c>
      <c r="K258" s="47">
        <f t="shared" si="6"/>
        <v>838.80000000000007</v>
      </c>
      <c r="L258" s="48"/>
      <c r="M258" s="11" t="s">
        <v>51</v>
      </c>
      <c r="N258" s="47">
        <f t="shared" si="7"/>
        <v>838.80000000000007</v>
      </c>
      <c r="O258" s="13">
        <v>45624</v>
      </c>
      <c r="P258" s="49">
        <v>1305172</v>
      </c>
      <c r="R258" t="str">
        <f t="shared" si="5"/>
        <v>Nov/24</v>
      </c>
    </row>
    <row r="259" spans="2:18" ht="15.75" customHeight="1">
      <c r="B259" s="70">
        <v>45617</v>
      </c>
      <c r="C259" s="43" t="s">
        <v>37</v>
      </c>
      <c r="D259" s="43">
        <v>2024</v>
      </c>
      <c r="E259" s="44">
        <v>4</v>
      </c>
      <c r="F259" s="51" t="s">
        <v>95</v>
      </c>
      <c r="G259" s="45" t="s">
        <v>40</v>
      </c>
      <c r="H259" s="45" t="s">
        <v>223</v>
      </c>
      <c r="I259" s="46" t="s">
        <v>42</v>
      </c>
      <c r="J259" s="66">
        <v>44.9</v>
      </c>
      <c r="K259" s="47">
        <f t="shared" si="6"/>
        <v>179.6</v>
      </c>
      <c r="L259" s="48"/>
      <c r="M259" s="11" t="s">
        <v>51</v>
      </c>
      <c r="N259" s="47">
        <f t="shared" si="7"/>
        <v>179.6</v>
      </c>
      <c r="O259" s="13">
        <v>45624</v>
      </c>
      <c r="P259" s="49">
        <v>1305171</v>
      </c>
      <c r="R259" t="str">
        <f t="shared" ref="R259:R322" si="8">IF(B259="","",PROPER(TEXT(B259,"mmm/aa")))</f>
        <v>Nov/24</v>
      </c>
    </row>
    <row r="260" spans="2:18" ht="15.75" customHeight="1">
      <c r="B260" s="70">
        <v>45618</v>
      </c>
      <c r="C260" s="43" t="s">
        <v>37</v>
      </c>
      <c r="D260" s="43">
        <v>2024</v>
      </c>
      <c r="E260" s="44">
        <v>8</v>
      </c>
      <c r="F260" s="45" t="s">
        <v>64</v>
      </c>
      <c r="G260" s="45" t="s">
        <v>46</v>
      </c>
      <c r="H260" s="45" t="s">
        <v>65</v>
      </c>
      <c r="I260" s="46" t="s">
        <v>42</v>
      </c>
      <c r="J260" s="66">
        <v>39</v>
      </c>
      <c r="K260" s="47">
        <f t="shared" si="6"/>
        <v>312</v>
      </c>
      <c r="L260" s="48"/>
      <c r="M260" s="11" t="s">
        <v>43</v>
      </c>
      <c r="N260" s="47">
        <f t="shared" si="7"/>
        <v>312</v>
      </c>
      <c r="O260" s="13">
        <v>45618</v>
      </c>
      <c r="P260" s="49">
        <v>16265</v>
      </c>
      <c r="R260" t="str">
        <f t="shared" si="8"/>
        <v>Nov/24</v>
      </c>
    </row>
    <row r="261" spans="2:18" ht="15.75" customHeight="1">
      <c r="B261" s="70">
        <v>45618</v>
      </c>
      <c r="C261" s="43" t="s">
        <v>37</v>
      </c>
      <c r="D261" s="43">
        <v>2024</v>
      </c>
      <c r="E261" s="44">
        <v>4</v>
      </c>
      <c r="F261" s="45" t="s">
        <v>66</v>
      </c>
      <c r="G261" s="45" t="s">
        <v>46</v>
      </c>
      <c r="H261" s="45" t="s">
        <v>65</v>
      </c>
      <c r="I261" s="46" t="s">
        <v>42</v>
      </c>
      <c r="J261" s="66">
        <v>33</v>
      </c>
      <c r="K261" s="47">
        <f t="shared" si="6"/>
        <v>132</v>
      </c>
      <c r="L261" s="48"/>
      <c r="M261" s="11" t="s">
        <v>43</v>
      </c>
      <c r="N261" s="47">
        <f t="shared" si="7"/>
        <v>132</v>
      </c>
      <c r="O261" s="13">
        <v>45618</v>
      </c>
      <c r="P261" s="49">
        <v>16265</v>
      </c>
      <c r="R261" t="str">
        <f t="shared" si="8"/>
        <v>Nov/24</v>
      </c>
    </row>
    <row r="262" spans="2:18" ht="15.75" customHeight="1">
      <c r="B262" s="70">
        <v>45619</v>
      </c>
      <c r="C262" s="43" t="s">
        <v>37</v>
      </c>
      <c r="D262" s="43">
        <v>2024</v>
      </c>
      <c r="E262" s="44">
        <v>4</v>
      </c>
      <c r="F262" s="51" t="s">
        <v>64</v>
      </c>
      <c r="G262" s="45" t="s">
        <v>46</v>
      </c>
      <c r="H262" s="51" t="s">
        <v>65</v>
      </c>
      <c r="I262" s="46" t="s">
        <v>42</v>
      </c>
      <c r="J262" s="66">
        <v>39</v>
      </c>
      <c r="K262" s="47">
        <f t="shared" si="6"/>
        <v>156</v>
      </c>
      <c r="L262" s="48"/>
      <c r="M262" s="11" t="s">
        <v>43</v>
      </c>
      <c r="N262" s="47">
        <f t="shared" si="7"/>
        <v>156</v>
      </c>
      <c r="O262" s="13">
        <v>45619</v>
      </c>
      <c r="P262" s="67">
        <v>16298</v>
      </c>
      <c r="R262" t="str">
        <f t="shared" si="8"/>
        <v>Nov/24</v>
      </c>
    </row>
    <row r="263" spans="2:18" ht="15.75" customHeight="1">
      <c r="B263" s="70">
        <v>45619</v>
      </c>
      <c r="C263" s="43" t="s">
        <v>37</v>
      </c>
      <c r="D263" s="43">
        <v>2024</v>
      </c>
      <c r="E263" s="44">
        <v>2</v>
      </c>
      <c r="F263" s="45" t="s">
        <v>66</v>
      </c>
      <c r="G263" s="45" t="s">
        <v>46</v>
      </c>
      <c r="H263" s="51" t="s">
        <v>65</v>
      </c>
      <c r="I263" s="46" t="s">
        <v>42</v>
      </c>
      <c r="J263" s="66">
        <v>33</v>
      </c>
      <c r="K263" s="47">
        <f t="shared" si="6"/>
        <v>66</v>
      </c>
      <c r="L263" s="48"/>
      <c r="M263" s="11" t="s">
        <v>43</v>
      </c>
      <c r="N263" s="47">
        <f t="shared" si="7"/>
        <v>66</v>
      </c>
      <c r="O263" s="13">
        <v>45619</v>
      </c>
      <c r="P263" s="49">
        <v>16298</v>
      </c>
      <c r="R263" t="str">
        <f t="shared" si="8"/>
        <v>Nov/24</v>
      </c>
    </row>
    <row r="264" spans="2:18" ht="15.75" customHeight="1">
      <c r="B264" s="70">
        <v>45621</v>
      </c>
      <c r="C264" s="43" t="s">
        <v>37</v>
      </c>
      <c r="D264" s="43">
        <v>2024</v>
      </c>
      <c r="E264" s="44">
        <v>2</v>
      </c>
      <c r="F264" s="45" t="s">
        <v>240</v>
      </c>
      <c r="G264" s="45" t="s">
        <v>40</v>
      </c>
      <c r="H264" s="45" t="s">
        <v>181</v>
      </c>
      <c r="I264" s="46" t="s">
        <v>42</v>
      </c>
      <c r="J264" s="66">
        <v>225</v>
      </c>
      <c r="K264" s="47">
        <f t="shared" si="6"/>
        <v>450</v>
      </c>
      <c r="L264" s="48"/>
      <c r="M264" s="11" t="s">
        <v>51</v>
      </c>
      <c r="N264" s="47">
        <f t="shared" si="7"/>
        <v>450</v>
      </c>
      <c r="O264" s="13">
        <v>45636</v>
      </c>
      <c r="P264" s="49">
        <v>5461</v>
      </c>
      <c r="R264" t="str">
        <f t="shared" si="8"/>
        <v>Nov/24</v>
      </c>
    </row>
    <row r="265" spans="2:18" ht="15.75" customHeight="1">
      <c r="B265" s="70">
        <v>45621</v>
      </c>
      <c r="C265" s="43" t="s">
        <v>37</v>
      </c>
      <c r="D265" s="43">
        <v>2024</v>
      </c>
      <c r="E265" s="44">
        <v>12</v>
      </c>
      <c r="F265" s="45" t="s">
        <v>239</v>
      </c>
      <c r="G265" s="45" t="s">
        <v>40</v>
      </c>
      <c r="H265" s="45" t="s">
        <v>181</v>
      </c>
      <c r="I265" s="46" t="s">
        <v>42</v>
      </c>
      <c r="J265" s="47">
        <v>69</v>
      </c>
      <c r="K265" s="47">
        <f t="shared" si="6"/>
        <v>828</v>
      </c>
      <c r="L265" s="48"/>
      <c r="M265" s="11" t="s">
        <v>51</v>
      </c>
      <c r="N265" s="47">
        <f t="shared" si="7"/>
        <v>828</v>
      </c>
      <c r="O265" s="13">
        <v>45636</v>
      </c>
      <c r="P265" s="49">
        <v>5461</v>
      </c>
      <c r="R265" t="str">
        <f t="shared" si="8"/>
        <v>Nov/24</v>
      </c>
    </row>
    <row r="266" spans="2:18" ht="15.75" customHeight="1">
      <c r="B266" s="70">
        <v>45621</v>
      </c>
      <c r="C266" s="43" t="s">
        <v>37</v>
      </c>
      <c r="D266" s="43">
        <v>2024</v>
      </c>
      <c r="E266" s="44">
        <v>6</v>
      </c>
      <c r="F266" s="45" t="s">
        <v>227</v>
      </c>
      <c r="G266" s="45" t="s">
        <v>40</v>
      </c>
      <c r="H266" s="45" t="s">
        <v>181</v>
      </c>
      <c r="I266" s="46" t="s">
        <v>42</v>
      </c>
      <c r="J266" s="47">
        <v>234</v>
      </c>
      <c r="K266" s="47">
        <f t="shared" si="6"/>
        <v>1404</v>
      </c>
      <c r="L266" s="48"/>
      <c r="M266" s="11" t="s">
        <v>51</v>
      </c>
      <c r="N266" s="47">
        <f t="shared" si="7"/>
        <v>1404</v>
      </c>
      <c r="O266" s="13">
        <v>45636</v>
      </c>
      <c r="P266" s="49">
        <v>5461</v>
      </c>
      <c r="R266" t="str">
        <f t="shared" si="8"/>
        <v>Nov/24</v>
      </c>
    </row>
    <row r="267" spans="2:18" ht="15.75" customHeight="1">
      <c r="B267" s="70">
        <v>45621</v>
      </c>
      <c r="C267" s="43" t="s">
        <v>37</v>
      </c>
      <c r="D267" s="43">
        <v>2024</v>
      </c>
      <c r="E267" s="44">
        <v>2</v>
      </c>
      <c r="F267" s="51" t="s">
        <v>252</v>
      </c>
      <c r="G267" s="45" t="s">
        <v>46</v>
      </c>
      <c r="H267" s="45" t="s">
        <v>68</v>
      </c>
      <c r="I267" s="46" t="s">
        <v>42</v>
      </c>
      <c r="J267" s="47">
        <v>36.4</v>
      </c>
      <c r="K267" s="47">
        <f t="shared" si="6"/>
        <v>72.8</v>
      </c>
      <c r="L267" s="48"/>
      <c r="M267" s="11" t="s">
        <v>51</v>
      </c>
      <c r="N267" s="47">
        <f t="shared" si="7"/>
        <v>72.8</v>
      </c>
      <c r="O267" s="13">
        <v>45628</v>
      </c>
      <c r="P267" s="49">
        <v>1252138</v>
      </c>
      <c r="R267" t="str">
        <f t="shared" si="8"/>
        <v>Nov/24</v>
      </c>
    </row>
    <row r="268" spans="2:18" ht="15.75" customHeight="1">
      <c r="B268" s="70">
        <v>45621</v>
      </c>
      <c r="C268" s="43" t="s">
        <v>37</v>
      </c>
      <c r="D268" s="43">
        <v>2024</v>
      </c>
      <c r="E268" s="44">
        <v>1</v>
      </c>
      <c r="F268" s="51" t="s">
        <v>253</v>
      </c>
      <c r="G268" s="11" t="s">
        <v>93</v>
      </c>
      <c r="H268" s="51" t="s">
        <v>68</v>
      </c>
      <c r="I268" s="46" t="s">
        <v>42</v>
      </c>
      <c r="J268" s="47">
        <v>10.4</v>
      </c>
      <c r="K268" s="47">
        <f t="shared" si="6"/>
        <v>10.4</v>
      </c>
      <c r="L268" s="48"/>
      <c r="M268" s="11" t="s">
        <v>51</v>
      </c>
      <c r="N268" s="47">
        <f t="shared" si="7"/>
        <v>10.4</v>
      </c>
      <c r="O268" s="13">
        <v>45628</v>
      </c>
      <c r="P268" s="49">
        <v>1252138</v>
      </c>
      <c r="R268" t="str">
        <f t="shared" si="8"/>
        <v>Nov/24</v>
      </c>
    </row>
    <row r="269" spans="2:18" ht="15.75" customHeight="1">
      <c r="B269" s="70">
        <v>45621</v>
      </c>
      <c r="C269" s="43" t="s">
        <v>37</v>
      </c>
      <c r="D269" s="43">
        <v>2024</v>
      </c>
      <c r="E269" s="44">
        <v>3</v>
      </c>
      <c r="F269" s="51" t="s">
        <v>254</v>
      </c>
      <c r="G269" s="45" t="s">
        <v>46</v>
      </c>
      <c r="H269" s="51" t="s">
        <v>68</v>
      </c>
      <c r="I269" s="46" t="s">
        <v>42</v>
      </c>
      <c r="J269" s="66">
        <v>46.5</v>
      </c>
      <c r="K269" s="47">
        <f t="shared" si="6"/>
        <v>139.5</v>
      </c>
      <c r="L269" s="48"/>
      <c r="M269" s="11" t="s">
        <v>51</v>
      </c>
      <c r="N269" s="47">
        <f t="shared" si="7"/>
        <v>139.5</v>
      </c>
      <c r="O269" s="13">
        <v>45628</v>
      </c>
      <c r="P269" s="49">
        <v>1252138</v>
      </c>
      <c r="R269" t="str">
        <f t="shared" si="8"/>
        <v>Nov/24</v>
      </c>
    </row>
    <row r="270" spans="2:18" ht="15.75" customHeight="1">
      <c r="B270" s="70">
        <v>45621</v>
      </c>
      <c r="C270" s="43" t="s">
        <v>37</v>
      </c>
      <c r="D270" s="43">
        <v>2024</v>
      </c>
      <c r="E270" s="44">
        <v>4</v>
      </c>
      <c r="F270" s="51" t="s">
        <v>255</v>
      </c>
      <c r="G270" s="45" t="s">
        <v>93</v>
      </c>
      <c r="H270" s="51" t="s">
        <v>68</v>
      </c>
      <c r="I270" s="46" t="s">
        <v>42</v>
      </c>
      <c r="J270" s="66">
        <v>39.1</v>
      </c>
      <c r="K270" s="47">
        <f t="shared" si="6"/>
        <v>156.4</v>
      </c>
      <c r="L270" s="48"/>
      <c r="M270" s="11" t="s">
        <v>51</v>
      </c>
      <c r="N270" s="47">
        <f t="shared" si="7"/>
        <v>156.4</v>
      </c>
      <c r="O270" s="13">
        <v>45628</v>
      </c>
      <c r="P270" s="49">
        <v>1252138</v>
      </c>
      <c r="R270" t="str">
        <f t="shared" si="8"/>
        <v>Nov/24</v>
      </c>
    </row>
    <row r="271" spans="2:18" ht="15.75" customHeight="1">
      <c r="B271" s="70">
        <v>45621</v>
      </c>
      <c r="C271" s="43" t="s">
        <v>37</v>
      </c>
      <c r="D271" s="43">
        <v>2024</v>
      </c>
      <c r="E271" s="44">
        <v>1</v>
      </c>
      <c r="F271" s="51" t="s">
        <v>256</v>
      </c>
      <c r="G271" s="45" t="s">
        <v>61</v>
      </c>
      <c r="H271" s="51" t="s">
        <v>68</v>
      </c>
      <c r="I271" s="46" t="s">
        <v>42</v>
      </c>
      <c r="J271" s="66">
        <v>17.399999999999999</v>
      </c>
      <c r="K271" s="47">
        <f t="shared" si="6"/>
        <v>17.399999999999999</v>
      </c>
      <c r="L271" s="48"/>
      <c r="M271" s="11" t="s">
        <v>51</v>
      </c>
      <c r="N271" s="47">
        <f t="shared" si="7"/>
        <v>17.399999999999999</v>
      </c>
      <c r="O271" s="13">
        <v>45628</v>
      </c>
      <c r="P271" s="49">
        <v>1252138</v>
      </c>
      <c r="R271" t="str">
        <f t="shared" si="8"/>
        <v>Nov/24</v>
      </c>
    </row>
    <row r="272" spans="2:18" ht="15.75" customHeight="1">
      <c r="B272" s="70">
        <v>45621</v>
      </c>
      <c r="C272" s="43" t="s">
        <v>37</v>
      </c>
      <c r="D272" s="43">
        <v>2024</v>
      </c>
      <c r="E272" s="44">
        <v>1</v>
      </c>
      <c r="F272" s="45" t="s">
        <v>206</v>
      </c>
      <c r="G272" s="45" t="s">
        <v>46</v>
      </c>
      <c r="H272" s="51" t="s">
        <v>68</v>
      </c>
      <c r="I272" s="46" t="s">
        <v>42</v>
      </c>
      <c r="J272" s="66">
        <v>30.84</v>
      </c>
      <c r="K272" s="47">
        <f t="shared" si="6"/>
        <v>30.84</v>
      </c>
      <c r="L272" s="48"/>
      <c r="M272" s="11" t="s">
        <v>51</v>
      </c>
      <c r="N272" s="47">
        <f t="shared" si="7"/>
        <v>30.84</v>
      </c>
      <c r="O272" s="13">
        <v>45628</v>
      </c>
      <c r="P272" s="49">
        <v>1252138</v>
      </c>
      <c r="R272" t="str">
        <f t="shared" si="8"/>
        <v>Nov/24</v>
      </c>
    </row>
    <row r="273" spans="2:18" ht="15.75" customHeight="1">
      <c r="B273" s="70">
        <v>45621</v>
      </c>
      <c r="C273" s="43" t="s">
        <v>37</v>
      </c>
      <c r="D273" s="43">
        <v>2024</v>
      </c>
      <c r="E273" s="44">
        <v>6</v>
      </c>
      <c r="F273" s="51" t="s">
        <v>71</v>
      </c>
      <c r="G273" s="45" t="s">
        <v>46</v>
      </c>
      <c r="H273" s="51" t="s">
        <v>70</v>
      </c>
      <c r="I273" s="46" t="s">
        <v>42</v>
      </c>
      <c r="J273" s="66">
        <v>255.6</v>
      </c>
      <c r="K273" s="47">
        <f t="shared" si="6"/>
        <v>1533.6</v>
      </c>
      <c r="L273" s="48"/>
      <c r="M273" s="11" t="s">
        <v>51</v>
      </c>
      <c r="N273" s="47">
        <f t="shared" si="7"/>
        <v>1533.6</v>
      </c>
      <c r="O273" s="13">
        <v>45635</v>
      </c>
      <c r="P273" s="67">
        <v>10127</v>
      </c>
      <c r="R273" t="str">
        <f t="shared" si="8"/>
        <v>Nov/24</v>
      </c>
    </row>
    <row r="274" spans="2:18" ht="15.75" customHeight="1">
      <c r="B274" s="70">
        <v>45622</v>
      </c>
      <c r="C274" s="43" t="s">
        <v>37</v>
      </c>
      <c r="D274" s="43">
        <v>2024</v>
      </c>
      <c r="E274" s="44">
        <v>1</v>
      </c>
      <c r="F274" s="51" t="s">
        <v>257</v>
      </c>
      <c r="G274" s="45" t="s">
        <v>61</v>
      </c>
      <c r="H274" s="45" t="s">
        <v>258</v>
      </c>
      <c r="I274" s="46" t="s">
        <v>42</v>
      </c>
      <c r="J274" s="66">
        <v>17.989999999999998</v>
      </c>
      <c r="K274" s="47">
        <f t="shared" si="6"/>
        <v>17.989999999999998</v>
      </c>
      <c r="L274" s="48"/>
      <c r="M274" s="11" t="s">
        <v>43</v>
      </c>
      <c r="N274" s="47">
        <f t="shared" si="7"/>
        <v>17.989999999999998</v>
      </c>
      <c r="O274" s="13">
        <v>45622</v>
      </c>
      <c r="P274" s="49">
        <v>83521</v>
      </c>
      <c r="R274" t="str">
        <f t="shared" si="8"/>
        <v>Nov/24</v>
      </c>
    </row>
    <row r="275" spans="2:18" ht="15.75" customHeight="1">
      <c r="B275" s="70">
        <v>45622</v>
      </c>
      <c r="C275" s="43" t="s">
        <v>37</v>
      </c>
      <c r="D275" s="43">
        <v>2024</v>
      </c>
      <c r="E275" s="44">
        <v>1</v>
      </c>
      <c r="F275" s="45" t="s">
        <v>259</v>
      </c>
      <c r="G275" s="45" t="s">
        <v>61</v>
      </c>
      <c r="H275" s="45" t="s">
        <v>258</v>
      </c>
      <c r="I275" s="46" t="s">
        <v>42</v>
      </c>
      <c r="J275" s="66">
        <v>4.99</v>
      </c>
      <c r="K275" s="47">
        <f t="shared" si="6"/>
        <v>4.99</v>
      </c>
      <c r="L275" s="48"/>
      <c r="M275" s="11" t="s">
        <v>43</v>
      </c>
      <c r="N275" s="47">
        <f t="shared" si="7"/>
        <v>4.99</v>
      </c>
      <c r="O275" s="13">
        <v>45622</v>
      </c>
      <c r="P275" s="49">
        <v>83521</v>
      </c>
      <c r="R275" t="str">
        <f t="shared" si="8"/>
        <v>Nov/24</v>
      </c>
    </row>
    <row r="276" spans="2:18" ht="15.75" customHeight="1">
      <c r="B276" s="70">
        <v>45622</v>
      </c>
      <c r="C276" s="43" t="s">
        <v>37</v>
      </c>
      <c r="D276" s="43">
        <v>2024</v>
      </c>
      <c r="E276" s="44">
        <v>1</v>
      </c>
      <c r="F276" s="45" t="s">
        <v>260</v>
      </c>
      <c r="G276" s="45" t="s">
        <v>61</v>
      </c>
      <c r="H276" s="45" t="s">
        <v>258</v>
      </c>
      <c r="I276" s="46" t="s">
        <v>42</v>
      </c>
      <c r="J276" s="47">
        <v>44.49</v>
      </c>
      <c r="K276" s="47">
        <f t="shared" si="6"/>
        <v>44.49</v>
      </c>
      <c r="L276" s="48"/>
      <c r="M276" s="11" t="s">
        <v>43</v>
      </c>
      <c r="N276" s="47">
        <f t="shared" si="7"/>
        <v>44.49</v>
      </c>
      <c r="O276" s="13">
        <v>45622</v>
      </c>
      <c r="P276" s="49">
        <v>83521</v>
      </c>
      <c r="R276" t="str">
        <f t="shared" si="8"/>
        <v>Nov/24</v>
      </c>
    </row>
    <row r="277" spans="2:18" ht="15.75" customHeight="1">
      <c r="B277" s="70">
        <v>45622</v>
      </c>
      <c r="C277" s="43" t="s">
        <v>37</v>
      </c>
      <c r="D277" s="43">
        <v>2024</v>
      </c>
      <c r="E277" s="44">
        <v>1</v>
      </c>
      <c r="F277" s="45" t="s">
        <v>261</v>
      </c>
      <c r="G277" s="45" t="s">
        <v>61</v>
      </c>
      <c r="H277" s="45" t="s">
        <v>258</v>
      </c>
      <c r="I277" s="46" t="s">
        <v>42</v>
      </c>
      <c r="J277" s="47">
        <v>49.99</v>
      </c>
      <c r="K277" s="47">
        <f t="shared" si="6"/>
        <v>49.99</v>
      </c>
      <c r="L277" s="48"/>
      <c r="M277" s="11" t="s">
        <v>43</v>
      </c>
      <c r="N277" s="47">
        <f t="shared" si="7"/>
        <v>49.99</v>
      </c>
      <c r="O277" s="13">
        <v>45622</v>
      </c>
      <c r="P277" s="49">
        <v>83521</v>
      </c>
      <c r="R277" t="str">
        <f t="shared" si="8"/>
        <v>Nov/24</v>
      </c>
    </row>
    <row r="278" spans="2:18" ht="15.75" customHeight="1">
      <c r="B278" s="70">
        <v>45622</v>
      </c>
      <c r="C278" s="43" t="s">
        <v>37</v>
      </c>
      <c r="D278" s="43">
        <v>2024</v>
      </c>
      <c r="E278" s="44">
        <v>2</v>
      </c>
      <c r="F278" s="51" t="s">
        <v>262</v>
      </c>
      <c r="G278" s="45" t="s">
        <v>61</v>
      </c>
      <c r="H278" s="45" t="s">
        <v>258</v>
      </c>
      <c r="I278" s="46" t="s">
        <v>42</v>
      </c>
      <c r="J278" s="47">
        <v>29.99</v>
      </c>
      <c r="K278" s="47">
        <f t="shared" si="6"/>
        <v>59.98</v>
      </c>
      <c r="L278" s="48"/>
      <c r="M278" s="11" t="s">
        <v>43</v>
      </c>
      <c r="N278" s="47">
        <f t="shared" si="7"/>
        <v>59.98</v>
      </c>
      <c r="O278" s="13">
        <v>45622</v>
      </c>
      <c r="P278" s="49">
        <v>83521</v>
      </c>
      <c r="R278" t="str">
        <f t="shared" si="8"/>
        <v>Nov/24</v>
      </c>
    </row>
    <row r="279" spans="2:18" ht="15.75" customHeight="1">
      <c r="B279" s="70">
        <v>45622</v>
      </c>
      <c r="C279" s="43" t="s">
        <v>37</v>
      </c>
      <c r="D279" s="43">
        <v>2024</v>
      </c>
      <c r="E279" s="44">
        <v>16</v>
      </c>
      <c r="F279" s="51" t="s">
        <v>81</v>
      </c>
      <c r="G279" s="45" t="s">
        <v>77</v>
      </c>
      <c r="H279" s="51" t="s">
        <v>78</v>
      </c>
      <c r="I279" s="46" t="s">
        <v>42</v>
      </c>
      <c r="J279" s="66">
        <v>495</v>
      </c>
      <c r="K279" s="47">
        <f t="shared" si="6"/>
        <v>7920</v>
      </c>
      <c r="L279" s="48"/>
      <c r="M279" s="11" t="s">
        <v>43</v>
      </c>
      <c r="N279" s="47">
        <f t="shared" si="7"/>
        <v>7920</v>
      </c>
      <c r="O279" s="13">
        <v>45622</v>
      </c>
      <c r="P279" s="67">
        <v>49</v>
      </c>
      <c r="R279" t="str">
        <f t="shared" si="8"/>
        <v>Nov/24</v>
      </c>
    </row>
    <row r="280" spans="2:18" ht="15.75" customHeight="1">
      <c r="B280" s="70">
        <v>45622</v>
      </c>
      <c r="C280" s="43" t="s">
        <v>37</v>
      </c>
      <c r="D280" s="43">
        <v>2024</v>
      </c>
      <c r="E280" s="44">
        <v>1</v>
      </c>
      <c r="F280" s="51" t="s">
        <v>75</v>
      </c>
      <c r="G280" s="45" t="s">
        <v>77</v>
      </c>
      <c r="H280" s="51" t="s">
        <v>78</v>
      </c>
      <c r="I280" s="46" t="s">
        <v>42</v>
      </c>
      <c r="J280" s="66">
        <v>435</v>
      </c>
      <c r="K280" s="47">
        <f t="shared" si="6"/>
        <v>435</v>
      </c>
      <c r="L280" s="48"/>
      <c r="M280" s="11" t="s">
        <v>43</v>
      </c>
      <c r="N280" s="47">
        <f t="shared" si="7"/>
        <v>435</v>
      </c>
      <c r="O280" s="13">
        <v>45622</v>
      </c>
      <c r="P280" s="67">
        <v>49</v>
      </c>
      <c r="R280" t="str">
        <f t="shared" si="8"/>
        <v>Nov/24</v>
      </c>
    </row>
    <row r="281" spans="2:18" ht="15.75" customHeight="1">
      <c r="B281" s="70">
        <v>45622</v>
      </c>
      <c r="C281" s="43" t="s">
        <v>37</v>
      </c>
      <c r="D281" s="43">
        <v>2024</v>
      </c>
      <c r="E281" s="44">
        <v>8</v>
      </c>
      <c r="F281" s="51" t="s">
        <v>64</v>
      </c>
      <c r="G281" s="45" t="s">
        <v>46</v>
      </c>
      <c r="H281" s="51" t="s">
        <v>65</v>
      </c>
      <c r="I281" s="46" t="s">
        <v>42</v>
      </c>
      <c r="J281" s="66">
        <v>39</v>
      </c>
      <c r="K281" s="47">
        <f t="shared" si="6"/>
        <v>312</v>
      </c>
      <c r="L281" s="48"/>
      <c r="M281" s="11" t="s">
        <v>43</v>
      </c>
      <c r="N281" s="47">
        <f t="shared" si="7"/>
        <v>312</v>
      </c>
      <c r="O281" s="13">
        <v>45622</v>
      </c>
      <c r="P281" s="67">
        <v>16344</v>
      </c>
      <c r="R281" t="str">
        <f t="shared" si="8"/>
        <v>Nov/24</v>
      </c>
    </row>
    <row r="282" spans="2:18" ht="15.75" customHeight="1">
      <c r="B282" s="70">
        <v>45622</v>
      </c>
      <c r="C282" s="43" t="s">
        <v>37</v>
      </c>
      <c r="D282" s="43">
        <v>2024</v>
      </c>
      <c r="E282" s="44">
        <v>4</v>
      </c>
      <c r="F282" s="45" t="s">
        <v>66</v>
      </c>
      <c r="G282" s="45" t="s">
        <v>46</v>
      </c>
      <c r="H282" s="51" t="s">
        <v>65</v>
      </c>
      <c r="I282" s="46" t="s">
        <v>42</v>
      </c>
      <c r="J282" s="66">
        <v>33</v>
      </c>
      <c r="K282" s="47">
        <f t="shared" si="6"/>
        <v>132</v>
      </c>
      <c r="L282" s="48"/>
      <c r="M282" s="11" t="s">
        <v>43</v>
      </c>
      <c r="N282" s="47">
        <f t="shared" si="7"/>
        <v>132</v>
      </c>
      <c r="O282" s="13">
        <v>45622</v>
      </c>
      <c r="P282" s="67">
        <v>16344</v>
      </c>
      <c r="R282" t="str">
        <f t="shared" si="8"/>
        <v>Nov/24</v>
      </c>
    </row>
    <row r="283" spans="2:18" ht="15.75" customHeight="1">
      <c r="B283" s="70">
        <v>45622</v>
      </c>
      <c r="C283" s="43" t="s">
        <v>37</v>
      </c>
      <c r="D283" s="43">
        <v>2024</v>
      </c>
      <c r="E283" s="44">
        <v>4</v>
      </c>
      <c r="F283" s="45" t="s">
        <v>174</v>
      </c>
      <c r="G283" s="51" t="s">
        <v>96</v>
      </c>
      <c r="H283" s="45" t="s">
        <v>175</v>
      </c>
      <c r="I283" s="46" t="s">
        <v>42</v>
      </c>
      <c r="J283" s="47">
        <v>16.920000000000002</v>
      </c>
      <c r="K283" s="47">
        <f t="shared" si="6"/>
        <v>67.680000000000007</v>
      </c>
      <c r="L283" s="48"/>
      <c r="M283" s="11" t="s">
        <v>43</v>
      </c>
      <c r="N283" s="47">
        <f t="shared" si="7"/>
        <v>67.680000000000007</v>
      </c>
      <c r="O283" s="13">
        <v>45623</v>
      </c>
      <c r="P283" s="49">
        <v>590792</v>
      </c>
      <c r="R283" t="str">
        <f t="shared" si="8"/>
        <v>Nov/24</v>
      </c>
    </row>
    <row r="284" spans="2:18" ht="15.75" customHeight="1">
      <c r="B284" s="70">
        <v>45622</v>
      </c>
      <c r="C284" s="43" t="s">
        <v>37</v>
      </c>
      <c r="D284" s="43">
        <v>2024</v>
      </c>
      <c r="E284" s="44">
        <v>15</v>
      </c>
      <c r="F284" s="45" t="s">
        <v>177</v>
      </c>
      <c r="G284" s="45" t="s">
        <v>96</v>
      </c>
      <c r="H284" s="45" t="s">
        <v>175</v>
      </c>
      <c r="I284" s="65" t="s">
        <v>42</v>
      </c>
      <c r="J284" s="66">
        <v>37.32</v>
      </c>
      <c r="K284" s="47">
        <f t="shared" si="6"/>
        <v>559.79999999999995</v>
      </c>
      <c r="L284" s="48"/>
      <c r="M284" s="11" t="s">
        <v>43</v>
      </c>
      <c r="N284" s="47">
        <f t="shared" si="7"/>
        <v>559.79999999999995</v>
      </c>
      <c r="O284" s="13">
        <v>45623</v>
      </c>
      <c r="P284" s="49">
        <v>590792</v>
      </c>
      <c r="R284" t="str">
        <f t="shared" si="8"/>
        <v>Nov/24</v>
      </c>
    </row>
    <row r="285" spans="2:18" ht="15.75" customHeight="1">
      <c r="B285" s="70">
        <v>45622</v>
      </c>
      <c r="C285" s="43" t="s">
        <v>37</v>
      </c>
      <c r="D285" s="43">
        <v>2024</v>
      </c>
      <c r="E285" s="44">
        <v>15</v>
      </c>
      <c r="F285" s="51" t="s">
        <v>178</v>
      </c>
      <c r="G285" s="45" t="s">
        <v>96</v>
      </c>
      <c r="H285" s="45" t="s">
        <v>175</v>
      </c>
      <c r="I285" s="65" t="s">
        <v>42</v>
      </c>
      <c r="J285" s="66">
        <v>18.66</v>
      </c>
      <c r="K285" s="47">
        <f t="shared" si="6"/>
        <v>279.89999999999998</v>
      </c>
      <c r="L285" s="48"/>
      <c r="M285" s="11" t="s">
        <v>43</v>
      </c>
      <c r="N285" s="47">
        <f t="shared" si="7"/>
        <v>279.89999999999998</v>
      </c>
      <c r="O285" s="13">
        <v>45623</v>
      </c>
      <c r="P285" s="49">
        <v>590792</v>
      </c>
      <c r="R285" t="str">
        <f t="shared" si="8"/>
        <v>Nov/24</v>
      </c>
    </row>
    <row r="286" spans="2:18" ht="15.75" customHeight="1">
      <c r="B286" s="70">
        <v>45622</v>
      </c>
      <c r="C286" s="43" t="s">
        <v>37</v>
      </c>
      <c r="D286" s="43">
        <v>2024</v>
      </c>
      <c r="E286" s="44">
        <v>5</v>
      </c>
      <c r="F286" s="45" t="s">
        <v>199</v>
      </c>
      <c r="G286" s="51" t="s">
        <v>96</v>
      </c>
      <c r="H286" s="45" t="s">
        <v>175</v>
      </c>
      <c r="I286" s="68" t="s">
        <v>42</v>
      </c>
      <c r="J286" s="47">
        <v>16.86</v>
      </c>
      <c r="K286" s="47">
        <f t="shared" si="6"/>
        <v>84.3</v>
      </c>
      <c r="L286" s="48"/>
      <c r="M286" s="11" t="s">
        <v>43</v>
      </c>
      <c r="N286" s="47">
        <f t="shared" si="7"/>
        <v>84.3</v>
      </c>
      <c r="O286" s="13">
        <v>45623</v>
      </c>
      <c r="P286" s="49">
        <v>590792</v>
      </c>
      <c r="R286" t="str">
        <f t="shared" si="8"/>
        <v>Nov/24</v>
      </c>
    </row>
    <row r="287" spans="2:18" ht="15.75" customHeight="1">
      <c r="B287" s="70">
        <v>45622</v>
      </c>
      <c r="C287" s="43" t="s">
        <v>37</v>
      </c>
      <c r="D287" s="43">
        <v>2024</v>
      </c>
      <c r="E287" s="44">
        <v>5</v>
      </c>
      <c r="F287" s="45" t="s">
        <v>200</v>
      </c>
      <c r="G287" s="51" t="s">
        <v>96</v>
      </c>
      <c r="H287" s="45" t="s">
        <v>175</v>
      </c>
      <c r="I287" s="68" t="s">
        <v>42</v>
      </c>
      <c r="J287" s="47">
        <v>17.64</v>
      </c>
      <c r="K287" s="47">
        <f t="shared" si="6"/>
        <v>88.2</v>
      </c>
      <c r="L287" s="48"/>
      <c r="M287" s="11" t="s">
        <v>43</v>
      </c>
      <c r="N287" s="47">
        <f t="shared" si="7"/>
        <v>88.2</v>
      </c>
      <c r="O287" s="13">
        <v>45623</v>
      </c>
      <c r="P287" s="49">
        <v>590792</v>
      </c>
      <c r="R287" t="str">
        <f t="shared" si="8"/>
        <v>Nov/24</v>
      </c>
    </row>
    <row r="288" spans="2:18" ht="15.75" customHeight="1">
      <c r="B288" s="70">
        <v>45622</v>
      </c>
      <c r="C288" s="43" t="s">
        <v>37</v>
      </c>
      <c r="D288" s="43">
        <v>2024</v>
      </c>
      <c r="E288" s="44">
        <v>3</v>
      </c>
      <c r="F288" s="45" t="s">
        <v>201</v>
      </c>
      <c r="G288" s="45" t="s">
        <v>96</v>
      </c>
      <c r="H288" s="45" t="s">
        <v>175</v>
      </c>
      <c r="I288" s="46" t="s">
        <v>42</v>
      </c>
      <c r="J288" s="66">
        <v>17.64</v>
      </c>
      <c r="K288" s="47">
        <f t="shared" si="6"/>
        <v>52.92</v>
      </c>
      <c r="L288" s="48"/>
      <c r="M288" s="11" t="s">
        <v>43</v>
      </c>
      <c r="N288" s="47">
        <f t="shared" si="7"/>
        <v>52.92</v>
      </c>
      <c r="O288" s="13">
        <v>45623</v>
      </c>
      <c r="P288" s="49">
        <v>590792</v>
      </c>
      <c r="R288" t="str">
        <f t="shared" si="8"/>
        <v>Nov/24</v>
      </c>
    </row>
    <row r="289" spans="2:18" ht="15.75" customHeight="1">
      <c r="B289" s="70">
        <v>45622</v>
      </c>
      <c r="C289" s="43" t="s">
        <v>37</v>
      </c>
      <c r="D289" s="43">
        <v>2024</v>
      </c>
      <c r="E289" s="44">
        <v>1</v>
      </c>
      <c r="F289" s="45" t="s">
        <v>194</v>
      </c>
      <c r="G289" s="45" t="s">
        <v>46</v>
      </c>
      <c r="H289" s="45" t="s">
        <v>195</v>
      </c>
      <c r="I289" s="46" t="s">
        <v>42</v>
      </c>
      <c r="J289" s="66">
        <v>129.80000000000001</v>
      </c>
      <c r="K289" s="47">
        <f t="shared" si="6"/>
        <v>129.80000000000001</v>
      </c>
      <c r="L289" s="48"/>
      <c r="M289" s="11" t="s">
        <v>51</v>
      </c>
      <c r="N289" s="47">
        <f t="shared" si="7"/>
        <v>129.80000000000001</v>
      </c>
      <c r="O289" s="13">
        <v>45631</v>
      </c>
      <c r="P289" s="49">
        <v>279552</v>
      </c>
      <c r="R289" t="str">
        <f t="shared" si="8"/>
        <v>Nov/24</v>
      </c>
    </row>
    <row r="290" spans="2:18" ht="15.75" customHeight="1">
      <c r="B290" s="70">
        <v>45622</v>
      </c>
      <c r="C290" s="43" t="s">
        <v>37</v>
      </c>
      <c r="D290" s="43">
        <v>2024</v>
      </c>
      <c r="E290" s="44">
        <v>4</v>
      </c>
      <c r="F290" s="51" t="s">
        <v>196</v>
      </c>
      <c r="G290" s="45" t="s">
        <v>46</v>
      </c>
      <c r="H290" s="45" t="s">
        <v>195</v>
      </c>
      <c r="I290" s="46" t="s">
        <v>42</v>
      </c>
      <c r="J290" s="66">
        <v>222.4</v>
      </c>
      <c r="K290" s="47">
        <f t="shared" si="6"/>
        <v>889.6</v>
      </c>
      <c r="L290" s="48"/>
      <c r="M290" s="11" t="s">
        <v>51</v>
      </c>
      <c r="N290" s="47">
        <f t="shared" si="7"/>
        <v>889.6</v>
      </c>
      <c r="O290" s="13">
        <v>45631</v>
      </c>
      <c r="P290" s="49">
        <v>279552</v>
      </c>
      <c r="R290" t="str">
        <f t="shared" si="8"/>
        <v>Nov/24</v>
      </c>
    </row>
    <row r="291" spans="2:18" ht="15.75" customHeight="1">
      <c r="B291" s="70">
        <v>45623</v>
      </c>
      <c r="C291" s="43" t="s">
        <v>37</v>
      </c>
      <c r="D291" s="43">
        <v>2024</v>
      </c>
      <c r="E291" s="44">
        <v>1</v>
      </c>
      <c r="F291" s="45" t="s">
        <v>264</v>
      </c>
      <c r="G291" s="45" t="s">
        <v>61</v>
      </c>
      <c r="H291" s="45" t="s">
        <v>265</v>
      </c>
      <c r="I291" s="65" t="s">
        <v>42</v>
      </c>
      <c r="J291" s="66">
        <v>12.99</v>
      </c>
      <c r="K291" s="47">
        <f t="shared" si="6"/>
        <v>12.99</v>
      </c>
      <c r="L291" s="48"/>
      <c r="M291" s="11" t="s">
        <v>43</v>
      </c>
      <c r="N291" s="47">
        <f t="shared" si="7"/>
        <v>12.99</v>
      </c>
      <c r="O291" s="13">
        <v>45623</v>
      </c>
      <c r="P291" s="67">
        <v>1863</v>
      </c>
      <c r="R291" t="str">
        <f t="shared" si="8"/>
        <v>Nov/24</v>
      </c>
    </row>
    <row r="292" spans="2:18" ht="15.75" customHeight="1">
      <c r="B292" s="70">
        <v>45623</v>
      </c>
      <c r="C292" s="43" t="s">
        <v>37</v>
      </c>
      <c r="D292" s="43">
        <v>2024</v>
      </c>
      <c r="E292" s="44">
        <v>1</v>
      </c>
      <c r="F292" s="51" t="s">
        <v>266</v>
      </c>
      <c r="G292" s="45" t="s">
        <v>61</v>
      </c>
      <c r="H292" s="45" t="s">
        <v>265</v>
      </c>
      <c r="I292" s="65" t="s">
        <v>42</v>
      </c>
      <c r="J292" s="66">
        <v>9.99</v>
      </c>
      <c r="K292" s="47">
        <f t="shared" si="6"/>
        <v>9.99</v>
      </c>
      <c r="L292" s="48"/>
      <c r="M292" s="11" t="s">
        <v>43</v>
      </c>
      <c r="N292" s="47">
        <f t="shared" si="7"/>
        <v>9.99</v>
      </c>
      <c r="O292" s="13">
        <v>45623</v>
      </c>
      <c r="P292" s="67">
        <v>1863</v>
      </c>
      <c r="R292" t="str">
        <f t="shared" si="8"/>
        <v>Nov/24</v>
      </c>
    </row>
    <row r="293" spans="2:18" ht="15.75" customHeight="1">
      <c r="B293" s="70">
        <v>45623</v>
      </c>
      <c r="C293" s="43" t="s">
        <v>37</v>
      </c>
      <c r="D293" s="43">
        <v>2024</v>
      </c>
      <c r="E293" s="44">
        <v>2</v>
      </c>
      <c r="F293" s="45" t="s">
        <v>267</v>
      </c>
      <c r="G293" s="51" t="s">
        <v>61</v>
      </c>
      <c r="H293" s="45" t="s">
        <v>265</v>
      </c>
      <c r="I293" s="68" t="s">
        <v>42</v>
      </c>
      <c r="J293" s="47">
        <v>9.99</v>
      </c>
      <c r="K293" s="47">
        <f t="shared" si="6"/>
        <v>19.98</v>
      </c>
      <c r="L293" s="48"/>
      <c r="M293" s="11" t="s">
        <v>43</v>
      </c>
      <c r="N293" s="47">
        <f t="shared" si="7"/>
        <v>19.98</v>
      </c>
      <c r="O293" s="13">
        <v>45623</v>
      </c>
      <c r="P293" s="67">
        <v>1863</v>
      </c>
      <c r="R293" t="str">
        <f t="shared" si="8"/>
        <v>Nov/24</v>
      </c>
    </row>
    <row r="294" spans="2:18" ht="15.75" customHeight="1">
      <c r="B294" s="70">
        <v>45623</v>
      </c>
      <c r="C294" s="43" t="s">
        <v>37</v>
      </c>
      <c r="D294" s="43">
        <v>2024</v>
      </c>
      <c r="E294" s="44">
        <v>1</v>
      </c>
      <c r="F294" s="45" t="s">
        <v>268</v>
      </c>
      <c r="G294" s="51" t="s">
        <v>61</v>
      </c>
      <c r="H294" s="45" t="s">
        <v>265</v>
      </c>
      <c r="I294" s="68" t="s">
        <v>42</v>
      </c>
      <c r="J294" s="47">
        <v>20</v>
      </c>
      <c r="K294" s="47">
        <f t="shared" si="6"/>
        <v>20</v>
      </c>
      <c r="L294" s="48"/>
      <c r="M294" s="11" t="s">
        <v>43</v>
      </c>
      <c r="N294" s="47">
        <f t="shared" si="7"/>
        <v>20</v>
      </c>
      <c r="O294" s="13">
        <v>45623</v>
      </c>
      <c r="P294" s="67">
        <v>1863</v>
      </c>
      <c r="R294" t="str">
        <f t="shared" si="8"/>
        <v>Nov/24</v>
      </c>
    </row>
    <row r="295" spans="2:18" ht="15.75" customHeight="1">
      <c r="B295" s="70">
        <v>45623</v>
      </c>
      <c r="C295" s="43" t="s">
        <v>37</v>
      </c>
      <c r="D295" s="43">
        <v>2024</v>
      </c>
      <c r="E295" s="44">
        <v>1</v>
      </c>
      <c r="F295" s="45" t="s">
        <v>268</v>
      </c>
      <c r="G295" s="45" t="s">
        <v>61</v>
      </c>
      <c r="H295" s="45" t="s">
        <v>265</v>
      </c>
      <c r="I295" s="46" t="s">
        <v>42</v>
      </c>
      <c r="J295" s="66">
        <v>16</v>
      </c>
      <c r="K295" s="47">
        <f t="shared" si="6"/>
        <v>16</v>
      </c>
      <c r="L295" s="48"/>
      <c r="M295" s="11" t="s">
        <v>43</v>
      </c>
      <c r="N295" s="47">
        <f t="shared" si="7"/>
        <v>16</v>
      </c>
      <c r="O295" s="13">
        <v>45623</v>
      </c>
      <c r="P295" s="67">
        <v>1863</v>
      </c>
      <c r="R295" t="str">
        <f t="shared" si="8"/>
        <v>Nov/24</v>
      </c>
    </row>
    <row r="296" spans="2:18" ht="15.75" customHeight="1">
      <c r="B296" s="70">
        <v>45623</v>
      </c>
      <c r="C296" s="43" t="s">
        <v>37</v>
      </c>
      <c r="D296" s="43">
        <v>2024</v>
      </c>
      <c r="E296" s="44">
        <v>6</v>
      </c>
      <c r="F296" s="45" t="s">
        <v>269</v>
      </c>
      <c r="G296" s="45" t="s">
        <v>46</v>
      </c>
      <c r="H296" s="45" t="s">
        <v>184</v>
      </c>
      <c r="I296" s="46" t="s">
        <v>42</v>
      </c>
      <c r="J296" s="66">
        <v>148.03</v>
      </c>
      <c r="K296" s="47">
        <f t="shared" si="6"/>
        <v>888.18000000000006</v>
      </c>
      <c r="L296" s="48"/>
      <c r="M296" s="11" t="s">
        <v>51</v>
      </c>
      <c r="N296" s="47">
        <f t="shared" si="7"/>
        <v>888.18000000000006</v>
      </c>
      <c r="O296" s="13">
        <v>45630</v>
      </c>
      <c r="P296" s="49">
        <v>1526612</v>
      </c>
      <c r="R296" t="str">
        <f t="shared" si="8"/>
        <v>Nov/24</v>
      </c>
    </row>
    <row r="297" spans="2:18" ht="15.75" customHeight="1">
      <c r="B297" s="70">
        <v>45623</v>
      </c>
      <c r="C297" s="43" t="s">
        <v>37</v>
      </c>
      <c r="D297" s="43">
        <v>2024</v>
      </c>
      <c r="E297" s="44">
        <v>1</v>
      </c>
      <c r="F297" s="45" t="s">
        <v>209</v>
      </c>
      <c r="G297" s="45" t="s">
        <v>46</v>
      </c>
      <c r="H297" s="45" t="s">
        <v>184</v>
      </c>
      <c r="I297" s="46" t="s">
        <v>42</v>
      </c>
      <c r="J297" s="47">
        <v>238</v>
      </c>
      <c r="K297" s="47">
        <f t="shared" si="6"/>
        <v>238</v>
      </c>
      <c r="L297" s="48"/>
      <c r="M297" s="11" t="s">
        <v>51</v>
      </c>
      <c r="N297" s="47">
        <f t="shared" si="7"/>
        <v>238</v>
      </c>
      <c r="O297" s="13">
        <v>45630</v>
      </c>
      <c r="P297" s="49">
        <v>1526558</v>
      </c>
      <c r="R297" t="str">
        <f t="shared" si="8"/>
        <v>Nov/24</v>
      </c>
    </row>
    <row r="298" spans="2:18" ht="15.75" customHeight="1">
      <c r="B298" s="70">
        <v>45623</v>
      </c>
      <c r="C298" s="43" t="s">
        <v>37</v>
      </c>
      <c r="D298" s="43">
        <v>2024</v>
      </c>
      <c r="E298" s="44">
        <v>4</v>
      </c>
      <c r="F298" s="45" t="s">
        <v>269</v>
      </c>
      <c r="G298" s="45" t="s">
        <v>46</v>
      </c>
      <c r="H298" s="45" t="s">
        <v>184</v>
      </c>
      <c r="I298" s="46" t="s">
        <v>42</v>
      </c>
      <c r="J298" s="47">
        <v>148.03</v>
      </c>
      <c r="K298" s="47">
        <f t="shared" si="6"/>
        <v>592.12</v>
      </c>
      <c r="L298" s="48"/>
      <c r="M298" s="11" t="s">
        <v>51</v>
      </c>
      <c r="N298" s="47">
        <f t="shared" si="7"/>
        <v>592.12</v>
      </c>
      <c r="O298" s="13">
        <v>45630</v>
      </c>
      <c r="P298" s="49">
        <v>1526557</v>
      </c>
      <c r="R298" t="str">
        <f t="shared" si="8"/>
        <v>Nov/24</v>
      </c>
    </row>
    <row r="299" spans="2:18" ht="15.75" customHeight="1">
      <c r="B299" s="70">
        <v>45623</v>
      </c>
      <c r="C299" s="43" t="s">
        <v>37</v>
      </c>
      <c r="D299" s="43">
        <v>2024</v>
      </c>
      <c r="E299" s="44">
        <v>1</v>
      </c>
      <c r="F299" s="51" t="s">
        <v>270</v>
      </c>
      <c r="G299" s="45" t="s">
        <v>93</v>
      </c>
      <c r="H299" s="45" t="s">
        <v>229</v>
      </c>
      <c r="I299" s="46" t="s">
        <v>42</v>
      </c>
      <c r="J299" s="47">
        <v>102.44</v>
      </c>
      <c r="K299" s="47">
        <f t="shared" si="6"/>
        <v>102.44</v>
      </c>
      <c r="L299" s="48"/>
      <c r="M299" s="11" t="s">
        <v>51</v>
      </c>
      <c r="N299" s="47">
        <f t="shared" si="7"/>
        <v>102.44</v>
      </c>
      <c r="O299" s="13">
        <v>45644</v>
      </c>
      <c r="P299" s="49">
        <v>71174</v>
      </c>
      <c r="R299" t="str">
        <f t="shared" si="8"/>
        <v>Nov/24</v>
      </c>
    </row>
    <row r="300" spans="2:18" ht="15.75" customHeight="1">
      <c r="B300" s="70">
        <v>45623</v>
      </c>
      <c r="C300" s="43" t="s">
        <v>37</v>
      </c>
      <c r="D300" s="43">
        <v>2024</v>
      </c>
      <c r="E300" s="44">
        <v>1</v>
      </c>
      <c r="F300" s="51" t="s">
        <v>202</v>
      </c>
      <c r="G300" s="11" t="s">
        <v>93</v>
      </c>
      <c r="H300" s="51" t="s">
        <v>229</v>
      </c>
      <c r="I300" s="46" t="s">
        <v>42</v>
      </c>
      <c r="J300" s="47">
        <v>100.68</v>
      </c>
      <c r="K300" s="47">
        <f t="shared" si="6"/>
        <v>100.68</v>
      </c>
      <c r="L300" s="48"/>
      <c r="M300" s="11" t="s">
        <v>51</v>
      </c>
      <c r="N300" s="47">
        <f t="shared" si="7"/>
        <v>100.68</v>
      </c>
      <c r="O300" s="13">
        <v>45644</v>
      </c>
      <c r="P300" s="49">
        <v>71174</v>
      </c>
      <c r="R300" t="str">
        <f t="shared" si="8"/>
        <v>Nov/24</v>
      </c>
    </row>
    <row r="301" spans="2:18" ht="15.75" customHeight="1">
      <c r="B301" s="70">
        <v>45623</v>
      </c>
      <c r="C301" s="43" t="s">
        <v>37</v>
      </c>
      <c r="D301" s="43">
        <v>2024</v>
      </c>
      <c r="E301" s="44">
        <v>2</v>
      </c>
      <c r="F301" s="51" t="s">
        <v>235</v>
      </c>
      <c r="G301" s="45" t="s">
        <v>93</v>
      </c>
      <c r="H301" s="51" t="s">
        <v>229</v>
      </c>
      <c r="I301" s="46" t="s">
        <v>42</v>
      </c>
      <c r="J301" s="66">
        <v>35.78</v>
      </c>
      <c r="K301" s="47">
        <f t="shared" si="6"/>
        <v>71.56</v>
      </c>
      <c r="L301" s="48"/>
      <c r="M301" s="11" t="s">
        <v>51</v>
      </c>
      <c r="N301" s="47">
        <f t="shared" si="7"/>
        <v>71.56</v>
      </c>
      <c r="O301" s="13">
        <v>45644</v>
      </c>
      <c r="P301" s="49">
        <v>71174</v>
      </c>
      <c r="R301" t="str">
        <f t="shared" si="8"/>
        <v>Nov/24</v>
      </c>
    </row>
    <row r="302" spans="2:18" ht="15.75" customHeight="1">
      <c r="B302" s="70">
        <v>45623</v>
      </c>
      <c r="C302" s="43" t="s">
        <v>37</v>
      </c>
      <c r="D302" s="43">
        <v>2024</v>
      </c>
      <c r="E302" s="44">
        <v>3</v>
      </c>
      <c r="F302" s="51" t="s">
        <v>204</v>
      </c>
      <c r="G302" s="45" t="s">
        <v>93</v>
      </c>
      <c r="H302" s="51" t="s">
        <v>229</v>
      </c>
      <c r="I302" s="46" t="s">
        <v>42</v>
      </c>
      <c r="J302" s="66">
        <v>177.29</v>
      </c>
      <c r="K302" s="47">
        <f t="shared" si="6"/>
        <v>531.87</v>
      </c>
      <c r="L302" s="48"/>
      <c r="M302" s="11" t="s">
        <v>51</v>
      </c>
      <c r="N302" s="47">
        <f t="shared" si="7"/>
        <v>531.87</v>
      </c>
      <c r="O302" s="13">
        <v>45644</v>
      </c>
      <c r="P302" s="49">
        <v>71174</v>
      </c>
      <c r="R302" t="str">
        <f t="shared" si="8"/>
        <v>Nov/24</v>
      </c>
    </row>
    <row r="303" spans="2:18" ht="15.75" customHeight="1">
      <c r="B303" s="70">
        <v>45623</v>
      </c>
      <c r="C303" s="43" t="s">
        <v>37</v>
      </c>
      <c r="D303" s="43">
        <v>2024</v>
      </c>
      <c r="E303" s="44">
        <v>4</v>
      </c>
      <c r="F303" s="51" t="s">
        <v>228</v>
      </c>
      <c r="G303" s="45" t="s">
        <v>93</v>
      </c>
      <c r="H303" s="51" t="s">
        <v>229</v>
      </c>
      <c r="I303" s="46" t="s">
        <v>42</v>
      </c>
      <c r="J303" s="66">
        <v>26.46</v>
      </c>
      <c r="K303" s="47">
        <f t="shared" si="6"/>
        <v>105.84</v>
      </c>
      <c r="L303" s="48"/>
      <c r="M303" s="11" t="s">
        <v>51</v>
      </c>
      <c r="N303" s="47">
        <f t="shared" si="7"/>
        <v>105.84</v>
      </c>
      <c r="O303" s="13">
        <v>45644</v>
      </c>
      <c r="P303" s="49">
        <v>71174</v>
      </c>
      <c r="R303" t="str">
        <f t="shared" si="8"/>
        <v>Nov/24</v>
      </c>
    </row>
    <row r="304" spans="2:18" ht="15.75" customHeight="1">
      <c r="B304" s="70">
        <v>45624</v>
      </c>
      <c r="C304" s="43" t="s">
        <v>37</v>
      </c>
      <c r="D304" s="43">
        <v>2024</v>
      </c>
      <c r="E304" s="44">
        <v>3</v>
      </c>
      <c r="F304" s="45" t="s">
        <v>219</v>
      </c>
      <c r="G304" s="45" t="s">
        <v>40</v>
      </c>
      <c r="H304" s="51" t="s">
        <v>220</v>
      </c>
      <c r="I304" s="46" t="s">
        <v>42</v>
      </c>
      <c r="J304" s="66">
        <v>150</v>
      </c>
      <c r="K304" s="47">
        <f t="shared" si="6"/>
        <v>450</v>
      </c>
      <c r="L304" s="48"/>
      <c r="M304" s="11" t="s">
        <v>43</v>
      </c>
      <c r="N304" s="47">
        <f t="shared" si="7"/>
        <v>450</v>
      </c>
      <c r="O304" s="13">
        <v>45624</v>
      </c>
      <c r="P304" s="67">
        <v>22628</v>
      </c>
      <c r="R304" t="str">
        <f t="shared" si="8"/>
        <v>Nov/24</v>
      </c>
    </row>
    <row r="305" spans="2:18" ht="15.75" customHeight="1">
      <c r="B305" s="70">
        <v>45624</v>
      </c>
      <c r="C305" s="43" t="s">
        <v>37</v>
      </c>
      <c r="D305" s="43">
        <v>2024</v>
      </c>
      <c r="E305" s="44">
        <v>6</v>
      </c>
      <c r="F305" s="51" t="s">
        <v>64</v>
      </c>
      <c r="G305" s="45" t="s">
        <v>46</v>
      </c>
      <c r="H305" s="51" t="s">
        <v>65</v>
      </c>
      <c r="I305" s="46" t="s">
        <v>42</v>
      </c>
      <c r="J305" s="66">
        <v>39</v>
      </c>
      <c r="K305" s="47">
        <f t="shared" si="6"/>
        <v>234</v>
      </c>
      <c r="L305" s="48"/>
      <c r="M305" s="11" t="s">
        <v>43</v>
      </c>
      <c r="N305" s="47">
        <f t="shared" si="7"/>
        <v>234</v>
      </c>
      <c r="O305" s="13">
        <v>45624</v>
      </c>
      <c r="P305" s="67">
        <v>16398</v>
      </c>
      <c r="R305" t="str">
        <f t="shared" si="8"/>
        <v>Nov/24</v>
      </c>
    </row>
    <row r="306" spans="2:18" ht="15.75" customHeight="1">
      <c r="B306" s="70">
        <v>45624</v>
      </c>
      <c r="C306" s="43" t="s">
        <v>37</v>
      </c>
      <c r="D306" s="43">
        <v>2024</v>
      </c>
      <c r="E306" s="44">
        <v>3</v>
      </c>
      <c r="F306" s="45" t="s">
        <v>66</v>
      </c>
      <c r="G306" s="51" t="s">
        <v>46</v>
      </c>
      <c r="H306" s="45" t="s">
        <v>65</v>
      </c>
      <c r="I306" s="46" t="s">
        <v>42</v>
      </c>
      <c r="J306" s="47">
        <v>33</v>
      </c>
      <c r="K306" s="47">
        <f t="shared" si="6"/>
        <v>99</v>
      </c>
      <c r="L306" s="48"/>
      <c r="M306" s="11" t="s">
        <v>43</v>
      </c>
      <c r="N306" s="47">
        <f t="shared" si="7"/>
        <v>99</v>
      </c>
      <c r="O306" s="13">
        <v>45624</v>
      </c>
      <c r="P306" s="67">
        <v>16398</v>
      </c>
      <c r="R306" t="str">
        <f t="shared" si="8"/>
        <v>Nov/24</v>
      </c>
    </row>
    <row r="307" spans="2:18" ht="15.75" customHeight="1">
      <c r="B307" s="70">
        <v>45624</v>
      </c>
      <c r="C307" s="43" t="s">
        <v>37</v>
      </c>
      <c r="D307" s="43">
        <v>2024</v>
      </c>
      <c r="E307" s="44">
        <v>2</v>
      </c>
      <c r="F307" s="45" t="s">
        <v>196</v>
      </c>
      <c r="G307" s="45" t="s">
        <v>46</v>
      </c>
      <c r="H307" s="45" t="s">
        <v>195</v>
      </c>
      <c r="I307" s="65" t="s">
        <v>42</v>
      </c>
      <c r="J307" s="66">
        <v>222.4</v>
      </c>
      <c r="K307" s="47">
        <f t="shared" si="6"/>
        <v>444.8</v>
      </c>
      <c r="L307" s="48"/>
      <c r="M307" s="11" t="s">
        <v>51</v>
      </c>
      <c r="N307" s="47">
        <f t="shared" si="7"/>
        <v>444.8</v>
      </c>
      <c r="O307" s="13">
        <v>45635</v>
      </c>
      <c r="P307" s="67">
        <v>279971</v>
      </c>
      <c r="R307" t="str">
        <f t="shared" si="8"/>
        <v>Nov/24</v>
      </c>
    </row>
    <row r="308" spans="2:18" ht="15.75" customHeight="1">
      <c r="B308" s="70">
        <v>45624</v>
      </c>
      <c r="C308" s="43" t="s">
        <v>37</v>
      </c>
      <c r="D308" s="43">
        <v>2024</v>
      </c>
      <c r="E308" s="44">
        <v>6</v>
      </c>
      <c r="F308" s="45" t="s">
        <v>64</v>
      </c>
      <c r="G308" s="51" t="s">
        <v>46</v>
      </c>
      <c r="H308" s="45" t="s">
        <v>65</v>
      </c>
      <c r="I308" s="68" t="s">
        <v>42</v>
      </c>
      <c r="J308" s="47">
        <v>39</v>
      </c>
      <c r="K308" s="47">
        <f t="shared" si="6"/>
        <v>234</v>
      </c>
      <c r="L308" s="48"/>
      <c r="M308" s="11" t="s">
        <v>43</v>
      </c>
      <c r="N308" s="47">
        <f t="shared" si="7"/>
        <v>234</v>
      </c>
      <c r="O308" s="13">
        <v>45624</v>
      </c>
      <c r="P308" s="49">
        <v>16398</v>
      </c>
      <c r="R308" t="str">
        <f t="shared" si="8"/>
        <v>Nov/24</v>
      </c>
    </row>
    <row r="309" spans="2:18" ht="15.75" customHeight="1">
      <c r="B309" s="70">
        <v>45624</v>
      </c>
      <c r="C309" s="43" t="s">
        <v>37</v>
      </c>
      <c r="D309" s="43">
        <v>2024</v>
      </c>
      <c r="E309" s="44">
        <v>3</v>
      </c>
      <c r="F309" s="45" t="s">
        <v>66</v>
      </c>
      <c r="G309" s="51" t="s">
        <v>46</v>
      </c>
      <c r="H309" s="45" t="s">
        <v>65</v>
      </c>
      <c r="I309" s="68" t="s">
        <v>42</v>
      </c>
      <c r="J309" s="47">
        <v>33</v>
      </c>
      <c r="K309" s="47">
        <f t="shared" si="6"/>
        <v>99</v>
      </c>
      <c r="L309" s="48"/>
      <c r="M309" s="11" t="s">
        <v>43</v>
      </c>
      <c r="N309" s="47">
        <f t="shared" si="7"/>
        <v>99</v>
      </c>
      <c r="O309" s="13">
        <v>45624</v>
      </c>
      <c r="P309" s="49">
        <v>16398</v>
      </c>
      <c r="R309" t="str">
        <f t="shared" si="8"/>
        <v>Nov/24</v>
      </c>
    </row>
    <row r="310" spans="2:18" ht="15.75" customHeight="1">
      <c r="B310" s="70">
        <v>45625</v>
      </c>
      <c r="C310" s="43" t="s">
        <v>37</v>
      </c>
      <c r="D310" s="43">
        <v>2024</v>
      </c>
      <c r="E310" s="44">
        <v>15</v>
      </c>
      <c r="F310" s="51" t="s">
        <v>230</v>
      </c>
      <c r="G310" s="45" t="s">
        <v>46</v>
      </c>
      <c r="H310" s="45" t="s">
        <v>231</v>
      </c>
      <c r="I310" s="65" t="s">
        <v>42</v>
      </c>
      <c r="J310" s="66">
        <v>44.87</v>
      </c>
      <c r="K310" s="47">
        <f t="shared" si="6"/>
        <v>673.05</v>
      </c>
      <c r="L310" s="48"/>
      <c r="M310" s="11" t="s">
        <v>51</v>
      </c>
      <c r="N310" s="47">
        <f t="shared" si="7"/>
        <v>673.05</v>
      </c>
      <c r="O310" s="13">
        <v>45653</v>
      </c>
      <c r="P310" s="67">
        <v>896607</v>
      </c>
      <c r="R310" t="str">
        <f t="shared" si="8"/>
        <v>Nov/24</v>
      </c>
    </row>
    <row r="311" spans="2:18" ht="15.75" customHeight="1">
      <c r="B311" s="92">
        <v>45625</v>
      </c>
      <c r="C311" s="43" t="s">
        <v>37</v>
      </c>
      <c r="D311" s="43">
        <v>2024</v>
      </c>
      <c r="E311" s="44">
        <v>1</v>
      </c>
      <c r="F311" s="51" t="s">
        <v>271</v>
      </c>
      <c r="G311" s="11" t="s">
        <v>46</v>
      </c>
      <c r="H311" s="51" t="s">
        <v>125</v>
      </c>
      <c r="I311" s="46" t="s">
        <v>42</v>
      </c>
      <c r="J311" s="47">
        <v>260</v>
      </c>
      <c r="K311" s="47">
        <f t="shared" si="6"/>
        <v>260</v>
      </c>
      <c r="L311" s="48"/>
      <c r="M311" s="11" t="s">
        <v>43</v>
      </c>
      <c r="N311" s="47">
        <f t="shared" si="7"/>
        <v>260</v>
      </c>
      <c r="O311" s="13">
        <v>45629</v>
      </c>
      <c r="P311" s="67">
        <v>0</v>
      </c>
      <c r="R311" t="str">
        <f t="shared" si="8"/>
        <v>Nov/24</v>
      </c>
    </row>
    <row r="312" spans="2:18" ht="15.75" customHeight="1">
      <c r="B312" s="95">
        <v>45625</v>
      </c>
      <c r="C312" s="55" t="s">
        <v>37</v>
      </c>
      <c r="D312" s="43">
        <v>2024</v>
      </c>
      <c r="E312" s="44">
        <v>6</v>
      </c>
      <c r="F312" s="45" t="s">
        <v>64</v>
      </c>
      <c r="G312" s="45" t="s">
        <v>46</v>
      </c>
      <c r="H312" s="45" t="s">
        <v>65</v>
      </c>
      <c r="I312" s="46" t="s">
        <v>42</v>
      </c>
      <c r="J312" s="47">
        <v>39</v>
      </c>
      <c r="K312" s="47">
        <f t="shared" si="6"/>
        <v>234</v>
      </c>
      <c r="L312" s="48"/>
      <c r="M312" s="11" t="s">
        <v>43</v>
      </c>
      <c r="N312" s="47">
        <f t="shared" si="7"/>
        <v>234</v>
      </c>
      <c r="O312" s="13">
        <v>45627</v>
      </c>
      <c r="P312" s="49">
        <v>16442</v>
      </c>
      <c r="R312" t="str">
        <f t="shared" si="8"/>
        <v>Nov/24</v>
      </c>
    </row>
    <row r="313" spans="2:18" ht="15.75" customHeight="1">
      <c r="B313" s="70">
        <v>45625</v>
      </c>
      <c r="C313" s="55" t="s">
        <v>37</v>
      </c>
      <c r="D313" s="43">
        <v>2024</v>
      </c>
      <c r="E313" s="44">
        <v>3</v>
      </c>
      <c r="F313" s="51" t="s">
        <v>66</v>
      </c>
      <c r="G313" s="45" t="s">
        <v>46</v>
      </c>
      <c r="H313" s="45" t="s">
        <v>65</v>
      </c>
      <c r="I313" s="46" t="s">
        <v>42</v>
      </c>
      <c r="J313" s="47">
        <v>33</v>
      </c>
      <c r="K313" s="47">
        <f t="shared" si="6"/>
        <v>99</v>
      </c>
      <c r="L313" s="48"/>
      <c r="M313" s="11" t="s">
        <v>43</v>
      </c>
      <c r="N313" s="47">
        <f t="shared" si="7"/>
        <v>99</v>
      </c>
      <c r="O313" s="13">
        <v>45627</v>
      </c>
      <c r="P313" s="49">
        <v>16442</v>
      </c>
      <c r="R313" t="str">
        <f t="shared" si="8"/>
        <v>Nov/24</v>
      </c>
    </row>
    <row r="314" spans="2:18" ht="15.75" customHeight="1">
      <c r="B314" s="92">
        <v>45626</v>
      </c>
      <c r="C314" s="43" t="s">
        <v>37</v>
      </c>
      <c r="D314" s="43">
        <v>2024</v>
      </c>
      <c r="E314" s="44">
        <v>15</v>
      </c>
      <c r="F314" s="51" t="s">
        <v>64</v>
      </c>
      <c r="G314" s="11" t="s">
        <v>46</v>
      </c>
      <c r="H314" s="51" t="s">
        <v>65</v>
      </c>
      <c r="I314" s="46" t="s">
        <v>42</v>
      </c>
      <c r="J314" s="47">
        <v>39</v>
      </c>
      <c r="K314" s="47">
        <f t="shared" si="6"/>
        <v>585</v>
      </c>
      <c r="L314" s="48"/>
      <c r="M314" s="11" t="s">
        <v>43</v>
      </c>
      <c r="N314" s="47">
        <f t="shared" si="7"/>
        <v>585</v>
      </c>
      <c r="O314" s="13">
        <v>45629</v>
      </c>
      <c r="P314" s="67">
        <v>16473</v>
      </c>
      <c r="R314" t="str">
        <f t="shared" si="8"/>
        <v>Nov/24</v>
      </c>
    </row>
    <row r="315" spans="2:18" ht="15.75" customHeight="1">
      <c r="B315" s="92">
        <v>45626</v>
      </c>
      <c r="C315" s="43" t="s">
        <v>37</v>
      </c>
      <c r="D315" s="43">
        <v>2024</v>
      </c>
      <c r="E315" s="44">
        <v>8</v>
      </c>
      <c r="F315" s="51" t="s">
        <v>66</v>
      </c>
      <c r="G315" s="11" t="s">
        <v>46</v>
      </c>
      <c r="H315" s="51" t="s">
        <v>65</v>
      </c>
      <c r="I315" s="46" t="s">
        <v>42</v>
      </c>
      <c r="J315" s="47">
        <v>33</v>
      </c>
      <c r="K315" s="47">
        <f t="shared" si="6"/>
        <v>264</v>
      </c>
      <c r="L315" s="48"/>
      <c r="M315" s="11" t="s">
        <v>43</v>
      </c>
      <c r="N315" s="47">
        <f t="shared" si="7"/>
        <v>264</v>
      </c>
      <c r="O315" s="13">
        <v>45629</v>
      </c>
      <c r="P315" s="67">
        <v>16473</v>
      </c>
      <c r="R315" t="str">
        <f t="shared" si="8"/>
        <v>Nov/24</v>
      </c>
    </row>
    <row r="316" spans="2:18" ht="15.75" customHeight="1">
      <c r="B316" s="70">
        <v>45626</v>
      </c>
      <c r="C316" s="55" t="s">
        <v>37</v>
      </c>
      <c r="D316" s="43">
        <v>2024</v>
      </c>
      <c r="E316" s="44">
        <v>8</v>
      </c>
      <c r="F316" s="45" t="s">
        <v>81</v>
      </c>
      <c r="G316" s="45" t="s">
        <v>77</v>
      </c>
      <c r="H316" s="45" t="s">
        <v>78</v>
      </c>
      <c r="I316" s="46" t="s">
        <v>42</v>
      </c>
      <c r="J316" s="66">
        <v>495</v>
      </c>
      <c r="K316" s="47">
        <f t="shared" si="6"/>
        <v>3960</v>
      </c>
      <c r="L316" s="48"/>
      <c r="M316" s="11" t="s">
        <v>43</v>
      </c>
      <c r="N316" s="47">
        <f t="shared" si="7"/>
        <v>3960</v>
      </c>
      <c r="O316" s="13">
        <v>45626</v>
      </c>
      <c r="P316" s="49">
        <v>75</v>
      </c>
      <c r="R316" t="str">
        <f t="shared" si="8"/>
        <v>Nov/24</v>
      </c>
    </row>
    <row r="317" spans="2:18" ht="15.75" customHeight="1">
      <c r="B317" s="70">
        <v>45627</v>
      </c>
      <c r="C317" s="55" t="s">
        <v>272</v>
      </c>
      <c r="D317" s="43">
        <v>2024</v>
      </c>
      <c r="E317" s="44">
        <v>13.44</v>
      </c>
      <c r="F317" s="45" t="s">
        <v>249</v>
      </c>
      <c r="G317" s="51" t="s">
        <v>46</v>
      </c>
      <c r="H317" s="45" t="s">
        <v>250</v>
      </c>
      <c r="I317" s="68" t="s">
        <v>42</v>
      </c>
      <c r="J317" s="47">
        <v>35.112000000000002</v>
      </c>
      <c r="K317" s="47">
        <f t="shared" si="6"/>
        <v>471.90528</v>
      </c>
      <c r="L317" s="48"/>
      <c r="M317" s="11" t="s">
        <v>51</v>
      </c>
      <c r="N317" s="47">
        <f t="shared" si="7"/>
        <v>471.90528</v>
      </c>
      <c r="O317" s="13">
        <v>45633</v>
      </c>
      <c r="P317" s="49">
        <v>2135809</v>
      </c>
      <c r="R317" t="str">
        <f t="shared" si="8"/>
        <v>Dez/24</v>
      </c>
    </row>
    <row r="318" spans="2:18" ht="15.75" customHeight="1">
      <c r="B318" s="70">
        <v>45627</v>
      </c>
      <c r="C318" s="55" t="s">
        <v>272</v>
      </c>
      <c r="D318" s="43">
        <v>2024</v>
      </c>
      <c r="E318" s="44">
        <v>1</v>
      </c>
      <c r="F318" s="51" t="s">
        <v>156</v>
      </c>
      <c r="G318" s="45" t="s">
        <v>61</v>
      </c>
      <c r="H318" s="51" t="s">
        <v>157</v>
      </c>
      <c r="I318" s="46" t="s">
        <v>42</v>
      </c>
      <c r="J318" s="66">
        <v>1400</v>
      </c>
      <c r="K318" s="47">
        <f t="shared" si="6"/>
        <v>1400</v>
      </c>
      <c r="L318" s="48"/>
      <c r="M318" s="11" t="s">
        <v>43</v>
      </c>
      <c r="N318" s="47">
        <f t="shared" si="7"/>
        <v>1400</v>
      </c>
      <c r="O318" s="13">
        <v>45627</v>
      </c>
      <c r="P318" s="67">
        <v>0</v>
      </c>
      <c r="R318" t="str">
        <f t="shared" si="8"/>
        <v>Dez/24</v>
      </c>
    </row>
    <row r="319" spans="2:18" ht="15.75" customHeight="1">
      <c r="B319" s="70">
        <v>45627</v>
      </c>
      <c r="C319" s="55" t="s">
        <v>272</v>
      </c>
      <c r="D319" s="55">
        <v>2024</v>
      </c>
      <c r="E319" s="56">
        <v>1</v>
      </c>
      <c r="F319" s="51" t="s">
        <v>273</v>
      </c>
      <c r="G319" s="45" t="s">
        <v>53</v>
      </c>
      <c r="H319" s="51" t="s">
        <v>152</v>
      </c>
      <c r="I319" s="46" t="s">
        <v>42</v>
      </c>
      <c r="J319" s="66">
        <v>720</v>
      </c>
      <c r="K319" s="47">
        <f t="shared" si="6"/>
        <v>720</v>
      </c>
      <c r="L319" s="48"/>
      <c r="M319" s="11" t="s">
        <v>43</v>
      </c>
      <c r="N319" s="47">
        <f t="shared" si="7"/>
        <v>720</v>
      </c>
      <c r="O319" s="13">
        <v>45627</v>
      </c>
      <c r="P319" s="67">
        <v>0</v>
      </c>
      <c r="R319" t="str">
        <f t="shared" si="8"/>
        <v>Dez/24</v>
      </c>
    </row>
    <row r="320" spans="2:18" ht="15.75" customHeight="1">
      <c r="B320" s="70">
        <v>45627</v>
      </c>
      <c r="C320" s="55" t="s">
        <v>272</v>
      </c>
      <c r="D320" s="55">
        <v>2024</v>
      </c>
      <c r="E320" s="56">
        <v>1</v>
      </c>
      <c r="F320" s="51" t="s">
        <v>274</v>
      </c>
      <c r="G320" s="45" t="s">
        <v>57</v>
      </c>
      <c r="H320" s="51" t="s">
        <v>274</v>
      </c>
      <c r="I320" s="46" t="s">
        <v>74</v>
      </c>
      <c r="J320" s="66">
        <v>168.99</v>
      </c>
      <c r="K320" s="47">
        <f t="shared" si="6"/>
        <v>168.99</v>
      </c>
      <c r="L320" s="48"/>
      <c r="M320" s="11" t="s">
        <v>43</v>
      </c>
      <c r="N320" s="47">
        <f t="shared" si="7"/>
        <v>168.99</v>
      </c>
      <c r="O320" s="13">
        <v>45636</v>
      </c>
      <c r="P320" s="67">
        <v>0</v>
      </c>
      <c r="R320" t="str">
        <f t="shared" si="8"/>
        <v>Dez/24</v>
      </c>
    </row>
    <row r="321" spans="2:18" ht="15.75" customHeight="1">
      <c r="B321" s="70">
        <v>45627</v>
      </c>
      <c r="C321" s="55" t="s">
        <v>272</v>
      </c>
      <c r="D321" s="55">
        <v>2024</v>
      </c>
      <c r="E321" s="56">
        <v>1</v>
      </c>
      <c r="F321" s="51" t="s">
        <v>275</v>
      </c>
      <c r="G321" s="45" t="s">
        <v>61</v>
      </c>
      <c r="H321" s="51" t="s">
        <v>276</v>
      </c>
      <c r="I321" s="46" t="s">
        <v>42</v>
      </c>
      <c r="J321" s="66">
        <v>3870</v>
      </c>
      <c r="K321" s="47">
        <f t="shared" si="6"/>
        <v>3870</v>
      </c>
      <c r="L321" s="48"/>
      <c r="M321" s="11" t="s">
        <v>43</v>
      </c>
      <c r="N321" s="47">
        <f t="shared" si="7"/>
        <v>3870</v>
      </c>
      <c r="O321" s="13">
        <v>45627</v>
      </c>
      <c r="P321" s="67">
        <v>0</v>
      </c>
      <c r="R321" t="str">
        <f t="shared" si="8"/>
        <v>Dez/24</v>
      </c>
    </row>
    <row r="322" spans="2:18" ht="15.75" customHeight="1">
      <c r="B322" s="70">
        <v>45627</v>
      </c>
      <c r="C322" s="55" t="s">
        <v>272</v>
      </c>
      <c r="D322" s="43">
        <v>2024</v>
      </c>
      <c r="E322" s="44">
        <v>1</v>
      </c>
      <c r="F322" s="51" t="s">
        <v>107</v>
      </c>
      <c r="G322" s="45" t="s">
        <v>107</v>
      </c>
      <c r="H322" s="51" t="s">
        <v>212</v>
      </c>
      <c r="I322" s="46" t="s">
        <v>74</v>
      </c>
      <c r="J322" s="66">
        <v>5650</v>
      </c>
      <c r="K322" s="47">
        <f t="shared" si="6"/>
        <v>5650</v>
      </c>
      <c r="L322" s="48"/>
      <c r="M322" s="11" t="s">
        <v>43</v>
      </c>
      <c r="N322" s="47">
        <f t="shared" si="7"/>
        <v>5650</v>
      </c>
      <c r="O322" s="13">
        <v>45667</v>
      </c>
      <c r="P322" s="67">
        <v>0</v>
      </c>
      <c r="R322" t="str">
        <f t="shared" si="8"/>
        <v>Dez/24</v>
      </c>
    </row>
    <row r="323" spans="2:18" ht="15.75" customHeight="1">
      <c r="B323" s="70">
        <v>45627</v>
      </c>
      <c r="C323" s="55" t="s">
        <v>272</v>
      </c>
      <c r="D323" s="43">
        <v>2024</v>
      </c>
      <c r="E323" s="44">
        <v>1</v>
      </c>
      <c r="F323" s="51" t="s">
        <v>277</v>
      </c>
      <c r="G323" s="45" t="s">
        <v>105</v>
      </c>
      <c r="H323" s="45" t="s">
        <v>278</v>
      </c>
      <c r="I323" s="46" t="s">
        <v>74</v>
      </c>
      <c r="J323" s="47">
        <v>4000</v>
      </c>
      <c r="K323" s="47">
        <f t="shared" si="6"/>
        <v>4000</v>
      </c>
      <c r="L323" s="48"/>
      <c r="M323" s="11" t="s">
        <v>43</v>
      </c>
      <c r="N323" s="47">
        <f t="shared" si="7"/>
        <v>4000</v>
      </c>
      <c r="O323" s="13">
        <v>45657</v>
      </c>
      <c r="P323" s="49">
        <v>0</v>
      </c>
      <c r="R323" t="str">
        <f t="shared" ref="R323:R386" si="9">IF(B323="","",PROPER(TEXT(B323,"mmm/aa")))</f>
        <v>Dez/24</v>
      </c>
    </row>
    <row r="324" spans="2:18" ht="15.75" customHeight="1">
      <c r="B324" s="70">
        <v>45627</v>
      </c>
      <c r="C324" s="55" t="s">
        <v>272</v>
      </c>
      <c r="D324" s="43">
        <v>2024</v>
      </c>
      <c r="E324" s="44">
        <v>1</v>
      </c>
      <c r="F324" s="51" t="s">
        <v>279</v>
      </c>
      <c r="G324" s="11" t="s">
        <v>104</v>
      </c>
      <c r="H324" s="51" t="s">
        <v>278</v>
      </c>
      <c r="I324" s="46" t="s">
        <v>74</v>
      </c>
      <c r="J324" s="47">
        <v>4000</v>
      </c>
      <c r="K324" s="47">
        <f t="shared" si="6"/>
        <v>4000</v>
      </c>
      <c r="L324" s="48"/>
      <c r="M324" s="11" t="s">
        <v>43</v>
      </c>
      <c r="N324" s="47">
        <f t="shared" si="7"/>
        <v>4000</v>
      </c>
      <c r="O324" s="13">
        <v>45657</v>
      </c>
      <c r="P324" s="67">
        <v>0</v>
      </c>
      <c r="R324" t="str">
        <f t="shared" si="9"/>
        <v>Dez/24</v>
      </c>
    </row>
    <row r="325" spans="2:18" ht="15.75" customHeight="1">
      <c r="B325" s="70">
        <v>45627</v>
      </c>
      <c r="C325" s="55" t="s">
        <v>272</v>
      </c>
      <c r="D325" s="43">
        <v>2024</v>
      </c>
      <c r="E325" s="44">
        <v>1</v>
      </c>
      <c r="F325" s="51" t="s">
        <v>280</v>
      </c>
      <c r="G325" s="45" t="s">
        <v>104</v>
      </c>
      <c r="H325" s="45" t="s">
        <v>113</v>
      </c>
      <c r="I325" s="46" t="s">
        <v>55</v>
      </c>
      <c r="J325" s="47">
        <v>2397.9299999999998</v>
      </c>
      <c r="K325" s="47">
        <f t="shared" si="6"/>
        <v>2397.9299999999998</v>
      </c>
      <c r="L325" s="48"/>
      <c r="M325" s="11" t="s">
        <v>43</v>
      </c>
      <c r="N325" s="47">
        <f t="shared" si="7"/>
        <v>2397.9299999999998</v>
      </c>
      <c r="O325" s="13">
        <v>45657</v>
      </c>
      <c r="P325" s="49">
        <v>0</v>
      </c>
      <c r="R325" t="str">
        <f t="shared" si="9"/>
        <v>Dez/24</v>
      </c>
    </row>
    <row r="326" spans="2:18" ht="15.75" customHeight="1">
      <c r="B326" s="70">
        <v>45627</v>
      </c>
      <c r="C326" s="55" t="s">
        <v>272</v>
      </c>
      <c r="D326" s="43">
        <v>2024</v>
      </c>
      <c r="E326" s="44">
        <v>1</v>
      </c>
      <c r="F326" s="51" t="s">
        <v>281</v>
      </c>
      <c r="G326" s="11" t="s">
        <v>104</v>
      </c>
      <c r="H326" s="51" t="s">
        <v>113</v>
      </c>
      <c r="I326" s="46" t="s">
        <v>55</v>
      </c>
      <c r="J326" s="66">
        <v>2449.48</v>
      </c>
      <c r="K326" s="47">
        <f t="shared" si="6"/>
        <v>2449.48</v>
      </c>
      <c r="L326" s="48"/>
      <c r="M326" s="11" t="s">
        <v>43</v>
      </c>
      <c r="N326" s="47">
        <f t="shared" si="7"/>
        <v>2449.48</v>
      </c>
      <c r="O326" s="13">
        <v>45657</v>
      </c>
      <c r="P326" s="67">
        <v>0</v>
      </c>
      <c r="R326" t="str">
        <f t="shared" si="9"/>
        <v>Dez/24</v>
      </c>
    </row>
    <row r="327" spans="2:18" ht="15.75" customHeight="1">
      <c r="B327" s="70">
        <v>45627</v>
      </c>
      <c r="C327" s="55" t="s">
        <v>272</v>
      </c>
      <c r="D327" s="43">
        <v>2024</v>
      </c>
      <c r="E327" s="44">
        <v>1</v>
      </c>
      <c r="F327" s="51" t="s">
        <v>282</v>
      </c>
      <c r="G327" s="45" t="s">
        <v>104</v>
      </c>
      <c r="H327" s="51" t="s">
        <v>116</v>
      </c>
      <c r="I327" s="46" t="s">
        <v>55</v>
      </c>
      <c r="J327" s="66">
        <v>2706.67</v>
      </c>
      <c r="K327" s="47">
        <f t="shared" si="6"/>
        <v>2706.67</v>
      </c>
      <c r="L327" s="48"/>
      <c r="M327" s="11" t="s">
        <v>43</v>
      </c>
      <c r="N327" s="47">
        <f t="shared" si="7"/>
        <v>2706.67</v>
      </c>
      <c r="O327" s="13">
        <v>45657</v>
      </c>
      <c r="P327" s="67">
        <v>0</v>
      </c>
      <c r="R327" t="str">
        <f t="shared" si="9"/>
        <v>Dez/24</v>
      </c>
    </row>
    <row r="328" spans="2:18" ht="15.75" customHeight="1">
      <c r="B328" s="70">
        <v>45627</v>
      </c>
      <c r="C328" s="55" t="s">
        <v>272</v>
      </c>
      <c r="D328" s="43">
        <v>2024</v>
      </c>
      <c r="E328" s="44">
        <v>1</v>
      </c>
      <c r="F328" s="51" t="s">
        <v>283</v>
      </c>
      <c r="G328" s="45" t="s">
        <v>104</v>
      </c>
      <c r="H328" s="51" t="s">
        <v>116</v>
      </c>
      <c r="I328" s="46" t="s">
        <v>55</v>
      </c>
      <c r="J328" s="66">
        <v>2431.16</v>
      </c>
      <c r="K328" s="47">
        <f t="shared" si="6"/>
        <v>2431.16</v>
      </c>
      <c r="L328" s="48"/>
      <c r="M328" s="11" t="s">
        <v>43</v>
      </c>
      <c r="N328" s="47">
        <f t="shared" si="7"/>
        <v>2431.16</v>
      </c>
      <c r="O328" s="13">
        <v>45657</v>
      </c>
      <c r="P328" s="67">
        <v>0</v>
      </c>
      <c r="R328" t="str">
        <f t="shared" si="9"/>
        <v>Dez/24</v>
      </c>
    </row>
    <row r="329" spans="2:18" ht="15.75" customHeight="1">
      <c r="B329" s="70">
        <v>45627</v>
      </c>
      <c r="C329" s="55" t="s">
        <v>272</v>
      </c>
      <c r="D329" s="43">
        <v>2024</v>
      </c>
      <c r="E329" s="44">
        <v>1</v>
      </c>
      <c r="F329" s="51" t="s">
        <v>284</v>
      </c>
      <c r="G329" s="45" t="s">
        <v>104</v>
      </c>
      <c r="H329" s="51" t="s">
        <v>116</v>
      </c>
      <c r="I329" s="46" t="s">
        <v>55</v>
      </c>
      <c r="J329" s="66">
        <v>2154.7800000000002</v>
      </c>
      <c r="K329" s="47">
        <f t="shared" si="6"/>
        <v>2154.7800000000002</v>
      </c>
      <c r="L329" s="48"/>
      <c r="M329" s="11" t="s">
        <v>43</v>
      </c>
      <c r="N329" s="47">
        <f t="shared" si="7"/>
        <v>2154.7800000000002</v>
      </c>
      <c r="O329" s="13">
        <v>45657</v>
      </c>
      <c r="P329" s="67">
        <v>0</v>
      </c>
      <c r="R329" t="str">
        <f t="shared" si="9"/>
        <v>Dez/24</v>
      </c>
    </row>
    <row r="330" spans="2:18" ht="15.75" customHeight="1">
      <c r="B330" s="70">
        <v>45627</v>
      </c>
      <c r="C330" s="55" t="s">
        <v>272</v>
      </c>
      <c r="D330" s="43">
        <v>2024</v>
      </c>
      <c r="E330" s="44">
        <v>1</v>
      </c>
      <c r="F330" s="45" t="s">
        <v>285</v>
      </c>
      <c r="G330" s="45" t="s">
        <v>104</v>
      </c>
      <c r="H330" s="51" t="s">
        <v>113</v>
      </c>
      <c r="I330" s="46" t="s">
        <v>55</v>
      </c>
      <c r="J330" s="66">
        <v>2350.34</v>
      </c>
      <c r="K330" s="47">
        <f t="shared" si="6"/>
        <v>2350.34</v>
      </c>
      <c r="L330" s="48"/>
      <c r="M330" s="11" t="s">
        <v>43</v>
      </c>
      <c r="N330" s="47">
        <f t="shared" si="7"/>
        <v>2350.34</v>
      </c>
      <c r="O330" s="13">
        <v>45657</v>
      </c>
      <c r="P330" s="67">
        <v>0</v>
      </c>
      <c r="R330" t="str">
        <f t="shared" si="9"/>
        <v>Dez/24</v>
      </c>
    </row>
    <row r="331" spans="2:18" ht="15.75" customHeight="1">
      <c r="B331" s="54">
        <v>45627</v>
      </c>
      <c r="C331" s="55" t="s">
        <v>272</v>
      </c>
      <c r="D331" s="55">
        <v>2024</v>
      </c>
      <c r="E331" s="56">
        <v>1</v>
      </c>
      <c r="F331" s="58" t="s">
        <v>286</v>
      </c>
      <c r="G331" s="57" t="s">
        <v>61</v>
      </c>
      <c r="H331" s="58" t="s">
        <v>287</v>
      </c>
      <c r="I331" s="59" t="s">
        <v>42</v>
      </c>
      <c r="J331" s="96">
        <v>3916</v>
      </c>
      <c r="K331" s="47">
        <f t="shared" si="6"/>
        <v>3916</v>
      </c>
      <c r="L331" s="60"/>
      <c r="M331" s="55" t="s">
        <v>43</v>
      </c>
      <c r="N331" s="47">
        <f t="shared" si="7"/>
        <v>3916</v>
      </c>
      <c r="O331" s="54">
        <v>45652</v>
      </c>
      <c r="P331" s="97">
        <v>0</v>
      </c>
      <c r="R331" t="str">
        <f t="shared" si="9"/>
        <v>Dez/24</v>
      </c>
    </row>
    <row r="332" spans="2:18" ht="15.75" customHeight="1">
      <c r="B332" s="54">
        <v>45627</v>
      </c>
      <c r="C332" s="55" t="s">
        <v>272</v>
      </c>
      <c r="D332" s="55">
        <v>2024</v>
      </c>
      <c r="E332" s="56">
        <v>1</v>
      </c>
      <c r="F332" s="58" t="s">
        <v>288</v>
      </c>
      <c r="G332" s="57" t="s">
        <v>109</v>
      </c>
      <c r="H332" s="58" t="s">
        <v>289</v>
      </c>
      <c r="I332" s="59" t="s">
        <v>42</v>
      </c>
      <c r="J332" s="96">
        <v>192.02</v>
      </c>
      <c r="K332" s="47">
        <f t="shared" si="6"/>
        <v>192.02</v>
      </c>
      <c r="L332" s="60"/>
      <c r="M332" s="55" t="s">
        <v>43</v>
      </c>
      <c r="N332" s="47">
        <f t="shared" si="7"/>
        <v>192.02</v>
      </c>
      <c r="O332" s="54">
        <v>45296</v>
      </c>
      <c r="P332" s="97">
        <v>0</v>
      </c>
      <c r="R332" t="str">
        <f t="shared" si="9"/>
        <v>Dez/24</v>
      </c>
    </row>
    <row r="333" spans="2:18" ht="15.75" customHeight="1">
      <c r="B333" s="54">
        <v>45627</v>
      </c>
      <c r="C333" s="55" t="s">
        <v>272</v>
      </c>
      <c r="D333" s="55">
        <v>2024</v>
      </c>
      <c r="E333" s="56">
        <v>1</v>
      </c>
      <c r="F333" s="57" t="s">
        <v>290</v>
      </c>
      <c r="G333" s="58" t="s">
        <v>57</v>
      </c>
      <c r="H333" s="57" t="s">
        <v>58</v>
      </c>
      <c r="I333" s="59" t="s">
        <v>55</v>
      </c>
      <c r="J333" s="60">
        <v>1300</v>
      </c>
      <c r="K333" s="47">
        <f t="shared" si="6"/>
        <v>1300</v>
      </c>
      <c r="L333" s="60"/>
      <c r="M333" s="55" t="s">
        <v>43</v>
      </c>
      <c r="N333" s="47">
        <f t="shared" si="7"/>
        <v>1300</v>
      </c>
      <c r="O333" s="54">
        <v>45627</v>
      </c>
      <c r="P333" s="62">
        <v>0</v>
      </c>
      <c r="R333" t="str">
        <f t="shared" si="9"/>
        <v>Dez/24</v>
      </c>
    </row>
    <row r="334" spans="2:18" ht="15.75" customHeight="1">
      <c r="B334" s="54">
        <v>45627</v>
      </c>
      <c r="C334" s="55" t="s">
        <v>272</v>
      </c>
      <c r="D334" s="98">
        <v>2024</v>
      </c>
      <c r="E334" s="56">
        <v>1</v>
      </c>
      <c r="F334" s="57" t="s">
        <v>291</v>
      </c>
      <c r="G334" s="55" t="s">
        <v>57</v>
      </c>
      <c r="H334" s="57" t="s">
        <v>292</v>
      </c>
      <c r="I334" s="59" t="s">
        <v>55</v>
      </c>
      <c r="J334" s="60">
        <v>1000</v>
      </c>
      <c r="K334" s="47">
        <f t="shared" si="6"/>
        <v>1000</v>
      </c>
      <c r="L334" s="60"/>
      <c r="M334" s="55" t="s">
        <v>43</v>
      </c>
      <c r="N334" s="47">
        <f t="shared" si="7"/>
        <v>1000</v>
      </c>
      <c r="O334" s="54">
        <v>45627</v>
      </c>
      <c r="P334" s="62">
        <v>0</v>
      </c>
      <c r="R334" t="str">
        <f t="shared" si="9"/>
        <v>Dez/24</v>
      </c>
    </row>
    <row r="335" spans="2:18" ht="15.75" customHeight="1">
      <c r="B335" s="70">
        <v>45627</v>
      </c>
      <c r="C335" s="55" t="s">
        <v>272</v>
      </c>
      <c r="D335" s="43">
        <v>2024</v>
      </c>
      <c r="E335" s="44">
        <v>1</v>
      </c>
      <c r="F335" s="51" t="s">
        <v>101</v>
      </c>
      <c r="G335" s="45" t="s">
        <v>101</v>
      </c>
      <c r="H335" s="51" t="s">
        <v>293</v>
      </c>
      <c r="I335" s="46" t="s">
        <v>55</v>
      </c>
      <c r="J335" s="66">
        <v>13900</v>
      </c>
      <c r="K335" s="47">
        <f t="shared" si="6"/>
        <v>13900</v>
      </c>
      <c r="L335" s="48"/>
      <c r="M335" s="11" t="s">
        <v>43</v>
      </c>
      <c r="N335" s="47">
        <f t="shared" si="7"/>
        <v>13900</v>
      </c>
      <c r="O335" s="13">
        <v>45657</v>
      </c>
      <c r="P335" s="67">
        <v>0</v>
      </c>
      <c r="R335" t="str">
        <f t="shared" si="9"/>
        <v>Dez/24</v>
      </c>
    </row>
    <row r="336" spans="2:18" ht="15.75" customHeight="1">
      <c r="B336" s="70">
        <v>45627</v>
      </c>
      <c r="C336" s="55" t="s">
        <v>272</v>
      </c>
      <c r="D336" s="43">
        <v>2024</v>
      </c>
      <c r="E336" s="44">
        <v>1</v>
      </c>
      <c r="F336" s="45" t="s">
        <v>48</v>
      </c>
      <c r="G336" s="51" t="s">
        <v>49</v>
      </c>
      <c r="H336" s="45" t="s">
        <v>50</v>
      </c>
      <c r="I336" s="46" t="s">
        <v>55</v>
      </c>
      <c r="J336" s="47">
        <v>11367.07</v>
      </c>
      <c r="K336" s="47">
        <f t="shared" si="6"/>
        <v>11367.07</v>
      </c>
      <c r="L336" s="48"/>
      <c r="M336" s="11" t="s">
        <v>43</v>
      </c>
      <c r="N336" s="47">
        <f t="shared" si="7"/>
        <v>11367.07</v>
      </c>
      <c r="O336" s="13">
        <v>45657</v>
      </c>
      <c r="P336" s="49">
        <v>0</v>
      </c>
      <c r="R336" t="str">
        <f t="shared" si="9"/>
        <v>Dez/24</v>
      </c>
    </row>
    <row r="337" spans="2:18" ht="15.75" customHeight="1">
      <c r="B337" s="54">
        <v>45627</v>
      </c>
      <c r="C337" s="55" t="s">
        <v>272</v>
      </c>
      <c r="D337" s="55">
        <v>2024</v>
      </c>
      <c r="E337" s="56">
        <v>1</v>
      </c>
      <c r="F337" s="58" t="s">
        <v>294</v>
      </c>
      <c r="G337" s="57" t="s">
        <v>57</v>
      </c>
      <c r="H337" s="58" t="s">
        <v>295</v>
      </c>
      <c r="I337" s="59" t="s">
        <v>42</v>
      </c>
      <c r="J337" s="96">
        <v>1800</v>
      </c>
      <c r="K337" s="47">
        <f t="shared" si="6"/>
        <v>1800</v>
      </c>
      <c r="L337" s="60"/>
      <c r="M337" s="55" t="s">
        <v>43</v>
      </c>
      <c r="N337" s="47">
        <f t="shared" si="7"/>
        <v>1800</v>
      </c>
      <c r="O337" s="54">
        <v>45667</v>
      </c>
      <c r="P337" s="97">
        <v>0</v>
      </c>
      <c r="R337" t="str">
        <f t="shared" si="9"/>
        <v>Dez/24</v>
      </c>
    </row>
    <row r="338" spans="2:18" ht="15.75" customHeight="1">
      <c r="B338" s="54">
        <v>45627</v>
      </c>
      <c r="C338" s="55" t="s">
        <v>272</v>
      </c>
      <c r="D338" s="55">
        <v>2024</v>
      </c>
      <c r="E338" s="56">
        <v>1</v>
      </c>
      <c r="F338" s="57" t="s">
        <v>296</v>
      </c>
      <c r="G338" s="57" t="s">
        <v>53</v>
      </c>
      <c r="H338" s="58" t="s">
        <v>297</v>
      </c>
      <c r="I338" s="59" t="s">
        <v>42</v>
      </c>
      <c r="J338" s="96">
        <v>35</v>
      </c>
      <c r="K338" s="47">
        <f t="shared" si="6"/>
        <v>35</v>
      </c>
      <c r="L338" s="60"/>
      <c r="M338" s="55" t="s">
        <v>43</v>
      </c>
      <c r="N338" s="47">
        <f t="shared" si="7"/>
        <v>35</v>
      </c>
      <c r="O338" s="54">
        <v>45656</v>
      </c>
      <c r="P338" s="97">
        <v>0</v>
      </c>
      <c r="R338" t="str">
        <f t="shared" si="9"/>
        <v>Dez/24</v>
      </c>
    </row>
    <row r="339" spans="2:18" ht="15.75" customHeight="1">
      <c r="B339" s="54">
        <v>45627</v>
      </c>
      <c r="C339" s="55" t="s">
        <v>272</v>
      </c>
      <c r="D339" s="55">
        <v>2024</v>
      </c>
      <c r="E339" s="56">
        <v>1</v>
      </c>
      <c r="F339" s="58" t="s">
        <v>298</v>
      </c>
      <c r="G339" s="57" t="s">
        <v>104</v>
      </c>
      <c r="H339" s="58" t="s">
        <v>299</v>
      </c>
      <c r="I339" s="59" t="s">
        <v>42</v>
      </c>
      <c r="J339" s="96">
        <v>130</v>
      </c>
      <c r="K339" s="47">
        <f t="shared" si="6"/>
        <v>130</v>
      </c>
      <c r="L339" s="60"/>
      <c r="M339" s="55" t="s">
        <v>43</v>
      </c>
      <c r="N339" s="47">
        <f t="shared" si="7"/>
        <v>130</v>
      </c>
      <c r="O339" s="54">
        <v>45657</v>
      </c>
      <c r="P339" s="97">
        <v>0</v>
      </c>
      <c r="R339" t="str">
        <f t="shared" si="9"/>
        <v>Dez/24</v>
      </c>
    </row>
    <row r="340" spans="2:18" ht="15.75" customHeight="1">
      <c r="B340" s="54">
        <v>45627</v>
      </c>
      <c r="C340" s="55" t="s">
        <v>272</v>
      </c>
      <c r="D340" s="55">
        <v>2024</v>
      </c>
      <c r="E340" s="56">
        <v>1</v>
      </c>
      <c r="F340" s="57" t="s">
        <v>39</v>
      </c>
      <c r="G340" s="58" t="s">
        <v>40</v>
      </c>
      <c r="H340" s="57" t="s">
        <v>300</v>
      </c>
      <c r="I340" s="59" t="s">
        <v>42</v>
      </c>
      <c r="J340" s="60">
        <v>252</v>
      </c>
      <c r="K340" s="47">
        <f t="shared" si="6"/>
        <v>252</v>
      </c>
      <c r="L340" s="60"/>
      <c r="M340" s="55" t="s">
        <v>43</v>
      </c>
      <c r="N340" s="47">
        <f t="shared" si="7"/>
        <v>252</v>
      </c>
      <c r="O340" s="54">
        <v>45657</v>
      </c>
      <c r="P340" s="62">
        <v>0</v>
      </c>
      <c r="R340" t="str">
        <f t="shared" si="9"/>
        <v>Dez/24</v>
      </c>
    </row>
    <row r="341" spans="2:18" ht="15.75" customHeight="1">
      <c r="B341" s="70">
        <v>45627</v>
      </c>
      <c r="C341" s="55" t="s">
        <v>272</v>
      </c>
      <c r="D341" s="43">
        <v>2024</v>
      </c>
      <c r="E341" s="44">
        <v>1</v>
      </c>
      <c r="F341" s="45" t="s">
        <v>162</v>
      </c>
      <c r="G341" s="45" t="s">
        <v>57</v>
      </c>
      <c r="H341" s="45" t="s">
        <v>163</v>
      </c>
      <c r="I341" s="46" t="s">
        <v>74</v>
      </c>
      <c r="J341" s="47">
        <v>1050</v>
      </c>
      <c r="K341" s="47">
        <f t="shared" si="6"/>
        <v>1050</v>
      </c>
      <c r="L341" s="48"/>
      <c r="M341" s="11" t="s">
        <v>43</v>
      </c>
      <c r="N341" s="47">
        <f t="shared" si="7"/>
        <v>1050</v>
      </c>
      <c r="O341" s="13">
        <v>45627</v>
      </c>
      <c r="P341" s="49">
        <v>0</v>
      </c>
      <c r="R341" t="str">
        <f t="shared" si="9"/>
        <v>Dez/24</v>
      </c>
    </row>
    <row r="342" spans="2:18" ht="15.75" customHeight="1">
      <c r="B342" s="70">
        <v>45627</v>
      </c>
      <c r="C342" s="55" t="s">
        <v>272</v>
      </c>
      <c r="D342" s="43">
        <v>2024</v>
      </c>
      <c r="E342" s="44">
        <v>1</v>
      </c>
      <c r="F342" s="45" t="s">
        <v>301</v>
      </c>
      <c r="G342" s="45" t="s">
        <v>46</v>
      </c>
      <c r="H342" s="45" t="s">
        <v>184</v>
      </c>
      <c r="I342" s="46" t="s">
        <v>42</v>
      </c>
      <c r="J342" s="47">
        <v>307.68</v>
      </c>
      <c r="K342" s="47">
        <f t="shared" si="6"/>
        <v>307.68</v>
      </c>
      <c r="L342" s="48"/>
      <c r="M342" s="11" t="s">
        <v>43</v>
      </c>
      <c r="N342" s="47">
        <f t="shared" si="7"/>
        <v>307.68</v>
      </c>
      <c r="O342" s="13">
        <v>45670</v>
      </c>
      <c r="P342" s="49">
        <v>0</v>
      </c>
      <c r="R342" t="str">
        <f t="shared" si="9"/>
        <v>Dez/24</v>
      </c>
    </row>
    <row r="343" spans="2:18" ht="15.75" customHeight="1">
      <c r="B343" s="70">
        <v>45627</v>
      </c>
      <c r="C343" s="55" t="s">
        <v>272</v>
      </c>
      <c r="D343" s="43">
        <v>2024</v>
      </c>
      <c r="E343" s="44">
        <v>1</v>
      </c>
      <c r="F343" s="45" t="s">
        <v>230</v>
      </c>
      <c r="G343" s="45" t="s">
        <v>46</v>
      </c>
      <c r="H343" s="45" t="s">
        <v>231</v>
      </c>
      <c r="I343" s="46" t="s">
        <v>42</v>
      </c>
      <c r="J343" s="47">
        <v>735</v>
      </c>
      <c r="K343" s="47">
        <f t="shared" si="6"/>
        <v>735</v>
      </c>
      <c r="L343" s="48"/>
      <c r="M343" s="11" t="s">
        <v>43</v>
      </c>
      <c r="N343" s="47">
        <f t="shared" si="7"/>
        <v>735</v>
      </c>
      <c r="O343" s="13">
        <v>45670</v>
      </c>
      <c r="P343" s="49">
        <v>0</v>
      </c>
      <c r="R343" t="str">
        <f t="shared" si="9"/>
        <v>Dez/24</v>
      </c>
    </row>
    <row r="344" spans="2:18" ht="15.75" customHeight="1">
      <c r="B344" s="70">
        <v>45628</v>
      </c>
      <c r="C344" s="55" t="s">
        <v>272</v>
      </c>
      <c r="D344" s="43">
        <v>2024</v>
      </c>
      <c r="E344" s="44">
        <v>3</v>
      </c>
      <c r="F344" s="51" t="s">
        <v>302</v>
      </c>
      <c r="G344" s="45" t="s">
        <v>96</v>
      </c>
      <c r="H344" s="51" t="s">
        <v>175</v>
      </c>
      <c r="I344" s="46" t="s">
        <v>42</v>
      </c>
      <c r="J344" s="66">
        <v>19.079999999999998</v>
      </c>
      <c r="K344" s="47">
        <f t="shared" si="6"/>
        <v>57.239999999999995</v>
      </c>
      <c r="L344" s="48"/>
      <c r="M344" s="11" t="s">
        <v>51</v>
      </c>
      <c r="N344" s="47">
        <f t="shared" si="7"/>
        <v>57.239999999999995</v>
      </c>
      <c r="O344" s="70">
        <v>45628</v>
      </c>
      <c r="P344" s="67">
        <v>592775</v>
      </c>
      <c r="R344" t="str">
        <f t="shared" si="9"/>
        <v>Dez/24</v>
      </c>
    </row>
    <row r="345" spans="2:18" ht="15.75" customHeight="1">
      <c r="B345" s="70">
        <v>45628</v>
      </c>
      <c r="C345" s="55" t="s">
        <v>272</v>
      </c>
      <c r="D345" s="43">
        <v>2024</v>
      </c>
      <c r="E345" s="44">
        <v>15</v>
      </c>
      <c r="F345" s="51" t="s">
        <v>303</v>
      </c>
      <c r="G345" s="45" t="s">
        <v>96</v>
      </c>
      <c r="H345" s="51" t="s">
        <v>175</v>
      </c>
      <c r="I345" s="46" t="s">
        <v>42</v>
      </c>
      <c r="J345" s="66">
        <v>16.920000000000002</v>
      </c>
      <c r="K345" s="47">
        <f t="shared" si="6"/>
        <v>253.8</v>
      </c>
      <c r="L345" s="48"/>
      <c r="M345" s="11" t="s">
        <v>51</v>
      </c>
      <c r="N345" s="47">
        <f t="shared" si="7"/>
        <v>253.8</v>
      </c>
      <c r="O345" s="70">
        <v>45628</v>
      </c>
      <c r="P345" s="67">
        <v>592775</v>
      </c>
      <c r="R345" t="str">
        <f t="shared" si="9"/>
        <v>Dez/24</v>
      </c>
    </row>
    <row r="346" spans="2:18" ht="15.75" customHeight="1">
      <c r="B346" s="70">
        <v>45628</v>
      </c>
      <c r="C346" s="55" t="s">
        <v>272</v>
      </c>
      <c r="D346" s="43">
        <v>2024</v>
      </c>
      <c r="E346" s="44">
        <v>15</v>
      </c>
      <c r="F346" s="45" t="s">
        <v>177</v>
      </c>
      <c r="G346" s="45" t="s">
        <v>96</v>
      </c>
      <c r="H346" s="51" t="s">
        <v>175</v>
      </c>
      <c r="I346" s="46" t="s">
        <v>42</v>
      </c>
      <c r="J346" s="66">
        <v>37.32</v>
      </c>
      <c r="K346" s="47">
        <f t="shared" si="6"/>
        <v>559.79999999999995</v>
      </c>
      <c r="L346" s="48"/>
      <c r="M346" s="11" t="s">
        <v>51</v>
      </c>
      <c r="N346" s="47">
        <f t="shared" si="7"/>
        <v>559.79999999999995</v>
      </c>
      <c r="O346" s="70">
        <v>45628</v>
      </c>
      <c r="P346" s="67">
        <v>592775</v>
      </c>
      <c r="R346" t="str">
        <f t="shared" si="9"/>
        <v>Dez/24</v>
      </c>
    </row>
    <row r="347" spans="2:18" ht="15.75" customHeight="1">
      <c r="B347" s="70">
        <v>45628</v>
      </c>
      <c r="C347" s="55" t="s">
        <v>272</v>
      </c>
      <c r="D347" s="43">
        <v>2024</v>
      </c>
      <c r="E347" s="44">
        <v>5</v>
      </c>
      <c r="F347" s="51" t="s">
        <v>178</v>
      </c>
      <c r="G347" s="45" t="s">
        <v>96</v>
      </c>
      <c r="H347" s="51" t="s">
        <v>175</v>
      </c>
      <c r="I347" s="46" t="s">
        <v>42</v>
      </c>
      <c r="J347" s="66">
        <v>18.66</v>
      </c>
      <c r="K347" s="47">
        <f t="shared" si="6"/>
        <v>93.3</v>
      </c>
      <c r="L347" s="48"/>
      <c r="M347" s="11" t="s">
        <v>51</v>
      </c>
      <c r="N347" s="47">
        <f t="shared" si="7"/>
        <v>93.3</v>
      </c>
      <c r="O347" s="70">
        <v>45628</v>
      </c>
      <c r="P347" s="67">
        <v>592775</v>
      </c>
      <c r="R347" t="str">
        <f t="shared" si="9"/>
        <v>Dez/24</v>
      </c>
    </row>
    <row r="348" spans="2:18" ht="15.75" customHeight="1">
      <c r="B348" s="70">
        <v>45628</v>
      </c>
      <c r="C348" s="55" t="s">
        <v>272</v>
      </c>
      <c r="D348" s="43">
        <v>2024</v>
      </c>
      <c r="E348" s="44">
        <v>3</v>
      </c>
      <c r="F348" s="45" t="s">
        <v>304</v>
      </c>
      <c r="G348" s="51" t="s">
        <v>96</v>
      </c>
      <c r="H348" s="45" t="s">
        <v>175</v>
      </c>
      <c r="I348" s="46" t="s">
        <v>42</v>
      </c>
      <c r="J348" s="47">
        <v>19.2</v>
      </c>
      <c r="K348" s="47">
        <f t="shared" si="6"/>
        <v>57.599999999999994</v>
      </c>
      <c r="L348" s="48"/>
      <c r="M348" s="11" t="s">
        <v>51</v>
      </c>
      <c r="N348" s="47">
        <f t="shared" si="7"/>
        <v>57.599999999999994</v>
      </c>
      <c r="O348" s="70">
        <v>45628</v>
      </c>
      <c r="P348" s="67">
        <v>592775</v>
      </c>
      <c r="R348" t="str">
        <f t="shared" si="9"/>
        <v>Dez/24</v>
      </c>
    </row>
    <row r="349" spans="2:18" ht="15.75" customHeight="1">
      <c r="B349" s="70">
        <v>45628</v>
      </c>
      <c r="C349" s="55" t="s">
        <v>272</v>
      </c>
      <c r="D349" s="43">
        <v>2024</v>
      </c>
      <c r="E349" s="44">
        <v>3</v>
      </c>
      <c r="F349" s="45" t="s">
        <v>305</v>
      </c>
      <c r="G349" s="45" t="s">
        <v>96</v>
      </c>
      <c r="H349" s="45" t="s">
        <v>175</v>
      </c>
      <c r="I349" s="65" t="s">
        <v>42</v>
      </c>
      <c r="J349" s="66">
        <v>17.64</v>
      </c>
      <c r="K349" s="47">
        <f t="shared" si="6"/>
        <v>52.92</v>
      </c>
      <c r="L349" s="48"/>
      <c r="M349" s="11" t="s">
        <v>51</v>
      </c>
      <c r="N349" s="47">
        <f t="shared" si="7"/>
        <v>52.92</v>
      </c>
      <c r="O349" s="70">
        <v>45628</v>
      </c>
      <c r="P349" s="67">
        <v>592775</v>
      </c>
      <c r="R349" t="str">
        <f t="shared" si="9"/>
        <v>Dez/24</v>
      </c>
    </row>
    <row r="350" spans="2:18" ht="15.75" customHeight="1">
      <c r="B350" s="70">
        <v>45628</v>
      </c>
      <c r="C350" s="55" t="s">
        <v>272</v>
      </c>
      <c r="D350" s="43">
        <v>2024</v>
      </c>
      <c r="E350" s="44">
        <v>5</v>
      </c>
      <c r="F350" s="51" t="s">
        <v>199</v>
      </c>
      <c r="G350" s="45" t="s">
        <v>96</v>
      </c>
      <c r="H350" s="45" t="s">
        <v>175</v>
      </c>
      <c r="I350" s="65" t="s">
        <v>42</v>
      </c>
      <c r="J350" s="66">
        <v>16.86</v>
      </c>
      <c r="K350" s="47">
        <f t="shared" si="6"/>
        <v>84.3</v>
      </c>
      <c r="L350" s="48"/>
      <c r="M350" s="11" t="s">
        <v>51</v>
      </c>
      <c r="N350" s="47">
        <f t="shared" si="7"/>
        <v>84.3</v>
      </c>
      <c r="O350" s="70">
        <v>45628</v>
      </c>
      <c r="P350" s="67">
        <v>592775</v>
      </c>
      <c r="R350" t="str">
        <f t="shared" si="9"/>
        <v>Dez/24</v>
      </c>
    </row>
    <row r="351" spans="2:18" ht="15.75" customHeight="1">
      <c r="B351" s="70">
        <v>45628</v>
      </c>
      <c r="C351" s="55" t="s">
        <v>272</v>
      </c>
      <c r="D351" s="43">
        <v>2024</v>
      </c>
      <c r="E351" s="44">
        <v>5</v>
      </c>
      <c r="F351" s="45" t="s">
        <v>200</v>
      </c>
      <c r="G351" s="51" t="s">
        <v>96</v>
      </c>
      <c r="H351" s="45" t="s">
        <v>175</v>
      </c>
      <c r="I351" s="68" t="s">
        <v>42</v>
      </c>
      <c r="J351" s="47">
        <v>17.64</v>
      </c>
      <c r="K351" s="47">
        <f t="shared" si="6"/>
        <v>88.2</v>
      </c>
      <c r="L351" s="48"/>
      <c r="M351" s="11" t="s">
        <v>51</v>
      </c>
      <c r="N351" s="47">
        <f t="shared" si="7"/>
        <v>88.2</v>
      </c>
      <c r="O351" s="70">
        <v>45628</v>
      </c>
      <c r="P351" s="67">
        <v>592775</v>
      </c>
      <c r="R351" t="str">
        <f t="shared" si="9"/>
        <v>Dez/24</v>
      </c>
    </row>
    <row r="352" spans="2:18" ht="15.75" customHeight="1">
      <c r="B352" s="70">
        <v>45628</v>
      </c>
      <c r="C352" s="55" t="s">
        <v>272</v>
      </c>
      <c r="D352" s="43">
        <v>2024</v>
      </c>
      <c r="E352" s="44">
        <v>12</v>
      </c>
      <c r="F352" s="45" t="s">
        <v>201</v>
      </c>
      <c r="G352" s="51" t="s">
        <v>96</v>
      </c>
      <c r="H352" s="45" t="s">
        <v>175</v>
      </c>
      <c r="I352" s="68" t="s">
        <v>42</v>
      </c>
      <c r="J352" s="47">
        <v>17.64</v>
      </c>
      <c r="K352" s="47">
        <f t="shared" si="6"/>
        <v>211.68</v>
      </c>
      <c r="L352" s="48"/>
      <c r="M352" s="11" t="s">
        <v>51</v>
      </c>
      <c r="N352" s="47">
        <f t="shared" si="7"/>
        <v>211.68</v>
      </c>
      <c r="O352" s="70">
        <v>45628</v>
      </c>
      <c r="P352" s="67">
        <v>592775</v>
      </c>
      <c r="R352" t="str">
        <f t="shared" si="9"/>
        <v>Dez/24</v>
      </c>
    </row>
    <row r="353" spans="2:18" ht="15.75" customHeight="1">
      <c r="B353" s="70">
        <v>45629</v>
      </c>
      <c r="C353" s="43" t="s">
        <v>272</v>
      </c>
      <c r="D353" s="43">
        <v>2024</v>
      </c>
      <c r="E353" s="44">
        <v>1</v>
      </c>
      <c r="F353" s="45" t="s">
        <v>306</v>
      </c>
      <c r="G353" s="45" t="s">
        <v>57</v>
      </c>
      <c r="H353" s="45" t="s">
        <v>307</v>
      </c>
      <c r="I353" s="65" t="s">
        <v>42</v>
      </c>
      <c r="J353" s="66">
        <v>10.99</v>
      </c>
      <c r="K353" s="47">
        <f t="shared" si="6"/>
        <v>10.99</v>
      </c>
      <c r="L353" s="48"/>
      <c r="M353" s="11" t="s">
        <v>43</v>
      </c>
      <c r="N353" s="47">
        <f t="shared" si="7"/>
        <v>10.99</v>
      </c>
      <c r="O353" s="13">
        <v>45629</v>
      </c>
      <c r="P353" s="67">
        <v>0</v>
      </c>
      <c r="R353" t="str">
        <f t="shared" si="9"/>
        <v>Dez/24</v>
      </c>
    </row>
    <row r="354" spans="2:18" ht="15.75" customHeight="1">
      <c r="B354" s="70">
        <v>45629</v>
      </c>
      <c r="C354" s="43" t="s">
        <v>272</v>
      </c>
      <c r="D354" s="43">
        <v>2024</v>
      </c>
      <c r="E354" s="44">
        <v>1</v>
      </c>
      <c r="F354" s="51" t="s">
        <v>308</v>
      </c>
      <c r="G354" s="45" t="s">
        <v>57</v>
      </c>
      <c r="H354" s="45" t="s">
        <v>307</v>
      </c>
      <c r="I354" s="65" t="s">
        <v>42</v>
      </c>
      <c r="J354" s="66">
        <v>10.99</v>
      </c>
      <c r="K354" s="47">
        <f t="shared" si="6"/>
        <v>10.99</v>
      </c>
      <c r="L354" s="48"/>
      <c r="M354" s="11" t="s">
        <v>43</v>
      </c>
      <c r="N354" s="47">
        <f t="shared" si="7"/>
        <v>10.99</v>
      </c>
      <c r="O354" s="13">
        <v>45629</v>
      </c>
      <c r="P354" s="67">
        <v>0</v>
      </c>
      <c r="R354" t="str">
        <f t="shared" si="9"/>
        <v>Dez/24</v>
      </c>
    </row>
    <row r="355" spans="2:18" ht="15.75" customHeight="1">
      <c r="B355" s="70">
        <v>45629</v>
      </c>
      <c r="C355" s="43" t="s">
        <v>272</v>
      </c>
      <c r="D355" s="43">
        <v>2024</v>
      </c>
      <c r="E355" s="44">
        <v>1</v>
      </c>
      <c r="F355" s="45" t="s">
        <v>309</v>
      </c>
      <c r="G355" s="51" t="s">
        <v>57</v>
      </c>
      <c r="H355" s="45" t="s">
        <v>307</v>
      </c>
      <c r="I355" s="68" t="s">
        <v>42</v>
      </c>
      <c r="J355" s="47">
        <v>5.19</v>
      </c>
      <c r="K355" s="47">
        <f t="shared" si="6"/>
        <v>5.19</v>
      </c>
      <c r="L355" s="48"/>
      <c r="M355" s="11" t="s">
        <v>43</v>
      </c>
      <c r="N355" s="47">
        <f t="shared" si="7"/>
        <v>5.19</v>
      </c>
      <c r="O355" s="13">
        <v>45629</v>
      </c>
      <c r="P355" s="49">
        <v>0</v>
      </c>
      <c r="R355" t="str">
        <f t="shared" si="9"/>
        <v>Dez/24</v>
      </c>
    </row>
    <row r="356" spans="2:18" ht="15.75" customHeight="1">
      <c r="B356" s="70">
        <v>45629</v>
      </c>
      <c r="C356" s="55" t="s">
        <v>272</v>
      </c>
      <c r="D356" s="43">
        <v>2024</v>
      </c>
      <c r="E356" s="44">
        <v>2</v>
      </c>
      <c r="F356" s="45" t="s">
        <v>310</v>
      </c>
      <c r="G356" s="51" t="s">
        <v>57</v>
      </c>
      <c r="H356" s="45" t="s">
        <v>311</v>
      </c>
      <c r="I356" s="68" t="s">
        <v>42</v>
      </c>
      <c r="J356" s="47">
        <v>19.899999999999999</v>
      </c>
      <c r="K356" s="47">
        <f t="shared" si="6"/>
        <v>39.799999999999997</v>
      </c>
      <c r="L356" s="48"/>
      <c r="M356" s="11" t="s">
        <v>43</v>
      </c>
      <c r="N356" s="47">
        <f t="shared" si="7"/>
        <v>39.799999999999997</v>
      </c>
      <c r="O356" s="13">
        <v>45629</v>
      </c>
      <c r="P356" s="49">
        <v>0</v>
      </c>
      <c r="R356" t="str">
        <f t="shared" si="9"/>
        <v>Dez/24</v>
      </c>
    </row>
    <row r="357" spans="2:18" ht="15.75" customHeight="1">
      <c r="B357" s="70">
        <v>45629</v>
      </c>
      <c r="C357" s="55" t="s">
        <v>272</v>
      </c>
      <c r="D357" s="43">
        <v>2024</v>
      </c>
      <c r="E357" s="44">
        <v>1</v>
      </c>
      <c r="F357" s="45" t="s">
        <v>312</v>
      </c>
      <c r="G357" s="51" t="s">
        <v>57</v>
      </c>
      <c r="H357" s="45" t="s">
        <v>311</v>
      </c>
      <c r="I357" s="68" t="s">
        <v>42</v>
      </c>
      <c r="J357" s="47">
        <v>7.9</v>
      </c>
      <c r="K357" s="47">
        <f t="shared" si="6"/>
        <v>7.9</v>
      </c>
      <c r="L357" s="48"/>
      <c r="M357" s="11" t="s">
        <v>43</v>
      </c>
      <c r="N357" s="47">
        <f t="shared" si="7"/>
        <v>7.9</v>
      </c>
      <c r="O357" s="13">
        <v>45629</v>
      </c>
      <c r="P357" s="49">
        <v>0</v>
      </c>
      <c r="R357" t="str">
        <f t="shared" si="9"/>
        <v>Dez/24</v>
      </c>
    </row>
    <row r="358" spans="2:18" ht="15.75" customHeight="1">
      <c r="B358" s="70">
        <v>45629</v>
      </c>
      <c r="C358" s="55" t="s">
        <v>272</v>
      </c>
      <c r="D358" s="43">
        <v>2024</v>
      </c>
      <c r="E358" s="44">
        <v>4</v>
      </c>
      <c r="F358" s="45" t="s">
        <v>313</v>
      </c>
      <c r="G358" s="51" t="s">
        <v>57</v>
      </c>
      <c r="H358" s="45" t="s">
        <v>311</v>
      </c>
      <c r="I358" s="68" t="s">
        <v>42</v>
      </c>
      <c r="J358" s="47">
        <v>5.9</v>
      </c>
      <c r="K358" s="47">
        <f t="shared" si="6"/>
        <v>23.6</v>
      </c>
      <c r="L358" s="48"/>
      <c r="M358" s="11" t="s">
        <v>43</v>
      </c>
      <c r="N358" s="47">
        <f t="shared" si="7"/>
        <v>23.6</v>
      </c>
      <c r="O358" s="13">
        <v>45629</v>
      </c>
      <c r="P358" s="49">
        <v>0</v>
      </c>
      <c r="R358" t="str">
        <f t="shared" si="9"/>
        <v>Dez/24</v>
      </c>
    </row>
    <row r="359" spans="2:18" ht="15.75" customHeight="1">
      <c r="B359" s="70">
        <v>45629</v>
      </c>
      <c r="C359" s="55" t="s">
        <v>272</v>
      </c>
      <c r="D359" s="43">
        <v>2024</v>
      </c>
      <c r="E359" s="44">
        <v>5</v>
      </c>
      <c r="F359" s="51" t="s">
        <v>314</v>
      </c>
      <c r="G359" s="51" t="s">
        <v>57</v>
      </c>
      <c r="H359" s="45" t="s">
        <v>311</v>
      </c>
      <c r="I359" s="68" t="s">
        <v>42</v>
      </c>
      <c r="J359" s="66">
        <v>1.29</v>
      </c>
      <c r="K359" s="47">
        <f t="shared" si="6"/>
        <v>6.45</v>
      </c>
      <c r="L359" s="48"/>
      <c r="M359" s="11" t="s">
        <v>43</v>
      </c>
      <c r="N359" s="47">
        <f t="shared" si="7"/>
        <v>6.45</v>
      </c>
      <c r="O359" s="13">
        <v>45629</v>
      </c>
      <c r="P359" s="49">
        <v>0</v>
      </c>
      <c r="R359" t="str">
        <f t="shared" si="9"/>
        <v>Dez/24</v>
      </c>
    </row>
    <row r="360" spans="2:18" ht="15.75" customHeight="1">
      <c r="B360" s="70">
        <v>45629</v>
      </c>
      <c r="C360" s="55" t="s">
        <v>272</v>
      </c>
      <c r="D360" s="43">
        <v>2024</v>
      </c>
      <c r="E360" s="44">
        <v>1</v>
      </c>
      <c r="F360" s="45" t="s">
        <v>315</v>
      </c>
      <c r="G360" s="51" t="s">
        <v>57</v>
      </c>
      <c r="H360" s="45" t="s">
        <v>311</v>
      </c>
      <c r="I360" s="68" t="s">
        <v>42</v>
      </c>
      <c r="J360" s="66">
        <v>2.99</v>
      </c>
      <c r="K360" s="47">
        <f t="shared" si="6"/>
        <v>2.99</v>
      </c>
      <c r="L360" s="48"/>
      <c r="M360" s="11" t="s">
        <v>43</v>
      </c>
      <c r="N360" s="47">
        <f t="shared" si="7"/>
        <v>2.99</v>
      </c>
      <c r="O360" s="13">
        <v>45629</v>
      </c>
      <c r="P360" s="49">
        <v>0</v>
      </c>
      <c r="R360" t="str">
        <f t="shared" si="9"/>
        <v>Dez/24</v>
      </c>
    </row>
    <row r="361" spans="2:18" ht="15.75" customHeight="1">
      <c r="B361" s="70">
        <v>45629</v>
      </c>
      <c r="C361" s="55" t="s">
        <v>272</v>
      </c>
      <c r="D361" s="43">
        <v>2024</v>
      </c>
      <c r="E361" s="44">
        <v>1</v>
      </c>
      <c r="F361" s="45" t="s">
        <v>316</v>
      </c>
      <c r="G361" s="51" t="s">
        <v>57</v>
      </c>
      <c r="H361" s="45" t="s">
        <v>258</v>
      </c>
      <c r="I361" s="68" t="s">
        <v>42</v>
      </c>
      <c r="J361" s="47">
        <v>34.99</v>
      </c>
      <c r="K361" s="47">
        <f t="shared" si="6"/>
        <v>34.99</v>
      </c>
      <c r="L361" s="48"/>
      <c r="M361" s="11" t="s">
        <v>43</v>
      </c>
      <c r="N361" s="47">
        <f t="shared" si="7"/>
        <v>34.99</v>
      </c>
      <c r="O361" s="13">
        <v>45629</v>
      </c>
      <c r="P361" s="49">
        <v>0</v>
      </c>
      <c r="R361" t="str">
        <f t="shared" si="9"/>
        <v>Dez/24</v>
      </c>
    </row>
    <row r="362" spans="2:18" ht="15.75" customHeight="1">
      <c r="B362" s="70">
        <v>45629</v>
      </c>
      <c r="C362" s="55" t="s">
        <v>272</v>
      </c>
      <c r="D362" s="43">
        <v>2024</v>
      </c>
      <c r="E362" s="44">
        <v>1</v>
      </c>
      <c r="F362" s="45" t="s">
        <v>317</v>
      </c>
      <c r="G362" s="51" t="s">
        <v>57</v>
      </c>
      <c r="H362" s="45" t="s">
        <v>258</v>
      </c>
      <c r="I362" s="68" t="s">
        <v>42</v>
      </c>
      <c r="J362" s="47">
        <v>14.99</v>
      </c>
      <c r="K362" s="47">
        <f t="shared" si="6"/>
        <v>14.99</v>
      </c>
      <c r="L362" s="48"/>
      <c r="M362" s="11" t="s">
        <v>43</v>
      </c>
      <c r="N362" s="47">
        <f t="shared" si="7"/>
        <v>14.99</v>
      </c>
      <c r="O362" s="13">
        <v>45629</v>
      </c>
      <c r="P362" s="49">
        <v>0</v>
      </c>
      <c r="R362" t="str">
        <f t="shared" si="9"/>
        <v>Dez/24</v>
      </c>
    </row>
    <row r="363" spans="2:18" ht="15.75" customHeight="1">
      <c r="B363" s="70">
        <v>45629</v>
      </c>
      <c r="C363" s="55" t="s">
        <v>272</v>
      </c>
      <c r="D363" s="43">
        <v>2024</v>
      </c>
      <c r="E363" s="44">
        <v>1</v>
      </c>
      <c r="F363" s="45" t="s">
        <v>317</v>
      </c>
      <c r="G363" s="51" t="s">
        <v>57</v>
      </c>
      <c r="H363" s="45" t="s">
        <v>258</v>
      </c>
      <c r="I363" s="68" t="s">
        <v>42</v>
      </c>
      <c r="J363" s="47">
        <v>14.99</v>
      </c>
      <c r="K363" s="47">
        <f t="shared" si="6"/>
        <v>14.99</v>
      </c>
      <c r="L363" s="48"/>
      <c r="M363" s="11" t="s">
        <v>43</v>
      </c>
      <c r="N363" s="47">
        <f t="shared" si="7"/>
        <v>14.99</v>
      </c>
      <c r="O363" s="13">
        <v>45629</v>
      </c>
      <c r="P363" s="49">
        <v>0</v>
      </c>
      <c r="R363" t="str">
        <f t="shared" si="9"/>
        <v>Dez/24</v>
      </c>
    </row>
    <row r="364" spans="2:18" ht="15.75" customHeight="1">
      <c r="B364" s="70">
        <v>45629</v>
      </c>
      <c r="C364" s="55" t="s">
        <v>272</v>
      </c>
      <c r="D364" s="43">
        <v>2024</v>
      </c>
      <c r="E364" s="44">
        <v>1</v>
      </c>
      <c r="F364" s="45" t="s">
        <v>318</v>
      </c>
      <c r="G364" s="51" t="s">
        <v>57</v>
      </c>
      <c r="H364" s="45" t="s">
        <v>258</v>
      </c>
      <c r="I364" s="68" t="s">
        <v>42</v>
      </c>
      <c r="J364" s="47">
        <v>19.989999999999998</v>
      </c>
      <c r="K364" s="47">
        <f t="shared" si="6"/>
        <v>19.989999999999998</v>
      </c>
      <c r="L364" s="48"/>
      <c r="M364" s="11" t="s">
        <v>43</v>
      </c>
      <c r="N364" s="47">
        <f t="shared" si="7"/>
        <v>19.989999999999998</v>
      </c>
      <c r="O364" s="13">
        <v>45629</v>
      </c>
      <c r="P364" s="67">
        <v>0</v>
      </c>
      <c r="R364" t="str">
        <f t="shared" si="9"/>
        <v>Dez/24</v>
      </c>
    </row>
    <row r="365" spans="2:18" ht="15.75" customHeight="1">
      <c r="B365" s="70">
        <v>45629</v>
      </c>
      <c r="C365" s="55" t="s">
        <v>272</v>
      </c>
      <c r="D365" s="43">
        <v>2024</v>
      </c>
      <c r="E365" s="44">
        <v>1</v>
      </c>
      <c r="F365" s="51" t="s">
        <v>319</v>
      </c>
      <c r="G365" s="45" t="s">
        <v>57</v>
      </c>
      <c r="H365" s="51" t="s">
        <v>258</v>
      </c>
      <c r="I365" s="46" t="s">
        <v>42</v>
      </c>
      <c r="J365" s="66">
        <v>12</v>
      </c>
      <c r="K365" s="47">
        <f t="shared" si="6"/>
        <v>12</v>
      </c>
      <c r="L365" s="48"/>
      <c r="M365" s="11" t="s">
        <v>43</v>
      </c>
      <c r="N365" s="47">
        <f t="shared" si="7"/>
        <v>12</v>
      </c>
      <c r="O365" s="13">
        <v>45629</v>
      </c>
      <c r="P365" s="67">
        <v>0</v>
      </c>
      <c r="R365" t="str">
        <f t="shared" si="9"/>
        <v>Dez/24</v>
      </c>
    </row>
    <row r="366" spans="2:18" ht="15.75" customHeight="1">
      <c r="B366" s="13">
        <v>45629</v>
      </c>
      <c r="C366" s="55" t="s">
        <v>272</v>
      </c>
      <c r="D366" s="43">
        <v>2024</v>
      </c>
      <c r="E366" s="44">
        <v>1</v>
      </c>
      <c r="F366" s="51" t="s">
        <v>321</v>
      </c>
      <c r="G366" s="45" t="s">
        <v>57</v>
      </c>
      <c r="H366" s="51" t="s">
        <v>258</v>
      </c>
      <c r="I366" s="46" t="s">
        <v>42</v>
      </c>
      <c r="J366" s="66">
        <v>22.99</v>
      </c>
      <c r="K366" s="47">
        <f t="shared" si="6"/>
        <v>22.99</v>
      </c>
      <c r="L366" s="48"/>
      <c r="M366" s="11" t="s">
        <v>43</v>
      </c>
      <c r="N366" s="47">
        <f t="shared" si="7"/>
        <v>22.99</v>
      </c>
      <c r="O366" s="13">
        <v>45629</v>
      </c>
      <c r="P366" s="67">
        <v>0</v>
      </c>
      <c r="R366" t="str">
        <f t="shared" si="9"/>
        <v>Dez/24</v>
      </c>
    </row>
    <row r="367" spans="2:18" ht="15.75" customHeight="1">
      <c r="B367" s="70">
        <v>45629</v>
      </c>
      <c r="C367" s="55" t="s">
        <v>272</v>
      </c>
      <c r="D367" s="43">
        <v>2024</v>
      </c>
      <c r="E367" s="44">
        <v>1</v>
      </c>
      <c r="F367" s="51" t="s">
        <v>322</v>
      </c>
      <c r="G367" s="45" t="s">
        <v>57</v>
      </c>
      <c r="H367" s="51" t="s">
        <v>258</v>
      </c>
      <c r="I367" s="46" t="s">
        <v>42</v>
      </c>
      <c r="J367" s="66">
        <v>38.97</v>
      </c>
      <c r="K367" s="47">
        <f t="shared" si="6"/>
        <v>38.97</v>
      </c>
      <c r="L367" s="48"/>
      <c r="M367" s="11" t="s">
        <v>43</v>
      </c>
      <c r="N367" s="47">
        <f t="shared" si="7"/>
        <v>38.97</v>
      </c>
      <c r="O367" s="13">
        <v>45629</v>
      </c>
      <c r="P367" s="67">
        <v>0</v>
      </c>
      <c r="R367" t="str">
        <f t="shared" si="9"/>
        <v>Dez/24</v>
      </c>
    </row>
    <row r="368" spans="2:18" ht="15.75" customHeight="1">
      <c r="B368" s="70">
        <v>45629</v>
      </c>
      <c r="C368" s="55" t="s">
        <v>272</v>
      </c>
      <c r="D368" s="43">
        <v>2024</v>
      </c>
      <c r="E368" s="44">
        <v>1</v>
      </c>
      <c r="F368" s="45" t="s">
        <v>323</v>
      </c>
      <c r="G368" s="45" t="s">
        <v>57</v>
      </c>
      <c r="H368" s="51" t="s">
        <v>258</v>
      </c>
      <c r="I368" s="46" t="s">
        <v>42</v>
      </c>
      <c r="J368" s="66">
        <v>19.989999999999998</v>
      </c>
      <c r="K368" s="47">
        <f t="shared" si="6"/>
        <v>19.989999999999998</v>
      </c>
      <c r="L368" s="48"/>
      <c r="M368" s="11" t="s">
        <v>43</v>
      </c>
      <c r="N368" s="47">
        <f t="shared" si="7"/>
        <v>19.989999999999998</v>
      </c>
      <c r="O368" s="13">
        <v>45629</v>
      </c>
      <c r="P368" s="67">
        <v>0</v>
      </c>
      <c r="R368" t="str">
        <f t="shared" si="9"/>
        <v>Dez/24</v>
      </c>
    </row>
    <row r="369" spans="2:18" ht="15.75" customHeight="1">
      <c r="B369" s="70">
        <v>45629</v>
      </c>
      <c r="C369" s="55" t="s">
        <v>272</v>
      </c>
      <c r="D369" s="43">
        <v>2024</v>
      </c>
      <c r="E369" s="44">
        <v>1</v>
      </c>
      <c r="F369" s="51" t="s">
        <v>324</v>
      </c>
      <c r="G369" s="45" t="s">
        <v>57</v>
      </c>
      <c r="H369" s="51" t="s">
        <v>258</v>
      </c>
      <c r="I369" s="46" t="s">
        <v>42</v>
      </c>
      <c r="J369" s="66">
        <v>79.989999999999995</v>
      </c>
      <c r="K369" s="47">
        <f t="shared" si="6"/>
        <v>79.989999999999995</v>
      </c>
      <c r="L369" s="48"/>
      <c r="M369" s="11" t="s">
        <v>43</v>
      </c>
      <c r="N369" s="47">
        <f t="shared" si="7"/>
        <v>79.989999999999995</v>
      </c>
      <c r="O369" s="13">
        <v>45629</v>
      </c>
      <c r="P369" s="67">
        <v>0</v>
      </c>
      <c r="R369" t="str">
        <f t="shared" si="9"/>
        <v>Dez/24</v>
      </c>
    </row>
    <row r="370" spans="2:18" ht="15.75" customHeight="1">
      <c r="B370" s="13">
        <v>45629</v>
      </c>
      <c r="C370" s="55" t="s">
        <v>272</v>
      </c>
      <c r="D370" s="43">
        <v>2024</v>
      </c>
      <c r="E370" s="44">
        <v>1</v>
      </c>
      <c r="F370" s="45" t="s">
        <v>325</v>
      </c>
      <c r="G370" s="51" t="s">
        <v>57</v>
      </c>
      <c r="H370" s="45" t="s">
        <v>258</v>
      </c>
      <c r="I370" s="46" t="s">
        <v>42</v>
      </c>
      <c r="J370" s="47">
        <v>49.97</v>
      </c>
      <c r="K370" s="47">
        <f t="shared" si="6"/>
        <v>49.97</v>
      </c>
      <c r="L370" s="48"/>
      <c r="M370" s="11" t="s">
        <v>43</v>
      </c>
      <c r="N370" s="47">
        <f t="shared" si="7"/>
        <v>49.97</v>
      </c>
      <c r="O370" s="13">
        <v>45629</v>
      </c>
      <c r="P370" s="49">
        <v>0</v>
      </c>
      <c r="R370" t="str">
        <f t="shared" si="9"/>
        <v>Dez/24</v>
      </c>
    </row>
    <row r="371" spans="2:18" ht="15.75" customHeight="1">
      <c r="B371" s="70">
        <v>45629</v>
      </c>
      <c r="C371" s="55" t="s">
        <v>272</v>
      </c>
      <c r="D371" s="43">
        <v>2024</v>
      </c>
      <c r="E371" s="44">
        <v>2</v>
      </c>
      <c r="F371" s="45" t="s">
        <v>95</v>
      </c>
      <c r="G371" s="45" t="s">
        <v>40</v>
      </c>
      <c r="H371" s="45" t="s">
        <v>223</v>
      </c>
      <c r="I371" s="46" t="s">
        <v>42</v>
      </c>
      <c r="J371" s="66">
        <v>44.9</v>
      </c>
      <c r="K371" s="47">
        <f t="shared" si="6"/>
        <v>89.8</v>
      </c>
      <c r="L371" s="48"/>
      <c r="M371" s="11" t="s">
        <v>51</v>
      </c>
      <c r="N371" s="47">
        <f t="shared" si="7"/>
        <v>89.8</v>
      </c>
      <c r="O371" s="13">
        <v>45636</v>
      </c>
      <c r="P371" s="49">
        <v>1311920</v>
      </c>
      <c r="R371" t="str">
        <f t="shared" si="9"/>
        <v>Dez/24</v>
      </c>
    </row>
    <row r="372" spans="2:18" ht="15.75" customHeight="1">
      <c r="B372" s="70">
        <v>45629</v>
      </c>
      <c r="C372" s="43" t="s">
        <v>272</v>
      </c>
      <c r="D372" s="43">
        <v>2024</v>
      </c>
      <c r="E372" s="44">
        <v>48</v>
      </c>
      <c r="F372" s="51" t="s">
        <v>188</v>
      </c>
      <c r="G372" s="45" t="s">
        <v>96</v>
      </c>
      <c r="H372" s="45" t="s">
        <v>223</v>
      </c>
      <c r="I372" s="46" t="s">
        <v>42</v>
      </c>
      <c r="J372" s="66">
        <v>7.65</v>
      </c>
      <c r="K372" s="47">
        <f t="shared" si="6"/>
        <v>367.20000000000005</v>
      </c>
      <c r="L372" s="48"/>
      <c r="M372" s="11" t="s">
        <v>51</v>
      </c>
      <c r="N372" s="47">
        <f t="shared" si="7"/>
        <v>367.20000000000005</v>
      </c>
      <c r="O372" s="13">
        <v>45636</v>
      </c>
      <c r="P372" s="49">
        <v>1311919</v>
      </c>
      <c r="R372" t="str">
        <f t="shared" si="9"/>
        <v>Dez/24</v>
      </c>
    </row>
    <row r="373" spans="2:18" ht="15.75" customHeight="1">
      <c r="B373" s="70">
        <v>45629</v>
      </c>
      <c r="C373" s="55" t="s">
        <v>272</v>
      </c>
      <c r="D373" s="43">
        <v>2024</v>
      </c>
      <c r="E373" s="44">
        <v>48</v>
      </c>
      <c r="F373" s="45" t="s">
        <v>192</v>
      </c>
      <c r="G373" s="45" t="s">
        <v>96</v>
      </c>
      <c r="H373" s="45" t="s">
        <v>223</v>
      </c>
      <c r="I373" s="46" t="s">
        <v>42</v>
      </c>
      <c r="J373" s="66">
        <v>7.68</v>
      </c>
      <c r="K373" s="47">
        <f t="shared" si="6"/>
        <v>368.64</v>
      </c>
      <c r="L373" s="48"/>
      <c r="M373" s="11" t="s">
        <v>51</v>
      </c>
      <c r="N373" s="47">
        <f t="shared" si="7"/>
        <v>368.64</v>
      </c>
      <c r="O373" s="13">
        <v>45636</v>
      </c>
      <c r="P373" s="49">
        <v>1311920</v>
      </c>
      <c r="R373" t="str">
        <f t="shared" si="9"/>
        <v>Dez/24</v>
      </c>
    </row>
    <row r="374" spans="2:18" ht="15.75" customHeight="1">
      <c r="B374" s="70">
        <v>45629</v>
      </c>
      <c r="C374" s="55" t="s">
        <v>272</v>
      </c>
      <c r="D374" s="43">
        <v>2024</v>
      </c>
      <c r="E374" s="91">
        <v>6.8</v>
      </c>
      <c r="F374" s="45" t="s">
        <v>197</v>
      </c>
      <c r="G374" s="45" t="s">
        <v>46</v>
      </c>
      <c r="H374" s="45" t="s">
        <v>326</v>
      </c>
      <c r="I374" s="46" t="s">
        <v>42</v>
      </c>
      <c r="J374" s="47">
        <v>35.989699999999999</v>
      </c>
      <c r="K374" s="47">
        <f t="shared" si="6"/>
        <v>244.72995999999998</v>
      </c>
      <c r="L374" s="48"/>
      <c r="M374" s="11" t="s">
        <v>51</v>
      </c>
      <c r="N374" s="47">
        <f t="shared" si="7"/>
        <v>244.72995999999998</v>
      </c>
      <c r="O374" s="13">
        <v>45636</v>
      </c>
      <c r="P374" s="49">
        <v>3303810</v>
      </c>
      <c r="R374" t="str">
        <f t="shared" si="9"/>
        <v>Dez/24</v>
      </c>
    </row>
    <row r="375" spans="2:18" ht="15.75" customHeight="1">
      <c r="B375" s="70">
        <v>45629</v>
      </c>
      <c r="C375" s="55" t="s">
        <v>272</v>
      </c>
      <c r="D375" s="43">
        <v>2024</v>
      </c>
      <c r="E375" s="44">
        <v>8</v>
      </c>
      <c r="F375" s="45" t="s">
        <v>64</v>
      </c>
      <c r="G375" s="45" t="s">
        <v>46</v>
      </c>
      <c r="H375" s="45" t="s">
        <v>65</v>
      </c>
      <c r="I375" s="46" t="s">
        <v>42</v>
      </c>
      <c r="J375" s="47">
        <v>41</v>
      </c>
      <c r="K375" s="47">
        <f t="shared" si="6"/>
        <v>328</v>
      </c>
      <c r="L375" s="48"/>
      <c r="M375" s="11" t="s">
        <v>43</v>
      </c>
      <c r="N375" s="47">
        <f t="shared" si="7"/>
        <v>328</v>
      </c>
      <c r="O375" s="13">
        <v>45630</v>
      </c>
      <c r="P375" s="67">
        <v>16535</v>
      </c>
      <c r="R375" t="str">
        <f t="shared" si="9"/>
        <v>Dez/24</v>
      </c>
    </row>
    <row r="376" spans="2:18" ht="15.75" customHeight="1">
      <c r="B376" s="70">
        <v>45629</v>
      </c>
      <c r="C376" s="55" t="s">
        <v>272</v>
      </c>
      <c r="D376" s="43">
        <v>2024</v>
      </c>
      <c r="E376" s="44">
        <v>4</v>
      </c>
      <c r="F376" s="51" t="s">
        <v>66</v>
      </c>
      <c r="G376" s="45" t="s">
        <v>46</v>
      </c>
      <c r="H376" s="45" t="s">
        <v>65</v>
      </c>
      <c r="I376" s="46" t="s">
        <v>42</v>
      </c>
      <c r="J376" s="47">
        <v>35</v>
      </c>
      <c r="K376" s="47">
        <f t="shared" si="6"/>
        <v>140</v>
      </c>
      <c r="L376" s="48"/>
      <c r="M376" s="11" t="s">
        <v>43</v>
      </c>
      <c r="N376" s="47">
        <f t="shared" si="7"/>
        <v>140</v>
      </c>
      <c r="O376" s="13">
        <v>45630</v>
      </c>
      <c r="P376" s="67">
        <v>16535</v>
      </c>
      <c r="R376" t="str">
        <f t="shared" si="9"/>
        <v>Dez/24</v>
      </c>
    </row>
    <row r="377" spans="2:18" ht="15.75" customHeight="1">
      <c r="B377" s="70">
        <v>45629</v>
      </c>
      <c r="C377" s="55" t="s">
        <v>272</v>
      </c>
      <c r="D377" s="43">
        <v>2024</v>
      </c>
      <c r="E377" s="44">
        <v>1</v>
      </c>
      <c r="F377" s="45" t="s">
        <v>327</v>
      </c>
      <c r="G377" s="45" t="s">
        <v>108</v>
      </c>
      <c r="H377" s="45" t="s">
        <v>242</v>
      </c>
      <c r="I377" s="46" t="s">
        <v>42</v>
      </c>
      <c r="J377" s="66">
        <v>1000</v>
      </c>
      <c r="K377" s="47">
        <f t="shared" si="6"/>
        <v>1000</v>
      </c>
      <c r="L377" s="48"/>
      <c r="M377" s="11" t="s">
        <v>43</v>
      </c>
      <c r="N377" s="47">
        <f t="shared" si="7"/>
        <v>1000</v>
      </c>
      <c r="O377" s="13">
        <v>45644</v>
      </c>
      <c r="P377" s="49">
        <v>0</v>
      </c>
      <c r="R377" t="str">
        <f t="shared" si="9"/>
        <v>Dez/24</v>
      </c>
    </row>
    <row r="378" spans="2:18" ht="15.75" customHeight="1">
      <c r="B378" s="70">
        <v>45629</v>
      </c>
      <c r="C378" s="55" t="s">
        <v>272</v>
      </c>
      <c r="D378" s="43">
        <v>2024</v>
      </c>
      <c r="E378" s="44">
        <v>2</v>
      </c>
      <c r="F378" s="51" t="s">
        <v>219</v>
      </c>
      <c r="G378" s="11" t="s">
        <v>40</v>
      </c>
      <c r="H378" s="51" t="s">
        <v>220</v>
      </c>
      <c r="I378" s="46" t="s">
        <v>42</v>
      </c>
      <c r="J378" s="47">
        <v>140</v>
      </c>
      <c r="K378" s="47">
        <f t="shared" si="6"/>
        <v>280</v>
      </c>
      <c r="L378" s="48"/>
      <c r="M378" s="11" t="s">
        <v>43</v>
      </c>
      <c r="N378" s="47">
        <f t="shared" si="7"/>
        <v>280</v>
      </c>
      <c r="O378" s="13">
        <v>45629</v>
      </c>
      <c r="P378" s="67">
        <v>22715</v>
      </c>
      <c r="R378" t="str">
        <f t="shared" si="9"/>
        <v>Dez/24</v>
      </c>
    </row>
    <row r="379" spans="2:18" ht="15.75" customHeight="1">
      <c r="B379" s="70">
        <v>45629</v>
      </c>
      <c r="C379" s="55" t="s">
        <v>272</v>
      </c>
      <c r="D379" s="43">
        <v>2024</v>
      </c>
      <c r="E379" s="44">
        <v>2</v>
      </c>
      <c r="F379" s="51" t="s">
        <v>328</v>
      </c>
      <c r="G379" s="45" t="s">
        <v>40</v>
      </c>
      <c r="H379" s="51" t="s">
        <v>220</v>
      </c>
      <c r="I379" s="46" t="s">
        <v>42</v>
      </c>
      <c r="J379" s="66">
        <v>5.25</v>
      </c>
      <c r="K379" s="47">
        <f t="shared" si="6"/>
        <v>10.5</v>
      </c>
      <c r="L379" s="48"/>
      <c r="M379" s="11" t="s">
        <v>43</v>
      </c>
      <c r="N379" s="47">
        <f t="shared" si="7"/>
        <v>10.5</v>
      </c>
      <c r="O379" s="13">
        <v>45629</v>
      </c>
      <c r="P379" s="67">
        <v>22715</v>
      </c>
      <c r="R379" t="str">
        <f t="shared" si="9"/>
        <v>Dez/24</v>
      </c>
    </row>
    <row r="380" spans="2:18" ht="15.75" customHeight="1">
      <c r="B380" s="70">
        <v>45629</v>
      </c>
      <c r="C380" s="55" t="s">
        <v>272</v>
      </c>
      <c r="D380" s="43">
        <v>2024</v>
      </c>
      <c r="E380" s="44">
        <v>1</v>
      </c>
      <c r="F380" s="51" t="s">
        <v>329</v>
      </c>
      <c r="G380" s="45" t="s">
        <v>40</v>
      </c>
      <c r="H380" s="51" t="s">
        <v>220</v>
      </c>
      <c r="I380" s="46" t="s">
        <v>42</v>
      </c>
      <c r="J380" s="66">
        <v>13</v>
      </c>
      <c r="K380" s="47">
        <f t="shared" si="6"/>
        <v>13</v>
      </c>
      <c r="L380" s="48"/>
      <c r="M380" s="11" t="s">
        <v>43</v>
      </c>
      <c r="N380" s="47">
        <f t="shared" si="7"/>
        <v>13</v>
      </c>
      <c r="O380" s="13">
        <v>45629</v>
      </c>
      <c r="P380" s="67">
        <v>22715</v>
      </c>
      <c r="R380" t="str">
        <f t="shared" si="9"/>
        <v>Dez/24</v>
      </c>
    </row>
    <row r="381" spans="2:18" ht="15.75" customHeight="1">
      <c r="B381" s="70">
        <v>45629</v>
      </c>
      <c r="C381" s="55" t="s">
        <v>272</v>
      </c>
      <c r="D381" s="43">
        <v>2024</v>
      </c>
      <c r="E381" s="44">
        <v>2</v>
      </c>
      <c r="F381" s="51" t="s">
        <v>196</v>
      </c>
      <c r="G381" s="45" t="s">
        <v>46</v>
      </c>
      <c r="H381" s="45" t="s">
        <v>195</v>
      </c>
      <c r="I381" s="65" t="s">
        <v>42</v>
      </c>
      <c r="J381" s="66">
        <v>222.4</v>
      </c>
      <c r="K381" s="47">
        <f t="shared" si="6"/>
        <v>444.8</v>
      </c>
      <c r="L381" s="48"/>
      <c r="M381" s="11" t="s">
        <v>51</v>
      </c>
      <c r="N381" s="47">
        <f t="shared" si="7"/>
        <v>444.8</v>
      </c>
      <c r="O381" s="13">
        <v>45638</v>
      </c>
      <c r="P381" s="67">
        <v>280544</v>
      </c>
      <c r="R381" t="str">
        <f t="shared" si="9"/>
        <v>Dez/24</v>
      </c>
    </row>
    <row r="382" spans="2:18" ht="15.75" customHeight="1">
      <c r="B382" s="70">
        <v>45630</v>
      </c>
      <c r="C382" s="55" t="s">
        <v>272</v>
      </c>
      <c r="D382" s="43">
        <v>2024</v>
      </c>
      <c r="E382" s="44">
        <v>1</v>
      </c>
      <c r="F382" s="45" t="s">
        <v>330</v>
      </c>
      <c r="G382" s="45" t="s">
        <v>53</v>
      </c>
      <c r="H382" s="45" t="s">
        <v>331</v>
      </c>
      <c r="I382" s="65" t="s">
        <v>42</v>
      </c>
      <c r="J382" s="66">
        <v>17.8</v>
      </c>
      <c r="K382" s="47">
        <f t="shared" si="6"/>
        <v>17.8</v>
      </c>
      <c r="L382" s="48"/>
      <c r="M382" s="11" t="s">
        <v>43</v>
      </c>
      <c r="N382" s="47">
        <f t="shared" si="7"/>
        <v>17.8</v>
      </c>
      <c r="O382" s="13">
        <v>45630</v>
      </c>
      <c r="P382" s="67">
        <v>0</v>
      </c>
      <c r="R382" t="str">
        <f t="shared" si="9"/>
        <v>Dez/24</v>
      </c>
    </row>
    <row r="383" spans="2:18" ht="15.75" customHeight="1">
      <c r="B383" s="70">
        <v>45630</v>
      </c>
      <c r="C383" s="55" t="s">
        <v>272</v>
      </c>
      <c r="D383" s="43">
        <v>2024</v>
      </c>
      <c r="E383" s="44">
        <v>1</v>
      </c>
      <c r="F383" s="51" t="s">
        <v>332</v>
      </c>
      <c r="G383" s="45" t="s">
        <v>53</v>
      </c>
      <c r="H383" s="45" t="s">
        <v>331</v>
      </c>
      <c r="I383" s="65" t="s">
        <v>42</v>
      </c>
      <c r="J383" s="66">
        <v>143.84</v>
      </c>
      <c r="K383" s="47">
        <f t="shared" si="6"/>
        <v>143.84</v>
      </c>
      <c r="L383" s="48"/>
      <c r="M383" s="11" t="s">
        <v>43</v>
      </c>
      <c r="N383" s="47">
        <f t="shared" si="7"/>
        <v>143.84</v>
      </c>
      <c r="O383" s="13">
        <v>45630</v>
      </c>
      <c r="P383" s="67">
        <v>0</v>
      </c>
      <c r="R383" t="str">
        <f t="shared" si="9"/>
        <v>Dez/24</v>
      </c>
    </row>
    <row r="384" spans="2:18" ht="15.75" customHeight="1">
      <c r="B384" s="70">
        <v>45630</v>
      </c>
      <c r="C384" s="55" t="s">
        <v>272</v>
      </c>
      <c r="D384" s="43">
        <v>2024</v>
      </c>
      <c r="E384" s="44">
        <v>1</v>
      </c>
      <c r="F384" s="45" t="s">
        <v>247</v>
      </c>
      <c r="G384" s="45" t="s">
        <v>53</v>
      </c>
      <c r="H384" s="45" t="s">
        <v>331</v>
      </c>
      <c r="I384" s="65" t="s">
        <v>42</v>
      </c>
      <c r="J384" s="47">
        <v>55.98</v>
      </c>
      <c r="K384" s="47">
        <f t="shared" si="6"/>
        <v>55.98</v>
      </c>
      <c r="L384" s="48"/>
      <c r="M384" s="11" t="s">
        <v>43</v>
      </c>
      <c r="N384" s="47">
        <f t="shared" si="7"/>
        <v>55.98</v>
      </c>
      <c r="O384" s="13">
        <v>45630</v>
      </c>
      <c r="P384" s="49">
        <v>0</v>
      </c>
      <c r="R384" t="str">
        <f t="shared" si="9"/>
        <v>Dez/24</v>
      </c>
    </row>
    <row r="385" spans="2:18" ht="15.75" customHeight="1">
      <c r="B385" s="70">
        <v>45630</v>
      </c>
      <c r="C385" s="55" t="s">
        <v>272</v>
      </c>
      <c r="D385" s="43">
        <v>2024</v>
      </c>
      <c r="E385" s="44">
        <v>1</v>
      </c>
      <c r="F385" s="45" t="s">
        <v>333</v>
      </c>
      <c r="G385" s="45" t="s">
        <v>46</v>
      </c>
      <c r="H385" s="45" t="s">
        <v>250</v>
      </c>
      <c r="I385" s="46" t="s">
        <v>42</v>
      </c>
      <c r="J385" s="66">
        <v>2.88</v>
      </c>
      <c r="K385" s="47">
        <f t="shared" si="6"/>
        <v>2.88</v>
      </c>
      <c r="L385" s="48"/>
      <c r="M385" s="11" t="s">
        <v>51</v>
      </c>
      <c r="N385" s="47">
        <f t="shared" si="7"/>
        <v>2.88</v>
      </c>
      <c r="O385" s="13">
        <v>45633</v>
      </c>
      <c r="P385" s="49">
        <v>2135809</v>
      </c>
      <c r="R385" t="str">
        <f t="shared" si="9"/>
        <v>Dez/24</v>
      </c>
    </row>
    <row r="386" spans="2:18" ht="15.75" customHeight="1">
      <c r="B386" s="70">
        <v>45630</v>
      </c>
      <c r="C386" s="55" t="s">
        <v>272</v>
      </c>
      <c r="D386" s="43">
        <v>2024</v>
      </c>
      <c r="E386" s="44">
        <v>8</v>
      </c>
      <c r="F386" s="45" t="s">
        <v>64</v>
      </c>
      <c r="G386" s="45" t="s">
        <v>46</v>
      </c>
      <c r="H386" s="45" t="s">
        <v>65</v>
      </c>
      <c r="I386" s="46" t="s">
        <v>42</v>
      </c>
      <c r="J386" s="47">
        <v>41</v>
      </c>
      <c r="K386" s="47">
        <f t="shared" si="6"/>
        <v>328</v>
      </c>
      <c r="L386" s="48"/>
      <c r="M386" s="11" t="s">
        <v>43</v>
      </c>
      <c r="N386" s="47">
        <f t="shared" si="7"/>
        <v>328</v>
      </c>
      <c r="O386" s="13">
        <v>45630</v>
      </c>
      <c r="P386" s="49">
        <v>16557</v>
      </c>
      <c r="R386" t="str">
        <f t="shared" si="9"/>
        <v>Dez/24</v>
      </c>
    </row>
    <row r="387" spans="2:18" ht="15.75" customHeight="1">
      <c r="B387" s="70">
        <v>45630</v>
      </c>
      <c r="C387" s="55" t="s">
        <v>272</v>
      </c>
      <c r="D387" s="43">
        <v>2024</v>
      </c>
      <c r="E387" s="44">
        <v>4</v>
      </c>
      <c r="F387" s="51" t="s">
        <v>66</v>
      </c>
      <c r="G387" s="45" t="s">
        <v>46</v>
      </c>
      <c r="H387" s="45" t="s">
        <v>65</v>
      </c>
      <c r="I387" s="46" t="s">
        <v>42</v>
      </c>
      <c r="J387" s="47">
        <v>35</v>
      </c>
      <c r="K387" s="47">
        <f t="shared" si="6"/>
        <v>140</v>
      </c>
      <c r="L387" s="48"/>
      <c r="M387" s="11" t="s">
        <v>43</v>
      </c>
      <c r="N387" s="47">
        <f t="shared" si="7"/>
        <v>140</v>
      </c>
      <c r="O387" s="13">
        <v>45630</v>
      </c>
      <c r="P387" s="49">
        <v>16557</v>
      </c>
      <c r="R387" t="str">
        <f t="shared" ref="R387:R450" si="10">IF(B387="","",PROPER(TEXT(B387,"mmm/aa")))</f>
        <v>Dez/24</v>
      </c>
    </row>
    <row r="388" spans="2:18" ht="15.75" customHeight="1">
      <c r="B388" s="70">
        <v>45630</v>
      </c>
      <c r="C388" s="55" t="s">
        <v>272</v>
      </c>
      <c r="D388" s="43">
        <v>2024</v>
      </c>
      <c r="E388" s="44">
        <v>1</v>
      </c>
      <c r="F388" s="45" t="s">
        <v>334</v>
      </c>
      <c r="G388" s="45" t="s">
        <v>57</v>
      </c>
      <c r="H388" s="45" t="s">
        <v>335</v>
      </c>
      <c r="I388" s="46" t="s">
        <v>42</v>
      </c>
      <c r="J388" s="66">
        <v>200</v>
      </c>
      <c r="K388" s="47">
        <f t="shared" si="6"/>
        <v>200</v>
      </c>
      <c r="L388" s="48"/>
      <c r="M388" s="11" t="s">
        <v>43</v>
      </c>
      <c r="N388" s="47">
        <f t="shared" si="7"/>
        <v>200</v>
      </c>
      <c r="O388" s="13">
        <v>45630</v>
      </c>
      <c r="P388" s="49">
        <v>0</v>
      </c>
      <c r="R388" t="str">
        <f t="shared" si="10"/>
        <v>Dez/24</v>
      </c>
    </row>
    <row r="389" spans="2:18" ht="15.75" customHeight="1">
      <c r="B389" s="70">
        <v>45630</v>
      </c>
      <c r="C389" s="55" t="s">
        <v>272</v>
      </c>
      <c r="D389" s="43">
        <v>2024</v>
      </c>
      <c r="E389" s="44">
        <v>3</v>
      </c>
      <c r="F389" s="51" t="s">
        <v>336</v>
      </c>
      <c r="G389" s="45" t="s">
        <v>40</v>
      </c>
      <c r="H389" s="51" t="s">
        <v>83</v>
      </c>
      <c r="I389" s="46" t="s">
        <v>42</v>
      </c>
      <c r="J389" s="66">
        <v>25.99</v>
      </c>
      <c r="K389" s="47">
        <f t="shared" si="6"/>
        <v>77.97</v>
      </c>
      <c r="L389" s="48"/>
      <c r="M389" s="11" t="s">
        <v>51</v>
      </c>
      <c r="N389" s="47">
        <f t="shared" si="7"/>
        <v>77.97</v>
      </c>
      <c r="O389" s="13">
        <v>45644</v>
      </c>
      <c r="P389" s="67">
        <v>499137</v>
      </c>
      <c r="R389" t="str">
        <f t="shared" si="10"/>
        <v>Dez/24</v>
      </c>
    </row>
    <row r="390" spans="2:18" ht="15.75" customHeight="1">
      <c r="B390" s="70">
        <v>45630</v>
      </c>
      <c r="C390" s="55" t="s">
        <v>272</v>
      </c>
      <c r="D390" s="43">
        <v>2024</v>
      </c>
      <c r="E390" s="44">
        <v>12</v>
      </c>
      <c r="F390" s="45" t="s">
        <v>86</v>
      </c>
      <c r="G390" s="51" t="s">
        <v>40</v>
      </c>
      <c r="H390" s="45" t="s">
        <v>83</v>
      </c>
      <c r="I390" s="46" t="s">
        <v>42</v>
      </c>
      <c r="J390" s="47">
        <v>46.99</v>
      </c>
      <c r="K390" s="47">
        <f t="shared" si="6"/>
        <v>563.88</v>
      </c>
      <c r="L390" s="48"/>
      <c r="M390" s="11" t="s">
        <v>51</v>
      </c>
      <c r="N390" s="47">
        <f t="shared" si="7"/>
        <v>563.88</v>
      </c>
      <c r="O390" s="13">
        <v>45644</v>
      </c>
      <c r="P390" s="67">
        <v>499137</v>
      </c>
      <c r="R390" t="str">
        <f t="shared" si="10"/>
        <v>Dez/24</v>
      </c>
    </row>
    <row r="391" spans="2:18" ht="15.75" customHeight="1">
      <c r="B391" s="70">
        <v>45630</v>
      </c>
      <c r="C391" s="55" t="s">
        <v>272</v>
      </c>
      <c r="D391" s="43">
        <v>2024</v>
      </c>
      <c r="E391" s="44">
        <v>20</v>
      </c>
      <c r="F391" s="45" t="s">
        <v>87</v>
      </c>
      <c r="G391" s="45" t="s">
        <v>40</v>
      </c>
      <c r="H391" s="45" t="s">
        <v>83</v>
      </c>
      <c r="I391" s="65" t="s">
        <v>42</v>
      </c>
      <c r="J391" s="47">
        <v>46.99</v>
      </c>
      <c r="K391" s="47">
        <f t="shared" si="6"/>
        <v>939.80000000000007</v>
      </c>
      <c r="L391" s="48"/>
      <c r="M391" s="11" t="s">
        <v>51</v>
      </c>
      <c r="N391" s="47">
        <f t="shared" si="7"/>
        <v>939.80000000000007</v>
      </c>
      <c r="O391" s="13">
        <v>45644</v>
      </c>
      <c r="P391" s="67">
        <v>499137</v>
      </c>
      <c r="R391" t="str">
        <f t="shared" si="10"/>
        <v>Dez/24</v>
      </c>
    </row>
    <row r="392" spans="2:18" ht="15.75" customHeight="1">
      <c r="B392" s="70">
        <v>45630</v>
      </c>
      <c r="C392" s="55" t="s">
        <v>272</v>
      </c>
      <c r="D392" s="43">
        <v>2024</v>
      </c>
      <c r="E392" s="44">
        <v>10</v>
      </c>
      <c r="F392" s="51" t="s">
        <v>88</v>
      </c>
      <c r="G392" s="45" t="s">
        <v>40</v>
      </c>
      <c r="H392" s="45" t="s">
        <v>83</v>
      </c>
      <c r="I392" s="65" t="s">
        <v>42</v>
      </c>
      <c r="J392" s="47">
        <v>46.99</v>
      </c>
      <c r="K392" s="47">
        <f t="shared" si="6"/>
        <v>469.90000000000003</v>
      </c>
      <c r="L392" s="48"/>
      <c r="M392" s="11" t="s">
        <v>51</v>
      </c>
      <c r="N392" s="47">
        <f t="shared" si="7"/>
        <v>469.90000000000003</v>
      </c>
      <c r="O392" s="13">
        <v>45644</v>
      </c>
      <c r="P392" s="67">
        <v>499137</v>
      </c>
      <c r="R392" t="str">
        <f t="shared" si="10"/>
        <v>Dez/24</v>
      </c>
    </row>
    <row r="393" spans="2:18" ht="15.75" customHeight="1">
      <c r="B393" s="70">
        <v>45630</v>
      </c>
      <c r="C393" s="55" t="s">
        <v>272</v>
      </c>
      <c r="D393" s="43">
        <v>2024</v>
      </c>
      <c r="E393" s="44">
        <v>12</v>
      </c>
      <c r="F393" s="45" t="s">
        <v>89</v>
      </c>
      <c r="G393" s="51" t="s">
        <v>40</v>
      </c>
      <c r="H393" s="45" t="s">
        <v>83</v>
      </c>
      <c r="I393" s="68" t="s">
        <v>42</v>
      </c>
      <c r="J393" s="47">
        <v>46.99</v>
      </c>
      <c r="K393" s="47">
        <f t="shared" si="6"/>
        <v>563.88</v>
      </c>
      <c r="L393" s="48"/>
      <c r="M393" s="11" t="s">
        <v>51</v>
      </c>
      <c r="N393" s="47">
        <f t="shared" si="7"/>
        <v>563.88</v>
      </c>
      <c r="O393" s="13">
        <v>45644</v>
      </c>
      <c r="P393" s="67">
        <v>499137</v>
      </c>
      <c r="R393" t="str">
        <f t="shared" si="10"/>
        <v>Dez/24</v>
      </c>
    </row>
    <row r="394" spans="2:18" ht="15.75" customHeight="1">
      <c r="B394" s="70">
        <v>45630</v>
      </c>
      <c r="C394" s="55" t="s">
        <v>272</v>
      </c>
      <c r="D394" s="43">
        <v>2024</v>
      </c>
      <c r="E394" s="44">
        <v>25</v>
      </c>
      <c r="F394" s="45" t="s">
        <v>337</v>
      </c>
      <c r="G394" s="51" t="s">
        <v>40</v>
      </c>
      <c r="H394" s="45" t="s">
        <v>91</v>
      </c>
      <c r="I394" s="68" t="s">
        <v>42</v>
      </c>
      <c r="J394" s="47">
        <v>128.06</v>
      </c>
      <c r="K394" s="47">
        <f t="shared" si="6"/>
        <v>3201.5</v>
      </c>
      <c r="L394" s="48"/>
      <c r="M394" s="11" t="s">
        <v>51</v>
      </c>
      <c r="N394" s="47">
        <f t="shared" si="7"/>
        <v>3201.5</v>
      </c>
      <c r="O394" s="13">
        <v>45654</v>
      </c>
      <c r="P394" s="49">
        <v>8156</v>
      </c>
      <c r="R394" t="str">
        <f t="shared" si="10"/>
        <v>Dez/24</v>
      </c>
    </row>
    <row r="395" spans="2:18" ht="15.75" customHeight="1">
      <c r="B395" s="70">
        <v>45630</v>
      </c>
      <c r="C395" s="55" t="s">
        <v>272</v>
      </c>
      <c r="D395" s="43">
        <v>2024</v>
      </c>
      <c r="E395" s="44">
        <v>5</v>
      </c>
      <c r="F395" s="45" t="s">
        <v>338</v>
      </c>
      <c r="G395" s="45" t="s">
        <v>40</v>
      </c>
      <c r="H395" s="45" t="s">
        <v>91</v>
      </c>
      <c r="I395" s="46" t="s">
        <v>42</v>
      </c>
      <c r="J395" s="66">
        <v>256.12</v>
      </c>
      <c r="K395" s="47">
        <f t="shared" si="6"/>
        <v>1280.5999999999999</v>
      </c>
      <c r="L395" s="48"/>
      <c r="M395" s="11" t="s">
        <v>51</v>
      </c>
      <c r="N395" s="47">
        <f t="shared" si="7"/>
        <v>1280.5999999999999</v>
      </c>
      <c r="O395" s="13">
        <v>45654</v>
      </c>
      <c r="P395" s="49">
        <v>8156</v>
      </c>
      <c r="R395" t="str">
        <f t="shared" si="10"/>
        <v>Dez/24</v>
      </c>
    </row>
    <row r="396" spans="2:18" ht="15.75" customHeight="1">
      <c r="B396" s="70">
        <v>45630</v>
      </c>
      <c r="C396" s="55" t="s">
        <v>272</v>
      </c>
      <c r="D396" s="43">
        <v>2024</v>
      </c>
      <c r="E396" s="44">
        <v>5</v>
      </c>
      <c r="F396" s="45" t="s">
        <v>339</v>
      </c>
      <c r="G396" s="45" t="s">
        <v>40</v>
      </c>
      <c r="H396" s="45" t="s">
        <v>91</v>
      </c>
      <c r="I396" s="46" t="s">
        <v>42</v>
      </c>
      <c r="J396" s="66">
        <v>262.86</v>
      </c>
      <c r="K396" s="47">
        <f t="shared" si="6"/>
        <v>1314.3000000000002</v>
      </c>
      <c r="L396" s="48"/>
      <c r="M396" s="11" t="s">
        <v>51</v>
      </c>
      <c r="N396" s="47">
        <f t="shared" si="7"/>
        <v>1314.3000000000002</v>
      </c>
      <c r="O396" s="13">
        <v>45654</v>
      </c>
      <c r="P396" s="49">
        <v>8156</v>
      </c>
      <c r="R396" t="str">
        <f t="shared" si="10"/>
        <v>Dez/24</v>
      </c>
    </row>
    <row r="397" spans="2:18" ht="15.75" customHeight="1">
      <c r="B397" s="70">
        <v>45630</v>
      </c>
      <c r="C397" s="55" t="s">
        <v>272</v>
      </c>
      <c r="D397" s="43">
        <v>2024</v>
      </c>
      <c r="E397" s="44">
        <v>2</v>
      </c>
      <c r="F397" s="45" t="s">
        <v>219</v>
      </c>
      <c r="G397" s="51" t="s">
        <v>40</v>
      </c>
      <c r="H397" s="45" t="s">
        <v>220</v>
      </c>
      <c r="I397" s="68" t="s">
        <v>42</v>
      </c>
      <c r="J397" s="47">
        <v>140</v>
      </c>
      <c r="K397" s="47">
        <f t="shared" si="6"/>
        <v>280</v>
      </c>
      <c r="L397" s="48"/>
      <c r="M397" s="11" t="s">
        <v>51</v>
      </c>
      <c r="N397" s="47">
        <f t="shared" si="7"/>
        <v>280</v>
      </c>
      <c r="O397" s="13">
        <v>45630</v>
      </c>
      <c r="P397" s="49">
        <v>0</v>
      </c>
      <c r="R397" t="str">
        <f t="shared" si="10"/>
        <v>Dez/24</v>
      </c>
    </row>
    <row r="398" spans="2:18" ht="15.75" customHeight="1">
      <c r="B398" s="70">
        <v>45630</v>
      </c>
      <c r="C398" s="55" t="s">
        <v>272</v>
      </c>
      <c r="D398" s="43">
        <v>2024</v>
      </c>
      <c r="E398" s="44">
        <v>1</v>
      </c>
      <c r="F398" s="45" t="s">
        <v>328</v>
      </c>
      <c r="G398" s="51" t="s">
        <v>40</v>
      </c>
      <c r="H398" s="45" t="s">
        <v>220</v>
      </c>
      <c r="I398" s="68" t="s">
        <v>42</v>
      </c>
      <c r="J398" s="47">
        <v>5.5</v>
      </c>
      <c r="K398" s="47">
        <f t="shared" si="6"/>
        <v>5.5</v>
      </c>
      <c r="L398" s="48"/>
      <c r="M398" s="11" t="s">
        <v>51</v>
      </c>
      <c r="N398" s="47">
        <f t="shared" si="7"/>
        <v>5.5</v>
      </c>
      <c r="O398" s="13">
        <v>45630</v>
      </c>
      <c r="P398" s="49">
        <v>0</v>
      </c>
      <c r="R398" t="str">
        <f t="shared" si="10"/>
        <v>Dez/24</v>
      </c>
    </row>
    <row r="399" spans="2:18" ht="15.75" customHeight="1">
      <c r="B399" s="70">
        <v>45630</v>
      </c>
      <c r="C399" s="55" t="s">
        <v>272</v>
      </c>
      <c r="D399" s="43">
        <v>2024</v>
      </c>
      <c r="E399" s="44">
        <v>12</v>
      </c>
      <c r="F399" s="51" t="s">
        <v>233</v>
      </c>
      <c r="G399" s="45" t="s">
        <v>46</v>
      </c>
      <c r="H399" s="51" t="s">
        <v>340</v>
      </c>
      <c r="I399" s="46" t="s">
        <v>42</v>
      </c>
      <c r="J399" s="66">
        <v>54.5</v>
      </c>
      <c r="K399" s="47">
        <f t="shared" si="6"/>
        <v>654</v>
      </c>
      <c r="L399" s="48"/>
      <c r="M399" s="11" t="s">
        <v>51</v>
      </c>
      <c r="N399" s="47">
        <f t="shared" si="7"/>
        <v>654</v>
      </c>
      <c r="O399" s="13">
        <v>45644</v>
      </c>
      <c r="P399" s="67">
        <v>11066</v>
      </c>
      <c r="R399" t="str">
        <f t="shared" si="10"/>
        <v>Dez/24</v>
      </c>
    </row>
    <row r="400" spans="2:18" ht="15.75" customHeight="1">
      <c r="B400" s="70">
        <v>45630</v>
      </c>
      <c r="C400" s="55" t="s">
        <v>272</v>
      </c>
      <c r="D400" s="43">
        <v>2024</v>
      </c>
      <c r="E400" s="44">
        <v>2</v>
      </c>
      <c r="F400" s="51" t="s">
        <v>67</v>
      </c>
      <c r="G400" s="45" t="s">
        <v>46</v>
      </c>
      <c r="H400" s="51" t="s">
        <v>68</v>
      </c>
      <c r="I400" s="46" t="s">
        <v>42</v>
      </c>
      <c r="J400" s="66">
        <v>240</v>
      </c>
      <c r="K400" s="47">
        <f t="shared" si="6"/>
        <v>480</v>
      </c>
      <c r="L400" s="48"/>
      <c r="M400" s="11" t="s">
        <v>51</v>
      </c>
      <c r="N400" s="47">
        <f t="shared" si="7"/>
        <v>480</v>
      </c>
      <c r="O400" s="13">
        <v>45637</v>
      </c>
      <c r="P400" s="67">
        <v>1256556</v>
      </c>
      <c r="R400" t="str">
        <f t="shared" si="10"/>
        <v>Dez/24</v>
      </c>
    </row>
    <row r="401" spans="2:18" ht="15.75" customHeight="1">
      <c r="B401" s="70">
        <v>45630</v>
      </c>
      <c r="C401" s="55" t="s">
        <v>272</v>
      </c>
      <c r="D401" s="55">
        <v>2024</v>
      </c>
      <c r="E401" s="56">
        <v>1</v>
      </c>
      <c r="F401" s="51" t="s">
        <v>341</v>
      </c>
      <c r="G401" s="45" t="s">
        <v>61</v>
      </c>
      <c r="H401" s="51" t="s">
        <v>342</v>
      </c>
      <c r="I401" s="46" t="s">
        <v>42</v>
      </c>
      <c r="J401" s="66">
        <v>177.99</v>
      </c>
      <c r="K401" s="47">
        <f t="shared" si="6"/>
        <v>177.99</v>
      </c>
      <c r="L401" s="48"/>
      <c r="M401" s="11" t="s">
        <v>43</v>
      </c>
      <c r="N401" s="47">
        <f t="shared" si="7"/>
        <v>177.99</v>
      </c>
      <c r="O401" s="13">
        <v>45630</v>
      </c>
      <c r="P401" s="67">
        <v>0</v>
      </c>
      <c r="R401" t="str">
        <f t="shared" si="10"/>
        <v>Dez/24</v>
      </c>
    </row>
    <row r="402" spans="2:18" ht="15.75" customHeight="1">
      <c r="B402" s="70">
        <v>45630</v>
      </c>
      <c r="C402" s="55" t="s">
        <v>272</v>
      </c>
      <c r="D402" s="55">
        <v>2024</v>
      </c>
      <c r="E402" s="56">
        <v>1</v>
      </c>
      <c r="F402" s="51" t="s">
        <v>343</v>
      </c>
      <c r="G402" s="45" t="s">
        <v>61</v>
      </c>
      <c r="H402" s="51" t="s">
        <v>344</v>
      </c>
      <c r="I402" s="46" t="s">
        <v>42</v>
      </c>
      <c r="J402" s="66">
        <v>569.44000000000005</v>
      </c>
      <c r="K402" s="47">
        <f t="shared" si="6"/>
        <v>569.44000000000005</v>
      </c>
      <c r="L402" s="48"/>
      <c r="M402" s="11" t="s">
        <v>43</v>
      </c>
      <c r="N402" s="47">
        <f t="shared" si="7"/>
        <v>569.44000000000005</v>
      </c>
      <c r="O402" s="13">
        <v>45630</v>
      </c>
      <c r="P402" s="67">
        <v>0</v>
      </c>
      <c r="R402" t="str">
        <f t="shared" si="10"/>
        <v>Dez/24</v>
      </c>
    </row>
    <row r="403" spans="2:18" ht="15.75" customHeight="1">
      <c r="B403" s="70">
        <v>45631</v>
      </c>
      <c r="C403" s="55" t="s">
        <v>272</v>
      </c>
      <c r="D403" s="43">
        <v>2024</v>
      </c>
      <c r="E403" s="44">
        <v>2</v>
      </c>
      <c r="F403" s="51" t="s">
        <v>270</v>
      </c>
      <c r="G403" s="11" t="s">
        <v>93</v>
      </c>
      <c r="H403" s="51" t="s">
        <v>229</v>
      </c>
      <c r="I403" s="46" t="s">
        <v>42</v>
      </c>
      <c r="J403" s="47">
        <v>102.44</v>
      </c>
      <c r="K403" s="47">
        <f t="shared" si="6"/>
        <v>204.88</v>
      </c>
      <c r="L403" s="48"/>
      <c r="M403" s="11" t="s">
        <v>51</v>
      </c>
      <c r="N403" s="47">
        <f t="shared" si="7"/>
        <v>204.88</v>
      </c>
      <c r="O403" s="13">
        <v>45652</v>
      </c>
      <c r="P403" s="67">
        <v>3013469</v>
      </c>
      <c r="R403" t="str">
        <f t="shared" si="10"/>
        <v>Dez/24</v>
      </c>
    </row>
    <row r="404" spans="2:18" ht="15.75" customHeight="1">
      <c r="B404" s="70">
        <v>45631</v>
      </c>
      <c r="C404" s="55" t="s">
        <v>272</v>
      </c>
      <c r="D404" s="43">
        <v>2024</v>
      </c>
      <c r="E404" s="44">
        <v>2</v>
      </c>
      <c r="F404" s="51" t="s">
        <v>202</v>
      </c>
      <c r="G404" s="45" t="s">
        <v>93</v>
      </c>
      <c r="H404" s="51" t="s">
        <v>229</v>
      </c>
      <c r="I404" s="46" t="s">
        <v>42</v>
      </c>
      <c r="J404" s="66">
        <v>100.68</v>
      </c>
      <c r="K404" s="47">
        <f t="shared" si="6"/>
        <v>201.36</v>
      </c>
      <c r="L404" s="48"/>
      <c r="M404" s="11" t="s">
        <v>51</v>
      </c>
      <c r="N404" s="47">
        <f t="shared" si="7"/>
        <v>201.36</v>
      </c>
      <c r="O404" s="13">
        <v>45652</v>
      </c>
      <c r="P404" s="67">
        <v>3013469</v>
      </c>
      <c r="R404" t="str">
        <f t="shared" si="10"/>
        <v>Dez/24</v>
      </c>
    </row>
    <row r="405" spans="2:18" ht="15.75" customHeight="1">
      <c r="B405" s="70">
        <v>45631</v>
      </c>
      <c r="C405" s="55" t="s">
        <v>272</v>
      </c>
      <c r="D405" s="43">
        <v>2024</v>
      </c>
      <c r="E405" s="44">
        <v>3</v>
      </c>
      <c r="F405" s="51" t="s">
        <v>235</v>
      </c>
      <c r="G405" s="45" t="s">
        <v>93</v>
      </c>
      <c r="H405" s="51" t="s">
        <v>229</v>
      </c>
      <c r="I405" s="46" t="s">
        <v>42</v>
      </c>
      <c r="J405" s="66">
        <v>35.78</v>
      </c>
      <c r="K405" s="47">
        <f t="shared" si="6"/>
        <v>107.34</v>
      </c>
      <c r="L405" s="48"/>
      <c r="M405" s="11" t="s">
        <v>51</v>
      </c>
      <c r="N405" s="47">
        <f t="shared" si="7"/>
        <v>107.34</v>
      </c>
      <c r="O405" s="13">
        <v>45652</v>
      </c>
      <c r="P405" s="67">
        <v>3013469</v>
      </c>
      <c r="R405" t="str">
        <f t="shared" si="10"/>
        <v>Dez/24</v>
      </c>
    </row>
    <row r="406" spans="2:18" ht="15.75" customHeight="1">
      <c r="B406" s="70">
        <v>45631</v>
      </c>
      <c r="C406" s="55" t="s">
        <v>272</v>
      </c>
      <c r="D406" s="43">
        <v>2024</v>
      </c>
      <c r="E406" s="44">
        <v>3</v>
      </c>
      <c r="F406" s="51" t="s">
        <v>204</v>
      </c>
      <c r="G406" s="45" t="s">
        <v>93</v>
      </c>
      <c r="H406" s="51" t="s">
        <v>229</v>
      </c>
      <c r="I406" s="46" t="s">
        <v>42</v>
      </c>
      <c r="J406" s="66">
        <v>177.29</v>
      </c>
      <c r="K406" s="47">
        <f t="shared" si="6"/>
        <v>531.87</v>
      </c>
      <c r="L406" s="48"/>
      <c r="M406" s="11" t="s">
        <v>51</v>
      </c>
      <c r="N406" s="47">
        <f t="shared" si="7"/>
        <v>531.87</v>
      </c>
      <c r="O406" s="13">
        <v>45652</v>
      </c>
      <c r="P406" s="67">
        <v>3013469</v>
      </c>
      <c r="R406" t="str">
        <f t="shared" si="10"/>
        <v>Dez/24</v>
      </c>
    </row>
    <row r="407" spans="2:18" ht="15.75" customHeight="1">
      <c r="B407" s="70">
        <v>45631</v>
      </c>
      <c r="C407" s="55" t="s">
        <v>272</v>
      </c>
      <c r="D407" s="43">
        <v>2024</v>
      </c>
      <c r="E407" s="44">
        <v>8</v>
      </c>
      <c r="F407" s="45" t="s">
        <v>228</v>
      </c>
      <c r="G407" s="45" t="s">
        <v>93</v>
      </c>
      <c r="H407" s="51" t="s">
        <v>229</v>
      </c>
      <c r="I407" s="46" t="s">
        <v>42</v>
      </c>
      <c r="J407" s="66">
        <v>26.4</v>
      </c>
      <c r="K407" s="47">
        <f t="shared" si="6"/>
        <v>211.2</v>
      </c>
      <c r="L407" s="48"/>
      <c r="M407" s="11" t="s">
        <v>51</v>
      </c>
      <c r="N407" s="47">
        <f t="shared" si="7"/>
        <v>211.2</v>
      </c>
      <c r="O407" s="13">
        <v>45652</v>
      </c>
      <c r="P407" s="67">
        <v>3013469</v>
      </c>
      <c r="R407" t="str">
        <f t="shared" si="10"/>
        <v>Dez/24</v>
      </c>
    </row>
    <row r="408" spans="2:18" ht="15.75" customHeight="1">
      <c r="B408" s="70">
        <v>45631</v>
      </c>
      <c r="C408" s="55" t="s">
        <v>272</v>
      </c>
      <c r="D408" s="43">
        <v>2024</v>
      </c>
      <c r="E408" s="44">
        <v>2</v>
      </c>
      <c r="F408" s="51" t="s">
        <v>196</v>
      </c>
      <c r="G408" s="45" t="s">
        <v>46</v>
      </c>
      <c r="H408" s="45" t="s">
        <v>195</v>
      </c>
      <c r="I408" s="65" t="s">
        <v>42</v>
      </c>
      <c r="J408" s="66">
        <v>222.4</v>
      </c>
      <c r="K408" s="47">
        <f t="shared" si="6"/>
        <v>444.8</v>
      </c>
      <c r="L408" s="48"/>
      <c r="M408" s="11" t="s">
        <v>51</v>
      </c>
      <c r="N408" s="47">
        <f t="shared" si="7"/>
        <v>444.8</v>
      </c>
      <c r="O408" s="13">
        <v>45642</v>
      </c>
      <c r="P408" s="67">
        <v>280952</v>
      </c>
      <c r="R408" t="str">
        <f t="shared" si="10"/>
        <v>Dez/24</v>
      </c>
    </row>
    <row r="409" spans="2:18" ht="15.75" customHeight="1">
      <c r="B409" s="70">
        <v>45631</v>
      </c>
      <c r="C409" s="55" t="s">
        <v>272</v>
      </c>
      <c r="D409" s="43">
        <v>2024</v>
      </c>
      <c r="E409" s="44">
        <v>8</v>
      </c>
      <c r="F409" s="45" t="s">
        <v>64</v>
      </c>
      <c r="G409" s="45" t="s">
        <v>46</v>
      </c>
      <c r="H409" s="45" t="s">
        <v>65</v>
      </c>
      <c r="I409" s="46" t="s">
        <v>42</v>
      </c>
      <c r="J409" s="47">
        <v>41</v>
      </c>
      <c r="K409" s="47">
        <f t="shared" si="6"/>
        <v>328</v>
      </c>
      <c r="L409" s="48"/>
      <c r="M409" s="11" t="s">
        <v>43</v>
      </c>
      <c r="N409" s="47">
        <f t="shared" si="7"/>
        <v>328</v>
      </c>
      <c r="O409" s="13">
        <v>45631</v>
      </c>
      <c r="P409" s="49">
        <v>16590</v>
      </c>
      <c r="R409" t="str">
        <f t="shared" si="10"/>
        <v>Dez/24</v>
      </c>
    </row>
    <row r="410" spans="2:18" ht="15.75" customHeight="1">
      <c r="B410" s="70">
        <v>45631</v>
      </c>
      <c r="C410" s="55" t="s">
        <v>272</v>
      </c>
      <c r="D410" s="43">
        <v>2024</v>
      </c>
      <c r="E410" s="44">
        <v>4</v>
      </c>
      <c r="F410" s="51" t="s">
        <v>66</v>
      </c>
      <c r="G410" s="45" t="s">
        <v>46</v>
      </c>
      <c r="H410" s="45" t="s">
        <v>65</v>
      </c>
      <c r="I410" s="46" t="s">
        <v>42</v>
      </c>
      <c r="J410" s="47">
        <v>35</v>
      </c>
      <c r="K410" s="47">
        <f t="shared" si="6"/>
        <v>140</v>
      </c>
      <c r="L410" s="48"/>
      <c r="M410" s="11" t="s">
        <v>43</v>
      </c>
      <c r="N410" s="47">
        <f t="shared" si="7"/>
        <v>140</v>
      </c>
      <c r="O410" s="13">
        <v>45631</v>
      </c>
      <c r="P410" s="49">
        <v>16590</v>
      </c>
      <c r="R410" t="str">
        <f t="shared" si="10"/>
        <v>Dez/24</v>
      </c>
    </row>
    <row r="411" spans="2:18" ht="15.75" customHeight="1">
      <c r="B411" s="70">
        <v>45632</v>
      </c>
      <c r="C411" s="55" t="s">
        <v>272</v>
      </c>
      <c r="D411" s="43">
        <v>2024</v>
      </c>
      <c r="E411" s="44">
        <v>2</v>
      </c>
      <c r="F411" s="45" t="s">
        <v>345</v>
      </c>
      <c r="G411" s="45" t="s">
        <v>53</v>
      </c>
      <c r="H411" s="45" t="s">
        <v>331</v>
      </c>
      <c r="I411" s="46" t="s">
        <v>42</v>
      </c>
      <c r="J411" s="66">
        <v>51.98</v>
      </c>
      <c r="K411" s="47">
        <f t="shared" si="6"/>
        <v>103.96</v>
      </c>
      <c r="L411" s="48"/>
      <c r="M411" s="11" t="s">
        <v>51</v>
      </c>
      <c r="N411" s="47">
        <f t="shared" si="7"/>
        <v>103.96</v>
      </c>
      <c r="O411" s="13">
        <v>45632</v>
      </c>
      <c r="P411" s="49">
        <v>0</v>
      </c>
      <c r="R411" t="str">
        <f t="shared" si="10"/>
        <v>Dez/24</v>
      </c>
    </row>
    <row r="412" spans="2:18" ht="15.75" customHeight="1">
      <c r="B412" s="70">
        <v>45632</v>
      </c>
      <c r="C412" s="55" t="s">
        <v>272</v>
      </c>
      <c r="D412" s="43">
        <v>2024</v>
      </c>
      <c r="E412" s="44">
        <v>1</v>
      </c>
      <c r="F412" s="45" t="s">
        <v>346</v>
      </c>
      <c r="G412" s="45" t="s">
        <v>53</v>
      </c>
      <c r="H412" s="45" t="s">
        <v>331</v>
      </c>
      <c r="I412" s="46" t="s">
        <v>42</v>
      </c>
      <c r="J412" s="47">
        <v>11.99</v>
      </c>
      <c r="K412" s="47">
        <f t="shared" si="6"/>
        <v>11.99</v>
      </c>
      <c r="L412" s="48"/>
      <c r="M412" s="11" t="s">
        <v>51</v>
      </c>
      <c r="N412" s="47">
        <f t="shared" si="7"/>
        <v>11.99</v>
      </c>
      <c r="O412" s="13">
        <v>45632</v>
      </c>
      <c r="P412" s="49">
        <v>0</v>
      </c>
      <c r="R412" t="str">
        <f t="shared" si="10"/>
        <v>Dez/24</v>
      </c>
    </row>
    <row r="413" spans="2:18" ht="15.75" customHeight="1">
      <c r="B413" s="70">
        <v>45632</v>
      </c>
      <c r="C413" s="55" t="s">
        <v>272</v>
      </c>
      <c r="D413" s="43">
        <v>2024</v>
      </c>
      <c r="E413" s="44">
        <v>10</v>
      </c>
      <c r="F413" s="51" t="s">
        <v>178</v>
      </c>
      <c r="G413" s="45" t="s">
        <v>96</v>
      </c>
      <c r="H413" s="51" t="s">
        <v>175</v>
      </c>
      <c r="I413" s="46" t="s">
        <v>42</v>
      </c>
      <c r="J413" s="66">
        <v>18.66</v>
      </c>
      <c r="K413" s="47">
        <f t="shared" si="6"/>
        <v>186.6</v>
      </c>
      <c r="L413" s="48"/>
      <c r="M413" s="11" t="s">
        <v>51</v>
      </c>
      <c r="N413" s="47">
        <f t="shared" si="7"/>
        <v>186.6</v>
      </c>
      <c r="O413" s="13">
        <v>45638</v>
      </c>
      <c r="P413" s="67">
        <v>594405</v>
      </c>
      <c r="R413" t="str">
        <f t="shared" si="10"/>
        <v>Dez/24</v>
      </c>
    </row>
    <row r="414" spans="2:18" ht="15.75" customHeight="1">
      <c r="B414" s="70">
        <v>45632</v>
      </c>
      <c r="C414" s="55" t="s">
        <v>272</v>
      </c>
      <c r="D414" s="43">
        <v>2024</v>
      </c>
      <c r="E414" s="44">
        <v>5</v>
      </c>
      <c r="F414" s="45" t="s">
        <v>304</v>
      </c>
      <c r="G414" s="51" t="s">
        <v>96</v>
      </c>
      <c r="H414" s="45" t="s">
        <v>175</v>
      </c>
      <c r="I414" s="46" t="s">
        <v>42</v>
      </c>
      <c r="J414" s="47">
        <v>19.2</v>
      </c>
      <c r="K414" s="47">
        <f t="shared" si="6"/>
        <v>96</v>
      </c>
      <c r="L414" s="48"/>
      <c r="M414" s="11" t="s">
        <v>51</v>
      </c>
      <c r="N414" s="47">
        <f t="shared" si="7"/>
        <v>96</v>
      </c>
      <c r="O414" s="13">
        <v>45638</v>
      </c>
      <c r="P414" s="67">
        <v>594405</v>
      </c>
      <c r="R414" t="str">
        <f t="shared" si="10"/>
        <v>Dez/24</v>
      </c>
    </row>
    <row r="415" spans="2:18" ht="15.75" customHeight="1">
      <c r="B415" s="70">
        <v>45632</v>
      </c>
      <c r="C415" s="55" t="s">
        <v>272</v>
      </c>
      <c r="D415" s="43">
        <v>2024</v>
      </c>
      <c r="E415" s="44">
        <v>5</v>
      </c>
      <c r="F415" s="45" t="s">
        <v>305</v>
      </c>
      <c r="G415" s="45" t="s">
        <v>96</v>
      </c>
      <c r="H415" s="45" t="s">
        <v>175</v>
      </c>
      <c r="I415" s="65" t="s">
        <v>42</v>
      </c>
      <c r="J415" s="66">
        <v>17.64</v>
      </c>
      <c r="K415" s="47">
        <f t="shared" si="6"/>
        <v>88.2</v>
      </c>
      <c r="L415" s="48"/>
      <c r="M415" s="11" t="s">
        <v>51</v>
      </c>
      <c r="N415" s="47">
        <f t="shared" si="7"/>
        <v>88.2</v>
      </c>
      <c r="O415" s="13">
        <v>45638</v>
      </c>
      <c r="P415" s="67">
        <v>594405</v>
      </c>
      <c r="R415" t="str">
        <f t="shared" si="10"/>
        <v>Dez/24</v>
      </c>
    </row>
    <row r="416" spans="2:18" ht="15.75" customHeight="1">
      <c r="B416" s="70">
        <v>45632</v>
      </c>
      <c r="C416" s="55" t="s">
        <v>272</v>
      </c>
      <c r="D416" s="43">
        <v>2024</v>
      </c>
      <c r="E416" s="44">
        <v>6</v>
      </c>
      <c r="F416" s="51" t="s">
        <v>193</v>
      </c>
      <c r="G416" s="45" t="s">
        <v>40</v>
      </c>
      <c r="H416" s="45" t="s">
        <v>223</v>
      </c>
      <c r="I416" s="46" t="s">
        <v>42</v>
      </c>
      <c r="J416" s="66">
        <v>116.68</v>
      </c>
      <c r="K416" s="47">
        <f t="shared" si="6"/>
        <v>700.08</v>
      </c>
      <c r="L416" s="48"/>
      <c r="M416" s="11" t="s">
        <v>51</v>
      </c>
      <c r="N416" s="47">
        <f t="shared" si="7"/>
        <v>700.08</v>
      </c>
      <c r="O416" s="13">
        <v>45639</v>
      </c>
      <c r="P416" s="49">
        <v>1314472</v>
      </c>
      <c r="R416" t="str">
        <f t="shared" si="10"/>
        <v>Dez/24</v>
      </c>
    </row>
    <row r="417" spans="2:18" ht="15.75" customHeight="1">
      <c r="B417" s="70">
        <v>45632</v>
      </c>
      <c r="C417" s="55" t="s">
        <v>272</v>
      </c>
      <c r="D417" s="43">
        <v>2024</v>
      </c>
      <c r="E417" s="44">
        <v>3</v>
      </c>
      <c r="F417" s="51" t="s">
        <v>66</v>
      </c>
      <c r="G417" s="45" t="s">
        <v>46</v>
      </c>
      <c r="H417" s="45" t="s">
        <v>65</v>
      </c>
      <c r="I417" s="46" t="s">
        <v>42</v>
      </c>
      <c r="J417" s="47">
        <v>35</v>
      </c>
      <c r="K417" s="47">
        <f t="shared" si="6"/>
        <v>105</v>
      </c>
      <c r="L417" s="48"/>
      <c r="M417" s="11" t="s">
        <v>43</v>
      </c>
      <c r="N417" s="47">
        <f t="shared" si="7"/>
        <v>105</v>
      </c>
      <c r="O417" s="13">
        <v>45632</v>
      </c>
      <c r="P417" s="67">
        <v>16629</v>
      </c>
      <c r="R417" t="str">
        <f t="shared" si="10"/>
        <v>Dez/24</v>
      </c>
    </row>
    <row r="418" spans="2:18" ht="15.75" customHeight="1">
      <c r="B418" s="70">
        <v>45632</v>
      </c>
      <c r="C418" s="55" t="s">
        <v>272</v>
      </c>
      <c r="D418" s="43">
        <v>2024</v>
      </c>
      <c r="E418" s="44">
        <v>2</v>
      </c>
      <c r="F418" s="45" t="s">
        <v>347</v>
      </c>
      <c r="G418" s="51" t="s">
        <v>53</v>
      </c>
      <c r="H418" s="45" t="s">
        <v>331</v>
      </c>
      <c r="I418" s="68" t="s">
        <v>42</v>
      </c>
      <c r="J418" s="47">
        <v>8.9</v>
      </c>
      <c r="K418" s="47">
        <f t="shared" si="6"/>
        <v>17.8</v>
      </c>
      <c r="L418" s="48"/>
      <c r="M418" s="11" t="s">
        <v>51</v>
      </c>
      <c r="N418" s="47">
        <f t="shared" si="7"/>
        <v>17.8</v>
      </c>
      <c r="O418" s="13">
        <v>45650</v>
      </c>
      <c r="P418" s="49">
        <v>15398</v>
      </c>
      <c r="R418" t="str">
        <f t="shared" si="10"/>
        <v>Dez/24</v>
      </c>
    </row>
    <row r="419" spans="2:18" ht="15.75" customHeight="1">
      <c r="B419" s="70">
        <v>45632</v>
      </c>
      <c r="C419" s="55" t="s">
        <v>272</v>
      </c>
      <c r="D419" s="43">
        <v>2024</v>
      </c>
      <c r="E419" s="44">
        <v>16</v>
      </c>
      <c r="F419" s="45" t="s">
        <v>332</v>
      </c>
      <c r="G419" s="51" t="s">
        <v>53</v>
      </c>
      <c r="H419" s="45" t="s">
        <v>331</v>
      </c>
      <c r="I419" s="68" t="s">
        <v>42</v>
      </c>
      <c r="J419" s="47">
        <v>8.99</v>
      </c>
      <c r="K419" s="47">
        <f t="shared" si="6"/>
        <v>143.84</v>
      </c>
      <c r="L419" s="48"/>
      <c r="M419" s="11" t="s">
        <v>51</v>
      </c>
      <c r="N419" s="47">
        <f t="shared" si="7"/>
        <v>143.84</v>
      </c>
      <c r="O419" s="13">
        <v>45650</v>
      </c>
      <c r="P419" s="49">
        <v>15398</v>
      </c>
      <c r="R419" t="str">
        <f t="shared" si="10"/>
        <v>Dez/24</v>
      </c>
    </row>
    <row r="420" spans="2:18" ht="15.75" customHeight="1">
      <c r="B420" s="70">
        <v>45632</v>
      </c>
      <c r="C420" s="55" t="s">
        <v>272</v>
      </c>
      <c r="D420" s="43">
        <v>2024</v>
      </c>
      <c r="E420" s="44">
        <v>2</v>
      </c>
      <c r="F420" s="45" t="s">
        <v>247</v>
      </c>
      <c r="G420" s="45" t="s">
        <v>53</v>
      </c>
      <c r="H420" s="45" t="s">
        <v>331</v>
      </c>
      <c r="I420" s="46" t="s">
        <v>42</v>
      </c>
      <c r="J420" s="66">
        <v>27.99</v>
      </c>
      <c r="K420" s="47">
        <f t="shared" si="6"/>
        <v>55.98</v>
      </c>
      <c r="L420" s="48"/>
      <c r="M420" s="11" t="s">
        <v>51</v>
      </c>
      <c r="N420" s="47">
        <f t="shared" si="7"/>
        <v>55.98</v>
      </c>
      <c r="O420" s="13">
        <v>45650</v>
      </c>
      <c r="P420" s="49">
        <v>15398</v>
      </c>
      <c r="R420" t="str">
        <f t="shared" si="10"/>
        <v>Dez/24</v>
      </c>
    </row>
    <row r="421" spans="2:18" ht="15.75" customHeight="1">
      <c r="B421" s="70">
        <v>45633</v>
      </c>
      <c r="C421" s="55" t="s">
        <v>272</v>
      </c>
      <c r="D421" s="43">
        <v>2024</v>
      </c>
      <c r="E421" s="44">
        <v>16</v>
      </c>
      <c r="F421" s="45" t="s">
        <v>64</v>
      </c>
      <c r="G421" s="45" t="s">
        <v>46</v>
      </c>
      <c r="H421" s="45" t="s">
        <v>65</v>
      </c>
      <c r="I421" s="46" t="s">
        <v>42</v>
      </c>
      <c r="J421" s="66">
        <v>41</v>
      </c>
      <c r="K421" s="47">
        <f t="shared" si="6"/>
        <v>656</v>
      </c>
      <c r="L421" s="48"/>
      <c r="M421" s="11" t="s">
        <v>43</v>
      </c>
      <c r="N421" s="47">
        <f t="shared" si="7"/>
        <v>656</v>
      </c>
      <c r="O421" s="13">
        <v>45630</v>
      </c>
      <c r="P421" s="49">
        <v>16668</v>
      </c>
      <c r="R421" t="str">
        <f t="shared" si="10"/>
        <v>Dez/24</v>
      </c>
    </row>
    <row r="422" spans="2:18" ht="15.75" customHeight="1">
      <c r="B422" s="70">
        <v>45633</v>
      </c>
      <c r="C422" s="55" t="s">
        <v>272</v>
      </c>
      <c r="D422" s="43">
        <v>2024</v>
      </c>
      <c r="E422" s="44">
        <v>8</v>
      </c>
      <c r="F422" s="45" t="s">
        <v>66</v>
      </c>
      <c r="G422" s="45" t="s">
        <v>46</v>
      </c>
      <c r="H422" s="45" t="s">
        <v>65</v>
      </c>
      <c r="I422" s="46" t="s">
        <v>42</v>
      </c>
      <c r="J422" s="66">
        <v>35</v>
      </c>
      <c r="K422" s="47">
        <f t="shared" si="6"/>
        <v>280</v>
      </c>
      <c r="L422" s="48"/>
      <c r="M422" s="11" t="s">
        <v>43</v>
      </c>
      <c r="N422" s="47">
        <f t="shared" si="7"/>
        <v>280</v>
      </c>
      <c r="O422" s="13">
        <v>45630</v>
      </c>
      <c r="P422" s="49">
        <v>16668</v>
      </c>
      <c r="R422" t="str">
        <f t="shared" si="10"/>
        <v>Dez/24</v>
      </c>
    </row>
    <row r="423" spans="2:18" ht="15.75" customHeight="1">
      <c r="B423" s="70">
        <v>45633</v>
      </c>
      <c r="C423" s="55" t="s">
        <v>272</v>
      </c>
      <c r="D423" s="43">
        <v>2024</v>
      </c>
      <c r="E423" s="44">
        <v>6</v>
      </c>
      <c r="F423" s="45" t="s">
        <v>81</v>
      </c>
      <c r="G423" s="45" t="s">
        <v>77</v>
      </c>
      <c r="H423" s="45" t="s">
        <v>78</v>
      </c>
      <c r="I423" s="46" t="s">
        <v>42</v>
      </c>
      <c r="J423" s="66">
        <v>495</v>
      </c>
      <c r="K423" s="47">
        <f t="shared" si="6"/>
        <v>2970</v>
      </c>
      <c r="L423" s="48"/>
      <c r="M423" s="11" t="s">
        <v>43</v>
      </c>
      <c r="N423" s="47">
        <f t="shared" si="7"/>
        <v>2970</v>
      </c>
      <c r="O423" s="13">
        <v>45637</v>
      </c>
      <c r="P423" s="49">
        <v>112</v>
      </c>
      <c r="R423" t="str">
        <f t="shared" si="10"/>
        <v>Dez/24</v>
      </c>
    </row>
    <row r="424" spans="2:18" ht="15.75" customHeight="1">
      <c r="B424" s="70">
        <v>45634</v>
      </c>
      <c r="C424" s="55" t="s">
        <v>272</v>
      </c>
      <c r="D424" s="43">
        <v>2024</v>
      </c>
      <c r="E424" s="44">
        <v>16</v>
      </c>
      <c r="F424" s="45" t="s">
        <v>81</v>
      </c>
      <c r="G424" s="45" t="s">
        <v>77</v>
      </c>
      <c r="H424" s="45" t="s">
        <v>78</v>
      </c>
      <c r="I424" s="46" t="s">
        <v>42</v>
      </c>
      <c r="J424" s="66">
        <v>495</v>
      </c>
      <c r="K424" s="47">
        <f t="shared" si="6"/>
        <v>7920</v>
      </c>
      <c r="L424" s="48"/>
      <c r="M424" s="11" t="s">
        <v>43</v>
      </c>
      <c r="N424" s="47">
        <f t="shared" si="7"/>
        <v>7920</v>
      </c>
      <c r="O424" s="13">
        <v>45636</v>
      </c>
      <c r="P424" s="67">
        <v>84</v>
      </c>
      <c r="R424" t="str">
        <f t="shared" si="10"/>
        <v>Dez/24</v>
      </c>
    </row>
    <row r="425" spans="2:18" ht="15.75" customHeight="1">
      <c r="B425" s="70">
        <v>45634</v>
      </c>
      <c r="C425" s="55" t="s">
        <v>272</v>
      </c>
      <c r="D425" s="43">
        <v>2024</v>
      </c>
      <c r="E425" s="44">
        <v>1</v>
      </c>
      <c r="F425" s="45" t="s">
        <v>75</v>
      </c>
      <c r="G425" s="45" t="s">
        <v>77</v>
      </c>
      <c r="H425" s="45" t="s">
        <v>78</v>
      </c>
      <c r="I425" s="46" t="s">
        <v>42</v>
      </c>
      <c r="J425" s="66">
        <v>435</v>
      </c>
      <c r="K425" s="47">
        <f t="shared" si="6"/>
        <v>435</v>
      </c>
      <c r="L425" s="48"/>
      <c r="M425" s="11" t="s">
        <v>43</v>
      </c>
      <c r="N425" s="47">
        <f t="shared" si="7"/>
        <v>435</v>
      </c>
      <c r="O425" s="13">
        <v>45636</v>
      </c>
      <c r="P425" s="67">
        <v>84</v>
      </c>
      <c r="R425" t="str">
        <f t="shared" si="10"/>
        <v>Dez/24</v>
      </c>
    </row>
    <row r="426" spans="2:18" ht="15.75" customHeight="1">
      <c r="B426" s="70">
        <v>45634</v>
      </c>
      <c r="C426" s="55" t="s">
        <v>272</v>
      </c>
      <c r="D426" s="43">
        <v>2024</v>
      </c>
      <c r="E426" s="44">
        <v>1</v>
      </c>
      <c r="F426" s="45" t="s">
        <v>348</v>
      </c>
      <c r="G426" s="45" t="s">
        <v>104</v>
      </c>
      <c r="H426" s="45" t="s">
        <v>126</v>
      </c>
      <c r="I426" s="46" t="s">
        <v>42</v>
      </c>
      <c r="J426" s="66">
        <v>1000</v>
      </c>
      <c r="K426" s="47">
        <f t="shared" si="6"/>
        <v>1000</v>
      </c>
      <c r="L426" s="48"/>
      <c r="M426" s="11" t="s">
        <v>127</v>
      </c>
      <c r="N426" s="47">
        <f t="shared" si="7"/>
        <v>1000</v>
      </c>
      <c r="O426" s="13">
        <v>45634</v>
      </c>
      <c r="P426" s="49">
        <v>0</v>
      </c>
      <c r="R426" t="str">
        <f t="shared" si="10"/>
        <v>Dez/24</v>
      </c>
    </row>
    <row r="427" spans="2:18" ht="15.75" customHeight="1">
      <c r="B427" s="70">
        <v>45635</v>
      </c>
      <c r="C427" s="55" t="s">
        <v>272</v>
      </c>
      <c r="D427" s="43">
        <v>2024</v>
      </c>
      <c r="E427" s="44">
        <v>1</v>
      </c>
      <c r="F427" s="51" t="s">
        <v>349</v>
      </c>
      <c r="G427" s="45" t="s">
        <v>96</v>
      </c>
      <c r="H427" s="51" t="s">
        <v>307</v>
      </c>
      <c r="I427" s="46" t="s">
        <v>42</v>
      </c>
      <c r="J427" s="66">
        <v>513.42999999999995</v>
      </c>
      <c r="K427" s="47">
        <f t="shared" si="6"/>
        <v>513.42999999999995</v>
      </c>
      <c r="L427" s="48"/>
      <c r="M427" s="11" t="s">
        <v>43</v>
      </c>
      <c r="N427" s="47">
        <f t="shared" si="7"/>
        <v>513.42999999999995</v>
      </c>
      <c r="O427" s="13">
        <v>45635</v>
      </c>
      <c r="P427" s="67">
        <v>0</v>
      </c>
      <c r="R427" t="str">
        <f t="shared" si="10"/>
        <v>Dez/24</v>
      </c>
    </row>
    <row r="428" spans="2:18" ht="15.75" customHeight="1">
      <c r="B428" s="70">
        <v>45635</v>
      </c>
      <c r="C428" s="55" t="s">
        <v>272</v>
      </c>
      <c r="D428" s="55">
        <v>2024</v>
      </c>
      <c r="E428" s="56">
        <v>1</v>
      </c>
      <c r="F428" s="51" t="s">
        <v>168</v>
      </c>
      <c r="G428" s="45" t="s">
        <v>53</v>
      </c>
      <c r="H428" s="51" t="s">
        <v>350</v>
      </c>
      <c r="I428" s="46" t="s">
        <v>42</v>
      </c>
      <c r="J428" s="66">
        <v>256.36</v>
      </c>
      <c r="K428" s="47">
        <f t="shared" si="6"/>
        <v>256.36</v>
      </c>
      <c r="L428" s="48"/>
      <c r="M428" s="11" t="s">
        <v>43</v>
      </c>
      <c r="N428" s="47">
        <f t="shared" si="7"/>
        <v>256.36</v>
      </c>
      <c r="O428" s="13">
        <v>45635</v>
      </c>
      <c r="P428" s="67">
        <v>0</v>
      </c>
      <c r="R428" t="str">
        <f t="shared" si="10"/>
        <v>Dez/24</v>
      </c>
    </row>
    <row r="429" spans="2:18" ht="15.75" customHeight="1">
      <c r="B429" s="70">
        <v>45635</v>
      </c>
      <c r="C429" s="55" t="s">
        <v>272</v>
      </c>
      <c r="D429" s="55">
        <v>2024</v>
      </c>
      <c r="E429" s="56">
        <v>1</v>
      </c>
      <c r="F429" s="51" t="s">
        <v>351</v>
      </c>
      <c r="G429" s="45" t="s">
        <v>61</v>
      </c>
      <c r="H429" s="51" t="s">
        <v>128</v>
      </c>
      <c r="I429" s="46" t="s">
        <v>42</v>
      </c>
      <c r="J429" s="66">
        <v>100</v>
      </c>
      <c r="K429" s="47">
        <f t="shared" si="6"/>
        <v>100</v>
      </c>
      <c r="L429" s="48"/>
      <c r="M429" s="11" t="s">
        <v>43</v>
      </c>
      <c r="N429" s="47">
        <f t="shared" si="7"/>
        <v>100</v>
      </c>
      <c r="O429" s="13">
        <v>45635</v>
      </c>
      <c r="P429" s="67">
        <v>0</v>
      </c>
      <c r="R429" t="str">
        <f t="shared" si="10"/>
        <v>Dez/24</v>
      </c>
    </row>
    <row r="430" spans="2:18" ht="15.75" customHeight="1">
      <c r="B430" s="70">
        <v>45635</v>
      </c>
      <c r="C430" s="55" t="s">
        <v>272</v>
      </c>
      <c r="D430" s="55">
        <v>2024</v>
      </c>
      <c r="E430" s="56">
        <v>1</v>
      </c>
      <c r="F430" s="51" t="s">
        <v>352</v>
      </c>
      <c r="G430" s="45" t="s">
        <v>61</v>
      </c>
      <c r="H430" s="51" t="s">
        <v>353</v>
      </c>
      <c r="I430" s="46" t="s">
        <v>42</v>
      </c>
      <c r="J430" s="66">
        <v>151.34</v>
      </c>
      <c r="K430" s="47">
        <f t="shared" si="6"/>
        <v>151.34</v>
      </c>
      <c r="L430" s="48"/>
      <c r="M430" s="11" t="s">
        <v>43</v>
      </c>
      <c r="N430" s="47">
        <f t="shared" si="7"/>
        <v>151.34</v>
      </c>
      <c r="O430" s="13">
        <v>45635</v>
      </c>
      <c r="P430" s="67">
        <v>0</v>
      </c>
      <c r="R430" t="str">
        <f t="shared" si="10"/>
        <v>Dez/24</v>
      </c>
    </row>
    <row r="431" spans="2:18" ht="15.75" customHeight="1">
      <c r="B431" s="70">
        <v>45635</v>
      </c>
      <c r="C431" s="55" t="s">
        <v>272</v>
      </c>
      <c r="D431" s="55">
        <v>2024</v>
      </c>
      <c r="E431" s="56">
        <v>1</v>
      </c>
      <c r="F431" s="51" t="s">
        <v>39</v>
      </c>
      <c r="G431" s="45" t="s">
        <v>40</v>
      </c>
      <c r="H431" s="51" t="s">
        <v>300</v>
      </c>
      <c r="I431" s="46" t="s">
        <v>42</v>
      </c>
      <c r="J431" s="66">
        <v>124.5</v>
      </c>
      <c r="K431" s="47">
        <f t="shared" si="6"/>
        <v>124.5</v>
      </c>
      <c r="L431" s="48"/>
      <c r="M431" s="11" t="s">
        <v>43</v>
      </c>
      <c r="N431" s="47">
        <f t="shared" si="7"/>
        <v>124.5</v>
      </c>
      <c r="O431" s="13">
        <v>45635</v>
      </c>
      <c r="P431" s="67">
        <v>0</v>
      </c>
      <c r="R431" t="str">
        <f t="shared" si="10"/>
        <v>Dez/24</v>
      </c>
    </row>
    <row r="432" spans="2:18" ht="15.75" customHeight="1">
      <c r="B432" s="70">
        <v>45635</v>
      </c>
      <c r="C432" s="55" t="s">
        <v>272</v>
      </c>
      <c r="D432" s="55">
        <v>2024</v>
      </c>
      <c r="E432" s="56">
        <v>1</v>
      </c>
      <c r="F432" s="51" t="s">
        <v>197</v>
      </c>
      <c r="G432" s="45" t="s">
        <v>46</v>
      </c>
      <c r="H432" s="51" t="s">
        <v>354</v>
      </c>
      <c r="I432" s="46" t="s">
        <v>42</v>
      </c>
      <c r="J432" s="66">
        <v>255.4</v>
      </c>
      <c r="K432" s="47">
        <f t="shared" si="6"/>
        <v>255.4</v>
      </c>
      <c r="L432" s="48"/>
      <c r="M432" s="11" t="s">
        <v>43</v>
      </c>
      <c r="N432" s="47">
        <f t="shared" si="7"/>
        <v>255.4</v>
      </c>
      <c r="O432" s="13">
        <v>45635</v>
      </c>
      <c r="P432" s="67">
        <v>0</v>
      </c>
      <c r="R432" t="str">
        <f t="shared" si="10"/>
        <v>Dez/24</v>
      </c>
    </row>
    <row r="433" spans="2:18" ht="15.75" customHeight="1">
      <c r="B433" s="70">
        <v>45635</v>
      </c>
      <c r="C433" s="55" t="s">
        <v>272</v>
      </c>
      <c r="D433" s="55">
        <v>2024</v>
      </c>
      <c r="E433" s="56">
        <v>2</v>
      </c>
      <c r="F433" s="51" t="s">
        <v>355</v>
      </c>
      <c r="G433" s="45" t="s">
        <v>40</v>
      </c>
      <c r="H433" s="51" t="s">
        <v>356</v>
      </c>
      <c r="I433" s="46" t="s">
        <v>42</v>
      </c>
      <c r="J433" s="66">
        <v>295.5</v>
      </c>
      <c r="K433" s="47">
        <f t="shared" si="6"/>
        <v>591</v>
      </c>
      <c r="L433" s="48"/>
      <c r="M433" s="11" t="s">
        <v>43</v>
      </c>
      <c r="N433" s="47">
        <f t="shared" si="7"/>
        <v>591</v>
      </c>
      <c r="O433" s="13">
        <v>45635</v>
      </c>
      <c r="P433" s="67">
        <v>0</v>
      </c>
      <c r="R433" t="str">
        <f t="shared" si="10"/>
        <v>Dez/24</v>
      </c>
    </row>
    <row r="434" spans="2:18" ht="15.75" customHeight="1">
      <c r="B434" s="70">
        <v>45635</v>
      </c>
      <c r="C434" s="55" t="s">
        <v>272</v>
      </c>
      <c r="D434" s="55">
        <v>2024</v>
      </c>
      <c r="E434" s="56">
        <v>4</v>
      </c>
      <c r="F434" s="51" t="s">
        <v>302</v>
      </c>
      <c r="G434" s="45" t="s">
        <v>96</v>
      </c>
      <c r="H434" s="51" t="s">
        <v>175</v>
      </c>
      <c r="I434" s="46" t="s">
        <v>42</v>
      </c>
      <c r="J434" s="66">
        <v>19.079999999999998</v>
      </c>
      <c r="K434" s="47">
        <f t="shared" si="6"/>
        <v>76.319999999999993</v>
      </c>
      <c r="L434" s="48"/>
      <c r="M434" s="11" t="s">
        <v>43</v>
      </c>
      <c r="N434" s="47">
        <f t="shared" si="7"/>
        <v>76.319999999999993</v>
      </c>
      <c r="O434" s="13">
        <v>45641</v>
      </c>
      <c r="P434" s="67">
        <v>595023</v>
      </c>
      <c r="R434" t="str">
        <f t="shared" si="10"/>
        <v>Dez/24</v>
      </c>
    </row>
    <row r="435" spans="2:18" ht="15.75" customHeight="1">
      <c r="B435" s="70">
        <v>45635</v>
      </c>
      <c r="C435" s="55" t="s">
        <v>272</v>
      </c>
      <c r="D435" s="55">
        <v>2024</v>
      </c>
      <c r="E435" s="56">
        <v>10</v>
      </c>
      <c r="F435" s="51" t="s">
        <v>303</v>
      </c>
      <c r="G435" s="45" t="s">
        <v>96</v>
      </c>
      <c r="H435" s="51" t="s">
        <v>175</v>
      </c>
      <c r="I435" s="46" t="s">
        <v>42</v>
      </c>
      <c r="J435" s="66">
        <v>16.920000000000002</v>
      </c>
      <c r="K435" s="47">
        <f t="shared" si="6"/>
        <v>169.20000000000002</v>
      </c>
      <c r="L435" s="48"/>
      <c r="M435" s="11" t="s">
        <v>43</v>
      </c>
      <c r="N435" s="47">
        <f t="shared" si="7"/>
        <v>169.20000000000002</v>
      </c>
      <c r="O435" s="13">
        <v>45641</v>
      </c>
      <c r="P435" s="67">
        <v>595023</v>
      </c>
      <c r="R435" t="str">
        <f t="shared" si="10"/>
        <v>Dez/24</v>
      </c>
    </row>
    <row r="436" spans="2:18" ht="15.75" customHeight="1">
      <c r="B436" s="70">
        <v>45635</v>
      </c>
      <c r="C436" s="55" t="s">
        <v>272</v>
      </c>
      <c r="D436" s="55">
        <v>2024</v>
      </c>
      <c r="E436" s="56">
        <v>12</v>
      </c>
      <c r="F436" s="51" t="s">
        <v>177</v>
      </c>
      <c r="G436" s="45" t="s">
        <v>96</v>
      </c>
      <c r="H436" s="51" t="s">
        <v>175</v>
      </c>
      <c r="I436" s="46" t="s">
        <v>42</v>
      </c>
      <c r="J436" s="66">
        <v>37.32</v>
      </c>
      <c r="K436" s="47">
        <f t="shared" si="6"/>
        <v>447.84000000000003</v>
      </c>
      <c r="L436" s="48"/>
      <c r="M436" s="11" t="s">
        <v>43</v>
      </c>
      <c r="N436" s="47">
        <f t="shared" si="7"/>
        <v>447.84000000000003</v>
      </c>
      <c r="O436" s="13">
        <v>45641</v>
      </c>
      <c r="P436" s="67">
        <v>595023</v>
      </c>
      <c r="R436" t="str">
        <f t="shared" si="10"/>
        <v>Dez/24</v>
      </c>
    </row>
    <row r="437" spans="2:18" ht="15.75" customHeight="1">
      <c r="B437" s="70">
        <v>45635</v>
      </c>
      <c r="C437" s="55" t="s">
        <v>272</v>
      </c>
      <c r="D437" s="55">
        <v>2024</v>
      </c>
      <c r="E437" s="56">
        <v>10</v>
      </c>
      <c r="F437" s="51" t="s">
        <v>178</v>
      </c>
      <c r="G437" s="45" t="s">
        <v>96</v>
      </c>
      <c r="H437" s="51" t="s">
        <v>175</v>
      </c>
      <c r="I437" s="46" t="s">
        <v>42</v>
      </c>
      <c r="J437" s="66">
        <v>18.66</v>
      </c>
      <c r="K437" s="47">
        <f t="shared" si="6"/>
        <v>186.6</v>
      </c>
      <c r="L437" s="48"/>
      <c r="M437" s="11" t="s">
        <v>43</v>
      </c>
      <c r="N437" s="47">
        <f t="shared" si="7"/>
        <v>186.6</v>
      </c>
      <c r="O437" s="13">
        <v>45641</v>
      </c>
      <c r="P437" s="67">
        <v>595023</v>
      </c>
      <c r="R437" t="str">
        <f t="shared" si="10"/>
        <v>Dez/24</v>
      </c>
    </row>
    <row r="438" spans="2:18" ht="15.75" customHeight="1">
      <c r="B438" s="70">
        <v>45635</v>
      </c>
      <c r="C438" s="55" t="s">
        <v>272</v>
      </c>
      <c r="D438" s="55">
        <v>2024</v>
      </c>
      <c r="E438" s="56">
        <v>5</v>
      </c>
      <c r="F438" s="51" t="s">
        <v>357</v>
      </c>
      <c r="G438" s="45" t="s">
        <v>96</v>
      </c>
      <c r="H438" s="51" t="s">
        <v>175</v>
      </c>
      <c r="I438" s="46" t="s">
        <v>42</v>
      </c>
      <c r="J438" s="66">
        <v>17.760000000000002</v>
      </c>
      <c r="K438" s="47">
        <f t="shared" si="6"/>
        <v>88.800000000000011</v>
      </c>
      <c r="L438" s="48"/>
      <c r="M438" s="11" t="s">
        <v>43</v>
      </c>
      <c r="N438" s="47">
        <f t="shared" si="7"/>
        <v>88.800000000000011</v>
      </c>
      <c r="O438" s="13">
        <v>45641</v>
      </c>
      <c r="P438" s="67">
        <v>595023</v>
      </c>
      <c r="R438" t="str">
        <f t="shared" si="10"/>
        <v>Dez/24</v>
      </c>
    </row>
    <row r="439" spans="2:18" ht="15.75" customHeight="1">
      <c r="B439" s="70">
        <v>45635</v>
      </c>
      <c r="C439" s="55" t="s">
        <v>272</v>
      </c>
      <c r="D439" s="55">
        <v>2024</v>
      </c>
      <c r="E439" s="56">
        <v>10</v>
      </c>
      <c r="F439" s="51" t="s">
        <v>201</v>
      </c>
      <c r="G439" s="45" t="s">
        <v>96</v>
      </c>
      <c r="H439" s="51" t="s">
        <v>175</v>
      </c>
      <c r="I439" s="46" t="s">
        <v>42</v>
      </c>
      <c r="J439" s="66">
        <v>17.64</v>
      </c>
      <c r="K439" s="47">
        <f t="shared" si="6"/>
        <v>176.4</v>
      </c>
      <c r="L439" s="48"/>
      <c r="M439" s="11" t="s">
        <v>43</v>
      </c>
      <c r="N439" s="47">
        <f t="shared" si="7"/>
        <v>176.4</v>
      </c>
      <c r="O439" s="13">
        <v>45641</v>
      </c>
      <c r="P439" s="67">
        <v>595023</v>
      </c>
      <c r="R439" t="str">
        <f t="shared" si="10"/>
        <v>Dez/24</v>
      </c>
    </row>
    <row r="440" spans="2:18" ht="15.75" customHeight="1">
      <c r="B440" s="70">
        <v>45635</v>
      </c>
      <c r="C440" s="55" t="s">
        <v>272</v>
      </c>
      <c r="D440" s="55">
        <v>2024</v>
      </c>
      <c r="E440" s="56">
        <v>3</v>
      </c>
      <c r="F440" s="51" t="s">
        <v>358</v>
      </c>
      <c r="G440" s="45" t="s">
        <v>96</v>
      </c>
      <c r="H440" s="51" t="s">
        <v>175</v>
      </c>
      <c r="I440" s="46" t="s">
        <v>42</v>
      </c>
      <c r="J440" s="66">
        <v>17.64</v>
      </c>
      <c r="K440" s="47">
        <f t="shared" si="6"/>
        <v>52.92</v>
      </c>
      <c r="L440" s="48"/>
      <c r="M440" s="11" t="s">
        <v>43</v>
      </c>
      <c r="N440" s="47">
        <f t="shared" si="7"/>
        <v>52.92</v>
      </c>
      <c r="O440" s="13">
        <v>45641</v>
      </c>
      <c r="P440" s="67">
        <v>595023</v>
      </c>
      <c r="R440" t="str">
        <f t="shared" si="10"/>
        <v>Dez/24</v>
      </c>
    </row>
    <row r="441" spans="2:18" ht="15.75" customHeight="1">
      <c r="B441" s="70">
        <v>45635</v>
      </c>
      <c r="C441" s="55" t="s">
        <v>272</v>
      </c>
      <c r="D441" s="98">
        <v>2024</v>
      </c>
      <c r="E441" s="56">
        <v>6</v>
      </c>
      <c r="F441" s="51" t="s">
        <v>240</v>
      </c>
      <c r="G441" s="45" t="s">
        <v>40</v>
      </c>
      <c r="H441" s="51" t="s">
        <v>181</v>
      </c>
      <c r="I441" s="46" t="s">
        <v>42</v>
      </c>
      <c r="J441" s="66">
        <v>225</v>
      </c>
      <c r="K441" s="47">
        <f t="shared" si="6"/>
        <v>1350</v>
      </c>
      <c r="L441" s="48"/>
      <c r="M441" s="11" t="s">
        <v>51</v>
      </c>
      <c r="N441" s="47">
        <f t="shared" si="7"/>
        <v>1350</v>
      </c>
      <c r="O441" s="13">
        <v>45649</v>
      </c>
      <c r="P441" s="67">
        <v>5545</v>
      </c>
      <c r="R441" t="str">
        <f t="shared" si="10"/>
        <v>Dez/24</v>
      </c>
    </row>
    <row r="442" spans="2:18" ht="15.75" customHeight="1">
      <c r="B442" s="70">
        <v>45635</v>
      </c>
      <c r="C442" s="55" t="s">
        <v>272</v>
      </c>
      <c r="D442" s="55">
        <v>2024</v>
      </c>
      <c r="E442" s="56">
        <v>2</v>
      </c>
      <c r="F442" s="51" t="s">
        <v>359</v>
      </c>
      <c r="G442" s="45" t="s">
        <v>46</v>
      </c>
      <c r="H442" s="51" t="s">
        <v>340</v>
      </c>
      <c r="I442" s="46" t="s">
        <v>42</v>
      </c>
      <c r="J442" s="66">
        <v>288</v>
      </c>
      <c r="K442" s="47">
        <f t="shared" si="6"/>
        <v>576</v>
      </c>
      <c r="L442" s="48"/>
      <c r="M442" s="11" t="s">
        <v>51</v>
      </c>
      <c r="N442" s="47">
        <f t="shared" si="7"/>
        <v>576</v>
      </c>
      <c r="O442" s="13">
        <v>45649</v>
      </c>
      <c r="P442" s="67">
        <v>11421</v>
      </c>
      <c r="R442" t="str">
        <f t="shared" si="10"/>
        <v>Dez/24</v>
      </c>
    </row>
    <row r="443" spans="2:18" ht="15.75" customHeight="1">
      <c r="B443" s="70">
        <v>45635</v>
      </c>
      <c r="C443" s="55" t="s">
        <v>272</v>
      </c>
      <c r="D443" s="43">
        <v>2024</v>
      </c>
      <c r="E443" s="44">
        <v>1</v>
      </c>
      <c r="F443" s="45" t="s">
        <v>360</v>
      </c>
      <c r="G443" s="45" t="s">
        <v>93</v>
      </c>
      <c r="H443" s="45" t="s">
        <v>68</v>
      </c>
      <c r="I443" s="46" t="s">
        <v>42</v>
      </c>
      <c r="J443" s="66">
        <v>24.99</v>
      </c>
      <c r="K443" s="47">
        <f t="shared" si="6"/>
        <v>24.99</v>
      </c>
      <c r="L443" s="48"/>
      <c r="M443" s="11" t="s">
        <v>51</v>
      </c>
      <c r="N443" s="47">
        <f t="shared" si="7"/>
        <v>24.99</v>
      </c>
      <c r="O443" s="13">
        <v>45645</v>
      </c>
      <c r="P443" s="49">
        <v>1258715</v>
      </c>
      <c r="R443" t="str">
        <f t="shared" si="10"/>
        <v>Dez/24</v>
      </c>
    </row>
    <row r="444" spans="2:18" ht="15.75" customHeight="1">
      <c r="B444" s="70">
        <v>45635</v>
      </c>
      <c r="C444" s="55" t="s">
        <v>272</v>
      </c>
      <c r="D444" s="43">
        <v>2024</v>
      </c>
      <c r="E444" s="44">
        <v>2</v>
      </c>
      <c r="F444" s="45" t="s">
        <v>206</v>
      </c>
      <c r="G444" s="45" t="s">
        <v>46</v>
      </c>
      <c r="H444" s="45" t="s">
        <v>68</v>
      </c>
      <c r="I444" s="46" t="s">
        <v>42</v>
      </c>
      <c r="J444" s="47">
        <v>65.319999999999993</v>
      </c>
      <c r="K444" s="47">
        <f t="shared" si="6"/>
        <v>130.63999999999999</v>
      </c>
      <c r="L444" s="48"/>
      <c r="M444" s="11" t="s">
        <v>51</v>
      </c>
      <c r="N444" s="47">
        <f t="shared" si="7"/>
        <v>130.63999999999999</v>
      </c>
      <c r="O444" s="13">
        <v>45645</v>
      </c>
      <c r="P444" s="49">
        <v>1258715</v>
      </c>
      <c r="R444" t="str">
        <f t="shared" si="10"/>
        <v>Dez/24</v>
      </c>
    </row>
    <row r="445" spans="2:18" ht="15.75" customHeight="1">
      <c r="B445" s="70">
        <v>45635</v>
      </c>
      <c r="C445" s="55" t="s">
        <v>272</v>
      </c>
      <c r="D445" s="43">
        <v>2024</v>
      </c>
      <c r="E445" s="44">
        <v>1</v>
      </c>
      <c r="F445" s="45" t="s">
        <v>361</v>
      </c>
      <c r="G445" s="45" t="s">
        <v>53</v>
      </c>
      <c r="H445" s="45" t="s">
        <v>68</v>
      </c>
      <c r="I445" s="46" t="s">
        <v>42</v>
      </c>
      <c r="J445" s="47">
        <v>65.989999999999995</v>
      </c>
      <c r="K445" s="47">
        <f t="shared" si="6"/>
        <v>65.989999999999995</v>
      </c>
      <c r="L445" s="48"/>
      <c r="M445" s="11" t="s">
        <v>51</v>
      </c>
      <c r="N445" s="47">
        <f t="shared" si="7"/>
        <v>65.989999999999995</v>
      </c>
      <c r="O445" s="13">
        <v>45645</v>
      </c>
      <c r="P445" s="49">
        <v>1258715</v>
      </c>
      <c r="R445" t="str">
        <f t="shared" si="10"/>
        <v>Dez/24</v>
      </c>
    </row>
    <row r="446" spans="2:18" ht="15.75" customHeight="1">
      <c r="B446" s="70">
        <v>45635</v>
      </c>
      <c r="C446" s="55" t="s">
        <v>272</v>
      </c>
      <c r="D446" s="43">
        <v>2024</v>
      </c>
      <c r="E446" s="44">
        <v>1</v>
      </c>
      <c r="F446" s="51" t="s">
        <v>362</v>
      </c>
      <c r="G446" s="45" t="s">
        <v>53</v>
      </c>
      <c r="H446" s="45" t="s">
        <v>68</v>
      </c>
      <c r="I446" s="46" t="s">
        <v>42</v>
      </c>
      <c r="J446" s="47">
        <v>117.13</v>
      </c>
      <c r="K446" s="47">
        <f t="shared" si="6"/>
        <v>117.13</v>
      </c>
      <c r="L446" s="48"/>
      <c r="M446" s="11" t="s">
        <v>51</v>
      </c>
      <c r="N446" s="47">
        <f t="shared" si="7"/>
        <v>117.13</v>
      </c>
      <c r="O446" s="13">
        <v>45645</v>
      </c>
      <c r="P446" s="49">
        <v>1258715</v>
      </c>
      <c r="R446" t="str">
        <f t="shared" si="10"/>
        <v>Dez/24</v>
      </c>
    </row>
    <row r="447" spans="2:18" ht="15.75" customHeight="1">
      <c r="B447" s="70">
        <v>45635</v>
      </c>
      <c r="C447" s="55" t="s">
        <v>272</v>
      </c>
      <c r="D447" s="43">
        <v>2024</v>
      </c>
      <c r="E447" s="44">
        <v>1</v>
      </c>
      <c r="F447" s="51" t="s">
        <v>363</v>
      </c>
      <c r="G447" s="11" t="s">
        <v>53</v>
      </c>
      <c r="H447" s="51" t="s">
        <v>68</v>
      </c>
      <c r="I447" s="46" t="s">
        <v>42</v>
      </c>
      <c r="J447" s="47">
        <v>20.22</v>
      </c>
      <c r="K447" s="47">
        <f t="shared" si="6"/>
        <v>20.22</v>
      </c>
      <c r="L447" s="48"/>
      <c r="M447" s="11" t="s">
        <v>51</v>
      </c>
      <c r="N447" s="47">
        <f t="shared" si="7"/>
        <v>20.22</v>
      </c>
      <c r="O447" s="13">
        <v>45645</v>
      </c>
      <c r="P447" s="49">
        <v>1258715</v>
      </c>
      <c r="R447" t="str">
        <f t="shared" si="10"/>
        <v>Dez/24</v>
      </c>
    </row>
    <row r="448" spans="2:18" ht="15.75" customHeight="1">
      <c r="B448" s="54">
        <v>45636</v>
      </c>
      <c r="C448" s="55" t="s">
        <v>272</v>
      </c>
      <c r="D448" s="55">
        <v>2024</v>
      </c>
      <c r="E448" s="56">
        <v>1</v>
      </c>
      <c r="F448" s="58" t="s">
        <v>196</v>
      </c>
      <c r="G448" s="55" t="s">
        <v>46</v>
      </c>
      <c r="H448" s="58" t="s">
        <v>195</v>
      </c>
      <c r="I448" s="59" t="s">
        <v>42</v>
      </c>
      <c r="J448" s="60">
        <v>724.03</v>
      </c>
      <c r="K448" s="47">
        <f t="shared" si="6"/>
        <v>724.03</v>
      </c>
      <c r="L448" s="60"/>
      <c r="M448" s="55" t="s">
        <v>51</v>
      </c>
      <c r="N448" s="47">
        <f t="shared" si="7"/>
        <v>724.03</v>
      </c>
      <c r="O448" s="54">
        <v>45584</v>
      </c>
      <c r="P448" s="97">
        <v>0</v>
      </c>
      <c r="R448" t="str">
        <f t="shared" si="10"/>
        <v>Dez/24</v>
      </c>
    </row>
    <row r="449" spans="2:18" ht="15.75" customHeight="1">
      <c r="B449" s="70">
        <v>45636</v>
      </c>
      <c r="C449" s="55" t="s">
        <v>272</v>
      </c>
      <c r="D449" s="43">
        <v>2024</v>
      </c>
      <c r="E449" s="44">
        <v>2</v>
      </c>
      <c r="F449" s="45" t="s">
        <v>364</v>
      </c>
      <c r="G449" s="51" t="s">
        <v>53</v>
      </c>
      <c r="H449" s="45" t="s">
        <v>365</v>
      </c>
      <c r="I449" s="46" t="s">
        <v>42</v>
      </c>
      <c r="J449" s="47">
        <v>108</v>
      </c>
      <c r="K449" s="47">
        <f t="shared" si="6"/>
        <v>216</v>
      </c>
      <c r="L449" s="48"/>
      <c r="M449" s="11" t="s">
        <v>51</v>
      </c>
      <c r="N449" s="47">
        <f t="shared" si="7"/>
        <v>216</v>
      </c>
      <c r="O449" s="13">
        <v>45651</v>
      </c>
      <c r="P449" s="49">
        <v>10368</v>
      </c>
      <c r="R449" t="str">
        <f t="shared" si="10"/>
        <v>Dez/24</v>
      </c>
    </row>
    <row r="450" spans="2:18" ht="15.75" customHeight="1">
      <c r="B450" s="70">
        <v>45636</v>
      </c>
      <c r="C450" s="55" t="s">
        <v>272</v>
      </c>
      <c r="D450" s="43">
        <v>2024</v>
      </c>
      <c r="E450" s="44">
        <v>1</v>
      </c>
      <c r="F450" s="45" t="s">
        <v>366</v>
      </c>
      <c r="G450" s="45" t="s">
        <v>53</v>
      </c>
      <c r="H450" s="45" t="s">
        <v>365</v>
      </c>
      <c r="I450" s="65" t="s">
        <v>42</v>
      </c>
      <c r="J450" s="66">
        <v>122</v>
      </c>
      <c r="K450" s="47">
        <f t="shared" si="6"/>
        <v>122</v>
      </c>
      <c r="L450" s="48"/>
      <c r="M450" s="11" t="s">
        <v>51</v>
      </c>
      <c r="N450" s="47">
        <f t="shared" si="7"/>
        <v>122</v>
      </c>
      <c r="O450" s="13">
        <v>45651</v>
      </c>
      <c r="P450" s="49">
        <v>10368</v>
      </c>
      <c r="R450" t="str">
        <f t="shared" si="10"/>
        <v>Dez/24</v>
      </c>
    </row>
    <row r="451" spans="2:18" ht="15.75" customHeight="1">
      <c r="B451" s="70">
        <v>45636</v>
      </c>
      <c r="C451" s="55" t="s">
        <v>272</v>
      </c>
      <c r="D451" s="43">
        <v>2024</v>
      </c>
      <c r="E451" s="44">
        <v>2</v>
      </c>
      <c r="F451" s="51" t="s">
        <v>367</v>
      </c>
      <c r="G451" s="45" t="s">
        <v>53</v>
      </c>
      <c r="H451" s="45" t="s">
        <v>365</v>
      </c>
      <c r="I451" s="65" t="s">
        <v>42</v>
      </c>
      <c r="J451" s="66">
        <v>29</v>
      </c>
      <c r="K451" s="47">
        <f t="shared" si="6"/>
        <v>58</v>
      </c>
      <c r="L451" s="48"/>
      <c r="M451" s="11" t="s">
        <v>51</v>
      </c>
      <c r="N451" s="47">
        <f t="shared" si="7"/>
        <v>58</v>
      </c>
      <c r="O451" s="13">
        <v>45651</v>
      </c>
      <c r="P451" s="49">
        <v>10368</v>
      </c>
      <c r="R451" t="str">
        <f t="shared" ref="R451:R514" si="11">IF(B451="","",PROPER(TEXT(B451,"mmm/aa")))</f>
        <v>Dez/24</v>
      </c>
    </row>
    <row r="452" spans="2:18" ht="15.75" customHeight="1">
      <c r="B452" s="70">
        <v>45636</v>
      </c>
      <c r="C452" s="55" t="s">
        <v>272</v>
      </c>
      <c r="D452" s="43">
        <v>2024</v>
      </c>
      <c r="E452" s="44">
        <v>1</v>
      </c>
      <c r="F452" s="51" t="s">
        <v>368</v>
      </c>
      <c r="G452" s="45" t="s">
        <v>46</v>
      </c>
      <c r="H452" s="51" t="s">
        <v>369</v>
      </c>
      <c r="I452" s="46" t="s">
        <v>42</v>
      </c>
      <c r="J452" s="66">
        <v>54.72</v>
      </c>
      <c r="K452" s="47">
        <f t="shared" si="6"/>
        <v>54.72</v>
      </c>
      <c r="L452" s="48"/>
      <c r="M452" s="11" t="s">
        <v>43</v>
      </c>
      <c r="N452" s="47">
        <f t="shared" si="7"/>
        <v>54.72</v>
      </c>
      <c r="O452" s="13">
        <v>45636</v>
      </c>
      <c r="P452" s="67">
        <v>0</v>
      </c>
      <c r="R452" t="str">
        <f t="shared" si="11"/>
        <v>Dez/24</v>
      </c>
    </row>
    <row r="453" spans="2:18" ht="15.75" customHeight="1">
      <c r="B453" s="70">
        <v>45636</v>
      </c>
      <c r="C453" s="55" t="s">
        <v>272</v>
      </c>
      <c r="D453" s="55">
        <v>2024</v>
      </c>
      <c r="E453" s="56">
        <v>1</v>
      </c>
      <c r="F453" s="51" t="s">
        <v>370</v>
      </c>
      <c r="G453" s="45" t="s">
        <v>57</v>
      </c>
      <c r="H453" s="51" t="s">
        <v>371</v>
      </c>
      <c r="I453" s="46" t="s">
        <v>74</v>
      </c>
      <c r="J453" s="66">
        <v>288.7</v>
      </c>
      <c r="K453" s="47">
        <f t="shared" si="6"/>
        <v>288.7</v>
      </c>
      <c r="L453" s="48"/>
      <c r="M453" s="11" t="s">
        <v>43</v>
      </c>
      <c r="N453" s="47">
        <f t="shared" si="7"/>
        <v>288.7</v>
      </c>
      <c r="O453" s="13">
        <v>45636</v>
      </c>
      <c r="P453" s="67">
        <v>0</v>
      </c>
      <c r="R453" t="str">
        <f t="shared" si="11"/>
        <v>Dez/24</v>
      </c>
    </row>
    <row r="454" spans="2:18" ht="15.75" customHeight="1">
      <c r="B454" s="70">
        <v>45636</v>
      </c>
      <c r="C454" s="55" t="s">
        <v>272</v>
      </c>
      <c r="D454" s="55">
        <v>2024</v>
      </c>
      <c r="E454" s="56">
        <v>8</v>
      </c>
      <c r="F454" s="51" t="s">
        <v>64</v>
      </c>
      <c r="G454" s="45" t="s">
        <v>46</v>
      </c>
      <c r="H454" s="51" t="s">
        <v>65</v>
      </c>
      <c r="I454" s="46" t="s">
        <v>42</v>
      </c>
      <c r="J454" s="66">
        <v>41</v>
      </c>
      <c r="K454" s="47">
        <f t="shared" si="6"/>
        <v>328</v>
      </c>
      <c r="L454" s="48"/>
      <c r="M454" s="11" t="s">
        <v>43</v>
      </c>
      <c r="N454" s="47">
        <f t="shared" si="7"/>
        <v>328</v>
      </c>
      <c r="O454" s="13">
        <v>45636</v>
      </c>
      <c r="P454" s="67">
        <v>16717</v>
      </c>
      <c r="R454" t="str">
        <f t="shared" si="11"/>
        <v>Dez/24</v>
      </c>
    </row>
    <row r="455" spans="2:18" ht="15.75" customHeight="1">
      <c r="B455" s="70">
        <v>45636</v>
      </c>
      <c r="C455" s="55" t="s">
        <v>272</v>
      </c>
      <c r="D455" s="55">
        <v>2024</v>
      </c>
      <c r="E455" s="56">
        <v>4</v>
      </c>
      <c r="F455" s="51" t="s">
        <v>66</v>
      </c>
      <c r="G455" s="45" t="s">
        <v>46</v>
      </c>
      <c r="H455" s="51" t="s">
        <v>65</v>
      </c>
      <c r="I455" s="46" t="s">
        <v>42</v>
      </c>
      <c r="J455" s="66">
        <v>35</v>
      </c>
      <c r="K455" s="47">
        <f t="shared" si="6"/>
        <v>140</v>
      </c>
      <c r="L455" s="48"/>
      <c r="M455" s="11" t="s">
        <v>43</v>
      </c>
      <c r="N455" s="47">
        <f t="shared" si="7"/>
        <v>140</v>
      </c>
      <c r="O455" s="13">
        <v>45636</v>
      </c>
      <c r="P455" s="67">
        <v>16717</v>
      </c>
      <c r="R455" t="str">
        <f t="shared" si="11"/>
        <v>Dez/24</v>
      </c>
    </row>
    <row r="456" spans="2:18" ht="15.75" customHeight="1">
      <c r="B456" s="70">
        <v>45636</v>
      </c>
      <c r="C456" s="55" t="s">
        <v>272</v>
      </c>
      <c r="D456" s="55">
        <v>2024</v>
      </c>
      <c r="E456" s="56">
        <v>22.4</v>
      </c>
      <c r="F456" s="51" t="s">
        <v>249</v>
      </c>
      <c r="G456" s="45" t="s">
        <v>46</v>
      </c>
      <c r="H456" s="51" t="s">
        <v>250</v>
      </c>
      <c r="I456" s="46" t="s">
        <v>42</v>
      </c>
      <c r="J456" s="66">
        <v>35.6631</v>
      </c>
      <c r="K456" s="47">
        <f t="shared" si="6"/>
        <v>798.85343999999998</v>
      </c>
      <c r="L456" s="48"/>
      <c r="M456" s="11" t="s">
        <v>51</v>
      </c>
      <c r="N456" s="47">
        <f t="shared" si="7"/>
        <v>798.85343999999998</v>
      </c>
      <c r="O456" s="13">
        <v>45642</v>
      </c>
      <c r="P456" s="67">
        <v>2150880</v>
      </c>
      <c r="R456" t="str">
        <f t="shared" si="11"/>
        <v>Dez/24</v>
      </c>
    </row>
    <row r="457" spans="2:18" ht="15.75" customHeight="1">
      <c r="B457" s="70">
        <v>45636</v>
      </c>
      <c r="C457" s="55" t="s">
        <v>272</v>
      </c>
      <c r="D457" s="55">
        <v>2024</v>
      </c>
      <c r="E457" s="56">
        <v>22.4</v>
      </c>
      <c r="F457" s="51" t="s">
        <v>372</v>
      </c>
      <c r="G457" s="45" t="s">
        <v>46</v>
      </c>
      <c r="H457" s="51" t="s">
        <v>250</v>
      </c>
      <c r="I457" s="46" t="s">
        <v>42</v>
      </c>
      <c r="J457" s="66">
        <v>37.619999999999997</v>
      </c>
      <c r="K457" s="47">
        <f t="shared" si="6"/>
        <v>842.68799999999987</v>
      </c>
      <c r="L457" s="48"/>
      <c r="M457" s="11" t="s">
        <v>51</v>
      </c>
      <c r="N457" s="47">
        <f t="shared" si="7"/>
        <v>842.68799999999987</v>
      </c>
      <c r="O457" s="13">
        <v>45642</v>
      </c>
      <c r="P457" s="67">
        <v>2150880</v>
      </c>
      <c r="R457" t="str">
        <f t="shared" si="11"/>
        <v>Dez/24</v>
      </c>
    </row>
    <row r="458" spans="2:18" ht="15.75" customHeight="1">
      <c r="B458" s="70">
        <v>45636</v>
      </c>
      <c r="C458" s="55" t="s">
        <v>272</v>
      </c>
      <c r="D458" s="55">
        <v>2024</v>
      </c>
      <c r="E458" s="56">
        <v>5</v>
      </c>
      <c r="F458" s="51" t="s">
        <v>373</v>
      </c>
      <c r="G458" s="45" t="s">
        <v>46</v>
      </c>
      <c r="H458" s="51" t="s">
        <v>198</v>
      </c>
      <c r="I458" s="46" t="s">
        <v>42</v>
      </c>
      <c r="J458" s="66">
        <v>22</v>
      </c>
      <c r="K458" s="47">
        <f t="shared" si="6"/>
        <v>110</v>
      </c>
      <c r="L458" s="48"/>
      <c r="M458" s="11" t="s">
        <v>51</v>
      </c>
      <c r="N458" s="47">
        <f t="shared" si="7"/>
        <v>110</v>
      </c>
      <c r="O458" s="13">
        <v>45650</v>
      </c>
      <c r="P458" s="67">
        <v>26617</v>
      </c>
      <c r="R458" t="str">
        <f t="shared" si="11"/>
        <v>Dez/24</v>
      </c>
    </row>
    <row r="459" spans="2:18" ht="15.75" customHeight="1">
      <c r="B459" s="70">
        <v>45636</v>
      </c>
      <c r="C459" s="55" t="s">
        <v>272</v>
      </c>
      <c r="D459" s="55">
        <v>2024</v>
      </c>
      <c r="E459" s="56">
        <v>5</v>
      </c>
      <c r="F459" s="51" t="s">
        <v>374</v>
      </c>
      <c r="G459" s="45" t="s">
        <v>46</v>
      </c>
      <c r="H459" s="51" t="s">
        <v>198</v>
      </c>
      <c r="I459" s="46" t="s">
        <v>42</v>
      </c>
      <c r="J459" s="66">
        <v>28</v>
      </c>
      <c r="K459" s="47">
        <f t="shared" si="6"/>
        <v>140</v>
      </c>
      <c r="L459" s="48"/>
      <c r="M459" s="11" t="s">
        <v>51</v>
      </c>
      <c r="N459" s="47">
        <f t="shared" si="7"/>
        <v>140</v>
      </c>
      <c r="O459" s="13">
        <v>45650</v>
      </c>
      <c r="P459" s="67">
        <v>26617</v>
      </c>
      <c r="R459" t="str">
        <f t="shared" si="11"/>
        <v>Dez/24</v>
      </c>
    </row>
    <row r="460" spans="2:18" ht="15.75" customHeight="1">
      <c r="B460" s="70">
        <v>45637</v>
      </c>
      <c r="C460" s="55" t="s">
        <v>272</v>
      </c>
      <c r="D460" s="43">
        <v>2024</v>
      </c>
      <c r="E460" s="44">
        <v>1</v>
      </c>
      <c r="F460" s="45" t="s">
        <v>375</v>
      </c>
      <c r="G460" s="45" t="s">
        <v>61</v>
      </c>
      <c r="H460" s="45" t="s">
        <v>376</v>
      </c>
      <c r="I460" s="46" t="s">
        <v>42</v>
      </c>
      <c r="J460" s="47">
        <v>500</v>
      </c>
      <c r="K460" s="47">
        <f t="shared" si="6"/>
        <v>500</v>
      </c>
      <c r="L460" s="48"/>
      <c r="M460" s="11" t="s">
        <v>43</v>
      </c>
      <c r="N460" s="47">
        <f t="shared" si="7"/>
        <v>500</v>
      </c>
      <c r="O460" s="13">
        <v>45637</v>
      </c>
      <c r="P460" s="49">
        <v>0</v>
      </c>
      <c r="R460" t="str">
        <f t="shared" si="11"/>
        <v>Dez/24</v>
      </c>
    </row>
    <row r="461" spans="2:18" ht="15.75" customHeight="1">
      <c r="B461" s="70">
        <v>45637</v>
      </c>
      <c r="C461" s="55" t="s">
        <v>272</v>
      </c>
      <c r="D461" s="43">
        <v>2024</v>
      </c>
      <c r="E461" s="44">
        <v>1</v>
      </c>
      <c r="F461" s="45" t="s">
        <v>271</v>
      </c>
      <c r="G461" s="45" t="s">
        <v>46</v>
      </c>
      <c r="H461" s="45" t="s">
        <v>307</v>
      </c>
      <c r="I461" s="46" t="s">
        <v>42</v>
      </c>
      <c r="J461" s="47">
        <v>27.73</v>
      </c>
      <c r="K461" s="47">
        <f t="shared" si="6"/>
        <v>27.73</v>
      </c>
      <c r="L461" s="48"/>
      <c r="M461" s="11" t="s">
        <v>43</v>
      </c>
      <c r="N461" s="47">
        <f t="shared" si="7"/>
        <v>27.73</v>
      </c>
      <c r="O461" s="13">
        <v>45637</v>
      </c>
      <c r="P461" s="49">
        <v>0</v>
      </c>
      <c r="R461" t="str">
        <f t="shared" si="11"/>
        <v>Dez/24</v>
      </c>
    </row>
    <row r="462" spans="2:18" ht="15.75" customHeight="1">
      <c r="B462" s="70">
        <v>45637</v>
      </c>
      <c r="C462" s="55" t="s">
        <v>272</v>
      </c>
      <c r="D462" s="43">
        <v>2024</v>
      </c>
      <c r="E462" s="44">
        <v>1</v>
      </c>
      <c r="F462" s="51" t="s">
        <v>377</v>
      </c>
      <c r="G462" s="45" t="s">
        <v>46</v>
      </c>
      <c r="H462" s="45" t="s">
        <v>369</v>
      </c>
      <c r="I462" s="46" t="s">
        <v>42</v>
      </c>
      <c r="J462" s="47">
        <v>56</v>
      </c>
      <c r="K462" s="47">
        <f t="shared" si="6"/>
        <v>56</v>
      </c>
      <c r="L462" s="48"/>
      <c r="M462" s="11" t="s">
        <v>43</v>
      </c>
      <c r="N462" s="47">
        <f t="shared" si="7"/>
        <v>56</v>
      </c>
      <c r="O462" s="13">
        <v>45637</v>
      </c>
      <c r="P462" s="49">
        <v>0</v>
      </c>
      <c r="R462" t="str">
        <f t="shared" si="11"/>
        <v>Dez/24</v>
      </c>
    </row>
    <row r="463" spans="2:18" ht="15.75" customHeight="1">
      <c r="B463" s="70">
        <v>45637</v>
      </c>
      <c r="C463" s="55" t="s">
        <v>272</v>
      </c>
      <c r="D463" s="55">
        <v>2024</v>
      </c>
      <c r="E463" s="56">
        <v>2</v>
      </c>
      <c r="F463" s="51" t="s">
        <v>359</v>
      </c>
      <c r="G463" s="45" t="s">
        <v>46</v>
      </c>
      <c r="H463" s="51" t="s">
        <v>340</v>
      </c>
      <c r="I463" s="46" t="s">
        <v>42</v>
      </c>
      <c r="J463" s="66">
        <v>288</v>
      </c>
      <c r="K463" s="47">
        <f t="shared" si="6"/>
        <v>576</v>
      </c>
      <c r="L463" s="48"/>
      <c r="M463" s="11" t="s">
        <v>51</v>
      </c>
      <c r="N463" s="47">
        <f t="shared" si="7"/>
        <v>576</v>
      </c>
      <c r="O463" s="13">
        <v>45651</v>
      </c>
      <c r="P463" s="67">
        <v>11703</v>
      </c>
      <c r="R463" t="str">
        <f t="shared" si="11"/>
        <v>Dez/24</v>
      </c>
    </row>
    <row r="464" spans="2:18" ht="15.75" customHeight="1">
      <c r="B464" s="70">
        <v>45637</v>
      </c>
      <c r="C464" s="55" t="s">
        <v>272</v>
      </c>
      <c r="D464" s="55">
        <v>2024</v>
      </c>
      <c r="E464" s="56">
        <v>8</v>
      </c>
      <c r="F464" s="51" t="s">
        <v>64</v>
      </c>
      <c r="G464" s="45" t="s">
        <v>46</v>
      </c>
      <c r="H464" s="51" t="s">
        <v>65</v>
      </c>
      <c r="I464" s="46" t="s">
        <v>42</v>
      </c>
      <c r="J464" s="66">
        <v>41</v>
      </c>
      <c r="K464" s="47">
        <f t="shared" si="6"/>
        <v>328</v>
      </c>
      <c r="L464" s="48"/>
      <c r="M464" s="11" t="s">
        <v>43</v>
      </c>
      <c r="N464" s="47">
        <f t="shared" si="7"/>
        <v>328</v>
      </c>
      <c r="O464" s="13">
        <v>45637</v>
      </c>
      <c r="P464" s="67">
        <v>16747</v>
      </c>
      <c r="R464" t="str">
        <f t="shared" si="11"/>
        <v>Dez/24</v>
      </c>
    </row>
    <row r="465" spans="2:18" ht="15.75" customHeight="1">
      <c r="B465" s="70">
        <v>45637</v>
      </c>
      <c r="C465" s="55" t="s">
        <v>272</v>
      </c>
      <c r="D465" s="55">
        <v>2024</v>
      </c>
      <c r="E465" s="56">
        <v>4</v>
      </c>
      <c r="F465" s="51" t="s">
        <v>66</v>
      </c>
      <c r="G465" s="45" t="s">
        <v>46</v>
      </c>
      <c r="H465" s="51" t="s">
        <v>65</v>
      </c>
      <c r="I465" s="46" t="s">
        <v>42</v>
      </c>
      <c r="J465" s="66">
        <v>35</v>
      </c>
      <c r="K465" s="47">
        <f t="shared" si="6"/>
        <v>140</v>
      </c>
      <c r="L465" s="48"/>
      <c r="M465" s="11" t="s">
        <v>43</v>
      </c>
      <c r="N465" s="47">
        <f t="shared" si="7"/>
        <v>140</v>
      </c>
      <c r="O465" s="13">
        <v>45637</v>
      </c>
      <c r="P465" s="67">
        <v>16747</v>
      </c>
      <c r="R465" t="str">
        <f t="shared" si="11"/>
        <v>Dez/24</v>
      </c>
    </row>
    <row r="466" spans="2:18" ht="15.75" customHeight="1">
      <c r="B466" s="70">
        <v>45637</v>
      </c>
      <c r="C466" s="55" t="s">
        <v>272</v>
      </c>
      <c r="D466" s="55">
        <v>2024</v>
      </c>
      <c r="E466" s="56">
        <v>10</v>
      </c>
      <c r="F466" s="51" t="s">
        <v>81</v>
      </c>
      <c r="G466" s="45" t="s">
        <v>77</v>
      </c>
      <c r="H466" s="51" t="s">
        <v>78</v>
      </c>
      <c r="I466" s="46" t="s">
        <v>42</v>
      </c>
      <c r="J466" s="66">
        <v>495</v>
      </c>
      <c r="K466" s="47">
        <f t="shared" si="6"/>
        <v>4950</v>
      </c>
      <c r="L466" s="48"/>
      <c r="M466" s="11" t="s">
        <v>43</v>
      </c>
      <c r="N466" s="47">
        <f t="shared" si="7"/>
        <v>4950</v>
      </c>
      <c r="O466" s="13">
        <v>45642</v>
      </c>
      <c r="P466" s="67">
        <v>114</v>
      </c>
      <c r="R466" t="str">
        <f t="shared" si="11"/>
        <v>Dez/24</v>
      </c>
    </row>
    <row r="467" spans="2:18" ht="15.75" customHeight="1">
      <c r="B467" s="70">
        <v>45637</v>
      </c>
      <c r="C467" s="55" t="s">
        <v>272</v>
      </c>
      <c r="D467" s="55">
        <v>2024</v>
      </c>
      <c r="E467" s="56">
        <v>2</v>
      </c>
      <c r="F467" s="51" t="s">
        <v>209</v>
      </c>
      <c r="G467" s="45" t="s">
        <v>46</v>
      </c>
      <c r="H467" s="51" t="s">
        <v>68</v>
      </c>
      <c r="I467" s="46" t="s">
        <v>42</v>
      </c>
      <c r="J467" s="66">
        <v>238.61</v>
      </c>
      <c r="K467" s="47">
        <f t="shared" si="6"/>
        <v>477.22</v>
      </c>
      <c r="L467" s="48"/>
      <c r="M467" s="11" t="s">
        <v>51</v>
      </c>
      <c r="N467" s="47">
        <f t="shared" si="7"/>
        <v>477.22</v>
      </c>
      <c r="O467" s="13">
        <v>45644</v>
      </c>
      <c r="P467" s="67">
        <v>1259772</v>
      </c>
      <c r="R467" t="str">
        <f t="shared" si="11"/>
        <v>Dez/24</v>
      </c>
    </row>
    <row r="468" spans="2:18" ht="15.75" customHeight="1">
      <c r="B468" s="70">
        <v>45638</v>
      </c>
      <c r="C468" s="55" t="s">
        <v>272</v>
      </c>
      <c r="D468" s="43">
        <v>2024</v>
      </c>
      <c r="E468" s="44">
        <v>1</v>
      </c>
      <c r="F468" s="51" t="s">
        <v>378</v>
      </c>
      <c r="G468" s="45" t="s">
        <v>46</v>
      </c>
      <c r="H468" s="45" t="s">
        <v>379</v>
      </c>
      <c r="I468" s="46" t="s">
        <v>42</v>
      </c>
      <c r="J468" s="66">
        <v>450</v>
      </c>
      <c r="K468" s="47">
        <f t="shared" si="6"/>
        <v>450</v>
      </c>
      <c r="L468" s="48"/>
      <c r="M468" s="11" t="s">
        <v>43</v>
      </c>
      <c r="N468" s="47">
        <f t="shared" si="7"/>
        <v>450</v>
      </c>
      <c r="O468" s="13">
        <v>45638</v>
      </c>
      <c r="P468" s="49">
        <v>0</v>
      </c>
      <c r="R468" t="str">
        <f t="shared" si="11"/>
        <v>Dez/24</v>
      </c>
    </row>
    <row r="469" spans="2:18" ht="15.75" customHeight="1">
      <c r="B469" s="70">
        <v>45638</v>
      </c>
      <c r="C469" s="55" t="s">
        <v>272</v>
      </c>
      <c r="D469" s="43">
        <v>2024</v>
      </c>
      <c r="E469" s="44">
        <v>1</v>
      </c>
      <c r="F469" s="51" t="s">
        <v>380</v>
      </c>
      <c r="G469" s="45" t="s">
        <v>46</v>
      </c>
      <c r="H469" s="45" t="s">
        <v>369</v>
      </c>
      <c r="I469" s="46" t="s">
        <v>42</v>
      </c>
      <c r="J469" s="47">
        <v>197.37</v>
      </c>
      <c r="K469" s="47">
        <f t="shared" si="6"/>
        <v>197.37</v>
      </c>
      <c r="L469" s="48"/>
      <c r="M469" s="11" t="s">
        <v>43</v>
      </c>
      <c r="N469" s="47">
        <f t="shared" si="7"/>
        <v>197.37</v>
      </c>
      <c r="O469" s="13">
        <v>45638</v>
      </c>
      <c r="P469" s="67">
        <v>0</v>
      </c>
      <c r="R469" t="str">
        <f t="shared" si="11"/>
        <v>Dez/24</v>
      </c>
    </row>
    <row r="470" spans="2:18" ht="15.75" customHeight="1">
      <c r="B470" s="70">
        <v>45638</v>
      </c>
      <c r="C470" s="55" t="s">
        <v>272</v>
      </c>
      <c r="D470" s="55">
        <v>2024</v>
      </c>
      <c r="E470" s="56">
        <v>10</v>
      </c>
      <c r="F470" s="51" t="s">
        <v>381</v>
      </c>
      <c r="G470" s="45" t="s">
        <v>46</v>
      </c>
      <c r="H470" s="51" t="s">
        <v>195</v>
      </c>
      <c r="I470" s="46" t="s">
        <v>42</v>
      </c>
      <c r="J470" s="66">
        <v>21.9</v>
      </c>
      <c r="K470" s="47">
        <f t="shared" si="6"/>
        <v>219</v>
      </c>
      <c r="L470" s="48"/>
      <c r="M470" s="11" t="s">
        <v>51</v>
      </c>
      <c r="N470" s="47">
        <f t="shared" si="7"/>
        <v>219</v>
      </c>
      <c r="O470" s="13">
        <v>45649</v>
      </c>
      <c r="P470" s="67">
        <v>281910</v>
      </c>
      <c r="R470" t="str">
        <f t="shared" si="11"/>
        <v>Dez/24</v>
      </c>
    </row>
    <row r="471" spans="2:18" ht="15.75" customHeight="1">
      <c r="B471" s="70">
        <v>45638</v>
      </c>
      <c r="C471" s="55" t="s">
        <v>272</v>
      </c>
      <c r="D471" s="55">
        <v>2024</v>
      </c>
      <c r="E471" s="56">
        <v>10</v>
      </c>
      <c r="F471" s="51" t="s">
        <v>382</v>
      </c>
      <c r="G471" s="45" t="s">
        <v>46</v>
      </c>
      <c r="H471" s="51" t="s">
        <v>195</v>
      </c>
      <c r="I471" s="46" t="s">
        <v>42</v>
      </c>
      <c r="J471" s="66">
        <v>21.47</v>
      </c>
      <c r="K471" s="47">
        <f t="shared" si="6"/>
        <v>214.7</v>
      </c>
      <c r="L471" s="48"/>
      <c r="M471" s="11" t="s">
        <v>51</v>
      </c>
      <c r="N471" s="47">
        <f t="shared" si="7"/>
        <v>214.7</v>
      </c>
      <c r="O471" s="13">
        <v>45649</v>
      </c>
      <c r="P471" s="67">
        <v>281910</v>
      </c>
      <c r="R471" t="str">
        <f t="shared" si="11"/>
        <v>Dez/24</v>
      </c>
    </row>
    <row r="472" spans="2:18" ht="15.75" customHeight="1">
      <c r="B472" s="70">
        <v>45638</v>
      </c>
      <c r="C472" s="55" t="s">
        <v>272</v>
      </c>
      <c r="D472" s="55">
        <v>2024</v>
      </c>
      <c r="E472" s="56">
        <v>2</v>
      </c>
      <c r="F472" s="51" t="s">
        <v>196</v>
      </c>
      <c r="G472" s="45" t="s">
        <v>46</v>
      </c>
      <c r="H472" s="51" t="s">
        <v>195</v>
      </c>
      <c r="I472" s="46" t="s">
        <v>42</v>
      </c>
      <c r="J472" s="66">
        <v>222.4</v>
      </c>
      <c r="K472" s="47">
        <f t="shared" si="6"/>
        <v>444.8</v>
      </c>
      <c r="L472" s="48"/>
      <c r="M472" s="11" t="s">
        <v>51</v>
      </c>
      <c r="N472" s="47">
        <f t="shared" si="7"/>
        <v>444.8</v>
      </c>
      <c r="O472" s="13">
        <v>45649</v>
      </c>
      <c r="P472" s="67">
        <v>281909</v>
      </c>
      <c r="R472" t="str">
        <f t="shared" si="11"/>
        <v>Dez/24</v>
      </c>
    </row>
    <row r="473" spans="2:18" ht="15.75" customHeight="1">
      <c r="B473" s="70">
        <v>45638</v>
      </c>
      <c r="C473" s="55" t="s">
        <v>272</v>
      </c>
      <c r="D473" s="55">
        <v>2024</v>
      </c>
      <c r="E473" s="56">
        <v>1</v>
      </c>
      <c r="F473" s="51" t="s">
        <v>217</v>
      </c>
      <c r="G473" s="45" t="s">
        <v>57</v>
      </c>
      <c r="H473" s="51" t="s">
        <v>218</v>
      </c>
      <c r="I473" s="46" t="s">
        <v>74</v>
      </c>
      <c r="J473" s="66">
        <v>112.24</v>
      </c>
      <c r="K473" s="47">
        <f t="shared" si="6"/>
        <v>112.24</v>
      </c>
      <c r="L473" s="48"/>
      <c r="M473" s="11" t="s">
        <v>43</v>
      </c>
      <c r="N473" s="47">
        <f t="shared" si="7"/>
        <v>112.24</v>
      </c>
      <c r="O473" s="13">
        <v>45638</v>
      </c>
      <c r="P473" s="67">
        <v>0</v>
      </c>
      <c r="R473" t="str">
        <f t="shared" si="11"/>
        <v>Dez/24</v>
      </c>
    </row>
    <row r="474" spans="2:18" ht="15.75" customHeight="1">
      <c r="B474" s="70">
        <v>45638</v>
      </c>
      <c r="C474" s="55" t="s">
        <v>272</v>
      </c>
      <c r="D474" s="43">
        <v>2024</v>
      </c>
      <c r="E474" s="44">
        <v>6</v>
      </c>
      <c r="F474" s="51" t="s">
        <v>383</v>
      </c>
      <c r="G474" s="45" t="s">
        <v>40</v>
      </c>
      <c r="H474" s="51" t="s">
        <v>223</v>
      </c>
      <c r="I474" s="46" t="s">
        <v>42</v>
      </c>
      <c r="J474" s="66">
        <v>116.68</v>
      </c>
      <c r="K474" s="47">
        <f t="shared" si="6"/>
        <v>700.08</v>
      </c>
      <c r="L474" s="48"/>
      <c r="M474" s="11" t="s">
        <v>51</v>
      </c>
      <c r="N474" s="47">
        <f t="shared" si="7"/>
        <v>700.08</v>
      </c>
      <c r="O474" s="13">
        <v>45645</v>
      </c>
      <c r="P474" s="67">
        <v>1317530</v>
      </c>
      <c r="R474" t="str">
        <f t="shared" si="11"/>
        <v>Dez/24</v>
      </c>
    </row>
    <row r="475" spans="2:18" ht="15.75" customHeight="1">
      <c r="B475" s="70">
        <v>45638</v>
      </c>
      <c r="C475" s="55" t="s">
        <v>272</v>
      </c>
      <c r="D475" s="43">
        <v>2024</v>
      </c>
      <c r="E475" s="44">
        <v>48</v>
      </c>
      <c r="F475" s="51" t="s">
        <v>384</v>
      </c>
      <c r="G475" s="45" t="s">
        <v>96</v>
      </c>
      <c r="H475" s="51" t="s">
        <v>223</v>
      </c>
      <c r="I475" s="46" t="s">
        <v>42</v>
      </c>
      <c r="J475" s="66">
        <v>7.65</v>
      </c>
      <c r="K475" s="47">
        <f t="shared" si="6"/>
        <v>367.20000000000005</v>
      </c>
      <c r="L475" s="48"/>
      <c r="M475" s="11" t="s">
        <v>51</v>
      </c>
      <c r="N475" s="47">
        <f t="shared" si="7"/>
        <v>367.20000000000005</v>
      </c>
      <c r="O475" s="13">
        <v>45645</v>
      </c>
      <c r="P475" s="67">
        <v>1317530</v>
      </c>
      <c r="R475" t="str">
        <f t="shared" si="11"/>
        <v>Dez/24</v>
      </c>
    </row>
    <row r="476" spans="2:18" ht="15.75" customHeight="1">
      <c r="B476" s="70">
        <v>45638</v>
      </c>
      <c r="C476" s="55" t="s">
        <v>272</v>
      </c>
      <c r="D476" s="43">
        <v>2024</v>
      </c>
      <c r="E476" s="44">
        <v>4</v>
      </c>
      <c r="F476" s="51" t="s">
        <v>99</v>
      </c>
      <c r="G476" s="45" t="s">
        <v>40</v>
      </c>
      <c r="H476" s="51" t="s">
        <v>223</v>
      </c>
      <c r="I476" s="46" t="s">
        <v>42</v>
      </c>
      <c r="J476" s="66">
        <v>119.16</v>
      </c>
      <c r="K476" s="47">
        <f t="shared" si="6"/>
        <v>476.64</v>
      </c>
      <c r="L476" s="48"/>
      <c r="M476" s="11" t="s">
        <v>51</v>
      </c>
      <c r="N476" s="47">
        <f t="shared" si="7"/>
        <v>476.64</v>
      </c>
      <c r="O476" s="13">
        <v>45645</v>
      </c>
      <c r="P476" s="67">
        <v>1317530</v>
      </c>
      <c r="R476" t="str">
        <f t="shared" si="11"/>
        <v>Dez/24</v>
      </c>
    </row>
    <row r="477" spans="2:18" ht="15.75" customHeight="1">
      <c r="B477" s="70">
        <v>45638</v>
      </c>
      <c r="C477" s="55" t="s">
        <v>272</v>
      </c>
      <c r="D477" s="43">
        <v>2024</v>
      </c>
      <c r="E477" s="44">
        <v>1</v>
      </c>
      <c r="F477" s="51" t="s">
        <v>385</v>
      </c>
      <c r="G477" s="45" t="s">
        <v>46</v>
      </c>
      <c r="H477" s="51" t="s">
        <v>340</v>
      </c>
      <c r="I477" s="46" t="s">
        <v>42</v>
      </c>
      <c r="J477" s="66">
        <v>288</v>
      </c>
      <c r="K477" s="47">
        <f t="shared" si="6"/>
        <v>288</v>
      </c>
      <c r="L477" s="48"/>
      <c r="M477" s="11" t="s">
        <v>51</v>
      </c>
      <c r="N477" s="47">
        <f t="shared" si="7"/>
        <v>288</v>
      </c>
      <c r="O477" s="13">
        <v>45652</v>
      </c>
      <c r="P477" s="67">
        <v>11839</v>
      </c>
      <c r="R477" t="str">
        <f t="shared" si="11"/>
        <v>Dez/24</v>
      </c>
    </row>
    <row r="478" spans="2:18" ht="15.75" customHeight="1">
      <c r="B478" s="70">
        <v>45638</v>
      </c>
      <c r="C478" s="55" t="s">
        <v>272</v>
      </c>
      <c r="D478" s="43">
        <v>2024</v>
      </c>
      <c r="E478" s="44">
        <v>8</v>
      </c>
      <c r="F478" s="51" t="s">
        <v>64</v>
      </c>
      <c r="G478" s="45" t="s">
        <v>46</v>
      </c>
      <c r="H478" s="51" t="s">
        <v>65</v>
      </c>
      <c r="I478" s="46" t="s">
        <v>42</v>
      </c>
      <c r="J478" s="66">
        <v>41</v>
      </c>
      <c r="K478" s="47">
        <f t="shared" si="6"/>
        <v>328</v>
      </c>
      <c r="L478" s="48"/>
      <c r="M478" s="11" t="s">
        <v>43</v>
      </c>
      <c r="N478" s="47">
        <f t="shared" si="7"/>
        <v>328</v>
      </c>
      <c r="O478" s="13">
        <v>45641</v>
      </c>
      <c r="P478" s="67">
        <v>16763</v>
      </c>
      <c r="R478" t="str">
        <f t="shared" si="11"/>
        <v>Dez/24</v>
      </c>
    </row>
    <row r="479" spans="2:18" ht="15.75" customHeight="1">
      <c r="B479" s="70">
        <v>45638</v>
      </c>
      <c r="C479" s="55" t="s">
        <v>272</v>
      </c>
      <c r="D479" s="69">
        <v>2024</v>
      </c>
      <c r="E479" s="72">
        <v>4</v>
      </c>
      <c r="F479" s="51" t="s">
        <v>66</v>
      </c>
      <c r="G479" s="45" t="s">
        <v>46</v>
      </c>
      <c r="H479" s="51" t="s">
        <v>65</v>
      </c>
      <c r="I479" s="46" t="s">
        <v>42</v>
      </c>
      <c r="J479" s="66">
        <v>35</v>
      </c>
      <c r="K479" s="47">
        <f t="shared" si="6"/>
        <v>140</v>
      </c>
      <c r="L479" s="48"/>
      <c r="M479" s="11" t="s">
        <v>43</v>
      </c>
      <c r="N479" s="47">
        <f t="shared" si="7"/>
        <v>140</v>
      </c>
      <c r="O479" s="13">
        <v>45641</v>
      </c>
      <c r="P479" s="67">
        <v>16763</v>
      </c>
      <c r="R479" t="str">
        <f t="shared" si="11"/>
        <v>Dez/24</v>
      </c>
    </row>
    <row r="480" spans="2:18" ht="15.75" customHeight="1">
      <c r="B480" s="70">
        <v>45639</v>
      </c>
      <c r="C480" s="55" t="s">
        <v>272</v>
      </c>
      <c r="D480" s="55">
        <v>2024</v>
      </c>
      <c r="E480" s="56">
        <v>1</v>
      </c>
      <c r="F480" s="51" t="s">
        <v>230</v>
      </c>
      <c r="G480" s="45" t="s">
        <v>46</v>
      </c>
      <c r="H480" s="51" t="s">
        <v>231</v>
      </c>
      <c r="I480" s="46" t="s">
        <v>42</v>
      </c>
      <c r="J480" s="66">
        <v>673.05</v>
      </c>
      <c r="K480" s="47">
        <f t="shared" si="6"/>
        <v>673.05</v>
      </c>
      <c r="L480" s="48"/>
      <c r="M480" s="11" t="s">
        <v>51</v>
      </c>
      <c r="N480" s="47">
        <f t="shared" si="7"/>
        <v>673.05</v>
      </c>
      <c r="O480" s="13">
        <v>45301</v>
      </c>
      <c r="P480" s="67">
        <v>904209</v>
      </c>
      <c r="R480" t="str">
        <f t="shared" si="11"/>
        <v>Dez/24</v>
      </c>
    </row>
    <row r="481" spans="2:18" ht="15.75" customHeight="1">
      <c r="B481" s="70">
        <v>45639</v>
      </c>
      <c r="C481" s="55" t="s">
        <v>272</v>
      </c>
      <c r="D481" s="55">
        <v>2024</v>
      </c>
      <c r="E481" s="56">
        <v>2</v>
      </c>
      <c r="F481" s="51" t="s">
        <v>232</v>
      </c>
      <c r="G481" s="45" t="s">
        <v>46</v>
      </c>
      <c r="H481" s="51" t="s">
        <v>231</v>
      </c>
      <c r="I481" s="46" t="s">
        <v>42</v>
      </c>
      <c r="J481" s="66">
        <v>158.44999999999999</v>
      </c>
      <c r="K481" s="47">
        <f t="shared" si="6"/>
        <v>316.89999999999998</v>
      </c>
      <c r="L481" s="48"/>
      <c r="M481" s="11" t="s">
        <v>51</v>
      </c>
      <c r="N481" s="47">
        <f t="shared" si="7"/>
        <v>316.89999999999998</v>
      </c>
      <c r="O481" s="13">
        <v>45301</v>
      </c>
      <c r="P481" s="67">
        <v>904209</v>
      </c>
      <c r="R481" t="str">
        <f t="shared" si="11"/>
        <v>Dez/24</v>
      </c>
    </row>
    <row r="482" spans="2:18" ht="15.75" customHeight="1">
      <c r="B482" s="70">
        <v>45639</v>
      </c>
      <c r="C482" s="55" t="s">
        <v>272</v>
      </c>
      <c r="D482" s="43">
        <v>2024</v>
      </c>
      <c r="E482" s="44">
        <v>9</v>
      </c>
      <c r="F482" s="51" t="s">
        <v>386</v>
      </c>
      <c r="G482" s="45" t="s">
        <v>53</v>
      </c>
      <c r="H482" s="51" t="s">
        <v>387</v>
      </c>
      <c r="I482" s="46" t="s">
        <v>42</v>
      </c>
      <c r="J482" s="66">
        <v>86</v>
      </c>
      <c r="K482" s="47">
        <f t="shared" si="6"/>
        <v>774</v>
      </c>
      <c r="L482" s="48"/>
      <c r="M482" s="11" t="s">
        <v>43</v>
      </c>
      <c r="N482" s="47">
        <f t="shared" si="7"/>
        <v>774</v>
      </c>
      <c r="O482" s="13">
        <v>45639</v>
      </c>
      <c r="P482" s="67">
        <v>0</v>
      </c>
      <c r="R482" t="str">
        <f t="shared" si="11"/>
        <v>Dez/24</v>
      </c>
    </row>
    <row r="483" spans="2:18" ht="15.75" customHeight="1">
      <c r="B483" s="70">
        <v>45639</v>
      </c>
      <c r="C483" s="55" t="s">
        <v>272</v>
      </c>
      <c r="D483" s="43">
        <v>2024</v>
      </c>
      <c r="E483" s="44">
        <v>1</v>
      </c>
      <c r="F483" s="51" t="s">
        <v>388</v>
      </c>
      <c r="G483" s="45" t="s">
        <v>61</v>
      </c>
      <c r="H483" s="51" t="s">
        <v>155</v>
      </c>
      <c r="I483" s="46" t="s">
        <v>42</v>
      </c>
      <c r="J483" s="66">
        <v>900</v>
      </c>
      <c r="K483" s="47">
        <f t="shared" si="6"/>
        <v>900</v>
      </c>
      <c r="L483" s="48"/>
      <c r="M483" s="11" t="s">
        <v>43</v>
      </c>
      <c r="N483" s="47">
        <f t="shared" si="7"/>
        <v>900</v>
      </c>
      <c r="O483" s="13">
        <v>45639</v>
      </c>
      <c r="P483" s="67">
        <v>0</v>
      </c>
      <c r="R483" t="str">
        <f t="shared" si="11"/>
        <v>Dez/24</v>
      </c>
    </row>
    <row r="484" spans="2:18" ht="15.75" customHeight="1">
      <c r="B484" s="70">
        <v>45639</v>
      </c>
      <c r="C484" s="55" t="s">
        <v>272</v>
      </c>
      <c r="D484" s="43">
        <v>2024</v>
      </c>
      <c r="E484" s="44">
        <v>1</v>
      </c>
      <c r="F484" s="51" t="s">
        <v>271</v>
      </c>
      <c r="G484" s="45" t="s">
        <v>40</v>
      </c>
      <c r="H484" s="51" t="s">
        <v>389</v>
      </c>
      <c r="I484" s="46" t="s">
        <v>42</v>
      </c>
      <c r="J484" s="66">
        <v>300.82</v>
      </c>
      <c r="K484" s="47">
        <f t="shared" si="6"/>
        <v>300.82</v>
      </c>
      <c r="L484" s="48"/>
      <c r="M484" s="11" t="s">
        <v>43</v>
      </c>
      <c r="N484" s="47">
        <f t="shared" si="7"/>
        <v>300.82</v>
      </c>
      <c r="O484" s="13">
        <v>45639</v>
      </c>
      <c r="P484" s="67">
        <v>0</v>
      </c>
      <c r="R484" t="str">
        <f t="shared" si="11"/>
        <v>Dez/24</v>
      </c>
    </row>
    <row r="485" spans="2:18" ht="15.75" customHeight="1">
      <c r="B485" s="70">
        <v>45639</v>
      </c>
      <c r="C485" s="55" t="s">
        <v>272</v>
      </c>
      <c r="D485" s="43">
        <v>2024</v>
      </c>
      <c r="E485" s="44">
        <v>6</v>
      </c>
      <c r="F485" s="51" t="s">
        <v>81</v>
      </c>
      <c r="G485" s="45" t="s">
        <v>77</v>
      </c>
      <c r="H485" s="51" t="s">
        <v>78</v>
      </c>
      <c r="I485" s="46" t="s">
        <v>42</v>
      </c>
      <c r="J485" s="66">
        <v>495</v>
      </c>
      <c r="K485" s="47">
        <f t="shared" si="6"/>
        <v>2970</v>
      </c>
      <c r="L485" s="48"/>
      <c r="M485" s="11" t="s">
        <v>51</v>
      </c>
      <c r="N485" s="47">
        <f t="shared" si="7"/>
        <v>2970</v>
      </c>
      <c r="O485" s="13">
        <v>45642</v>
      </c>
      <c r="P485" s="67">
        <v>144</v>
      </c>
      <c r="R485" t="str">
        <f t="shared" si="11"/>
        <v>Dez/24</v>
      </c>
    </row>
    <row r="486" spans="2:18" ht="15.75" customHeight="1">
      <c r="B486" s="70">
        <v>45639</v>
      </c>
      <c r="C486" s="55" t="s">
        <v>272</v>
      </c>
      <c r="D486" s="43">
        <v>2024</v>
      </c>
      <c r="E486" s="44">
        <v>2</v>
      </c>
      <c r="F486" s="51" t="s">
        <v>75</v>
      </c>
      <c r="G486" s="45" t="s">
        <v>77</v>
      </c>
      <c r="H486" s="51" t="s">
        <v>78</v>
      </c>
      <c r="I486" s="46" t="s">
        <v>42</v>
      </c>
      <c r="J486" s="66">
        <v>435</v>
      </c>
      <c r="K486" s="47">
        <f t="shared" si="6"/>
        <v>870</v>
      </c>
      <c r="L486" s="48"/>
      <c r="M486" s="11" t="s">
        <v>51</v>
      </c>
      <c r="N486" s="47">
        <f t="shared" si="7"/>
        <v>870</v>
      </c>
      <c r="O486" s="13">
        <v>45642</v>
      </c>
      <c r="P486" s="67">
        <v>144</v>
      </c>
      <c r="R486" t="str">
        <f t="shared" si="11"/>
        <v>Dez/24</v>
      </c>
    </row>
    <row r="487" spans="2:18" ht="15.75" customHeight="1">
      <c r="B487" s="70">
        <v>45639</v>
      </c>
      <c r="C487" s="55" t="s">
        <v>272</v>
      </c>
      <c r="D487" s="43">
        <v>2024</v>
      </c>
      <c r="E487" s="44">
        <v>8</v>
      </c>
      <c r="F487" s="51" t="s">
        <v>64</v>
      </c>
      <c r="G487" s="45" t="s">
        <v>46</v>
      </c>
      <c r="H487" s="51" t="s">
        <v>65</v>
      </c>
      <c r="I487" s="46" t="s">
        <v>42</v>
      </c>
      <c r="J487" s="66">
        <v>41</v>
      </c>
      <c r="K487" s="47">
        <f t="shared" si="6"/>
        <v>328</v>
      </c>
      <c r="L487" s="48"/>
      <c r="M487" s="11" t="s">
        <v>43</v>
      </c>
      <c r="N487" s="47">
        <f t="shared" si="7"/>
        <v>328</v>
      </c>
      <c r="O487" s="13">
        <v>45641</v>
      </c>
      <c r="P487" s="67">
        <v>16821</v>
      </c>
      <c r="R487" t="str">
        <f t="shared" si="11"/>
        <v>Dez/24</v>
      </c>
    </row>
    <row r="488" spans="2:18" ht="15.75" customHeight="1">
      <c r="B488" s="70">
        <v>45639</v>
      </c>
      <c r="C488" s="55" t="s">
        <v>272</v>
      </c>
      <c r="D488" s="69">
        <v>2024</v>
      </c>
      <c r="E488" s="72">
        <v>5</v>
      </c>
      <c r="F488" s="51" t="s">
        <v>66</v>
      </c>
      <c r="G488" s="45" t="s">
        <v>46</v>
      </c>
      <c r="H488" s="51" t="s">
        <v>65</v>
      </c>
      <c r="I488" s="46" t="s">
        <v>42</v>
      </c>
      <c r="J488" s="66">
        <v>35</v>
      </c>
      <c r="K488" s="47">
        <f t="shared" si="6"/>
        <v>175</v>
      </c>
      <c r="L488" s="48"/>
      <c r="M488" s="11" t="s">
        <v>43</v>
      </c>
      <c r="N488" s="47">
        <f t="shared" si="7"/>
        <v>175</v>
      </c>
      <c r="O488" s="13">
        <v>45641</v>
      </c>
      <c r="P488" s="67">
        <v>16821</v>
      </c>
      <c r="R488" t="str">
        <f t="shared" si="11"/>
        <v>Dez/24</v>
      </c>
    </row>
    <row r="489" spans="2:18" ht="15.75" customHeight="1">
      <c r="B489" s="70">
        <v>45639</v>
      </c>
      <c r="C489" s="55" t="s">
        <v>272</v>
      </c>
      <c r="D489" s="43">
        <v>2024</v>
      </c>
      <c r="E489" s="44">
        <v>1</v>
      </c>
      <c r="F489" s="45" t="s">
        <v>219</v>
      </c>
      <c r="G489" s="45" t="s">
        <v>40</v>
      </c>
      <c r="H489" s="45" t="s">
        <v>220</v>
      </c>
      <c r="I489" s="46" t="s">
        <v>42</v>
      </c>
      <c r="J489" s="66">
        <v>120</v>
      </c>
      <c r="K489" s="47">
        <f t="shared" si="6"/>
        <v>120</v>
      </c>
      <c r="L489" s="48"/>
      <c r="M489" s="11" t="s">
        <v>43</v>
      </c>
      <c r="N489" s="47">
        <f t="shared" si="7"/>
        <v>120</v>
      </c>
      <c r="O489" s="13">
        <v>45639</v>
      </c>
      <c r="P489" s="49">
        <v>22909</v>
      </c>
      <c r="R489" t="str">
        <f t="shared" si="11"/>
        <v>Dez/24</v>
      </c>
    </row>
    <row r="490" spans="2:18" ht="15.75" customHeight="1">
      <c r="B490" s="70">
        <v>45639</v>
      </c>
      <c r="C490" s="55" t="s">
        <v>272</v>
      </c>
      <c r="D490" s="43">
        <v>2024</v>
      </c>
      <c r="E490" s="44">
        <v>1</v>
      </c>
      <c r="F490" s="45" t="s">
        <v>329</v>
      </c>
      <c r="G490" s="45" t="s">
        <v>40</v>
      </c>
      <c r="H490" s="45" t="s">
        <v>220</v>
      </c>
      <c r="I490" s="46" t="s">
        <v>42</v>
      </c>
      <c r="J490" s="47">
        <v>13.5</v>
      </c>
      <c r="K490" s="47">
        <f t="shared" si="6"/>
        <v>13.5</v>
      </c>
      <c r="L490" s="48"/>
      <c r="M490" s="11" t="s">
        <v>43</v>
      </c>
      <c r="N490" s="47">
        <f t="shared" si="7"/>
        <v>13.5</v>
      </c>
      <c r="O490" s="13">
        <v>45639</v>
      </c>
      <c r="P490" s="49">
        <v>22909</v>
      </c>
      <c r="R490" t="str">
        <f t="shared" si="11"/>
        <v>Dez/24</v>
      </c>
    </row>
    <row r="491" spans="2:18" ht="15.75" customHeight="1">
      <c r="B491" s="70">
        <v>45639</v>
      </c>
      <c r="C491" s="55" t="s">
        <v>272</v>
      </c>
      <c r="D491" s="43">
        <v>2024</v>
      </c>
      <c r="E491" s="44">
        <v>1</v>
      </c>
      <c r="F491" s="45" t="s">
        <v>328</v>
      </c>
      <c r="G491" s="45" t="s">
        <v>40</v>
      </c>
      <c r="H491" s="45" t="s">
        <v>220</v>
      </c>
      <c r="I491" s="46" t="s">
        <v>42</v>
      </c>
      <c r="J491" s="47">
        <v>5.5</v>
      </c>
      <c r="K491" s="47">
        <f t="shared" si="6"/>
        <v>5.5</v>
      </c>
      <c r="L491" s="48"/>
      <c r="M491" s="11" t="s">
        <v>43</v>
      </c>
      <c r="N491" s="47">
        <f t="shared" si="7"/>
        <v>5.5</v>
      </c>
      <c r="O491" s="13">
        <v>45639</v>
      </c>
      <c r="P491" s="49">
        <v>22909</v>
      </c>
      <c r="R491" t="str">
        <f t="shared" si="11"/>
        <v>Dez/24</v>
      </c>
    </row>
    <row r="492" spans="2:18" ht="15.75" customHeight="1">
      <c r="B492" s="70">
        <v>45640</v>
      </c>
      <c r="C492" s="55" t="s">
        <v>272</v>
      </c>
      <c r="D492" s="43">
        <v>2024</v>
      </c>
      <c r="E492" s="44">
        <v>1</v>
      </c>
      <c r="F492" s="51" t="s">
        <v>344</v>
      </c>
      <c r="G492" s="45" t="s">
        <v>61</v>
      </c>
      <c r="H492" s="51" t="s">
        <v>344</v>
      </c>
      <c r="I492" s="46" t="s">
        <v>42</v>
      </c>
      <c r="J492" s="66">
        <v>913.41</v>
      </c>
      <c r="K492" s="47">
        <f t="shared" si="6"/>
        <v>913.41</v>
      </c>
      <c r="L492" s="48"/>
      <c r="M492" s="11" t="s">
        <v>43</v>
      </c>
      <c r="N492" s="47">
        <f t="shared" si="7"/>
        <v>913.41</v>
      </c>
      <c r="O492" s="13">
        <v>45640</v>
      </c>
      <c r="P492" s="67">
        <v>0</v>
      </c>
      <c r="R492" t="str">
        <f t="shared" si="11"/>
        <v>Dez/24</v>
      </c>
    </row>
    <row r="493" spans="2:18" ht="15.75" customHeight="1">
      <c r="B493" s="70">
        <v>45640</v>
      </c>
      <c r="C493" s="55" t="s">
        <v>272</v>
      </c>
      <c r="D493" s="43">
        <v>2024</v>
      </c>
      <c r="E493" s="44">
        <v>24</v>
      </c>
      <c r="F493" s="51" t="s">
        <v>390</v>
      </c>
      <c r="G493" s="45" t="s">
        <v>40</v>
      </c>
      <c r="H493" s="51" t="s">
        <v>369</v>
      </c>
      <c r="I493" s="46" t="s">
        <v>42</v>
      </c>
      <c r="J493" s="66">
        <v>7.99</v>
      </c>
      <c r="K493" s="47">
        <f t="shared" si="6"/>
        <v>191.76</v>
      </c>
      <c r="L493" s="48"/>
      <c r="M493" s="11" t="s">
        <v>43</v>
      </c>
      <c r="N493" s="47">
        <f t="shared" si="7"/>
        <v>191.76</v>
      </c>
      <c r="O493" s="70">
        <v>45640</v>
      </c>
      <c r="P493" s="67">
        <v>0</v>
      </c>
      <c r="R493" t="str">
        <f t="shared" si="11"/>
        <v>Dez/24</v>
      </c>
    </row>
    <row r="494" spans="2:18" ht="15.75" customHeight="1">
      <c r="B494" s="70">
        <v>45640</v>
      </c>
      <c r="C494" s="55" t="s">
        <v>272</v>
      </c>
      <c r="D494" s="43">
        <v>2024</v>
      </c>
      <c r="E494" s="44">
        <v>1</v>
      </c>
      <c r="F494" s="51" t="s">
        <v>344</v>
      </c>
      <c r="G494" s="45" t="s">
        <v>61</v>
      </c>
      <c r="H494" s="51" t="s">
        <v>344</v>
      </c>
      <c r="I494" s="46" t="s">
        <v>42</v>
      </c>
      <c r="J494" s="66">
        <v>755.14</v>
      </c>
      <c r="K494" s="47">
        <f t="shared" si="6"/>
        <v>755.14</v>
      </c>
      <c r="L494" s="48"/>
      <c r="M494" s="11" t="s">
        <v>43</v>
      </c>
      <c r="N494" s="47">
        <f t="shared" si="7"/>
        <v>755.14</v>
      </c>
      <c r="O494" s="13">
        <v>45641</v>
      </c>
      <c r="P494" s="67">
        <v>16851</v>
      </c>
      <c r="R494" t="str">
        <f t="shared" si="11"/>
        <v>Dez/24</v>
      </c>
    </row>
    <row r="495" spans="2:18" ht="15.75" customHeight="1">
      <c r="B495" s="70">
        <v>45640</v>
      </c>
      <c r="C495" s="55" t="s">
        <v>272</v>
      </c>
      <c r="D495" s="43">
        <v>2024</v>
      </c>
      <c r="E495" s="44">
        <v>15</v>
      </c>
      <c r="F495" s="45" t="s">
        <v>332</v>
      </c>
      <c r="G495" s="51" t="s">
        <v>53</v>
      </c>
      <c r="H495" s="45" t="s">
        <v>331</v>
      </c>
      <c r="I495" s="46" t="s">
        <v>42</v>
      </c>
      <c r="J495" s="47">
        <v>9.4</v>
      </c>
      <c r="K495" s="47">
        <f t="shared" si="6"/>
        <v>141</v>
      </c>
      <c r="L495" s="48"/>
      <c r="M495" s="11" t="s">
        <v>51</v>
      </c>
      <c r="N495" s="47">
        <f t="shared" si="7"/>
        <v>141</v>
      </c>
      <c r="O495" s="13">
        <v>45661</v>
      </c>
      <c r="P495" s="49">
        <v>409031</v>
      </c>
      <c r="R495" t="str">
        <f t="shared" si="11"/>
        <v>Dez/24</v>
      </c>
    </row>
    <row r="496" spans="2:18" ht="15.75" customHeight="1">
      <c r="B496" s="70">
        <v>45640</v>
      </c>
      <c r="C496" s="55" t="s">
        <v>272</v>
      </c>
      <c r="D496" s="43">
        <v>2024</v>
      </c>
      <c r="E496" s="44">
        <v>8</v>
      </c>
      <c r="F496" s="45" t="s">
        <v>332</v>
      </c>
      <c r="G496" s="45" t="s">
        <v>53</v>
      </c>
      <c r="H496" s="45" t="s">
        <v>331</v>
      </c>
      <c r="I496" s="65" t="s">
        <v>42</v>
      </c>
      <c r="J496" s="66">
        <v>8.99</v>
      </c>
      <c r="K496" s="47">
        <f t="shared" si="6"/>
        <v>71.92</v>
      </c>
      <c r="L496" s="48"/>
      <c r="M496" s="11" t="s">
        <v>43</v>
      </c>
      <c r="N496" s="47">
        <f t="shared" si="7"/>
        <v>71.92</v>
      </c>
      <c r="O496" s="13">
        <v>45661</v>
      </c>
      <c r="P496" s="49">
        <v>409031</v>
      </c>
      <c r="R496" t="str">
        <f t="shared" si="11"/>
        <v>Dez/24</v>
      </c>
    </row>
    <row r="497" spans="2:18" ht="15.75" customHeight="1">
      <c r="B497" s="70">
        <v>45640</v>
      </c>
      <c r="C497" s="55" t="s">
        <v>272</v>
      </c>
      <c r="D497" s="43">
        <v>2024</v>
      </c>
      <c r="E497" s="44">
        <v>1</v>
      </c>
      <c r="F497" s="51" t="s">
        <v>329</v>
      </c>
      <c r="G497" s="45" t="s">
        <v>40</v>
      </c>
      <c r="H497" s="45" t="s">
        <v>220</v>
      </c>
      <c r="I497" s="65" t="s">
        <v>42</v>
      </c>
      <c r="J497" s="66">
        <v>13.5</v>
      </c>
      <c r="K497" s="47">
        <f t="shared" si="6"/>
        <v>13.5</v>
      </c>
      <c r="L497" s="48"/>
      <c r="M497" s="11" t="s">
        <v>43</v>
      </c>
      <c r="N497" s="47">
        <f t="shared" si="7"/>
        <v>13.5</v>
      </c>
      <c r="O497" s="70">
        <v>45640</v>
      </c>
      <c r="P497" s="67">
        <v>22915</v>
      </c>
      <c r="R497" t="str">
        <f t="shared" si="11"/>
        <v>Dez/24</v>
      </c>
    </row>
    <row r="498" spans="2:18" ht="15.75" customHeight="1">
      <c r="B498" s="70">
        <v>45640</v>
      </c>
      <c r="C498" s="55" t="s">
        <v>272</v>
      </c>
      <c r="D498" s="43">
        <v>2024</v>
      </c>
      <c r="E498" s="44">
        <v>2</v>
      </c>
      <c r="F498" s="45" t="s">
        <v>328</v>
      </c>
      <c r="G498" s="51" t="s">
        <v>40</v>
      </c>
      <c r="H498" s="45" t="s">
        <v>220</v>
      </c>
      <c r="I498" s="68" t="s">
        <v>42</v>
      </c>
      <c r="J498" s="47">
        <v>5.5</v>
      </c>
      <c r="K498" s="47">
        <f t="shared" si="6"/>
        <v>11</v>
      </c>
      <c r="L498" s="48"/>
      <c r="M498" s="11" t="s">
        <v>43</v>
      </c>
      <c r="N498" s="47">
        <f t="shared" si="7"/>
        <v>11</v>
      </c>
      <c r="O498" s="70">
        <v>45640</v>
      </c>
      <c r="P498" s="67">
        <v>22915</v>
      </c>
      <c r="R498" t="str">
        <f t="shared" si="11"/>
        <v>Dez/24</v>
      </c>
    </row>
    <row r="499" spans="2:18" ht="15.75" customHeight="1">
      <c r="B499" s="70">
        <v>45640</v>
      </c>
      <c r="C499" s="55" t="s">
        <v>272</v>
      </c>
      <c r="D499" s="43">
        <v>2024</v>
      </c>
      <c r="E499" s="44">
        <v>1</v>
      </c>
      <c r="F499" s="45" t="s">
        <v>391</v>
      </c>
      <c r="G499" s="51" t="s">
        <v>46</v>
      </c>
      <c r="H499" s="45" t="s">
        <v>220</v>
      </c>
      <c r="I499" s="68" t="s">
        <v>42</v>
      </c>
      <c r="J499" s="47">
        <v>4</v>
      </c>
      <c r="K499" s="47">
        <f t="shared" si="6"/>
        <v>4</v>
      </c>
      <c r="L499" s="48"/>
      <c r="M499" s="11" t="s">
        <v>43</v>
      </c>
      <c r="N499" s="47">
        <f t="shared" si="7"/>
        <v>4</v>
      </c>
      <c r="O499" s="70">
        <v>45640</v>
      </c>
      <c r="P499" s="67">
        <v>22915</v>
      </c>
      <c r="R499" t="str">
        <f t="shared" si="11"/>
        <v>Dez/24</v>
      </c>
    </row>
    <row r="500" spans="2:18" ht="15.75" customHeight="1">
      <c r="B500" s="70">
        <v>45640</v>
      </c>
      <c r="C500" s="55" t="s">
        <v>272</v>
      </c>
      <c r="D500" s="43">
        <v>2024</v>
      </c>
      <c r="E500" s="44">
        <v>2</v>
      </c>
      <c r="F500" s="45" t="s">
        <v>219</v>
      </c>
      <c r="G500" s="45" t="s">
        <v>40</v>
      </c>
      <c r="H500" s="45" t="s">
        <v>220</v>
      </c>
      <c r="I500" s="46" t="s">
        <v>42</v>
      </c>
      <c r="J500" s="66">
        <v>120</v>
      </c>
      <c r="K500" s="47">
        <f t="shared" si="6"/>
        <v>240</v>
      </c>
      <c r="L500" s="48"/>
      <c r="M500" s="11" t="s">
        <v>43</v>
      </c>
      <c r="N500" s="47">
        <f t="shared" si="7"/>
        <v>240</v>
      </c>
      <c r="O500" s="70">
        <v>45640</v>
      </c>
      <c r="P500" s="67">
        <v>22915</v>
      </c>
      <c r="R500" t="str">
        <f t="shared" si="11"/>
        <v>Dez/24</v>
      </c>
    </row>
    <row r="501" spans="2:18" ht="15.75" customHeight="1">
      <c r="B501" s="70">
        <v>45640</v>
      </c>
      <c r="C501" s="55" t="s">
        <v>272</v>
      </c>
      <c r="D501" s="43">
        <v>2024</v>
      </c>
      <c r="E501" s="44">
        <v>16</v>
      </c>
      <c r="F501" s="45" t="s">
        <v>64</v>
      </c>
      <c r="G501" s="45" t="s">
        <v>46</v>
      </c>
      <c r="H501" s="45" t="s">
        <v>65</v>
      </c>
      <c r="I501" s="46" t="s">
        <v>42</v>
      </c>
      <c r="J501" s="66">
        <v>41</v>
      </c>
      <c r="K501" s="47">
        <f t="shared" si="6"/>
        <v>656</v>
      </c>
      <c r="L501" s="48"/>
      <c r="M501" s="11" t="s">
        <v>43</v>
      </c>
      <c r="N501" s="47">
        <f t="shared" si="7"/>
        <v>656</v>
      </c>
      <c r="O501" s="13">
        <v>45640</v>
      </c>
      <c r="P501" s="49">
        <v>16836</v>
      </c>
      <c r="R501" t="str">
        <f t="shared" si="11"/>
        <v>Dez/24</v>
      </c>
    </row>
    <row r="502" spans="2:18" ht="15.75" customHeight="1">
      <c r="B502" s="70">
        <v>45640</v>
      </c>
      <c r="C502" s="55" t="s">
        <v>272</v>
      </c>
      <c r="D502" s="43">
        <v>2024</v>
      </c>
      <c r="E502" s="44">
        <v>10</v>
      </c>
      <c r="F502" s="51" t="s">
        <v>66</v>
      </c>
      <c r="G502" s="45" t="s">
        <v>46</v>
      </c>
      <c r="H502" s="45" t="s">
        <v>65</v>
      </c>
      <c r="I502" s="46" t="s">
        <v>42</v>
      </c>
      <c r="J502" s="66">
        <v>35</v>
      </c>
      <c r="K502" s="47">
        <f t="shared" si="6"/>
        <v>350</v>
      </c>
      <c r="L502" s="48"/>
      <c r="M502" s="11" t="s">
        <v>43</v>
      </c>
      <c r="N502" s="47">
        <f t="shared" si="7"/>
        <v>350</v>
      </c>
      <c r="O502" s="13">
        <v>45640</v>
      </c>
      <c r="P502" s="49">
        <v>16836</v>
      </c>
      <c r="R502" t="str">
        <f t="shared" si="11"/>
        <v>Dez/24</v>
      </c>
    </row>
    <row r="503" spans="2:18" ht="15.75" customHeight="1">
      <c r="B503" s="70">
        <v>45641</v>
      </c>
      <c r="C503" s="55" t="s">
        <v>272</v>
      </c>
      <c r="D503" s="55">
        <v>2024</v>
      </c>
      <c r="E503" s="56">
        <v>1</v>
      </c>
      <c r="F503" s="51" t="s">
        <v>392</v>
      </c>
      <c r="G503" s="45" t="s">
        <v>104</v>
      </c>
      <c r="H503" s="51" t="s">
        <v>393</v>
      </c>
      <c r="I503" s="46" t="s">
        <v>42</v>
      </c>
      <c r="J503" s="66">
        <v>720</v>
      </c>
      <c r="K503" s="47">
        <f t="shared" si="6"/>
        <v>720</v>
      </c>
      <c r="L503" s="48"/>
      <c r="M503" s="11" t="s">
        <v>43</v>
      </c>
      <c r="N503" s="47">
        <f t="shared" si="7"/>
        <v>720</v>
      </c>
      <c r="O503" s="13">
        <v>45641</v>
      </c>
      <c r="P503" s="67">
        <v>0</v>
      </c>
      <c r="R503" t="str">
        <f t="shared" si="11"/>
        <v>Dez/24</v>
      </c>
    </row>
    <row r="504" spans="2:18" ht="15.75" customHeight="1">
      <c r="B504" s="70">
        <v>45641</v>
      </c>
      <c r="C504" s="55" t="s">
        <v>272</v>
      </c>
      <c r="D504" s="55">
        <v>2024</v>
      </c>
      <c r="E504" s="56">
        <v>1</v>
      </c>
      <c r="F504" s="51" t="s">
        <v>394</v>
      </c>
      <c r="G504" s="45" t="s">
        <v>104</v>
      </c>
      <c r="H504" s="51" t="s">
        <v>393</v>
      </c>
      <c r="I504" s="46" t="s">
        <v>42</v>
      </c>
      <c r="J504" s="66">
        <v>800</v>
      </c>
      <c r="K504" s="47">
        <f t="shared" si="6"/>
        <v>800</v>
      </c>
      <c r="L504" s="48"/>
      <c r="M504" s="11" t="s">
        <v>43</v>
      </c>
      <c r="N504" s="47">
        <f t="shared" si="7"/>
        <v>800</v>
      </c>
      <c r="O504" s="13">
        <v>45641</v>
      </c>
      <c r="P504" s="67">
        <v>0</v>
      </c>
      <c r="R504" t="str">
        <f t="shared" si="11"/>
        <v>Dez/24</v>
      </c>
    </row>
    <row r="505" spans="2:18" ht="15.75" customHeight="1">
      <c r="B505" s="70">
        <v>45641</v>
      </c>
      <c r="C505" s="55" t="s">
        <v>272</v>
      </c>
      <c r="D505" s="55">
        <v>2024</v>
      </c>
      <c r="E505" s="56">
        <v>1</v>
      </c>
      <c r="F505" s="51" t="s">
        <v>395</v>
      </c>
      <c r="G505" s="45" t="s">
        <v>104</v>
      </c>
      <c r="H505" s="51" t="s">
        <v>393</v>
      </c>
      <c r="I505" s="46" t="s">
        <v>42</v>
      </c>
      <c r="J505" s="66">
        <v>692.8</v>
      </c>
      <c r="K505" s="47">
        <f t="shared" si="6"/>
        <v>692.8</v>
      </c>
      <c r="L505" s="48"/>
      <c r="M505" s="11" t="s">
        <v>43</v>
      </c>
      <c r="N505" s="47">
        <f t="shared" si="7"/>
        <v>692.8</v>
      </c>
      <c r="O505" s="13">
        <v>45641</v>
      </c>
      <c r="P505" s="67">
        <v>0</v>
      </c>
      <c r="R505" t="str">
        <f t="shared" si="11"/>
        <v>Dez/24</v>
      </c>
    </row>
    <row r="506" spans="2:18" ht="15.75" customHeight="1">
      <c r="B506" s="70">
        <v>45641</v>
      </c>
      <c r="C506" s="55" t="s">
        <v>272</v>
      </c>
      <c r="D506" s="43">
        <v>2024</v>
      </c>
      <c r="E506" s="44">
        <v>1</v>
      </c>
      <c r="F506" s="51" t="s">
        <v>396</v>
      </c>
      <c r="G506" s="45" t="s">
        <v>104</v>
      </c>
      <c r="H506" s="51" t="s">
        <v>344</v>
      </c>
      <c r="I506" s="46" t="s">
        <v>42</v>
      </c>
      <c r="J506" s="66">
        <v>300</v>
      </c>
      <c r="K506" s="47">
        <f t="shared" si="6"/>
        <v>300</v>
      </c>
      <c r="L506" s="48"/>
      <c r="M506" s="11" t="s">
        <v>127</v>
      </c>
      <c r="N506" s="47">
        <f t="shared" si="7"/>
        <v>300</v>
      </c>
      <c r="O506" s="13">
        <v>45641</v>
      </c>
      <c r="P506" s="67">
        <v>0</v>
      </c>
      <c r="R506" t="str">
        <f t="shared" si="11"/>
        <v>Dez/24</v>
      </c>
    </row>
    <row r="507" spans="2:18" ht="15.75" customHeight="1">
      <c r="B507" s="70">
        <v>45641</v>
      </c>
      <c r="C507" s="55" t="s">
        <v>272</v>
      </c>
      <c r="D507" s="43">
        <v>2024</v>
      </c>
      <c r="E507" s="44">
        <v>1</v>
      </c>
      <c r="F507" s="51" t="s">
        <v>397</v>
      </c>
      <c r="G507" s="45" t="s">
        <v>104</v>
      </c>
      <c r="H507" s="51" t="s">
        <v>344</v>
      </c>
      <c r="I507" s="46" t="s">
        <v>42</v>
      </c>
      <c r="J507" s="66">
        <v>300</v>
      </c>
      <c r="K507" s="47">
        <f t="shared" si="6"/>
        <v>300</v>
      </c>
      <c r="L507" s="48"/>
      <c r="M507" s="11" t="s">
        <v>127</v>
      </c>
      <c r="N507" s="47">
        <f t="shared" si="7"/>
        <v>300</v>
      </c>
      <c r="O507" s="13">
        <v>45641</v>
      </c>
      <c r="P507" s="67">
        <v>0</v>
      </c>
      <c r="R507" t="str">
        <f t="shared" si="11"/>
        <v>Dez/24</v>
      </c>
    </row>
    <row r="508" spans="2:18" ht="15.75" customHeight="1">
      <c r="B508" s="70">
        <v>45641</v>
      </c>
      <c r="C508" s="55" t="s">
        <v>272</v>
      </c>
      <c r="D508" s="43">
        <v>2024</v>
      </c>
      <c r="E508" s="44">
        <v>1</v>
      </c>
      <c r="F508" s="51" t="s">
        <v>398</v>
      </c>
      <c r="G508" s="45" t="s">
        <v>104</v>
      </c>
      <c r="H508" s="51" t="s">
        <v>344</v>
      </c>
      <c r="I508" s="46" t="s">
        <v>42</v>
      </c>
      <c r="J508" s="66">
        <v>300</v>
      </c>
      <c r="K508" s="47">
        <f t="shared" si="6"/>
        <v>300</v>
      </c>
      <c r="L508" s="48"/>
      <c r="M508" s="11" t="s">
        <v>127</v>
      </c>
      <c r="N508" s="47">
        <f t="shared" si="7"/>
        <v>300</v>
      </c>
      <c r="O508" s="13">
        <v>45641</v>
      </c>
      <c r="P508" s="67">
        <v>0</v>
      </c>
      <c r="R508" t="str">
        <f t="shared" si="11"/>
        <v>Dez/24</v>
      </c>
    </row>
    <row r="509" spans="2:18" ht="15.75" customHeight="1">
      <c r="B509" s="70">
        <v>45641</v>
      </c>
      <c r="C509" s="55" t="s">
        <v>272</v>
      </c>
      <c r="D509" s="43">
        <v>2024</v>
      </c>
      <c r="E509" s="44">
        <v>1</v>
      </c>
      <c r="F509" s="51" t="s">
        <v>399</v>
      </c>
      <c r="G509" s="45" t="s">
        <v>104</v>
      </c>
      <c r="H509" s="51" t="s">
        <v>344</v>
      </c>
      <c r="I509" s="46" t="s">
        <v>42</v>
      </c>
      <c r="J509" s="66">
        <v>300</v>
      </c>
      <c r="K509" s="47">
        <f t="shared" si="6"/>
        <v>300</v>
      </c>
      <c r="L509" s="48"/>
      <c r="M509" s="11" t="s">
        <v>127</v>
      </c>
      <c r="N509" s="47">
        <f t="shared" si="7"/>
        <v>300</v>
      </c>
      <c r="O509" s="13">
        <v>45641</v>
      </c>
      <c r="P509" s="67">
        <v>0</v>
      </c>
      <c r="R509" t="str">
        <f t="shared" si="11"/>
        <v>Dez/24</v>
      </c>
    </row>
    <row r="510" spans="2:18" ht="15.75" customHeight="1">
      <c r="B510" s="70">
        <v>45641</v>
      </c>
      <c r="C510" s="55" t="s">
        <v>272</v>
      </c>
      <c r="D510" s="43">
        <v>2024</v>
      </c>
      <c r="E510" s="44">
        <v>1</v>
      </c>
      <c r="F510" s="51" t="s">
        <v>400</v>
      </c>
      <c r="G510" s="45" t="s">
        <v>104</v>
      </c>
      <c r="H510" s="51" t="s">
        <v>344</v>
      </c>
      <c r="I510" s="46" t="s">
        <v>42</v>
      </c>
      <c r="J510" s="66">
        <v>300</v>
      </c>
      <c r="K510" s="47">
        <f t="shared" si="6"/>
        <v>300</v>
      </c>
      <c r="L510" s="48"/>
      <c r="M510" s="11" t="s">
        <v>127</v>
      </c>
      <c r="N510" s="47">
        <f t="shared" si="7"/>
        <v>300</v>
      </c>
      <c r="O510" s="13">
        <v>45641</v>
      </c>
      <c r="P510" s="67">
        <v>0</v>
      </c>
      <c r="R510" t="str">
        <f t="shared" si="11"/>
        <v>Dez/24</v>
      </c>
    </row>
    <row r="511" spans="2:18" ht="15.75" customHeight="1">
      <c r="B511" s="70">
        <v>45641</v>
      </c>
      <c r="C511" s="55" t="s">
        <v>272</v>
      </c>
      <c r="D511" s="43">
        <v>2024</v>
      </c>
      <c r="E511" s="44">
        <v>1</v>
      </c>
      <c r="F511" s="51" t="s">
        <v>401</v>
      </c>
      <c r="G511" s="45" t="s">
        <v>104</v>
      </c>
      <c r="H511" s="51" t="s">
        <v>344</v>
      </c>
      <c r="I511" s="46" t="s">
        <v>42</v>
      </c>
      <c r="J511" s="66">
        <v>300</v>
      </c>
      <c r="K511" s="47">
        <f t="shared" si="6"/>
        <v>300</v>
      </c>
      <c r="L511" s="48"/>
      <c r="M511" s="11" t="s">
        <v>127</v>
      </c>
      <c r="N511" s="47">
        <f t="shared" si="7"/>
        <v>300</v>
      </c>
      <c r="O511" s="13">
        <v>45641</v>
      </c>
      <c r="P511" s="67">
        <v>0</v>
      </c>
      <c r="R511" t="str">
        <f t="shared" si="11"/>
        <v>Dez/24</v>
      </c>
    </row>
    <row r="512" spans="2:18" ht="15.75" customHeight="1">
      <c r="B512" s="70">
        <v>45641</v>
      </c>
      <c r="C512" s="55" t="s">
        <v>272</v>
      </c>
      <c r="D512" s="43">
        <v>2024</v>
      </c>
      <c r="E512" s="44">
        <v>1</v>
      </c>
      <c r="F512" s="45" t="s">
        <v>402</v>
      </c>
      <c r="G512" s="45" t="s">
        <v>40</v>
      </c>
      <c r="H512" s="45" t="s">
        <v>307</v>
      </c>
      <c r="I512" s="65" t="s">
        <v>42</v>
      </c>
      <c r="J512" s="66">
        <v>97.45</v>
      </c>
      <c r="K512" s="47">
        <f t="shared" ref="K512:K644" si="12">E512*J512</f>
        <v>97.45</v>
      </c>
      <c r="L512" s="48"/>
      <c r="M512" s="11" t="s">
        <v>43</v>
      </c>
      <c r="N512" s="47">
        <f t="shared" ref="N512:N584" si="13">K512+L512</f>
        <v>97.45</v>
      </c>
      <c r="O512" s="70">
        <v>45641</v>
      </c>
      <c r="P512" s="67">
        <v>0</v>
      </c>
      <c r="R512" t="str">
        <f t="shared" si="11"/>
        <v>Dez/24</v>
      </c>
    </row>
    <row r="513" spans="2:18" ht="15.75" customHeight="1">
      <c r="B513" s="70">
        <v>45641</v>
      </c>
      <c r="C513" s="55" t="s">
        <v>272</v>
      </c>
      <c r="D513" s="43">
        <v>2024</v>
      </c>
      <c r="E513" s="44">
        <v>1</v>
      </c>
      <c r="F513" s="45" t="s">
        <v>402</v>
      </c>
      <c r="G513" s="45" t="s">
        <v>40</v>
      </c>
      <c r="H513" s="45" t="s">
        <v>307</v>
      </c>
      <c r="I513" s="65" t="s">
        <v>42</v>
      </c>
      <c r="J513" s="66">
        <v>194.9</v>
      </c>
      <c r="K513" s="47">
        <f t="shared" si="12"/>
        <v>194.9</v>
      </c>
      <c r="L513" s="48"/>
      <c r="M513" s="11" t="s">
        <v>43</v>
      </c>
      <c r="N513" s="47">
        <f t="shared" si="13"/>
        <v>194.9</v>
      </c>
      <c r="O513" s="70">
        <v>45641</v>
      </c>
      <c r="P513" s="67">
        <v>0</v>
      </c>
      <c r="R513" t="str">
        <f t="shared" si="11"/>
        <v>Dez/24</v>
      </c>
    </row>
    <row r="514" spans="2:18" ht="15.75" customHeight="1">
      <c r="B514" s="70">
        <v>45641</v>
      </c>
      <c r="C514" s="55" t="s">
        <v>272</v>
      </c>
      <c r="D514" s="43">
        <v>2024</v>
      </c>
      <c r="E514" s="44">
        <v>1</v>
      </c>
      <c r="F514" s="45" t="s">
        <v>403</v>
      </c>
      <c r="G514" s="51" t="s">
        <v>61</v>
      </c>
      <c r="H514" s="45" t="s">
        <v>344</v>
      </c>
      <c r="I514" s="68" t="s">
        <v>42</v>
      </c>
      <c r="J514" s="47">
        <v>40</v>
      </c>
      <c r="K514" s="47">
        <f t="shared" si="12"/>
        <v>40</v>
      </c>
      <c r="L514" s="48"/>
      <c r="M514" s="11" t="s">
        <v>43</v>
      </c>
      <c r="N514" s="47">
        <f t="shared" si="13"/>
        <v>40</v>
      </c>
      <c r="O514" s="70">
        <v>45641</v>
      </c>
      <c r="P514" s="49">
        <v>0</v>
      </c>
      <c r="R514" t="str">
        <f t="shared" si="11"/>
        <v>Dez/24</v>
      </c>
    </row>
    <row r="515" spans="2:18" ht="15.75" customHeight="1">
      <c r="B515" s="70">
        <v>45642</v>
      </c>
      <c r="C515" s="55" t="s">
        <v>272</v>
      </c>
      <c r="D515" s="43">
        <v>2024</v>
      </c>
      <c r="E515" s="44">
        <v>3</v>
      </c>
      <c r="F515" s="51" t="s">
        <v>336</v>
      </c>
      <c r="G515" s="45" t="s">
        <v>40</v>
      </c>
      <c r="H515" s="51" t="s">
        <v>83</v>
      </c>
      <c r="I515" s="46" t="s">
        <v>42</v>
      </c>
      <c r="J515" s="66">
        <v>24.99</v>
      </c>
      <c r="K515" s="47">
        <f t="shared" si="12"/>
        <v>74.97</v>
      </c>
      <c r="L515" s="48"/>
      <c r="M515" s="11" t="s">
        <v>51</v>
      </c>
      <c r="N515" s="47">
        <f t="shared" si="13"/>
        <v>74.97</v>
      </c>
      <c r="O515" s="13">
        <v>45656</v>
      </c>
      <c r="P515" s="67">
        <v>503566</v>
      </c>
      <c r="R515" t="str">
        <f t="shared" ref="R515:R578" si="14">IF(B515="","",PROPER(TEXT(B515,"mmm/aa")))</f>
        <v>Dez/24</v>
      </c>
    </row>
    <row r="516" spans="2:18" ht="15.75" customHeight="1">
      <c r="B516" s="70">
        <v>45642</v>
      </c>
      <c r="C516" s="55" t="s">
        <v>272</v>
      </c>
      <c r="D516" s="43">
        <v>2024</v>
      </c>
      <c r="E516" s="44">
        <v>4</v>
      </c>
      <c r="F516" s="51" t="s">
        <v>99</v>
      </c>
      <c r="G516" s="45" t="s">
        <v>40</v>
      </c>
      <c r="H516" s="51" t="s">
        <v>83</v>
      </c>
      <c r="I516" s="46" t="s">
        <v>42</v>
      </c>
      <c r="J516" s="66">
        <v>120.31</v>
      </c>
      <c r="K516" s="47">
        <f t="shared" si="12"/>
        <v>481.24</v>
      </c>
      <c r="L516" s="48"/>
      <c r="M516" s="11" t="s">
        <v>51</v>
      </c>
      <c r="N516" s="47">
        <f t="shared" si="13"/>
        <v>481.24</v>
      </c>
      <c r="O516" s="13">
        <v>45656</v>
      </c>
      <c r="P516" s="67">
        <v>503566</v>
      </c>
      <c r="R516" t="str">
        <f t="shared" si="14"/>
        <v>Dez/24</v>
      </c>
    </row>
    <row r="517" spans="2:18" ht="15.75" customHeight="1">
      <c r="B517" s="70">
        <v>45642</v>
      </c>
      <c r="C517" s="55" t="s">
        <v>272</v>
      </c>
      <c r="D517" s="43">
        <v>2024</v>
      </c>
      <c r="E517" s="56">
        <v>4</v>
      </c>
      <c r="F517" s="51" t="s">
        <v>302</v>
      </c>
      <c r="G517" s="45" t="s">
        <v>96</v>
      </c>
      <c r="H517" s="51" t="s">
        <v>175</v>
      </c>
      <c r="I517" s="46" t="s">
        <v>42</v>
      </c>
      <c r="J517" s="66">
        <v>19.079999999999998</v>
      </c>
      <c r="K517" s="47">
        <f t="shared" si="12"/>
        <v>76.319999999999993</v>
      </c>
      <c r="L517" s="48"/>
      <c r="M517" s="11" t="s">
        <v>51</v>
      </c>
      <c r="N517" s="47">
        <f t="shared" si="13"/>
        <v>76.319999999999993</v>
      </c>
      <c r="O517" s="13">
        <v>45648</v>
      </c>
      <c r="P517" s="67">
        <v>597375</v>
      </c>
      <c r="R517" t="str">
        <f t="shared" si="14"/>
        <v>Dez/24</v>
      </c>
    </row>
    <row r="518" spans="2:18" ht="15.75" customHeight="1">
      <c r="B518" s="70">
        <v>45642</v>
      </c>
      <c r="C518" s="55" t="s">
        <v>272</v>
      </c>
      <c r="D518" s="43">
        <v>2024</v>
      </c>
      <c r="E518" s="56">
        <v>10</v>
      </c>
      <c r="F518" s="51" t="s">
        <v>303</v>
      </c>
      <c r="G518" s="45" t="s">
        <v>96</v>
      </c>
      <c r="H518" s="51" t="s">
        <v>175</v>
      </c>
      <c r="I518" s="46" t="s">
        <v>42</v>
      </c>
      <c r="J518" s="66">
        <v>16.920000000000002</v>
      </c>
      <c r="K518" s="47">
        <f t="shared" si="12"/>
        <v>169.20000000000002</v>
      </c>
      <c r="L518" s="48"/>
      <c r="M518" s="11" t="s">
        <v>51</v>
      </c>
      <c r="N518" s="47">
        <f t="shared" si="13"/>
        <v>169.20000000000002</v>
      </c>
      <c r="O518" s="13">
        <v>45648</v>
      </c>
      <c r="P518" s="67">
        <v>597375</v>
      </c>
      <c r="R518" t="str">
        <f t="shared" si="14"/>
        <v>Dez/24</v>
      </c>
    </row>
    <row r="519" spans="2:18" ht="15.75" customHeight="1">
      <c r="B519" s="70">
        <v>45642</v>
      </c>
      <c r="C519" s="55" t="s">
        <v>272</v>
      </c>
      <c r="D519" s="43">
        <v>2024</v>
      </c>
      <c r="E519" s="56">
        <v>12</v>
      </c>
      <c r="F519" s="51" t="s">
        <v>177</v>
      </c>
      <c r="G519" s="45" t="s">
        <v>96</v>
      </c>
      <c r="H519" s="51" t="s">
        <v>175</v>
      </c>
      <c r="I519" s="46" t="s">
        <v>42</v>
      </c>
      <c r="J519" s="66">
        <v>37.32</v>
      </c>
      <c r="K519" s="47">
        <f t="shared" si="12"/>
        <v>447.84000000000003</v>
      </c>
      <c r="L519" s="48"/>
      <c r="M519" s="11" t="s">
        <v>51</v>
      </c>
      <c r="N519" s="47">
        <f t="shared" si="13"/>
        <v>447.84000000000003</v>
      </c>
      <c r="O519" s="13">
        <v>45648</v>
      </c>
      <c r="P519" s="67">
        <v>597375</v>
      </c>
      <c r="R519" t="str">
        <f t="shared" si="14"/>
        <v>Dez/24</v>
      </c>
    </row>
    <row r="520" spans="2:18" ht="15.75" customHeight="1">
      <c r="B520" s="70">
        <v>45642</v>
      </c>
      <c r="C520" s="55" t="s">
        <v>272</v>
      </c>
      <c r="D520" s="43">
        <v>2024</v>
      </c>
      <c r="E520" s="56">
        <v>10</v>
      </c>
      <c r="F520" s="51" t="s">
        <v>178</v>
      </c>
      <c r="G520" s="45" t="s">
        <v>96</v>
      </c>
      <c r="H520" s="51" t="s">
        <v>175</v>
      </c>
      <c r="I520" s="46" t="s">
        <v>42</v>
      </c>
      <c r="J520" s="66">
        <v>18.66</v>
      </c>
      <c r="K520" s="47">
        <f t="shared" si="12"/>
        <v>186.6</v>
      </c>
      <c r="L520" s="48"/>
      <c r="M520" s="11" t="s">
        <v>51</v>
      </c>
      <c r="N520" s="47">
        <f t="shared" si="13"/>
        <v>186.6</v>
      </c>
      <c r="O520" s="13">
        <v>45648</v>
      </c>
      <c r="P520" s="67">
        <v>597375</v>
      </c>
      <c r="R520" t="str">
        <f t="shared" si="14"/>
        <v>Dez/24</v>
      </c>
    </row>
    <row r="521" spans="2:18" ht="15.75" customHeight="1">
      <c r="B521" s="70">
        <v>45642</v>
      </c>
      <c r="C521" s="55" t="s">
        <v>272</v>
      </c>
      <c r="D521" s="69">
        <v>2024</v>
      </c>
      <c r="E521" s="56">
        <v>5</v>
      </c>
      <c r="F521" s="51" t="s">
        <v>357</v>
      </c>
      <c r="G521" s="45" t="s">
        <v>96</v>
      </c>
      <c r="H521" s="51" t="s">
        <v>175</v>
      </c>
      <c r="I521" s="46" t="s">
        <v>42</v>
      </c>
      <c r="J521" s="66">
        <v>17.760000000000002</v>
      </c>
      <c r="K521" s="47">
        <f t="shared" si="12"/>
        <v>88.800000000000011</v>
      </c>
      <c r="M521" s="72" t="s">
        <v>51</v>
      </c>
      <c r="N521" s="47">
        <f t="shared" si="13"/>
        <v>88.800000000000011</v>
      </c>
      <c r="O521" s="13">
        <v>45648</v>
      </c>
      <c r="P521" s="67">
        <v>597375</v>
      </c>
      <c r="R521" t="str">
        <f t="shared" si="14"/>
        <v>Dez/24</v>
      </c>
    </row>
    <row r="522" spans="2:18" ht="15.75" customHeight="1">
      <c r="B522" s="70">
        <v>45642</v>
      </c>
      <c r="C522" s="55" t="s">
        <v>272</v>
      </c>
      <c r="D522" s="43">
        <v>2024</v>
      </c>
      <c r="E522" s="56">
        <v>10</v>
      </c>
      <c r="F522" s="51" t="s">
        <v>201</v>
      </c>
      <c r="G522" s="45" t="s">
        <v>96</v>
      </c>
      <c r="H522" s="51" t="s">
        <v>175</v>
      </c>
      <c r="I522" s="46" t="s">
        <v>42</v>
      </c>
      <c r="J522" s="66">
        <v>17.64</v>
      </c>
      <c r="K522" s="47">
        <f t="shared" si="12"/>
        <v>176.4</v>
      </c>
      <c r="L522" s="48"/>
      <c r="M522" s="11" t="s">
        <v>51</v>
      </c>
      <c r="N522" s="47">
        <f t="shared" si="13"/>
        <v>176.4</v>
      </c>
      <c r="O522" s="13">
        <v>45648</v>
      </c>
      <c r="P522" s="67">
        <v>597375</v>
      </c>
      <c r="R522" t="str">
        <f t="shared" si="14"/>
        <v>Dez/24</v>
      </c>
    </row>
    <row r="523" spans="2:18" ht="15.75" customHeight="1">
      <c r="B523" s="70">
        <v>45642</v>
      </c>
      <c r="C523" s="55" t="s">
        <v>272</v>
      </c>
      <c r="D523" s="43">
        <v>2024</v>
      </c>
      <c r="E523" s="44">
        <v>1</v>
      </c>
      <c r="F523" s="45" t="s">
        <v>404</v>
      </c>
      <c r="G523" s="51" t="s">
        <v>61</v>
      </c>
      <c r="H523" s="45" t="s">
        <v>344</v>
      </c>
      <c r="I523" s="68" t="s">
        <v>42</v>
      </c>
      <c r="J523" s="47">
        <v>139.75</v>
      </c>
      <c r="K523" s="47">
        <f t="shared" si="12"/>
        <v>139.75</v>
      </c>
      <c r="L523" s="48"/>
      <c r="M523" s="11" t="s">
        <v>43</v>
      </c>
      <c r="N523" s="47">
        <f t="shared" si="13"/>
        <v>139.75</v>
      </c>
      <c r="O523" s="13">
        <v>45642</v>
      </c>
      <c r="P523" s="49">
        <v>0</v>
      </c>
      <c r="R523" t="str">
        <f t="shared" si="14"/>
        <v>Dez/24</v>
      </c>
    </row>
    <row r="524" spans="2:18" ht="15.75" customHeight="1">
      <c r="B524" s="70">
        <v>45642</v>
      </c>
      <c r="C524" s="55" t="s">
        <v>272</v>
      </c>
      <c r="D524" s="43">
        <v>2024</v>
      </c>
      <c r="E524" s="44">
        <v>1</v>
      </c>
      <c r="F524" s="45" t="s">
        <v>405</v>
      </c>
      <c r="G524" s="45" t="s">
        <v>61</v>
      </c>
      <c r="H524" s="45" t="s">
        <v>344</v>
      </c>
      <c r="I524" s="46" t="s">
        <v>42</v>
      </c>
      <c r="J524" s="66">
        <v>86.31</v>
      </c>
      <c r="K524" s="47">
        <f t="shared" si="12"/>
        <v>86.31</v>
      </c>
      <c r="L524" s="48"/>
      <c r="M524" s="11" t="s">
        <v>43</v>
      </c>
      <c r="N524" s="47">
        <f t="shared" si="13"/>
        <v>86.31</v>
      </c>
      <c r="O524" s="13">
        <v>45642</v>
      </c>
      <c r="P524" s="49">
        <v>0</v>
      </c>
      <c r="R524" t="str">
        <f t="shared" si="14"/>
        <v>Dez/24</v>
      </c>
    </row>
    <row r="525" spans="2:18" ht="15.75" customHeight="1">
      <c r="B525" s="70">
        <v>45642</v>
      </c>
      <c r="C525" s="55" t="s">
        <v>272</v>
      </c>
      <c r="D525" s="43">
        <v>2024</v>
      </c>
      <c r="E525" s="44">
        <v>1</v>
      </c>
      <c r="F525" s="45" t="s">
        <v>406</v>
      </c>
      <c r="G525" s="45" t="s">
        <v>40</v>
      </c>
      <c r="H525" s="45" t="s">
        <v>407</v>
      </c>
      <c r="I525" s="46" t="s">
        <v>42</v>
      </c>
      <c r="J525" s="66">
        <v>456</v>
      </c>
      <c r="K525" s="47">
        <f t="shared" si="12"/>
        <v>456</v>
      </c>
      <c r="L525" s="48"/>
      <c r="M525" s="11" t="s">
        <v>43</v>
      </c>
      <c r="N525" s="47">
        <f t="shared" si="13"/>
        <v>456</v>
      </c>
      <c r="O525" s="13">
        <v>45642</v>
      </c>
      <c r="P525" s="49">
        <v>0</v>
      </c>
      <c r="R525" t="str">
        <f t="shared" si="14"/>
        <v>Dez/24</v>
      </c>
    </row>
    <row r="526" spans="2:18" ht="15.75" customHeight="1">
      <c r="B526" s="70">
        <v>45642</v>
      </c>
      <c r="C526" s="55" t="s">
        <v>272</v>
      </c>
      <c r="D526" s="43">
        <v>2024</v>
      </c>
      <c r="E526" s="44">
        <v>1</v>
      </c>
      <c r="F526" s="51" t="s">
        <v>408</v>
      </c>
      <c r="G526" s="45" t="s">
        <v>61</v>
      </c>
      <c r="H526" s="45" t="s">
        <v>344</v>
      </c>
      <c r="I526" s="46" t="s">
        <v>42</v>
      </c>
      <c r="J526" s="66">
        <f>120.81+22</f>
        <v>142.81</v>
      </c>
      <c r="K526" s="47">
        <f t="shared" si="12"/>
        <v>142.81</v>
      </c>
      <c r="L526" s="48"/>
      <c r="M526" s="11" t="s">
        <v>43</v>
      </c>
      <c r="N526" s="47">
        <f t="shared" si="13"/>
        <v>142.81</v>
      </c>
      <c r="O526" s="13">
        <v>45642</v>
      </c>
      <c r="P526" s="49">
        <v>0</v>
      </c>
      <c r="R526" t="str">
        <f t="shared" si="14"/>
        <v>Dez/24</v>
      </c>
    </row>
    <row r="527" spans="2:18" ht="15.75" customHeight="1">
      <c r="B527" s="70">
        <v>45642</v>
      </c>
      <c r="C527" s="55" t="s">
        <v>272</v>
      </c>
      <c r="D527" s="43">
        <v>2024</v>
      </c>
      <c r="E527" s="44">
        <v>12</v>
      </c>
      <c r="F527" s="51" t="s">
        <v>409</v>
      </c>
      <c r="G527" s="45" t="s">
        <v>40</v>
      </c>
      <c r="H527" s="51" t="s">
        <v>181</v>
      </c>
      <c r="I527" s="46" t="s">
        <v>42</v>
      </c>
      <c r="J527" s="66">
        <v>69</v>
      </c>
      <c r="K527" s="47">
        <f t="shared" si="12"/>
        <v>828</v>
      </c>
      <c r="L527" s="48"/>
      <c r="M527" s="11" t="s">
        <v>51</v>
      </c>
      <c r="N527" s="47">
        <f t="shared" si="13"/>
        <v>828</v>
      </c>
      <c r="O527" s="13">
        <v>45657</v>
      </c>
      <c r="P527" s="67">
        <v>5585</v>
      </c>
      <c r="R527" t="str">
        <f t="shared" si="14"/>
        <v>Dez/24</v>
      </c>
    </row>
    <row r="528" spans="2:18" ht="15.75" customHeight="1">
      <c r="B528" s="70">
        <v>45642</v>
      </c>
      <c r="C528" s="55" t="s">
        <v>272</v>
      </c>
      <c r="D528" s="43">
        <v>2024</v>
      </c>
      <c r="E528" s="44">
        <v>6</v>
      </c>
      <c r="F528" s="45" t="s">
        <v>410</v>
      </c>
      <c r="G528" s="51" t="s">
        <v>40</v>
      </c>
      <c r="H528" s="45" t="s">
        <v>181</v>
      </c>
      <c r="I528" s="46" t="s">
        <v>42</v>
      </c>
      <c r="J528" s="47">
        <v>39</v>
      </c>
      <c r="K528" s="47">
        <f t="shared" si="12"/>
        <v>234</v>
      </c>
      <c r="L528" s="48"/>
      <c r="M528" s="11" t="s">
        <v>51</v>
      </c>
      <c r="N528" s="47">
        <f t="shared" si="13"/>
        <v>234</v>
      </c>
      <c r="O528" s="13">
        <v>45657</v>
      </c>
      <c r="P528" s="67">
        <v>5585</v>
      </c>
      <c r="R528" t="str">
        <f t="shared" si="14"/>
        <v>Dez/24</v>
      </c>
    </row>
    <row r="529" spans="2:18" ht="15.75" customHeight="1">
      <c r="B529" s="70">
        <v>45642</v>
      </c>
      <c r="C529" s="55" t="s">
        <v>272</v>
      </c>
      <c r="D529" s="43">
        <v>2024</v>
      </c>
      <c r="E529" s="44">
        <v>5</v>
      </c>
      <c r="F529" s="45" t="s">
        <v>240</v>
      </c>
      <c r="G529" s="45" t="s">
        <v>40</v>
      </c>
      <c r="H529" s="45" t="s">
        <v>181</v>
      </c>
      <c r="I529" s="65" t="s">
        <v>42</v>
      </c>
      <c r="J529" s="66">
        <v>225</v>
      </c>
      <c r="K529" s="47">
        <f t="shared" si="12"/>
        <v>1125</v>
      </c>
      <c r="L529" s="48"/>
      <c r="M529" s="11" t="s">
        <v>51</v>
      </c>
      <c r="N529" s="47">
        <f t="shared" si="13"/>
        <v>1125</v>
      </c>
      <c r="O529" s="13">
        <v>45657</v>
      </c>
      <c r="P529" s="67">
        <v>5585</v>
      </c>
      <c r="R529" t="str">
        <f t="shared" si="14"/>
        <v>Dez/24</v>
      </c>
    </row>
    <row r="530" spans="2:18" ht="15.75" customHeight="1">
      <c r="B530" s="13">
        <v>45643</v>
      </c>
      <c r="C530" s="55" t="s">
        <v>272</v>
      </c>
      <c r="D530" s="43">
        <v>2024</v>
      </c>
      <c r="E530" s="44">
        <v>2</v>
      </c>
      <c r="F530" s="45" t="s">
        <v>219</v>
      </c>
      <c r="G530" s="45" t="s">
        <v>40</v>
      </c>
      <c r="H530" s="45" t="s">
        <v>220</v>
      </c>
      <c r="I530" s="46" t="s">
        <v>42</v>
      </c>
      <c r="J530" s="66">
        <v>120</v>
      </c>
      <c r="K530" s="47">
        <f t="shared" si="12"/>
        <v>240</v>
      </c>
      <c r="L530" s="48"/>
      <c r="M530" s="11" t="s">
        <v>43</v>
      </c>
      <c r="N530" s="47">
        <f t="shared" si="13"/>
        <v>240</v>
      </c>
      <c r="O530" s="13">
        <v>45643</v>
      </c>
      <c r="P530" s="67">
        <v>0</v>
      </c>
      <c r="R530" t="str">
        <f t="shared" si="14"/>
        <v>Dez/24</v>
      </c>
    </row>
    <row r="531" spans="2:18" ht="15.75" customHeight="1">
      <c r="B531" s="13">
        <v>45643</v>
      </c>
      <c r="C531" s="55" t="s">
        <v>272</v>
      </c>
      <c r="D531" s="43">
        <v>2024</v>
      </c>
      <c r="E531" s="44">
        <v>1</v>
      </c>
      <c r="F531" s="45" t="s">
        <v>328</v>
      </c>
      <c r="G531" s="45" t="s">
        <v>40</v>
      </c>
      <c r="H531" s="45" t="s">
        <v>220</v>
      </c>
      <c r="I531" s="46" t="s">
        <v>42</v>
      </c>
      <c r="J531" s="66">
        <v>5.5</v>
      </c>
      <c r="K531" s="47">
        <f t="shared" si="12"/>
        <v>5.5</v>
      </c>
      <c r="L531" s="48"/>
      <c r="M531" s="11" t="s">
        <v>43</v>
      </c>
      <c r="N531" s="47">
        <f t="shared" si="13"/>
        <v>5.5</v>
      </c>
      <c r="O531" s="13">
        <v>45643</v>
      </c>
      <c r="P531" s="67">
        <v>0</v>
      </c>
      <c r="R531" t="str">
        <f t="shared" si="14"/>
        <v>Dez/24</v>
      </c>
    </row>
    <row r="532" spans="2:18" ht="15.75" customHeight="1">
      <c r="B532" s="70">
        <v>45643</v>
      </c>
      <c r="C532" s="55" t="s">
        <v>272</v>
      </c>
      <c r="D532" s="43">
        <v>2024</v>
      </c>
      <c r="E532" s="44">
        <v>1</v>
      </c>
      <c r="F532" s="45" t="s">
        <v>271</v>
      </c>
      <c r="G532" s="51" t="s">
        <v>46</v>
      </c>
      <c r="H532" s="45" t="s">
        <v>125</v>
      </c>
      <c r="I532" s="46" t="s">
        <v>42</v>
      </c>
      <c r="J532" s="47">
        <v>42.24</v>
      </c>
      <c r="K532" s="47">
        <f t="shared" si="12"/>
        <v>42.24</v>
      </c>
      <c r="L532" s="48"/>
      <c r="M532" s="11" t="s">
        <v>43</v>
      </c>
      <c r="N532" s="47">
        <f t="shared" si="13"/>
        <v>42.24</v>
      </c>
      <c r="O532" s="70">
        <v>45643</v>
      </c>
      <c r="P532" s="49">
        <v>0</v>
      </c>
      <c r="R532" t="str">
        <f t="shared" si="14"/>
        <v>Dez/24</v>
      </c>
    </row>
    <row r="533" spans="2:18" ht="15.75" customHeight="1">
      <c r="B533" s="70">
        <v>45643</v>
      </c>
      <c r="C533" s="55" t="s">
        <v>272</v>
      </c>
      <c r="D533" s="43">
        <v>2024</v>
      </c>
      <c r="E533" s="44">
        <v>1</v>
      </c>
      <c r="F533" s="45" t="s">
        <v>411</v>
      </c>
      <c r="G533" s="45" t="s">
        <v>46</v>
      </c>
      <c r="H533" s="45" t="s">
        <v>379</v>
      </c>
      <c r="I533" s="46" t="s">
        <v>42</v>
      </c>
      <c r="J533" s="66">
        <v>450</v>
      </c>
      <c r="K533" s="47">
        <f t="shared" si="12"/>
        <v>450</v>
      </c>
      <c r="L533" s="48"/>
      <c r="M533" s="11" t="s">
        <v>43</v>
      </c>
      <c r="N533" s="47">
        <f t="shared" si="13"/>
        <v>450</v>
      </c>
      <c r="O533" s="13">
        <v>45643</v>
      </c>
      <c r="P533" s="49">
        <v>0</v>
      </c>
      <c r="R533" t="str">
        <f t="shared" si="14"/>
        <v>Dez/24</v>
      </c>
    </row>
    <row r="534" spans="2:18" ht="15.75" customHeight="1">
      <c r="B534" s="70">
        <v>45643</v>
      </c>
      <c r="C534" s="55" t="s">
        <v>272</v>
      </c>
      <c r="D534" s="43">
        <v>2024</v>
      </c>
      <c r="E534" s="44">
        <v>1</v>
      </c>
      <c r="F534" s="45" t="s">
        <v>39</v>
      </c>
      <c r="G534" s="45" t="s">
        <v>40</v>
      </c>
      <c r="H534" s="45" t="s">
        <v>300</v>
      </c>
      <c r="I534" s="46" t="s">
        <v>42</v>
      </c>
      <c r="J534" s="47">
        <v>517.5</v>
      </c>
      <c r="K534" s="47">
        <f t="shared" si="12"/>
        <v>517.5</v>
      </c>
      <c r="L534" s="48"/>
      <c r="M534" s="11" t="s">
        <v>43</v>
      </c>
      <c r="N534" s="47">
        <f t="shared" si="13"/>
        <v>517.5</v>
      </c>
      <c r="O534" s="13">
        <v>45643</v>
      </c>
      <c r="P534" s="49">
        <v>0</v>
      </c>
      <c r="R534" t="str">
        <f t="shared" si="14"/>
        <v>Dez/24</v>
      </c>
    </row>
    <row r="535" spans="2:18" ht="15.75" customHeight="1">
      <c r="B535" s="70">
        <v>45643</v>
      </c>
      <c r="C535" s="55" t="s">
        <v>272</v>
      </c>
      <c r="D535" s="43">
        <v>2024</v>
      </c>
      <c r="E535" s="44">
        <v>1</v>
      </c>
      <c r="F535" s="45" t="s">
        <v>412</v>
      </c>
      <c r="G535" s="45" t="s">
        <v>57</v>
      </c>
      <c r="H535" s="45" t="s">
        <v>413</v>
      </c>
      <c r="I535" s="46" t="s">
        <v>42</v>
      </c>
      <c r="J535" s="47">
        <v>144.80000000000001</v>
      </c>
      <c r="K535" s="47">
        <f t="shared" si="12"/>
        <v>144.80000000000001</v>
      </c>
      <c r="L535" s="48"/>
      <c r="M535" s="11" t="s">
        <v>43</v>
      </c>
      <c r="N535" s="47">
        <f t="shared" si="13"/>
        <v>144.80000000000001</v>
      </c>
      <c r="O535" s="13">
        <v>45643</v>
      </c>
      <c r="P535" s="49">
        <v>0</v>
      </c>
      <c r="R535" t="str">
        <f t="shared" si="14"/>
        <v>Dez/24</v>
      </c>
    </row>
    <row r="536" spans="2:18" ht="15.75" customHeight="1">
      <c r="B536" s="95">
        <v>45643</v>
      </c>
      <c r="C536" s="55" t="s">
        <v>272</v>
      </c>
      <c r="D536" s="69">
        <v>2024</v>
      </c>
      <c r="E536" s="72">
        <v>1</v>
      </c>
      <c r="F536" s="72" t="s">
        <v>230</v>
      </c>
      <c r="G536" s="72" t="s">
        <v>46</v>
      </c>
      <c r="H536" s="72" t="s">
        <v>369</v>
      </c>
      <c r="I536" s="72" t="s">
        <v>42</v>
      </c>
      <c r="J536" s="72">
        <v>35.56</v>
      </c>
      <c r="K536" s="47">
        <f t="shared" si="12"/>
        <v>35.56</v>
      </c>
      <c r="L536" s="72"/>
      <c r="M536" s="72" t="s">
        <v>43</v>
      </c>
      <c r="N536" s="47">
        <f t="shared" si="13"/>
        <v>35.56</v>
      </c>
      <c r="O536" s="95">
        <v>45643</v>
      </c>
      <c r="P536" s="72">
        <v>0</v>
      </c>
      <c r="R536" t="str">
        <f t="shared" si="14"/>
        <v>Dez/24</v>
      </c>
    </row>
    <row r="537" spans="2:18" ht="15.75" customHeight="1">
      <c r="B537" s="70">
        <v>45643</v>
      </c>
      <c r="C537" s="55" t="s">
        <v>272</v>
      </c>
      <c r="D537" s="43">
        <v>2024</v>
      </c>
      <c r="E537" s="44">
        <v>8</v>
      </c>
      <c r="F537" s="51" t="s">
        <v>64</v>
      </c>
      <c r="G537" s="45" t="s">
        <v>46</v>
      </c>
      <c r="H537" s="51" t="s">
        <v>65</v>
      </c>
      <c r="I537" s="46" t="s">
        <v>42</v>
      </c>
      <c r="J537" s="66">
        <v>41</v>
      </c>
      <c r="K537" s="47">
        <f t="shared" si="12"/>
        <v>328</v>
      </c>
      <c r="L537" s="48"/>
      <c r="M537" s="11" t="s">
        <v>43</v>
      </c>
      <c r="N537" s="47">
        <f t="shared" si="13"/>
        <v>328</v>
      </c>
      <c r="O537" s="13">
        <v>45643</v>
      </c>
      <c r="P537" s="67">
        <v>0</v>
      </c>
      <c r="R537" t="str">
        <f t="shared" si="14"/>
        <v>Dez/24</v>
      </c>
    </row>
    <row r="538" spans="2:18" ht="15.75" customHeight="1">
      <c r="B538" s="70">
        <v>45643</v>
      </c>
      <c r="C538" s="55" t="s">
        <v>272</v>
      </c>
      <c r="D538" s="43">
        <v>2024</v>
      </c>
      <c r="E538" s="44">
        <v>4</v>
      </c>
      <c r="F538" s="45" t="s">
        <v>66</v>
      </c>
      <c r="G538" s="45" t="s">
        <v>46</v>
      </c>
      <c r="H538" s="51" t="s">
        <v>65</v>
      </c>
      <c r="I538" s="46" t="s">
        <v>42</v>
      </c>
      <c r="J538" s="66">
        <v>35</v>
      </c>
      <c r="K538" s="47">
        <f t="shared" si="12"/>
        <v>140</v>
      </c>
      <c r="L538" s="48"/>
      <c r="M538" s="11" t="s">
        <v>43</v>
      </c>
      <c r="N538" s="47">
        <f t="shared" si="13"/>
        <v>140</v>
      </c>
      <c r="O538" s="13">
        <v>45643</v>
      </c>
      <c r="P538" s="67">
        <v>0</v>
      </c>
      <c r="R538" t="str">
        <f t="shared" si="14"/>
        <v>Dez/24</v>
      </c>
    </row>
    <row r="539" spans="2:18" ht="15.75" customHeight="1">
      <c r="B539" s="70">
        <v>45643</v>
      </c>
      <c r="C539" s="55" t="s">
        <v>272</v>
      </c>
      <c r="D539" s="43">
        <v>2024</v>
      </c>
      <c r="E539" s="44">
        <v>2</v>
      </c>
      <c r="F539" s="51" t="s">
        <v>202</v>
      </c>
      <c r="G539" s="45" t="s">
        <v>93</v>
      </c>
      <c r="H539" s="45" t="s">
        <v>229</v>
      </c>
      <c r="I539" s="65" t="s">
        <v>42</v>
      </c>
      <c r="J539" s="66">
        <v>100.68</v>
      </c>
      <c r="K539" s="47">
        <f t="shared" si="12"/>
        <v>201.36</v>
      </c>
      <c r="L539" s="48"/>
      <c r="M539" s="11" t="s">
        <v>51</v>
      </c>
      <c r="N539" s="47">
        <f t="shared" si="13"/>
        <v>201.36</v>
      </c>
      <c r="O539" s="13">
        <v>45664</v>
      </c>
      <c r="P539" s="67">
        <v>71832</v>
      </c>
      <c r="R539" t="str">
        <f t="shared" si="14"/>
        <v>Dez/24</v>
      </c>
    </row>
    <row r="540" spans="2:18" ht="15.75" customHeight="1">
      <c r="B540" s="70">
        <v>45643</v>
      </c>
      <c r="C540" s="55" t="s">
        <v>272</v>
      </c>
      <c r="D540" s="43">
        <v>2024</v>
      </c>
      <c r="E540" s="44">
        <v>2</v>
      </c>
      <c r="F540" s="45" t="s">
        <v>204</v>
      </c>
      <c r="G540" s="51" t="s">
        <v>93</v>
      </c>
      <c r="H540" s="45" t="s">
        <v>229</v>
      </c>
      <c r="I540" s="68" t="s">
        <v>42</v>
      </c>
      <c r="J540" s="47">
        <v>177.29</v>
      </c>
      <c r="K540" s="47">
        <f t="shared" si="12"/>
        <v>354.58</v>
      </c>
      <c r="L540" s="48"/>
      <c r="M540" s="11" t="s">
        <v>51</v>
      </c>
      <c r="N540" s="47">
        <f t="shared" si="13"/>
        <v>354.58</v>
      </c>
      <c r="O540" s="13">
        <v>45664</v>
      </c>
      <c r="P540" s="67">
        <v>71832</v>
      </c>
      <c r="R540" t="str">
        <f t="shared" si="14"/>
        <v>Dez/24</v>
      </c>
    </row>
    <row r="541" spans="2:18" ht="15.75" customHeight="1">
      <c r="B541" s="70">
        <v>45643</v>
      </c>
      <c r="C541" s="55" t="s">
        <v>272</v>
      </c>
      <c r="D541" s="43">
        <v>2024</v>
      </c>
      <c r="E541" s="44">
        <v>3</v>
      </c>
      <c r="F541" s="45" t="s">
        <v>235</v>
      </c>
      <c r="G541" s="51" t="s">
        <v>93</v>
      </c>
      <c r="H541" s="45" t="s">
        <v>229</v>
      </c>
      <c r="I541" s="68" t="s">
        <v>42</v>
      </c>
      <c r="J541" s="47">
        <v>35.78</v>
      </c>
      <c r="K541" s="47">
        <f t="shared" si="12"/>
        <v>107.34</v>
      </c>
      <c r="L541" s="48"/>
      <c r="M541" s="11" t="s">
        <v>51</v>
      </c>
      <c r="N541" s="47">
        <f t="shared" si="13"/>
        <v>107.34</v>
      </c>
      <c r="O541" s="13">
        <v>45664</v>
      </c>
      <c r="P541" s="67">
        <v>71832</v>
      </c>
      <c r="R541" t="str">
        <f t="shared" si="14"/>
        <v>Dez/24</v>
      </c>
    </row>
    <row r="542" spans="2:18" ht="15.75" customHeight="1">
      <c r="B542" s="70">
        <v>45643</v>
      </c>
      <c r="C542" s="55" t="s">
        <v>272</v>
      </c>
      <c r="D542" s="43">
        <v>2024</v>
      </c>
      <c r="E542" s="44">
        <v>8</v>
      </c>
      <c r="F542" s="45" t="s">
        <v>228</v>
      </c>
      <c r="G542" s="45" t="s">
        <v>93</v>
      </c>
      <c r="H542" s="45" t="s">
        <v>229</v>
      </c>
      <c r="I542" s="46" t="s">
        <v>42</v>
      </c>
      <c r="J542" s="66">
        <v>26.46</v>
      </c>
      <c r="K542" s="47">
        <f t="shared" si="12"/>
        <v>211.68</v>
      </c>
      <c r="L542" s="48"/>
      <c r="M542" s="11" t="s">
        <v>51</v>
      </c>
      <c r="N542" s="47">
        <f t="shared" si="13"/>
        <v>211.68</v>
      </c>
      <c r="O542" s="13">
        <v>45664</v>
      </c>
      <c r="P542" s="67">
        <v>71832</v>
      </c>
      <c r="R542" t="str">
        <f t="shared" si="14"/>
        <v>Dez/24</v>
      </c>
    </row>
    <row r="543" spans="2:18" ht="15.75" customHeight="1">
      <c r="B543" s="70">
        <v>45643</v>
      </c>
      <c r="C543" s="55" t="s">
        <v>272</v>
      </c>
      <c r="D543" s="43">
        <v>2024</v>
      </c>
      <c r="E543" s="44">
        <v>25</v>
      </c>
      <c r="F543" s="45" t="s">
        <v>414</v>
      </c>
      <c r="G543" s="45" t="s">
        <v>93</v>
      </c>
      <c r="H543" s="45" t="s">
        <v>229</v>
      </c>
      <c r="I543" s="46" t="s">
        <v>42</v>
      </c>
      <c r="J543" s="66">
        <v>289</v>
      </c>
      <c r="K543" s="47">
        <f t="shared" si="12"/>
        <v>7225</v>
      </c>
      <c r="L543" s="48"/>
      <c r="M543" s="11" t="s">
        <v>51</v>
      </c>
      <c r="N543" s="47">
        <f t="shared" si="13"/>
        <v>7225</v>
      </c>
      <c r="O543" s="13">
        <v>45664</v>
      </c>
      <c r="P543" s="67">
        <v>71832</v>
      </c>
      <c r="R543" t="str">
        <f t="shared" si="14"/>
        <v>Dez/24</v>
      </c>
    </row>
    <row r="544" spans="2:18" ht="15.75" customHeight="1">
      <c r="B544" s="70">
        <v>45643</v>
      </c>
      <c r="C544" s="55" t="s">
        <v>272</v>
      </c>
      <c r="D544" s="43">
        <v>2024</v>
      </c>
      <c r="E544" s="44">
        <v>1</v>
      </c>
      <c r="F544" s="45" t="s">
        <v>194</v>
      </c>
      <c r="G544" s="45" t="s">
        <v>46</v>
      </c>
      <c r="H544" s="45" t="s">
        <v>195</v>
      </c>
      <c r="I544" s="46" t="s">
        <v>42</v>
      </c>
      <c r="J544" s="66">
        <v>129.80000000000001</v>
      </c>
      <c r="K544" s="47">
        <f t="shared" si="12"/>
        <v>129.80000000000001</v>
      </c>
      <c r="L544" s="48"/>
      <c r="M544" s="11" t="s">
        <v>51</v>
      </c>
      <c r="N544" s="47">
        <f t="shared" si="13"/>
        <v>129.80000000000001</v>
      </c>
      <c r="O544" s="13">
        <v>45652</v>
      </c>
      <c r="P544" s="49">
        <v>282483</v>
      </c>
      <c r="R544" t="str">
        <f t="shared" si="14"/>
        <v>Dez/24</v>
      </c>
    </row>
    <row r="545" spans="2:18" ht="15.75" customHeight="1">
      <c r="B545" s="70">
        <v>45643</v>
      </c>
      <c r="C545" s="55" t="s">
        <v>272</v>
      </c>
      <c r="D545" s="43">
        <v>2024</v>
      </c>
      <c r="E545" s="44">
        <v>2</v>
      </c>
      <c r="F545" s="45" t="s">
        <v>196</v>
      </c>
      <c r="G545" s="45" t="s">
        <v>46</v>
      </c>
      <c r="H545" s="45" t="s">
        <v>195</v>
      </c>
      <c r="I545" s="46" t="s">
        <v>42</v>
      </c>
      <c r="J545" s="47">
        <v>222.4</v>
      </c>
      <c r="K545" s="47">
        <f t="shared" si="12"/>
        <v>444.8</v>
      </c>
      <c r="L545" s="48"/>
      <c r="M545" s="11" t="s">
        <v>51</v>
      </c>
      <c r="N545" s="47">
        <f t="shared" si="13"/>
        <v>444.8</v>
      </c>
      <c r="O545" s="13">
        <v>45652</v>
      </c>
      <c r="P545" s="49">
        <v>282483</v>
      </c>
      <c r="R545" t="str">
        <f t="shared" si="14"/>
        <v>Dez/24</v>
      </c>
    </row>
    <row r="546" spans="2:18" ht="15.75" customHeight="1">
      <c r="B546" s="54">
        <v>45643</v>
      </c>
      <c r="C546" s="55" t="s">
        <v>272</v>
      </c>
      <c r="D546" s="55">
        <v>2024</v>
      </c>
      <c r="E546" s="56">
        <v>1</v>
      </c>
      <c r="F546" s="57" t="s">
        <v>415</v>
      </c>
      <c r="G546" s="57" t="s">
        <v>40</v>
      </c>
      <c r="H546" s="58" t="s">
        <v>223</v>
      </c>
      <c r="I546" s="59" t="s">
        <v>42</v>
      </c>
      <c r="J546" s="96">
        <v>504.51</v>
      </c>
      <c r="K546" s="47">
        <f t="shared" si="12"/>
        <v>504.51</v>
      </c>
      <c r="L546" s="60"/>
      <c r="M546" s="55" t="s">
        <v>43</v>
      </c>
      <c r="N546" s="47">
        <f t="shared" si="13"/>
        <v>504.51</v>
      </c>
      <c r="O546" s="54">
        <v>45650</v>
      </c>
      <c r="P546" s="97">
        <v>1319588</v>
      </c>
      <c r="R546" t="str">
        <f t="shared" si="14"/>
        <v>Dez/24</v>
      </c>
    </row>
    <row r="547" spans="2:18" ht="15.75" customHeight="1">
      <c r="B547" s="54">
        <v>45643</v>
      </c>
      <c r="C547" s="55" t="s">
        <v>272</v>
      </c>
      <c r="D547" s="55">
        <v>2024</v>
      </c>
      <c r="E547" s="56">
        <v>12</v>
      </c>
      <c r="F547" s="58" t="s">
        <v>95</v>
      </c>
      <c r="G547" s="57" t="s">
        <v>40</v>
      </c>
      <c r="H547" s="58" t="s">
        <v>223</v>
      </c>
      <c r="I547" s="59" t="s">
        <v>42</v>
      </c>
      <c r="J547" s="96">
        <v>39.99</v>
      </c>
      <c r="K547" s="47">
        <f t="shared" si="12"/>
        <v>479.88</v>
      </c>
      <c r="L547" s="60"/>
      <c r="M547" s="55" t="s">
        <v>51</v>
      </c>
      <c r="N547" s="47">
        <f t="shared" si="13"/>
        <v>479.88</v>
      </c>
      <c r="O547" s="54">
        <v>45650</v>
      </c>
      <c r="P547" s="97">
        <v>1319588</v>
      </c>
      <c r="R547" t="str">
        <f t="shared" si="14"/>
        <v>Dez/24</v>
      </c>
    </row>
    <row r="548" spans="2:18" ht="15.75" customHeight="1">
      <c r="B548" s="70">
        <v>45644</v>
      </c>
      <c r="C548" s="55" t="s">
        <v>272</v>
      </c>
      <c r="D548" s="43">
        <v>2024</v>
      </c>
      <c r="E548" s="44">
        <v>20</v>
      </c>
      <c r="F548" s="45" t="s">
        <v>81</v>
      </c>
      <c r="G548" s="45" t="s">
        <v>77</v>
      </c>
      <c r="H548" s="45" t="s">
        <v>78</v>
      </c>
      <c r="I548" s="65" t="s">
        <v>42</v>
      </c>
      <c r="J548" s="66">
        <v>495</v>
      </c>
      <c r="K548" s="47">
        <f t="shared" si="12"/>
        <v>9900</v>
      </c>
      <c r="L548" s="48"/>
      <c r="M548" s="11" t="s">
        <v>43</v>
      </c>
      <c r="N548" s="47">
        <f t="shared" si="13"/>
        <v>9900</v>
      </c>
      <c r="O548" s="13">
        <v>45649</v>
      </c>
      <c r="P548" s="67">
        <v>158</v>
      </c>
      <c r="R548" t="str">
        <f t="shared" si="14"/>
        <v>Dez/24</v>
      </c>
    </row>
    <row r="549" spans="2:18" ht="15.75" customHeight="1">
      <c r="B549" s="70">
        <v>45644</v>
      </c>
      <c r="C549" s="55" t="s">
        <v>272</v>
      </c>
      <c r="D549" s="43">
        <v>2024</v>
      </c>
      <c r="E549" s="44">
        <v>2</v>
      </c>
      <c r="F549" s="51" t="s">
        <v>75</v>
      </c>
      <c r="G549" s="45" t="s">
        <v>77</v>
      </c>
      <c r="H549" s="45" t="s">
        <v>78</v>
      </c>
      <c r="I549" s="65" t="s">
        <v>42</v>
      </c>
      <c r="J549" s="66">
        <v>435</v>
      </c>
      <c r="K549" s="47">
        <f t="shared" si="12"/>
        <v>870</v>
      </c>
      <c r="L549" s="48"/>
      <c r="M549" s="11" t="s">
        <v>43</v>
      </c>
      <c r="N549" s="47">
        <f t="shared" si="13"/>
        <v>870</v>
      </c>
      <c r="O549" s="13">
        <v>45649</v>
      </c>
      <c r="P549" s="67">
        <v>158</v>
      </c>
      <c r="R549" t="str">
        <f t="shared" si="14"/>
        <v>Dez/24</v>
      </c>
    </row>
    <row r="550" spans="2:18" ht="15.75" customHeight="1">
      <c r="B550" s="70">
        <v>45644</v>
      </c>
      <c r="C550" s="55" t="s">
        <v>272</v>
      </c>
      <c r="D550" s="43">
        <v>2024</v>
      </c>
      <c r="E550" s="44">
        <v>8</v>
      </c>
      <c r="F550" s="51" t="s">
        <v>64</v>
      </c>
      <c r="G550" s="45" t="s">
        <v>46</v>
      </c>
      <c r="H550" s="51" t="s">
        <v>65</v>
      </c>
      <c r="I550" s="46" t="s">
        <v>42</v>
      </c>
      <c r="J550" s="66">
        <v>41</v>
      </c>
      <c r="K550" s="47">
        <f t="shared" si="12"/>
        <v>328</v>
      </c>
      <c r="L550" s="48"/>
      <c r="M550" s="11" t="s">
        <v>43</v>
      </c>
      <c r="N550" s="47">
        <f t="shared" si="13"/>
        <v>328</v>
      </c>
      <c r="O550" s="13">
        <v>45647</v>
      </c>
      <c r="P550" s="67">
        <v>16918</v>
      </c>
      <c r="R550" t="str">
        <f t="shared" si="14"/>
        <v>Dez/24</v>
      </c>
    </row>
    <row r="551" spans="2:18" ht="15.75" customHeight="1">
      <c r="B551" s="70">
        <v>45644</v>
      </c>
      <c r="C551" s="55" t="s">
        <v>272</v>
      </c>
      <c r="D551" s="43">
        <v>2024</v>
      </c>
      <c r="E551" s="44">
        <v>4</v>
      </c>
      <c r="F551" s="45" t="s">
        <v>66</v>
      </c>
      <c r="G551" s="45" t="s">
        <v>46</v>
      </c>
      <c r="H551" s="51" t="s">
        <v>65</v>
      </c>
      <c r="I551" s="46" t="s">
        <v>42</v>
      </c>
      <c r="J551" s="66">
        <v>35</v>
      </c>
      <c r="K551" s="47">
        <f t="shared" si="12"/>
        <v>140</v>
      </c>
      <c r="L551" s="48"/>
      <c r="M551" s="11" t="s">
        <v>43</v>
      </c>
      <c r="N551" s="47">
        <f t="shared" si="13"/>
        <v>140</v>
      </c>
      <c r="O551" s="13">
        <v>45647</v>
      </c>
      <c r="P551" s="67">
        <v>16918</v>
      </c>
      <c r="R551" t="str">
        <f t="shared" si="14"/>
        <v>Dez/24</v>
      </c>
    </row>
    <row r="552" spans="2:18" ht="15.75" customHeight="1">
      <c r="B552" s="70">
        <v>45644</v>
      </c>
      <c r="C552" s="55" t="s">
        <v>272</v>
      </c>
      <c r="D552" s="43">
        <v>2024</v>
      </c>
      <c r="E552" s="44">
        <v>2</v>
      </c>
      <c r="F552" s="51" t="s">
        <v>67</v>
      </c>
      <c r="G552" s="45" t="s">
        <v>46</v>
      </c>
      <c r="H552" s="45" t="s">
        <v>68</v>
      </c>
      <c r="I552" s="46" t="s">
        <v>42</v>
      </c>
      <c r="J552" s="66">
        <v>240</v>
      </c>
      <c r="K552" s="47">
        <f t="shared" si="12"/>
        <v>480</v>
      </c>
      <c r="L552" s="48"/>
      <c r="M552" s="11" t="s">
        <v>51</v>
      </c>
      <c r="N552" s="47">
        <f t="shared" si="13"/>
        <v>480</v>
      </c>
      <c r="O552" s="13">
        <v>45651</v>
      </c>
      <c r="P552" s="49">
        <v>1263345</v>
      </c>
      <c r="R552" t="str">
        <f t="shared" si="14"/>
        <v>Dez/24</v>
      </c>
    </row>
    <row r="553" spans="2:18" ht="15.75" customHeight="1">
      <c r="B553" s="70">
        <v>45645</v>
      </c>
      <c r="C553" s="55" t="s">
        <v>272</v>
      </c>
      <c r="D553" s="43">
        <v>2024</v>
      </c>
      <c r="E553" s="44">
        <v>1</v>
      </c>
      <c r="F553" s="45" t="s">
        <v>416</v>
      </c>
      <c r="G553" s="45" t="s">
        <v>108</v>
      </c>
      <c r="H553" s="45" t="s">
        <v>416</v>
      </c>
      <c r="I553" s="46" t="s">
        <v>42</v>
      </c>
      <c r="J553" s="66">
        <v>750</v>
      </c>
      <c r="K553" s="47">
        <f t="shared" si="12"/>
        <v>750</v>
      </c>
      <c r="L553" s="48"/>
      <c r="M553" s="11" t="s">
        <v>43</v>
      </c>
      <c r="N553" s="47">
        <f t="shared" si="13"/>
        <v>750</v>
      </c>
      <c r="O553" s="13">
        <v>45645</v>
      </c>
      <c r="P553" s="49">
        <v>0</v>
      </c>
      <c r="R553" t="str">
        <f t="shared" si="14"/>
        <v>Dez/24</v>
      </c>
    </row>
    <row r="554" spans="2:18" ht="15.75" customHeight="1">
      <c r="B554" s="70">
        <v>45645</v>
      </c>
      <c r="C554" s="55" t="s">
        <v>272</v>
      </c>
      <c r="D554" s="43">
        <v>2024</v>
      </c>
      <c r="E554" s="44">
        <v>1</v>
      </c>
      <c r="F554" s="51" t="s">
        <v>417</v>
      </c>
      <c r="G554" s="45" t="s">
        <v>61</v>
      </c>
      <c r="H554" s="45" t="s">
        <v>344</v>
      </c>
      <c r="I554" s="46" t="s">
        <v>42</v>
      </c>
      <c r="J554" s="66">
        <v>250</v>
      </c>
      <c r="K554" s="47">
        <f t="shared" si="12"/>
        <v>250</v>
      </c>
      <c r="L554" s="48"/>
      <c r="M554" s="11" t="s">
        <v>43</v>
      </c>
      <c r="N554" s="47">
        <f t="shared" si="13"/>
        <v>250</v>
      </c>
      <c r="O554" s="13">
        <v>45645</v>
      </c>
      <c r="P554" s="49">
        <v>0</v>
      </c>
      <c r="R554" t="str">
        <f t="shared" si="14"/>
        <v>Dez/24</v>
      </c>
    </row>
    <row r="555" spans="2:18" ht="15.75" customHeight="1">
      <c r="B555" s="70">
        <v>45645</v>
      </c>
      <c r="C555" s="55" t="s">
        <v>272</v>
      </c>
      <c r="D555" s="43">
        <v>2024</v>
      </c>
      <c r="E555" s="44">
        <v>2</v>
      </c>
      <c r="F555" s="51" t="s">
        <v>418</v>
      </c>
      <c r="G555" s="45" t="s">
        <v>46</v>
      </c>
      <c r="H555" s="51" t="s">
        <v>195</v>
      </c>
      <c r="I555" s="46" t="s">
        <v>42</v>
      </c>
      <c r="J555" s="66">
        <v>222.4</v>
      </c>
      <c r="K555" s="47">
        <f t="shared" si="12"/>
        <v>444.8</v>
      </c>
      <c r="L555" s="48"/>
      <c r="M555" s="11" t="s">
        <v>51</v>
      </c>
      <c r="N555" s="47">
        <f t="shared" si="13"/>
        <v>444.8</v>
      </c>
      <c r="O555" s="13">
        <v>45656</v>
      </c>
      <c r="P555" s="67">
        <v>282960</v>
      </c>
      <c r="R555" t="str">
        <f t="shared" si="14"/>
        <v>Dez/24</v>
      </c>
    </row>
    <row r="556" spans="2:18" ht="15.75" customHeight="1">
      <c r="B556" s="70">
        <v>45645</v>
      </c>
      <c r="C556" s="55" t="s">
        <v>272</v>
      </c>
      <c r="D556" s="43">
        <v>2024</v>
      </c>
      <c r="E556" s="44">
        <v>1</v>
      </c>
      <c r="F556" s="51" t="s">
        <v>419</v>
      </c>
      <c r="G556" s="45" t="s">
        <v>53</v>
      </c>
      <c r="H556" s="51" t="s">
        <v>331</v>
      </c>
      <c r="I556" s="46" t="s">
        <v>42</v>
      </c>
      <c r="J556" s="66">
        <v>24.99</v>
      </c>
      <c r="K556" s="47">
        <f t="shared" si="12"/>
        <v>24.99</v>
      </c>
      <c r="L556" s="48"/>
      <c r="M556" s="11" t="s">
        <v>43</v>
      </c>
      <c r="N556" s="47">
        <f t="shared" si="13"/>
        <v>24.99</v>
      </c>
      <c r="O556" s="13">
        <v>45645</v>
      </c>
      <c r="P556" s="67">
        <v>0</v>
      </c>
      <c r="R556" t="str">
        <f t="shared" si="14"/>
        <v>Dez/24</v>
      </c>
    </row>
    <row r="557" spans="2:18" ht="15.75" customHeight="1">
      <c r="B557" s="70">
        <v>45645</v>
      </c>
      <c r="C557" s="55" t="s">
        <v>272</v>
      </c>
      <c r="D557" s="43">
        <v>2024</v>
      </c>
      <c r="E557" s="44">
        <v>3</v>
      </c>
      <c r="F557" s="45" t="s">
        <v>420</v>
      </c>
      <c r="G557" s="51" t="s">
        <v>53</v>
      </c>
      <c r="H557" s="45" t="s">
        <v>331</v>
      </c>
      <c r="I557" s="46" t="s">
        <v>42</v>
      </c>
      <c r="J557" s="47">
        <v>36.9</v>
      </c>
      <c r="K557" s="47">
        <f t="shared" si="12"/>
        <v>110.69999999999999</v>
      </c>
      <c r="L557" s="48"/>
      <c r="M557" s="11" t="s">
        <v>43</v>
      </c>
      <c r="N557" s="47">
        <f t="shared" si="13"/>
        <v>110.69999999999999</v>
      </c>
      <c r="O557" s="13">
        <v>45645</v>
      </c>
      <c r="P557" s="49">
        <v>0</v>
      </c>
      <c r="R557" t="str">
        <f t="shared" si="14"/>
        <v>Dez/24</v>
      </c>
    </row>
    <row r="558" spans="2:18" ht="15.75" customHeight="1">
      <c r="B558" s="70">
        <v>45645</v>
      </c>
      <c r="C558" s="55" t="s">
        <v>272</v>
      </c>
      <c r="D558" s="43">
        <v>2024</v>
      </c>
      <c r="E558" s="44">
        <v>6</v>
      </c>
      <c r="F558" s="51" t="s">
        <v>64</v>
      </c>
      <c r="G558" s="45" t="s">
        <v>46</v>
      </c>
      <c r="H558" s="51" t="s">
        <v>65</v>
      </c>
      <c r="I558" s="46" t="s">
        <v>42</v>
      </c>
      <c r="J558" s="66">
        <v>41</v>
      </c>
      <c r="K558" s="47">
        <f t="shared" si="12"/>
        <v>246</v>
      </c>
      <c r="L558" s="48"/>
      <c r="M558" s="11" t="s">
        <v>43</v>
      </c>
      <c r="N558" s="47">
        <f t="shared" si="13"/>
        <v>246</v>
      </c>
      <c r="O558" s="13">
        <v>45647</v>
      </c>
      <c r="P558" s="67">
        <v>16973</v>
      </c>
      <c r="R558" t="str">
        <f t="shared" si="14"/>
        <v>Dez/24</v>
      </c>
    </row>
    <row r="559" spans="2:18" ht="15.75" customHeight="1">
      <c r="B559" s="70">
        <v>45645</v>
      </c>
      <c r="C559" s="55" t="s">
        <v>272</v>
      </c>
      <c r="D559" s="43">
        <v>2024</v>
      </c>
      <c r="E559" s="44">
        <v>5</v>
      </c>
      <c r="F559" s="45" t="s">
        <v>66</v>
      </c>
      <c r="G559" s="45" t="s">
        <v>46</v>
      </c>
      <c r="H559" s="51" t="s">
        <v>65</v>
      </c>
      <c r="I559" s="46" t="s">
        <v>42</v>
      </c>
      <c r="J559" s="66">
        <v>35</v>
      </c>
      <c r="K559" s="47">
        <f t="shared" si="12"/>
        <v>175</v>
      </c>
      <c r="L559" s="48"/>
      <c r="M559" s="11" t="s">
        <v>43</v>
      </c>
      <c r="N559" s="47">
        <f t="shared" si="13"/>
        <v>175</v>
      </c>
      <c r="O559" s="13">
        <v>45647</v>
      </c>
      <c r="P559" s="67">
        <v>16973</v>
      </c>
      <c r="R559" t="str">
        <f t="shared" si="14"/>
        <v>Dez/24</v>
      </c>
    </row>
    <row r="560" spans="2:18" ht="15.75" customHeight="1">
      <c r="B560" s="70">
        <v>45645</v>
      </c>
      <c r="C560" s="55" t="s">
        <v>272</v>
      </c>
      <c r="D560" s="43">
        <v>2024</v>
      </c>
      <c r="E560" s="44">
        <v>6</v>
      </c>
      <c r="F560" s="45" t="s">
        <v>421</v>
      </c>
      <c r="G560" s="45" t="s">
        <v>61</v>
      </c>
      <c r="H560" s="45" t="s">
        <v>422</v>
      </c>
      <c r="I560" s="46" t="s">
        <v>42</v>
      </c>
      <c r="J560" s="47">
        <v>266.7</v>
      </c>
      <c r="K560" s="47">
        <f t="shared" si="12"/>
        <v>1600.1999999999998</v>
      </c>
      <c r="L560" s="48"/>
      <c r="M560" s="11" t="s">
        <v>43</v>
      </c>
      <c r="N560" s="47">
        <f t="shared" si="13"/>
        <v>1600.1999999999998</v>
      </c>
      <c r="O560" s="13">
        <v>45645</v>
      </c>
      <c r="P560" s="49">
        <v>0</v>
      </c>
      <c r="R560" t="str">
        <f t="shared" si="14"/>
        <v>Dez/24</v>
      </c>
    </row>
    <row r="561" spans="2:18" ht="15.75" customHeight="1">
      <c r="B561" s="70">
        <v>45645</v>
      </c>
      <c r="C561" s="55" t="s">
        <v>272</v>
      </c>
      <c r="D561" s="43">
        <v>2024</v>
      </c>
      <c r="E561" s="44">
        <v>1</v>
      </c>
      <c r="F561" s="51" t="s">
        <v>423</v>
      </c>
      <c r="G561" s="45" t="s">
        <v>104</v>
      </c>
      <c r="H561" s="45" t="s">
        <v>424</v>
      </c>
      <c r="I561" s="46" t="s">
        <v>42</v>
      </c>
      <c r="J561" s="47">
        <v>5000</v>
      </c>
      <c r="K561" s="47">
        <f t="shared" si="12"/>
        <v>5000</v>
      </c>
      <c r="L561" s="48"/>
      <c r="M561" s="11" t="s">
        <v>127</v>
      </c>
      <c r="N561" s="47">
        <f t="shared" si="13"/>
        <v>5000</v>
      </c>
      <c r="O561" s="13">
        <v>45657</v>
      </c>
      <c r="P561" s="49">
        <v>0</v>
      </c>
      <c r="R561" t="str">
        <f t="shared" si="14"/>
        <v>Dez/24</v>
      </c>
    </row>
    <row r="562" spans="2:18" ht="15.75" customHeight="1">
      <c r="B562" s="70">
        <v>45646</v>
      </c>
      <c r="C562" s="55" t="s">
        <v>272</v>
      </c>
      <c r="D562" s="55">
        <v>2024</v>
      </c>
      <c r="E562" s="56">
        <v>1</v>
      </c>
      <c r="F562" s="51" t="s">
        <v>426</v>
      </c>
      <c r="G562" s="45" t="s">
        <v>104</v>
      </c>
      <c r="H562" s="51" t="s">
        <v>393</v>
      </c>
      <c r="I562" s="46" t="s">
        <v>42</v>
      </c>
      <c r="J562" s="66">
        <v>206.87</v>
      </c>
      <c r="K562" s="47">
        <f t="shared" si="12"/>
        <v>206.87</v>
      </c>
      <c r="L562" s="48"/>
      <c r="M562" s="11" t="s">
        <v>43</v>
      </c>
      <c r="N562" s="47">
        <f t="shared" si="13"/>
        <v>206.87</v>
      </c>
      <c r="O562" s="13">
        <v>45646</v>
      </c>
      <c r="P562" s="67">
        <v>0</v>
      </c>
      <c r="R562" t="str">
        <f t="shared" si="14"/>
        <v>Dez/24</v>
      </c>
    </row>
    <row r="563" spans="2:18" ht="15.75" customHeight="1">
      <c r="B563" s="70">
        <v>45646</v>
      </c>
      <c r="C563" s="55" t="s">
        <v>272</v>
      </c>
      <c r="D563" s="55">
        <v>2024</v>
      </c>
      <c r="E563" s="56">
        <v>1</v>
      </c>
      <c r="F563" s="51" t="s">
        <v>427</v>
      </c>
      <c r="G563" s="45" t="s">
        <v>104</v>
      </c>
      <c r="H563" s="51" t="s">
        <v>393</v>
      </c>
      <c r="I563" s="46" t="s">
        <v>42</v>
      </c>
      <c r="J563" s="66">
        <v>189.46</v>
      </c>
      <c r="K563" s="47">
        <f t="shared" si="12"/>
        <v>189.46</v>
      </c>
      <c r="L563" s="48"/>
      <c r="M563" s="11" t="s">
        <v>43</v>
      </c>
      <c r="N563" s="47">
        <f t="shared" si="13"/>
        <v>189.46</v>
      </c>
      <c r="O563" s="13">
        <v>45646</v>
      </c>
      <c r="P563" s="67">
        <v>0</v>
      </c>
      <c r="R563" t="str">
        <f t="shared" si="14"/>
        <v>Dez/24</v>
      </c>
    </row>
    <row r="564" spans="2:18" ht="15.75" customHeight="1">
      <c r="B564" s="70">
        <v>45646</v>
      </c>
      <c r="C564" s="55" t="s">
        <v>272</v>
      </c>
      <c r="D564" s="55">
        <v>2024</v>
      </c>
      <c r="E564" s="56">
        <v>1</v>
      </c>
      <c r="F564" s="51" t="s">
        <v>428</v>
      </c>
      <c r="G564" s="45" t="s">
        <v>104</v>
      </c>
      <c r="H564" s="51" t="s">
        <v>393</v>
      </c>
      <c r="I564" s="46" t="s">
        <v>42</v>
      </c>
      <c r="J564" s="66">
        <v>146.94999999999999</v>
      </c>
      <c r="K564" s="47">
        <f t="shared" si="12"/>
        <v>146.94999999999999</v>
      </c>
      <c r="L564" s="48"/>
      <c r="M564" s="11" t="s">
        <v>43</v>
      </c>
      <c r="N564" s="47">
        <f t="shared" si="13"/>
        <v>146.94999999999999</v>
      </c>
      <c r="O564" s="13">
        <v>45646</v>
      </c>
      <c r="P564" s="67">
        <v>0</v>
      </c>
      <c r="R564" t="str">
        <f t="shared" si="14"/>
        <v>Dez/24</v>
      </c>
    </row>
    <row r="565" spans="2:18" ht="15.75" customHeight="1">
      <c r="B565" s="70">
        <v>45646</v>
      </c>
      <c r="C565" s="55" t="s">
        <v>272</v>
      </c>
      <c r="D565" s="55">
        <v>2024</v>
      </c>
      <c r="E565" s="56">
        <v>1</v>
      </c>
      <c r="F565" s="51" t="s">
        <v>429</v>
      </c>
      <c r="G565" s="45" t="s">
        <v>104</v>
      </c>
      <c r="H565" s="51" t="s">
        <v>393</v>
      </c>
      <c r="I565" s="46" t="s">
        <v>42</v>
      </c>
      <c r="J565" s="66">
        <v>400</v>
      </c>
      <c r="K565" s="47">
        <f t="shared" si="12"/>
        <v>400</v>
      </c>
      <c r="L565" s="48"/>
      <c r="M565" s="11" t="s">
        <v>43</v>
      </c>
      <c r="N565" s="47">
        <f t="shared" si="13"/>
        <v>400</v>
      </c>
      <c r="O565" s="13">
        <v>45646</v>
      </c>
      <c r="P565" s="67">
        <v>0</v>
      </c>
      <c r="R565" t="str">
        <f t="shared" si="14"/>
        <v>Dez/24</v>
      </c>
    </row>
    <row r="566" spans="2:18" ht="15.75" customHeight="1">
      <c r="B566" s="70">
        <v>45646</v>
      </c>
      <c r="C566" s="55" t="s">
        <v>272</v>
      </c>
      <c r="D566" s="98">
        <v>2024</v>
      </c>
      <c r="E566" s="56">
        <v>1</v>
      </c>
      <c r="F566" s="51" t="s">
        <v>430</v>
      </c>
      <c r="G566" s="45" t="s">
        <v>104</v>
      </c>
      <c r="H566" s="51" t="s">
        <v>393</v>
      </c>
      <c r="I566" s="46" t="s">
        <v>42</v>
      </c>
      <c r="J566" s="66">
        <v>400</v>
      </c>
      <c r="K566" s="47">
        <f t="shared" si="12"/>
        <v>400</v>
      </c>
      <c r="L566" s="48"/>
      <c r="M566" s="11" t="s">
        <v>43</v>
      </c>
      <c r="N566" s="47">
        <f t="shared" si="13"/>
        <v>400</v>
      </c>
      <c r="O566" s="13">
        <v>45646</v>
      </c>
      <c r="P566" s="67">
        <v>0</v>
      </c>
      <c r="R566" t="str">
        <f t="shared" si="14"/>
        <v>Dez/24</v>
      </c>
    </row>
    <row r="567" spans="2:18" ht="15.75" customHeight="1">
      <c r="B567" s="70">
        <v>45646</v>
      </c>
      <c r="C567" s="55" t="s">
        <v>272</v>
      </c>
      <c r="D567" s="43">
        <v>2024</v>
      </c>
      <c r="E567" s="44">
        <v>1</v>
      </c>
      <c r="F567" s="51" t="s">
        <v>431</v>
      </c>
      <c r="G567" s="45" t="s">
        <v>104</v>
      </c>
      <c r="H567" s="51" t="s">
        <v>393</v>
      </c>
      <c r="I567" s="46" t="s">
        <v>42</v>
      </c>
      <c r="J567" s="66">
        <v>400</v>
      </c>
      <c r="K567" s="47">
        <f t="shared" si="12"/>
        <v>400</v>
      </c>
      <c r="L567" s="48"/>
      <c r="M567" s="11" t="s">
        <v>43</v>
      </c>
      <c r="N567" s="47">
        <f t="shared" si="13"/>
        <v>400</v>
      </c>
      <c r="O567" s="13">
        <v>45646</v>
      </c>
      <c r="P567" s="67">
        <v>0</v>
      </c>
      <c r="R567" t="str">
        <f t="shared" si="14"/>
        <v>Dez/24</v>
      </c>
    </row>
    <row r="568" spans="2:18" ht="15.75" customHeight="1">
      <c r="B568" s="70">
        <v>45647</v>
      </c>
      <c r="C568" s="55" t="s">
        <v>272</v>
      </c>
      <c r="D568" s="43">
        <v>2024</v>
      </c>
      <c r="E568" s="44">
        <v>1</v>
      </c>
      <c r="F568" s="51" t="s">
        <v>432</v>
      </c>
      <c r="G568" s="45" t="s">
        <v>108</v>
      </c>
      <c r="H568" s="51" t="s">
        <v>159</v>
      </c>
      <c r="I568" s="46" t="s">
        <v>42</v>
      </c>
      <c r="J568" s="66">
        <v>1000</v>
      </c>
      <c r="K568" s="47">
        <f t="shared" si="12"/>
        <v>1000</v>
      </c>
      <c r="L568" s="48"/>
      <c r="M568" s="11" t="s">
        <v>43</v>
      </c>
      <c r="N568" s="47">
        <f t="shared" si="13"/>
        <v>1000</v>
      </c>
      <c r="O568" s="13">
        <v>45647</v>
      </c>
      <c r="P568" s="67">
        <v>0</v>
      </c>
      <c r="R568" t="str">
        <f t="shared" si="14"/>
        <v>Dez/24</v>
      </c>
    </row>
    <row r="569" spans="2:18" ht="15.75" customHeight="1">
      <c r="B569" s="70">
        <v>45647</v>
      </c>
      <c r="C569" s="55" t="s">
        <v>272</v>
      </c>
      <c r="D569" s="43">
        <v>2024</v>
      </c>
      <c r="E569" s="44">
        <v>1</v>
      </c>
      <c r="F569" s="51" t="s">
        <v>160</v>
      </c>
      <c r="G569" s="45" t="s">
        <v>108</v>
      </c>
      <c r="H569" s="51" t="s">
        <v>125</v>
      </c>
      <c r="I569" s="46" t="s">
        <v>42</v>
      </c>
      <c r="J569" s="66">
        <v>300</v>
      </c>
      <c r="K569" s="47">
        <f t="shared" si="12"/>
        <v>300</v>
      </c>
      <c r="L569" s="48"/>
      <c r="M569" s="11" t="s">
        <v>43</v>
      </c>
      <c r="N569" s="47">
        <f t="shared" si="13"/>
        <v>300</v>
      </c>
      <c r="O569" s="13">
        <v>45647</v>
      </c>
      <c r="P569" s="67">
        <v>0</v>
      </c>
      <c r="R569" t="str">
        <f t="shared" si="14"/>
        <v>Dez/24</v>
      </c>
    </row>
    <row r="570" spans="2:18" ht="15.75" customHeight="1">
      <c r="B570" s="70">
        <v>45647</v>
      </c>
      <c r="C570" s="55" t="s">
        <v>272</v>
      </c>
      <c r="D570" s="43">
        <v>2024</v>
      </c>
      <c r="E570" s="44">
        <v>1</v>
      </c>
      <c r="F570" s="45" t="s">
        <v>349</v>
      </c>
      <c r="G570" s="51" t="s">
        <v>96</v>
      </c>
      <c r="H570" s="45" t="s">
        <v>369</v>
      </c>
      <c r="I570" s="46" t="s">
        <v>42</v>
      </c>
      <c r="J570" s="47">
        <v>2759.26</v>
      </c>
      <c r="K570" s="47">
        <f t="shared" si="12"/>
        <v>2759.26</v>
      </c>
      <c r="L570" s="48"/>
      <c r="M570" s="11" t="s">
        <v>43</v>
      </c>
      <c r="N570" s="47">
        <f t="shared" si="13"/>
        <v>2759.26</v>
      </c>
      <c r="O570" s="13">
        <v>45647</v>
      </c>
      <c r="P570" s="49">
        <v>0</v>
      </c>
      <c r="R570" t="str">
        <f t="shared" si="14"/>
        <v>Dez/24</v>
      </c>
    </row>
    <row r="571" spans="2:18" ht="15.75" customHeight="1">
      <c r="B571" s="70">
        <v>45647</v>
      </c>
      <c r="C571" s="55" t="s">
        <v>272</v>
      </c>
      <c r="D571" s="69">
        <v>2024</v>
      </c>
      <c r="E571" s="72">
        <v>2</v>
      </c>
      <c r="F571" s="72" t="s">
        <v>219</v>
      </c>
      <c r="G571" s="72" t="s">
        <v>40</v>
      </c>
      <c r="H571" s="72" t="s">
        <v>220</v>
      </c>
      <c r="I571" s="72" t="s">
        <v>42</v>
      </c>
      <c r="J571" s="115">
        <v>105</v>
      </c>
      <c r="K571" s="47">
        <f t="shared" si="12"/>
        <v>210</v>
      </c>
      <c r="L571" s="72"/>
      <c r="M571" s="72" t="s">
        <v>43</v>
      </c>
      <c r="N571" s="47">
        <f t="shared" si="13"/>
        <v>210</v>
      </c>
      <c r="O571" s="95">
        <v>45647</v>
      </c>
      <c r="P571" s="72">
        <v>23077</v>
      </c>
      <c r="R571" t="str">
        <f t="shared" si="14"/>
        <v>Dez/24</v>
      </c>
    </row>
    <row r="572" spans="2:18" ht="15.75" customHeight="1">
      <c r="B572" s="70">
        <v>45647</v>
      </c>
      <c r="C572" s="55" t="s">
        <v>272</v>
      </c>
      <c r="D572" s="43">
        <v>2024</v>
      </c>
      <c r="E572" s="44">
        <v>16</v>
      </c>
      <c r="F572" s="51" t="s">
        <v>64</v>
      </c>
      <c r="G572" s="45" t="s">
        <v>46</v>
      </c>
      <c r="H572" s="51" t="s">
        <v>65</v>
      </c>
      <c r="I572" s="46" t="s">
        <v>42</v>
      </c>
      <c r="J572" s="66">
        <v>41</v>
      </c>
      <c r="K572" s="47">
        <f t="shared" si="12"/>
        <v>656</v>
      </c>
      <c r="L572" s="48"/>
      <c r="M572" s="11" t="s">
        <v>43</v>
      </c>
      <c r="N572" s="47">
        <f t="shared" si="13"/>
        <v>656</v>
      </c>
      <c r="O572" s="13">
        <v>45647</v>
      </c>
      <c r="P572" s="67">
        <v>17015</v>
      </c>
      <c r="R572" t="str">
        <f t="shared" si="14"/>
        <v>Dez/24</v>
      </c>
    </row>
    <row r="573" spans="2:18" ht="15.75" customHeight="1">
      <c r="B573" s="70">
        <v>45647</v>
      </c>
      <c r="C573" s="55" t="s">
        <v>272</v>
      </c>
      <c r="D573" s="43">
        <v>2024</v>
      </c>
      <c r="E573" s="44">
        <v>12</v>
      </c>
      <c r="F573" s="45" t="s">
        <v>66</v>
      </c>
      <c r="G573" s="45" t="s">
        <v>46</v>
      </c>
      <c r="H573" s="51" t="s">
        <v>65</v>
      </c>
      <c r="I573" s="46" t="s">
        <v>42</v>
      </c>
      <c r="J573" s="66">
        <v>35</v>
      </c>
      <c r="K573" s="47">
        <f t="shared" si="12"/>
        <v>420</v>
      </c>
      <c r="L573" s="48"/>
      <c r="M573" s="11" t="s">
        <v>43</v>
      </c>
      <c r="N573" s="47">
        <f t="shared" si="13"/>
        <v>420</v>
      </c>
      <c r="O573" s="13">
        <v>45647</v>
      </c>
      <c r="P573" s="67">
        <v>17015</v>
      </c>
      <c r="R573" t="str">
        <f t="shared" si="14"/>
        <v>Dez/24</v>
      </c>
    </row>
    <row r="574" spans="2:18" ht="15.75" customHeight="1">
      <c r="B574" s="54">
        <v>45647</v>
      </c>
      <c r="C574" s="55" t="s">
        <v>272</v>
      </c>
      <c r="D574" s="55">
        <v>2024</v>
      </c>
      <c r="E574" s="56">
        <v>10</v>
      </c>
      <c r="F574" s="58" t="s">
        <v>433</v>
      </c>
      <c r="G574" s="57" t="s">
        <v>77</v>
      </c>
      <c r="H574" s="58" t="s">
        <v>78</v>
      </c>
      <c r="I574" s="59" t="s">
        <v>42</v>
      </c>
      <c r="J574" s="96">
        <v>297</v>
      </c>
      <c r="K574" s="47">
        <f t="shared" si="12"/>
        <v>2970</v>
      </c>
      <c r="L574" s="60"/>
      <c r="M574" s="55" t="s">
        <v>43</v>
      </c>
      <c r="N574" s="47">
        <f t="shared" si="13"/>
        <v>2970</v>
      </c>
      <c r="O574" s="54">
        <v>45647</v>
      </c>
      <c r="P574" s="97">
        <v>213</v>
      </c>
      <c r="R574" t="str">
        <f t="shared" si="14"/>
        <v>Dez/24</v>
      </c>
    </row>
    <row r="575" spans="2:18" ht="15.75" customHeight="1">
      <c r="B575" s="70">
        <v>45647</v>
      </c>
      <c r="C575" s="55" t="s">
        <v>272</v>
      </c>
      <c r="D575" s="43">
        <v>2024</v>
      </c>
      <c r="E575" s="56">
        <v>10</v>
      </c>
      <c r="F575" s="51" t="s">
        <v>302</v>
      </c>
      <c r="G575" s="45" t="s">
        <v>96</v>
      </c>
      <c r="H575" s="51" t="s">
        <v>175</v>
      </c>
      <c r="I575" s="46" t="s">
        <v>42</v>
      </c>
      <c r="J575" s="66">
        <v>19.079999999999998</v>
      </c>
      <c r="K575" s="47">
        <f t="shared" si="12"/>
        <v>190.79999999999998</v>
      </c>
      <c r="L575" s="60"/>
      <c r="M575" s="55" t="s">
        <v>51</v>
      </c>
      <c r="N575" s="47">
        <f t="shared" si="13"/>
        <v>190.79999999999998</v>
      </c>
      <c r="O575" s="54">
        <v>45654</v>
      </c>
      <c r="P575" s="97">
        <v>600099</v>
      </c>
      <c r="R575" t="str">
        <f t="shared" si="14"/>
        <v>Dez/24</v>
      </c>
    </row>
    <row r="576" spans="2:18" ht="15.75" customHeight="1">
      <c r="B576" s="70">
        <v>45647</v>
      </c>
      <c r="C576" s="55" t="s">
        <v>272</v>
      </c>
      <c r="D576" s="43">
        <v>2024</v>
      </c>
      <c r="E576" s="56">
        <v>15</v>
      </c>
      <c r="F576" s="51" t="s">
        <v>303</v>
      </c>
      <c r="G576" s="45" t="s">
        <v>96</v>
      </c>
      <c r="H576" s="51" t="s">
        <v>175</v>
      </c>
      <c r="I576" s="46" t="s">
        <v>42</v>
      </c>
      <c r="J576" s="66">
        <v>16.920000000000002</v>
      </c>
      <c r="K576" s="47">
        <f t="shared" si="12"/>
        <v>253.8</v>
      </c>
      <c r="L576" s="60"/>
      <c r="M576" s="55" t="s">
        <v>51</v>
      </c>
      <c r="N576" s="47">
        <f t="shared" si="13"/>
        <v>253.8</v>
      </c>
      <c r="O576" s="54">
        <v>45654</v>
      </c>
      <c r="P576" s="97">
        <v>600099</v>
      </c>
      <c r="R576" t="str">
        <f t="shared" si="14"/>
        <v>Dez/24</v>
      </c>
    </row>
    <row r="577" spans="2:18" ht="15.75" customHeight="1">
      <c r="B577" s="70">
        <v>45647</v>
      </c>
      <c r="C577" s="55" t="s">
        <v>272</v>
      </c>
      <c r="D577" s="43">
        <v>2024</v>
      </c>
      <c r="E577" s="56">
        <v>15</v>
      </c>
      <c r="F577" s="51" t="s">
        <v>177</v>
      </c>
      <c r="G577" s="45" t="s">
        <v>96</v>
      </c>
      <c r="H577" s="51" t="s">
        <v>175</v>
      </c>
      <c r="I577" s="46" t="s">
        <v>42</v>
      </c>
      <c r="J577" s="66">
        <v>37.32</v>
      </c>
      <c r="K577" s="47">
        <f t="shared" si="12"/>
        <v>559.79999999999995</v>
      </c>
      <c r="L577" s="60"/>
      <c r="M577" s="55" t="s">
        <v>51</v>
      </c>
      <c r="N577" s="47">
        <f t="shared" si="13"/>
        <v>559.79999999999995</v>
      </c>
      <c r="O577" s="54">
        <v>45654</v>
      </c>
      <c r="P577" s="97">
        <v>600099</v>
      </c>
      <c r="R577" t="str">
        <f t="shared" si="14"/>
        <v>Dez/24</v>
      </c>
    </row>
    <row r="578" spans="2:18" ht="15.75" customHeight="1">
      <c r="B578" s="70">
        <v>45647</v>
      </c>
      <c r="C578" s="55" t="s">
        <v>272</v>
      </c>
      <c r="D578" s="43">
        <v>2024</v>
      </c>
      <c r="E578" s="56">
        <v>10</v>
      </c>
      <c r="F578" s="51" t="s">
        <v>178</v>
      </c>
      <c r="G578" s="45" t="s">
        <v>96</v>
      </c>
      <c r="H578" s="51" t="s">
        <v>175</v>
      </c>
      <c r="I578" s="46" t="s">
        <v>42</v>
      </c>
      <c r="J578" s="66">
        <v>18.66</v>
      </c>
      <c r="K578" s="47">
        <f t="shared" si="12"/>
        <v>186.6</v>
      </c>
      <c r="L578" s="60"/>
      <c r="M578" s="55" t="s">
        <v>51</v>
      </c>
      <c r="N578" s="47">
        <f t="shared" si="13"/>
        <v>186.6</v>
      </c>
      <c r="O578" s="54">
        <v>45654</v>
      </c>
      <c r="P578" s="97">
        <v>600099</v>
      </c>
      <c r="R578" t="str">
        <f t="shared" si="14"/>
        <v>Dez/24</v>
      </c>
    </row>
    <row r="579" spans="2:18" ht="15.75" customHeight="1">
      <c r="B579" s="70">
        <v>45647</v>
      </c>
      <c r="C579" s="55" t="s">
        <v>272</v>
      </c>
      <c r="D579" s="69">
        <v>2024</v>
      </c>
      <c r="E579" s="56">
        <v>6</v>
      </c>
      <c r="F579" s="51" t="s">
        <v>435</v>
      </c>
      <c r="G579" s="45" t="s">
        <v>96</v>
      </c>
      <c r="H579" s="51" t="s">
        <v>175</v>
      </c>
      <c r="I579" s="46" t="s">
        <v>42</v>
      </c>
      <c r="J579" s="66">
        <v>17.64</v>
      </c>
      <c r="K579" s="47">
        <f t="shared" si="12"/>
        <v>105.84</v>
      </c>
      <c r="L579" s="60"/>
      <c r="M579" s="55" t="s">
        <v>51</v>
      </c>
      <c r="N579" s="47">
        <f t="shared" si="13"/>
        <v>105.84</v>
      </c>
      <c r="O579" s="54">
        <v>45654</v>
      </c>
      <c r="P579" s="97">
        <v>600099</v>
      </c>
      <c r="R579" t="str">
        <f t="shared" ref="R579:R642" si="15">IF(B579="","",PROPER(TEXT(B579,"mmm/aa")))</f>
        <v>Dez/24</v>
      </c>
    </row>
    <row r="580" spans="2:18" ht="15.75" customHeight="1">
      <c r="B580" s="70">
        <v>45647</v>
      </c>
      <c r="C580" s="55" t="s">
        <v>272</v>
      </c>
      <c r="D580" s="43">
        <v>2024</v>
      </c>
      <c r="E580" s="56">
        <v>6</v>
      </c>
      <c r="F580" s="51" t="s">
        <v>357</v>
      </c>
      <c r="G580" s="45" t="s">
        <v>96</v>
      </c>
      <c r="H580" s="51" t="s">
        <v>175</v>
      </c>
      <c r="I580" s="46" t="s">
        <v>42</v>
      </c>
      <c r="J580" s="66">
        <v>17.64</v>
      </c>
      <c r="K580" s="47">
        <f t="shared" si="12"/>
        <v>105.84</v>
      </c>
      <c r="L580" s="60"/>
      <c r="M580" s="55" t="s">
        <v>51</v>
      </c>
      <c r="N580" s="47">
        <f t="shared" si="13"/>
        <v>105.84</v>
      </c>
      <c r="O580" s="54">
        <v>45654</v>
      </c>
      <c r="P580" s="97">
        <v>600099</v>
      </c>
      <c r="R580" t="str">
        <f t="shared" si="15"/>
        <v>Dez/24</v>
      </c>
    </row>
    <row r="581" spans="2:18" ht="15.75" customHeight="1">
      <c r="B581" s="70">
        <v>45647</v>
      </c>
      <c r="C581" s="55" t="s">
        <v>272</v>
      </c>
      <c r="D581" s="55">
        <v>2024</v>
      </c>
      <c r="E581" s="56">
        <v>6</v>
      </c>
      <c r="F581" s="51" t="s">
        <v>436</v>
      </c>
      <c r="G581" s="45" t="s">
        <v>96</v>
      </c>
      <c r="H581" s="51" t="s">
        <v>175</v>
      </c>
      <c r="I581" s="46" t="s">
        <v>42</v>
      </c>
      <c r="J581" s="96">
        <v>19.2</v>
      </c>
      <c r="K581" s="47">
        <f t="shared" si="12"/>
        <v>115.19999999999999</v>
      </c>
      <c r="L581" s="60"/>
      <c r="M581" s="55" t="s">
        <v>51</v>
      </c>
      <c r="N581" s="47">
        <f t="shared" si="13"/>
        <v>115.19999999999999</v>
      </c>
      <c r="O581" s="54">
        <v>45654</v>
      </c>
      <c r="P581" s="97">
        <v>600100</v>
      </c>
      <c r="R581" t="str">
        <f t="shared" si="15"/>
        <v>Dez/24</v>
      </c>
    </row>
    <row r="582" spans="2:18" ht="15.75" customHeight="1">
      <c r="B582" s="54">
        <v>45647</v>
      </c>
      <c r="C582" s="55" t="s">
        <v>272</v>
      </c>
      <c r="D582" s="55">
        <v>2024</v>
      </c>
      <c r="E582" s="56">
        <v>1</v>
      </c>
      <c r="F582" s="58" t="s">
        <v>437</v>
      </c>
      <c r="G582" s="57" t="s">
        <v>57</v>
      </c>
      <c r="H582" s="58" t="s">
        <v>274</v>
      </c>
      <c r="I582" s="59" t="s">
        <v>42</v>
      </c>
      <c r="J582" s="96">
        <v>117.9</v>
      </c>
      <c r="K582" s="47">
        <f t="shared" si="12"/>
        <v>117.9</v>
      </c>
      <c r="L582" s="60"/>
      <c r="M582" s="55" t="s">
        <v>51</v>
      </c>
      <c r="N582" s="47">
        <f t="shared" si="13"/>
        <v>117.9</v>
      </c>
      <c r="O582" s="54">
        <v>45301</v>
      </c>
      <c r="P582" s="97">
        <v>0</v>
      </c>
      <c r="R582" t="str">
        <f t="shared" si="15"/>
        <v>Dez/24</v>
      </c>
    </row>
    <row r="583" spans="2:18" ht="15.75" customHeight="1">
      <c r="B583" s="70">
        <v>45648</v>
      </c>
      <c r="C583" s="55" t="s">
        <v>272</v>
      </c>
      <c r="D583" s="43">
        <v>2024</v>
      </c>
      <c r="E583" s="44">
        <v>96</v>
      </c>
      <c r="F583" s="51" t="s">
        <v>438</v>
      </c>
      <c r="G583" s="45" t="s">
        <v>40</v>
      </c>
      <c r="H583" s="51" t="s">
        <v>369</v>
      </c>
      <c r="I583" s="46" t="s">
        <v>42</v>
      </c>
      <c r="J583" s="66">
        <v>7.99</v>
      </c>
      <c r="K583" s="47">
        <f t="shared" si="12"/>
        <v>767.04</v>
      </c>
      <c r="L583" s="48"/>
      <c r="M583" s="11" t="s">
        <v>439</v>
      </c>
      <c r="N583" s="47">
        <f t="shared" si="13"/>
        <v>767.04</v>
      </c>
      <c r="O583" s="13">
        <v>45648</v>
      </c>
      <c r="P583" s="67">
        <v>0</v>
      </c>
      <c r="R583" t="str">
        <f t="shared" si="15"/>
        <v>Dez/24</v>
      </c>
    </row>
    <row r="584" spans="2:18" ht="15.75" customHeight="1">
      <c r="B584" s="70">
        <v>45648</v>
      </c>
      <c r="C584" s="55" t="s">
        <v>272</v>
      </c>
      <c r="D584" s="43">
        <v>2024</v>
      </c>
      <c r="E584" s="44">
        <v>60</v>
      </c>
      <c r="F584" s="51" t="s">
        <v>178</v>
      </c>
      <c r="G584" s="45" t="s">
        <v>96</v>
      </c>
      <c r="H584" s="51" t="s">
        <v>369</v>
      </c>
      <c r="I584" s="46" t="s">
        <v>42</v>
      </c>
      <c r="J584" s="66">
        <v>3.49</v>
      </c>
      <c r="K584" s="47">
        <f t="shared" si="12"/>
        <v>209.4</v>
      </c>
      <c r="L584" s="48"/>
      <c r="M584" s="11" t="s">
        <v>439</v>
      </c>
      <c r="N584" s="47">
        <f t="shared" si="13"/>
        <v>209.4</v>
      </c>
      <c r="O584" s="13">
        <v>45648</v>
      </c>
      <c r="P584" s="67">
        <v>0</v>
      </c>
      <c r="R584" t="str">
        <f t="shared" si="15"/>
        <v>Dez/24</v>
      </c>
    </row>
    <row r="585" spans="2:18" ht="15.75" customHeight="1">
      <c r="B585" s="70">
        <v>45648</v>
      </c>
      <c r="C585" s="55" t="s">
        <v>272</v>
      </c>
      <c r="D585" s="43">
        <v>2024</v>
      </c>
      <c r="E585" s="44">
        <v>20</v>
      </c>
      <c r="F585" s="45" t="s">
        <v>440</v>
      </c>
      <c r="G585" s="45" t="s">
        <v>46</v>
      </c>
      <c r="H585" s="51" t="s">
        <v>369</v>
      </c>
      <c r="I585" s="46" t="s">
        <v>42</v>
      </c>
      <c r="J585" s="66">
        <v>7.99</v>
      </c>
      <c r="K585" s="47">
        <f t="shared" si="12"/>
        <v>159.80000000000001</v>
      </c>
      <c r="L585" s="48" t="s">
        <v>28</v>
      </c>
      <c r="M585" s="11" t="s">
        <v>439</v>
      </c>
      <c r="N585" s="47">
        <f>K585</f>
        <v>159.80000000000001</v>
      </c>
      <c r="O585" s="13">
        <v>45648</v>
      </c>
      <c r="P585" s="67">
        <v>0</v>
      </c>
      <c r="R585" t="str">
        <f t="shared" si="15"/>
        <v>Dez/24</v>
      </c>
    </row>
    <row r="586" spans="2:18" ht="15.75" customHeight="1">
      <c r="B586" s="70">
        <v>45648</v>
      </c>
      <c r="C586" s="55" t="s">
        <v>272</v>
      </c>
      <c r="D586" s="43">
        <v>2024</v>
      </c>
      <c r="E586" s="44">
        <v>1</v>
      </c>
      <c r="F586" s="51" t="s">
        <v>271</v>
      </c>
      <c r="G586" s="45" t="s">
        <v>46</v>
      </c>
      <c r="H586" s="51" t="s">
        <v>369</v>
      </c>
      <c r="I586" s="46" t="s">
        <v>42</v>
      </c>
      <c r="J586" s="66">
        <v>90.49</v>
      </c>
      <c r="K586" s="47">
        <f t="shared" si="12"/>
        <v>90.49</v>
      </c>
      <c r="L586" s="48"/>
      <c r="M586" s="11" t="s">
        <v>439</v>
      </c>
      <c r="N586" s="47">
        <f t="shared" ref="N586:N840" si="16">K586+L586</f>
        <v>90.49</v>
      </c>
      <c r="O586" s="13">
        <v>45648</v>
      </c>
      <c r="P586" s="67">
        <v>0</v>
      </c>
      <c r="R586" t="str">
        <f t="shared" si="15"/>
        <v>Dez/24</v>
      </c>
    </row>
    <row r="587" spans="2:18" ht="15.75" customHeight="1">
      <c r="B587" s="54">
        <v>45648</v>
      </c>
      <c r="C587" s="55" t="s">
        <v>272</v>
      </c>
      <c r="D587" s="55">
        <v>2024</v>
      </c>
      <c r="E587" s="56">
        <v>110</v>
      </c>
      <c r="F587" s="58" t="s">
        <v>39</v>
      </c>
      <c r="G587" s="57" t="s">
        <v>40</v>
      </c>
      <c r="H587" s="58" t="s">
        <v>300</v>
      </c>
      <c r="I587" s="59" t="s">
        <v>42</v>
      </c>
      <c r="J587" s="96">
        <v>4.5</v>
      </c>
      <c r="K587" s="47">
        <f t="shared" si="12"/>
        <v>495</v>
      </c>
      <c r="L587" s="60"/>
      <c r="M587" s="55" t="s">
        <v>43</v>
      </c>
      <c r="N587" s="47">
        <f t="shared" si="16"/>
        <v>495</v>
      </c>
      <c r="O587" s="54">
        <v>45648</v>
      </c>
      <c r="P587" s="97">
        <v>0</v>
      </c>
      <c r="R587" t="str">
        <f t="shared" si="15"/>
        <v>Dez/24</v>
      </c>
    </row>
    <row r="588" spans="2:18" ht="15.75" customHeight="1">
      <c r="B588" s="54">
        <v>45648</v>
      </c>
      <c r="C588" s="55" t="s">
        <v>272</v>
      </c>
      <c r="D588" s="55">
        <v>2024</v>
      </c>
      <c r="E588" s="56">
        <v>30</v>
      </c>
      <c r="F588" s="58" t="s">
        <v>230</v>
      </c>
      <c r="G588" s="57" t="s">
        <v>46</v>
      </c>
      <c r="H588" s="58" t="s">
        <v>231</v>
      </c>
      <c r="I588" s="59" t="s">
        <v>42</v>
      </c>
      <c r="J588" s="96">
        <v>44.87</v>
      </c>
      <c r="K588" s="47">
        <f t="shared" si="12"/>
        <v>1346.1</v>
      </c>
      <c r="L588" s="60"/>
      <c r="M588" s="55" t="s">
        <v>51</v>
      </c>
      <c r="N588" s="47">
        <f t="shared" si="16"/>
        <v>1346.1</v>
      </c>
      <c r="O588" s="54">
        <v>45310</v>
      </c>
      <c r="P588" s="97">
        <v>909318</v>
      </c>
      <c r="R588" t="str">
        <f t="shared" si="15"/>
        <v>Dez/24</v>
      </c>
    </row>
    <row r="589" spans="2:18" ht="15.75" customHeight="1">
      <c r="B589" s="54">
        <v>45649</v>
      </c>
      <c r="C589" s="55" t="s">
        <v>272</v>
      </c>
      <c r="D589" s="55">
        <v>2024</v>
      </c>
      <c r="E589" s="56">
        <v>1</v>
      </c>
      <c r="F589" s="58" t="s">
        <v>296</v>
      </c>
      <c r="G589" s="57" t="s">
        <v>57</v>
      </c>
      <c r="H589" s="58" t="s">
        <v>297</v>
      </c>
      <c r="I589" s="59" t="s">
        <v>42</v>
      </c>
      <c r="J589" s="96">
        <v>27.99</v>
      </c>
      <c r="K589" s="47">
        <f t="shared" si="12"/>
        <v>27.99</v>
      </c>
      <c r="L589" s="60"/>
      <c r="M589" s="55" t="s">
        <v>43</v>
      </c>
      <c r="N589" s="47">
        <f t="shared" si="16"/>
        <v>27.99</v>
      </c>
      <c r="O589" s="54">
        <v>45649</v>
      </c>
      <c r="P589" s="97">
        <v>0</v>
      </c>
      <c r="R589" t="str">
        <f t="shared" si="15"/>
        <v>Dez/24</v>
      </c>
    </row>
    <row r="590" spans="2:18" ht="15.75" customHeight="1">
      <c r="B590" s="54">
        <v>45649</v>
      </c>
      <c r="C590" s="55" t="s">
        <v>272</v>
      </c>
      <c r="D590" s="55">
        <v>2024</v>
      </c>
      <c r="E590" s="56">
        <v>1</v>
      </c>
      <c r="F590" s="57" t="s">
        <v>441</v>
      </c>
      <c r="G590" s="57" t="s">
        <v>57</v>
      </c>
      <c r="H590" s="58" t="s">
        <v>442</v>
      </c>
      <c r="I590" s="59" t="s">
        <v>42</v>
      </c>
      <c r="J590" s="96">
        <v>86.28</v>
      </c>
      <c r="K590" s="47">
        <f t="shared" si="12"/>
        <v>86.28</v>
      </c>
      <c r="L590" s="60"/>
      <c r="M590" s="55" t="s">
        <v>43</v>
      </c>
      <c r="N590" s="47">
        <f t="shared" si="16"/>
        <v>86.28</v>
      </c>
      <c r="O590" s="54">
        <v>45649</v>
      </c>
      <c r="P590" s="97">
        <v>0</v>
      </c>
      <c r="R590" t="str">
        <f t="shared" si="15"/>
        <v>Dez/24</v>
      </c>
    </row>
    <row r="591" spans="2:18" ht="15.75" customHeight="1">
      <c r="B591" s="54">
        <v>45649</v>
      </c>
      <c r="C591" s="55" t="s">
        <v>272</v>
      </c>
      <c r="D591" s="55">
        <v>2024</v>
      </c>
      <c r="E591" s="56">
        <v>1</v>
      </c>
      <c r="F591" s="58" t="s">
        <v>411</v>
      </c>
      <c r="G591" s="57" t="s">
        <v>46</v>
      </c>
      <c r="H591" s="58" t="s">
        <v>379</v>
      </c>
      <c r="I591" s="59" t="s">
        <v>42</v>
      </c>
      <c r="J591" s="96">
        <v>450</v>
      </c>
      <c r="K591" s="47">
        <f t="shared" si="12"/>
        <v>450</v>
      </c>
      <c r="L591" s="60"/>
      <c r="M591" s="55" t="s">
        <v>43</v>
      </c>
      <c r="N591" s="47">
        <f t="shared" si="16"/>
        <v>450</v>
      </c>
      <c r="O591" s="54">
        <v>45649</v>
      </c>
      <c r="P591" s="97">
        <v>0</v>
      </c>
      <c r="R591" t="str">
        <f t="shared" si="15"/>
        <v>Dez/24</v>
      </c>
    </row>
    <row r="592" spans="2:18" ht="15.75" customHeight="1">
      <c r="B592" s="54">
        <v>45649</v>
      </c>
      <c r="C592" s="55" t="s">
        <v>272</v>
      </c>
      <c r="D592" s="55">
        <v>2024</v>
      </c>
      <c r="E592" s="56">
        <v>1</v>
      </c>
      <c r="F592" s="57" t="s">
        <v>443</v>
      </c>
      <c r="G592" s="58" t="s">
        <v>61</v>
      </c>
      <c r="H592" s="57" t="s">
        <v>342</v>
      </c>
      <c r="I592" s="59" t="s">
        <v>42</v>
      </c>
      <c r="J592" s="59">
        <v>118.9</v>
      </c>
      <c r="K592" s="47">
        <f t="shared" si="12"/>
        <v>118.9</v>
      </c>
      <c r="L592" s="60"/>
      <c r="M592" s="55" t="s">
        <v>43</v>
      </c>
      <c r="N592" s="47">
        <f t="shared" si="16"/>
        <v>118.9</v>
      </c>
      <c r="O592" s="54">
        <v>45649</v>
      </c>
      <c r="P592" s="62">
        <v>0</v>
      </c>
      <c r="R592" t="str">
        <f t="shared" si="15"/>
        <v>Dez/24</v>
      </c>
    </row>
    <row r="593" spans="2:18" ht="15.75" customHeight="1">
      <c r="B593" s="54">
        <v>45649</v>
      </c>
      <c r="C593" s="55" t="s">
        <v>272</v>
      </c>
      <c r="D593" s="98">
        <v>2024</v>
      </c>
      <c r="E593" s="56">
        <v>26</v>
      </c>
      <c r="F593" s="57" t="s">
        <v>95</v>
      </c>
      <c r="G593" s="55" t="s">
        <v>40</v>
      </c>
      <c r="H593" s="57" t="s">
        <v>223</v>
      </c>
      <c r="I593" s="59" t="s">
        <v>42</v>
      </c>
      <c r="J593" s="60">
        <v>42.39</v>
      </c>
      <c r="K593" s="47">
        <f t="shared" si="12"/>
        <v>1102.1400000000001</v>
      </c>
      <c r="L593" s="60"/>
      <c r="M593" s="55" t="s">
        <v>51</v>
      </c>
      <c r="N593" s="47">
        <f t="shared" si="16"/>
        <v>1102.1400000000001</v>
      </c>
      <c r="O593" s="54">
        <v>45656</v>
      </c>
      <c r="P593" s="62">
        <v>1323471</v>
      </c>
      <c r="R593" t="str">
        <f t="shared" si="15"/>
        <v>Dez/24</v>
      </c>
    </row>
    <row r="594" spans="2:18" ht="15.75" customHeight="1">
      <c r="B594" s="70">
        <v>45649</v>
      </c>
      <c r="C594" s="55" t="s">
        <v>272</v>
      </c>
      <c r="D594" s="43">
        <v>2024</v>
      </c>
      <c r="E594" s="44">
        <v>1</v>
      </c>
      <c r="F594" s="45" t="s">
        <v>444</v>
      </c>
      <c r="G594" s="45" t="s">
        <v>40</v>
      </c>
      <c r="H594" s="45" t="s">
        <v>220</v>
      </c>
      <c r="I594" s="46" t="s">
        <v>42</v>
      </c>
      <c r="J594" s="47">
        <v>105.5</v>
      </c>
      <c r="K594" s="47">
        <f t="shared" si="12"/>
        <v>105.5</v>
      </c>
      <c r="L594" s="48"/>
      <c r="M594" s="11" t="s">
        <v>43</v>
      </c>
      <c r="N594" s="47">
        <f t="shared" si="16"/>
        <v>105.5</v>
      </c>
      <c r="O594" s="13">
        <v>45662</v>
      </c>
      <c r="P594" s="49">
        <v>0</v>
      </c>
      <c r="R594" t="str">
        <f t="shared" si="15"/>
        <v>Dez/24</v>
      </c>
    </row>
    <row r="595" spans="2:18" ht="15.75" customHeight="1">
      <c r="B595" s="70">
        <v>45649</v>
      </c>
      <c r="C595" s="55" t="s">
        <v>272</v>
      </c>
      <c r="D595" s="43">
        <v>2024</v>
      </c>
      <c r="E595" s="44">
        <v>1</v>
      </c>
      <c r="F595" s="45" t="s">
        <v>328</v>
      </c>
      <c r="G595" s="45" t="s">
        <v>40</v>
      </c>
      <c r="H595" s="45" t="s">
        <v>220</v>
      </c>
      <c r="I595" s="46" t="s">
        <v>42</v>
      </c>
      <c r="J595" s="47">
        <v>5.5</v>
      </c>
      <c r="K595" s="47">
        <f t="shared" si="12"/>
        <v>5.5</v>
      </c>
      <c r="L595" s="48"/>
      <c r="M595" s="11" t="s">
        <v>43</v>
      </c>
      <c r="N595" s="47">
        <f t="shared" si="16"/>
        <v>5.5</v>
      </c>
      <c r="O595" s="13">
        <v>45662</v>
      </c>
      <c r="P595" s="49">
        <v>0</v>
      </c>
      <c r="R595" t="str">
        <f t="shared" si="15"/>
        <v>Dez/24</v>
      </c>
    </row>
    <row r="596" spans="2:18" ht="15.75" customHeight="1">
      <c r="B596" s="70">
        <v>45649</v>
      </c>
      <c r="C596" s="55" t="s">
        <v>272</v>
      </c>
      <c r="D596" s="43">
        <v>2024</v>
      </c>
      <c r="E596" s="44">
        <v>1</v>
      </c>
      <c r="F596" s="45" t="s">
        <v>329</v>
      </c>
      <c r="G596" s="45" t="s">
        <v>40</v>
      </c>
      <c r="H596" s="45" t="s">
        <v>220</v>
      </c>
      <c r="I596" s="46" t="s">
        <v>42</v>
      </c>
      <c r="J596" s="47">
        <v>13.5</v>
      </c>
      <c r="K596" s="47">
        <f t="shared" si="12"/>
        <v>13.5</v>
      </c>
      <c r="L596" s="48"/>
      <c r="M596" s="11" t="s">
        <v>43</v>
      </c>
      <c r="N596" s="47">
        <f t="shared" si="16"/>
        <v>13.5</v>
      </c>
      <c r="O596" s="13">
        <v>45662</v>
      </c>
      <c r="P596" s="49">
        <v>0</v>
      </c>
      <c r="R596" t="str">
        <f t="shared" si="15"/>
        <v>Dez/24</v>
      </c>
    </row>
    <row r="597" spans="2:18" ht="15.75" customHeight="1">
      <c r="B597" s="70">
        <v>45649</v>
      </c>
      <c r="C597" s="55" t="s">
        <v>272</v>
      </c>
      <c r="D597" s="43">
        <v>2024</v>
      </c>
      <c r="E597" s="44">
        <v>1</v>
      </c>
      <c r="F597" s="45" t="s">
        <v>445</v>
      </c>
      <c r="G597" s="45" t="s">
        <v>53</v>
      </c>
      <c r="H597" s="45" t="s">
        <v>331</v>
      </c>
      <c r="I597" s="46" t="s">
        <v>42</v>
      </c>
      <c r="J597" s="47">
        <v>1034.3399999999999</v>
      </c>
      <c r="K597" s="47">
        <f t="shared" si="12"/>
        <v>1034.3399999999999</v>
      </c>
      <c r="L597" s="48"/>
      <c r="M597" s="11" t="s">
        <v>51</v>
      </c>
      <c r="N597" s="47">
        <f t="shared" si="16"/>
        <v>1034.3399999999999</v>
      </c>
      <c r="O597" s="13">
        <v>45662</v>
      </c>
      <c r="P597" s="49">
        <v>15479</v>
      </c>
      <c r="R597" t="str">
        <f t="shared" si="15"/>
        <v>Dez/24</v>
      </c>
    </row>
    <row r="598" spans="2:18" ht="15.75" customHeight="1">
      <c r="B598" s="54">
        <v>45650</v>
      </c>
      <c r="C598" s="55" t="s">
        <v>272</v>
      </c>
      <c r="D598" s="55">
        <v>2024</v>
      </c>
      <c r="E598" s="56">
        <v>8</v>
      </c>
      <c r="F598" s="58" t="s">
        <v>64</v>
      </c>
      <c r="G598" s="57" t="s">
        <v>46</v>
      </c>
      <c r="H598" s="58" t="s">
        <v>65</v>
      </c>
      <c r="I598" s="59" t="s">
        <v>42</v>
      </c>
      <c r="J598" s="96">
        <v>41</v>
      </c>
      <c r="K598" s="47">
        <f t="shared" si="12"/>
        <v>328</v>
      </c>
      <c r="L598" s="60"/>
      <c r="M598" s="55" t="s">
        <v>43</v>
      </c>
      <c r="N598" s="47">
        <f t="shared" si="16"/>
        <v>328</v>
      </c>
      <c r="O598" s="54">
        <v>45650</v>
      </c>
      <c r="P598" s="97">
        <v>17073</v>
      </c>
      <c r="R598" t="str">
        <f t="shared" si="15"/>
        <v>Dez/24</v>
      </c>
    </row>
    <row r="599" spans="2:18" ht="15.75" customHeight="1">
      <c r="B599" s="54">
        <v>45650</v>
      </c>
      <c r="C599" s="55" t="s">
        <v>272</v>
      </c>
      <c r="D599" s="55">
        <v>2024</v>
      </c>
      <c r="E599" s="56">
        <v>4</v>
      </c>
      <c r="F599" s="57" t="s">
        <v>66</v>
      </c>
      <c r="G599" s="58" t="s">
        <v>46</v>
      </c>
      <c r="H599" s="57" t="s">
        <v>65</v>
      </c>
      <c r="I599" s="59" t="s">
        <v>42</v>
      </c>
      <c r="J599" s="60">
        <v>35</v>
      </c>
      <c r="K599" s="47">
        <f t="shared" si="12"/>
        <v>140</v>
      </c>
      <c r="L599" s="60"/>
      <c r="M599" s="55" t="s">
        <v>43</v>
      </c>
      <c r="N599" s="47">
        <f t="shared" si="16"/>
        <v>140</v>
      </c>
      <c r="O599" s="54">
        <v>45650</v>
      </c>
      <c r="P599" s="97">
        <v>17073</v>
      </c>
      <c r="R599" t="str">
        <f t="shared" si="15"/>
        <v>Dez/24</v>
      </c>
    </row>
    <row r="600" spans="2:18" ht="15.75" customHeight="1">
      <c r="B600" s="54">
        <v>45651</v>
      </c>
      <c r="C600" s="55" t="s">
        <v>272</v>
      </c>
      <c r="D600" s="55">
        <v>2024</v>
      </c>
      <c r="E600" s="56">
        <v>10</v>
      </c>
      <c r="F600" s="58" t="s">
        <v>81</v>
      </c>
      <c r="G600" s="57" t="s">
        <v>77</v>
      </c>
      <c r="H600" s="58" t="s">
        <v>78</v>
      </c>
      <c r="I600" s="59" t="s">
        <v>42</v>
      </c>
      <c r="J600" s="96">
        <v>495</v>
      </c>
      <c r="K600" s="47">
        <f t="shared" si="12"/>
        <v>4950</v>
      </c>
      <c r="L600" s="60"/>
      <c r="M600" s="55" t="s">
        <v>43</v>
      </c>
      <c r="N600" s="47">
        <f t="shared" si="16"/>
        <v>4950</v>
      </c>
      <c r="O600" s="54">
        <v>45657</v>
      </c>
      <c r="P600" s="97">
        <v>0</v>
      </c>
      <c r="R600" t="str">
        <f t="shared" si="15"/>
        <v>Dez/24</v>
      </c>
    </row>
    <row r="601" spans="2:18" ht="15.75" customHeight="1">
      <c r="B601" s="54">
        <v>45652</v>
      </c>
      <c r="C601" s="55" t="s">
        <v>272</v>
      </c>
      <c r="D601" s="55">
        <v>2024</v>
      </c>
      <c r="E601" s="116">
        <v>37.5</v>
      </c>
      <c r="F601" s="58" t="s">
        <v>385</v>
      </c>
      <c r="G601" s="55" t="s">
        <v>46</v>
      </c>
      <c r="H601" s="58" t="s">
        <v>326</v>
      </c>
      <c r="I601" s="59" t="s">
        <v>42</v>
      </c>
      <c r="J601" s="60">
        <v>19.899999999999999</v>
      </c>
      <c r="K601" s="47">
        <f t="shared" si="12"/>
        <v>746.25</v>
      </c>
      <c r="L601" s="60"/>
      <c r="M601" s="55" t="s">
        <v>51</v>
      </c>
      <c r="N601" s="47">
        <f t="shared" si="16"/>
        <v>746.25</v>
      </c>
      <c r="O601" s="54">
        <v>45659</v>
      </c>
      <c r="P601" s="97">
        <v>3334561</v>
      </c>
      <c r="R601" t="str">
        <f t="shared" si="15"/>
        <v>Dez/24</v>
      </c>
    </row>
    <row r="602" spans="2:18" ht="15.75" customHeight="1">
      <c r="B602" s="54">
        <v>45652</v>
      </c>
      <c r="C602" s="55" t="s">
        <v>272</v>
      </c>
      <c r="D602" s="55">
        <v>2024</v>
      </c>
      <c r="E602" s="56">
        <v>12</v>
      </c>
      <c r="F602" s="58" t="s">
        <v>233</v>
      </c>
      <c r="G602" s="57" t="s">
        <v>46</v>
      </c>
      <c r="H602" s="58" t="s">
        <v>326</v>
      </c>
      <c r="I602" s="59" t="s">
        <v>42</v>
      </c>
      <c r="J602" s="96">
        <v>57.9</v>
      </c>
      <c r="K602" s="47">
        <f t="shared" si="12"/>
        <v>694.8</v>
      </c>
      <c r="L602" s="60"/>
      <c r="M602" s="55" t="s">
        <v>51</v>
      </c>
      <c r="N602" s="47">
        <f t="shared" si="16"/>
        <v>694.8</v>
      </c>
      <c r="O602" s="54">
        <v>45659</v>
      </c>
      <c r="P602" s="97">
        <v>3334561</v>
      </c>
      <c r="R602" t="str">
        <f t="shared" si="15"/>
        <v>Dez/24</v>
      </c>
    </row>
    <row r="603" spans="2:18" ht="15.75" customHeight="1">
      <c r="B603" s="54">
        <v>45652</v>
      </c>
      <c r="C603" s="55" t="s">
        <v>272</v>
      </c>
      <c r="D603" s="55">
        <v>2024</v>
      </c>
      <c r="E603" s="56">
        <v>1</v>
      </c>
      <c r="F603" s="58" t="s">
        <v>446</v>
      </c>
      <c r="G603" s="57" t="s">
        <v>61</v>
      </c>
      <c r="H603" s="58" t="s">
        <v>447</v>
      </c>
      <c r="I603" s="59" t="s">
        <v>42</v>
      </c>
      <c r="J603" s="96">
        <v>6.65</v>
      </c>
      <c r="K603" s="47">
        <f t="shared" si="12"/>
        <v>6.65</v>
      </c>
      <c r="L603" s="60"/>
      <c r="M603" s="55" t="s">
        <v>43</v>
      </c>
      <c r="N603" s="47">
        <f t="shared" si="16"/>
        <v>6.65</v>
      </c>
      <c r="O603" s="54">
        <v>45652</v>
      </c>
      <c r="P603" s="97">
        <v>0</v>
      </c>
      <c r="R603" t="str">
        <f t="shared" si="15"/>
        <v>Dez/24</v>
      </c>
    </row>
    <row r="604" spans="2:18" ht="15.75" customHeight="1">
      <c r="B604" s="54">
        <v>45652</v>
      </c>
      <c r="C604" s="55" t="s">
        <v>272</v>
      </c>
      <c r="D604" s="55">
        <v>2024</v>
      </c>
      <c r="E604" s="56">
        <v>1</v>
      </c>
      <c r="F604" s="57" t="s">
        <v>448</v>
      </c>
      <c r="G604" s="57" t="s">
        <v>61</v>
      </c>
      <c r="H604" s="58" t="s">
        <v>449</v>
      </c>
      <c r="I604" s="59" t="s">
        <v>42</v>
      </c>
      <c r="J604" s="96">
        <v>206.43</v>
      </c>
      <c r="K604" s="47">
        <f t="shared" si="12"/>
        <v>206.43</v>
      </c>
      <c r="L604" s="60"/>
      <c r="M604" s="55" t="s">
        <v>43</v>
      </c>
      <c r="N604" s="47">
        <f t="shared" si="16"/>
        <v>206.43</v>
      </c>
      <c r="O604" s="54">
        <v>45652</v>
      </c>
      <c r="P604" s="97">
        <v>0</v>
      </c>
      <c r="R604" t="str">
        <f t="shared" si="15"/>
        <v>Dez/24</v>
      </c>
    </row>
    <row r="605" spans="2:18" ht="15.75" customHeight="1">
      <c r="B605" s="54">
        <v>45652</v>
      </c>
      <c r="C605" s="55" t="s">
        <v>272</v>
      </c>
      <c r="D605" s="55">
        <v>2024</v>
      </c>
      <c r="E605" s="56">
        <v>1</v>
      </c>
      <c r="F605" s="58" t="s">
        <v>450</v>
      </c>
      <c r="G605" s="57" t="s">
        <v>61</v>
      </c>
      <c r="H605" s="58" t="s">
        <v>451</v>
      </c>
      <c r="I605" s="59" t="s">
        <v>42</v>
      </c>
      <c r="J605" s="96">
        <v>20</v>
      </c>
      <c r="K605" s="47">
        <f t="shared" si="12"/>
        <v>20</v>
      </c>
      <c r="L605" s="60"/>
      <c r="M605" s="55" t="s">
        <v>43</v>
      </c>
      <c r="N605" s="47">
        <f t="shared" si="16"/>
        <v>20</v>
      </c>
      <c r="O605" s="54">
        <v>45652</v>
      </c>
      <c r="P605" s="97">
        <v>0</v>
      </c>
      <c r="R605" t="str">
        <f t="shared" si="15"/>
        <v>Dez/24</v>
      </c>
    </row>
    <row r="606" spans="2:18" ht="15.75" customHeight="1">
      <c r="B606" s="54">
        <v>45652</v>
      </c>
      <c r="C606" s="55" t="s">
        <v>272</v>
      </c>
      <c r="D606" s="55">
        <v>2024</v>
      </c>
      <c r="E606" s="56">
        <v>1</v>
      </c>
      <c r="F606" s="57" t="s">
        <v>452</v>
      </c>
      <c r="G606" s="58" t="s">
        <v>61</v>
      </c>
      <c r="H606" s="57" t="s">
        <v>453</v>
      </c>
      <c r="I606" s="59" t="s">
        <v>42</v>
      </c>
      <c r="J606" s="60">
        <v>120</v>
      </c>
      <c r="K606" s="47">
        <f t="shared" si="12"/>
        <v>120</v>
      </c>
      <c r="L606" s="60"/>
      <c r="M606" s="55" t="s">
        <v>43</v>
      </c>
      <c r="N606" s="47">
        <f t="shared" si="16"/>
        <v>120</v>
      </c>
      <c r="O606" s="54">
        <v>45652</v>
      </c>
      <c r="P606" s="62">
        <v>0</v>
      </c>
      <c r="R606" t="str">
        <f t="shared" si="15"/>
        <v>Dez/24</v>
      </c>
    </row>
    <row r="607" spans="2:18" ht="15.75" customHeight="1">
      <c r="B607" s="54">
        <v>45652</v>
      </c>
      <c r="C607" s="55" t="s">
        <v>272</v>
      </c>
      <c r="D607" s="98">
        <v>2024</v>
      </c>
      <c r="E607" s="56">
        <v>1</v>
      </c>
      <c r="F607" s="57" t="s">
        <v>454</v>
      </c>
      <c r="G607" s="55" t="s">
        <v>53</v>
      </c>
      <c r="H607" s="57" t="s">
        <v>353</v>
      </c>
      <c r="I607" s="59" t="s">
        <v>42</v>
      </c>
      <c r="J607" s="60">
        <v>45.9</v>
      </c>
      <c r="K607" s="47">
        <f t="shared" si="12"/>
        <v>45.9</v>
      </c>
      <c r="L607" s="60"/>
      <c r="M607" s="55" t="s">
        <v>43</v>
      </c>
      <c r="N607" s="47">
        <f t="shared" si="16"/>
        <v>45.9</v>
      </c>
      <c r="O607" s="54">
        <v>45652</v>
      </c>
      <c r="P607" s="62">
        <v>0</v>
      </c>
      <c r="R607" t="str">
        <f t="shared" si="15"/>
        <v>Dez/24</v>
      </c>
    </row>
    <row r="608" spans="2:18" ht="15.75" customHeight="1">
      <c r="B608" s="54">
        <v>45652</v>
      </c>
      <c r="C608" s="55" t="s">
        <v>272</v>
      </c>
      <c r="D608" s="55">
        <v>2024</v>
      </c>
      <c r="E608" s="56">
        <v>1</v>
      </c>
      <c r="F608" s="58" t="s">
        <v>455</v>
      </c>
      <c r="G608" s="55" t="s">
        <v>46</v>
      </c>
      <c r="H608" s="58" t="s">
        <v>456</v>
      </c>
      <c r="I608" s="59" t="s">
        <v>42</v>
      </c>
      <c r="J608" s="60">
        <v>6.9</v>
      </c>
      <c r="K608" s="47">
        <f t="shared" si="12"/>
        <v>6.9</v>
      </c>
      <c r="L608" s="60"/>
      <c r="M608" s="55" t="s">
        <v>43</v>
      </c>
      <c r="N608" s="47">
        <f t="shared" si="16"/>
        <v>6.9</v>
      </c>
      <c r="O608" s="54">
        <v>45652</v>
      </c>
      <c r="P608" s="97">
        <v>0</v>
      </c>
      <c r="R608" t="str">
        <f t="shared" si="15"/>
        <v>Dez/24</v>
      </c>
    </row>
    <row r="609" spans="2:18" ht="15.75" customHeight="1">
      <c r="B609" s="54">
        <v>45652</v>
      </c>
      <c r="C609" s="55" t="s">
        <v>272</v>
      </c>
      <c r="D609" s="55">
        <v>2024</v>
      </c>
      <c r="E609" s="56">
        <v>1</v>
      </c>
      <c r="F609" s="58" t="s">
        <v>457</v>
      </c>
      <c r="G609" s="57" t="s">
        <v>57</v>
      </c>
      <c r="H609" s="58" t="s">
        <v>456</v>
      </c>
      <c r="I609" s="59" t="s">
        <v>42</v>
      </c>
      <c r="J609" s="96">
        <v>14.78</v>
      </c>
      <c r="K609" s="47">
        <f t="shared" si="12"/>
        <v>14.78</v>
      </c>
      <c r="L609" s="60"/>
      <c r="M609" s="55" t="s">
        <v>43</v>
      </c>
      <c r="N609" s="47">
        <f t="shared" si="16"/>
        <v>14.78</v>
      </c>
      <c r="O609" s="54">
        <v>45652</v>
      </c>
      <c r="P609" s="97">
        <v>0</v>
      </c>
      <c r="R609" t="str">
        <f t="shared" si="15"/>
        <v>Dez/24</v>
      </c>
    </row>
    <row r="610" spans="2:18" ht="15.75" customHeight="1">
      <c r="B610" s="54">
        <v>45652</v>
      </c>
      <c r="C610" s="55" t="s">
        <v>272</v>
      </c>
      <c r="D610" s="98">
        <v>2024</v>
      </c>
      <c r="E610" s="56">
        <v>8</v>
      </c>
      <c r="F610" s="57" t="s">
        <v>64</v>
      </c>
      <c r="G610" s="55" t="s">
        <v>46</v>
      </c>
      <c r="H610" s="57" t="s">
        <v>65</v>
      </c>
      <c r="I610" s="59" t="s">
        <v>42</v>
      </c>
      <c r="J610" s="96">
        <v>41</v>
      </c>
      <c r="K610" s="47">
        <f t="shared" si="12"/>
        <v>328</v>
      </c>
      <c r="L610" s="60"/>
      <c r="M610" s="55" t="s">
        <v>43</v>
      </c>
      <c r="N610" s="47">
        <f t="shared" si="16"/>
        <v>328</v>
      </c>
      <c r="O610" s="54">
        <v>45652</v>
      </c>
      <c r="P610" s="62">
        <v>17093</v>
      </c>
      <c r="R610" t="str">
        <f t="shared" si="15"/>
        <v>Dez/24</v>
      </c>
    </row>
    <row r="611" spans="2:18" ht="15.75" customHeight="1">
      <c r="B611" s="54">
        <v>45652</v>
      </c>
      <c r="C611" s="55" t="s">
        <v>272</v>
      </c>
      <c r="D611" s="55">
        <v>2024</v>
      </c>
      <c r="E611" s="56">
        <v>5</v>
      </c>
      <c r="F611" s="58" t="s">
        <v>66</v>
      </c>
      <c r="G611" s="57" t="s">
        <v>46</v>
      </c>
      <c r="H611" s="58" t="s">
        <v>65</v>
      </c>
      <c r="I611" s="59" t="s">
        <v>42</v>
      </c>
      <c r="J611" s="60">
        <v>35</v>
      </c>
      <c r="K611" s="47">
        <f t="shared" si="12"/>
        <v>175</v>
      </c>
      <c r="L611" s="60"/>
      <c r="M611" s="55" t="s">
        <v>43</v>
      </c>
      <c r="N611" s="47">
        <f t="shared" si="16"/>
        <v>175</v>
      </c>
      <c r="O611" s="54">
        <v>45652</v>
      </c>
      <c r="P611" s="62">
        <v>17093</v>
      </c>
      <c r="R611" t="str">
        <f t="shared" si="15"/>
        <v>Dez/24</v>
      </c>
    </row>
    <row r="612" spans="2:18" ht="15.75" customHeight="1">
      <c r="B612" s="54">
        <v>45652</v>
      </c>
      <c r="C612" s="55" t="s">
        <v>272</v>
      </c>
      <c r="D612" s="55">
        <v>2024</v>
      </c>
      <c r="E612" s="56">
        <v>1</v>
      </c>
      <c r="F612" s="58" t="s">
        <v>67</v>
      </c>
      <c r="G612" s="55" t="s">
        <v>46</v>
      </c>
      <c r="H612" s="58" t="s">
        <v>68</v>
      </c>
      <c r="I612" s="59" t="s">
        <v>42</v>
      </c>
      <c r="J612" s="60">
        <v>486</v>
      </c>
      <c r="K612" s="47">
        <f t="shared" si="12"/>
        <v>486</v>
      </c>
      <c r="L612" s="60"/>
      <c r="M612" s="55" t="s">
        <v>51</v>
      </c>
      <c r="N612" s="47">
        <f t="shared" si="16"/>
        <v>486</v>
      </c>
      <c r="O612" s="54">
        <v>45293</v>
      </c>
      <c r="P612" s="97">
        <v>1266099</v>
      </c>
      <c r="R612" t="str">
        <f t="shared" si="15"/>
        <v>Dez/24</v>
      </c>
    </row>
    <row r="613" spans="2:18" ht="15.75" customHeight="1">
      <c r="B613" s="54">
        <v>45652</v>
      </c>
      <c r="C613" s="55" t="s">
        <v>272</v>
      </c>
      <c r="D613" s="55">
        <v>2024</v>
      </c>
      <c r="E613" s="56">
        <v>1</v>
      </c>
      <c r="F613" s="57" t="s">
        <v>194</v>
      </c>
      <c r="G613" s="57" t="s">
        <v>46</v>
      </c>
      <c r="H613" s="58" t="s">
        <v>195</v>
      </c>
      <c r="I613" s="59" t="s">
        <v>42</v>
      </c>
      <c r="J613" s="96">
        <v>129.80000000000001</v>
      </c>
      <c r="K613" s="47">
        <f t="shared" si="12"/>
        <v>129.80000000000001</v>
      </c>
      <c r="L613" s="60"/>
      <c r="M613" s="55" t="s">
        <v>51</v>
      </c>
      <c r="N613" s="47">
        <f t="shared" si="16"/>
        <v>129.80000000000001</v>
      </c>
      <c r="O613" s="54">
        <v>45297</v>
      </c>
      <c r="P613" s="97">
        <v>283641</v>
      </c>
      <c r="R613" t="str">
        <f t="shared" si="15"/>
        <v>Dez/24</v>
      </c>
    </row>
    <row r="614" spans="2:18" ht="15.75" customHeight="1">
      <c r="B614" s="54">
        <v>45652</v>
      </c>
      <c r="C614" s="55" t="s">
        <v>272</v>
      </c>
      <c r="D614" s="55">
        <v>2024</v>
      </c>
      <c r="E614" s="56">
        <v>4</v>
      </c>
      <c r="F614" s="58" t="s">
        <v>196</v>
      </c>
      <c r="G614" s="57" t="s">
        <v>46</v>
      </c>
      <c r="H614" s="58" t="s">
        <v>195</v>
      </c>
      <c r="I614" s="59" t="s">
        <v>42</v>
      </c>
      <c r="J614" s="96">
        <v>222.4</v>
      </c>
      <c r="K614" s="47">
        <f t="shared" si="12"/>
        <v>889.6</v>
      </c>
      <c r="L614" s="60"/>
      <c r="M614" s="55" t="s">
        <v>51</v>
      </c>
      <c r="N614" s="47">
        <f t="shared" si="16"/>
        <v>889.6</v>
      </c>
      <c r="O614" s="54">
        <v>45297</v>
      </c>
      <c r="P614" s="97">
        <v>283641</v>
      </c>
      <c r="R614" t="str">
        <f t="shared" si="15"/>
        <v>Dez/24</v>
      </c>
    </row>
    <row r="615" spans="2:18" ht="15.75" customHeight="1">
      <c r="B615" s="54">
        <v>45652</v>
      </c>
      <c r="C615" s="55" t="s">
        <v>272</v>
      </c>
      <c r="D615" s="43">
        <v>2024</v>
      </c>
      <c r="E615" s="44">
        <v>12</v>
      </c>
      <c r="F615" s="45" t="s">
        <v>409</v>
      </c>
      <c r="G615" s="45" t="s">
        <v>40</v>
      </c>
      <c r="H615" s="45" t="s">
        <v>181</v>
      </c>
      <c r="I615" s="46" t="s">
        <v>42</v>
      </c>
      <c r="J615" s="47">
        <v>69</v>
      </c>
      <c r="K615" s="47">
        <f t="shared" si="12"/>
        <v>828</v>
      </c>
      <c r="L615" s="48"/>
      <c r="M615" s="11" t="s">
        <v>43</v>
      </c>
      <c r="N615" s="47">
        <f t="shared" si="16"/>
        <v>828</v>
      </c>
      <c r="O615" s="13">
        <v>45667</v>
      </c>
      <c r="P615" s="11">
        <v>5634</v>
      </c>
      <c r="R615" t="str">
        <f t="shared" si="15"/>
        <v>Dez/24</v>
      </c>
    </row>
    <row r="616" spans="2:18" ht="15.75" customHeight="1">
      <c r="B616" s="54">
        <v>45652</v>
      </c>
      <c r="C616" s="55" t="s">
        <v>272</v>
      </c>
      <c r="D616" s="43">
        <v>2024</v>
      </c>
      <c r="E616" s="44">
        <v>6</v>
      </c>
      <c r="F616" s="45" t="s">
        <v>458</v>
      </c>
      <c r="G616" s="45" t="s">
        <v>40</v>
      </c>
      <c r="H616" s="45" t="s">
        <v>181</v>
      </c>
      <c r="I616" s="46" t="s">
        <v>42</v>
      </c>
      <c r="J616" s="47">
        <v>39</v>
      </c>
      <c r="K616" s="47">
        <f t="shared" si="12"/>
        <v>234</v>
      </c>
      <c r="L616" s="48"/>
      <c r="M616" s="11" t="s">
        <v>43</v>
      </c>
      <c r="N616" s="47">
        <f t="shared" si="16"/>
        <v>234</v>
      </c>
      <c r="O616" s="13">
        <v>45667</v>
      </c>
      <c r="P616" s="11">
        <v>5634</v>
      </c>
      <c r="R616" t="str">
        <f t="shared" si="15"/>
        <v>Dez/24</v>
      </c>
    </row>
    <row r="617" spans="2:18" ht="15.75" customHeight="1">
      <c r="B617" s="54">
        <v>45652</v>
      </c>
      <c r="C617" s="55" t="s">
        <v>272</v>
      </c>
      <c r="D617" s="43">
        <v>2024</v>
      </c>
      <c r="E617" s="44">
        <v>3</v>
      </c>
      <c r="F617" s="45" t="s">
        <v>240</v>
      </c>
      <c r="G617" s="45" t="s">
        <v>40</v>
      </c>
      <c r="H617" s="45" t="s">
        <v>181</v>
      </c>
      <c r="I617" s="46" t="s">
        <v>42</v>
      </c>
      <c r="J617" s="47">
        <v>225</v>
      </c>
      <c r="K617" s="47">
        <f t="shared" si="12"/>
        <v>675</v>
      </c>
      <c r="L617" s="48"/>
      <c r="M617" s="11" t="s">
        <v>43</v>
      </c>
      <c r="N617" s="47">
        <f t="shared" si="16"/>
        <v>675</v>
      </c>
      <c r="O617" s="13">
        <v>45667</v>
      </c>
      <c r="P617" s="11">
        <v>5634</v>
      </c>
      <c r="R617" t="str">
        <f t="shared" si="15"/>
        <v>Dez/24</v>
      </c>
    </row>
    <row r="618" spans="2:18" ht="15.75" customHeight="1">
      <c r="B618" s="54">
        <v>45653</v>
      </c>
      <c r="C618" s="55" t="s">
        <v>272</v>
      </c>
      <c r="D618" s="55">
        <v>2024</v>
      </c>
      <c r="E618" s="116">
        <v>12.5</v>
      </c>
      <c r="F618" s="58" t="s">
        <v>385</v>
      </c>
      <c r="G618" s="57" t="s">
        <v>46</v>
      </c>
      <c r="H618" s="58" t="s">
        <v>326</v>
      </c>
      <c r="I618" s="59" t="s">
        <v>42</v>
      </c>
      <c r="J618" s="96">
        <v>19.899999999999999</v>
      </c>
      <c r="K618" s="47">
        <f t="shared" si="12"/>
        <v>248.74999999999997</v>
      </c>
      <c r="L618" s="60"/>
      <c r="M618" s="55" t="s">
        <v>51</v>
      </c>
      <c r="N618" s="47">
        <f t="shared" si="16"/>
        <v>248.74999999999997</v>
      </c>
      <c r="O618" s="54">
        <v>45294</v>
      </c>
      <c r="P618" s="97">
        <v>3336538</v>
      </c>
      <c r="R618" t="str">
        <f t="shared" si="15"/>
        <v>Dez/24</v>
      </c>
    </row>
    <row r="619" spans="2:18" ht="15.75" customHeight="1">
      <c r="B619" s="54">
        <v>45653</v>
      </c>
      <c r="C619" s="55" t="s">
        <v>272</v>
      </c>
      <c r="D619" s="55">
        <v>2024</v>
      </c>
      <c r="E619" s="56">
        <v>6</v>
      </c>
      <c r="F619" s="58" t="s">
        <v>383</v>
      </c>
      <c r="G619" s="57" t="s">
        <v>40</v>
      </c>
      <c r="H619" s="58" t="s">
        <v>223</v>
      </c>
      <c r="I619" s="59" t="s">
        <v>42</v>
      </c>
      <c r="J619" s="96">
        <v>109</v>
      </c>
      <c r="K619" s="47">
        <f t="shared" si="12"/>
        <v>654</v>
      </c>
      <c r="L619" s="60"/>
      <c r="M619" s="55" t="s">
        <v>51</v>
      </c>
      <c r="N619" s="47">
        <f t="shared" si="16"/>
        <v>654</v>
      </c>
      <c r="O619" s="54">
        <v>45294</v>
      </c>
      <c r="P619" s="97">
        <v>1325616</v>
      </c>
      <c r="R619" t="str">
        <f t="shared" si="15"/>
        <v>Dez/24</v>
      </c>
    </row>
    <row r="620" spans="2:18" ht="15.75" customHeight="1">
      <c r="B620" s="54">
        <v>45653</v>
      </c>
      <c r="C620" s="55" t="s">
        <v>272</v>
      </c>
      <c r="D620" s="98">
        <v>2024</v>
      </c>
      <c r="E620" s="56">
        <v>1</v>
      </c>
      <c r="F620" s="57" t="s">
        <v>445</v>
      </c>
      <c r="G620" s="55" t="s">
        <v>53</v>
      </c>
      <c r="H620" s="57" t="s">
        <v>68</v>
      </c>
      <c r="I620" s="59" t="s">
        <v>42</v>
      </c>
      <c r="J620" s="60">
        <v>548.65</v>
      </c>
      <c r="K620" s="47">
        <f t="shared" si="12"/>
        <v>548.65</v>
      </c>
      <c r="L620" s="60"/>
      <c r="M620" s="55" t="s">
        <v>51</v>
      </c>
      <c r="N620" s="47">
        <f t="shared" si="16"/>
        <v>548.65</v>
      </c>
      <c r="O620" s="54">
        <v>45660</v>
      </c>
      <c r="P620" s="62">
        <v>1267152</v>
      </c>
      <c r="R620" t="str">
        <f t="shared" si="15"/>
        <v>Dez/24</v>
      </c>
    </row>
    <row r="621" spans="2:18" ht="15.75" customHeight="1">
      <c r="B621" s="54">
        <v>45653</v>
      </c>
      <c r="C621" s="55" t="s">
        <v>272</v>
      </c>
      <c r="D621" s="43">
        <v>2024</v>
      </c>
      <c r="E621" s="44">
        <v>1</v>
      </c>
      <c r="F621" s="45" t="s">
        <v>459</v>
      </c>
      <c r="G621" s="45" t="s">
        <v>53</v>
      </c>
      <c r="H621" s="45" t="s">
        <v>331</v>
      </c>
      <c r="I621" s="46" t="s">
        <v>42</v>
      </c>
      <c r="J621" s="47">
        <v>63</v>
      </c>
      <c r="K621" s="47">
        <f t="shared" si="12"/>
        <v>63</v>
      </c>
      <c r="L621" s="48"/>
      <c r="M621" s="11" t="s">
        <v>43</v>
      </c>
      <c r="N621" s="47">
        <f t="shared" si="16"/>
        <v>63</v>
      </c>
      <c r="O621" s="13">
        <v>45661</v>
      </c>
      <c r="P621" s="49">
        <v>0</v>
      </c>
      <c r="R621" t="str">
        <f t="shared" si="15"/>
        <v>Dez/24</v>
      </c>
    </row>
    <row r="622" spans="2:18" ht="15.75" customHeight="1">
      <c r="B622" s="54">
        <v>45653</v>
      </c>
      <c r="C622" s="55" t="s">
        <v>272</v>
      </c>
      <c r="D622" s="43">
        <v>2024</v>
      </c>
      <c r="E622" s="44">
        <v>2</v>
      </c>
      <c r="F622" s="45" t="s">
        <v>347</v>
      </c>
      <c r="G622" s="45" t="s">
        <v>53</v>
      </c>
      <c r="H622" s="45" t="s">
        <v>331</v>
      </c>
      <c r="I622" s="46" t="s">
        <v>42</v>
      </c>
      <c r="J622" s="47">
        <v>8.9</v>
      </c>
      <c r="K622" s="47">
        <f t="shared" si="12"/>
        <v>17.8</v>
      </c>
      <c r="L622" s="48"/>
      <c r="M622" s="11" t="s">
        <v>43</v>
      </c>
      <c r="N622" s="47">
        <f t="shared" si="16"/>
        <v>17.8</v>
      </c>
      <c r="O622" s="13">
        <v>45661</v>
      </c>
      <c r="P622" s="49">
        <v>0</v>
      </c>
      <c r="R622" t="str">
        <f t="shared" si="15"/>
        <v>Dez/24</v>
      </c>
    </row>
    <row r="623" spans="2:18" ht="15.75" customHeight="1">
      <c r="B623" s="54">
        <v>45653</v>
      </c>
      <c r="C623" s="55" t="s">
        <v>272</v>
      </c>
      <c r="D623" s="43">
        <v>2024</v>
      </c>
      <c r="E623" s="44">
        <v>2</v>
      </c>
      <c r="F623" s="45" t="s">
        <v>460</v>
      </c>
      <c r="G623" s="45" t="s">
        <v>53</v>
      </c>
      <c r="H623" s="45" t="s">
        <v>331</v>
      </c>
      <c r="I623" s="46" t="s">
        <v>42</v>
      </c>
      <c r="J623" s="47">
        <v>15.99</v>
      </c>
      <c r="K623" s="47">
        <f t="shared" si="12"/>
        <v>31.98</v>
      </c>
      <c r="L623" s="48"/>
      <c r="M623" s="11" t="s">
        <v>43</v>
      </c>
      <c r="N623" s="47">
        <f t="shared" si="16"/>
        <v>31.98</v>
      </c>
      <c r="O623" s="13">
        <v>45661</v>
      </c>
      <c r="P623" s="49">
        <v>0</v>
      </c>
      <c r="R623" t="str">
        <f t="shared" si="15"/>
        <v>Dez/24</v>
      </c>
    </row>
    <row r="624" spans="2:18" ht="15.75" customHeight="1">
      <c r="B624" s="54">
        <v>45653</v>
      </c>
      <c r="C624" s="55" t="s">
        <v>272</v>
      </c>
      <c r="D624" s="43">
        <v>2024</v>
      </c>
      <c r="E624" s="44">
        <v>6</v>
      </c>
      <c r="F624" s="45" t="s">
        <v>64</v>
      </c>
      <c r="G624" s="45" t="s">
        <v>46</v>
      </c>
      <c r="H624" s="45" t="s">
        <v>65</v>
      </c>
      <c r="I624" s="46" t="s">
        <v>42</v>
      </c>
      <c r="J624" s="47">
        <v>41</v>
      </c>
      <c r="K624" s="47">
        <f t="shared" si="12"/>
        <v>246</v>
      </c>
      <c r="L624" s="48"/>
      <c r="M624" s="11" t="s">
        <v>43</v>
      </c>
      <c r="N624" s="47">
        <f t="shared" si="16"/>
        <v>246</v>
      </c>
      <c r="O624" s="13">
        <v>45661</v>
      </c>
      <c r="P624" s="11">
        <v>17119</v>
      </c>
      <c r="R624" t="str">
        <f t="shared" si="15"/>
        <v>Dez/24</v>
      </c>
    </row>
    <row r="625" spans="2:18" ht="15.75" customHeight="1">
      <c r="B625" s="54">
        <v>45653</v>
      </c>
      <c r="C625" s="55" t="s">
        <v>272</v>
      </c>
      <c r="D625" s="43">
        <v>2024</v>
      </c>
      <c r="E625" s="44">
        <v>5</v>
      </c>
      <c r="F625" s="45" t="s">
        <v>66</v>
      </c>
      <c r="G625" s="45" t="s">
        <v>46</v>
      </c>
      <c r="H625" s="45" t="s">
        <v>65</v>
      </c>
      <c r="I625" s="46" t="s">
        <v>42</v>
      </c>
      <c r="J625" s="47">
        <v>35</v>
      </c>
      <c r="K625" s="47">
        <f t="shared" si="12"/>
        <v>175</v>
      </c>
      <c r="L625" s="48"/>
      <c r="M625" s="11" t="s">
        <v>43</v>
      </c>
      <c r="N625" s="47">
        <f t="shared" si="16"/>
        <v>175</v>
      </c>
      <c r="O625" s="13">
        <v>45661</v>
      </c>
      <c r="P625" s="11">
        <v>17119</v>
      </c>
      <c r="R625" t="str">
        <f t="shared" si="15"/>
        <v>Dez/24</v>
      </c>
    </row>
    <row r="626" spans="2:18" ht="15.75" customHeight="1">
      <c r="B626" s="54">
        <v>45653</v>
      </c>
      <c r="C626" s="55" t="s">
        <v>272</v>
      </c>
      <c r="D626" s="43">
        <v>2024</v>
      </c>
      <c r="E626" s="44">
        <v>2</v>
      </c>
      <c r="F626" s="45" t="s">
        <v>444</v>
      </c>
      <c r="G626" s="45" t="s">
        <v>40</v>
      </c>
      <c r="H626" s="45" t="s">
        <v>220</v>
      </c>
      <c r="I626" s="46" t="s">
        <v>42</v>
      </c>
      <c r="J626" s="47">
        <v>100</v>
      </c>
      <c r="K626" s="47">
        <f t="shared" si="12"/>
        <v>200</v>
      </c>
      <c r="L626" s="48"/>
      <c r="M626" s="11" t="s">
        <v>43</v>
      </c>
      <c r="N626" s="47">
        <f t="shared" si="16"/>
        <v>200</v>
      </c>
      <c r="O626" s="13">
        <v>45657</v>
      </c>
      <c r="P626" s="49">
        <v>23130</v>
      </c>
      <c r="R626" t="str">
        <f t="shared" si="15"/>
        <v>Dez/24</v>
      </c>
    </row>
    <row r="627" spans="2:18" ht="15.75" customHeight="1">
      <c r="B627" s="54">
        <v>45654</v>
      </c>
      <c r="C627" s="55" t="s">
        <v>272</v>
      </c>
      <c r="D627" s="43">
        <v>2024</v>
      </c>
      <c r="E627" s="44">
        <v>12</v>
      </c>
      <c r="F627" s="45" t="s">
        <v>64</v>
      </c>
      <c r="G627" s="45" t="s">
        <v>46</v>
      </c>
      <c r="H627" s="45" t="s">
        <v>65</v>
      </c>
      <c r="I627" s="46" t="s">
        <v>42</v>
      </c>
      <c r="J627" s="47">
        <v>41</v>
      </c>
      <c r="K627" s="47">
        <f t="shared" si="12"/>
        <v>492</v>
      </c>
      <c r="L627" s="48"/>
      <c r="M627" s="11" t="s">
        <v>43</v>
      </c>
      <c r="N627" s="47">
        <f t="shared" si="16"/>
        <v>492</v>
      </c>
      <c r="O627" s="13">
        <v>45661</v>
      </c>
      <c r="P627" s="11">
        <v>17153</v>
      </c>
      <c r="R627" t="str">
        <f t="shared" si="15"/>
        <v>Dez/24</v>
      </c>
    </row>
    <row r="628" spans="2:18" ht="15.75" customHeight="1">
      <c r="B628" s="54">
        <v>45654</v>
      </c>
      <c r="C628" s="55" t="s">
        <v>272</v>
      </c>
      <c r="D628" s="43">
        <v>2024</v>
      </c>
      <c r="E628" s="44">
        <v>10</v>
      </c>
      <c r="F628" s="45" t="s">
        <v>66</v>
      </c>
      <c r="G628" s="45" t="s">
        <v>46</v>
      </c>
      <c r="H628" s="45" t="s">
        <v>65</v>
      </c>
      <c r="I628" s="46" t="s">
        <v>42</v>
      </c>
      <c r="J628" s="47">
        <v>35</v>
      </c>
      <c r="K628" s="47">
        <f t="shared" si="12"/>
        <v>350</v>
      </c>
      <c r="L628" s="48"/>
      <c r="M628" s="11" t="s">
        <v>43</v>
      </c>
      <c r="N628" s="47">
        <f t="shared" si="16"/>
        <v>350</v>
      </c>
      <c r="O628" s="13">
        <v>45661</v>
      </c>
      <c r="P628" s="11">
        <v>17153</v>
      </c>
      <c r="R628" t="str">
        <f t="shared" si="15"/>
        <v>Dez/24</v>
      </c>
    </row>
    <row r="629" spans="2:18" ht="15.75" customHeight="1">
      <c r="B629" s="70">
        <v>45654</v>
      </c>
      <c r="C629" s="55" t="s">
        <v>272</v>
      </c>
      <c r="D629" s="43">
        <v>2024</v>
      </c>
      <c r="E629" s="44">
        <v>1</v>
      </c>
      <c r="F629" s="45" t="s">
        <v>461</v>
      </c>
      <c r="G629" s="45" t="s">
        <v>40</v>
      </c>
      <c r="H629" s="45" t="s">
        <v>220</v>
      </c>
      <c r="I629" s="46" t="s">
        <v>42</v>
      </c>
      <c r="J629" s="47">
        <v>274.5</v>
      </c>
      <c r="K629" s="47">
        <f t="shared" si="12"/>
        <v>274.5</v>
      </c>
      <c r="L629" s="48"/>
      <c r="M629" s="11" t="s">
        <v>43</v>
      </c>
      <c r="N629" s="47">
        <f t="shared" si="16"/>
        <v>274.5</v>
      </c>
      <c r="O629" s="13">
        <v>45662</v>
      </c>
      <c r="P629" s="49">
        <v>0</v>
      </c>
      <c r="R629" t="str">
        <f t="shared" si="15"/>
        <v>Dez/24</v>
      </c>
    </row>
    <row r="630" spans="2:18" ht="15.75" customHeight="1">
      <c r="B630" s="54">
        <v>45655</v>
      </c>
      <c r="C630" s="55" t="s">
        <v>272</v>
      </c>
      <c r="D630" s="55">
        <v>2024</v>
      </c>
      <c r="E630" s="56">
        <v>6</v>
      </c>
      <c r="F630" s="58" t="s">
        <v>81</v>
      </c>
      <c r="G630" s="55" t="s">
        <v>77</v>
      </c>
      <c r="H630" s="58" t="s">
        <v>78</v>
      </c>
      <c r="I630" s="59" t="s">
        <v>42</v>
      </c>
      <c r="J630" s="60">
        <v>495</v>
      </c>
      <c r="K630" s="47">
        <f t="shared" si="12"/>
        <v>2970</v>
      </c>
      <c r="L630" s="60"/>
      <c r="M630" s="55" t="s">
        <v>43</v>
      </c>
      <c r="N630" s="47">
        <f t="shared" si="16"/>
        <v>2970</v>
      </c>
      <c r="O630" s="54">
        <v>45657</v>
      </c>
      <c r="P630" s="97">
        <v>0</v>
      </c>
      <c r="R630" t="str">
        <f t="shared" si="15"/>
        <v>Dez/24</v>
      </c>
    </row>
    <row r="631" spans="2:18" ht="15.75" customHeight="1">
      <c r="B631" s="54">
        <v>45655</v>
      </c>
      <c r="C631" s="55" t="s">
        <v>272</v>
      </c>
      <c r="D631" s="55">
        <v>2024</v>
      </c>
      <c r="E631" s="56">
        <v>2</v>
      </c>
      <c r="F631" s="58" t="s">
        <v>75</v>
      </c>
      <c r="G631" s="57" t="s">
        <v>77</v>
      </c>
      <c r="H631" s="58" t="s">
        <v>78</v>
      </c>
      <c r="I631" s="59" t="s">
        <v>42</v>
      </c>
      <c r="J631" s="96">
        <v>435</v>
      </c>
      <c r="K631" s="47">
        <f t="shared" si="12"/>
        <v>870</v>
      </c>
      <c r="L631" s="60"/>
      <c r="M631" s="55" t="s">
        <v>43</v>
      </c>
      <c r="N631" s="47">
        <f t="shared" si="16"/>
        <v>870</v>
      </c>
      <c r="O631" s="54">
        <v>45657</v>
      </c>
      <c r="P631" s="97">
        <v>0</v>
      </c>
      <c r="R631" t="str">
        <f t="shared" si="15"/>
        <v>Dez/24</v>
      </c>
    </row>
    <row r="632" spans="2:18" ht="15.75" customHeight="1">
      <c r="B632" s="54">
        <v>45656</v>
      </c>
      <c r="C632" s="55" t="s">
        <v>272</v>
      </c>
      <c r="D632" s="55">
        <v>2024</v>
      </c>
      <c r="E632" s="56">
        <v>6</v>
      </c>
      <c r="F632" s="58" t="s">
        <v>462</v>
      </c>
      <c r="G632" s="55" t="s">
        <v>46</v>
      </c>
      <c r="H632" s="58" t="s">
        <v>223</v>
      </c>
      <c r="I632" s="59" t="s">
        <v>42</v>
      </c>
      <c r="J632" s="60">
        <v>150.9</v>
      </c>
      <c r="K632" s="47">
        <f t="shared" si="12"/>
        <v>905.40000000000009</v>
      </c>
      <c r="L632" s="60"/>
      <c r="M632" s="55" t="s">
        <v>51</v>
      </c>
      <c r="N632" s="47">
        <f t="shared" si="16"/>
        <v>905.40000000000009</v>
      </c>
      <c r="O632" s="54">
        <v>46021</v>
      </c>
      <c r="P632" s="97">
        <v>1326175</v>
      </c>
      <c r="R632" t="str">
        <f t="shared" si="15"/>
        <v>Dez/24</v>
      </c>
    </row>
    <row r="633" spans="2:18" ht="15.75" customHeight="1">
      <c r="B633" s="54">
        <v>45657</v>
      </c>
      <c r="C633" s="55" t="s">
        <v>272</v>
      </c>
      <c r="D633" s="55">
        <v>2024</v>
      </c>
      <c r="E633" s="56">
        <v>1</v>
      </c>
      <c r="F633" s="58" t="s">
        <v>73</v>
      </c>
      <c r="G633" s="57" t="s">
        <v>40</v>
      </c>
      <c r="H633" s="58" t="s">
        <v>73</v>
      </c>
      <c r="I633" s="59" t="s">
        <v>42</v>
      </c>
      <c r="J633" s="96">
        <v>428</v>
      </c>
      <c r="K633" s="47">
        <f t="shared" si="12"/>
        <v>428</v>
      </c>
      <c r="L633" s="60"/>
      <c r="M633" s="55" t="s">
        <v>43</v>
      </c>
      <c r="N633" s="47">
        <f t="shared" si="16"/>
        <v>428</v>
      </c>
      <c r="O633" s="54">
        <v>45660</v>
      </c>
      <c r="P633" s="97">
        <v>0</v>
      </c>
      <c r="R633" t="str">
        <f t="shared" si="15"/>
        <v>Dez/24</v>
      </c>
    </row>
    <row r="634" spans="2:18" ht="15.75" customHeight="1">
      <c r="B634" s="70">
        <v>45658</v>
      </c>
      <c r="C634" s="55" t="s">
        <v>19</v>
      </c>
      <c r="D634" s="43">
        <v>2025</v>
      </c>
      <c r="E634" s="56">
        <v>1</v>
      </c>
      <c r="F634" s="51" t="s">
        <v>274</v>
      </c>
      <c r="G634" s="45" t="s">
        <v>57</v>
      </c>
      <c r="H634" s="51" t="s">
        <v>274</v>
      </c>
      <c r="I634" s="46" t="s">
        <v>74</v>
      </c>
      <c r="J634" s="66">
        <v>168.99</v>
      </c>
      <c r="K634" s="47">
        <f t="shared" si="12"/>
        <v>168.99</v>
      </c>
      <c r="L634" s="48"/>
      <c r="M634" s="11" t="s">
        <v>43</v>
      </c>
      <c r="N634" s="47">
        <f t="shared" si="16"/>
        <v>168.99</v>
      </c>
      <c r="O634" s="13">
        <v>45667</v>
      </c>
      <c r="P634" s="49">
        <v>0</v>
      </c>
      <c r="R634" t="str">
        <f t="shared" si="15"/>
        <v>Jan/25</v>
      </c>
    </row>
    <row r="635" spans="2:18" ht="15.75" customHeight="1">
      <c r="B635" s="70">
        <v>45658</v>
      </c>
      <c r="C635" s="55" t="s">
        <v>19</v>
      </c>
      <c r="D635" s="43">
        <v>2025</v>
      </c>
      <c r="E635" s="44">
        <v>1</v>
      </c>
      <c r="F635" s="51" t="s">
        <v>107</v>
      </c>
      <c r="G635" s="45" t="s">
        <v>107</v>
      </c>
      <c r="H635" s="51" t="s">
        <v>212</v>
      </c>
      <c r="I635" s="46" t="s">
        <v>74</v>
      </c>
      <c r="J635" s="66">
        <v>5450</v>
      </c>
      <c r="K635" s="47">
        <f t="shared" si="12"/>
        <v>5450</v>
      </c>
      <c r="L635" s="48"/>
      <c r="M635" s="11" t="s">
        <v>43</v>
      </c>
      <c r="N635" s="47">
        <f t="shared" si="16"/>
        <v>5450</v>
      </c>
      <c r="O635" s="13">
        <v>45667</v>
      </c>
      <c r="P635" s="49">
        <v>0</v>
      </c>
      <c r="R635" t="str">
        <f t="shared" si="15"/>
        <v>Jan/25</v>
      </c>
    </row>
    <row r="636" spans="2:18" ht="15.75" customHeight="1">
      <c r="B636" s="70">
        <v>45658</v>
      </c>
      <c r="C636" s="55" t="s">
        <v>19</v>
      </c>
      <c r="D636" s="43">
        <v>2025</v>
      </c>
      <c r="E636" s="44">
        <v>1</v>
      </c>
      <c r="F636" s="51" t="s">
        <v>277</v>
      </c>
      <c r="G636" s="45" t="s">
        <v>105</v>
      </c>
      <c r="H636" s="45" t="s">
        <v>278</v>
      </c>
      <c r="I636" s="46" t="s">
        <v>74</v>
      </c>
      <c r="J636" s="47">
        <v>10000</v>
      </c>
      <c r="K636" s="47">
        <f t="shared" si="12"/>
        <v>10000</v>
      </c>
      <c r="L636" s="48"/>
      <c r="M636" s="11" t="s">
        <v>43</v>
      </c>
      <c r="N636" s="47">
        <f t="shared" si="16"/>
        <v>10000</v>
      </c>
      <c r="O636" s="13">
        <v>45688</v>
      </c>
      <c r="P636" s="49">
        <v>0</v>
      </c>
      <c r="R636" t="str">
        <f t="shared" si="15"/>
        <v>Jan/25</v>
      </c>
    </row>
    <row r="637" spans="2:18" ht="15.75" customHeight="1">
      <c r="B637" s="70">
        <v>45658</v>
      </c>
      <c r="C637" s="55" t="s">
        <v>19</v>
      </c>
      <c r="D637" s="43">
        <v>2025</v>
      </c>
      <c r="E637" s="44">
        <v>1</v>
      </c>
      <c r="F637" s="51" t="s">
        <v>279</v>
      </c>
      <c r="G637" s="11" t="s">
        <v>104</v>
      </c>
      <c r="H637" s="51" t="s">
        <v>278</v>
      </c>
      <c r="I637" s="46" t="s">
        <v>74</v>
      </c>
      <c r="J637" s="47">
        <v>3500</v>
      </c>
      <c r="K637" s="47">
        <f t="shared" si="12"/>
        <v>3500</v>
      </c>
      <c r="L637" s="48"/>
      <c r="M637" s="11" t="s">
        <v>43</v>
      </c>
      <c r="N637" s="47">
        <f t="shared" si="16"/>
        <v>3500</v>
      </c>
      <c r="O637" s="13">
        <v>45688</v>
      </c>
      <c r="P637" s="49">
        <v>0</v>
      </c>
      <c r="R637" t="str">
        <f t="shared" si="15"/>
        <v>Jan/25</v>
      </c>
    </row>
    <row r="638" spans="2:18" ht="15.75" customHeight="1">
      <c r="B638" s="70">
        <v>45658</v>
      </c>
      <c r="C638" s="55" t="s">
        <v>19</v>
      </c>
      <c r="D638" s="43">
        <v>2025</v>
      </c>
      <c r="E638" s="44">
        <v>1</v>
      </c>
      <c r="F638" s="51" t="s">
        <v>280</v>
      </c>
      <c r="G638" s="45" t="s">
        <v>104</v>
      </c>
      <c r="H638" s="45" t="s">
        <v>113</v>
      </c>
      <c r="I638" s="46" t="s">
        <v>55</v>
      </c>
      <c r="J638" s="47">
        <v>2150.41</v>
      </c>
      <c r="K638" s="47">
        <f t="shared" si="12"/>
        <v>2150.41</v>
      </c>
      <c r="L638" s="48"/>
      <c r="M638" s="11" t="s">
        <v>43</v>
      </c>
      <c r="N638" s="47">
        <f t="shared" si="16"/>
        <v>2150.41</v>
      </c>
      <c r="O638" s="13">
        <v>45688</v>
      </c>
      <c r="P638" s="49">
        <v>0</v>
      </c>
      <c r="R638" t="str">
        <f t="shared" si="15"/>
        <v>Jan/25</v>
      </c>
    </row>
    <row r="639" spans="2:18" ht="15.75" customHeight="1">
      <c r="B639" s="70">
        <v>45658</v>
      </c>
      <c r="C639" s="55" t="s">
        <v>19</v>
      </c>
      <c r="D639" s="43">
        <v>2025</v>
      </c>
      <c r="E639" s="44">
        <v>1</v>
      </c>
      <c r="F639" s="51" t="s">
        <v>281</v>
      </c>
      <c r="G639" s="11" t="s">
        <v>104</v>
      </c>
      <c r="H639" s="51" t="s">
        <v>113</v>
      </c>
      <c r="I639" s="46" t="s">
        <v>55</v>
      </c>
      <c r="J639" s="66">
        <v>2340.7199999999998</v>
      </c>
      <c r="K639" s="47">
        <f t="shared" si="12"/>
        <v>2340.7199999999998</v>
      </c>
      <c r="L639" s="48"/>
      <c r="M639" s="11" t="s">
        <v>43</v>
      </c>
      <c r="N639" s="47">
        <f t="shared" si="16"/>
        <v>2340.7199999999998</v>
      </c>
      <c r="O639" s="13">
        <v>45688</v>
      </c>
      <c r="P639" s="49">
        <v>0</v>
      </c>
      <c r="R639" t="str">
        <f t="shared" si="15"/>
        <v>Jan/25</v>
      </c>
    </row>
    <row r="640" spans="2:18" ht="15.75" customHeight="1">
      <c r="B640" s="70">
        <v>45658</v>
      </c>
      <c r="C640" s="55" t="s">
        <v>19</v>
      </c>
      <c r="D640" s="43">
        <v>2025</v>
      </c>
      <c r="E640" s="44">
        <v>1</v>
      </c>
      <c r="F640" s="51" t="s">
        <v>282</v>
      </c>
      <c r="G640" s="45" t="s">
        <v>104</v>
      </c>
      <c r="H640" s="51" t="s">
        <v>116</v>
      </c>
      <c r="I640" s="46" t="s">
        <v>55</v>
      </c>
      <c r="J640" s="66">
        <v>2554.2600000000002</v>
      </c>
      <c r="K640" s="47">
        <f t="shared" si="12"/>
        <v>2554.2600000000002</v>
      </c>
      <c r="L640" s="48"/>
      <c r="M640" s="11" t="s">
        <v>43</v>
      </c>
      <c r="N640" s="47">
        <f t="shared" si="16"/>
        <v>2554.2600000000002</v>
      </c>
      <c r="O640" s="13">
        <v>45688</v>
      </c>
      <c r="P640" s="49">
        <v>0</v>
      </c>
      <c r="R640" t="str">
        <f t="shared" si="15"/>
        <v>Jan/25</v>
      </c>
    </row>
    <row r="641" spans="2:18" ht="15.75" customHeight="1">
      <c r="B641" s="70">
        <v>45658</v>
      </c>
      <c r="C641" s="55" t="s">
        <v>19</v>
      </c>
      <c r="D641" s="43">
        <v>2025</v>
      </c>
      <c r="E641" s="44">
        <v>1</v>
      </c>
      <c r="F641" s="51" t="s">
        <v>283</v>
      </c>
      <c r="G641" s="45" t="s">
        <v>104</v>
      </c>
      <c r="H641" s="51" t="s">
        <v>116</v>
      </c>
      <c r="I641" s="46" t="s">
        <v>55</v>
      </c>
      <c r="J641" s="66">
        <v>1480</v>
      </c>
      <c r="K641" s="47">
        <f t="shared" si="12"/>
        <v>1480</v>
      </c>
      <c r="L641" s="48"/>
      <c r="M641" s="11" t="s">
        <v>43</v>
      </c>
      <c r="N641" s="47">
        <f t="shared" si="16"/>
        <v>1480</v>
      </c>
      <c r="O641" s="13">
        <v>45688</v>
      </c>
      <c r="P641" s="49">
        <v>0</v>
      </c>
      <c r="R641" t="str">
        <f t="shared" si="15"/>
        <v>Jan/25</v>
      </c>
    </row>
    <row r="642" spans="2:18" ht="15.75" customHeight="1">
      <c r="B642" s="70">
        <v>45658</v>
      </c>
      <c r="C642" s="55" t="s">
        <v>19</v>
      </c>
      <c r="D642" s="43">
        <v>2025</v>
      </c>
      <c r="E642" s="44">
        <v>1</v>
      </c>
      <c r="F642" s="51" t="s">
        <v>284</v>
      </c>
      <c r="G642" s="45" t="s">
        <v>104</v>
      </c>
      <c r="H642" s="51" t="s">
        <v>116</v>
      </c>
      <c r="I642" s="46" t="s">
        <v>55</v>
      </c>
      <c r="J642" s="66">
        <v>1311.78</v>
      </c>
      <c r="K642" s="47">
        <f t="shared" si="12"/>
        <v>1311.78</v>
      </c>
      <c r="L642" s="48"/>
      <c r="M642" s="11" t="s">
        <v>43</v>
      </c>
      <c r="N642" s="47">
        <f t="shared" si="16"/>
        <v>1311.78</v>
      </c>
      <c r="O642" s="13">
        <v>45688</v>
      </c>
      <c r="P642" s="49">
        <v>0</v>
      </c>
      <c r="R642" t="str">
        <f t="shared" si="15"/>
        <v>Jan/25</v>
      </c>
    </row>
    <row r="643" spans="2:18" ht="15.75" customHeight="1">
      <c r="B643" s="70">
        <v>45658</v>
      </c>
      <c r="C643" s="55" t="s">
        <v>19</v>
      </c>
      <c r="D643" s="43">
        <v>2025</v>
      </c>
      <c r="E643" s="44">
        <v>1</v>
      </c>
      <c r="F643" s="45" t="s">
        <v>285</v>
      </c>
      <c r="G643" s="45" t="s">
        <v>104</v>
      </c>
      <c r="H643" s="51" t="s">
        <v>113</v>
      </c>
      <c r="I643" s="46" t="s">
        <v>55</v>
      </c>
      <c r="J643" s="66">
        <v>1473</v>
      </c>
      <c r="K643" s="47">
        <f t="shared" si="12"/>
        <v>1473</v>
      </c>
      <c r="L643" s="48"/>
      <c r="M643" s="11" t="s">
        <v>43</v>
      </c>
      <c r="N643" s="47">
        <f t="shared" si="16"/>
        <v>1473</v>
      </c>
      <c r="O643" s="13">
        <v>45688</v>
      </c>
      <c r="P643" s="49">
        <v>0</v>
      </c>
      <c r="R643" t="str">
        <f t="shared" ref="R643:R706" si="17">IF(B643="","",PROPER(TEXT(B643,"mmm/aa")))</f>
        <v>Jan/25</v>
      </c>
    </row>
    <row r="644" spans="2:18" ht="15.75" customHeight="1">
      <c r="B644" s="70">
        <v>45658</v>
      </c>
      <c r="C644" s="55" t="s">
        <v>19</v>
      </c>
      <c r="D644" s="43">
        <v>2025</v>
      </c>
      <c r="E644" s="56">
        <v>1</v>
      </c>
      <c r="F644" s="57" t="s">
        <v>290</v>
      </c>
      <c r="G644" s="58" t="s">
        <v>57</v>
      </c>
      <c r="H644" s="57" t="s">
        <v>58</v>
      </c>
      <c r="I644" s="59" t="s">
        <v>55</v>
      </c>
      <c r="J644" s="60">
        <v>2000</v>
      </c>
      <c r="K644" s="47">
        <f t="shared" si="12"/>
        <v>2000</v>
      </c>
      <c r="L644" s="48"/>
      <c r="M644" s="55" t="s">
        <v>43</v>
      </c>
      <c r="N644" s="47">
        <f t="shared" si="16"/>
        <v>2000</v>
      </c>
      <c r="O644" s="13">
        <v>45688</v>
      </c>
      <c r="P644" s="49">
        <v>0</v>
      </c>
      <c r="R644" t="str">
        <f t="shared" si="17"/>
        <v>Jan/25</v>
      </c>
    </row>
    <row r="645" spans="2:18" ht="15.75" customHeight="1">
      <c r="B645" s="70">
        <v>45658</v>
      </c>
      <c r="C645" s="55" t="s">
        <v>19</v>
      </c>
      <c r="D645" s="43">
        <v>2025</v>
      </c>
      <c r="E645" s="56">
        <v>1</v>
      </c>
      <c r="F645" s="57" t="s">
        <v>291</v>
      </c>
      <c r="G645" s="55" t="s">
        <v>57</v>
      </c>
      <c r="H645" s="57" t="s">
        <v>292</v>
      </c>
      <c r="I645" s="59" t="s">
        <v>55</v>
      </c>
      <c r="J645" s="60">
        <v>1000</v>
      </c>
      <c r="K645" s="47">
        <v>1000</v>
      </c>
      <c r="L645" s="48"/>
      <c r="M645" s="55" t="s">
        <v>43</v>
      </c>
      <c r="N645" s="47">
        <f t="shared" si="16"/>
        <v>1000</v>
      </c>
      <c r="O645" s="13">
        <v>45688</v>
      </c>
      <c r="P645" s="49">
        <v>0</v>
      </c>
      <c r="R645" t="str">
        <f t="shared" si="17"/>
        <v>Jan/25</v>
      </c>
    </row>
    <row r="646" spans="2:18" ht="15.75" customHeight="1">
      <c r="B646" s="70">
        <v>45658</v>
      </c>
      <c r="C646" s="55" t="s">
        <v>19</v>
      </c>
      <c r="D646" s="43">
        <v>2025</v>
      </c>
      <c r="E646" s="44">
        <v>1</v>
      </c>
      <c r="F646" s="51" t="s">
        <v>101</v>
      </c>
      <c r="G646" s="45" t="s">
        <v>101</v>
      </c>
      <c r="H646" s="51" t="s">
        <v>293</v>
      </c>
      <c r="I646" s="46" t="s">
        <v>55</v>
      </c>
      <c r="J646" s="66">
        <v>12500</v>
      </c>
      <c r="K646" s="47">
        <f t="shared" ref="K646:K900" si="18">E646*J646</f>
        <v>12500</v>
      </c>
      <c r="L646" s="48"/>
      <c r="M646" s="11" t="s">
        <v>43</v>
      </c>
      <c r="N646" s="47">
        <f t="shared" si="16"/>
        <v>12500</v>
      </c>
      <c r="O646" s="13">
        <v>45695</v>
      </c>
      <c r="P646" s="49">
        <v>0</v>
      </c>
      <c r="R646" t="str">
        <f t="shared" si="17"/>
        <v>Jan/25</v>
      </c>
    </row>
    <row r="647" spans="2:18" ht="15.75" customHeight="1">
      <c r="B647" s="70">
        <v>45658</v>
      </c>
      <c r="C647" s="55" t="s">
        <v>19</v>
      </c>
      <c r="D647" s="43">
        <v>2025</v>
      </c>
      <c r="E647" s="44">
        <v>1</v>
      </c>
      <c r="F647" s="45" t="s">
        <v>48</v>
      </c>
      <c r="G647" s="51" t="s">
        <v>49</v>
      </c>
      <c r="H647" s="45" t="s">
        <v>50</v>
      </c>
      <c r="I647" s="46" t="s">
        <v>55</v>
      </c>
      <c r="J647" s="47">
        <v>10000</v>
      </c>
      <c r="K647" s="47">
        <f t="shared" si="18"/>
        <v>10000</v>
      </c>
      <c r="L647" s="48"/>
      <c r="M647" s="11" t="s">
        <v>43</v>
      </c>
      <c r="N647" s="47">
        <f t="shared" si="16"/>
        <v>10000</v>
      </c>
      <c r="O647" s="13">
        <v>45708</v>
      </c>
      <c r="P647" s="49">
        <v>0</v>
      </c>
      <c r="R647" t="str">
        <f t="shared" si="17"/>
        <v>Jan/25</v>
      </c>
    </row>
    <row r="648" spans="2:18" ht="15.75" customHeight="1">
      <c r="B648" s="70">
        <v>45658</v>
      </c>
      <c r="C648" s="55" t="s">
        <v>19</v>
      </c>
      <c r="D648" s="43">
        <v>2025</v>
      </c>
      <c r="E648" s="56">
        <v>1</v>
      </c>
      <c r="F648" s="51" t="s">
        <v>370</v>
      </c>
      <c r="G648" s="45" t="s">
        <v>57</v>
      </c>
      <c r="H648" s="51" t="s">
        <v>371</v>
      </c>
      <c r="I648" s="46" t="s">
        <v>74</v>
      </c>
      <c r="J648" s="66">
        <v>288.7</v>
      </c>
      <c r="K648" s="47">
        <f t="shared" si="18"/>
        <v>288.7</v>
      </c>
      <c r="L648" s="48"/>
      <c r="M648" s="11" t="s">
        <v>43</v>
      </c>
      <c r="N648" s="47">
        <f t="shared" si="16"/>
        <v>288.7</v>
      </c>
      <c r="O648" s="13">
        <v>45667</v>
      </c>
      <c r="P648" s="49">
        <v>0</v>
      </c>
      <c r="R648" t="str">
        <f t="shared" si="17"/>
        <v>Jan/25</v>
      </c>
    </row>
    <row r="649" spans="2:18" ht="15.75" customHeight="1">
      <c r="B649" s="70">
        <v>45658</v>
      </c>
      <c r="C649" s="55" t="s">
        <v>19</v>
      </c>
      <c r="D649" s="43">
        <v>2025</v>
      </c>
      <c r="E649" s="56">
        <v>1</v>
      </c>
      <c r="F649" s="51" t="s">
        <v>217</v>
      </c>
      <c r="G649" s="45" t="s">
        <v>57</v>
      </c>
      <c r="H649" s="51" t="s">
        <v>218</v>
      </c>
      <c r="I649" s="46" t="s">
        <v>74</v>
      </c>
      <c r="J649" s="66">
        <v>112.24</v>
      </c>
      <c r="K649" s="47">
        <f t="shared" si="18"/>
        <v>112.24</v>
      </c>
      <c r="L649" s="48"/>
      <c r="M649" s="11" t="s">
        <v>43</v>
      </c>
      <c r="N649" s="47">
        <f t="shared" si="16"/>
        <v>112.24</v>
      </c>
      <c r="O649" s="13">
        <v>45667</v>
      </c>
      <c r="P649" s="49">
        <v>0</v>
      </c>
      <c r="R649" t="str">
        <f t="shared" si="17"/>
        <v>Jan/25</v>
      </c>
    </row>
    <row r="650" spans="2:18" ht="15.75" customHeight="1">
      <c r="B650" s="70">
        <v>45658</v>
      </c>
      <c r="C650" s="55" t="s">
        <v>19</v>
      </c>
      <c r="D650" s="43">
        <v>2025</v>
      </c>
      <c r="E650" s="44">
        <v>1</v>
      </c>
      <c r="F650" s="45" t="s">
        <v>73</v>
      </c>
      <c r="G650" s="45" t="s">
        <v>40</v>
      </c>
      <c r="H650" s="45" t="s">
        <v>73</v>
      </c>
      <c r="I650" s="46" t="s">
        <v>74</v>
      </c>
      <c r="J650" s="47">
        <v>428</v>
      </c>
      <c r="K650" s="47">
        <f t="shared" si="18"/>
        <v>428</v>
      </c>
      <c r="L650" s="48"/>
      <c r="M650" s="11" t="s">
        <v>43</v>
      </c>
      <c r="N650" s="47">
        <f t="shared" si="16"/>
        <v>428</v>
      </c>
      <c r="O650" s="13">
        <v>45667</v>
      </c>
      <c r="P650" s="49">
        <v>0</v>
      </c>
      <c r="R650" t="str">
        <f t="shared" si="17"/>
        <v>Jan/25</v>
      </c>
    </row>
    <row r="651" spans="2:18" ht="15.75" customHeight="1">
      <c r="B651" s="70">
        <v>45658</v>
      </c>
      <c r="C651" s="55" t="s">
        <v>19</v>
      </c>
      <c r="D651" s="43">
        <v>2025</v>
      </c>
      <c r="E651" s="44">
        <v>1</v>
      </c>
      <c r="F651" s="45" t="s">
        <v>378</v>
      </c>
      <c r="G651" s="45" t="s">
        <v>46</v>
      </c>
      <c r="H651" s="45" t="s">
        <v>379</v>
      </c>
      <c r="I651" s="46" t="s">
        <v>42</v>
      </c>
      <c r="J651" s="47">
        <v>450</v>
      </c>
      <c r="K651" s="47">
        <f t="shared" si="18"/>
        <v>450</v>
      </c>
      <c r="L651" s="48"/>
      <c r="M651" s="11" t="s">
        <v>43</v>
      </c>
      <c r="N651" s="47">
        <f t="shared" si="16"/>
        <v>450</v>
      </c>
      <c r="O651" s="13">
        <v>45667</v>
      </c>
      <c r="P651" s="49">
        <v>0</v>
      </c>
      <c r="R651" t="str">
        <f t="shared" si="17"/>
        <v>Jan/25</v>
      </c>
    </row>
    <row r="652" spans="2:18" ht="15.75" customHeight="1">
      <c r="B652" s="70">
        <v>45658</v>
      </c>
      <c r="C652" s="55" t="s">
        <v>19</v>
      </c>
      <c r="D652" s="43">
        <v>2025</v>
      </c>
      <c r="E652" s="44">
        <v>1</v>
      </c>
      <c r="F652" s="45" t="s">
        <v>463</v>
      </c>
      <c r="G652" s="45" t="s">
        <v>108</v>
      </c>
      <c r="H652" s="45" t="s">
        <v>464</v>
      </c>
      <c r="I652" s="46" t="s">
        <v>42</v>
      </c>
      <c r="J652" s="47">
        <v>1200</v>
      </c>
      <c r="K652" s="47">
        <f t="shared" si="18"/>
        <v>1200</v>
      </c>
      <c r="L652" s="48"/>
      <c r="M652" s="11" t="s">
        <v>43</v>
      </c>
      <c r="N652" s="47">
        <f t="shared" si="16"/>
        <v>1200</v>
      </c>
      <c r="O652" s="13">
        <v>45662</v>
      </c>
      <c r="P652" s="49">
        <v>0</v>
      </c>
      <c r="R652" t="str">
        <f t="shared" si="17"/>
        <v>Jan/25</v>
      </c>
    </row>
    <row r="653" spans="2:18" ht="15.75" customHeight="1">
      <c r="B653" s="70">
        <v>45658</v>
      </c>
      <c r="C653" s="55" t="s">
        <v>19</v>
      </c>
      <c r="D653" s="43">
        <v>2025</v>
      </c>
      <c r="E653" s="44">
        <v>1</v>
      </c>
      <c r="F653" s="45" t="s">
        <v>465</v>
      </c>
      <c r="G653" s="45" t="s">
        <v>108</v>
      </c>
      <c r="H653" s="45" t="s">
        <v>125</v>
      </c>
      <c r="I653" s="46" t="s">
        <v>42</v>
      </c>
      <c r="J653" s="47">
        <v>500</v>
      </c>
      <c r="K653" s="47">
        <f t="shared" si="18"/>
        <v>500</v>
      </c>
      <c r="L653" s="48"/>
      <c r="M653" s="11" t="s">
        <v>43</v>
      </c>
      <c r="N653" s="47">
        <f t="shared" si="16"/>
        <v>500</v>
      </c>
      <c r="O653" s="13">
        <v>45669</v>
      </c>
      <c r="P653" s="49">
        <v>0</v>
      </c>
      <c r="R653" t="str">
        <f t="shared" si="17"/>
        <v>Jan/25</v>
      </c>
    </row>
    <row r="654" spans="2:18" ht="15.75" customHeight="1">
      <c r="B654" s="70">
        <v>45658</v>
      </c>
      <c r="C654" s="55" t="s">
        <v>19</v>
      </c>
      <c r="D654" s="43">
        <v>2025</v>
      </c>
      <c r="E654" s="44">
        <v>1</v>
      </c>
      <c r="F654" s="45" t="s">
        <v>432</v>
      </c>
      <c r="G654" s="45" t="s">
        <v>108</v>
      </c>
      <c r="H654" s="45" t="s">
        <v>159</v>
      </c>
      <c r="I654" s="46" t="s">
        <v>42</v>
      </c>
      <c r="J654" s="47">
        <v>1500</v>
      </c>
      <c r="K654" s="47">
        <f t="shared" si="18"/>
        <v>1500</v>
      </c>
      <c r="L654" s="48"/>
      <c r="M654" s="11" t="s">
        <v>43</v>
      </c>
      <c r="N654" s="47">
        <f t="shared" si="16"/>
        <v>1500</v>
      </c>
      <c r="O654" s="13">
        <v>45668</v>
      </c>
      <c r="P654" s="49">
        <v>0</v>
      </c>
      <c r="R654" t="str">
        <f t="shared" si="17"/>
        <v>Jan/25</v>
      </c>
    </row>
    <row r="655" spans="2:18" ht="15.75" customHeight="1">
      <c r="B655" s="70">
        <v>45658</v>
      </c>
      <c r="C655" s="55" t="s">
        <v>19</v>
      </c>
      <c r="D655" s="43">
        <v>2025</v>
      </c>
      <c r="E655" s="44">
        <v>25</v>
      </c>
      <c r="F655" s="45" t="s">
        <v>337</v>
      </c>
      <c r="G655" s="45" t="s">
        <v>40</v>
      </c>
      <c r="H655" s="45" t="s">
        <v>91</v>
      </c>
      <c r="I655" s="46" t="s">
        <v>42</v>
      </c>
      <c r="J655" s="47">
        <v>128.06</v>
      </c>
      <c r="K655" s="47">
        <f t="shared" si="18"/>
        <v>3201.5</v>
      </c>
      <c r="L655" s="48"/>
      <c r="M655" s="11" t="s">
        <v>51</v>
      </c>
      <c r="N655" s="47">
        <f t="shared" si="16"/>
        <v>3201.5</v>
      </c>
      <c r="O655" s="13">
        <v>45688</v>
      </c>
      <c r="P655" s="49">
        <v>8156</v>
      </c>
      <c r="R655" t="str">
        <f t="shared" si="17"/>
        <v>Jan/25</v>
      </c>
    </row>
    <row r="656" spans="2:18" ht="15.75" customHeight="1">
      <c r="B656" s="70">
        <v>45658</v>
      </c>
      <c r="C656" s="55" t="s">
        <v>19</v>
      </c>
      <c r="D656" s="43">
        <v>2025</v>
      </c>
      <c r="E656" s="44">
        <v>5</v>
      </c>
      <c r="F656" s="45" t="s">
        <v>338</v>
      </c>
      <c r="G656" s="45" t="s">
        <v>40</v>
      </c>
      <c r="H656" s="45" t="s">
        <v>91</v>
      </c>
      <c r="I656" s="46" t="s">
        <v>42</v>
      </c>
      <c r="J656" s="66">
        <v>256.12</v>
      </c>
      <c r="K656" s="47">
        <f t="shared" si="18"/>
        <v>1280.5999999999999</v>
      </c>
      <c r="L656" s="48"/>
      <c r="M656" s="11" t="s">
        <v>51</v>
      </c>
      <c r="N656" s="47">
        <f t="shared" si="16"/>
        <v>1280.5999999999999</v>
      </c>
      <c r="O656" s="13">
        <v>45688</v>
      </c>
      <c r="P656" s="49">
        <v>8156</v>
      </c>
      <c r="R656" t="str">
        <f t="shared" si="17"/>
        <v>Jan/25</v>
      </c>
    </row>
    <row r="657" spans="2:18" ht="15.75" customHeight="1">
      <c r="B657" s="70">
        <v>45658</v>
      </c>
      <c r="C657" s="55" t="s">
        <v>19</v>
      </c>
      <c r="D657" s="43">
        <v>2025</v>
      </c>
      <c r="E657" s="44">
        <v>5</v>
      </c>
      <c r="F657" s="45" t="s">
        <v>339</v>
      </c>
      <c r="G657" s="45" t="s">
        <v>40</v>
      </c>
      <c r="H657" s="45" t="s">
        <v>91</v>
      </c>
      <c r="I657" s="46" t="s">
        <v>42</v>
      </c>
      <c r="J657" s="66">
        <v>262.86</v>
      </c>
      <c r="K657" s="47">
        <f t="shared" si="18"/>
        <v>1314.3000000000002</v>
      </c>
      <c r="L657" s="48"/>
      <c r="M657" s="11" t="s">
        <v>51</v>
      </c>
      <c r="N657" s="47">
        <f t="shared" si="16"/>
        <v>1314.3000000000002</v>
      </c>
      <c r="O657" s="13">
        <v>45688</v>
      </c>
      <c r="P657" s="49">
        <v>8156</v>
      </c>
      <c r="R657" t="str">
        <f t="shared" si="17"/>
        <v>Jan/25</v>
      </c>
    </row>
    <row r="658" spans="2:18" ht="15.75" customHeight="1">
      <c r="B658" s="70">
        <v>45658</v>
      </c>
      <c r="C658" s="55" t="s">
        <v>19</v>
      </c>
      <c r="D658" s="43">
        <v>2025</v>
      </c>
      <c r="E658" s="44">
        <v>1</v>
      </c>
      <c r="F658" s="45" t="s">
        <v>273</v>
      </c>
      <c r="G658" s="45" t="s">
        <v>53</v>
      </c>
      <c r="H658" s="45" t="s">
        <v>466</v>
      </c>
      <c r="I658" s="46" t="s">
        <v>74</v>
      </c>
      <c r="J658" s="47">
        <v>850</v>
      </c>
      <c r="K658" s="47">
        <f t="shared" si="18"/>
        <v>850</v>
      </c>
      <c r="L658" s="48"/>
      <c r="M658" s="11" t="s">
        <v>43</v>
      </c>
      <c r="N658" s="47">
        <f t="shared" si="16"/>
        <v>850</v>
      </c>
      <c r="O658" s="13">
        <v>45658</v>
      </c>
      <c r="P658" s="49"/>
      <c r="R658" t="str">
        <f t="shared" si="17"/>
        <v>Jan/25</v>
      </c>
    </row>
    <row r="659" spans="2:18" ht="15.75" customHeight="1">
      <c r="B659" s="70">
        <v>45658</v>
      </c>
      <c r="C659" s="55" t="s">
        <v>19</v>
      </c>
      <c r="D659" s="43">
        <v>2025</v>
      </c>
      <c r="E659" s="44">
        <v>1</v>
      </c>
      <c r="F659" s="45" t="s">
        <v>467</v>
      </c>
      <c r="G659" s="45" t="s">
        <v>49</v>
      </c>
      <c r="H659" s="45" t="s">
        <v>50</v>
      </c>
      <c r="I659" s="46" t="s">
        <v>55</v>
      </c>
      <c r="J659" s="47">
        <v>560.5</v>
      </c>
      <c r="K659" s="47">
        <f t="shared" si="18"/>
        <v>560.5</v>
      </c>
      <c r="L659" s="48"/>
      <c r="M659" s="11" t="s">
        <v>43</v>
      </c>
      <c r="N659" s="47">
        <f t="shared" si="16"/>
        <v>560.5</v>
      </c>
      <c r="O659" s="13">
        <v>45677</v>
      </c>
      <c r="P659" s="49">
        <v>0</v>
      </c>
      <c r="R659" t="str">
        <f t="shared" si="17"/>
        <v>Jan/25</v>
      </c>
    </row>
    <row r="660" spans="2:18" ht="15.75" customHeight="1">
      <c r="B660" s="70">
        <v>45658</v>
      </c>
      <c r="C660" s="55" t="s">
        <v>19</v>
      </c>
      <c r="D660" s="43">
        <v>2025</v>
      </c>
      <c r="E660" s="44">
        <v>1</v>
      </c>
      <c r="F660" s="45" t="s">
        <v>162</v>
      </c>
      <c r="G660" s="45" t="s">
        <v>57</v>
      </c>
      <c r="H660" s="45" t="s">
        <v>163</v>
      </c>
      <c r="I660" s="46" t="s">
        <v>74</v>
      </c>
      <c r="J660" s="47">
        <v>1050</v>
      </c>
      <c r="K660" s="47">
        <f t="shared" si="18"/>
        <v>1050</v>
      </c>
      <c r="L660" s="48"/>
      <c r="M660" s="11" t="s">
        <v>43</v>
      </c>
      <c r="N660" s="47">
        <f t="shared" si="16"/>
        <v>1050</v>
      </c>
      <c r="O660" s="13">
        <v>45658</v>
      </c>
      <c r="P660" s="49">
        <v>0</v>
      </c>
      <c r="R660" t="str">
        <f t="shared" si="17"/>
        <v>Jan/25</v>
      </c>
    </row>
    <row r="661" spans="2:18" ht="15.75" customHeight="1">
      <c r="B661" s="70">
        <v>45658</v>
      </c>
      <c r="C661" s="55" t="s">
        <v>19</v>
      </c>
      <c r="D661" s="43">
        <v>2025</v>
      </c>
      <c r="E661" s="44">
        <v>1</v>
      </c>
      <c r="F661" s="45" t="s">
        <v>275</v>
      </c>
      <c r="G661" s="45" t="s">
        <v>61</v>
      </c>
      <c r="H661" s="45" t="s">
        <v>276</v>
      </c>
      <c r="I661" s="46" t="s">
        <v>74</v>
      </c>
      <c r="J661" s="47">
        <v>3870</v>
      </c>
      <c r="K661" s="47">
        <f t="shared" si="18"/>
        <v>3870</v>
      </c>
      <c r="L661" s="48"/>
      <c r="M661" s="11" t="s">
        <v>43</v>
      </c>
      <c r="N661" s="47">
        <f t="shared" si="16"/>
        <v>3870</v>
      </c>
      <c r="O661" s="13">
        <v>45688</v>
      </c>
      <c r="P661" s="49">
        <v>0</v>
      </c>
      <c r="R661" t="str">
        <f t="shared" si="17"/>
        <v>Jan/25</v>
      </c>
    </row>
    <row r="662" spans="2:18" ht="15.75" customHeight="1">
      <c r="B662" s="70">
        <v>45658</v>
      </c>
      <c r="C662" s="55" t="s">
        <v>19</v>
      </c>
      <c r="D662" s="43">
        <v>2025</v>
      </c>
      <c r="E662" s="44">
        <v>1</v>
      </c>
      <c r="F662" s="51" t="s">
        <v>468</v>
      </c>
      <c r="G662" s="45" t="s">
        <v>104</v>
      </c>
      <c r="H662" s="45" t="s">
        <v>113</v>
      </c>
      <c r="I662" s="46" t="s">
        <v>55</v>
      </c>
      <c r="J662" s="66">
        <v>692.8</v>
      </c>
      <c r="K662" s="47">
        <f t="shared" si="18"/>
        <v>692.8</v>
      </c>
      <c r="L662" s="48"/>
      <c r="M662" s="11"/>
      <c r="N662" s="47">
        <f t="shared" si="16"/>
        <v>692.8</v>
      </c>
      <c r="O662" s="13"/>
      <c r="P662" s="49"/>
      <c r="R662" t="str">
        <f t="shared" si="17"/>
        <v>Jan/25</v>
      </c>
    </row>
    <row r="663" spans="2:18" ht="15.75" customHeight="1">
      <c r="B663" s="70">
        <v>45658</v>
      </c>
      <c r="C663" s="55" t="s">
        <v>19</v>
      </c>
      <c r="D663" s="43">
        <v>2025</v>
      </c>
      <c r="E663" s="44">
        <v>1</v>
      </c>
      <c r="F663" s="51" t="s">
        <v>120</v>
      </c>
      <c r="G663" s="45" t="s">
        <v>104</v>
      </c>
      <c r="H663" s="45" t="s">
        <v>116</v>
      </c>
      <c r="I663" s="46" t="s">
        <v>55</v>
      </c>
      <c r="J663" s="66">
        <v>720</v>
      </c>
      <c r="K663" s="47">
        <f t="shared" si="18"/>
        <v>720</v>
      </c>
      <c r="L663" s="48"/>
      <c r="M663" s="11"/>
      <c r="N663" s="47">
        <f t="shared" si="16"/>
        <v>720</v>
      </c>
      <c r="O663" s="13"/>
      <c r="P663" s="49"/>
      <c r="R663" t="str">
        <f t="shared" si="17"/>
        <v>Jan/25</v>
      </c>
    </row>
    <row r="664" spans="2:18" ht="15.75" customHeight="1">
      <c r="B664" s="70">
        <v>45658</v>
      </c>
      <c r="C664" s="55" t="s">
        <v>19</v>
      </c>
      <c r="D664" s="43">
        <v>2025</v>
      </c>
      <c r="E664" s="44">
        <v>1</v>
      </c>
      <c r="F664" s="51" t="s">
        <v>469</v>
      </c>
      <c r="G664" s="45" t="s">
        <v>104</v>
      </c>
      <c r="H664" s="45" t="s">
        <v>116</v>
      </c>
      <c r="I664" s="46" t="s">
        <v>55</v>
      </c>
      <c r="J664" s="66">
        <v>326.66000000000003</v>
      </c>
      <c r="K664" s="47">
        <f t="shared" si="18"/>
        <v>326.66000000000003</v>
      </c>
      <c r="L664" s="48"/>
      <c r="M664" s="11"/>
      <c r="N664" s="47">
        <f t="shared" si="16"/>
        <v>326.66000000000003</v>
      </c>
      <c r="O664" s="13"/>
      <c r="P664" s="49"/>
      <c r="R664" t="str">
        <f t="shared" si="17"/>
        <v>Jan/25</v>
      </c>
    </row>
    <row r="665" spans="2:18" ht="15.75" customHeight="1">
      <c r="B665" s="70">
        <v>45658</v>
      </c>
      <c r="C665" s="55" t="s">
        <v>19</v>
      </c>
      <c r="D665" s="43">
        <v>2025</v>
      </c>
      <c r="E665" s="44">
        <v>1</v>
      </c>
      <c r="F665" s="51" t="s">
        <v>118</v>
      </c>
      <c r="G665" s="45" t="s">
        <v>104</v>
      </c>
      <c r="H665" s="45" t="s">
        <v>116</v>
      </c>
      <c r="I665" s="46" t="s">
        <v>55</v>
      </c>
      <c r="J665" s="66">
        <v>800</v>
      </c>
      <c r="K665" s="47">
        <f t="shared" si="18"/>
        <v>800</v>
      </c>
      <c r="L665" s="48"/>
      <c r="M665" s="11"/>
      <c r="N665" s="47">
        <f t="shared" si="16"/>
        <v>800</v>
      </c>
      <c r="O665" s="13"/>
      <c r="P665" s="49"/>
      <c r="R665" t="str">
        <f t="shared" si="17"/>
        <v>Jan/25</v>
      </c>
    </row>
    <row r="666" spans="2:18" ht="15.75" customHeight="1">
      <c r="B666" s="70">
        <v>45658</v>
      </c>
      <c r="C666" s="55" t="s">
        <v>19</v>
      </c>
      <c r="D666" s="43">
        <v>2025</v>
      </c>
      <c r="E666" s="44">
        <v>1</v>
      </c>
      <c r="F666" s="51" t="s">
        <v>470</v>
      </c>
      <c r="G666" s="45" t="s">
        <v>104</v>
      </c>
      <c r="H666" s="45" t="s">
        <v>113</v>
      </c>
      <c r="I666" s="46" t="s">
        <v>74</v>
      </c>
      <c r="J666" s="47">
        <v>815</v>
      </c>
      <c r="K666" s="47">
        <f t="shared" si="18"/>
        <v>815</v>
      </c>
      <c r="L666" s="48"/>
      <c r="M666" s="11" t="s">
        <v>43</v>
      </c>
      <c r="N666" s="47">
        <f t="shared" si="16"/>
        <v>815</v>
      </c>
      <c r="O666" s="13">
        <v>45688</v>
      </c>
      <c r="P666" s="49">
        <v>0</v>
      </c>
      <c r="R666" t="str">
        <f t="shared" si="17"/>
        <v>Jan/25</v>
      </c>
    </row>
    <row r="667" spans="2:18" ht="15.75" customHeight="1">
      <c r="B667" s="70">
        <v>45658</v>
      </c>
      <c r="C667" s="55" t="s">
        <v>19</v>
      </c>
      <c r="D667" s="43">
        <v>2025</v>
      </c>
      <c r="E667" s="44">
        <v>1</v>
      </c>
      <c r="F667" s="45" t="s">
        <v>471</v>
      </c>
      <c r="G667" s="45" t="s">
        <v>104</v>
      </c>
      <c r="H667" s="45" t="s">
        <v>424</v>
      </c>
      <c r="I667" s="46" t="s">
        <v>42</v>
      </c>
      <c r="J667" s="47">
        <v>5000</v>
      </c>
      <c r="K667" s="47">
        <f t="shared" si="18"/>
        <v>5000</v>
      </c>
      <c r="L667" s="48"/>
      <c r="M667" s="11" t="s">
        <v>43</v>
      </c>
      <c r="N667" s="47">
        <f t="shared" si="16"/>
        <v>5000</v>
      </c>
      <c r="O667" s="13">
        <v>45662</v>
      </c>
      <c r="P667" s="49">
        <v>0</v>
      </c>
      <c r="R667" t="str">
        <f t="shared" si="17"/>
        <v>Jan/25</v>
      </c>
    </row>
    <row r="668" spans="2:18" ht="15.75" customHeight="1">
      <c r="B668" s="70">
        <v>45658</v>
      </c>
      <c r="C668" s="55" t="s">
        <v>19</v>
      </c>
      <c r="D668" s="43">
        <v>2025</v>
      </c>
      <c r="E668" s="44">
        <v>1</v>
      </c>
      <c r="F668" s="45" t="s">
        <v>472</v>
      </c>
      <c r="G668" s="45" t="s">
        <v>104</v>
      </c>
      <c r="H668" s="45" t="s">
        <v>50</v>
      </c>
      <c r="I668" s="46" t="s">
        <v>74</v>
      </c>
      <c r="J668" s="47">
        <v>80</v>
      </c>
      <c r="K668" s="47">
        <f t="shared" si="18"/>
        <v>80</v>
      </c>
      <c r="L668" s="48"/>
      <c r="M668" s="11" t="s">
        <v>43</v>
      </c>
      <c r="N668" s="47">
        <f t="shared" si="16"/>
        <v>80</v>
      </c>
      <c r="O668" s="13">
        <v>45708</v>
      </c>
      <c r="P668" s="49">
        <v>0</v>
      </c>
      <c r="R668" t="str">
        <f t="shared" si="17"/>
        <v>Jan/25</v>
      </c>
    </row>
    <row r="669" spans="2:18" ht="15.75" customHeight="1">
      <c r="B669" s="70">
        <v>45658</v>
      </c>
      <c r="C669" s="55" t="s">
        <v>19</v>
      </c>
      <c r="D669" s="43">
        <v>2025</v>
      </c>
      <c r="E669" s="44">
        <v>1</v>
      </c>
      <c r="F669" s="45" t="s">
        <v>473</v>
      </c>
      <c r="G669" s="45" t="s">
        <v>104</v>
      </c>
      <c r="H669" s="45" t="s">
        <v>50</v>
      </c>
      <c r="I669" s="46" t="s">
        <v>74</v>
      </c>
      <c r="J669" s="47">
        <v>80</v>
      </c>
      <c r="K669" s="47">
        <f t="shared" si="18"/>
        <v>80</v>
      </c>
      <c r="L669" s="48"/>
      <c r="M669" s="11" t="s">
        <v>43</v>
      </c>
      <c r="N669" s="47">
        <f t="shared" si="16"/>
        <v>80</v>
      </c>
      <c r="O669" s="13">
        <v>45708</v>
      </c>
      <c r="P669" s="49">
        <v>0</v>
      </c>
      <c r="R669" t="str">
        <f t="shared" si="17"/>
        <v>Jan/25</v>
      </c>
    </row>
    <row r="670" spans="2:18" ht="15.75" customHeight="1">
      <c r="B670" s="70">
        <v>45658</v>
      </c>
      <c r="C670" s="55" t="s">
        <v>19</v>
      </c>
      <c r="D670" s="43">
        <v>2025</v>
      </c>
      <c r="E670" s="44">
        <v>1</v>
      </c>
      <c r="F670" s="45" t="s">
        <v>474</v>
      </c>
      <c r="G670" s="45" t="s">
        <v>104</v>
      </c>
      <c r="H670" s="45" t="s">
        <v>50</v>
      </c>
      <c r="I670" s="46" t="s">
        <v>74</v>
      </c>
      <c r="J670" s="47">
        <v>80</v>
      </c>
      <c r="K670" s="47">
        <f t="shared" si="18"/>
        <v>80</v>
      </c>
      <c r="L670" s="48"/>
      <c r="M670" s="11" t="s">
        <v>43</v>
      </c>
      <c r="N670" s="47">
        <f t="shared" si="16"/>
        <v>80</v>
      </c>
      <c r="O670" s="13">
        <v>45708</v>
      </c>
      <c r="P670" s="49">
        <v>0</v>
      </c>
      <c r="R670" t="str">
        <f t="shared" si="17"/>
        <v>Jan/25</v>
      </c>
    </row>
    <row r="671" spans="2:18" ht="15.75" customHeight="1">
      <c r="B671" s="54">
        <v>45658</v>
      </c>
      <c r="C671" s="55" t="s">
        <v>19</v>
      </c>
      <c r="D671" s="55">
        <v>2025</v>
      </c>
      <c r="E671" s="56">
        <v>1</v>
      </c>
      <c r="F671" s="45" t="s">
        <v>210</v>
      </c>
      <c r="G671" s="51" t="s">
        <v>49</v>
      </c>
      <c r="H671" s="45" t="s">
        <v>186</v>
      </c>
      <c r="I671" s="68" t="s">
        <v>42</v>
      </c>
      <c r="J671" s="60">
        <v>80.900000000000006</v>
      </c>
      <c r="K671" s="47">
        <f t="shared" si="18"/>
        <v>80.900000000000006</v>
      </c>
      <c r="L671" s="61"/>
      <c r="M671" s="55" t="s">
        <v>43</v>
      </c>
      <c r="N671" s="47">
        <f t="shared" si="16"/>
        <v>80.900000000000006</v>
      </c>
      <c r="O671" s="54">
        <v>45688</v>
      </c>
      <c r="P671" s="62">
        <v>0</v>
      </c>
      <c r="R671" t="str">
        <f t="shared" si="17"/>
        <v>Jan/25</v>
      </c>
    </row>
    <row r="672" spans="2:18" ht="15.75" customHeight="1">
      <c r="B672" s="54">
        <v>45658</v>
      </c>
      <c r="C672" s="55" t="s">
        <v>19</v>
      </c>
      <c r="D672" s="55">
        <v>2025</v>
      </c>
      <c r="E672" s="56">
        <v>1</v>
      </c>
      <c r="F672" s="45" t="s">
        <v>185</v>
      </c>
      <c r="G672" s="51" t="s">
        <v>49</v>
      </c>
      <c r="H672" s="45" t="s">
        <v>186</v>
      </c>
      <c r="I672" s="68" t="s">
        <v>42</v>
      </c>
      <c r="J672" s="60">
        <v>80.900000000000006</v>
      </c>
      <c r="K672" s="47">
        <f t="shared" si="18"/>
        <v>80.900000000000006</v>
      </c>
      <c r="L672" s="61"/>
      <c r="M672" s="55" t="s">
        <v>43</v>
      </c>
      <c r="N672" s="47">
        <f t="shared" si="16"/>
        <v>80.900000000000006</v>
      </c>
      <c r="O672" s="54">
        <v>45688</v>
      </c>
      <c r="P672" s="62">
        <v>0</v>
      </c>
      <c r="R672" t="str">
        <f t="shared" si="17"/>
        <v>Jan/25</v>
      </c>
    </row>
    <row r="673" spans="2:18" ht="15.75" customHeight="1">
      <c r="B673" s="54">
        <v>45658</v>
      </c>
      <c r="C673" s="55" t="s">
        <v>19</v>
      </c>
      <c r="D673" s="55">
        <v>2025</v>
      </c>
      <c r="E673" s="56">
        <v>1</v>
      </c>
      <c r="F673" s="45" t="s">
        <v>475</v>
      </c>
      <c r="G673" s="51" t="s">
        <v>49</v>
      </c>
      <c r="H673" s="45" t="s">
        <v>186</v>
      </c>
      <c r="I673" s="68" t="s">
        <v>42</v>
      </c>
      <c r="J673" s="60">
        <v>80.900000000000006</v>
      </c>
      <c r="K673" s="47">
        <f t="shared" si="18"/>
        <v>80.900000000000006</v>
      </c>
      <c r="L673" s="61"/>
      <c r="M673" s="55" t="s">
        <v>43</v>
      </c>
      <c r="N673" s="47">
        <f t="shared" si="16"/>
        <v>80.900000000000006</v>
      </c>
      <c r="O673" s="54">
        <v>45688</v>
      </c>
      <c r="P673" s="62">
        <v>0</v>
      </c>
      <c r="R673" t="str">
        <f t="shared" si="17"/>
        <v>Jan/25</v>
      </c>
    </row>
    <row r="674" spans="2:18" ht="15.75" customHeight="1">
      <c r="B674" s="54">
        <v>45658</v>
      </c>
      <c r="C674" s="55" t="s">
        <v>19</v>
      </c>
      <c r="D674" s="55">
        <v>2025</v>
      </c>
      <c r="E674" s="56">
        <v>1</v>
      </c>
      <c r="F674" s="58" t="s">
        <v>288</v>
      </c>
      <c r="G674" s="57" t="s">
        <v>109</v>
      </c>
      <c r="H674" s="58" t="s">
        <v>289</v>
      </c>
      <c r="I674" s="59" t="s">
        <v>42</v>
      </c>
      <c r="J674" s="96">
        <v>192.06</v>
      </c>
      <c r="K674" s="47">
        <f t="shared" si="18"/>
        <v>192.06</v>
      </c>
      <c r="L674" s="61"/>
      <c r="M674" s="55" t="s">
        <v>51</v>
      </c>
      <c r="N674" s="47">
        <f t="shared" si="16"/>
        <v>192.06</v>
      </c>
      <c r="O674" s="54">
        <v>45693</v>
      </c>
      <c r="P674" s="62">
        <v>0</v>
      </c>
      <c r="R674" t="str">
        <f t="shared" si="17"/>
        <v>Jan/25</v>
      </c>
    </row>
    <row r="675" spans="2:18" ht="15.75" customHeight="1">
      <c r="B675" s="54">
        <v>45658</v>
      </c>
      <c r="C675" s="55" t="s">
        <v>19</v>
      </c>
      <c r="D675" s="55">
        <v>2025</v>
      </c>
      <c r="E675" s="56">
        <v>1</v>
      </c>
      <c r="F675" s="57" t="s">
        <v>476</v>
      </c>
      <c r="G675" s="57" t="s">
        <v>61</v>
      </c>
      <c r="H675" s="57" t="s">
        <v>335</v>
      </c>
      <c r="I675" s="59" t="s">
        <v>74</v>
      </c>
      <c r="J675" s="60">
        <v>200</v>
      </c>
      <c r="K675" s="47">
        <f t="shared" si="18"/>
        <v>200</v>
      </c>
      <c r="L675" s="61"/>
      <c r="M675" s="55" t="s">
        <v>43</v>
      </c>
      <c r="N675" s="47">
        <f t="shared" si="16"/>
        <v>200</v>
      </c>
      <c r="O675" s="54">
        <v>45684</v>
      </c>
      <c r="P675" s="62">
        <v>0</v>
      </c>
      <c r="R675" t="str">
        <f t="shared" si="17"/>
        <v>Jan/25</v>
      </c>
    </row>
    <row r="676" spans="2:18" ht="15.75" customHeight="1">
      <c r="B676" s="54">
        <v>45658</v>
      </c>
      <c r="C676" s="55" t="s">
        <v>19</v>
      </c>
      <c r="D676" s="55">
        <v>2025</v>
      </c>
      <c r="E676" s="56">
        <v>7</v>
      </c>
      <c r="F676" s="57" t="s">
        <v>434</v>
      </c>
      <c r="G676" s="57" t="s">
        <v>104</v>
      </c>
      <c r="H676" s="57" t="s">
        <v>477</v>
      </c>
      <c r="I676" s="59" t="s">
        <v>42</v>
      </c>
      <c r="J676" s="60">
        <v>150</v>
      </c>
      <c r="K676" s="47">
        <f t="shared" si="18"/>
        <v>1050</v>
      </c>
      <c r="L676" s="61"/>
      <c r="M676" s="55" t="s">
        <v>43</v>
      </c>
      <c r="N676" s="47">
        <f t="shared" si="16"/>
        <v>1050</v>
      </c>
      <c r="O676" s="54">
        <v>45688</v>
      </c>
      <c r="P676" s="62">
        <v>0</v>
      </c>
      <c r="R676" t="str">
        <f t="shared" si="17"/>
        <v>Jan/25</v>
      </c>
    </row>
    <row r="677" spans="2:18" ht="15.75" customHeight="1">
      <c r="B677" s="54">
        <v>45658</v>
      </c>
      <c r="C677" s="55" t="s">
        <v>19</v>
      </c>
      <c r="D677" s="55">
        <v>2025</v>
      </c>
      <c r="E677" s="56">
        <v>1</v>
      </c>
      <c r="F677" s="57" t="s">
        <v>62</v>
      </c>
      <c r="G677" s="57" t="s">
        <v>57</v>
      </c>
      <c r="H677" s="57" t="s">
        <v>295</v>
      </c>
      <c r="I677" s="59" t="s">
        <v>42</v>
      </c>
      <c r="J677" s="60">
        <v>4912</v>
      </c>
      <c r="K677" s="47">
        <f t="shared" si="18"/>
        <v>4912</v>
      </c>
      <c r="L677" s="61"/>
      <c r="M677" s="55" t="s">
        <v>43</v>
      </c>
      <c r="N677" s="47">
        <f t="shared" si="16"/>
        <v>4912</v>
      </c>
      <c r="O677" s="54">
        <v>45698</v>
      </c>
      <c r="P677" s="62">
        <v>0</v>
      </c>
      <c r="R677" t="str">
        <f t="shared" si="17"/>
        <v>Jan/25</v>
      </c>
    </row>
    <row r="678" spans="2:18" ht="15.75" customHeight="1">
      <c r="B678" s="70">
        <v>45659</v>
      </c>
      <c r="C678" s="55" t="s">
        <v>19</v>
      </c>
      <c r="D678" s="43">
        <v>2025</v>
      </c>
      <c r="E678" s="44">
        <v>12</v>
      </c>
      <c r="F678" s="45" t="s">
        <v>409</v>
      </c>
      <c r="G678" s="45" t="s">
        <v>40</v>
      </c>
      <c r="H678" s="45" t="s">
        <v>181</v>
      </c>
      <c r="I678" s="46" t="s">
        <v>42</v>
      </c>
      <c r="J678" s="47">
        <v>69</v>
      </c>
      <c r="K678" s="47">
        <f t="shared" si="18"/>
        <v>828</v>
      </c>
      <c r="L678" s="48"/>
      <c r="M678" s="11" t="s">
        <v>43</v>
      </c>
      <c r="N678" s="47">
        <f t="shared" si="16"/>
        <v>828</v>
      </c>
      <c r="O678" s="13">
        <v>45667</v>
      </c>
      <c r="P678" s="11">
        <v>5659</v>
      </c>
      <c r="R678" t="str">
        <f t="shared" si="17"/>
        <v>Jan/25</v>
      </c>
    </row>
    <row r="679" spans="2:18" ht="15.75" customHeight="1">
      <c r="B679" s="70">
        <v>45659</v>
      </c>
      <c r="C679" s="55" t="s">
        <v>19</v>
      </c>
      <c r="D679" s="43">
        <v>2025</v>
      </c>
      <c r="E679" s="44">
        <v>6</v>
      </c>
      <c r="F679" s="45" t="s">
        <v>458</v>
      </c>
      <c r="G679" s="45" t="s">
        <v>40</v>
      </c>
      <c r="H679" s="45" t="s">
        <v>181</v>
      </c>
      <c r="I679" s="46" t="s">
        <v>42</v>
      </c>
      <c r="J679" s="47">
        <v>39</v>
      </c>
      <c r="K679" s="47">
        <f t="shared" si="18"/>
        <v>234</v>
      </c>
      <c r="L679" s="48"/>
      <c r="M679" s="11" t="s">
        <v>43</v>
      </c>
      <c r="N679" s="47">
        <f t="shared" si="16"/>
        <v>234</v>
      </c>
      <c r="O679" s="13">
        <v>45667</v>
      </c>
      <c r="P679" s="11">
        <v>5659</v>
      </c>
      <c r="R679" t="str">
        <f t="shared" si="17"/>
        <v>Jan/25</v>
      </c>
    </row>
    <row r="680" spans="2:18" ht="15.75" customHeight="1">
      <c r="B680" s="70">
        <v>45659</v>
      </c>
      <c r="C680" s="55" t="s">
        <v>19</v>
      </c>
      <c r="D680" s="43">
        <v>2025</v>
      </c>
      <c r="E680" s="44">
        <v>3</v>
      </c>
      <c r="F680" s="45" t="s">
        <v>240</v>
      </c>
      <c r="G680" s="45" t="s">
        <v>40</v>
      </c>
      <c r="H680" s="45" t="s">
        <v>181</v>
      </c>
      <c r="I680" s="46" t="s">
        <v>42</v>
      </c>
      <c r="J680" s="47">
        <v>225</v>
      </c>
      <c r="K680" s="47">
        <f t="shared" si="18"/>
        <v>675</v>
      </c>
      <c r="L680" s="48"/>
      <c r="M680" s="11" t="s">
        <v>43</v>
      </c>
      <c r="N680" s="47">
        <f t="shared" si="16"/>
        <v>675</v>
      </c>
      <c r="O680" s="13">
        <v>45667</v>
      </c>
      <c r="P680" s="11">
        <v>5659</v>
      </c>
      <c r="R680" t="str">
        <f t="shared" si="17"/>
        <v>Jan/25</v>
      </c>
    </row>
    <row r="681" spans="2:18" ht="15.75" customHeight="1">
      <c r="B681" s="70">
        <v>45659</v>
      </c>
      <c r="C681" s="55" t="s">
        <v>19</v>
      </c>
      <c r="D681" s="43">
        <v>2025</v>
      </c>
      <c r="E681" s="44">
        <v>4</v>
      </c>
      <c r="F681" s="45" t="s">
        <v>196</v>
      </c>
      <c r="G681" s="45" t="s">
        <v>46</v>
      </c>
      <c r="H681" s="45" t="s">
        <v>195</v>
      </c>
      <c r="I681" s="46" t="s">
        <v>42</v>
      </c>
      <c r="J681" s="47">
        <v>222.4</v>
      </c>
      <c r="K681" s="47">
        <f t="shared" si="18"/>
        <v>889.6</v>
      </c>
      <c r="L681" s="48"/>
      <c r="M681" s="11" t="s">
        <v>51</v>
      </c>
      <c r="N681" s="47">
        <f t="shared" si="16"/>
        <v>889.6</v>
      </c>
      <c r="O681" s="13">
        <v>45670</v>
      </c>
      <c r="P681" s="49">
        <v>284221</v>
      </c>
      <c r="R681" t="str">
        <f t="shared" si="17"/>
        <v>Jan/25</v>
      </c>
    </row>
    <row r="682" spans="2:18" ht="15.75" customHeight="1">
      <c r="B682" s="70">
        <v>45660</v>
      </c>
      <c r="C682" s="55" t="s">
        <v>19</v>
      </c>
      <c r="D682" s="43">
        <v>2025</v>
      </c>
      <c r="E682" s="44">
        <v>8</v>
      </c>
      <c r="F682" s="45" t="s">
        <v>64</v>
      </c>
      <c r="G682" s="45" t="s">
        <v>46</v>
      </c>
      <c r="H682" s="45" t="s">
        <v>65</v>
      </c>
      <c r="I682" s="46" t="s">
        <v>42</v>
      </c>
      <c r="J682" s="47">
        <v>41</v>
      </c>
      <c r="K682" s="47">
        <f t="shared" si="18"/>
        <v>328</v>
      </c>
      <c r="L682" s="48"/>
      <c r="M682" s="11" t="s">
        <v>43</v>
      </c>
      <c r="N682" s="47">
        <f t="shared" si="16"/>
        <v>328</v>
      </c>
      <c r="O682" s="13">
        <v>45667</v>
      </c>
      <c r="P682" s="49">
        <v>17239</v>
      </c>
      <c r="R682" t="str">
        <f t="shared" si="17"/>
        <v>Jan/25</v>
      </c>
    </row>
    <row r="683" spans="2:18" ht="15.75" customHeight="1">
      <c r="B683" s="70">
        <v>45660</v>
      </c>
      <c r="C683" s="55" t="s">
        <v>19</v>
      </c>
      <c r="D683" s="43">
        <v>2025</v>
      </c>
      <c r="E683" s="44">
        <v>4</v>
      </c>
      <c r="F683" s="45" t="s">
        <v>66</v>
      </c>
      <c r="G683" s="45" t="s">
        <v>46</v>
      </c>
      <c r="H683" s="45" t="s">
        <v>65</v>
      </c>
      <c r="I683" s="46" t="s">
        <v>42</v>
      </c>
      <c r="J683" s="47">
        <v>35</v>
      </c>
      <c r="K683" s="47">
        <f t="shared" si="18"/>
        <v>140</v>
      </c>
      <c r="L683" s="48"/>
      <c r="M683" s="11" t="s">
        <v>43</v>
      </c>
      <c r="N683" s="47">
        <f t="shared" si="16"/>
        <v>140</v>
      </c>
      <c r="O683" s="13">
        <v>45667</v>
      </c>
      <c r="P683" s="49">
        <v>17239</v>
      </c>
      <c r="R683" t="str">
        <f t="shared" si="17"/>
        <v>Jan/25</v>
      </c>
    </row>
    <row r="684" spans="2:18" ht="15.75" customHeight="1">
      <c r="B684" s="70">
        <v>45660</v>
      </c>
      <c r="C684" s="55" t="s">
        <v>19</v>
      </c>
      <c r="D684" s="43">
        <v>2025</v>
      </c>
      <c r="E684" s="44">
        <v>6</v>
      </c>
      <c r="F684" s="45" t="s">
        <v>81</v>
      </c>
      <c r="G684" s="45" t="s">
        <v>77</v>
      </c>
      <c r="H684" s="45" t="s">
        <v>78</v>
      </c>
      <c r="I684" s="46" t="s">
        <v>42</v>
      </c>
      <c r="J684" s="47">
        <v>495</v>
      </c>
      <c r="K684" s="47">
        <f t="shared" si="18"/>
        <v>2970</v>
      </c>
      <c r="L684" s="48"/>
      <c r="M684" s="11" t="s">
        <v>43</v>
      </c>
      <c r="N684" s="47">
        <f t="shared" si="16"/>
        <v>2970</v>
      </c>
      <c r="O684" s="13">
        <v>45664</v>
      </c>
      <c r="P684" s="49">
        <v>348</v>
      </c>
      <c r="R684" t="str">
        <f t="shared" si="17"/>
        <v>Jan/25</v>
      </c>
    </row>
    <row r="685" spans="2:18" ht="15.75" customHeight="1">
      <c r="B685" s="70">
        <v>45660</v>
      </c>
      <c r="C685" s="55" t="s">
        <v>19</v>
      </c>
      <c r="D685" s="43">
        <v>2025</v>
      </c>
      <c r="E685" s="44">
        <v>2</v>
      </c>
      <c r="F685" s="45" t="s">
        <v>219</v>
      </c>
      <c r="G685" s="45" t="s">
        <v>40</v>
      </c>
      <c r="H685" s="45" t="s">
        <v>220</v>
      </c>
      <c r="I685" s="46" t="s">
        <v>42</v>
      </c>
      <c r="J685" s="47">
        <v>100</v>
      </c>
      <c r="K685" s="47">
        <f t="shared" si="18"/>
        <v>200</v>
      </c>
      <c r="L685" s="48"/>
      <c r="M685" s="11" t="s">
        <v>43</v>
      </c>
      <c r="N685" s="47">
        <f t="shared" si="16"/>
        <v>200</v>
      </c>
      <c r="O685" s="13">
        <v>45664</v>
      </c>
      <c r="P685" s="49">
        <v>23253</v>
      </c>
      <c r="R685" t="str">
        <f t="shared" si="17"/>
        <v>Jan/25</v>
      </c>
    </row>
    <row r="686" spans="2:18" ht="15.75" customHeight="1">
      <c r="B686" s="70">
        <v>45660</v>
      </c>
      <c r="C686" s="55" t="s">
        <v>19</v>
      </c>
      <c r="D686" s="43">
        <v>2025</v>
      </c>
      <c r="E686" s="44">
        <v>1</v>
      </c>
      <c r="F686" s="45" t="s">
        <v>329</v>
      </c>
      <c r="G686" s="45" t="s">
        <v>40</v>
      </c>
      <c r="H686" s="45" t="s">
        <v>220</v>
      </c>
      <c r="I686" s="46" t="s">
        <v>42</v>
      </c>
      <c r="J686" s="47">
        <v>13.5</v>
      </c>
      <c r="K686" s="47">
        <f t="shared" si="18"/>
        <v>13.5</v>
      </c>
      <c r="L686" s="48"/>
      <c r="M686" s="11" t="s">
        <v>43</v>
      </c>
      <c r="N686" s="47">
        <f t="shared" si="16"/>
        <v>13.5</v>
      </c>
      <c r="O686" s="13">
        <v>45664</v>
      </c>
      <c r="P686" s="49">
        <v>23253</v>
      </c>
      <c r="R686" t="str">
        <f t="shared" si="17"/>
        <v>Jan/25</v>
      </c>
    </row>
    <row r="687" spans="2:18" ht="15.75" customHeight="1">
      <c r="B687" s="70">
        <v>45660</v>
      </c>
      <c r="C687" s="55" t="s">
        <v>19</v>
      </c>
      <c r="D687" s="43">
        <v>2025</v>
      </c>
      <c r="E687" s="44">
        <v>10</v>
      </c>
      <c r="F687" s="45" t="s">
        <v>328</v>
      </c>
      <c r="G687" s="45" t="s">
        <v>40</v>
      </c>
      <c r="H687" s="45" t="s">
        <v>220</v>
      </c>
      <c r="I687" s="46" t="s">
        <v>42</v>
      </c>
      <c r="J687" s="47">
        <v>1.1000000000000001</v>
      </c>
      <c r="K687" s="47">
        <f t="shared" si="18"/>
        <v>11</v>
      </c>
      <c r="L687" s="48"/>
      <c r="M687" s="11" t="s">
        <v>43</v>
      </c>
      <c r="N687" s="47">
        <f t="shared" si="16"/>
        <v>11</v>
      </c>
      <c r="O687" s="13">
        <v>45664</v>
      </c>
      <c r="P687" s="49">
        <v>23253</v>
      </c>
      <c r="R687" t="str">
        <f t="shared" si="17"/>
        <v>Jan/25</v>
      </c>
    </row>
    <row r="688" spans="2:18" ht="15.75" customHeight="1">
      <c r="B688" s="70">
        <v>45660</v>
      </c>
      <c r="C688" s="55" t="s">
        <v>19</v>
      </c>
      <c r="D688" s="43">
        <v>2025</v>
      </c>
      <c r="E688" s="44">
        <v>6</v>
      </c>
      <c r="F688" s="45" t="s">
        <v>479</v>
      </c>
      <c r="G688" s="45" t="s">
        <v>46</v>
      </c>
      <c r="H688" s="45" t="s">
        <v>369</v>
      </c>
      <c r="I688" s="46" t="s">
        <v>42</v>
      </c>
      <c r="J688" s="47">
        <v>31.5</v>
      </c>
      <c r="K688" s="47">
        <f t="shared" si="18"/>
        <v>189</v>
      </c>
      <c r="L688" s="48"/>
      <c r="M688" s="11" t="s">
        <v>43</v>
      </c>
      <c r="N688" s="47">
        <f t="shared" si="16"/>
        <v>189</v>
      </c>
      <c r="O688" s="13">
        <v>45660</v>
      </c>
      <c r="P688" s="49">
        <v>0</v>
      </c>
      <c r="R688" t="str">
        <f t="shared" si="17"/>
        <v>Jan/25</v>
      </c>
    </row>
    <row r="689" spans="2:18" ht="15.75" customHeight="1">
      <c r="B689" s="70">
        <v>45660</v>
      </c>
      <c r="C689" s="55" t="s">
        <v>19</v>
      </c>
      <c r="D689" s="43">
        <v>2025</v>
      </c>
      <c r="E689" s="44">
        <v>1</v>
      </c>
      <c r="F689" s="45" t="s">
        <v>480</v>
      </c>
      <c r="G689" s="45" t="s">
        <v>57</v>
      </c>
      <c r="H689" s="45" t="s">
        <v>369</v>
      </c>
      <c r="I689" s="46" t="s">
        <v>42</v>
      </c>
      <c r="J689" s="47">
        <v>30.22</v>
      </c>
      <c r="K689" s="47">
        <f t="shared" si="18"/>
        <v>30.22</v>
      </c>
      <c r="L689" s="48"/>
      <c r="M689" s="11" t="s">
        <v>43</v>
      </c>
      <c r="N689" s="47">
        <f t="shared" si="16"/>
        <v>30.22</v>
      </c>
      <c r="O689" s="13">
        <v>45660</v>
      </c>
      <c r="P689" s="49">
        <v>0</v>
      </c>
      <c r="R689" t="str">
        <f t="shared" si="17"/>
        <v>Jan/25</v>
      </c>
    </row>
    <row r="690" spans="2:18" ht="15.75" customHeight="1">
      <c r="B690" s="70">
        <v>45661</v>
      </c>
      <c r="C690" s="55" t="s">
        <v>19</v>
      </c>
      <c r="D690" s="43">
        <v>2025</v>
      </c>
      <c r="E690" s="44">
        <v>8</v>
      </c>
      <c r="F690" s="45" t="s">
        <v>81</v>
      </c>
      <c r="G690" s="45" t="s">
        <v>77</v>
      </c>
      <c r="H690" s="45" t="s">
        <v>78</v>
      </c>
      <c r="I690" s="46" t="s">
        <v>42</v>
      </c>
      <c r="J690" s="47">
        <v>495</v>
      </c>
      <c r="K690" s="47">
        <f t="shared" si="18"/>
        <v>3960</v>
      </c>
      <c r="L690" s="48"/>
      <c r="M690" s="11" t="s">
        <v>43</v>
      </c>
      <c r="N690" s="47">
        <f t="shared" si="16"/>
        <v>3960</v>
      </c>
      <c r="O690" s="13">
        <v>45664</v>
      </c>
      <c r="P690" s="49">
        <v>356</v>
      </c>
      <c r="R690" t="str">
        <f t="shared" si="17"/>
        <v>Jan/25</v>
      </c>
    </row>
    <row r="691" spans="2:18" ht="15.75" customHeight="1">
      <c r="B691" s="70">
        <v>45661</v>
      </c>
      <c r="C691" s="55" t="s">
        <v>19</v>
      </c>
      <c r="D691" s="43">
        <v>2025</v>
      </c>
      <c r="E691" s="44">
        <v>2</v>
      </c>
      <c r="F691" s="45" t="s">
        <v>75</v>
      </c>
      <c r="G691" s="45" t="s">
        <v>77</v>
      </c>
      <c r="H691" s="45" t="s">
        <v>78</v>
      </c>
      <c r="I691" s="46" t="s">
        <v>42</v>
      </c>
      <c r="J691" s="47">
        <v>435</v>
      </c>
      <c r="K691" s="47">
        <f t="shared" si="18"/>
        <v>870</v>
      </c>
      <c r="L691" s="48"/>
      <c r="M691" s="11" t="s">
        <v>43</v>
      </c>
      <c r="N691" s="47">
        <f t="shared" si="16"/>
        <v>870</v>
      </c>
      <c r="O691" s="13">
        <v>45664</v>
      </c>
      <c r="P691" s="49">
        <v>356</v>
      </c>
      <c r="R691" t="str">
        <f t="shared" si="17"/>
        <v>Jan/25</v>
      </c>
    </row>
    <row r="692" spans="2:18" ht="15.75" customHeight="1">
      <c r="B692" s="70">
        <v>45661</v>
      </c>
      <c r="C692" s="55" t="s">
        <v>19</v>
      </c>
      <c r="D692" s="43">
        <v>2025</v>
      </c>
      <c r="E692" s="44">
        <v>1</v>
      </c>
      <c r="F692" s="45" t="s">
        <v>481</v>
      </c>
      <c r="G692" s="45" t="s">
        <v>96</v>
      </c>
      <c r="H692" s="45" t="s">
        <v>482</v>
      </c>
      <c r="I692" s="46" t="s">
        <v>42</v>
      </c>
      <c r="J692" s="47">
        <v>317</v>
      </c>
      <c r="K692" s="47">
        <f t="shared" si="18"/>
        <v>317</v>
      </c>
      <c r="L692" s="48"/>
      <c r="M692" s="11" t="s">
        <v>43</v>
      </c>
      <c r="N692" s="47">
        <f t="shared" si="16"/>
        <v>317</v>
      </c>
      <c r="O692" s="13">
        <v>45661</v>
      </c>
      <c r="P692" s="49">
        <v>0</v>
      </c>
      <c r="R692" t="str">
        <f t="shared" si="17"/>
        <v>Jan/25</v>
      </c>
    </row>
    <row r="693" spans="2:18" ht="15.75" customHeight="1">
      <c r="B693" s="70">
        <v>45661</v>
      </c>
      <c r="C693" s="55" t="s">
        <v>19</v>
      </c>
      <c r="D693" s="43">
        <v>2025</v>
      </c>
      <c r="E693" s="44">
        <v>1</v>
      </c>
      <c r="F693" s="45" t="s">
        <v>483</v>
      </c>
      <c r="G693" s="45" t="s">
        <v>61</v>
      </c>
      <c r="H693" s="45" t="s">
        <v>484</v>
      </c>
      <c r="I693" s="46" t="s">
        <v>42</v>
      </c>
      <c r="J693" s="47">
        <v>348</v>
      </c>
      <c r="K693" s="47">
        <f t="shared" si="18"/>
        <v>348</v>
      </c>
      <c r="L693" s="48"/>
      <c r="M693" s="11" t="s">
        <v>43</v>
      </c>
      <c r="N693" s="47">
        <f t="shared" si="16"/>
        <v>348</v>
      </c>
      <c r="O693" s="13">
        <v>45661</v>
      </c>
      <c r="P693" s="49">
        <v>0</v>
      </c>
      <c r="R693" t="str">
        <f t="shared" si="17"/>
        <v>Jan/25</v>
      </c>
    </row>
    <row r="694" spans="2:18" ht="15.75" customHeight="1">
      <c r="B694" s="70">
        <v>45661</v>
      </c>
      <c r="C694" s="55" t="s">
        <v>19</v>
      </c>
      <c r="D694" s="43">
        <v>2025</v>
      </c>
      <c r="E694" s="44">
        <v>1</v>
      </c>
      <c r="F694" s="45" t="s">
        <v>485</v>
      </c>
      <c r="G694" s="45" t="s">
        <v>46</v>
      </c>
      <c r="H694" s="45" t="s">
        <v>369</v>
      </c>
      <c r="I694" s="46" t="s">
        <v>42</v>
      </c>
      <c r="J694" s="47">
        <v>338.67</v>
      </c>
      <c r="K694" s="47">
        <f t="shared" si="18"/>
        <v>338.67</v>
      </c>
      <c r="L694" s="48"/>
      <c r="M694" s="11" t="s">
        <v>43</v>
      </c>
      <c r="N694" s="47">
        <f t="shared" si="16"/>
        <v>338.67</v>
      </c>
      <c r="O694" s="13">
        <v>45661</v>
      </c>
      <c r="P694" s="49">
        <v>0</v>
      </c>
      <c r="R694" t="str">
        <f t="shared" si="17"/>
        <v>Jan/25</v>
      </c>
    </row>
    <row r="695" spans="2:18" ht="15.75" customHeight="1">
      <c r="B695" s="70">
        <v>45661</v>
      </c>
      <c r="C695" s="55" t="s">
        <v>19</v>
      </c>
      <c r="D695" s="43">
        <v>2025</v>
      </c>
      <c r="E695" s="44">
        <v>1</v>
      </c>
      <c r="F695" s="45" t="s">
        <v>486</v>
      </c>
      <c r="G695" s="45" t="s">
        <v>46</v>
      </c>
      <c r="H695" s="45" t="s">
        <v>487</v>
      </c>
      <c r="I695" s="46" t="s">
        <v>42</v>
      </c>
      <c r="J695" s="47">
        <v>7.98</v>
      </c>
      <c r="K695" s="47">
        <f t="shared" si="18"/>
        <v>7.98</v>
      </c>
      <c r="L695" s="48"/>
      <c r="M695" s="11" t="s">
        <v>43</v>
      </c>
      <c r="N695" s="47">
        <f t="shared" si="16"/>
        <v>7.98</v>
      </c>
      <c r="O695" s="13">
        <v>45661</v>
      </c>
      <c r="P695" s="49">
        <v>0</v>
      </c>
      <c r="R695" t="str">
        <f t="shared" si="17"/>
        <v>Jan/25</v>
      </c>
    </row>
    <row r="696" spans="2:18" ht="15.75" customHeight="1">
      <c r="B696" s="70">
        <v>45661</v>
      </c>
      <c r="C696" s="55" t="s">
        <v>19</v>
      </c>
      <c r="D696" s="43">
        <v>2025</v>
      </c>
      <c r="E696" s="44">
        <v>14</v>
      </c>
      <c r="F696" s="45" t="s">
        <v>64</v>
      </c>
      <c r="G696" s="45" t="s">
        <v>46</v>
      </c>
      <c r="H696" s="45" t="s">
        <v>65</v>
      </c>
      <c r="I696" s="46" t="s">
        <v>42</v>
      </c>
      <c r="J696" s="47">
        <v>41</v>
      </c>
      <c r="K696" s="47">
        <f t="shared" si="18"/>
        <v>574</v>
      </c>
      <c r="L696" s="48"/>
      <c r="M696" s="11" t="s">
        <v>43</v>
      </c>
      <c r="N696" s="47">
        <f t="shared" si="16"/>
        <v>574</v>
      </c>
      <c r="O696" s="13">
        <v>45672</v>
      </c>
      <c r="P696" s="49">
        <v>17259</v>
      </c>
      <c r="R696" t="str">
        <f t="shared" si="17"/>
        <v>Jan/25</v>
      </c>
    </row>
    <row r="697" spans="2:18" ht="15.75" customHeight="1">
      <c r="B697" s="70">
        <v>45661</v>
      </c>
      <c r="C697" s="55" t="s">
        <v>19</v>
      </c>
      <c r="D697" s="43">
        <v>2025</v>
      </c>
      <c r="E697" s="44">
        <v>10</v>
      </c>
      <c r="F697" s="45" t="s">
        <v>66</v>
      </c>
      <c r="G697" s="45" t="s">
        <v>46</v>
      </c>
      <c r="H697" s="45" t="s">
        <v>65</v>
      </c>
      <c r="I697" s="46" t="s">
        <v>42</v>
      </c>
      <c r="J697" s="47">
        <v>35</v>
      </c>
      <c r="K697" s="47">
        <f t="shared" si="18"/>
        <v>350</v>
      </c>
      <c r="L697" s="48"/>
      <c r="M697" s="11" t="s">
        <v>43</v>
      </c>
      <c r="N697" s="47">
        <f t="shared" si="16"/>
        <v>350</v>
      </c>
      <c r="O697" s="13">
        <v>45672</v>
      </c>
      <c r="P697" s="49">
        <v>17259</v>
      </c>
      <c r="R697" t="str">
        <f t="shared" si="17"/>
        <v>Jan/25</v>
      </c>
    </row>
    <row r="698" spans="2:18" ht="15.75" customHeight="1">
      <c r="B698" s="70">
        <v>45662</v>
      </c>
      <c r="C698" s="55" t="s">
        <v>19</v>
      </c>
      <c r="D698" s="43">
        <v>2025</v>
      </c>
      <c r="E698" s="91">
        <v>11.2</v>
      </c>
      <c r="F698" s="45" t="s">
        <v>488</v>
      </c>
      <c r="G698" s="45" t="s">
        <v>46</v>
      </c>
      <c r="H698" s="45" t="s">
        <v>489</v>
      </c>
      <c r="I698" s="46" t="s">
        <v>42</v>
      </c>
      <c r="J698" s="47">
        <v>35.6631</v>
      </c>
      <c r="K698" s="47">
        <f t="shared" si="18"/>
        <v>399.42671999999999</v>
      </c>
      <c r="L698" s="48"/>
      <c r="M698" s="11" t="s">
        <v>51</v>
      </c>
      <c r="N698" s="47">
        <f t="shared" si="16"/>
        <v>399.42671999999999</v>
      </c>
      <c r="O698" s="13">
        <v>45668</v>
      </c>
      <c r="P698" s="49">
        <v>2184465</v>
      </c>
      <c r="R698" t="str">
        <f t="shared" si="17"/>
        <v>Jan/25</v>
      </c>
    </row>
    <row r="699" spans="2:18" ht="15.75" customHeight="1">
      <c r="B699" s="70">
        <v>45662</v>
      </c>
      <c r="C699" s="55" t="s">
        <v>19</v>
      </c>
      <c r="D699" s="43">
        <v>2025</v>
      </c>
      <c r="E699" s="122">
        <v>4.4800000000000004</v>
      </c>
      <c r="F699" s="45" t="s">
        <v>197</v>
      </c>
      <c r="G699" s="45" t="s">
        <v>46</v>
      </c>
      <c r="H699" s="45" t="s">
        <v>489</v>
      </c>
      <c r="I699" s="46" t="s">
        <v>42</v>
      </c>
      <c r="J699" s="47">
        <v>35.8752</v>
      </c>
      <c r="K699" s="47">
        <f t="shared" si="18"/>
        <v>160.72089600000001</v>
      </c>
      <c r="L699" s="48"/>
      <c r="M699" s="11" t="s">
        <v>51</v>
      </c>
      <c r="N699" s="47">
        <f t="shared" si="16"/>
        <v>160.72089600000001</v>
      </c>
      <c r="O699" s="13">
        <v>45668</v>
      </c>
      <c r="P699" s="49">
        <v>2184465</v>
      </c>
      <c r="R699" t="str">
        <f t="shared" si="17"/>
        <v>Jan/25</v>
      </c>
    </row>
    <row r="700" spans="2:18" ht="15.75" customHeight="1">
      <c r="B700" s="70">
        <v>45662</v>
      </c>
      <c r="C700" s="55" t="s">
        <v>19</v>
      </c>
      <c r="D700" s="43">
        <v>2025</v>
      </c>
      <c r="E700" s="44">
        <v>1</v>
      </c>
      <c r="F700" s="45" t="s">
        <v>271</v>
      </c>
      <c r="G700" s="45" t="s">
        <v>46</v>
      </c>
      <c r="H700" s="45" t="s">
        <v>369</v>
      </c>
      <c r="I700" s="46" t="s">
        <v>42</v>
      </c>
      <c r="J700" s="47">
        <v>43.85</v>
      </c>
      <c r="K700" s="47">
        <f t="shared" si="18"/>
        <v>43.85</v>
      </c>
      <c r="L700" s="48"/>
      <c r="M700" s="11" t="s">
        <v>43</v>
      </c>
      <c r="N700" s="47">
        <f t="shared" si="16"/>
        <v>43.85</v>
      </c>
      <c r="O700" s="13">
        <v>45662</v>
      </c>
      <c r="P700" s="49">
        <v>0</v>
      </c>
      <c r="R700" t="str">
        <f t="shared" si="17"/>
        <v>Jan/25</v>
      </c>
    </row>
    <row r="701" spans="2:18" ht="15.75" customHeight="1">
      <c r="B701" s="70">
        <v>45663</v>
      </c>
      <c r="C701" s="55" t="s">
        <v>19</v>
      </c>
      <c r="D701" s="43">
        <v>2025</v>
      </c>
      <c r="E701" s="44">
        <v>5</v>
      </c>
      <c r="F701" s="45" t="s">
        <v>336</v>
      </c>
      <c r="G701" s="45" t="s">
        <v>40</v>
      </c>
      <c r="H701" s="45" t="s">
        <v>83</v>
      </c>
      <c r="I701" s="46" t="s">
        <v>42</v>
      </c>
      <c r="J701" s="47">
        <v>24.99</v>
      </c>
      <c r="K701" s="47">
        <f t="shared" si="18"/>
        <v>124.94999999999999</v>
      </c>
      <c r="L701" s="48"/>
      <c r="M701" s="11" t="s">
        <v>51</v>
      </c>
      <c r="N701" s="47">
        <f t="shared" si="16"/>
        <v>124.94999999999999</v>
      </c>
      <c r="O701" s="13">
        <v>45677</v>
      </c>
      <c r="P701" s="49">
        <v>508769</v>
      </c>
      <c r="R701" t="str">
        <f t="shared" si="17"/>
        <v>Jan/25</v>
      </c>
    </row>
    <row r="702" spans="2:18" ht="15.75" customHeight="1">
      <c r="B702" s="70">
        <v>45663</v>
      </c>
      <c r="C702" s="55" t="s">
        <v>19</v>
      </c>
      <c r="D702" s="43">
        <v>2025</v>
      </c>
      <c r="E702" s="44">
        <v>12</v>
      </c>
      <c r="F702" s="45" t="s">
        <v>87</v>
      </c>
      <c r="G702" s="45" t="s">
        <v>40</v>
      </c>
      <c r="H702" s="45" t="s">
        <v>83</v>
      </c>
      <c r="I702" s="46" t="s">
        <v>42</v>
      </c>
      <c r="J702" s="47">
        <v>46.99</v>
      </c>
      <c r="K702" s="47">
        <f t="shared" si="18"/>
        <v>563.88</v>
      </c>
      <c r="L702" s="48"/>
      <c r="M702" s="11" t="s">
        <v>51</v>
      </c>
      <c r="N702" s="47">
        <f t="shared" si="16"/>
        <v>563.88</v>
      </c>
      <c r="O702" s="13">
        <v>45677</v>
      </c>
      <c r="P702" s="49">
        <v>508770</v>
      </c>
      <c r="R702" t="str">
        <f t="shared" si="17"/>
        <v>Jan/25</v>
      </c>
    </row>
    <row r="703" spans="2:18" ht="15.75" customHeight="1">
      <c r="B703" s="70">
        <v>45663</v>
      </c>
      <c r="C703" s="55" t="s">
        <v>19</v>
      </c>
      <c r="D703" s="43">
        <v>2025</v>
      </c>
      <c r="E703" s="44">
        <v>8</v>
      </c>
      <c r="F703" s="45" t="s">
        <v>81</v>
      </c>
      <c r="G703" s="45" t="s">
        <v>77</v>
      </c>
      <c r="H703" s="45" t="s">
        <v>78</v>
      </c>
      <c r="I703" s="46" t="s">
        <v>42</v>
      </c>
      <c r="J703" s="47">
        <v>495</v>
      </c>
      <c r="K703" s="47">
        <f t="shared" si="18"/>
        <v>3960</v>
      </c>
      <c r="L703" s="48"/>
      <c r="M703" s="11" t="s">
        <v>43</v>
      </c>
      <c r="N703" s="47">
        <f t="shared" si="16"/>
        <v>3960</v>
      </c>
      <c r="O703" s="13">
        <v>45671</v>
      </c>
      <c r="P703" s="49">
        <v>386</v>
      </c>
      <c r="R703" t="str">
        <f t="shared" si="17"/>
        <v>Jan/25</v>
      </c>
    </row>
    <row r="704" spans="2:18" ht="15.75" customHeight="1">
      <c r="B704" s="70">
        <v>45663</v>
      </c>
      <c r="C704" s="55" t="s">
        <v>19</v>
      </c>
      <c r="D704" s="43">
        <v>2025</v>
      </c>
      <c r="E704" s="44">
        <v>3</v>
      </c>
      <c r="F704" s="45" t="s">
        <v>490</v>
      </c>
      <c r="G704" s="45" t="s">
        <v>46</v>
      </c>
      <c r="H704" s="45" t="s">
        <v>68</v>
      </c>
      <c r="I704" s="46" t="s">
        <v>42</v>
      </c>
      <c r="J704" s="47">
        <v>67.0565</v>
      </c>
      <c r="K704" s="47">
        <f t="shared" si="18"/>
        <v>201.1695</v>
      </c>
      <c r="L704" s="48"/>
      <c r="M704" s="11" t="s">
        <v>51</v>
      </c>
      <c r="N704" s="47">
        <f t="shared" si="16"/>
        <v>201.1695</v>
      </c>
      <c r="O704" s="13">
        <v>45670</v>
      </c>
      <c r="P704" s="49">
        <v>1270005</v>
      </c>
      <c r="R704" t="str">
        <f t="shared" si="17"/>
        <v>Jan/25</v>
      </c>
    </row>
    <row r="705" spans="2:18" ht="15.75" customHeight="1">
      <c r="B705" s="70">
        <v>45663</v>
      </c>
      <c r="C705" s="55" t="s">
        <v>19</v>
      </c>
      <c r="D705" s="43">
        <v>2025</v>
      </c>
      <c r="E705" s="44">
        <v>6</v>
      </c>
      <c r="F705" s="45" t="s">
        <v>251</v>
      </c>
      <c r="G705" s="45" t="s">
        <v>46</v>
      </c>
      <c r="H705" s="45" t="s">
        <v>68</v>
      </c>
      <c r="I705" s="46" t="s">
        <v>42</v>
      </c>
      <c r="J705" s="47">
        <v>72.5</v>
      </c>
      <c r="K705" s="47">
        <f t="shared" si="18"/>
        <v>435</v>
      </c>
      <c r="L705" s="48"/>
      <c r="M705" s="11" t="s">
        <v>51</v>
      </c>
      <c r="N705" s="47">
        <f t="shared" si="16"/>
        <v>435</v>
      </c>
      <c r="O705" s="13">
        <v>45670</v>
      </c>
      <c r="P705" s="49">
        <v>1270005</v>
      </c>
      <c r="R705" t="str">
        <f t="shared" si="17"/>
        <v>Jan/25</v>
      </c>
    </row>
    <row r="706" spans="2:18" ht="15.75" customHeight="1">
      <c r="B706" s="70">
        <v>45663</v>
      </c>
      <c r="C706" s="55" t="s">
        <v>19</v>
      </c>
      <c r="D706" s="43">
        <v>2025</v>
      </c>
      <c r="E706" s="44">
        <v>2</v>
      </c>
      <c r="F706" s="45" t="s">
        <v>245</v>
      </c>
      <c r="G706" s="45" t="s">
        <v>46</v>
      </c>
      <c r="H706" s="45" t="s">
        <v>68</v>
      </c>
      <c r="I706" s="46" t="s">
        <v>42</v>
      </c>
      <c r="J706" s="47">
        <v>34</v>
      </c>
      <c r="K706" s="47">
        <f t="shared" si="18"/>
        <v>68</v>
      </c>
      <c r="L706" s="48"/>
      <c r="M706" s="11" t="s">
        <v>51</v>
      </c>
      <c r="N706" s="47">
        <f t="shared" si="16"/>
        <v>68</v>
      </c>
      <c r="O706" s="13">
        <v>45670</v>
      </c>
      <c r="P706" s="49">
        <v>1270005</v>
      </c>
      <c r="R706" t="str">
        <f t="shared" si="17"/>
        <v>Jan/25</v>
      </c>
    </row>
    <row r="707" spans="2:18" ht="15.75" customHeight="1">
      <c r="B707" s="70">
        <v>45663</v>
      </c>
      <c r="C707" s="55" t="s">
        <v>19</v>
      </c>
      <c r="D707" s="43">
        <v>2025</v>
      </c>
      <c r="E707" s="44">
        <v>5</v>
      </c>
      <c r="F707" s="45" t="s">
        <v>491</v>
      </c>
      <c r="G707" s="45" t="s">
        <v>46</v>
      </c>
      <c r="H707" s="45" t="s">
        <v>68</v>
      </c>
      <c r="I707" s="46" t="s">
        <v>42</v>
      </c>
      <c r="J707" s="47">
        <v>24.95</v>
      </c>
      <c r="K707" s="47">
        <f t="shared" si="18"/>
        <v>124.75</v>
      </c>
      <c r="L707" s="48"/>
      <c r="M707" s="11" t="s">
        <v>51</v>
      </c>
      <c r="N707" s="47">
        <f t="shared" si="16"/>
        <v>124.75</v>
      </c>
      <c r="O707" s="13">
        <v>45670</v>
      </c>
      <c r="P707" s="49">
        <v>1270005</v>
      </c>
      <c r="R707" t="str">
        <f t="shared" ref="R707:R770" si="19">IF(B707="","",PROPER(TEXT(B707,"mmm/aa")))</f>
        <v>Jan/25</v>
      </c>
    </row>
    <row r="708" spans="2:18" ht="15.75" customHeight="1">
      <c r="B708" s="70">
        <v>45663</v>
      </c>
      <c r="C708" s="55" t="s">
        <v>19</v>
      </c>
      <c r="D708" s="43">
        <v>2025</v>
      </c>
      <c r="E708" s="44">
        <v>5</v>
      </c>
      <c r="F708" s="45" t="s">
        <v>492</v>
      </c>
      <c r="G708" s="45" t="s">
        <v>46</v>
      </c>
      <c r="H708" s="45" t="s">
        <v>68</v>
      </c>
      <c r="I708" s="46" t="s">
        <v>42</v>
      </c>
      <c r="J708" s="47">
        <v>23</v>
      </c>
      <c r="K708" s="47">
        <f t="shared" si="18"/>
        <v>115</v>
      </c>
      <c r="L708" s="48"/>
      <c r="M708" s="11" t="s">
        <v>51</v>
      </c>
      <c r="N708" s="47">
        <f t="shared" si="16"/>
        <v>115</v>
      </c>
      <c r="O708" s="13">
        <v>45670</v>
      </c>
      <c r="P708" s="49">
        <v>1270005</v>
      </c>
      <c r="R708" t="str">
        <f t="shared" si="19"/>
        <v>Jan/25</v>
      </c>
    </row>
    <row r="709" spans="2:18" ht="15.75" customHeight="1">
      <c r="B709" s="70">
        <v>45663</v>
      </c>
      <c r="C709" s="55" t="s">
        <v>19</v>
      </c>
      <c r="D709" s="43">
        <v>2025</v>
      </c>
      <c r="E709" s="44">
        <v>3</v>
      </c>
      <c r="F709" s="45" t="s">
        <v>493</v>
      </c>
      <c r="G709" s="45" t="s">
        <v>46</v>
      </c>
      <c r="H709" s="45" t="s">
        <v>68</v>
      </c>
      <c r="I709" s="46" t="s">
        <v>42</v>
      </c>
      <c r="J709" s="47">
        <v>23.17</v>
      </c>
      <c r="K709" s="47">
        <f t="shared" si="18"/>
        <v>69.510000000000005</v>
      </c>
      <c r="L709" s="48"/>
      <c r="M709" s="11" t="s">
        <v>51</v>
      </c>
      <c r="N709" s="47">
        <f t="shared" si="16"/>
        <v>69.510000000000005</v>
      </c>
      <c r="O709" s="13">
        <v>45670</v>
      </c>
      <c r="P709" s="49">
        <v>1270005</v>
      </c>
      <c r="R709" t="str">
        <f t="shared" si="19"/>
        <v>Jan/25</v>
      </c>
    </row>
    <row r="710" spans="2:18" ht="15.75" customHeight="1">
      <c r="B710" s="70">
        <v>45663</v>
      </c>
      <c r="C710" s="55" t="s">
        <v>19</v>
      </c>
      <c r="D710" s="43">
        <v>2025</v>
      </c>
      <c r="E710" s="44">
        <v>8</v>
      </c>
      <c r="F710" s="51" t="s">
        <v>302</v>
      </c>
      <c r="G710" s="45" t="s">
        <v>96</v>
      </c>
      <c r="H710" s="51" t="s">
        <v>175</v>
      </c>
      <c r="I710" s="46" t="s">
        <v>42</v>
      </c>
      <c r="J710" s="66">
        <v>19.079999999999998</v>
      </c>
      <c r="K710" s="47">
        <f t="shared" si="18"/>
        <v>152.63999999999999</v>
      </c>
      <c r="L710" s="48"/>
      <c r="M710" s="11" t="s">
        <v>51</v>
      </c>
      <c r="N710" s="47">
        <f t="shared" si="16"/>
        <v>152.63999999999999</v>
      </c>
      <c r="O710" s="13">
        <v>45669</v>
      </c>
      <c r="P710" s="49">
        <v>606308</v>
      </c>
      <c r="R710" t="str">
        <f t="shared" si="19"/>
        <v>Jan/25</v>
      </c>
    </row>
    <row r="711" spans="2:18" ht="15.75" customHeight="1">
      <c r="B711" s="70">
        <v>45663</v>
      </c>
      <c r="C711" s="55" t="s">
        <v>19</v>
      </c>
      <c r="D711" s="43">
        <v>2025</v>
      </c>
      <c r="E711" s="44">
        <v>12</v>
      </c>
      <c r="F711" s="51" t="s">
        <v>303</v>
      </c>
      <c r="G711" s="45" t="s">
        <v>96</v>
      </c>
      <c r="H711" s="51" t="s">
        <v>175</v>
      </c>
      <c r="I711" s="46" t="s">
        <v>42</v>
      </c>
      <c r="J711" s="66">
        <v>16.920000000000002</v>
      </c>
      <c r="K711" s="47">
        <f t="shared" si="18"/>
        <v>203.04000000000002</v>
      </c>
      <c r="L711" s="48"/>
      <c r="M711" s="11" t="s">
        <v>51</v>
      </c>
      <c r="N711" s="47">
        <f t="shared" si="16"/>
        <v>203.04000000000002</v>
      </c>
      <c r="O711" s="13">
        <v>45669</v>
      </c>
      <c r="P711" s="49">
        <v>606308</v>
      </c>
      <c r="R711" t="str">
        <f t="shared" si="19"/>
        <v>Jan/25</v>
      </c>
    </row>
    <row r="712" spans="2:18" ht="15.75" customHeight="1">
      <c r="B712" s="70">
        <v>45663</v>
      </c>
      <c r="C712" s="55" t="s">
        <v>19</v>
      </c>
      <c r="D712" s="43">
        <v>2025</v>
      </c>
      <c r="E712" s="44">
        <v>12</v>
      </c>
      <c r="F712" s="51" t="s">
        <v>177</v>
      </c>
      <c r="G712" s="45" t="s">
        <v>96</v>
      </c>
      <c r="H712" s="51" t="s">
        <v>175</v>
      </c>
      <c r="I712" s="46" t="s">
        <v>42</v>
      </c>
      <c r="J712" s="66">
        <v>37.32</v>
      </c>
      <c r="K712" s="47">
        <f t="shared" si="18"/>
        <v>447.84000000000003</v>
      </c>
      <c r="L712" s="48"/>
      <c r="M712" s="11" t="s">
        <v>51</v>
      </c>
      <c r="N712" s="47">
        <f t="shared" si="16"/>
        <v>447.84000000000003</v>
      </c>
      <c r="O712" s="13">
        <v>45669</v>
      </c>
      <c r="P712" s="49">
        <v>606308</v>
      </c>
      <c r="R712" t="str">
        <f t="shared" si="19"/>
        <v>Jan/25</v>
      </c>
    </row>
    <row r="713" spans="2:18" ht="15.75" customHeight="1">
      <c r="B713" s="70">
        <v>45663</v>
      </c>
      <c r="C713" s="55" t="s">
        <v>19</v>
      </c>
      <c r="D713" s="43">
        <v>2025</v>
      </c>
      <c r="E713" s="44">
        <v>10</v>
      </c>
      <c r="F713" s="51" t="s">
        <v>178</v>
      </c>
      <c r="G713" s="45" t="s">
        <v>96</v>
      </c>
      <c r="H713" s="51" t="s">
        <v>175</v>
      </c>
      <c r="I713" s="46" t="s">
        <v>42</v>
      </c>
      <c r="J713" s="66">
        <v>18.66</v>
      </c>
      <c r="K713" s="47">
        <f t="shared" si="18"/>
        <v>186.6</v>
      </c>
      <c r="L713" s="48"/>
      <c r="M713" s="11" t="s">
        <v>51</v>
      </c>
      <c r="N713" s="47">
        <f t="shared" si="16"/>
        <v>186.6</v>
      </c>
      <c r="O713" s="13">
        <v>45669</v>
      </c>
      <c r="P713" s="49">
        <v>606308</v>
      </c>
      <c r="R713" t="str">
        <f t="shared" si="19"/>
        <v>Jan/25</v>
      </c>
    </row>
    <row r="714" spans="2:18" ht="15.75" customHeight="1">
      <c r="B714" s="70">
        <v>45663</v>
      </c>
      <c r="C714" s="55" t="s">
        <v>19</v>
      </c>
      <c r="D714" s="43">
        <v>2025</v>
      </c>
      <c r="E714" s="44">
        <v>6</v>
      </c>
      <c r="F714" s="51" t="s">
        <v>435</v>
      </c>
      <c r="G714" s="45" t="s">
        <v>96</v>
      </c>
      <c r="H714" s="51" t="s">
        <v>175</v>
      </c>
      <c r="I714" s="46" t="s">
        <v>42</v>
      </c>
      <c r="J714" s="66">
        <v>17.64</v>
      </c>
      <c r="K714" s="47">
        <f t="shared" si="18"/>
        <v>105.84</v>
      </c>
      <c r="L714" s="48"/>
      <c r="M714" s="11" t="s">
        <v>51</v>
      </c>
      <c r="N714" s="47">
        <f t="shared" si="16"/>
        <v>105.84</v>
      </c>
      <c r="O714" s="13">
        <v>45669</v>
      </c>
      <c r="P714" s="49">
        <v>606308</v>
      </c>
      <c r="R714" t="str">
        <f t="shared" si="19"/>
        <v>Jan/25</v>
      </c>
    </row>
    <row r="715" spans="2:18" ht="15.75" customHeight="1">
      <c r="B715" s="70">
        <v>45663</v>
      </c>
      <c r="C715" s="55" t="s">
        <v>19</v>
      </c>
      <c r="D715" s="43">
        <v>2025</v>
      </c>
      <c r="E715" s="44">
        <v>6</v>
      </c>
      <c r="F715" s="51" t="s">
        <v>357</v>
      </c>
      <c r="G715" s="45" t="s">
        <v>96</v>
      </c>
      <c r="H715" s="51" t="s">
        <v>175</v>
      </c>
      <c r="I715" s="46" t="s">
        <v>42</v>
      </c>
      <c r="J715" s="66">
        <v>17.64</v>
      </c>
      <c r="K715" s="47">
        <f t="shared" si="18"/>
        <v>105.84</v>
      </c>
      <c r="L715" s="48"/>
      <c r="M715" s="11" t="s">
        <v>51</v>
      </c>
      <c r="N715" s="47">
        <f t="shared" si="16"/>
        <v>105.84</v>
      </c>
      <c r="O715" s="13">
        <v>45669</v>
      </c>
      <c r="P715" s="49">
        <v>606308</v>
      </c>
      <c r="R715" t="str">
        <f t="shared" si="19"/>
        <v>Jan/25</v>
      </c>
    </row>
    <row r="716" spans="2:18" ht="15.75" customHeight="1">
      <c r="B716" s="70">
        <v>45663</v>
      </c>
      <c r="C716" s="55" t="s">
        <v>19</v>
      </c>
      <c r="D716" s="43">
        <v>2025</v>
      </c>
      <c r="E716" s="44">
        <v>6</v>
      </c>
      <c r="F716" s="51" t="s">
        <v>436</v>
      </c>
      <c r="G716" s="45" t="s">
        <v>96</v>
      </c>
      <c r="H716" s="51" t="s">
        <v>175</v>
      </c>
      <c r="I716" s="46" t="s">
        <v>42</v>
      </c>
      <c r="J716" s="96">
        <v>19.2</v>
      </c>
      <c r="K716" s="47">
        <f t="shared" si="18"/>
        <v>115.19999999999999</v>
      </c>
      <c r="L716" s="48"/>
      <c r="M716" s="11" t="s">
        <v>51</v>
      </c>
      <c r="N716" s="47">
        <f t="shared" si="16"/>
        <v>115.19999999999999</v>
      </c>
      <c r="O716" s="13">
        <v>45669</v>
      </c>
      <c r="P716" s="49">
        <v>606308</v>
      </c>
      <c r="R716" t="str">
        <f t="shared" si="19"/>
        <v>Jan/25</v>
      </c>
    </row>
    <row r="717" spans="2:18" ht="15.75" customHeight="1">
      <c r="B717" s="70">
        <v>45663</v>
      </c>
      <c r="C717" s="55" t="s">
        <v>19</v>
      </c>
      <c r="D717" s="43">
        <v>2025</v>
      </c>
      <c r="E717" s="44">
        <v>6</v>
      </c>
      <c r="F717" s="45" t="s">
        <v>495</v>
      </c>
      <c r="G717" s="45" t="s">
        <v>96</v>
      </c>
      <c r="H717" s="51" t="s">
        <v>175</v>
      </c>
      <c r="I717" s="46" t="s">
        <v>42</v>
      </c>
      <c r="J717" s="47">
        <v>17.64</v>
      </c>
      <c r="K717" s="47">
        <f t="shared" si="18"/>
        <v>105.84</v>
      </c>
      <c r="L717" s="48"/>
      <c r="M717" s="11" t="s">
        <v>51</v>
      </c>
      <c r="N717" s="47">
        <f t="shared" si="16"/>
        <v>105.84</v>
      </c>
      <c r="O717" s="13">
        <v>45669</v>
      </c>
      <c r="P717" s="49">
        <v>606308</v>
      </c>
      <c r="R717" t="str">
        <f t="shared" si="19"/>
        <v>Jan/25</v>
      </c>
    </row>
    <row r="718" spans="2:18" ht="15.75" customHeight="1">
      <c r="B718" s="70">
        <v>45663</v>
      </c>
      <c r="C718" s="55" t="s">
        <v>19</v>
      </c>
      <c r="D718" s="43">
        <v>2025</v>
      </c>
      <c r="E718" s="44">
        <v>6</v>
      </c>
      <c r="F718" s="45" t="s">
        <v>496</v>
      </c>
      <c r="G718" s="45" t="s">
        <v>96</v>
      </c>
      <c r="H718" s="51" t="s">
        <v>175</v>
      </c>
      <c r="I718" s="46" t="s">
        <v>42</v>
      </c>
      <c r="J718" s="47">
        <v>15.66</v>
      </c>
      <c r="K718" s="47">
        <f t="shared" si="18"/>
        <v>93.960000000000008</v>
      </c>
      <c r="L718" s="48"/>
      <c r="M718" s="11" t="s">
        <v>51</v>
      </c>
      <c r="N718" s="47">
        <f t="shared" si="16"/>
        <v>93.960000000000008</v>
      </c>
      <c r="O718" s="13">
        <v>45669</v>
      </c>
      <c r="P718" s="49">
        <v>606308</v>
      </c>
      <c r="R718" t="str">
        <f t="shared" si="19"/>
        <v>Jan/25</v>
      </c>
    </row>
    <row r="719" spans="2:18" ht="15.75" customHeight="1">
      <c r="B719" s="70">
        <v>45663</v>
      </c>
      <c r="C719" s="55" t="s">
        <v>19</v>
      </c>
      <c r="D719" s="43">
        <v>2025</v>
      </c>
      <c r="E719" s="44">
        <v>6</v>
      </c>
      <c r="F719" s="45" t="s">
        <v>201</v>
      </c>
      <c r="G719" s="45" t="s">
        <v>96</v>
      </c>
      <c r="H719" s="51" t="s">
        <v>175</v>
      </c>
      <c r="I719" s="46" t="s">
        <v>42</v>
      </c>
      <c r="J719" s="47">
        <v>17.64</v>
      </c>
      <c r="K719" s="47">
        <f t="shared" si="18"/>
        <v>105.84</v>
      </c>
      <c r="L719" s="48"/>
      <c r="M719" s="11" t="s">
        <v>51</v>
      </c>
      <c r="N719" s="47">
        <f t="shared" si="16"/>
        <v>105.84</v>
      </c>
      <c r="O719" s="13">
        <v>45669</v>
      </c>
      <c r="P719" s="49">
        <v>606308</v>
      </c>
      <c r="R719" t="str">
        <f t="shared" si="19"/>
        <v>Jan/25</v>
      </c>
    </row>
    <row r="720" spans="2:18" ht="15.75" customHeight="1">
      <c r="B720" s="70">
        <v>45663</v>
      </c>
      <c r="C720" s="55" t="s">
        <v>19</v>
      </c>
      <c r="D720" s="43">
        <v>2025</v>
      </c>
      <c r="E720" s="44">
        <v>6</v>
      </c>
      <c r="F720" s="45" t="s">
        <v>358</v>
      </c>
      <c r="G720" s="45" t="s">
        <v>96</v>
      </c>
      <c r="H720" s="51" t="s">
        <v>175</v>
      </c>
      <c r="I720" s="46" t="s">
        <v>42</v>
      </c>
      <c r="J720" s="47">
        <v>17.64</v>
      </c>
      <c r="K720" s="47">
        <f t="shared" si="18"/>
        <v>105.84</v>
      </c>
      <c r="L720" s="48"/>
      <c r="M720" s="11" t="s">
        <v>51</v>
      </c>
      <c r="N720" s="47">
        <f t="shared" si="16"/>
        <v>105.84</v>
      </c>
      <c r="O720" s="13">
        <v>45669</v>
      </c>
      <c r="P720" s="49">
        <v>606308</v>
      </c>
      <c r="R720" t="str">
        <f t="shared" si="19"/>
        <v>Jan/25</v>
      </c>
    </row>
    <row r="721" spans="2:18" ht="15.75" customHeight="1">
      <c r="B721" s="70">
        <v>45664</v>
      </c>
      <c r="C721" s="55" t="s">
        <v>19</v>
      </c>
      <c r="D721" s="43">
        <v>2025</v>
      </c>
      <c r="E721" s="44">
        <v>4</v>
      </c>
      <c r="F721" s="45" t="s">
        <v>196</v>
      </c>
      <c r="G721" s="45" t="s">
        <v>46</v>
      </c>
      <c r="H721" s="45" t="s">
        <v>195</v>
      </c>
      <c r="I721" s="46" t="s">
        <v>42</v>
      </c>
      <c r="J721" s="47">
        <v>222.4</v>
      </c>
      <c r="K721" s="47">
        <f t="shared" si="18"/>
        <v>889.6</v>
      </c>
      <c r="L721" s="48"/>
      <c r="M721" s="11" t="s">
        <v>51</v>
      </c>
      <c r="N721" s="47">
        <f t="shared" si="16"/>
        <v>889.6</v>
      </c>
      <c r="O721" s="13">
        <v>45673</v>
      </c>
      <c r="P721" s="49">
        <v>284732</v>
      </c>
      <c r="R721" t="str">
        <f t="shared" si="19"/>
        <v>Jan/25</v>
      </c>
    </row>
    <row r="722" spans="2:18" ht="15.75" customHeight="1">
      <c r="B722" s="70">
        <v>45664</v>
      </c>
      <c r="C722" s="55" t="s">
        <v>19</v>
      </c>
      <c r="D722" s="43">
        <v>2025</v>
      </c>
      <c r="E722" s="44">
        <v>90</v>
      </c>
      <c r="F722" s="45" t="s">
        <v>385</v>
      </c>
      <c r="G722" s="45" t="s">
        <v>46</v>
      </c>
      <c r="H722" s="45" t="s">
        <v>326</v>
      </c>
      <c r="I722" s="46" t="s">
        <v>42</v>
      </c>
      <c r="J722" s="47">
        <v>20.190000000000001</v>
      </c>
      <c r="K722" s="47">
        <f t="shared" si="18"/>
        <v>1817.1000000000001</v>
      </c>
      <c r="L722" s="48"/>
      <c r="M722" s="11" t="s">
        <v>51</v>
      </c>
      <c r="N722" s="47">
        <f t="shared" si="16"/>
        <v>1817.1000000000001</v>
      </c>
      <c r="O722" s="13">
        <v>45671</v>
      </c>
      <c r="P722" s="49">
        <v>3344963</v>
      </c>
      <c r="R722" t="str">
        <f t="shared" si="19"/>
        <v>Jan/25</v>
      </c>
    </row>
    <row r="723" spans="2:18" ht="15.75" customHeight="1">
      <c r="B723" s="70">
        <v>45664</v>
      </c>
      <c r="C723" s="55" t="s">
        <v>19</v>
      </c>
      <c r="D723" s="43">
        <v>2025</v>
      </c>
      <c r="E723" s="44">
        <v>12</v>
      </c>
      <c r="F723" s="45" t="s">
        <v>233</v>
      </c>
      <c r="G723" s="45" t="s">
        <v>46</v>
      </c>
      <c r="H723" s="45" t="s">
        <v>326</v>
      </c>
      <c r="I723" s="46" t="s">
        <v>42</v>
      </c>
      <c r="J723" s="47">
        <v>57.9</v>
      </c>
      <c r="K723" s="47">
        <f t="shared" si="18"/>
        <v>694.8</v>
      </c>
      <c r="L723" s="48"/>
      <c r="M723" s="11" t="s">
        <v>51</v>
      </c>
      <c r="N723" s="47">
        <f t="shared" si="16"/>
        <v>694.8</v>
      </c>
      <c r="O723" s="13">
        <v>45671</v>
      </c>
      <c r="P723" s="49">
        <v>3344963</v>
      </c>
      <c r="R723" t="str">
        <f t="shared" si="19"/>
        <v>Jan/25</v>
      </c>
    </row>
    <row r="724" spans="2:18" ht="15.75" customHeight="1">
      <c r="B724" s="70">
        <v>45664</v>
      </c>
      <c r="C724" s="55" t="s">
        <v>19</v>
      </c>
      <c r="D724" s="43">
        <v>2025</v>
      </c>
      <c r="E724" s="44">
        <v>8</v>
      </c>
      <c r="F724" s="45" t="s">
        <v>64</v>
      </c>
      <c r="G724" s="45" t="s">
        <v>46</v>
      </c>
      <c r="H724" s="45" t="s">
        <v>65</v>
      </c>
      <c r="I724" s="46" t="s">
        <v>42</v>
      </c>
      <c r="J724" s="47">
        <v>41</v>
      </c>
      <c r="K724" s="47">
        <f t="shared" si="18"/>
        <v>328</v>
      </c>
      <c r="L724" s="48"/>
      <c r="M724" s="11" t="s">
        <v>43</v>
      </c>
      <c r="N724" s="47">
        <f t="shared" si="16"/>
        <v>328</v>
      </c>
      <c r="O724" s="13">
        <v>45672</v>
      </c>
      <c r="P724" s="49">
        <v>17294</v>
      </c>
      <c r="R724" t="str">
        <f t="shared" si="19"/>
        <v>Jan/25</v>
      </c>
    </row>
    <row r="725" spans="2:18" ht="15.75" customHeight="1">
      <c r="B725" s="70">
        <v>45664</v>
      </c>
      <c r="C725" s="55" t="s">
        <v>19</v>
      </c>
      <c r="D725" s="43">
        <v>2025</v>
      </c>
      <c r="E725" s="44">
        <v>4</v>
      </c>
      <c r="F725" s="45" t="s">
        <v>66</v>
      </c>
      <c r="G725" s="45" t="s">
        <v>46</v>
      </c>
      <c r="H725" s="45" t="s">
        <v>65</v>
      </c>
      <c r="I725" s="46" t="s">
        <v>42</v>
      </c>
      <c r="J725" s="47">
        <v>35</v>
      </c>
      <c r="K725" s="47">
        <f t="shared" si="18"/>
        <v>140</v>
      </c>
      <c r="L725" s="48"/>
      <c r="M725" s="11" t="s">
        <v>43</v>
      </c>
      <c r="N725" s="47">
        <f t="shared" si="16"/>
        <v>140</v>
      </c>
      <c r="O725" s="13">
        <v>45672</v>
      </c>
      <c r="P725" s="49">
        <v>17294</v>
      </c>
      <c r="R725" t="str">
        <f t="shared" si="19"/>
        <v>Jan/25</v>
      </c>
    </row>
    <row r="726" spans="2:18" ht="15.75" customHeight="1">
      <c r="B726" s="70">
        <v>45664</v>
      </c>
      <c r="C726" s="55" t="s">
        <v>19</v>
      </c>
      <c r="D726" s="43">
        <v>2025</v>
      </c>
      <c r="E726" s="44">
        <v>1</v>
      </c>
      <c r="F726" s="45" t="s">
        <v>39</v>
      </c>
      <c r="G726" s="45" t="s">
        <v>40</v>
      </c>
      <c r="H726" s="45" t="s">
        <v>300</v>
      </c>
      <c r="I726" s="46" t="s">
        <v>42</v>
      </c>
      <c r="J726" s="47">
        <v>265.5</v>
      </c>
      <c r="K726" s="47">
        <f t="shared" si="18"/>
        <v>265.5</v>
      </c>
      <c r="L726" s="48"/>
      <c r="M726" s="11" t="s">
        <v>43</v>
      </c>
      <c r="N726" s="47">
        <f t="shared" si="16"/>
        <v>265.5</v>
      </c>
      <c r="O726" s="13">
        <v>45662</v>
      </c>
      <c r="P726" s="49">
        <v>0</v>
      </c>
      <c r="R726" t="str">
        <f t="shared" si="19"/>
        <v>Jan/25</v>
      </c>
    </row>
    <row r="727" spans="2:18" ht="15.75" customHeight="1">
      <c r="B727" s="70">
        <v>45664</v>
      </c>
      <c r="C727" s="55" t="s">
        <v>19</v>
      </c>
      <c r="D727" s="43">
        <v>2025</v>
      </c>
      <c r="E727" s="44">
        <v>1</v>
      </c>
      <c r="F727" s="45" t="s">
        <v>271</v>
      </c>
      <c r="G727" s="45" t="s">
        <v>46</v>
      </c>
      <c r="H727" s="45" t="s">
        <v>369</v>
      </c>
      <c r="I727" s="46" t="s">
        <v>42</v>
      </c>
      <c r="J727" s="47">
        <v>25.05</v>
      </c>
      <c r="K727" s="47">
        <f t="shared" si="18"/>
        <v>25.05</v>
      </c>
      <c r="L727" s="48"/>
      <c r="M727" s="11" t="s">
        <v>43</v>
      </c>
      <c r="N727" s="47">
        <f t="shared" si="16"/>
        <v>25.05</v>
      </c>
      <c r="O727" s="13">
        <v>45664</v>
      </c>
      <c r="P727" s="49">
        <v>0</v>
      </c>
      <c r="R727" t="str">
        <f t="shared" si="19"/>
        <v>Jan/25</v>
      </c>
    </row>
    <row r="728" spans="2:18" ht="15.75" customHeight="1">
      <c r="B728" s="70">
        <v>45664</v>
      </c>
      <c r="C728" s="55" t="s">
        <v>19</v>
      </c>
      <c r="D728" s="43">
        <v>2025</v>
      </c>
      <c r="E728" s="44">
        <v>1</v>
      </c>
      <c r="F728" s="45" t="s">
        <v>497</v>
      </c>
      <c r="G728" s="45" t="s">
        <v>61</v>
      </c>
      <c r="H728" s="45" t="s">
        <v>498</v>
      </c>
      <c r="I728" s="46" t="s">
        <v>42</v>
      </c>
      <c r="J728" s="47">
        <v>250</v>
      </c>
      <c r="K728" s="47">
        <f t="shared" si="18"/>
        <v>250</v>
      </c>
      <c r="L728" s="48"/>
      <c r="M728" s="11" t="s">
        <v>43</v>
      </c>
      <c r="N728" s="47">
        <f t="shared" si="16"/>
        <v>250</v>
      </c>
      <c r="O728" s="13">
        <v>45664</v>
      </c>
      <c r="P728" s="49">
        <v>0</v>
      </c>
      <c r="R728" t="str">
        <f t="shared" si="19"/>
        <v>Jan/25</v>
      </c>
    </row>
    <row r="729" spans="2:18" ht="15.75" customHeight="1">
      <c r="B729" s="70">
        <v>45665</v>
      </c>
      <c r="C729" s="55" t="s">
        <v>19</v>
      </c>
      <c r="D729" s="43">
        <v>2025</v>
      </c>
      <c r="E729" s="44">
        <v>1</v>
      </c>
      <c r="F729" s="45" t="s">
        <v>202</v>
      </c>
      <c r="G729" s="45" t="s">
        <v>93</v>
      </c>
      <c r="H729" s="45" t="s">
        <v>499</v>
      </c>
      <c r="I729" s="46" t="s">
        <v>42</v>
      </c>
      <c r="J729" s="47">
        <v>100.68</v>
      </c>
      <c r="K729" s="47">
        <f t="shared" si="18"/>
        <v>100.68</v>
      </c>
      <c r="L729" s="48"/>
      <c r="M729" s="11" t="s">
        <v>51</v>
      </c>
      <c r="N729" s="47">
        <f t="shared" si="16"/>
        <v>100.68</v>
      </c>
      <c r="O729" s="13">
        <v>45686</v>
      </c>
      <c r="P729" s="49">
        <v>72064</v>
      </c>
      <c r="R729" t="str">
        <f t="shared" si="19"/>
        <v>Jan/25</v>
      </c>
    </row>
    <row r="730" spans="2:18" ht="15.75" customHeight="1">
      <c r="B730" s="70">
        <v>45665</v>
      </c>
      <c r="C730" s="55" t="s">
        <v>19</v>
      </c>
      <c r="D730" s="43">
        <v>2025</v>
      </c>
      <c r="E730" s="44">
        <v>1</v>
      </c>
      <c r="F730" s="45" t="s">
        <v>500</v>
      </c>
      <c r="G730" s="45" t="s">
        <v>93</v>
      </c>
      <c r="H730" s="45" t="s">
        <v>499</v>
      </c>
      <c r="I730" s="46" t="s">
        <v>42</v>
      </c>
      <c r="J730" s="47">
        <v>184.88</v>
      </c>
      <c r="K730" s="47">
        <f t="shared" si="18"/>
        <v>184.88</v>
      </c>
      <c r="L730" s="48"/>
      <c r="M730" s="11" t="s">
        <v>51</v>
      </c>
      <c r="N730" s="47">
        <f t="shared" si="16"/>
        <v>184.88</v>
      </c>
      <c r="O730" s="13">
        <v>45686</v>
      </c>
      <c r="P730" s="49">
        <v>72064</v>
      </c>
      <c r="R730" t="str">
        <f t="shared" si="19"/>
        <v>Jan/25</v>
      </c>
    </row>
    <row r="731" spans="2:18" ht="15.75" customHeight="1">
      <c r="B731" s="70">
        <v>45665</v>
      </c>
      <c r="C731" s="55" t="s">
        <v>19</v>
      </c>
      <c r="D731" s="43">
        <v>2025</v>
      </c>
      <c r="E731" s="44">
        <v>3</v>
      </c>
      <c r="F731" s="45" t="s">
        <v>205</v>
      </c>
      <c r="G731" s="45" t="s">
        <v>93</v>
      </c>
      <c r="H731" s="45" t="s">
        <v>499</v>
      </c>
      <c r="I731" s="46" t="s">
        <v>42</v>
      </c>
      <c r="J731" s="47">
        <v>289</v>
      </c>
      <c r="K731" s="47">
        <f t="shared" si="18"/>
        <v>867</v>
      </c>
      <c r="L731" s="48"/>
      <c r="M731" s="11" t="s">
        <v>51</v>
      </c>
      <c r="N731" s="47">
        <f t="shared" si="16"/>
        <v>867</v>
      </c>
      <c r="O731" s="13">
        <v>45686</v>
      </c>
      <c r="P731" s="49">
        <v>72064</v>
      </c>
      <c r="R731" t="str">
        <f t="shared" si="19"/>
        <v>Jan/25</v>
      </c>
    </row>
    <row r="732" spans="2:18" ht="15.75" customHeight="1">
      <c r="B732" s="70">
        <v>45665</v>
      </c>
      <c r="C732" s="55" t="s">
        <v>19</v>
      </c>
      <c r="D732" s="43">
        <v>2025</v>
      </c>
      <c r="E732" s="44">
        <v>4</v>
      </c>
      <c r="F732" s="45" t="s">
        <v>228</v>
      </c>
      <c r="G732" s="45" t="s">
        <v>93</v>
      </c>
      <c r="H732" s="45" t="s">
        <v>499</v>
      </c>
      <c r="I732" s="46" t="s">
        <v>42</v>
      </c>
      <c r="J732" s="47">
        <v>26.4</v>
      </c>
      <c r="K732" s="47">
        <f t="shared" si="18"/>
        <v>105.6</v>
      </c>
      <c r="L732" s="48"/>
      <c r="M732" s="11" t="s">
        <v>51</v>
      </c>
      <c r="N732" s="47">
        <f t="shared" si="16"/>
        <v>105.6</v>
      </c>
      <c r="O732" s="13">
        <v>45686</v>
      </c>
      <c r="P732" s="49">
        <v>72064</v>
      </c>
      <c r="R732" t="str">
        <f t="shared" si="19"/>
        <v>Jan/25</v>
      </c>
    </row>
    <row r="733" spans="2:18" ht="15.75" customHeight="1">
      <c r="B733" s="70">
        <v>45665</v>
      </c>
      <c r="C733" s="55" t="s">
        <v>19</v>
      </c>
      <c r="D733" s="43">
        <v>2025</v>
      </c>
      <c r="E733" s="44">
        <v>6</v>
      </c>
      <c r="F733" s="45" t="s">
        <v>67</v>
      </c>
      <c r="G733" s="45" t="s">
        <v>46</v>
      </c>
      <c r="H733" s="45" t="s">
        <v>68</v>
      </c>
      <c r="I733" s="46" t="s">
        <v>42</v>
      </c>
      <c r="J733" s="47">
        <v>30</v>
      </c>
      <c r="K733" s="47">
        <f t="shared" si="18"/>
        <v>180</v>
      </c>
      <c r="L733" s="48"/>
      <c r="M733" s="11" t="s">
        <v>51</v>
      </c>
      <c r="N733" s="47">
        <f t="shared" si="16"/>
        <v>180</v>
      </c>
      <c r="O733" s="13">
        <v>45672</v>
      </c>
      <c r="P733" s="49">
        <v>1271212</v>
      </c>
      <c r="R733" t="str">
        <f t="shared" si="19"/>
        <v>Jan/25</v>
      </c>
    </row>
    <row r="734" spans="2:18" ht="15.75" customHeight="1">
      <c r="B734" s="70">
        <v>45665</v>
      </c>
      <c r="C734" s="55" t="s">
        <v>19</v>
      </c>
      <c r="D734" s="43">
        <v>2025</v>
      </c>
      <c r="E734" s="44">
        <v>2</v>
      </c>
      <c r="F734" s="45" t="s">
        <v>501</v>
      </c>
      <c r="G734" s="45" t="s">
        <v>46</v>
      </c>
      <c r="H734" s="45" t="s">
        <v>68</v>
      </c>
      <c r="I734" s="46" t="s">
        <v>42</v>
      </c>
      <c r="J734" s="47">
        <v>180.35300000000001</v>
      </c>
      <c r="K734" s="47">
        <f t="shared" si="18"/>
        <v>360.70600000000002</v>
      </c>
      <c r="L734" s="48"/>
      <c r="M734" s="11" t="s">
        <v>51</v>
      </c>
      <c r="N734" s="47">
        <f t="shared" si="16"/>
        <v>360.70600000000002</v>
      </c>
      <c r="O734" s="13">
        <v>45672</v>
      </c>
      <c r="P734" s="49">
        <v>1271212</v>
      </c>
      <c r="R734" t="str">
        <f t="shared" si="19"/>
        <v>Jan/25</v>
      </c>
    </row>
    <row r="735" spans="2:18" ht="15.75" customHeight="1">
      <c r="B735" s="70">
        <v>45665</v>
      </c>
      <c r="C735" s="55" t="s">
        <v>19</v>
      </c>
      <c r="D735" s="43">
        <v>2025</v>
      </c>
      <c r="E735" s="44">
        <v>1</v>
      </c>
      <c r="F735" s="45" t="s">
        <v>502</v>
      </c>
      <c r="G735" s="45" t="s">
        <v>61</v>
      </c>
      <c r="H735" s="45" t="s">
        <v>503</v>
      </c>
      <c r="I735" s="46" t="s">
        <v>42</v>
      </c>
      <c r="J735" s="47">
        <v>682.32</v>
      </c>
      <c r="K735" s="47">
        <f t="shared" si="18"/>
        <v>682.32</v>
      </c>
      <c r="L735" s="48"/>
      <c r="M735" s="11" t="s">
        <v>43</v>
      </c>
      <c r="N735" s="47">
        <f t="shared" si="16"/>
        <v>682.32</v>
      </c>
      <c r="O735" s="13">
        <v>45665</v>
      </c>
      <c r="P735" s="49">
        <v>0</v>
      </c>
      <c r="R735" t="str">
        <f t="shared" si="19"/>
        <v>Jan/25</v>
      </c>
    </row>
    <row r="736" spans="2:18" ht="15.75" customHeight="1">
      <c r="B736" s="70">
        <v>45665</v>
      </c>
      <c r="C736" s="55" t="s">
        <v>19</v>
      </c>
      <c r="D736" s="43">
        <v>2025</v>
      </c>
      <c r="E736" s="44">
        <v>1</v>
      </c>
      <c r="F736" s="45" t="s">
        <v>504</v>
      </c>
      <c r="G736" s="45" t="s">
        <v>61</v>
      </c>
      <c r="H736" s="45" t="s">
        <v>503</v>
      </c>
      <c r="I736" s="46" t="s">
        <v>42</v>
      </c>
      <c r="J736" s="47">
        <v>66</v>
      </c>
      <c r="K736" s="47">
        <f t="shared" si="18"/>
        <v>66</v>
      </c>
      <c r="L736" s="48"/>
      <c r="M736" s="11" t="s">
        <v>43</v>
      </c>
      <c r="N736" s="47">
        <f t="shared" si="16"/>
        <v>66</v>
      </c>
      <c r="O736" s="13">
        <v>45665</v>
      </c>
      <c r="P736" s="49">
        <v>0</v>
      </c>
      <c r="R736" t="str">
        <f t="shared" si="19"/>
        <v>Jan/25</v>
      </c>
    </row>
    <row r="737" spans="2:18" ht="15.75" customHeight="1">
      <c r="B737" s="70">
        <v>45665</v>
      </c>
      <c r="C737" s="55" t="s">
        <v>19</v>
      </c>
      <c r="D737" s="43">
        <v>2025</v>
      </c>
      <c r="E737" s="44">
        <v>1</v>
      </c>
      <c r="F737" s="45" t="s">
        <v>441</v>
      </c>
      <c r="G737" s="45" t="s">
        <v>57</v>
      </c>
      <c r="H737" s="45" t="s">
        <v>442</v>
      </c>
      <c r="I737" s="46" t="s">
        <v>42</v>
      </c>
      <c r="J737" s="47">
        <v>34.15</v>
      </c>
      <c r="K737" s="47">
        <f t="shared" si="18"/>
        <v>34.15</v>
      </c>
      <c r="L737" s="48"/>
      <c r="M737" s="11" t="s">
        <v>43</v>
      </c>
      <c r="N737" s="47">
        <f t="shared" si="16"/>
        <v>34.15</v>
      </c>
      <c r="O737" s="13">
        <v>45665</v>
      </c>
      <c r="P737" s="49">
        <v>0</v>
      </c>
      <c r="R737" t="str">
        <f t="shared" si="19"/>
        <v>Jan/25</v>
      </c>
    </row>
    <row r="738" spans="2:18" ht="15.75" customHeight="1">
      <c r="B738" s="70">
        <v>45665</v>
      </c>
      <c r="C738" s="55" t="s">
        <v>19</v>
      </c>
      <c r="D738" s="43">
        <v>2025</v>
      </c>
      <c r="E738" s="44">
        <v>6</v>
      </c>
      <c r="F738" s="45" t="s">
        <v>64</v>
      </c>
      <c r="G738" s="45" t="s">
        <v>46</v>
      </c>
      <c r="H738" s="45" t="s">
        <v>65</v>
      </c>
      <c r="I738" s="46" t="s">
        <v>42</v>
      </c>
      <c r="J738" s="47">
        <v>41</v>
      </c>
      <c r="K738" s="47">
        <f t="shared" si="18"/>
        <v>246</v>
      </c>
      <c r="L738" s="48"/>
      <c r="M738" s="11" t="s">
        <v>43</v>
      </c>
      <c r="N738" s="47">
        <f t="shared" si="16"/>
        <v>246</v>
      </c>
      <c r="O738" s="13">
        <v>45672</v>
      </c>
      <c r="P738" s="49"/>
      <c r="R738" t="str">
        <f t="shared" si="19"/>
        <v>Jan/25</v>
      </c>
    </row>
    <row r="739" spans="2:18" ht="15.75" customHeight="1">
      <c r="B739" s="70">
        <v>45665</v>
      </c>
      <c r="C739" s="55" t="s">
        <v>19</v>
      </c>
      <c r="D739" s="43">
        <v>2025</v>
      </c>
      <c r="E739" s="44">
        <v>4</v>
      </c>
      <c r="F739" s="45" t="s">
        <v>66</v>
      </c>
      <c r="G739" s="45" t="s">
        <v>46</v>
      </c>
      <c r="H739" s="45" t="s">
        <v>65</v>
      </c>
      <c r="I739" s="46" t="s">
        <v>42</v>
      </c>
      <c r="J739" s="47">
        <v>35</v>
      </c>
      <c r="K739" s="47">
        <f t="shared" si="18"/>
        <v>140</v>
      </c>
      <c r="L739" s="48"/>
      <c r="M739" s="11" t="s">
        <v>43</v>
      </c>
      <c r="N739" s="47">
        <f t="shared" si="16"/>
        <v>140</v>
      </c>
      <c r="O739" s="13">
        <v>45672</v>
      </c>
      <c r="P739" s="49"/>
      <c r="R739" t="str">
        <f t="shared" si="19"/>
        <v>Jan/25</v>
      </c>
    </row>
    <row r="740" spans="2:18" ht="15.75" customHeight="1">
      <c r="B740" s="70">
        <v>45665</v>
      </c>
      <c r="C740" s="55" t="s">
        <v>19</v>
      </c>
      <c r="D740" s="43">
        <v>2025</v>
      </c>
      <c r="E740" s="44">
        <v>6</v>
      </c>
      <c r="F740" s="45" t="s">
        <v>64</v>
      </c>
      <c r="G740" s="45" t="s">
        <v>46</v>
      </c>
      <c r="H740" s="45" t="s">
        <v>65</v>
      </c>
      <c r="I740" s="46" t="s">
        <v>42</v>
      </c>
      <c r="J740" s="47">
        <v>41</v>
      </c>
      <c r="K740" s="47">
        <f t="shared" si="18"/>
        <v>246</v>
      </c>
      <c r="L740" s="48"/>
      <c r="M740" s="11" t="s">
        <v>43</v>
      </c>
      <c r="N740" s="47">
        <f t="shared" si="16"/>
        <v>246</v>
      </c>
      <c r="O740" s="13">
        <v>45672</v>
      </c>
      <c r="P740" s="49">
        <v>17316</v>
      </c>
      <c r="R740" t="str">
        <f t="shared" si="19"/>
        <v>Jan/25</v>
      </c>
    </row>
    <row r="741" spans="2:18" ht="15.75" customHeight="1">
      <c r="B741" s="70">
        <v>45665</v>
      </c>
      <c r="C741" s="55" t="s">
        <v>19</v>
      </c>
      <c r="D741" s="43">
        <v>2025</v>
      </c>
      <c r="E741" s="44">
        <v>4</v>
      </c>
      <c r="F741" s="45" t="s">
        <v>66</v>
      </c>
      <c r="G741" s="45" t="s">
        <v>46</v>
      </c>
      <c r="H741" s="45" t="s">
        <v>65</v>
      </c>
      <c r="I741" s="46" t="s">
        <v>42</v>
      </c>
      <c r="J741" s="47">
        <v>35</v>
      </c>
      <c r="K741" s="47">
        <f t="shared" si="18"/>
        <v>140</v>
      </c>
      <c r="L741" s="48"/>
      <c r="M741" s="11" t="s">
        <v>43</v>
      </c>
      <c r="N741" s="47">
        <f t="shared" si="16"/>
        <v>140</v>
      </c>
      <c r="O741" s="13">
        <v>45672</v>
      </c>
      <c r="P741" s="49">
        <v>17316</v>
      </c>
      <c r="R741" t="str">
        <f t="shared" si="19"/>
        <v>Jan/25</v>
      </c>
    </row>
    <row r="742" spans="2:18" ht="15.75" customHeight="1">
      <c r="B742" s="70">
        <v>45666</v>
      </c>
      <c r="C742" s="55" t="s">
        <v>19</v>
      </c>
      <c r="D742" s="43">
        <v>2025</v>
      </c>
      <c r="E742" s="44">
        <v>6</v>
      </c>
      <c r="F742" s="45" t="s">
        <v>64</v>
      </c>
      <c r="G742" s="45" t="s">
        <v>46</v>
      </c>
      <c r="H742" s="45" t="s">
        <v>65</v>
      </c>
      <c r="I742" s="46" t="s">
        <v>42</v>
      </c>
      <c r="J742" s="47">
        <v>41</v>
      </c>
      <c r="K742" s="47">
        <f t="shared" si="18"/>
        <v>246</v>
      </c>
      <c r="L742" s="48"/>
      <c r="M742" s="11" t="s">
        <v>43</v>
      </c>
      <c r="N742" s="47">
        <f t="shared" si="16"/>
        <v>246</v>
      </c>
      <c r="O742" s="13">
        <v>45672</v>
      </c>
      <c r="P742" s="49">
        <v>17356</v>
      </c>
      <c r="R742" t="str">
        <f t="shared" si="19"/>
        <v>Jan/25</v>
      </c>
    </row>
    <row r="743" spans="2:18" ht="15.75" customHeight="1">
      <c r="B743" s="70">
        <v>45666</v>
      </c>
      <c r="C743" s="55" t="s">
        <v>19</v>
      </c>
      <c r="D743" s="43">
        <v>2025</v>
      </c>
      <c r="E743" s="44">
        <v>4</v>
      </c>
      <c r="F743" s="45" t="s">
        <v>66</v>
      </c>
      <c r="G743" s="45" t="s">
        <v>46</v>
      </c>
      <c r="H743" s="45" t="s">
        <v>65</v>
      </c>
      <c r="I743" s="46" t="s">
        <v>42</v>
      </c>
      <c r="J743" s="47">
        <v>35</v>
      </c>
      <c r="K743" s="47">
        <f t="shared" si="18"/>
        <v>140</v>
      </c>
      <c r="L743" s="48"/>
      <c r="M743" s="11" t="s">
        <v>43</v>
      </c>
      <c r="N743" s="47">
        <f t="shared" si="16"/>
        <v>140</v>
      </c>
      <c r="O743" s="13">
        <v>45672</v>
      </c>
      <c r="P743" s="49">
        <v>17356</v>
      </c>
      <c r="R743" t="str">
        <f t="shared" si="19"/>
        <v>Jan/25</v>
      </c>
    </row>
    <row r="744" spans="2:18" ht="15.75" customHeight="1">
      <c r="B744" s="70">
        <v>45666</v>
      </c>
      <c r="C744" s="55" t="s">
        <v>19</v>
      </c>
      <c r="D744" s="43">
        <v>2025</v>
      </c>
      <c r="E744" s="44">
        <v>8</v>
      </c>
      <c r="F744" s="45" t="s">
        <v>383</v>
      </c>
      <c r="G744" s="45" t="s">
        <v>40</v>
      </c>
      <c r="H744" s="45" t="s">
        <v>223</v>
      </c>
      <c r="I744" s="46" t="s">
        <v>42</v>
      </c>
      <c r="J744" s="47">
        <v>99.9</v>
      </c>
      <c r="K744" s="47">
        <f t="shared" si="18"/>
        <v>799.2</v>
      </c>
      <c r="L744" s="48"/>
      <c r="M744" s="11" t="s">
        <v>51</v>
      </c>
      <c r="N744" s="47">
        <f t="shared" si="16"/>
        <v>799.2</v>
      </c>
      <c r="O744" s="13">
        <v>45673</v>
      </c>
      <c r="P744" s="49">
        <v>1329607</v>
      </c>
      <c r="R744" t="str">
        <f t="shared" si="19"/>
        <v>Jan/25</v>
      </c>
    </row>
    <row r="745" spans="2:18" ht="15.75" customHeight="1">
      <c r="B745" s="70">
        <v>45666</v>
      </c>
      <c r="C745" s="55" t="s">
        <v>19</v>
      </c>
      <c r="D745" s="43">
        <v>2025</v>
      </c>
      <c r="E745" s="44">
        <v>6</v>
      </c>
      <c r="F745" s="45" t="s">
        <v>99</v>
      </c>
      <c r="G745" s="45" t="s">
        <v>40</v>
      </c>
      <c r="H745" s="45" t="s">
        <v>223</v>
      </c>
      <c r="I745" s="46" t="s">
        <v>42</v>
      </c>
      <c r="J745" s="47">
        <v>119.9</v>
      </c>
      <c r="K745" s="47">
        <f t="shared" si="18"/>
        <v>719.40000000000009</v>
      </c>
      <c r="L745" s="48"/>
      <c r="M745" s="11" t="s">
        <v>51</v>
      </c>
      <c r="N745" s="47">
        <f t="shared" si="16"/>
        <v>719.40000000000009</v>
      </c>
      <c r="O745" s="13">
        <v>45673</v>
      </c>
      <c r="P745" s="49">
        <v>1329607</v>
      </c>
      <c r="R745" t="str">
        <f t="shared" si="19"/>
        <v>Jan/25</v>
      </c>
    </row>
    <row r="746" spans="2:18" ht="15.75" customHeight="1">
      <c r="B746" s="70">
        <v>45666</v>
      </c>
      <c r="C746" s="55" t="s">
        <v>19</v>
      </c>
      <c r="D746" s="43">
        <v>2025</v>
      </c>
      <c r="E746" s="44">
        <v>80</v>
      </c>
      <c r="F746" s="45" t="s">
        <v>188</v>
      </c>
      <c r="G746" s="45" t="s">
        <v>40</v>
      </c>
      <c r="H746" s="45" t="s">
        <v>223</v>
      </c>
      <c r="I746" s="46" t="s">
        <v>42</v>
      </c>
      <c r="J746" s="47">
        <v>7.39</v>
      </c>
      <c r="K746" s="47">
        <f t="shared" si="18"/>
        <v>591.19999999999993</v>
      </c>
      <c r="L746" s="48"/>
      <c r="M746" s="11" t="s">
        <v>51</v>
      </c>
      <c r="N746" s="47">
        <f t="shared" si="16"/>
        <v>591.19999999999993</v>
      </c>
      <c r="O746" s="13">
        <v>45673</v>
      </c>
      <c r="P746" s="49">
        <v>1329608</v>
      </c>
      <c r="R746" t="str">
        <f t="shared" si="19"/>
        <v>Jan/25</v>
      </c>
    </row>
    <row r="747" spans="2:18" ht="15.75" customHeight="1">
      <c r="B747" s="70">
        <v>45666</v>
      </c>
      <c r="C747" s="55" t="s">
        <v>19</v>
      </c>
      <c r="D747" s="43">
        <v>2025</v>
      </c>
      <c r="E747" s="44">
        <v>4</v>
      </c>
      <c r="F747" s="45" t="s">
        <v>190</v>
      </c>
      <c r="G747" s="45" t="s">
        <v>40</v>
      </c>
      <c r="H747" s="45" t="s">
        <v>223</v>
      </c>
      <c r="I747" s="46" t="s">
        <v>42</v>
      </c>
      <c r="J747" s="47">
        <v>7.39</v>
      </c>
      <c r="K747" s="47">
        <f t="shared" si="18"/>
        <v>29.56</v>
      </c>
      <c r="L747" s="48"/>
      <c r="M747" s="11" t="s">
        <v>51</v>
      </c>
      <c r="N747" s="47">
        <f t="shared" si="16"/>
        <v>29.56</v>
      </c>
      <c r="O747" s="13">
        <v>45673</v>
      </c>
      <c r="P747" s="49">
        <v>1329608</v>
      </c>
      <c r="R747" t="str">
        <f t="shared" si="19"/>
        <v>Jan/25</v>
      </c>
    </row>
    <row r="748" spans="2:18" ht="15.75" customHeight="1">
      <c r="B748" s="70">
        <v>45666</v>
      </c>
      <c r="C748" s="55" t="s">
        <v>19</v>
      </c>
      <c r="D748" s="43">
        <v>2025</v>
      </c>
      <c r="E748" s="44">
        <v>76</v>
      </c>
      <c r="F748" s="45" t="s">
        <v>438</v>
      </c>
      <c r="G748" s="45" t="s">
        <v>40</v>
      </c>
      <c r="H748" s="45" t="s">
        <v>223</v>
      </c>
      <c r="I748" s="46" t="s">
        <v>42</v>
      </c>
      <c r="J748" s="47">
        <v>7.39</v>
      </c>
      <c r="K748" s="47">
        <f t="shared" si="18"/>
        <v>561.64</v>
      </c>
      <c r="L748" s="48"/>
      <c r="M748" s="11" t="s">
        <v>51</v>
      </c>
      <c r="N748" s="47">
        <f t="shared" si="16"/>
        <v>561.64</v>
      </c>
      <c r="O748" s="13">
        <v>45673</v>
      </c>
      <c r="P748" s="49">
        <v>1329608</v>
      </c>
      <c r="R748" t="str">
        <f t="shared" si="19"/>
        <v>Jan/25</v>
      </c>
    </row>
    <row r="749" spans="2:18" ht="15.75" customHeight="1">
      <c r="B749" s="70">
        <v>45666</v>
      </c>
      <c r="C749" s="55" t="s">
        <v>19</v>
      </c>
      <c r="D749" s="43">
        <v>2025</v>
      </c>
      <c r="E749" s="44">
        <v>1</v>
      </c>
      <c r="F749" s="45" t="s">
        <v>505</v>
      </c>
      <c r="G749" s="45" t="s">
        <v>49</v>
      </c>
      <c r="H749" s="45" t="s">
        <v>506</v>
      </c>
      <c r="I749" s="46" t="s">
        <v>42</v>
      </c>
      <c r="J749" s="47">
        <v>338.14</v>
      </c>
      <c r="K749" s="47">
        <f t="shared" si="18"/>
        <v>338.14</v>
      </c>
      <c r="L749" s="48"/>
      <c r="M749" s="11" t="s">
        <v>43</v>
      </c>
      <c r="N749" s="47">
        <f t="shared" si="16"/>
        <v>338.14</v>
      </c>
      <c r="O749" s="13">
        <v>45666</v>
      </c>
      <c r="P749" s="49">
        <v>0</v>
      </c>
      <c r="R749" t="str">
        <f t="shared" si="19"/>
        <v>Jan/25</v>
      </c>
    </row>
    <row r="750" spans="2:18" ht="15.75" customHeight="1">
      <c r="B750" s="70">
        <v>45666</v>
      </c>
      <c r="C750" s="55" t="s">
        <v>19</v>
      </c>
      <c r="D750" s="43">
        <v>2025</v>
      </c>
      <c r="E750" s="44">
        <v>1</v>
      </c>
      <c r="F750" s="45" t="s">
        <v>507</v>
      </c>
      <c r="G750" s="45" t="s">
        <v>49</v>
      </c>
      <c r="H750" s="45" t="s">
        <v>506</v>
      </c>
      <c r="I750" s="46" t="s">
        <v>42</v>
      </c>
      <c r="J750" s="47">
        <v>321.43</v>
      </c>
      <c r="K750" s="47">
        <f t="shared" si="18"/>
        <v>321.43</v>
      </c>
      <c r="L750" s="48"/>
      <c r="M750" s="11" t="s">
        <v>43</v>
      </c>
      <c r="N750" s="47">
        <f t="shared" si="16"/>
        <v>321.43</v>
      </c>
      <c r="O750" s="13">
        <v>45666</v>
      </c>
      <c r="P750" s="49">
        <v>0</v>
      </c>
      <c r="R750" t="str">
        <f t="shared" si="19"/>
        <v>Jan/25</v>
      </c>
    </row>
    <row r="751" spans="2:18" ht="15.75" customHeight="1">
      <c r="B751" s="70">
        <v>45666</v>
      </c>
      <c r="C751" s="55" t="s">
        <v>19</v>
      </c>
      <c r="D751" s="43">
        <v>2025</v>
      </c>
      <c r="E751" s="44">
        <v>1</v>
      </c>
      <c r="F751" s="45" t="s">
        <v>455</v>
      </c>
      <c r="G751" s="45" t="s">
        <v>46</v>
      </c>
      <c r="H751" s="45" t="s">
        <v>456</v>
      </c>
      <c r="I751" s="46" t="s">
        <v>42</v>
      </c>
      <c r="J751" s="47">
        <v>6.9</v>
      </c>
      <c r="K751" s="47">
        <f t="shared" si="18"/>
        <v>6.9</v>
      </c>
      <c r="L751" s="48"/>
      <c r="M751" s="11" t="s">
        <v>43</v>
      </c>
      <c r="N751" s="47">
        <f t="shared" si="16"/>
        <v>6.9</v>
      </c>
      <c r="O751" s="13">
        <v>45666</v>
      </c>
      <c r="P751" s="49">
        <v>0</v>
      </c>
      <c r="R751" t="str">
        <f t="shared" si="19"/>
        <v>Jan/25</v>
      </c>
    </row>
    <row r="752" spans="2:18" ht="15.75" customHeight="1">
      <c r="B752" s="70">
        <v>45666</v>
      </c>
      <c r="C752" s="55" t="s">
        <v>19</v>
      </c>
      <c r="D752" s="43">
        <v>2025</v>
      </c>
      <c r="E752" s="44">
        <v>1</v>
      </c>
      <c r="F752" s="45" t="s">
        <v>271</v>
      </c>
      <c r="G752" s="45" t="s">
        <v>46</v>
      </c>
      <c r="H752" s="45" t="s">
        <v>369</v>
      </c>
      <c r="I752" s="46" t="s">
        <v>42</v>
      </c>
      <c r="J752" s="47">
        <v>51.08</v>
      </c>
      <c r="K752" s="47">
        <f t="shared" si="18"/>
        <v>51.08</v>
      </c>
      <c r="L752" s="48"/>
      <c r="M752" s="11" t="s">
        <v>43</v>
      </c>
      <c r="N752" s="47">
        <f t="shared" si="16"/>
        <v>51.08</v>
      </c>
      <c r="O752" s="13">
        <v>45666</v>
      </c>
      <c r="P752" s="49">
        <v>0</v>
      </c>
      <c r="R752" t="str">
        <f t="shared" si="19"/>
        <v>Jan/25</v>
      </c>
    </row>
    <row r="753" spans="2:18" ht="15.75" customHeight="1">
      <c r="B753" s="70">
        <v>45667</v>
      </c>
      <c r="C753" s="55" t="s">
        <v>19</v>
      </c>
      <c r="D753" s="43">
        <v>2025</v>
      </c>
      <c r="E753" s="44">
        <v>8</v>
      </c>
      <c r="F753" s="45" t="s">
        <v>81</v>
      </c>
      <c r="G753" s="45" t="s">
        <v>77</v>
      </c>
      <c r="H753" s="45" t="s">
        <v>78</v>
      </c>
      <c r="I753" s="46" t="s">
        <v>42</v>
      </c>
      <c r="J753" s="47">
        <v>495</v>
      </c>
      <c r="K753" s="47">
        <f t="shared" si="18"/>
        <v>3960</v>
      </c>
      <c r="L753" s="48"/>
      <c r="M753" s="11" t="s">
        <v>43</v>
      </c>
      <c r="N753" s="47">
        <f t="shared" si="16"/>
        <v>3960</v>
      </c>
      <c r="O753" s="13">
        <v>45671</v>
      </c>
      <c r="P753" s="49">
        <v>425</v>
      </c>
      <c r="R753" t="str">
        <f t="shared" si="19"/>
        <v>Jan/25</v>
      </c>
    </row>
    <row r="754" spans="2:18" ht="15.75" customHeight="1">
      <c r="B754" s="70">
        <v>45667</v>
      </c>
      <c r="C754" s="55" t="s">
        <v>19</v>
      </c>
      <c r="D754" s="43">
        <v>2025</v>
      </c>
      <c r="E754" s="44">
        <v>3</v>
      </c>
      <c r="F754" s="45" t="s">
        <v>64</v>
      </c>
      <c r="G754" s="45" t="s">
        <v>46</v>
      </c>
      <c r="H754" s="45" t="s">
        <v>65</v>
      </c>
      <c r="I754" s="46" t="s">
        <v>42</v>
      </c>
      <c r="J754" s="47">
        <v>41</v>
      </c>
      <c r="K754" s="47">
        <f t="shared" si="18"/>
        <v>123</v>
      </c>
      <c r="L754" s="48"/>
      <c r="M754" s="11" t="s">
        <v>43</v>
      </c>
      <c r="N754" s="47">
        <f t="shared" si="16"/>
        <v>123</v>
      </c>
      <c r="O754" s="54">
        <v>45672</v>
      </c>
      <c r="P754" s="49">
        <v>17371</v>
      </c>
      <c r="R754" t="str">
        <f t="shared" si="19"/>
        <v>Jan/25</v>
      </c>
    </row>
    <row r="755" spans="2:18" ht="15.75" customHeight="1">
      <c r="B755" s="70">
        <v>45667</v>
      </c>
      <c r="C755" s="55" t="s">
        <v>19</v>
      </c>
      <c r="D755" s="43">
        <v>2025</v>
      </c>
      <c r="E755" s="44">
        <v>2</v>
      </c>
      <c r="F755" s="45" t="s">
        <v>66</v>
      </c>
      <c r="G755" s="45" t="s">
        <v>46</v>
      </c>
      <c r="H755" s="45" t="s">
        <v>65</v>
      </c>
      <c r="I755" s="46" t="s">
        <v>42</v>
      </c>
      <c r="J755" s="47">
        <v>35</v>
      </c>
      <c r="K755" s="47">
        <f t="shared" si="18"/>
        <v>70</v>
      </c>
      <c r="L755" s="48"/>
      <c r="M755" s="11" t="s">
        <v>43</v>
      </c>
      <c r="N755" s="47">
        <f t="shared" si="16"/>
        <v>70</v>
      </c>
      <c r="O755" s="54">
        <v>45672</v>
      </c>
      <c r="P755" s="49">
        <v>17371</v>
      </c>
      <c r="R755" t="str">
        <f t="shared" si="19"/>
        <v>Jan/25</v>
      </c>
    </row>
    <row r="756" spans="2:18" ht="15.75" customHeight="1">
      <c r="B756" s="70">
        <v>45667</v>
      </c>
      <c r="C756" s="55" t="s">
        <v>19</v>
      </c>
      <c r="D756" s="43">
        <v>2025</v>
      </c>
      <c r="E756" s="44">
        <v>2</v>
      </c>
      <c r="F756" s="45" t="s">
        <v>508</v>
      </c>
      <c r="G756" s="45" t="s">
        <v>53</v>
      </c>
      <c r="H756" s="45" t="s">
        <v>331</v>
      </c>
      <c r="I756" s="46" t="s">
        <v>42</v>
      </c>
      <c r="J756" s="47">
        <v>41.9</v>
      </c>
      <c r="K756" s="47">
        <f t="shared" si="18"/>
        <v>83.8</v>
      </c>
      <c r="L756" s="48"/>
      <c r="M756" s="11" t="s">
        <v>43</v>
      </c>
      <c r="N756" s="47">
        <f t="shared" si="16"/>
        <v>83.8</v>
      </c>
      <c r="O756" s="13">
        <v>45667</v>
      </c>
      <c r="P756" s="49">
        <v>0</v>
      </c>
      <c r="R756" t="str">
        <f t="shared" si="19"/>
        <v>Jan/25</v>
      </c>
    </row>
    <row r="757" spans="2:18" ht="15.75" customHeight="1">
      <c r="B757" s="70">
        <v>45667</v>
      </c>
      <c r="C757" s="55" t="s">
        <v>19</v>
      </c>
      <c r="D757" s="43">
        <v>2025</v>
      </c>
      <c r="E757" s="44">
        <v>1</v>
      </c>
      <c r="F757" s="45" t="s">
        <v>509</v>
      </c>
      <c r="G757" s="45" t="s">
        <v>53</v>
      </c>
      <c r="H757" s="45" t="s">
        <v>331</v>
      </c>
      <c r="I757" s="46" t="s">
        <v>42</v>
      </c>
      <c r="J757" s="47">
        <v>49.9</v>
      </c>
      <c r="K757" s="47">
        <f t="shared" si="18"/>
        <v>49.9</v>
      </c>
      <c r="L757" s="48"/>
      <c r="M757" s="11" t="s">
        <v>43</v>
      </c>
      <c r="N757" s="47">
        <f t="shared" si="16"/>
        <v>49.9</v>
      </c>
      <c r="O757" s="13">
        <v>45667</v>
      </c>
      <c r="P757" s="49">
        <v>0</v>
      </c>
      <c r="R757" t="str">
        <f t="shared" si="19"/>
        <v>Jan/25</v>
      </c>
    </row>
    <row r="758" spans="2:18" ht="15.75" customHeight="1">
      <c r="B758" s="70">
        <v>45667</v>
      </c>
      <c r="C758" s="55" t="s">
        <v>19</v>
      </c>
      <c r="D758" s="43">
        <v>2025</v>
      </c>
      <c r="E758" s="44">
        <v>1</v>
      </c>
      <c r="F758" s="45" t="s">
        <v>510</v>
      </c>
      <c r="G758" s="45" t="s">
        <v>57</v>
      </c>
      <c r="H758" s="45" t="s">
        <v>511</v>
      </c>
      <c r="I758" s="46" t="s">
        <v>42</v>
      </c>
      <c r="J758" s="47">
        <v>43.85</v>
      </c>
      <c r="K758" s="47">
        <f t="shared" si="18"/>
        <v>43.85</v>
      </c>
      <c r="L758" s="48"/>
      <c r="M758" s="11" t="s">
        <v>43</v>
      </c>
      <c r="N758" s="47">
        <f t="shared" si="16"/>
        <v>43.85</v>
      </c>
      <c r="O758" s="13">
        <v>45667</v>
      </c>
      <c r="P758" s="49">
        <v>0</v>
      </c>
      <c r="R758" t="str">
        <f t="shared" si="19"/>
        <v>Jan/25</v>
      </c>
    </row>
    <row r="759" spans="2:18" ht="15.75" customHeight="1">
      <c r="B759" s="70">
        <v>45667</v>
      </c>
      <c r="C759" s="55" t="s">
        <v>19</v>
      </c>
      <c r="D759" s="43">
        <v>2025</v>
      </c>
      <c r="E759" s="44">
        <v>1</v>
      </c>
      <c r="F759" s="45" t="s">
        <v>512</v>
      </c>
      <c r="G759" s="45" t="s">
        <v>49</v>
      </c>
      <c r="H759" s="45" t="s">
        <v>513</v>
      </c>
      <c r="I759" s="46" t="s">
        <v>42</v>
      </c>
      <c r="J759" s="47">
        <v>256.66000000000003</v>
      </c>
      <c r="K759" s="47">
        <f t="shared" si="18"/>
        <v>256.66000000000003</v>
      </c>
      <c r="L759" s="48"/>
      <c r="M759" s="11" t="s">
        <v>43</v>
      </c>
      <c r="N759" s="47">
        <f t="shared" si="16"/>
        <v>256.66000000000003</v>
      </c>
      <c r="O759" s="13">
        <v>45667</v>
      </c>
      <c r="P759" s="49">
        <v>0</v>
      </c>
      <c r="R759" t="str">
        <f t="shared" si="19"/>
        <v>Jan/25</v>
      </c>
    </row>
    <row r="760" spans="2:18" ht="15.75" customHeight="1">
      <c r="B760" s="70">
        <v>45667</v>
      </c>
      <c r="C760" s="55" t="s">
        <v>19</v>
      </c>
      <c r="D760" s="43">
        <v>2025</v>
      </c>
      <c r="E760" s="44">
        <v>1</v>
      </c>
      <c r="F760" s="45" t="s">
        <v>514</v>
      </c>
      <c r="G760" s="45" t="s">
        <v>49</v>
      </c>
      <c r="H760" s="45" t="s">
        <v>506</v>
      </c>
      <c r="I760" s="46" t="s">
        <v>42</v>
      </c>
      <c r="J760" s="47">
        <v>9.2100000000000009</v>
      </c>
      <c r="K760" s="47">
        <f t="shared" si="18"/>
        <v>9.2100000000000009</v>
      </c>
      <c r="L760" s="48"/>
      <c r="M760" s="11" t="s">
        <v>43</v>
      </c>
      <c r="N760" s="47">
        <f t="shared" si="16"/>
        <v>9.2100000000000009</v>
      </c>
      <c r="O760" s="13">
        <v>45667</v>
      </c>
      <c r="P760" s="49">
        <v>0</v>
      </c>
      <c r="R760" t="str">
        <f t="shared" si="19"/>
        <v>Jan/25</v>
      </c>
    </row>
    <row r="761" spans="2:18" ht="15.75" customHeight="1">
      <c r="B761" s="70">
        <v>45667</v>
      </c>
      <c r="C761" s="55" t="s">
        <v>19</v>
      </c>
      <c r="D761" s="43">
        <v>2025</v>
      </c>
      <c r="E761" s="44">
        <v>1</v>
      </c>
      <c r="F761" s="45" t="s">
        <v>514</v>
      </c>
      <c r="G761" s="45" t="s">
        <v>49</v>
      </c>
      <c r="H761" s="45" t="s">
        <v>506</v>
      </c>
      <c r="I761" s="46" t="s">
        <v>42</v>
      </c>
      <c r="J761" s="47">
        <v>7.98</v>
      </c>
      <c r="K761" s="47">
        <f t="shared" si="18"/>
        <v>7.98</v>
      </c>
      <c r="L761" s="48"/>
      <c r="M761" s="11" t="s">
        <v>43</v>
      </c>
      <c r="N761" s="47">
        <f t="shared" si="16"/>
        <v>7.98</v>
      </c>
      <c r="O761" s="13">
        <v>45667</v>
      </c>
      <c r="P761" s="49">
        <v>0</v>
      </c>
      <c r="R761" t="str">
        <f t="shared" si="19"/>
        <v>Jan/25</v>
      </c>
    </row>
    <row r="762" spans="2:18" ht="15.75" customHeight="1">
      <c r="B762" s="70">
        <v>45668</v>
      </c>
      <c r="C762" s="55" t="s">
        <v>19</v>
      </c>
      <c r="D762" s="43">
        <v>2025</v>
      </c>
      <c r="E762" s="44">
        <v>1</v>
      </c>
      <c r="F762" s="45" t="s">
        <v>444</v>
      </c>
      <c r="G762" s="45" t="s">
        <v>40</v>
      </c>
      <c r="H762" s="45" t="s">
        <v>220</v>
      </c>
      <c r="I762" s="46" t="s">
        <v>42</v>
      </c>
      <c r="J762" s="47">
        <v>95</v>
      </c>
      <c r="K762" s="47">
        <f t="shared" si="18"/>
        <v>95</v>
      </c>
      <c r="L762" s="48"/>
      <c r="M762" s="11" t="s">
        <v>43</v>
      </c>
      <c r="N762" s="47">
        <f t="shared" si="16"/>
        <v>95</v>
      </c>
      <c r="O762" s="13">
        <v>45669</v>
      </c>
      <c r="P762" s="49">
        <v>23360</v>
      </c>
      <c r="R762" t="str">
        <f t="shared" si="19"/>
        <v>Jan/25</v>
      </c>
    </row>
    <row r="763" spans="2:18" ht="15.75" customHeight="1">
      <c r="B763" s="70">
        <v>45668</v>
      </c>
      <c r="C763" s="55" t="s">
        <v>19</v>
      </c>
      <c r="D763" s="43">
        <v>2025</v>
      </c>
      <c r="E763" s="44">
        <v>15</v>
      </c>
      <c r="F763" s="45" t="s">
        <v>64</v>
      </c>
      <c r="G763" s="45" t="s">
        <v>46</v>
      </c>
      <c r="H763" s="45" t="s">
        <v>65</v>
      </c>
      <c r="I763" s="46" t="s">
        <v>42</v>
      </c>
      <c r="J763" s="47">
        <v>41</v>
      </c>
      <c r="K763" s="47">
        <f t="shared" si="18"/>
        <v>615</v>
      </c>
      <c r="L763" s="48"/>
      <c r="M763" s="11" t="s">
        <v>43</v>
      </c>
      <c r="N763" s="47">
        <f t="shared" si="16"/>
        <v>615</v>
      </c>
      <c r="O763" s="54">
        <v>45672</v>
      </c>
      <c r="P763" s="49">
        <v>17412</v>
      </c>
      <c r="R763" t="str">
        <f t="shared" si="19"/>
        <v>Jan/25</v>
      </c>
    </row>
    <row r="764" spans="2:18" ht="15.75" customHeight="1">
      <c r="B764" s="70">
        <v>45668</v>
      </c>
      <c r="C764" s="55" t="s">
        <v>19</v>
      </c>
      <c r="D764" s="43">
        <v>2025</v>
      </c>
      <c r="E764" s="44">
        <v>10</v>
      </c>
      <c r="F764" s="45" t="s">
        <v>66</v>
      </c>
      <c r="G764" s="45" t="s">
        <v>46</v>
      </c>
      <c r="H764" s="45" t="s">
        <v>65</v>
      </c>
      <c r="I764" s="46" t="s">
        <v>42</v>
      </c>
      <c r="J764" s="47">
        <v>35</v>
      </c>
      <c r="K764" s="47">
        <f t="shared" si="18"/>
        <v>350</v>
      </c>
      <c r="L764" s="48"/>
      <c r="M764" s="11" t="s">
        <v>43</v>
      </c>
      <c r="N764" s="47">
        <f t="shared" si="16"/>
        <v>350</v>
      </c>
      <c r="O764" s="54">
        <v>45672</v>
      </c>
      <c r="P764" s="49">
        <v>17412</v>
      </c>
      <c r="R764" t="str">
        <f t="shared" si="19"/>
        <v>Jan/25</v>
      </c>
    </row>
    <row r="765" spans="2:18" ht="15.75" customHeight="1">
      <c r="B765" s="70">
        <v>45668</v>
      </c>
      <c r="C765" s="55" t="s">
        <v>19</v>
      </c>
      <c r="D765" s="43">
        <v>2025</v>
      </c>
      <c r="E765" s="44">
        <v>1</v>
      </c>
      <c r="F765" s="45" t="s">
        <v>271</v>
      </c>
      <c r="G765" s="45" t="s">
        <v>46</v>
      </c>
      <c r="H765" s="45" t="s">
        <v>369</v>
      </c>
      <c r="I765" s="46" t="s">
        <v>42</v>
      </c>
      <c r="J765" s="47">
        <v>17.57</v>
      </c>
      <c r="K765" s="47">
        <f t="shared" si="18"/>
        <v>17.57</v>
      </c>
      <c r="L765" s="48"/>
      <c r="M765" s="11" t="s">
        <v>43</v>
      </c>
      <c r="N765" s="47">
        <f t="shared" si="16"/>
        <v>17.57</v>
      </c>
      <c r="O765" s="13">
        <v>45668</v>
      </c>
      <c r="P765" s="49">
        <v>0</v>
      </c>
      <c r="R765" t="str">
        <f t="shared" si="19"/>
        <v>Jan/25</v>
      </c>
    </row>
    <row r="766" spans="2:18" ht="15.75" customHeight="1">
      <c r="B766" s="70">
        <v>45668</v>
      </c>
      <c r="C766" s="55" t="s">
        <v>19</v>
      </c>
      <c r="D766" s="43">
        <v>2025</v>
      </c>
      <c r="E766" s="44">
        <v>12</v>
      </c>
      <c r="F766" s="45" t="s">
        <v>515</v>
      </c>
      <c r="G766" s="45" t="s">
        <v>40</v>
      </c>
      <c r="H766" s="45" t="s">
        <v>369</v>
      </c>
      <c r="I766" s="46" t="s">
        <v>42</v>
      </c>
      <c r="J766" s="47">
        <v>18.489999999999998</v>
      </c>
      <c r="K766" s="47">
        <f t="shared" si="18"/>
        <v>221.88</v>
      </c>
      <c r="L766" s="48"/>
      <c r="M766" s="11" t="s">
        <v>43</v>
      </c>
      <c r="N766" s="47">
        <f t="shared" si="16"/>
        <v>221.88</v>
      </c>
      <c r="O766" s="13">
        <v>45668</v>
      </c>
      <c r="P766" s="49">
        <v>0</v>
      </c>
      <c r="R766" t="str">
        <f t="shared" si="19"/>
        <v>Jan/25</v>
      </c>
    </row>
    <row r="767" spans="2:18" ht="15.75" customHeight="1">
      <c r="B767" s="70">
        <v>45668</v>
      </c>
      <c r="C767" s="55" t="s">
        <v>19</v>
      </c>
      <c r="D767" s="43">
        <v>2025</v>
      </c>
      <c r="E767" s="44">
        <v>20</v>
      </c>
      <c r="F767" s="45" t="s">
        <v>516</v>
      </c>
      <c r="G767" s="45" t="s">
        <v>46</v>
      </c>
      <c r="H767" s="45" t="s">
        <v>369</v>
      </c>
      <c r="I767" s="46" t="s">
        <v>42</v>
      </c>
      <c r="J767" s="47">
        <v>7.99</v>
      </c>
      <c r="K767" s="47">
        <f t="shared" si="18"/>
        <v>159.80000000000001</v>
      </c>
      <c r="L767" s="48"/>
      <c r="M767" s="11" t="s">
        <v>43</v>
      </c>
      <c r="N767" s="47">
        <f t="shared" si="16"/>
        <v>159.80000000000001</v>
      </c>
      <c r="O767" s="13">
        <v>45668</v>
      </c>
      <c r="P767" s="49">
        <v>0</v>
      </c>
      <c r="R767" t="str">
        <f t="shared" si="19"/>
        <v>Jan/25</v>
      </c>
    </row>
    <row r="768" spans="2:18" ht="15.75" customHeight="1">
      <c r="B768" s="70">
        <v>45668</v>
      </c>
      <c r="C768" s="55" t="s">
        <v>19</v>
      </c>
      <c r="D768" s="43">
        <v>2025</v>
      </c>
      <c r="E768" s="44">
        <v>1</v>
      </c>
      <c r="F768" s="45" t="s">
        <v>517</v>
      </c>
      <c r="G768" s="45" t="s">
        <v>108</v>
      </c>
      <c r="H768" s="45" t="s">
        <v>518</v>
      </c>
      <c r="I768" s="46" t="s">
        <v>42</v>
      </c>
      <c r="J768" s="47">
        <v>250</v>
      </c>
      <c r="K768" s="47">
        <f t="shared" si="18"/>
        <v>250</v>
      </c>
      <c r="L768" s="48"/>
      <c r="M768" s="11" t="s">
        <v>43</v>
      </c>
      <c r="N768" s="47">
        <f t="shared" si="16"/>
        <v>250</v>
      </c>
      <c r="O768" s="13">
        <v>45668</v>
      </c>
      <c r="P768" s="49">
        <v>0</v>
      </c>
      <c r="R768" t="str">
        <f t="shared" si="19"/>
        <v>Jan/25</v>
      </c>
    </row>
    <row r="769" spans="2:18" ht="15.75" customHeight="1">
      <c r="B769" s="70">
        <v>45668</v>
      </c>
      <c r="C769" s="55" t="s">
        <v>19</v>
      </c>
      <c r="D769" s="43">
        <v>2025</v>
      </c>
      <c r="E769" s="44">
        <v>1</v>
      </c>
      <c r="F769" s="45" t="s">
        <v>519</v>
      </c>
      <c r="G769" s="45" t="s">
        <v>53</v>
      </c>
      <c r="H769" s="45" t="s">
        <v>503</v>
      </c>
      <c r="I769" s="46" t="s">
        <v>42</v>
      </c>
      <c r="J769" s="47">
        <v>379.8</v>
      </c>
      <c r="K769" s="47">
        <f t="shared" si="18"/>
        <v>379.8</v>
      </c>
      <c r="L769" s="48"/>
      <c r="M769" s="11" t="s">
        <v>43</v>
      </c>
      <c r="N769" s="47">
        <f t="shared" si="16"/>
        <v>379.8</v>
      </c>
      <c r="O769" s="13">
        <v>45668</v>
      </c>
      <c r="P769" s="49">
        <v>0</v>
      </c>
      <c r="R769" t="str">
        <f t="shared" si="19"/>
        <v>Jan/25</v>
      </c>
    </row>
    <row r="770" spans="2:18" ht="15.75" customHeight="1">
      <c r="B770" s="70">
        <v>45670</v>
      </c>
      <c r="C770" s="55" t="s">
        <v>19</v>
      </c>
      <c r="D770" s="43">
        <v>2025</v>
      </c>
      <c r="E770" s="44">
        <v>10</v>
      </c>
      <c r="F770" s="45" t="s">
        <v>81</v>
      </c>
      <c r="G770" s="45" t="s">
        <v>77</v>
      </c>
      <c r="H770" s="45" t="s">
        <v>78</v>
      </c>
      <c r="I770" s="46" t="s">
        <v>42</v>
      </c>
      <c r="J770" s="47">
        <v>495</v>
      </c>
      <c r="K770" s="47">
        <f t="shared" si="18"/>
        <v>4950</v>
      </c>
      <c r="L770" s="48"/>
      <c r="M770" s="11" t="s">
        <v>43</v>
      </c>
      <c r="N770" s="47">
        <f t="shared" si="16"/>
        <v>4950</v>
      </c>
      <c r="O770" s="13">
        <v>45678</v>
      </c>
      <c r="P770" s="49">
        <v>446</v>
      </c>
      <c r="R770" t="str">
        <f t="shared" si="19"/>
        <v>Jan/25</v>
      </c>
    </row>
    <row r="771" spans="2:18" ht="15.75" customHeight="1">
      <c r="B771" s="70">
        <v>45670</v>
      </c>
      <c r="C771" s="55" t="s">
        <v>19</v>
      </c>
      <c r="D771" s="43">
        <v>2025</v>
      </c>
      <c r="E771" s="44">
        <v>2</v>
      </c>
      <c r="F771" s="45" t="s">
        <v>75</v>
      </c>
      <c r="G771" s="45" t="s">
        <v>77</v>
      </c>
      <c r="H771" s="45" t="s">
        <v>78</v>
      </c>
      <c r="I771" s="46" t="s">
        <v>42</v>
      </c>
      <c r="J771" s="47">
        <v>435</v>
      </c>
      <c r="K771" s="47">
        <f t="shared" si="18"/>
        <v>870</v>
      </c>
      <c r="L771" s="48"/>
      <c r="M771" s="11" t="s">
        <v>43</v>
      </c>
      <c r="N771" s="47">
        <f t="shared" si="16"/>
        <v>870</v>
      </c>
      <c r="O771" s="13">
        <v>45678</v>
      </c>
      <c r="P771" s="49">
        <v>446</v>
      </c>
      <c r="R771" t="str">
        <f t="shared" ref="R771:R834" si="20">IF(B771="","",PROPER(TEXT(B771,"mmm/aa")))</f>
        <v>Jan/25</v>
      </c>
    </row>
    <row r="772" spans="2:18" ht="15.75" customHeight="1">
      <c r="B772" s="70">
        <v>45670</v>
      </c>
      <c r="C772" s="55" t="s">
        <v>19</v>
      </c>
      <c r="D772" s="43">
        <v>2025</v>
      </c>
      <c r="E772" s="44">
        <v>1</v>
      </c>
      <c r="F772" s="45" t="s">
        <v>520</v>
      </c>
      <c r="G772" s="45" t="s">
        <v>61</v>
      </c>
      <c r="H772" s="45" t="s">
        <v>521</v>
      </c>
      <c r="I772" s="46" t="s">
        <v>42</v>
      </c>
      <c r="J772" s="47">
        <v>80</v>
      </c>
      <c r="K772" s="47">
        <f t="shared" si="18"/>
        <v>80</v>
      </c>
      <c r="L772" s="48"/>
      <c r="M772" s="11" t="s">
        <v>43</v>
      </c>
      <c r="N772" s="47">
        <f t="shared" si="16"/>
        <v>80</v>
      </c>
      <c r="O772" s="13">
        <v>45670</v>
      </c>
      <c r="P772" s="49">
        <v>0</v>
      </c>
      <c r="R772" t="str">
        <f t="shared" si="20"/>
        <v>Jan/25</v>
      </c>
    </row>
    <row r="773" spans="2:18" ht="15.75" customHeight="1">
      <c r="B773" s="70">
        <v>45670</v>
      </c>
      <c r="C773" s="55" t="s">
        <v>19</v>
      </c>
      <c r="D773" s="43">
        <v>2025</v>
      </c>
      <c r="E773" s="44">
        <v>1</v>
      </c>
      <c r="F773" s="45" t="s">
        <v>411</v>
      </c>
      <c r="G773" s="45" t="s">
        <v>46</v>
      </c>
      <c r="H773" s="45" t="s">
        <v>379</v>
      </c>
      <c r="I773" s="46" t="s">
        <v>42</v>
      </c>
      <c r="J773" s="47">
        <v>450</v>
      </c>
      <c r="K773" s="47">
        <f t="shared" si="18"/>
        <v>450</v>
      </c>
      <c r="L773" s="48"/>
      <c r="M773" s="11" t="s">
        <v>43</v>
      </c>
      <c r="N773" s="47">
        <f t="shared" si="16"/>
        <v>450</v>
      </c>
      <c r="O773" s="13">
        <v>45670</v>
      </c>
      <c r="P773" s="49">
        <v>0</v>
      </c>
      <c r="R773" t="str">
        <f t="shared" si="20"/>
        <v>Jan/25</v>
      </c>
    </row>
    <row r="774" spans="2:18" ht="15.75" customHeight="1">
      <c r="B774" s="70">
        <v>45670</v>
      </c>
      <c r="C774" s="55" t="s">
        <v>19</v>
      </c>
      <c r="D774" s="43">
        <v>2025</v>
      </c>
      <c r="E774" s="44">
        <v>1</v>
      </c>
      <c r="F774" s="45" t="s">
        <v>522</v>
      </c>
      <c r="G774" s="45" t="s">
        <v>61</v>
      </c>
      <c r="H774" s="45" t="s">
        <v>523</v>
      </c>
      <c r="I774" s="46" t="s">
        <v>42</v>
      </c>
      <c r="J774" s="47">
        <v>2500</v>
      </c>
      <c r="K774" s="47">
        <f t="shared" si="18"/>
        <v>2500</v>
      </c>
      <c r="L774" s="48"/>
      <c r="M774" s="11" t="s">
        <v>43</v>
      </c>
      <c r="N774" s="47">
        <f t="shared" si="16"/>
        <v>2500</v>
      </c>
      <c r="O774" s="13">
        <v>45688</v>
      </c>
      <c r="P774" s="49">
        <v>0</v>
      </c>
      <c r="R774" t="str">
        <f t="shared" si="20"/>
        <v>Jan/25</v>
      </c>
    </row>
    <row r="775" spans="2:18" ht="15.75" customHeight="1">
      <c r="B775" s="70">
        <v>45670</v>
      </c>
      <c r="C775" s="55" t="s">
        <v>19</v>
      </c>
      <c r="D775" s="43">
        <v>2025</v>
      </c>
      <c r="E775" s="44">
        <v>1</v>
      </c>
      <c r="F775" s="45" t="s">
        <v>39</v>
      </c>
      <c r="G775" s="45" t="s">
        <v>40</v>
      </c>
      <c r="H775" s="45" t="s">
        <v>300</v>
      </c>
      <c r="I775" s="46" t="s">
        <v>42</v>
      </c>
      <c r="J775" s="47">
        <v>342</v>
      </c>
      <c r="K775" s="47">
        <f t="shared" si="18"/>
        <v>342</v>
      </c>
      <c r="L775" s="48"/>
      <c r="M775" s="11" t="s">
        <v>43</v>
      </c>
      <c r="N775" s="47">
        <f t="shared" si="16"/>
        <v>342</v>
      </c>
      <c r="O775" s="13">
        <v>45670</v>
      </c>
      <c r="P775" s="49">
        <v>0</v>
      </c>
      <c r="R775" t="str">
        <f t="shared" si="20"/>
        <v>Jan/25</v>
      </c>
    </row>
    <row r="776" spans="2:18" ht="15.75" customHeight="1">
      <c r="B776" s="70">
        <v>45670</v>
      </c>
      <c r="C776" s="55" t="s">
        <v>19</v>
      </c>
      <c r="D776" s="43">
        <v>2025</v>
      </c>
      <c r="E776" s="44">
        <v>10</v>
      </c>
      <c r="F776" s="45" t="s">
        <v>177</v>
      </c>
      <c r="G776" s="45" t="s">
        <v>96</v>
      </c>
      <c r="H776" s="45" t="s">
        <v>175</v>
      </c>
      <c r="I776" s="46" t="s">
        <v>42</v>
      </c>
      <c r="J776" s="47">
        <v>37.32</v>
      </c>
      <c r="K776" s="47">
        <f t="shared" si="18"/>
        <v>373.2</v>
      </c>
      <c r="L776" s="48"/>
      <c r="M776" s="11" t="s">
        <v>51</v>
      </c>
      <c r="N776" s="47">
        <f t="shared" si="16"/>
        <v>373.2</v>
      </c>
      <c r="O776" s="13">
        <v>45676</v>
      </c>
      <c r="P776" s="49">
        <v>608940</v>
      </c>
      <c r="R776" t="str">
        <f t="shared" si="20"/>
        <v>Jan/25</v>
      </c>
    </row>
    <row r="777" spans="2:18" ht="15.75" customHeight="1">
      <c r="B777" s="70">
        <v>45670</v>
      </c>
      <c r="C777" s="55" t="s">
        <v>19</v>
      </c>
      <c r="D777" s="43">
        <v>2025</v>
      </c>
      <c r="E777" s="44">
        <v>10</v>
      </c>
      <c r="F777" s="45" t="s">
        <v>178</v>
      </c>
      <c r="G777" s="45" t="s">
        <v>96</v>
      </c>
      <c r="H777" s="45" t="s">
        <v>175</v>
      </c>
      <c r="I777" s="46" t="s">
        <v>42</v>
      </c>
      <c r="J777" s="47">
        <v>18.66</v>
      </c>
      <c r="K777" s="47">
        <f t="shared" si="18"/>
        <v>186.6</v>
      </c>
      <c r="L777" s="48"/>
      <c r="M777" s="11" t="s">
        <v>51</v>
      </c>
      <c r="N777" s="47">
        <f t="shared" si="16"/>
        <v>186.6</v>
      </c>
      <c r="O777" s="13">
        <v>45676</v>
      </c>
      <c r="P777" s="49">
        <v>608940</v>
      </c>
      <c r="R777" t="str">
        <f t="shared" si="20"/>
        <v>Jan/25</v>
      </c>
    </row>
    <row r="778" spans="2:18" ht="15.75" customHeight="1">
      <c r="B778" s="70">
        <v>45670</v>
      </c>
      <c r="C778" s="55" t="s">
        <v>19</v>
      </c>
      <c r="D778" s="43">
        <v>2025</v>
      </c>
      <c r="E778" s="44">
        <v>6</v>
      </c>
      <c r="F778" s="45" t="s">
        <v>357</v>
      </c>
      <c r="G778" s="45" t="s">
        <v>96</v>
      </c>
      <c r="H778" s="45" t="s">
        <v>175</v>
      </c>
      <c r="I778" s="46" t="s">
        <v>42</v>
      </c>
      <c r="J778" s="47">
        <v>17.760000000000002</v>
      </c>
      <c r="K778" s="47">
        <f t="shared" si="18"/>
        <v>106.56</v>
      </c>
      <c r="L778" s="48"/>
      <c r="M778" s="11" t="s">
        <v>51</v>
      </c>
      <c r="N778" s="47">
        <f t="shared" si="16"/>
        <v>106.56</v>
      </c>
      <c r="O778" s="13">
        <v>45676</v>
      </c>
      <c r="P778" s="49">
        <v>608940</v>
      </c>
      <c r="R778" t="str">
        <f t="shared" si="20"/>
        <v>Jan/25</v>
      </c>
    </row>
    <row r="779" spans="2:18" ht="15.75" customHeight="1">
      <c r="B779" s="70">
        <v>45670</v>
      </c>
      <c r="C779" s="55" t="s">
        <v>19</v>
      </c>
      <c r="D779" s="43">
        <v>2025</v>
      </c>
      <c r="E779" s="44">
        <v>6</v>
      </c>
      <c r="F779" s="45" t="s">
        <v>524</v>
      </c>
      <c r="G779" s="45" t="s">
        <v>96</v>
      </c>
      <c r="H779" s="45" t="s">
        <v>175</v>
      </c>
      <c r="I779" s="46" t="s">
        <v>42</v>
      </c>
      <c r="J779" s="47">
        <v>17.64</v>
      </c>
      <c r="K779" s="47">
        <f t="shared" si="18"/>
        <v>105.84</v>
      </c>
      <c r="L779" s="48"/>
      <c r="M779" s="11" t="s">
        <v>51</v>
      </c>
      <c r="N779" s="47">
        <f t="shared" si="16"/>
        <v>105.84</v>
      </c>
      <c r="O779" s="13">
        <v>45676</v>
      </c>
      <c r="P779" s="49">
        <v>608940</v>
      </c>
      <c r="R779" t="str">
        <f t="shared" si="20"/>
        <v>Jan/25</v>
      </c>
    </row>
    <row r="780" spans="2:18" ht="15.75" customHeight="1">
      <c r="B780" s="70">
        <v>45671</v>
      </c>
      <c r="C780" s="55" t="s">
        <v>19</v>
      </c>
      <c r="D780" s="43">
        <v>2025</v>
      </c>
      <c r="E780" s="44">
        <v>1</v>
      </c>
      <c r="F780" s="45" t="s">
        <v>355</v>
      </c>
      <c r="G780" s="45" t="s">
        <v>40</v>
      </c>
      <c r="H780" s="45" t="s">
        <v>220</v>
      </c>
      <c r="I780" s="46" t="s">
        <v>42</v>
      </c>
      <c r="J780" s="47">
        <v>95</v>
      </c>
      <c r="K780" s="47">
        <f t="shared" si="18"/>
        <v>95</v>
      </c>
      <c r="L780" s="48"/>
      <c r="M780" s="11" t="s">
        <v>43</v>
      </c>
      <c r="N780" s="47">
        <f t="shared" si="16"/>
        <v>95</v>
      </c>
      <c r="O780" s="13">
        <v>45671</v>
      </c>
      <c r="P780" s="49">
        <v>23387</v>
      </c>
      <c r="R780" t="str">
        <f t="shared" si="20"/>
        <v>Jan/25</v>
      </c>
    </row>
    <row r="781" spans="2:18" ht="15.75" customHeight="1">
      <c r="B781" s="70">
        <v>45671</v>
      </c>
      <c r="C781" s="55" t="s">
        <v>19</v>
      </c>
      <c r="D781" s="43">
        <v>2025</v>
      </c>
      <c r="E781" s="44">
        <v>8</v>
      </c>
      <c r="F781" s="45" t="s">
        <v>64</v>
      </c>
      <c r="G781" s="45" t="s">
        <v>46</v>
      </c>
      <c r="H781" s="45" t="s">
        <v>65</v>
      </c>
      <c r="I781" s="46" t="s">
        <v>42</v>
      </c>
      <c r="J781" s="47">
        <v>41</v>
      </c>
      <c r="K781" s="47">
        <f t="shared" si="18"/>
        <v>328</v>
      </c>
      <c r="L781" s="48"/>
      <c r="M781" s="11" t="s">
        <v>43</v>
      </c>
      <c r="N781" s="47">
        <f t="shared" si="16"/>
        <v>328</v>
      </c>
      <c r="O781" s="13">
        <v>45672</v>
      </c>
      <c r="P781" s="49"/>
      <c r="R781" t="str">
        <f t="shared" si="20"/>
        <v>Jan/25</v>
      </c>
    </row>
    <row r="782" spans="2:18" ht="15.75" customHeight="1">
      <c r="B782" s="70">
        <v>45671</v>
      </c>
      <c r="C782" s="55" t="s">
        <v>19</v>
      </c>
      <c r="D782" s="43">
        <v>2025</v>
      </c>
      <c r="E782" s="44">
        <v>4</v>
      </c>
      <c r="F782" s="45" t="s">
        <v>66</v>
      </c>
      <c r="G782" s="45" t="s">
        <v>46</v>
      </c>
      <c r="H782" s="45" t="s">
        <v>65</v>
      </c>
      <c r="I782" s="46" t="s">
        <v>42</v>
      </c>
      <c r="J782" s="47">
        <v>35</v>
      </c>
      <c r="K782" s="47">
        <f t="shared" si="18"/>
        <v>140</v>
      </c>
      <c r="L782" s="48"/>
      <c r="M782" s="11" t="s">
        <v>43</v>
      </c>
      <c r="N782" s="47">
        <f t="shared" si="16"/>
        <v>140</v>
      </c>
      <c r="O782" s="13">
        <v>45672</v>
      </c>
      <c r="P782" s="49"/>
      <c r="R782" t="str">
        <f t="shared" si="20"/>
        <v>Jan/25</v>
      </c>
    </row>
    <row r="783" spans="2:18" ht="15.75" customHeight="1">
      <c r="B783" s="70">
        <v>45671</v>
      </c>
      <c r="C783" s="55" t="s">
        <v>19</v>
      </c>
      <c r="D783" s="43">
        <v>2025</v>
      </c>
      <c r="E783" s="44">
        <v>6</v>
      </c>
      <c r="F783" s="45" t="s">
        <v>409</v>
      </c>
      <c r="G783" s="45" t="s">
        <v>40</v>
      </c>
      <c r="H783" s="45" t="s">
        <v>181</v>
      </c>
      <c r="I783" s="46" t="s">
        <v>42</v>
      </c>
      <c r="J783" s="47">
        <v>69</v>
      </c>
      <c r="K783" s="47">
        <f t="shared" si="18"/>
        <v>414</v>
      </c>
      <c r="L783" s="48"/>
      <c r="M783" s="11" t="s">
        <v>51</v>
      </c>
      <c r="N783" s="47">
        <f t="shared" si="16"/>
        <v>414</v>
      </c>
      <c r="O783" s="13">
        <v>45686</v>
      </c>
      <c r="P783" s="49">
        <v>5722</v>
      </c>
      <c r="R783" t="str">
        <f t="shared" si="20"/>
        <v>Jan/25</v>
      </c>
    </row>
    <row r="784" spans="2:18" ht="15.75" customHeight="1">
      <c r="B784" s="70">
        <v>45671</v>
      </c>
      <c r="C784" s="55" t="s">
        <v>19</v>
      </c>
      <c r="D784" s="43">
        <v>2025</v>
      </c>
      <c r="E784" s="44">
        <v>1</v>
      </c>
      <c r="F784" s="45" t="s">
        <v>525</v>
      </c>
      <c r="G784" s="45" t="s">
        <v>40</v>
      </c>
      <c r="H784" s="45" t="s">
        <v>181</v>
      </c>
      <c r="I784" s="46" t="s">
        <v>42</v>
      </c>
      <c r="J784" s="47">
        <v>364</v>
      </c>
      <c r="K784" s="47">
        <f t="shared" si="18"/>
        <v>364</v>
      </c>
      <c r="L784" s="48"/>
      <c r="M784" s="11" t="s">
        <v>51</v>
      </c>
      <c r="N784" s="47">
        <f t="shared" si="16"/>
        <v>364</v>
      </c>
      <c r="O784" s="13">
        <v>45686</v>
      </c>
      <c r="P784" s="49">
        <v>5722</v>
      </c>
      <c r="R784" t="str">
        <f t="shared" si="20"/>
        <v>Jan/25</v>
      </c>
    </row>
    <row r="785" spans="2:18" ht="15.75" customHeight="1">
      <c r="B785" s="70">
        <v>45671</v>
      </c>
      <c r="C785" s="55" t="s">
        <v>19</v>
      </c>
      <c r="D785" s="43">
        <v>2025</v>
      </c>
      <c r="E785" s="44">
        <v>72</v>
      </c>
      <c r="F785" s="45" t="s">
        <v>385</v>
      </c>
      <c r="G785" s="45" t="s">
        <v>46</v>
      </c>
      <c r="H785" s="45" t="s">
        <v>326</v>
      </c>
      <c r="I785" s="46" t="s">
        <v>42</v>
      </c>
      <c r="J785" s="47">
        <v>20.69</v>
      </c>
      <c r="K785" s="47">
        <f t="shared" si="18"/>
        <v>1489.68</v>
      </c>
      <c r="L785" s="48"/>
      <c r="M785" s="11" t="s">
        <v>51</v>
      </c>
      <c r="N785" s="47">
        <f t="shared" si="16"/>
        <v>1489.68</v>
      </c>
      <c r="O785" s="13">
        <v>45678</v>
      </c>
      <c r="P785" s="49">
        <v>3352855</v>
      </c>
      <c r="R785" t="str">
        <f t="shared" si="20"/>
        <v>Jan/25</v>
      </c>
    </row>
    <row r="786" spans="2:18" ht="15.75" customHeight="1">
      <c r="B786" s="70">
        <v>45671</v>
      </c>
      <c r="C786" s="55" t="s">
        <v>19</v>
      </c>
      <c r="D786" s="43">
        <v>2025</v>
      </c>
      <c r="E786" s="44">
        <v>6</v>
      </c>
      <c r="F786" s="45" t="s">
        <v>233</v>
      </c>
      <c r="G786" s="45" t="s">
        <v>46</v>
      </c>
      <c r="H786" s="45" t="s">
        <v>326</v>
      </c>
      <c r="I786" s="46" t="s">
        <v>42</v>
      </c>
      <c r="J786" s="47">
        <v>57.9</v>
      </c>
      <c r="K786" s="47">
        <f t="shared" si="18"/>
        <v>347.4</v>
      </c>
      <c r="L786" s="48"/>
      <c r="M786" s="11" t="s">
        <v>51</v>
      </c>
      <c r="N786" s="47">
        <f t="shared" si="16"/>
        <v>347.4</v>
      </c>
      <c r="O786" s="13">
        <v>45678</v>
      </c>
      <c r="P786" s="49">
        <v>3352855</v>
      </c>
      <c r="R786" t="str">
        <f t="shared" si="20"/>
        <v>Jan/25</v>
      </c>
    </row>
    <row r="787" spans="2:18" ht="15.75" customHeight="1">
      <c r="B787" s="70">
        <v>45671</v>
      </c>
      <c r="C787" s="55" t="s">
        <v>19</v>
      </c>
      <c r="D787" s="43">
        <v>2025</v>
      </c>
      <c r="E787" s="44">
        <v>14</v>
      </c>
      <c r="F787" s="45" t="s">
        <v>526</v>
      </c>
      <c r="G787" s="45" t="s">
        <v>46</v>
      </c>
      <c r="H787" s="45" t="s">
        <v>195</v>
      </c>
      <c r="I787" s="46" t="s">
        <v>42</v>
      </c>
      <c r="J787" s="47">
        <v>66.599999999999994</v>
      </c>
      <c r="K787" s="47">
        <f t="shared" si="18"/>
        <v>932.39999999999986</v>
      </c>
      <c r="L787" s="48"/>
      <c r="M787" s="11" t="s">
        <v>51</v>
      </c>
      <c r="N787" s="47">
        <f t="shared" si="16"/>
        <v>932.39999999999986</v>
      </c>
      <c r="O787" s="13">
        <v>45680</v>
      </c>
      <c r="P787" s="49">
        <v>285697</v>
      </c>
      <c r="R787" t="str">
        <f t="shared" si="20"/>
        <v>Jan/25</v>
      </c>
    </row>
    <row r="788" spans="2:18" ht="15.75" customHeight="1">
      <c r="B788" s="70">
        <v>45671</v>
      </c>
      <c r="C788" s="55" t="s">
        <v>19</v>
      </c>
      <c r="D788" s="43">
        <v>2025</v>
      </c>
      <c r="E788" s="44">
        <v>1</v>
      </c>
      <c r="F788" s="45" t="s">
        <v>527</v>
      </c>
      <c r="G788" s="45" t="s">
        <v>53</v>
      </c>
      <c r="H788" s="45" t="s">
        <v>331</v>
      </c>
      <c r="I788" s="46" t="s">
        <v>42</v>
      </c>
      <c r="J788" s="47">
        <v>121.45</v>
      </c>
      <c r="K788" s="47">
        <f t="shared" si="18"/>
        <v>121.45</v>
      </c>
      <c r="L788" s="48"/>
      <c r="M788" s="11" t="s">
        <v>43</v>
      </c>
      <c r="N788" s="47">
        <f t="shared" si="16"/>
        <v>121.45</v>
      </c>
      <c r="O788" s="13">
        <v>45671</v>
      </c>
      <c r="P788" s="49">
        <v>0</v>
      </c>
      <c r="R788" t="str">
        <f t="shared" si="20"/>
        <v>Jan/25</v>
      </c>
    </row>
    <row r="789" spans="2:18" ht="15.75" customHeight="1">
      <c r="B789" s="70">
        <v>45671</v>
      </c>
      <c r="C789" s="55" t="s">
        <v>19</v>
      </c>
      <c r="D789" s="43">
        <v>2025</v>
      </c>
      <c r="E789" s="44">
        <v>1</v>
      </c>
      <c r="F789" s="45" t="s">
        <v>528</v>
      </c>
      <c r="G789" s="45" t="s">
        <v>108</v>
      </c>
      <c r="H789" s="45" t="s">
        <v>529</v>
      </c>
      <c r="I789" s="46" t="s">
        <v>42</v>
      </c>
      <c r="J789" s="47">
        <v>1500</v>
      </c>
      <c r="K789" s="47">
        <f t="shared" si="18"/>
        <v>1500</v>
      </c>
      <c r="L789" s="48"/>
      <c r="M789" s="11" t="s">
        <v>43</v>
      </c>
      <c r="N789" s="47">
        <f t="shared" si="16"/>
        <v>1500</v>
      </c>
      <c r="O789" s="13">
        <v>45671</v>
      </c>
      <c r="P789" s="49">
        <v>0</v>
      </c>
      <c r="R789" t="str">
        <f t="shared" si="20"/>
        <v>Jan/25</v>
      </c>
    </row>
    <row r="790" spans="2:18" ht="15.75" customHeight="1">
      <c r="B790" s="70">
        <v>45671</v>
      </c>
      <c r="C790" s="55" t="s">
        <v>19</v>
      </c>
      <c r="D790" s="43">
        <v>2025</v>
      </c>
      <c r="E790" s="44">
        <v>8</v>
      </c>
      <c r="F790" s="45" t="s">
        <v>64</v>
      </c>
      <c r="G790" s="45" t="s">
        <v>46</v>
      </c>
      <c r="H790" s="45" t="s">
        <v>65</v>
      </c>
      <c r="I790" s="46" t="s">
        <v>42</v>
      </c>
      <c r="J790" s="47">
        <v>41</v>
      </c>
      <c r="K790" s="47">
        <f t="shared" si="18"/>
        <v>328</v>
      </c>
      <c r="L790" s="48"/>
      <c r="M790" s="11" t="s">
        <v>43</v>
      </c>
      <c r="N790" s="47">
        <f t="shared" si="16"/>
        <v>328</v>
      </c>
      <c r="O790" s="13">
        <v>45672</v>
      </c>
      <c r="P790" s="49">
        <v>17475</v>
      </c>
      <c r="R790" t="str">
        <f t="shared" si="20"/>
        <v>Jan/25</v>
      </c>
    </row>
    <row r="791" spans="2:18" ht="15.75" customHeight="1">
      <c r="B791" s="70">
        <v>45671</v>
      </c>
      <c r="C791" s="55" t="s">
        <v>19</v>
      </c>
      <c r="D791" s="43">
        <v>2025</v>
      </c>
      <c r="E791" s="44">
        <v>4</v>
      </c>
      <c r="F791" s="45" t="s">
        <v>66</v>
      </c>
      <c r="G791" s="45" t="s">
        <v>46</v>
      </c>
      <c r="H791" s="45" t="s">
        <v>65</v>
      </c>
      <c r="I791" s="46" t="s">
        <v>42</v>
      </c>
      <c r="J791" s="47">
        <v>35</v>
      </c>
      <c r="K791" s="47">
        <f t="shared" si="18"/>
        <v>140</v>
      </c>
      <c r="L791" s="48"/>
      <c r="M791" s="11" t="s">
        <v>43</v>
      </c>
      <c r="N791" s="47">
        <f t="shared" si="16"/>
        <v>140</v>
      </c>
      <c r="O791" s="13">
        <v>45672</v>
      </c>
      <c r="P791" s="49">
        <v>17475</v>
      </c>
      <c r="R791" t="str">
        <f t="shared" si="20"/>
        <v>Jan/25</v>
      </c>
    </row>
    <row r="792" spans="2:18" ht="15.75" customHeight="1">
      <c r="B792" s="70">
        <v>45672</v>
      </c>
      <c r="C792" s="55" t="s">
        <v>19</v>
      </c>
      <c r="D792" s="43">
        <v>2025</v>
      </c>
      <c r="E792" s="44">
        <v>4</v>
      </c>
      <c r="F792" s="45" t="s">
        <v>66</v>
      </c>
      <c r="G792" s="45" t="s">
        <v>46</v>
      </c>
      <c r="H792" s="45" t="s">
        <v>65</v>
      </c>
      <c r="I792" s="46" t="s">
        <v>42</v>
      </c>
      <c r="J792" s="47">
        <v>35</v>
      </c>
      <c r="K792" s="47">
        <f t="shared" si="18"/>
        <v>140</v>
      </c>
      <c r="L792" s="48"/>
      <c r="M792" s="11" t="s">
        <v>43</v>
      </c>
      <c r="N792" s="47">
        <f t="shared" si="16"/>
        <v>140</v>
      </c>
      <c r="O792" s="13">
        <v>45687</v>
      </c>
      <c r="P792" s="49">
        <v>17497</v>
      </c>
      <c r="R792" t="str">
        <f t="shared" si="20"/>
        <v>Jan/25</v>
      </c>
    </row>
    <row r="793" spans="2:18" ht="15.75" customHeight="1">
      <c r="B793" s="70">
        <v>45673</v>
      </c>
      <c r="C793" s="55" t="s">
        <v>19</v>
      </c>
      <c r="D793" s="43">
        <v>2025</v>
      </c>
      <c r="E793" s="44">
        <v>6</v>
      </c>
      <c r="F793" s="45" t="s">
        <v>373</v>
      </c>
      <c r="G793" s="45" t="s">
        <v>46</v>
      </c>
      <c r="H793" s="45" t="s">
        <v>198</v>
      </c>
      <c r="I793" s="46" t="s">
        <v>42</v>
      </c>
      <c r="J793" s="47">
        <v>26.32</v>
      </c>
      <c r="K793" s="47">
        <f t="shared" si="18"/>
        <v>157.92000000000002</v>
      </c>
      <c r="L793" s="48"/>
      <c r="M793" s="11" t="s">
        <v>43</v>
      </c>
      <c r="N793" s="47">
        <f t="shared" si="16"/>
        <v>157.92000000000002</v>
      </c>
      <c r="O793" s="13">
        <v>45673</v>
      </c>
      <c r="P793" s="49">
        <v>0</v>
      </c>
      <c r="R793" t="str">
        <f t="shared" si="20"/>
        <v>Jan/25</v>
      </c>
    </row>
    <row r="794" spans="2:18" ht="15.75" customHeight="1">
      <c r="B794" s="70">
        <v>45673</v>
      </c>
      <c r="C794" s="55" t="s">
        <v>19</v>
      </c>
      <c r="D794" s="43">
        <v>2025</v>
      </c>
      <c r="E794" s="44">
        <v>1</v>
      </c>
      <c r="F794" s="45" t="s">
        <v>530</v>
      </c>
      <c r="G794" s="45" t="s">
        <v>61</v>
      </c>
      <c r="H794" s="45" t="s">
        <v>353</v>
      </c>
      <c r="I794" s="46" t="s">
        <v>42</v>
      </c>
      <c r="J794" s="47">
        <v>62.6</v>
      </c>
      <c r="K794" s="47">
        <f t="shared" si="18"/>
        <v>62.6</v>
      </c>
      <c r="L794" s="48"/>
      <c r="M794" s="11" t="s">
        <v>43</v>
      </c>
      <c r="N794" s="47">
        <f t="shared" si="16"/>
        <v>62.6</v>
      </c>
      <c r="O794" s="13">
        <v>45673</v>
      </c>
      <c r="P794" s="49">
        <v>0</v>
      </c>
      <c r="R794" t="str">
        <f t="shared" si="20"/>
        <v>Jan/25</v>
      </c>
    </row>
    <row r="795" spans="2:18" ht="15.75" customHeight="1">
      <c r="B795" s="70">
        <v>45673</v>
      </c>
      <c r="C795" s="55" t="s">
        <v>19</v>
      </c>
      <c r="D795" s="43">
        <v>2025</v>
      </c>
      <c r="E795" s="44">
        <v>6</v>
      </c>
      <c r="F795" s="45" t="s">
        <v>64</v>
      </c>
      <c r="G795" s="45" t="s">
        <v>46</v>
      </c>
      <c r="H795" s="45" t="s">
        <v>65</v>
      </c>
      <c r="I795" s="46" t="s">
        <v>42</v>
      </c>
      <c r="J795" s="47">
        <v>41</v>
      </c>
      <c r="K795" s="47">
        <f t="shared" si="18"/>
        <v>246</v>
      </c>
      <c r="L795" s="48"/>
      <c r="M795" s="11" t="s">
        <v>43</v>
      </c>
      <c r="N795" s="47">
        <f t="shared" si="16"/>
        <v>246</v>
      </c>
      <c r="O795" s="13">
        <v>45672</v>
      </c>
      <c r="P795" s="49">
        <v>17520</v>
      </c>
      <c r="R795" t="str">
        <f t="shared" si="20"/>
        <v>Jan/25</v>
      </c>
    </row>
    <row r="796" spans="2:18" ht="15.75" customHeight="1">
      <c r="B796" s="70">
        <v>45673</v>
      </c>
      <c r="C796" s="55" t="s">
        <v>19</v>
      </c>
      <c r="D796" s="43">
        <v>2025</v>
      </c>
      <c r="E796" s="44">
        <v>2</v>
      </c>
      <c r="F796" s="45" t="s">
        <v>66</v>
      </c>
      <c r="G796" s="45" t="s">
        <v>46</v>
      </c>
      <c r="H796" s="45" t="s">
        <v>65</v>
      </c>
      <c r="I796" s="46" t="s">
        <v>42</v>
      </c>
      <c r="J796" s="47">
        <v>35</v>
      </c>
      <c r="K796" s="47">
        <f t="shared" si="18"/>
        <v>70</v>
      </c>
      <c r="L796" s="48"/>
      <c r="M796" s="11" t="s">
        <v>43</v>
      </c>
      <c r="N796" s="47">
        <f t="shared" si="16"/>
        <v>70</v>
      </c>
      <c r="O796" s="13">
        <v>45672</v>
      </c>
      <c r="P796" s="49">
        <v>17520</v>
      </c>
      <c r="R796" t="str">
        <f t="shared" si="20"/>
        <v>Jan/25</v>
      </c>
    </row>
    <row r="797" spans="2:18" ht="15.75" customHeight="1">
      <c r="B797" s="70">
        <v>45673</v>
      </c>
      <c r="C797" s="55" t="s">
        <v>19</v>
      </c>
      <c r="D797" s="43">
        <v>2025</v>
      </c>
      <c r="E797" s="44">
        <v>4</v>
      </c>
      <c r="F797" s="45" t="s">
        <v>81</v>
      </c>
      <c r="G797" s="45" t="s">
        <v>77</v>
      </c>
      <c r="H797" s="45" t="s">
        <v>78</v>
      </c>
      <c r="I797" s="46" t="s">
        <v>42</v>
      </c>
      <c r="J797" s="47">
        <v>495</v>
      </c>
      <c r="K797" s="47">
        <f t="shared" si="18"/>
        <v>1980</v>
      </c>
      <c r="L797" s="48"/>
      <c r="M797" s="11" t="s">
        <v>43</v>
      </c>
      <c r="N797" s="47">
        <f t="shared" si="16"/>
        <v>1980</v>
      </c>
      <c r="O797" s="13">
        <v>45678</v>
      </c>
      <c r="P797" s="49">
        <v>486</v>
      </c>
      <c r="R797" t="str">
        <f t="shared" si="20"/>
        <v>Jan/25</v>
      </c>
    </row>
    <row r="798" spans="2:18" ht="15.75" customHeight="1">
      <c r="B798" s="70">
        <v>45673</v>
      </c>
      <c r="C798" s="55" t="s">
        <v>19</v>
      </c>
      <c r="D798" s="43">
        <v>2025</v>
      </c>
      <c r="E798" s="44">
        <v>1</v>
      </c>
      <c r="F798" s="45" t="s">
        <v>444</v>
      </c>
      <c r="G798" s="45" t="s">
        <v>40</v>
      </c>
      <c r="H798" s="45" t="s">
        <v>220</v>
      </c>
      <c r="I798" s="46" t="s">
        <v>42</v>
      </c>
      <c r="J798" s="47">
        <v>90</v>
      </c>
      <c r="K798" s="47">
        <f t="shared" si="18"/>
        <v>90</v>
      </c>
      <c r="L798" s="48"/>
      <c r="M798" s="11" t="s">
        <v>43</v>
      </c>
      <c r="N798" s="47">
        <f t="shared" si="16"/>
        <v>90</v>
      </c>
      <c r="O798" s="13">
        <v>45678</v>
      </c>
      <c r="P798" s="49">
        <v>0</v>
      </c>
      <c r="R798" t="str">
        <f t="shared" si="20"/>
        <v>Jan/25</v>
      </c>
    </row>
    <row r="799" spans="2:18" ht="15.75" customHeight="1">
      <c r="B799" s="70">
        <v>45674</v>
      </c>
      <c r="C799" s="55" t="s">
        <v>19</v>
      </c>
      <c r="D799" s="43">
        <v>2025</v>
      </c>
      <c r="E799" s="44">
        <v>1</v>
      </c>
      <c r="F799" s="45" t="s">
        <v>531</v>
      </c>
      <c r="G799" s="45" t="s">
        <v>46</v>
      </c>
      <c r="H799" s="45" t="s">
        <v>369</v>
      </c>
      <c r="I799" s="46" t="s">
        <v>42</v>
      </c>
      <c r="J799" s="47">
        <v>70</v>
      </c>
      <c r="K799" s="47">
        <f t="shared" si="18"/>
        <v>70</v>
      </c>
      <c r="L799" s="48"/>
      <c r="M799" s="11" t="s">
        <v>43</v>
      </c>
      <c r="N799" s="47">
        <f t="shared" si="16"/>
        <v>70</v>
      </c>
      <c r="O799" s="13">
        <v>45674</v>
      </c>
      <c r="P799" s="49">
        <v>0</v>
      </c>
      <c r="R799" t="str">
        <f t="shared" si="20"/>
        <v>Jan/25</v>
      </c>
    </row>
    <row r="800" spans="2:18" ht="15.75" customHeight="1">
      <c r="B800" s="70">
        <v>45674</v>
      </c>
      <c r="C800" s="55" t="s">
        <v>19</v>
      </c>
      <c r="D800" s="43">
        <v>2025</v>
      </c>
      <c r="E800" s="44">
        <v>1</v>
      </c>
      <c r="F800" s="45" t="s">
        <v>52</v>
      </c>
      <c r="G800" s="45" t="s">
        <v>53</v>
      </c>
      <c r="H800" s="45" t="s">
        <v>331</v>
      </c>
      <c r="I800" s="46" t="s">
        <v>42</v>
      </c>
      <c r="J800" s="47">
        <v>61.25</v>
      </c>
      <c r="K800" s="47">
        <f t="shared" si="18"/>
        <v>61.25</v>
      </c>
      <c r="L800" s="48"/>
      <c r="M800" s="11" t="s">
        <v>43</v>
      </c>
      <c r="N800" s="47">
        <f t="shared" si="16"/>
        <v>61.25</v>
      </c>
      <c r="O800" s="13">
        <v>45674</v>
      </c>
      <c r="P800" s="49">
        <v>0</v>
      </c>
      <c r="R800" t="str">
        <f t="shared" si="20"/>
        <v>Jan/25</v>
      </c>
    </row>
    <row r="801" spans="2:18" ht="15.75" customHeight="1">
      <c r="B801" s="70">
        <v>45674</v>
      </c>
      <c r="C801" s="55" t="s">
        <v>19</v>
      </c>
      <c r="D801" s="43">
        <v>2025</v>
      </c>
      <c r="E801" s="122">
        <v>13.44</v>
      </c>
      <c r="F801" s="45" t="s">
        <v>488</v>
      </c>
      <c r="G801" s="45" t="s">
        <v>46</v>
      </c>
      <c r="H801" s="45" t="s">
        <v>489</v>
      </c>
      <c r="I801" s="46" t="s">
        <v>42</v>
      </c>
      <c r="J801" s="47">
        <v>35.659999999999997</v>
      </c>
      <c r="K801" s="47">
        <f t="shared" si="18"/>
        <v>479.27039999999994</v>
      </c>
      <c r="L801" s="48"/>
      <c r="M801" s="11" t="s">
        <v>51</v>
      </c>
      <c r="N801" s="47">
        <f t="shared" si="16"/>
        <v>479.27039999999994</v>
      </c>
      <c r="O801" s="13">
        <v>45680</v>
      </c>
      <c r="P801" s="49">
        <v>2203608</v>
      </c>
      <c r="R801" t="str">
        <f t="shared" si="20"/>
        <v>Jan/25</v>
      </c>
    </row>
    <row r="802" spans="2:18" ht="15.75" customHeight="1">
      <c r="B802" s="70">
        <v>45674</v>
      </c>
      <c r="C802" s="55" t="s">
        <v>19</v>
      </c>
      <c r="D802" s="43">
        <v>2025</v>
      </c>
      <c r="E802" s="122">
        <v>8.9600000000000009</v>
      </c>
      <c r="F802" s="45" t="s">
        <v>197</v>
      </c>
      <c r="G802" s="45" t="s">
        <v>46</v>
      </c>
      <c r="H802" s="45" t="s">
        <v>489</v>
      </c>
      <c r="I802" s="46" t="s">
        <v>42</v>
      </c>
      <c r="J802" s="47">
        <v>35.869999999999997</v>
      </c>
      <c r="K802" s="47">
        <f t="shared" si="18"/>
        <v>321.39519999999999</v>
      </c>
      <c r="L802" s="48"/>
      <c r="M802" s="11" t="s">
        <v>51</v>
      </c>
      <c r="N802" s="47">
        <f t="shared" si="16"/>
        <v>321.39519999999999</v>
      </c>
      <c r="O802" s="13">
        <v>45680</v>
      </c>
      <c r="P802" s="49">
        <v>2203608</v>
      </c>
      <c r="R802" t="str">
        <f t="shared" si="20"/>
        <v>Jan/25</v>
      </c>
    </row>
    <row r="803" spans="2:18" ht="15.75" customHeight="1">
      <c r="B803" s="70">
        <v>45674</v>
      </c>
      <c r="C803" s="55" t="s">
        <v>19</v>
      </c>
      <c r="D803" s="43">
        <v>2025</v>
      </c>
      <c r="E803" s="44">
        <v>1</v>
      </c>
      <c r="F803" s="45" t="s">
        <v>532</v>
      </c>
      <c r="G803" s="45" t="s">
        <v>40</v>
      </c>
      <c r="H803" s="45" t="s">
        <v>293</v>
      </c>
      <c r="I803" s="46" t="s">
        <v>42</v>
      </c>
      <c r="J803" s="47">
        <v>642.74</v>
      </c>
      <c r="K803" s="47">
        <f t="shared" si="18"/>
        <v>642.74</v>
      </c>
      <c r="L803" s="48"/>
      <c r="M803" s="11" t="s">
        <v>51</v>
      </c>
      <c r="N803" s="47">
        <f t="shared" si="16"/>
        <v>642.74</v>
      </c>
      <c r="O803" s="13">
        <v>45679</v>
      </c>
      <c r="P803" s="49">
        <v>0</v>
      </c>
      <c r="R803" t="str">
        <f t="shared" si="20"/>
        <v>Jan/25</v>
      </c>
    </row>
    <row r="804" spans="2:18" ht="15.75" customHeight="1">
      <c r="B804" s="54">
        <v>45674</v>
      </c>
      <c r="C804" s="55" t="s">
        <v>19</v>
      </c>
      <c r="D804" s="55">
        <v>2025</v>
      </c>
      <c r="E804" s="56">
        <v>8</v>
      </c>
      <c r="F804" s="45" t="s">
        <v>64</v>
      </c>
      <c r="G804" s="45" t="s">
        <v>46</v>
      </c>
      <c r="H804" s="45" t="s">
        <v>65</v>
      </c>
      <c r="I804" s="46" t="s">
        <v>42</v>
      </c>
      <c r="J804" s="47">
        <v>41</v>
      </c>
      <c r="K804" s="47">
        <f t="shared" si="18"/>
        <v>328</v>
      </c>
      <c r="L804" s="61"/>
      <c r="M804" s="55" t="s">
        <v>43</v>
      </c>
      <c r="N804" s="47">
        <f t="shared" si="16"/>
        <v>328</v>
      </c>
      <c r="O804" s="54">
        <v>45688</v>
      </c>
      <c r="P804" s="62">
        <v>17559</v>
      </c>
      <c r="R804" t="str">
        <f t="shared" si="20"/>
        <v>Jan/25</v>
      </c>
    </row>
    <row r="805" spans="2:18" ht="15.75" customHeight="1">
      <c r="B805" s="54">
        <v>45674</v>
      </c>
      <c r="C805" s="55" t="s">
        <v>19</v>
      </c>
      <c r="D805" s="55">
        <v>2025</v>
      </c>
      <c r="E805" s="56">
        <v>4</v>
      </c>
      <c r="F805" s="45" t="s">
        <v>66</v>
      </c>
      <c r="G805" s="45" t="s">
        <v>46</v>
      </c>
      <c r="H805" s="45" t="s">
        <v>65</v>
      </c>
      <c r="I805" s="46" t="s">
        <v>42</v>
      </c>
      <c r="J805" s="47">
        <v>35</v>
      </c>
      <c r="K805" s="47">
        <f t="shared" si="18"/>
        <v>140</v>
      </c>
      <c r="L805" s="61"/>
      <c r="M805" s="55" t="s">
        <v>43</v>
      </c>
      <c r="N805" s="47">
        <f t="shared" si="16"/>
        <v>140</v>
      </c>
      <c r="O805" s="54">
        <v>45688</v>
      </c>
      <c r="P805" s="62">
        <v>17559</v>
      </c>
      <c r="R805" t="str">
        <f t="shared" si="20"/>
        <v>Jan/25</v>
      </c>
    </row>
    <row r="806" spans="2:18" ht="15.75" customHeight="1">
      <c r="B806" s="70">
        <v>45675</v>
      </c>
      <c r="C806" s="55" t="s">
        <v>19</v>
      </c>
      <c r="D806" s="43">
        <v>2025</v>
      </c>
      <c r="E806" s="44">
        <v>1</v>
      </c>
      <c r="F806" s="45" t="s">
        <v>327</v>
      </c>
      <c r="G806" s="45" t="s">
        <v>108</v>
      </c>
      <c r="H806" s="45" t="s">
        <v>533</v>
      </c>
      <c r="I806" s="46" t="s">
        <v>42</v>
      </c>
      <c r="J806" s="47">
        <v>1000</v>
      </c>
      <c r="K806" s="47">
        <f t="shared" si="18"/>
        <v>1000</v>
      </c>
      <c r="L806" s="48"/>
      <c r="M806" s="11" t="s">
        <v>43</v>
      </c>
      <c r="N806" s="47">
        <f t="shared" si="16"/>
        <v>1000</v>
      </c>
      <c r="O806" s="13">
        <v>45675</v>
      </c>
      <c r="P806" s="49">
        <v>0</v>
      </c>
      <c r="R806" t="str">
        <f t="shared" si="20"/>
        <v>Jan/25</v>
      </c>
    </row>
    <row r="807" spans="2:18" ht="15.75" customHeight="1">
      <c r="B807" s="70">
        <v>45675</v>
      </c>
      <c r="C807" s="55" t="s">
        <v>19</v>
      </c>
      <c r="D807" s="43">
        <v>2025</v>
      </c>
      <c r="E807" s="44">
        <v>4</v>
      </c>
      <c r="F807" s="45" t="s">
        <v>81</v>
      </c>
      <c r="G807" s="45" t="s">
        <v>77</v>
      </c>
      <c r="H807" s="45" t="s">
        <v>78</v>
      </c>
      <c r="I807" s="46" t="s">
        <v>42</v>
      </c>
      <c r="J807" s="47">
        <v>495</v>
      </c>
      <c r="K807" s="47">
        <f t="shared" si="18"/>
        <v>1980</v>
      </c>
      <c r="L807" s="48"/>
      <c r="M807" s="11" t="s">
        <v>43</v>
      </c>
      <c r="N807" s="47">
        <f t="shared" si="16"/>
        <v>1980</v>
      </c>
      <c r="O807" s="13">
        <v>45678</v>
      </c>
      <c r="P807" s="49">
        <v>505</v>
      </c>
      <c r="R807" t="str">
        <f t="shared" si="20"/>
        <v>Jan/25</v>
      </c>
    </row>
    <row r="808" spans="2:18" ht="15.75" customHeight="1">
      <c r="B808" s="70">
        <v>45675</v>
      </c>
      <c r="C808" s="55" t="s">
        <v>19</v>
      </c>
      <c r="D808" s="43">
        <v>2025</v>
      </c>
      <c r="E808" s="44">
        <v>1</v>
      </c>
      <c r="F808" s="45" t="s">
        <v>444</v>
      </c>
      <c r="G808" s="45" t="s">
        <v>40</v>
      </c>
      <c r="H808" s="45" t="s">
        <v>220</v>
      </c>
      <c r="I808" s="46" t="s">
        <v>42</v>
      </c>
      <c r="J808" s="47">
        <v>90</v>
      </c>
      <c r="K808" s="47">
        <f t="shared" si="18"/>
        <v>90</v>
      </c>
      <c r="L808" s="48"/>
      <c r="M808" s="11" t="s">
        <v>43</v>
      </c>
      <c r="N808" s="47">
        <f t="shared" si="16"/>
        <v>90</v>
      </c>
      <c r="O808" s="13">
        <v>45678</v>
      </c>
      <c r="P808" s="49">
        <v>0</v>
      </c>
      <c r="R808" t="str">
        <f t="shared" si="20"/>
        <v>Jan/25</v>
      </c>
    </row>
    <row r="809" spans="2:18" ht="15.75" customHeight="1">
      <c r="B809" s="54">
        <v>45675</v>
      </c>
      <c r="C809" s="55" t="s">
        <v>19</v>
      </c>
      <c r="D809" s="55">
        <v>2025</v>
      </c>
      <c r="E809" s="56">
        <v>10</v>
      </c>
      <c r="F809" s="45" t="s">
        <v>64</v>
      </c>
      <c r="G809" s="45" t="s">
        <v>46</v>
      </c>
      <c r="H809" s="45" t="s">
        <v>65</v>
      </c>
      <c r="I809" s="46" t="s">
        <v>42</v>
      </c>
      <c r="J809" s="47">
        <v>41</v>
      </c>
      <c r="K809" s="47">
        <f t="shared" si="18"/>
        <v>410</v>
      </c>
      <c r="L809" s="61"/>
      <c r="M809" s="55" t="s">
        <v>43</v>
      </c>
      <c r="N809" s="47">
        <f t="shared" si="16"/>
        <v>410</v>
      </c>
      <c r="O809" s="54">
        <v>45688</v>
      </c>
      <c r="P809" s="62">
        <v>17603</v>
      </c>
      <c r="R809" t="str">
        <f t="shared" si="20"/>
        <v>Jan/25</v>
      </c>
    </row>
    <row r="810" spans="2:18" ht="15.75" customHeight="1">
      <c r="B810" s="54">
        <v>45675</v>
      </c>
      <c r="C810" s="55" t="s">
        <v>19</v>
      </c>
      <c r="D810" s="55">
        <v>2025</v>
      </c>
      <c r="E810" s="56">
        <v>10</v>
      </c>
      <c r="F810" s="45" t="s">
        <v>66</v>
      </c>
      <c r="G810" s="45" t="s">
        <v>46</v>
      </c>
      <c r="H810" s="45" t="s">
        <v>65</v>
      </c>
      <c r="I810" s="46" t="s">
        <v>42</v>
      </c>
      <c r="J810" s="47">
        <v>35</v>
      </c>
      <c r="K810" s="47">
        <f t="shared" si="18"/>
        <v>350</v>
      </c>
      <c r="L810" s="61"/>
      <c r="M810" s="55" t="s">
        <v>43</v>
      </c>
      <c r="N810" s="47">
        <f t="shared" si="16"/>
        <v>350</v>
      </c>
      <c r="O810" s="54">
        <v>45688</v>
      </c>
      <c r="P810" s="62">
        <v>17603</v>
      </c>
      <c r="R810" t="str">
        <f t="shared" si="20"/>
        <v>Jan/25</v>
      </c>
    </row>
    <row r="811" spans="2:18" ht="15.75" customHeight="1">
      <c r="B811" s="70">
        <v>45677</v>
      </c>
      <c r="C811" s="55" t="s">
        <v>19</v>
      </c>
      <c r="D811" s="43">
        <v>2025</v>
      </c>
      <c r="E811" s="44">
        <v>1</v>
      </c>
      <c r="F811" s="45" t="s">
        <v>39</v>
      </c>
      <c r="G811" s="45" t="s">
        <v>40</v>
      </c>
      <c r="H811" s="45" t="s">
        <v>300</v>
      </c>
      <c r="I811" s="46" t="s">
        <v>42</v>
      </c>
      <c r="J811" s="47">
        <v>243</v>
      </c>
      <c r="K811" s="47">
        <f t="shared" si="18"/>
        <v>243</v>
      </c>
      <c r="L811" s="48"/>
      <c r="M811" s="11" t="s">
        <v>43</v>
      </c>
      <c r="N811" s="47">
        <f t="shared" si="16"/>
        <v>243</v>
      </c>
      <c r="O811" s="13">
        <v>45677</v>
      </c>
      <c r="P811" s="49">
        <v>0</v>
      </c>
      <c r="R811" t="str">
        <f t="shared" si="20"/>
        <v>Jan/25</v>
      </c>
    </row>
    <row r="812" spans="2:18" ht="15.75" customHeight="1">
      <c r="B812" s="54">
        <v>45677</v>
      </c>
      <c r="C812" s="55" t="s">
        <v>19</v>
      </c>
      <c r="D812" s="55">
        <v>2025</v>
      </c>
      <c r="E812" s="116">
        <v>6.3</v>
      </c>
      <c r="F812" s="57" t="s">
        <v>208</v>
      </c>
      <c r="G812" s="57" t="s">
        <v>46</v>
      </c>
      <c r="H812" s="57" t="s">
        <v>534</v>
      </c>
      <c r="I812" s="59" t="s">
        <v>42</v>
      </c>
      <c r="J812" s="60">
        <v>18.989999999999998</v>
      </c>
      <c r="K812" s="47">
        <f t="shared" si="18"/>
        <v>119.63699999999999</v>
      </c>
      <c r="L812" s="61"/>
      <c r="M812" s="55" t="s">
        <v>51</v>
      </c>
      <c r="N812" s="47">
        <f t="shared" si="16"/>
        <v>119.63699999999999</v>
      </c>
      <c r="O812" s="54">
        <v>45691</v>
      </c>
      <c r="P812" s="62">
        <v>1256950</v>
      </c>
      <c r="R812" t="str">
        <f t="shared" si="20"/>
        <v>Jan/25</v>
      </c>
    </row>
    <row r="813" spans="2:18" ht="15.75" customHeight="1">
      <c r="B813" s="54">
        <v>45677</v>
      </c>
      <c r="C813" s="55" t="s">
        <v>19</v>
      </c>
      <c r="D813" s="55">
        <v>2025</v>
      </c>
      <c r="E813" s="56">
        <v>6</v>
      </c>
      <c r="F813" s="57" t="s">
        <v>81</v>
      </c>
      <c r="G813" s="57" t="s">
        <v>77</v>
      </c>
      <c r="H813" s="57" t="s">
        <v>78</v>
      </c>
      <c r="I813" s="59" t="s">
        <v>42</v>
      </c>
      <c r="J813" s="60">
        <v>495</v>
      </c>
      <c r="K813" s="47">
        <f t="shared" si="18"/>
        <v>2970</v>
      </c>
      <c r="L813" s="61"/>
      <c r="M813" s="55" t="s">
        <v>43</v>
      </c>
      <c r="N813" s="47">
        <f t="shared" si="16"/>
        <v>2970</v>
      </c>
      <c r="O813" s="54">
        <v>45685</v>
      </c>
      <c r="P813" s="62">
        <v>527</v>
      </c>
      <c r="R813" t="str">
        <f t="shared" si="20"/>
        <v>Jan/25</v>
      </c>
    </row>
    <row r="814" spans="2:18" ht="15.75" customHeight="1">
      <c r="B814" s="54">
        <v>45677</v>
      </c>
      <c r="C814" s="55" t="s">
        <v>19</v>
      </c>
      <c r="D814" s="55">
        <v>2025</v>
      </c>
      <c r="E814" s="56">
        <v>1</v>
      </c>
      <c r="F814" s="57" t="s">
        <v>75</v>
      </c>
      <c r="G814" s="57" t="s">
        <v>77</v>
      </c>
      <c r="H814" s="57" t="s">
        <v>78</v>
      </c>
      <c r="I814" s="59" t="s">
        <v>42</v>
      </c>
      <c r="J814" s="60">
        <v>435</v>
      </c>
      <c r="K814" s="47">
        <f t="shared" si="18"/>
        <v>435</v>
      </c>
      <c r="L814" s="61"/>
      <c r="M814" s="55" t="s">
        <v>43</v>
      </c>
      <c r="N814" s="47">
        <f t="shared" si="16"/>
        <v>435</v>
      </c>
      <c r="O814" s="54">
        <v>45685</v>
      </c>
      <c r="P814" s="62">
        <v>527</v>
      </c>
      <c r="R814" t="str">
        <f t="shared" si="20"/>
        <v>Jan/25</v>
      </c>
    </row>
    <row r="815" spans="2:18" ht="15.75" customHeight="1">
      <c r="B815" s="70">
        <v>45677</v>
      </c>
      <c r="C815" s="55" t="s">
        <v>19</v>
      </c>
      <c r="D815" s="43">
        <v>2025</v>
      </c>
      <c r="E815" s="44">
        <v>3</v>
      </c>
      <c r="F815" s="51" t="s">
        <v>302</v>
      </c>
      <c r="G815" s="45" t="s">
        <v>96</v>
      </c>
      <c r="H815" s="51" t="s">
        <v>175</v>
      </c>
      <c r="I815" s="46" t="s">
        <v>42</v>
      </c>
      <c r="J815" s="66">
        <v>19.079999999999998</v>
      </c>
      <c r="K815" s="47">
        <f t="shared" si="18"/>
        <v>57.239999999999995</v>
      </c>
      <c r="L815" s="48"/>
      <c r="M815" s="11" t="s">
        <v>51</v>
      </c>
      <c r="N815" s="47">
        <f t="shared" si="16"/>
        <v>57.239999999999995</v>
      </c>
      <c r="O815" s="13">
        <v>45683</v>
      </c>
      <c r="P815" s="49">
        <v>611348</v>
      </c>
      <c r="R815" t="str">
        <f t="shared" si="20"/>
        <v>Jan/25</v>
      </c>
    </row>
    <row r="816" spans="2:18" ht="15.75" customHeight="1">
      <c r="B816" s="70">
        <v>45677</v>
      </c>
      <c r="C816" s="55" t="s">
        <v>19</v>
      </c>
      <c r="D816" s="43">
        <v>2025</v>
      </c>
      <c r="E816" s="44">
        <v>12</v>
      </c>
      <c r="F816" s="51" t="s">
        <v>303</v>
      </c>
      <c r="G816" s="45" t="s">
        <v>96</v>
      </c>
      <c r="H816" s="51" t="s">
        <v>175</v>
      </c>
      <c r="I816" s="46" t="s">
        <v>42</v>
      </c>
      <c r="J816" s="66">
        <v>16.920000000000002</v>
      </c>
      <c r="K816" s="47">
        <f t="shared" si="18"/>
        <v>203.04000000000002</v>
      </c>
      <c r="L816" s="48"/>
      <c r="M816" s="11" t="s">
        <v>51</v>
      </c>
      <c r="N816" s="47">
        <f t="shared" si="16"/>
        <v>203.04000000000002</v>
      </c>
      <c r="O816" s="13">
        <v>45683</v>
      </c>
      <c r="P816" s="49">
        <v>611348</v>
      </c>
      <c r="R816" t="str">
        <f t="shared" si="20"/>
        <v>Jan/25</v>
      </c>
    </row>
    <row r="817" spans="2:18" ht="15.75" customHeight="1">
      <c r="B817" s="70">
        <v>45677</v>
      </c>
      <c r="C817" s="55" t="s">
        <v>19</v>
      </c>
      <c r="D817" s="43">
        <v>2025</v>
      </c>
      <c r="E817" s="44">
        <v>10</v>
      </c>
      <c r="F817" s="51" t="s">
        <v>177</v>
      </c>
      <c r="G817" s="45" t="s">
        <v>96</v>
      </c>
      <c r="H817" s="51" t="s">
        <v>175</v>
      </c>
      <c r="I817" s="46" t="s">
        <v>42</v>
      </c>
      <c r="J817" s="66">
        <v>37.32</v>
      </c>
      <c r="K817" s="47">
        <f t="shared" si="18"/>
        <v>373.2</v>
      </c>
      <c r="L817" s="48"/>
      <c r="M817" s="11" t="s">
        <v>51</v>
      </c>
      <c r="N817" s="47">
        <f t="shared" si="16"/>
        <v>373.2</v>
      </c>
      <c r="O817" s="13">
        <v>45683</v>
      </c>
      <c r="P817" s="49">
        <v>611348</v>
      </c>
      <c r="R817" t="str">
        <f t="shared" si="20"/>
        <v>Jan/25</v>
      </c>
    </row>
    <row r="818" spans="2:18" ht="15.75" customHeight="1">
      <c r="B818" s="70">
        <v>45677</v>
      </c>
      <c r="C818" s="55" t="s">
        <v>19</v>
      </c>
      <c r="D818" s="43">
        <v>2025</v>
      </c>
      <c r="E818" s="44">
        <v>10</v>
      </c>
      <c r="F818" s="51" t="s">
        <v>178</v>
      </c>
      <c r="G818" s="45" t="s">
        <v>96</v>
      </c>
      <c r="H818" s="51" t="s">
        <v>175</v>
      </c>
      <c r="I818" s="46" t="s">
        <v>42</v>
      </c>
      <c r="J818" s="66">
        <v>18.66</v>
      </c>
      <c r="K818" s="47">
        <f t="shared" si="18"/>
        <v>186.6</v>
      </c>
      <c r="L818" s="48"/>
      <c r="M818" s="11" t="s">
        <v>51</v>
      </c>
      <c r="N818" s="47">
        <f t="shared" si="16"/>
        <v>186.6</v>
      </c>
      <c r="O818" s="13">
        <v>45683</v>
      </c>
      <c r="P818" s="49">
        <v>611348</v>
      </c>
      <c r="R818" t="str">
        <f t="shared" si="20"/>
        <v>Jan/25</v>
      </c>
    </row>
    <row r="819" spans="2:18" ht="15.75" customHeight="1">
      <c r="B819" s="70">
        <v>45677</v>
      </c>
      <c r="C819" s="55" t="s">
        <v>19</v>
      </c>
      <c r="D819" s="43">
        <v>2025</v>
      </c>
      <c r="E819" s="44">
        <v>6</v>
      </c>
      <c r="F819" s="51" t="s">
        <v>495</v>
      </c>
      <c r="G819" s="45" t="s">
        <v>96</v>
      </c>
      <c r="H819" s="51" t="s">
        <v>175</v>
      </c>
      <c r="I819" s="46" t="s">
        <v>42</v>
      </c>
      <c r="J819" s="66">
        <v>17.64</v>
      </c>
      <c r="K819" s="47">
        <f t="shared" si="18"/>
        <v>105.84</v>
      </c>
      <c r="L819" s="48"/>
      <c r="M819" s="11" t="s">
        <v>51</v>
      </c>
      <c r="N819" s="47">
        <f t="shared" si="16"/>
        <v>105.84</v>
      </c>
      <c r="O819" s="13">
        <v>45683</v>
      </c>
      <c r="P819" s="49">
        <v>611348</v>
      </c>
      <c r="R819" t="str">
        <f t="shared" si="20"/>
        <v>Jan/25</v>
      </c>
    </row>
    <row r="820" spans="2:18" ht="15.75" customHeight="1">
      <c r="B820" s="70">
        <v>45677</v>
      </c>
      <c r="C820" s="55" t="s">
        <v>19</v>
      </c>
      <c r="D820" s="43">
        <v>2025</v>
      </c>
      <c r="E820" s="44">
        <v>3</v>
      </c>
      <c r="F820" s="51" t="s">
        <v>357</v>
      </c>
      <c r="G820" s="45" t="s">
        <v>96</v>
      </c>
      <c r="H820" s="51" t="s">
        <v>175</v>
      </c>
      <c r="I820" s="46" t="s">
        <v>42</v>
      </c>
      <c r="J820" s="66">
        <v>17.760000000000002</v>
      </c>
      <c r="K820" s="47">
        <f t="shared" si="18"/>
        <v>53.28</v>
      </c>
      <c r="L820" s="48"/>
      <c r="M820" s="11" t="s">
        <v>51</v>
      </c>
      <c r="N820" s="47">
        <f t="shared" si="16"/>
        <v>53.28</v>
      </c>
      <c r="O820" s="13">
        <v>45683</v>
      </c>
      <c r="P820" s="49">
        <v>611348</v>
      </c>
      <c r="R820" t="str">
        <f t="shared" si="20"/>
        <v>Jan/25</v>
      </c>
    </row>
    <row r="821" spans="2:18" ht="15.75" customHeight="1">
      <c r="B821" s="70">
        <v>45677</v>
      </c>
      <c r="C821" s="55" t="s">
        <v>19</v>
      </c>
      <c r="D821" s="43">
        <v>2025</v>
      </c>
      <c r="E821" s="44">
        <v>3</v>
      </c>
      <c r="F821" s="51" t="s">
        <v>201</v>
      </c>
      <c r="G821" s="45" t="s">
        <v>96</v>
      </c>
      <c r="H821" s="51" t="s">
        <v>175</v>
      </c>
      <c r="I821" s="46" t="s">
        <v>42</v>
      </c>
      <c r="J821" s="66">
        <v>17.64</v>
      </c>
      <c r="K821" s="47">
        <f t="shared" si="18"/>
        <v>52.92</v>
      </c>
      <c r="L821" s="48"/>
      <c r="M821" s="11" t="s">
        <v>51</v>
      </c>
      <c r="N821" s="47">
        <f t="shared" si="16"/>
        <v>52.92</v>
      </c>
      <c r="O821" s="13">
        <v>45683</v>
      </c>
      <c r="P821" s="49">
        <v>611348</v>
      </c>
      <c r="R821" t="str">
        <f t="shared" si="20"/>
        <v>Jan/25</v>
      </c>
    </row>
    <row r="822" spans="2:18" ht="15.75" customHeight="1">
      <c r="B822" s="70">
        <v>45678</v>
      </c>
      <c r="C822" s="55" t="s">
        <v>19</v>
      </c>
      <c r="D822" s="43">
        <v>2025</v>
      </c>
      <c r="E822" s="44">
        <v>1</v>
      </c>
      <c r="F822" s="45" t="s">
        <v>444</v>
      </c>
      <c r="G822" s="45" t="s">
        <v>40</v>
      </c>
      <c r="H822" s="45" t="s">
        <v>220</v>
      </c>
      <c r="I822" s="46" t="s">
        <v>42</v>
      </c>
      <c r="J822" s="47">
        <v>90</v>
      </c>
      <c r="K822" s="47">
        <f t="shared" si="18"/>
        <v>90</v>
      </c>
      <c r="L822" s="48"/>
      <c r="M822" s="11" t="s">
        <v>43</v>
      </c>
      <c r="N822" s="47">
        <f t="shared" si="16"/>
        <v>90</v>
      </c>
      <c r="O822" s="13">
        <v>45678</v>
      </c>
      <c r="P822" s="49">
        <v>0</v>
      </c>
      <c r="R822" t="str">
        <f t="shared" si="20"/>
        <v>Jan/25</v>
      </c>
    </row>
    <row r="823" spans="2:18" ht="15.75" customHeight="1">
      <c r="B823" s="70">
        <v>45678</v>
      </c>
      <c r="C823" s="55" t="s">
        <v>19</v>
      </c>
      <c r="D823" s="43">
        <v>2025</v>
      </c>
      <c r="E823" s="44">
        <v>2</v>
      </c>
      <c r="F823" s="45" t="s">
        <v>535</v>
      </c>
      <c r="G823" s="45" t="s">
        <v>46</v>
      </c>
      <c r="H823" s="45" t="s">
        <v>198</v>
      </c>
      <c r="I823" s="46" t="s">
        <v>42</v>
      </c>
      <c r="J823" s="47">
        <v>29.5</v>
      </c>
      <c r="K823" s="47">
        <f t="shared" si="18"/>
        <v>59</v>
      </c>
      <c r="L823" s="48"/>
      <c r="M823" s="11" t="s">
        <v>51</v>
      </c>
      <c r="N823" s="47">
        <f t="shared" si="16"/>
        <v>59</v>
      </c>
      <c r="O823" s="13">
        <v>45678</v>
      </c>
      <c r="P823" s="49">
        <v>27305</v>
      </c>
      <c r="R823" t="str">
        <f t="shared" si="20"/>
        <v>Jan/25</v>
      </c>
    </row>
    <row r="824" spans="2:18" ht="15.75" customHeight="1">
      <c r="B824" s="70">
        <v>45678</v>
      </c>
      <c r="C824" s="55" t="s">
        <v>19</v>
      </c>
      <c r="D824" s="43">
        <v>2025</v>
      </c>
      <c r="E824" s="44">
        <v>2</v>
      </c>
      <c r="F824" s="45" t="s">
        <v>536</v>
      </c>
      <c r="G824" s="45" t="s">
        <v>46</v>
      </c>
      <c r="H824" s="45" t="s">
        <v>198</v>
      </c>
      <c r="I824" s="46" t="s">
        <v>42</v>
      </c>
      <c r="J824" s="47">
        <v>36.1</v>
      </c>
      <c r="K824" s="47">
        <f t="shared" si="18"/>
        <v>72.2</v>
      </c>
      <c r="L824" s="48"/>
      <c r="M824" s="11" t="s">
        <v>51</v>
      </c>
      <c r="N824" s="47">
        <f t="shared" si="16"/>
        <v>72.2</v>
      </c>
      <c r="O824" s="13">
        <v>45678</v>
      </c>
      <c r="P824" s="49">
        <v>27305</v>
      </c>
      <c r="R824" t="str">
        <f t="shared" si="20"/>
        <v>Jan/25</v>
      </c>
    </row>
    <row r="825" spans="2:18" ht="15.75" customHeight="1">
      <c r="B825" s="70">
        <v>45678</v>
      </c>
      <c r="C825" s="55" t="s">
        <v>19</v>
      </c>
      <c r="D825" s="43">
        <v>2025</v>
      </c>
      <c r="E825" s="44">
        <v>3</v>
      </c>
      <c r="F825" s="45" t="s">
        <v>519</v>
      </c>
      <c r="G825" s="45" t="s">
        <v>46</v>
      </c>
      <c r="H825" s="45" t="s">
        <v>331</v>
      </c>
      <c r="I825" s="46" t="s">
        <v>42</v>
      </c>
      <c r="J825" s="47">
        <v>29.75</v>
      </c>
      <c r="K825" s="47">
        <f t="shared" si="18"/>
        <v>89.25</v>
      </c>
      <c r="L825" s="48"/>
      <c r="M825" s="11" t="s">
        <v>43</v>
      </c>
      <c r="N825" s="47">
        <f t="shared" si="16"/>
        <v>89.25</v>
      </c>
      <c r="O825" s="13">
        <v>45678</v>
      </c>
      <c r="P825" s="49">
        <v>0</v>
      </c>
      <c r="R825" t="str">
        <f t="shared" si="20"/>
        <v>Jan/25</v>
      </c>
    </row>
    <row r="826" spans="2:18" ht="15.75" customHeight="1">
      <c r="B826" s="70">
        <v>45678</v>
      </c>
      <c r="C826" s="55" t="s">
        <v>19</v>
      </c>
      <c r="D826" s="43">
        <v>2025</v>
      </c>
      <c r="E826" s="44">
        <v>1</v>
      </c>
      <c r="F826" s="45" t="s">
        <v>537</v>
      </c>
      <c r="G826" s="45" t="s">
        <v>46</v>
      </c>
      <c r="H826" s="45" t="s">
        <v>538</v>
      </c>
      <c r="I826" s="46" t="s">
        <v>42</v>
      </c>
      <c r="J826" s="47">
        <v>43.37</v>
      </c>
      <c r="K826" s="47">
        <f t="shared" si="18"/>
        <v>43.37</v>
      </c>
      <c r="L826" s="48"/>
      <c r="M826" s="11" t="s">
        <v>43</v>
      </c>
      <c r="N826" s="47">
        <f t="shared" si="16"/>
        <v>43.37</v>
      </c>
      <c r="O826" s="13">
        <v>45678</v>
      </c>
      <c r="P826" s="49">
        <v>0</v>
      </c>
      <c r="R826" t="str">
        <f t="shared" si="20"/>
        <v>Jan/25</v>
      </c>
    </row>
    <row r="827" spans="2:18" ht="15.75" customHeight="1">
      <c r="B827" s="70">
        <v>45678</v>
      </c>
      <c r="C827" s="55" t="s">
        <v>19</v>
      </c>
      <c r="D827" s="43">
        <v>2025</v>
      </c>
      <c r="E827" s="44">
        <v>1</v>
      </c>
      <c r="F827" s="45" t="s">
        <v>378</v>
      </c>
      <c r="G827" s="45" t="s">
        <v>46</v>
      </c>
      <c r="H827" s="45" t="s">
        <v>379</v>
      </c>
      <c r="I827" s="46" t="s">
        <v>42</v>
      </c>
      <c r="J827" s="47">
        <v>450</v>
      </c>
      <c r="K827" s="47">
        <f t="shared" si="18"/>
        <v>450</v>
      </c>
      <c r="L827" s="48"/>
      <c r="M827" s="11" t="s">
        <v>43</v>
      </c>
      <c r="N827" s="47">
        <f t="shared" si="16"/>
        <v>450</v>
      </c>
      <c r="O827" s="13">
        <v>45678</v>
      </c>
      <c r="P827" s="49">
        <v>0</v>
      </c>
      <c r="R827" t="str">
        <f t="shared" si="20"/>
        <v>Jan/25</v>
      </c>
    </row>
    <row r="828" spans="2:18" ht="15.75" customHeight="1">
      <c r="B828" s="54">
        <v>45678</v>
      </c>
      <c r="C828" s="55" t="s">
        <v>19</v>
      </c>
      <c r="D828" s="55">
        <v>2025</v>
      </c>
      <c r="E828" s="56">
        <v>6</v>
      </c>
      <c r="F828" s="45" t="s">
        <v>64</v>
      </c>
      <c r="G828" s="45" t="s">
        <v>46</v>
      </c>
      <c r="H828" s="45" t="s">
        <v>65</v>
      </c>
      <c r="I828" s="46" t="s">
        <v>42</v>
      </c>
      <c r="J828" s="47">
        <v>41</v>
      </c>
      <c r="K828" s="47">
        <f t="shared" si="18"/>
        <v>246</v>
      </c>
      <c r="L828" s="61"/>
      <c r="M828" s="55" t="s">
        <v>43</v>
      </c>
      <c r="N828" s="47">
        <f t="shared" si="16"/>
        <v>246</v>
      </c>
      <c r="O828" s="54">
        <v>45688</v>
      </c>
      <c r="P828" s="62">
        <v>17654</v>
      </c>
      <c r="R828" t="str">
        <f t="shared" si="20"/>
        <v>Jan/25</v>
      </c>
    </row>
    <row r="829" spans="2:18" ht="15.75" customHeight="1">
      <c r="B829" s="54">
        <v>45678</v>
      </c>
      <c r="C829" s="55" t="s">
        <v>19</v>
      </c>
      <c r="D829" s="55">
        <v>2025</v>
      </c>
      <c r="E829" s="56">
        <v>4</v>
      </c>
      <c r="F829" s="45" t="s">
        <v>66</v>
      </c>
      <c r="G829" s="45" t="s">
        <v>46</v>
      </c>
      <c r="H829" s="45" t="s">
        <v>65</v>
      </c>
      <c r="I829" s="46" t="s">
        <v>42</v>
      </c>
      <c r="J829" s="47">
        <v>35</v>
      </c>
      <c r="K829" s="47">
        <f t="shared" si="18"/>
        <v>140</v>
      </c>
      <c r="L829" s="61"/>
      <c r="M829" s="55" t="s">
        <v>43</v>
      </c>
      <c r="N829" s="47">
        <f t="shared" si="16"/>
        <v>140</v>
      </c>
      <c r="O829" s="54">
        <v>45688</v>
      </c>
      <c r="P829" s="62">
        <v>17654</v>
      </c>
      <c r="R829" t="str">
        <f t="shared" si="20"/>
        <v>Jan/25</v>
      </c>
    </row>
    <row r="830" spans="2:18" ht="15.75" customHeight="1">
      <c r="B830" s="54">
        <v>45678</v>
      </c>
      <c r="C830" s="55" t="s">
        <v>19</v>
      </c>
      <c r="D830" s="55">
        <v>2025</v>
      </c>
      <c r="E830" s="56">
        <v>2</v>
      </c>
      <c r="F830" s="57" t="s">
        <v>539</v>
      </c>
      <c r="G830" s="57" t="s">
        <v>53</v>
      </c>
      <c r="H830" s="57" t="s">
        <v>68</v>
      </c>
      <c r="I830" s="59" t="s">
        <v>42</v>
      </c>
      <c r="J830" s="60">
        <v>9.1343999999999994</v>
      </c>
      <c r="K830" s="47">
        <f t="shared" si="18"/>
        <v>18.268799999999999</v>
      </c>
      <c r="L830" s="61"/>
      <c r="M830" s="55" t="s">
        <v>51</v>
      </c>
      <c r="N830" s="47">
        <f t="shared" si="16"/>
        <v>18.268799999999999</v>
      </c>
      <c r="O830" s="54">
        <v>45685</v>
      </c>
      <c r="P830" s="62">
        <v>1276786</v>
      </c>
      <c r="R830" t="str">
        <f t="shared" si="20"/>
        <v>Jan/25</v>
      </c>
    </row>
    <row r="831" spans="2:18" ht="15.75" customHeight="1">
      <c r="B831" s="54">
        <v>45678</v>
      </c>
      <c r="C831" s="55" t="s">
        <v>19</v>
      </c>
      <c r="D831" s="55">
        <v>2025</v>
      </c>
      <c r="E831" s="56">
        <v>2</v>
      </c>
      <c r="F831" s="57" t="s">
        <v>540</v>
      </c>
      <c r="G831" s="57" t="s">
        <v>53</v>
      </c>
      <c r="H831" s="57" t="s">
        <v>68</v>
      </c>
      <c r="I831" s="59" t="s">
        <v>42</v>
      </c>
      <c r="J831" s="60">
        <v>18.23</v>
      </c>
      <c r="K831" s="47">
        <f t="shared" si="18"/>
        <v>36.46</v>
      </c>
      <c r="L831" s="61"/>
      <c r="M831" s="55" t="s">
        <v>51</v>
      </c>
      <c r="N831" s="47">
        <f t="shared" si="16"/>
        <v>36.46</v>
      </c>
      <c r="O831" s="54">
        <v>45685</v>
      </c>
      <c r="P831" s="62">
        <v>1276786</v>
      </c>
      <c r="R831" t="str">
        <f t="shared" si="20"/>
        <v>Jan/25</v>
      </c>
    </row>
    <row r="832" spans="2:18" ht="15.75" customHeight="1">
      <c r="B832" s="54">
        <v>45678</v>
      </c>
      <c r="C832" s="55" t="s">
        <v>19</v>
      </c>
      <c r="D832" s="55">
        <v>2025</v>
      </c>
      <c r="E832" s="56">
        <v>2</v>
      </c>
      <c r="F832" s="57" t="s">
        <v>541</v>
      </c>
      <c r="G832" s="57" t="s">
        <v>46</v>
      </c>
      <c r="H832" s="57" t="s">
        <v>68</v>
      </c>
      <c r="I832" s="59" t="s">
        <v>42</v>
      </c>
      <c r="J832" s="60">
        <v>34</v>
      </c>
      <c r="K832" s="47">
        <f t="shared" si="18"/>
        <v>68</v>
      </c>
      <c r="L832" s="61"/>
      <c r="M832" s="55" t="s">
        <v>51</v>
      </c>
      <c r="N832" s="47">
        <f t="shared" si="16"/>
        <v>68</v>
      </c>
      <c r="O832" s="54">
        <v>45685</v>
      </c>
      <c r="P832" s="62">
        <v>1276786</v>
      </c>
      <c r="R832" t="str">
        <f t="shared" si="20"/>
        <v>Jan/25</v>
      </c>
    </row>
    <row r="833" spans="2:18" ht="15.75" customHeight="1">
      <c r="B833" s="54">
        <v>45678</v>
      </c>
      <c r="C833" s="55" t="s">
        <v>19</v>
      </c>
      <c r="D833" s="55">
        <v>2025</v>
      </c>
      <c r="E833" s="56">
        <v>2</v>
      </c>
      <c r="F833" s="57" t="s">
        <v>542</v>
      </c>
      <c r="G833" s="57" t="s">
        <v>46</v>
      </c>
      <c r="H833" s="57" t="s">
        <v>68</v>
      </c>
      <c r="I833" s="59" t="s">
        <v>42</v>
      </c>
      <c r="J833" s="60">
        <v>76.3</v>
      </c>
      <c r="K833" s="47">
        <f t="shared" si="18"/>
        <v>152.6</v>
      </c>
      <c r="L833" s="61"/>
      <c r="M833" s="55" t="s">
        <v>51</v>
      </c>
      <c r="N833" s="47">
        <f t="shared" si="16"/>
        <v>152.6</v>
      </c>
      <c r="O833" s="54">
        <v>45685</v>
      </c>
      <c r="P833" s="62">
        <v>1276786</v>
      </c>
      <c r="R833" t="str">
        <f t="shared" si="20"/>
        <v>Jan/25</v>
      </c>
    </row>
    <row r="834" spans="2:18" ht="15.75" customHeight="1">
      <c r="B834" s="54">
        <v>45678</v>
      </c>
      <c r="C834" s="55" t="s">
        <v>19</v>
      </c>
      <c r="D834" s="55">
        <v>2025</v>
      </c>
      <c r="E834" s="56">
        <v>10</v>
      </c>
      <c r="F834" s="57" t="s">
        <v>170</v>
      </c>
      <c r="G834" s="57" t="s">
        <v>46</v>
      </c>
      <c r="H834" s="57" t="s">
        <v>68</v>
      </c>
      <c r="I834" s="59" t="s">
        <v>42</v>
      </c>
      <c r="J834" s="60">
        <v>11.3</v>
      </c>
      <c r="K834" s="47">
        <f t="shared" si="18"/>
        <v>113</v>
      </c>
      <c r="L834" s="61"/>
      <c r="M834" s="55" t="s">
        <v>51</v>
      </c>
      <c r="N834" s="47">
        <f t="shared" si="16"/>
        <v>113</v>
      </c>
      <c r="O834" s="54">
        <v>45685</v>
      </c>
      <c r="P834" s="62">
        <v>1276786</v>
      </c>
      <c r="R834" t="str">
        <f t="shared" si="20"/>
        <v>Jan/25</v>
      </c>
    </row>
    <row r="835" spans="2:18" ht="15.75" customHeight="1">
      <c r="B835" s="54">
        <v>45678</v>
      </c>
      <c r="C835" s="55" t="s">
        <v>19</v>
      </c>
      <c r="D835" s="55">
        <v>2025</v>
      </c>
      <c r="E835" s="56">
        <v>12</v>
      </c>
      <c r="F835" s="57" t="s">
        <v>233</v>
      </c>
      <c r="G835" s="57" t="s">
        <v>46</v>
      </c>
      <c r="H835" s="57" t="s">
        <v>326</v>
      </c>
      <c r="I835" s="59" t="s">
        <v>42</v>
      </c>
      <c r="J835" s="60">
        <v>57.98</v>
      </c>
      <c r="K835" s="47">
        <f t="shared" si="18"/>
        <v>695.76</v>
      </c>
      <c r="L835" s="61"/>
      <c r="M835" s="55" t="s">
        <v>51</v>
      </c>
      <c r="N835" s="47">
        <f t="shared" si="16"/>
        <v>695.76</v>
      </c>
      <c r="O835" s="54">
        <v>45685</v>
      </c>
      <c r="P835" s="62">
        <v>3360564</v>
      </c>
      <c r="R835" t="str">
        <f t="shared" ref="R835:R898" si="21">IF(B835="","",PROPER(TEXT(B835,"mmm/aa")))</f>
        <v>Jan/25</v>
      </c>
    </row>
    <row r="836" spans="2:18" ht="15.75" customHeight="1">
      <c r="B836" s="54">
        <v>45678</v>
      </c>
      <c r="C836" s="55" t="s">
        <v>19</v>
      </c>
      <c r="D836" s="55">
        <v>2025</v>
      </c>
      <c r="E836" s="56">
        <v>3</v>
      </c>
      <c r="F836" s="57" t="s">
        <v>381</v>
      </c>
      <c r="G836" s="57" t="s">
        <v>46</v>
      </c>
      <c r="H836" s="57" t="s">
        <v>223</v>
      </c>
      <c r="I836" s="59" t="s">
        <v>42</v>
      </c>
      <c r="J836" s="60">
        <v>21.99</v>
      </c>
      <c r="K836" s="47">
        <f t="shared" si="18"/>
        <v>65.97</v>
      </c>
      <c r="L836" s="60"/>
      <c r="M836" s="55" t="s">
        <v>51</v>
      </c>
      <c r="N836" s="47">
        <f t="shared" si="16"/>
        <v>65.97</v>
      </c>
      <c r="O836" s="54">
        <v>45685</v>
      </c>
      <c r="P836" s="62">
        <v>1334770</v>
      </c>
      <c r="R836" t="str">
        <f t="shared" si="21"/>
        <v>Jan/25</v>
      </c>
    </row>
    <row r="837" spans="2:18" ht="15.75" customHeight="1">
      <c r="B837" s="54">
        <v>45678</v>
      </c>
      <c r="C837" s="55" t="s">
        <v>19</v>
      </c>
      <c r="D837" s="55">
        <v>2025</v>
      </c>
      <c r="E837" s="56">
        <v>3</v>
      </c>
      <c r="F837" s="57" t="s">
        <v>382</v>
      </c>
      <c r="G837" s="57" t="s">
        <v>46</v>
      </c>
      <c r="H837" s="57" t="s">
        <v>223</v>
      </c>
      <c r="I837" s="59" t="s">
        <v>42</v>
      </c>
      <c r="J837" s="60">
        <v>21.99</v>
      </c>
      <c r="K837" s="47">
        <f t="shared" si="18"/>
        <v>65.97</v>
      </c>
      <c r="L837" s="60"/>
      <c r="M837" s="55" t="s">
        <v>51</v>
      </c>
      <c r="N837" s="47">
        <f t="shared" si="16"/>
        <v>65.97</v>
      </c>
      <c r="O837" s="54">
        <v>45685</v>
      </c>
      <c r="P837" s="62">
        <v>1334770</v>
      </c>
      <c r="R837" t="str">
        <f t="shared" si="21"/>
        <v>Jan/25</v>
      </c>
    </row>
    <row r="838" spans="2:18" ht="15.75" customHeight="1">
      <c r="B838" s="54">
        <v>45678</v>
      </c>
      <c r="C838" s="55" t="s">
        <v>19</v>
      </c>
      <c r="D838" s="55">
        <v>2025</v>
      </c>
      <c r="E838" s="56">
        <v>2</v>
      </c>
      <c r="F838" s="58" t="s">
        <v>462</v>
      </c>
      <c r="G838" s="57" t="s">
        <v>46</v>
      </c>
      <c r="H838" s="58" t="s">
        <v>223</v>
      </c>
      <c r="I838" s="59" t="s">
        <v>42</v>
      </c>
      <c r="J838" s="96">
        <v>159.99</v>
      </c>
      <c r="K838" s="47">
        <f t="shared" si="18"/>
        <v>319.98</v>
      </c>
      <c r="L838" s="60"/>
      <c r="M838" s="55" t="s">
        <v>51</v>
      </c>
      <c r="N838" s="47">
        <f t="shared" si="16"/>
        <v>319.98</v>
      </c>
      <c r="O838" s="54">
        <v>45685</v>
      </c>
      <c r="P838" s="62">
        <v>1334770</v>
      </c>
      <c r="R838" t="str">
        <f t="shared" si="21"/>
        <v>Jan/25</v>
      </c>
    </row>
    <row r="839" spans="2:18" ht="15.75" customHeight="1">
      <c r="B839" s="54">
        <v>45678</v>
      </c>
      <c r="C839" s="55" t="s">
        <v>19</v>
      </c>
      <c r="D839" s="55">
        <v>2025</v>
      </c>
      <c r="E839" s="56">
        <v>20</v>
      </c>
      <c r="F839" s="58" t="s">
        <v>516</v>
      </c>
      <c r="G839" s="57" t="s">
        <v>46</v>
      </c>
      <c r="H839" s="58" t="s">
        <v>223</v>
      </c>
      <c r="I839" s="59" t="s">
        <v>42</v>
      </c>
      <c r="J839" s="96">
        <v>7.49</v>
      </c>
      <c r="K839" s="47">
        <f t="shared" si="18"/>
        <v>149.80000000000001</v>
      </c>
      <c r="L839" s="60"/>
      <c r="M839" s="55" t="s">
        <v>51</v>
      </c>
      <c r="N839" s="47">
        <f t="shared" si="16"/>
        <v>149.80000000000001</v>
      </c>
      <c r="O839" s="54">
        <v>45685</v>
      </c>
      <c r="P839" s="62">
        <v>1334770</v>
      </c>
      <c r="R839" t="str">
        <f t="shared" si="21"/>
        <v>Jan/25</v>
      </c>
    </row>
    <row r="840" spans="2:18" ht="15.75" customHeight="1">
      <c r="B840" s="54">
        <v>45679</v>
      </c>
      <c r="C840" s="55" t="s">
        <v>19</v>
      </c>
      <c r="D840" s="55">
        <v>2025</v>
      </c>
      <c r="E840" s="56">
        <v>4</v>
      </c>
      <c r="F840" s="45" t="s">
        <v>64</v>
      </c>
      <c r="G840" s="45" t="s">
        <v>46</v>
      </c>
      <c r="H840" s="45" t="s">
        <v>65</v>
      </c>
      <c r="I840" s="46" t="s">
        <v>42</v>
      </c>
      <c r="J840" s="47">
        <v>41</v>
      </c>
      <c r="K840" s="47">
        <f t="shared" si="18"/>
        <v>164</v>
      </c>
      <c r="L840" s="61"/>
      <c r="M840" s="55" t="s">
        <v>43</v>
      </c>
      <c r="N840" s="47">
        <f t="shared" si="16"/>
        <v>164</v>
      </c>
      <c r="O840" s="54">
        <v>45688</v>
      </c>
      <c r="P840" s="62">
        <v>17671</v>
      </c>
      <c r="R840" t="str">
        <f t="shared" si="21"/>
        <v>Jan/25</v>
      </c>
    </row>
    <row r="841" spans="2:18" ht="15.75" customHeight="1">
      <c r="B841" s="54">
        <v>45679</v>
      </c>
      <c r="C841" s="55" t="s">
        <v>19</v>
      </c>
      <c r="D841" s="55">
        <v>2025</v>
      </c>
      <c r="E841" s="56">
        <v>4</v>
      </c>
      <c r="F841" s="45" t="s">
        <v>66</v>
      </c>
      <c r="G841" s="45" t="s">
        <v>46</v>
      </c>
      <c r="H841" s="45" t="s">
        <v>65</v>
      </c>
      <c r="I841" s="46" t="s">
        <v>42</v>
      </c>
      <c r="J841" s="47">
        <v>35</v>
      </c>
      <c r="K841" s="47">
        <f t="shared" si="18"/>
        <v>140</v>
      </c>
      <c r="L841" s="61"/>
      <c r="M841" s="55" t="s">
        <v>43</v>
      </c>
      <c r="N841" s="47">
        <f t="shared" ref="N841:N1095" si="22">K841+L841</f>
        <v>140</v>
      </c>
      <c r="O841" s="54">
        <v>45688</v>
      </c>
      <c r="P841" s="62">
        <v>17671</v>
      </c>
      <c r="R841" t="str">
        <f t="shared" si="21"/>
        <v>Jan/25</v>
      </c>
    </row>
    <row r="842" spans="2:18" ht="15.75" customHeight="1">
      <c r="B842" s="54">
        <v>45679</v>
      </c>
      <c r="C842" s="55" t="s">
        <v>19</v>
      </c>
      <c r="D842" s="55">
        <v>2025</v>
      </c>
      <c r="E842" s="56">
        <v>1</v>
      </c>
      <c r="F842" s="57" t="s">
        <v>543</v>
      </c>
      <c r="G842" s="57" t="s">
        <v>46</v>
      </c>
      <c r="H842" s="57" t="s">
        <v>125</v>
      </c>
      <c r="I842" s="59" t="s">
        <v>42</v>
      </c>
      <c r="J842" s="60">
        <v>100</v>
      </c>
      <c r="K842" s="47">
        <f t="shared" si="18"/>
        <v>100</v>
      </c>
      <c r="L842" s="61"/>
      <c r="M842" s="55" t="s">
        <v>43</v>
      </c>
      <c r="N842" s="47">
        <f t="shared" si="22"/>
        <v>100</v>
      </c>
      <c r="O842" s="54">
        <v>45679</v>
      </c>
      <c r="P842" s="62">
        <v>0</v>
      </c>
      <c r="R842" t="str">
        <f t="shared" si="21"/>
        <v>Jan/25</v>
      </c>
    </row>
    <row r="843" spans="2:18" ht="15.75" customHeight="1">
      <c r="B843" s="54">
        <v>45679</v>
      </c>
      <c r="C843" s="55" t="s">
        <v>19</v>
      </c>
      <c r="D843" s="55">
        <v>2025</v>
      </c>
      <c r="E843" s="56">
        <v>2</v>
      </c>
      <c r="F843" s="57" t="s">
        <v>544</v>
      </c>
      <c r="G843" s="57" t="s">
        <v>61</v>
      </c>
      <c r="H843" s="57" t="s">
        <v>342</v>
      </c>
      <c r="I843" s="59" t="s">
        <v>42</v>
      </c>
      <c r="J843" s="60">
        <v>42.17</v>
      </c>
      <c r="K843" s="47">
        <f t="shared" si="18"/>
        <v>84.34</v>
      </c>
      <c r="L843" s="61"/>
      <c r="M843" s="55" t="s">
        <v>43</v>
      </c>
      <c r="N843" s="47">
        <f t="shared" si="22"/>
        <v>84.34</v>
      </c>
      <c r="O843" s="54">
        <v>45679</v>
      </c>
      <c r="P843" s="62">
        <v>0</v>
      </c>
      <c r="R843" t="str">
        <f t="shared" si="21"/>
        <v>Jan/25</v>
      </c>
    </row>
    <row r="844" spans="2:18" ht="15.75" customHeight="1">
      <c r="B844" s="54">
        <v>45679</v>
      </c>
      <c r="C844" s="55" t="s">
        <v>19</v>
      </c>
      <c r="D844" s="55">
        <v>2025</v>
      </c>
      <c r="E844" s="56">
        <v>1</v>
      </c>
      <c r="F844" s="57" t="s">
        <v>271</v>
      </c>
      <c r="G844" s="57" t="s">
        <v>46</v>
      </c>
      <c r="H844" s="57" t="s">
        <v>369</v>
      </c>
      <c r="I844" s="59" t="s">
        <v>42</v>
      </c>
      <c r="J844" s="60">
        <v>71.459999999999994</v>
      </c>
      <c r="K844" s="47">
        <f t="shared" si="18"/>
        <v>71.459999999999994</v>
      </c>
      <c r="L844" s="61"/>
      <c r="M844" s="55" t="s">
        <v>51</v>
      </c>
      <c r="N844" s="47">
        <f t="shared" si="22"/>
        <v>71.459999999999994</v>
      </c>
      <c r="O844" s="54">
        <v>45679</v>
      </c>
      <c r="P844" s="62">
        <v>0</v>
      </c>
      <c r="R844" t="str">
        <f t="shared" si="21"/>
        <v>Jan/25</v>
      </c>
    </row>
    <row r="845" spans="2:18" ht="15.75" customHeight="1">
      <c r="B845" s="54">
        <v>45679</v>
      </c>
      <c r="C845" s="55" t="s">
        <v>19</v>
      </c>
      <c r="D845" s="55">
        <v>2025</v>
      </c>
      <c r="E845" s="56">
        <v>1</v>
      </c>
      <c r="F845" s="57" t="s">
        <v>545</v>
      </c>
      <c r="G845" s="57" t="s">
        <v>61</v>
      </c>
      <c r="H845" s="57" t="s">
        <v>342</v>
      </c>
      <c r="I845" s="59" t="s">
        <v>42</v>
      </c>
      <c r="J845" s="60">
        <v>397.99</v>
      </c>
      <c r="K845" s="47">
        <f t="shared" si="18"/>
        <v>397.99</v>
      </c>
      <c r="L845" s="61"/>
      <c r="M845" s="55" t="s">
        <v>51</v>
      </c>
      <c r="N845" s="47">
        <f t="shared" si="22"/>
        <v>397.99</v>
      </c>
      <c r="O845" s="54">
        <v>45679</v>
      </c>
      <c r="P845" s="62">
        <v>0</v>
      </c>
      <c r="R845" t="str">
        <f t="shared" si="21"/>
        <v>Jan/25</v>
      </c>
    </row>
    <row r="846" spans="2:18" ht="15.75" customHeight="1">
      <c r="B846" s="54">
        <v>45679</v>
      </c>
      <c r="C846" s="55" t="s">
        <v>19</v>
      </c>
      <c r="D846" s="55">
        <v>2025</v>
      </c>
      <c r="E846" s="56">
        <v>1</v>
      </c>
      <c r="F846" s="57" t="s">
        <v>368</v>
      </c>
      <c r="G846" s="57" t="s">
        <v>46</v>
      </c>
      <c r="H846" s="57" t="s">
        <v>546</v>
      </c>
      <c r="I846" s="59" t="s">
        <v>42</v>
      </c>
      <c r="J846" s="60">
        <v>107.94</v>
      </c>
      <c r="K846" s="47">
        <f t="shared" si="18"/>
        <v>107.94</v>
      </c>
      <c r="L846" s="61"/>
      <c r="M846" s="55" t="s">
        <v>43</v>
      </c>
      <c r="N846" s="47">
        <f t="shared" si="22"/>
        <v>107.94</v>
      </c>
      <c r="O846" s="54">
        <v>45679</v>
      </c>
      <c r="P846" s="62">
        <v>0</v>
      </c>
      <c r="R846" t="str">
        <f t="shared" si="21"/>
        <v>Jan/25</v>
      </c>
    </row>
    <row r="847" spans="2:18" ht="15.75" customHeight="1">
      <c r="B847" s="54">
        <v>45679</v>
      </c>
      <c r="C847" s="55" t="s">
        <v>19</v>
      </c>
      <c r="D847" s="55">
        <v>2025</v>
      </c>
      <c r="E847" s="56">
        <v>1</v>
      </c>
      <c r="F847" s="57" t="s">
        <v>537</v>
      </c>
      <c r="G847" s="57" t="s">
        <v>46</v>
      </c>
      <c r="H847" s="57" t="s">
        <v>547</v>
      </c>
      <c r="I847" s="59" t="s">
        <v>42</v>
      </c>
      <c r="J847" s="60">
        <v>56.93</v>
      </c>
      <c r="K847" s="47">
        <f t="shared" si="18"/>
        <v>56.93</v>
      </c>
      <c r="L847" s="61"/>
      <c r="M847" s="55" t="s">
        <v>43</v>
      </c>
      <c r="N847" s="47">
        <f t="shared" si="22"/>
        <v>56.93</v>
      </c>
      <c r="O847" s="54">
        <v>45679</v>
      </c>
      <c r="P847" s="62">
        <v>0</v>
      </c>
      <c r="R847" t="str">
        <f t="shared" si="21"/>
        <v>Jan/25</v>
      </c>
    </row>
    <row r="848" spans="2:18" ht="15.75" customHeight="1">
      <c r="B848" s="54">
        <v>45679</v>
      </c>
      <c r="C848" s="55" t="s">
        <v>19</v>
      </c>
      <c r="D848" s="55">
        <v>2025</v>
      </c>
      <c r="E848" s="56">
        <v>3</v>
      </c>
      <c r="F848" s="58" t="s">
        <v>302</v>
      </c>
      <c r="G848" s="57" t="s">
        <v>96</v>
      </c>
      <c r="H848" s="58" t="s">
        <v>175</v>
      </c>
      <c r="I848" s="59" t="s">
        <v>42</v>
      </c>
      <c r="J848" s="96">
        <v>19.079999999999998</v>
      </c>
      <c r="K848" s="47">
        <f t="shared" si="18"/>
        <v>57.239999999999995</v>
      </c>
      <c r="L848" s="61"/>
      <c r="M848" s="55" t="s">
        <v>43</v>
      </c>
      <c r="N848" s="47">
        <f t="shared" si="22"/>
        <v>57.239999999999995</v>
      </c>
      <c r="O848" s="54">
        <v>45680</v>
      </c>
      <c r="P848" s="62">
        <v>612328</v>
      </c>
      <c r="R848" t="str">
        <f t="shared" si="21"/>
        <v>Jan/25</v>
      </c>
    </row>
    <row r="849" spans="2:18" ht="15.75" customHeight="1">
      <c r="B849" s="54">
        <v>45679</v>
      </c>
      <c r="C849" s="55" t="s">
        <v>19</v>
      </c>
      <c r="D849" s="55">
        <v>2025</v>
      </c>
      <c r="E849" s="56">
        <v>3</v>
      </c>
      <c r="F849" s="58" t="s">
        <v>303</v>
      </c>
      <c r="G849" s="57" t="s">
        <v>96</v>
      </c>
      <c r="H849" s="58" t="s">
        <v>175</v>
      </c>
      <c r="I849" s="59" t="s">
        <v>42</v>
      </c>
      <c r="J849" s="96">
        <v>16.920000000000002</v>
      </c>
      <c r="K849" s="47">
        <f t="shared" si="18"/>
        <v>50.760000000000005</v>
      </c>
      <c r="L849" s="61"/>
      <c r="M849" s="55" t="s">
        <v>43</v>
      </c>
      <c r="N849" s="47">
        <f t="shared" si="22"/>
        <v>50.760000000000005</v>
      </c>
      <c r="O849" s="54">
        <v>45680</v>
      </c>
      <c r="P849" s="62">
        <v>612328</v>
      </c>
      <c r="R849" t="str">
        <f t="shared" si="21"/>
        <v>Jan/25</v>
      </c>
    </row>
    <row r="850" spans="2:18" ht="15.75" customHeight="1">
      <c r="B850" s="54">
        <v>45679</v>
      </c>
      <c r="C850" s="55" t="s">
        <v>19</v>
      </c>
      <c r="D850" s="55">
        <v>2025</v>
      </c>
      <c r="E850" s="56">
        <v>6</v>
      </c>
      <c r="F850" s="58" t="s">
        <v>177</v>
      </c>
      <c r="G850" s="57" t="s">
        <v>96</v>
      </c>
      <c r="H850" s="58" t="s">
        <v>175</v>
      </c>
      <c r="I850" s="59" t="s">
        <v>42</v>
      </c>
      <c r="J850" s="96">
        <v>37.32</v>
      </c>
      <c r="K850" s="47">
        <f t="shared" si="18"/>
        <v>223.92000000000002</v>
      </c>
      <c r="L850" s="61"/>
      <c r="M850" s="55" t="s">
        <v>43</v>
      </c>
      <c r="N850" s="47">
        <f t="shared" si="22"/>
        <v>223.92000000000002</v>
      </c>
      <c r="O850" s="54">
        <v>45680</v>
      </c>
      <c r="P850" s="62">
        <v>612328</v>
      </c>
      <c r="R850" t="str">
        <f t="shared" si="21"/>
        <v>Jan/25</v>
      </c>
    </row>
    <row r="851" spans="2:18" ht="15.75" customHeight="1">
      <c r="B851" s="54">
        <v>45679</v>
      </c>
      <c r="C851" s="55" t="s">
        <v>19</v>
      </c>
      <c r="D851" s="55">
        <v>2025</v>
      </c>
      <c r="E851" s="56">
        <v>2</v>
      </c>
      <c r="F851" s="58" t="s">
        <v>435</v>
      </c>
      <c r="G851" s="57" t="s">
        <v>96</v>
      </c>
      <c r="H851" s="58" t="s">
        <v>175</v>
      </c>
      <c r="I851" s="59" t="s">
        <v>42</v>
      </c>
      <c r="J851" s="96">
        <v>18.66</v>
      </c>
      <c r="K851" s="47">
        <f t="shared" si="18"/>
        <v>37.32</v>
      </c>
      <c r="L851" s="61"/>
      <c r="M851" s="55" t="s">
        <v>43</v>
      </c>
      <c r="N851" s="47">
        <f t="shared" si="22"/>
        <v>37.32</v>
      </c>
      <c r="O851" s="54">
        <v>45680</v>
      </c>
      <c r="P851" s="62">
        <v>612328</v>
      </c>
      <c r="R851" t="str">
        <f t="shared" si="21"/>
        <v>Jan/25</v>
      </c>
    </row>
    <row r="852" spans="2:18" ht="15.75" customHeight="1">
      <c r="B852" s="70">
        <v>45679</v>
      </c>
      <c r="C852" s="55" t="s">
        <v>19</v>
      </c>
      <c r="D852" s="43">
        <v>2025</v>
      </c>
      <c r="E852" s="44">
        <v>2</v>
      </c>
      <c r="F852" s="45" t="s">
        <v>436</v>
      </c>
      <c r="G852" s="57" t="s">
        <v>96</v>
      </c>
      <c r="H852" s="58" t="s">
        <v>175</v>
      </c>
      <c r="I852" s="59" t="s">
        <v>42</v>
      </c>
      <c r="J852" s="96">
        <v>18.66</v>
      </c>
      <c r="K852" s="47">
        <f t="shared" si="18"/>
        <v>37.32</v>
      </c>
      <c r="L852" s="48"/>
      <c r="M852" s="11" t="s">
        <v>43</v>
      </c>
      <c r="N852" s="47">
        <f t="shared" si="22"/>
        <v>37.32</v>
      </c>
      <c r="O852" s="54">
        <v>45680</v>
      </c>
      <c r="P852" s="62">
        <v>612328</v>
      </c>
      <c r="R852" t="str">
        <f t="shared" si="21"/>
        <v>Jan/25</v>
      </c>
    </row>
    <row r="853" spans="2:18" ht="15.75" customHeight="1">
      <c r="B853" s="54">
        <v>45680</v>
      </c>
      <c r="C853" s="55" t="s">
        <v>19</v>
      </c>
      <c r="D853" s="55">
        <v>2025</v>
      </c>
      <c r="E853" s="56">
        <v>2</v>
      </c>
      <c r="F853" s="57" t="s">
        <v>196</v>
      </c>
      <c r="G853" s="57" t="s">
        <v>46</v>
      </c>
      <c r="H853" s="57" t="s">
        <v>195</v>
      </c>
      <c r="I853" s="59" t="s">
        <v>42</v>
      </c>
      <c r="J853" s="60">
        <v>222.4</v>
      </c>
      <c r="K853" s="47">
        <f t="shared" si="18"/>
        <v>444.8</v>
      </c>
      <c r="L853" s="61"/>
      <c r="M853" s="55" t="s">
        <v>51</v>
      </c>
      <c r="N853" s="47">
        <f t="shared" si="22"/>
        <v>444.8</v>
      </c>
      <c r="O853" s="54">
        <v>45691</v>
      </c>
      <c r="P853" s="62">
        <v>287000</v>
      </c>
      <c r="R853" t="str">
        <f t="shared" si="21"/>
        <v>Jan/25</v>
      </c>
    </row>
    <row r="854" spans="2:18" ht="15.75" customHeight="1">
      <c r="B854" s="54">
        <v>45680</v>
      </c>
      <c r="C854" s="55" t="s">
        <v>19</v>
      </c>
      <c r="D854" s="55">
        <v>2025</v>
      </c>
      <c r="E854" s="56">
        <v>46.8</v>
      </c>
      <c r="F854" s="57" t="s">
        <v>537</v>
      </c>
      <c r="G854" s="57" t="s">
        <v>46</v>
      </c>
      <c r="H854" s="57" t="s">
        <v>231</v>
      </c>
      <c r="I854" s="59" t="s">
        <v>42</v>
      </c>
      <c r="J854" s="60">
        <v>40.200000000000003</v>
      </c>
      <c r="K854" s="47">
        <f t="shared" si="18"/>
        <v>1881.3600000000001</v>
      </c>
      <c r="L854" s="61"/>
      <c r="M854" s="55" t="s">
        <v>51</v>
      </c>
      <c r="N854" s="47">
        <f t="shared" si="22"/>
        <v>1881.3600000000001</v>
      </c>
      <c r="O854" s="54">
        <v>45708</v>
      </c>
      <c r="P854" s="62">
        <v>924254</v>
      </c>
      <c r="R854" t="str">
        <f t="shared" si="21"/>
        <v>Jan/25</v>
      </c>
    </row>
    <row r="855" spans="2:18" ht="15.75" customHeight="1">
      <c r="B855" s="54">
        <v>45680</v>
      </c>
      <c r="C855" s="55" t="s">
        <v>19</v>
      </c>
      <c r="D855" s="55">
        <v>2025</v>
      </c>
      <c r="E855" s="56">
        <v>1</v>
      </c>
      <c r="F855" s="57" t="s">
        <v>368</v>
      </c>
      <c r="G855" s="57" t="s">
        <v>46</v>
      </c>
      <c r="H855" s="57" t="s">
        <v>546</v>
      </c>
      <c r="I855" s="59" t="s">
        <v>42</v>
      </c>
      <c r="J855" s="60">
        <v>149.94</v>
      </c>
      <c r="K855" s="47">
        <f t="shared" si="18"/>
        <v>149.94</v>
      </c>
      <c r="L855" s="61"/>
      <c r="M855" s="55" t="s">
        <v>43</v>
      </c>
      <c r="N855" s="47">
        <f t="shared" si="22"/>
        <v>149.94</v>
      </c>
      <c r="O855" s="54">
        <v>45680</v>
      </c>
      <c r="P855" s="62">
        <v>0</v>
      </c>
      <c r="R855" t="str">
        <f t="shared" si="21"/>
        <v>Jan/25</v>
      </c>
    </row>
    <row r="856" spans="2:18" ht="15.75" customHeight="1">
      <c r="B856" s="54">
        <v>45680</v>
      </c>
      <c r="C856" s="55" t="s">
        <v>19</v>
      </c>
      <c r="D856" s="55">
        <v>2025</v>
      </c>
      <c r="E856" s="56">
        <v>1</v>
      </c>
      <c r="F856" s="57" t="s">
        <v>537</v>
      </c>
      <c r="G856" s="57" t="s">
        <v>46</v>
      </c>
      <c r="H856" s="57" t="s">
        <v>547</v>
      </c>
      <c r="I856" s="59" t="s">
        <v>42</v>
      </c>
      <c r="J856" s="60">
        <v>75.069999999999993</v>
      </c>
      <c r="K856" s="47">
        <f t="shared" si="18"/>
        <v>75.069999999999993</v>
      </c>
      <c r="L856" s="61"/>
      <c r="M856" s="55" t="s">
        <v>43</v>
      </c>
      <c r="N856" s="47">
        <f t="shared" si="22"/>
        <v>75.069999999999993</v>
      </c>
      <c r="O856" s="54">
        <v>45680</v>
      </c>
      <c r="P856" s="62">
        <v>0</v>
      </c>
      <c r="R856" t="str">
        <f t="shared" si="21"/>
        <v>Jan/25</v>
      </c>
    </row>
    <row r="857" spans="2:18" ht="15.75" customHeight="1">
      <c r="B857" s="54">
        <v>45680</v>
      </c>
      <c r="C857" s="55" t="s">
        <v>19</v>
      </c>
      <c r="D857" s="55">
        <v>2025</v>
      </c>
      <c r="E857" s="56">
        <v>1</v>
      </c>
      <c r="F857" s="57" t="s">
        <v>548</v>
      </c>
      <c r="G857" s="57" t="s">
        <v>61</v>
      </c>
      <c r="H857" s="57" t="s">
        <v>128</v>
      </c>
      <c r="I857" s="59" t="s">
        <v>42</v>
      </c>
      <c r="J857" s="60">
        <v>190</v>
      </c>
      <c r="K857" s="47">
        <f t="shared" si="18"/>
        <v>190</v>
      </c>
      <c r="L857" s="61"/>
      <c r="M857" s="55" t="s">
        <v>43</v>
      </c>
      <c r="N857" s="47">
        <f t="shared" si="22"/>
        <v>190</v>
      </c>
      <c r="O857" s="54">
        <v>45680</v>
      </c>
      <c r="P857" s="62">
        <v>0</v>
      </c>
      <c r="R857" t="str">
        <f t="shared" si="21"/>
        <v>Jan/25</v>
      </c>
    </row>
    <row r="858" spans="2:18" ht="15.75" customHeight="1">
      <c r="B858" s="54">
        <v>45680</v>
      </c>
      <c r="C858" s="55" t="s">
        <v>19</v>
      </c>
      <c r="D858" s="55">
        <v>2025</v>
      </c>
      <c r="E858" s="56">
        <v>1</v>
      </c>
      <c r="F858" s="57" t="s">
        <v>459</v>
      </c>
      <c r="G858" s="57" t="s">
        <v>53</v>
      </c>
      <c r="H858" s="57" t="s">
        <v>331</v>
      </c>
      <c r="I858" s="59" t="s">
        <v>42</v>
      </c>
      <c r="J858" s="60">
        <v>63</v>
      </c>
      <c r="K858" s="47">
        <f t="shared" si="18"/>
        <v>63</v>
      </c>
      <c r="L858" s="61"/>
      <c r="M858" s="55" t="s">
        <v>51</v>
      </c>
      <c r="N858" s="47">
        <f t="shared" si="22"/>
        <v>63</v>
      </c>
      <c r="O858" s="54">
        <v>45680</v>
      </c>
      <c r="P858" s="62">
        <v>15564</v>
      </c>
      <c r="R858" t="str">
        <f t="shared" si="21"/>
        <v>Jan/25</v>
      </c>
    </row>
    <row r="859" spans="2:18" ht="15.75" customHeight="1">
      <c r="B859" s="54">
        <v>45680</v>
      </c>
      <c r="C859" s="55" t="s">
        <v>19</v>
      </c>
      <c r="D859" s="55">
        <v>2025</v>
      </c>
      <c r="E859" s="56">
        <v>2</v>
      </c>
      <c r="F859" s="57" t="s">
        <v>549</v>
      </c>
      <c r="G859" s="57" t="s">
        <v>53</v>
      </c>
      <c r="H859" s="57" t="s">
        <v>331</v>
      </c>
      <c r="I859" s="59" t="s">
        <v>42</v>
      </c>
      <c r="J859" s="60">
        <v>8.9</v>
      </c>
      <c r="K859" s="47">
        <f t="shared" si="18"/>
        <v>17.8</v>
      </c>
      <c r="L859" s="61"/>
      <c r="M859" s="55" t="s">
        <v>51</v>
      </c>
      <c r="N859" s="47">
        <f t="shared" si="22"/>
        <v>17.8</v>
      </c>
      <c r="O859" s="54">
        <v>45680</v>
      </c>
      <c r="P859" s="62">
        <v>15564</v>
      </c>
      <c r="R859" t="str">
        <f t="shared" si="21"/>
        <v>Jan/25</v>
      </c>
    </row>
    <row r="860" spans="2:18" ht="15.75" customHeight="1">
      <c r="B860" s="54">
        <v>45680</v>
      </c>
      <c r="C860" s="55" t="s">
        <v>19</v>
      </c>
      <c r="D860" s="55">
        <v>2025</v>
      </c>
      <c r="E860" s="56">
        <v>2</v>
      </c>
      <c r="F860" s="57" t="s">
        <v>550</v>
      </c>
      <c r="G860" s="57" t="s">
        <v>53</v>
      </c>
      <c r="H860" s="57" t="s">
        <v>331</v>
      </c>
      <c r="I860" s="59" t="s">
        <v>42</v>
      </c>
      <c r="J860" s="60">
        <v>15.99</v>
      </c>
      <c r="K860" s="47">
        <f t="shared" si="18"/>
        <v>31.98</v>
      </c>
      <c r="L860" s="61"/>
      <c r="M860" s="55" t="s">
        <v>51</v>
      </c>
      <c r="N860" s="47">
        <f t="shared" si="22"/>
        <v>31.98</v>
      </c>
      <c r="O860" s="54">
        <v>45680</v>
      </c>
      <c r="P860" s="62">
        <v>15564</v>
      </c>
      <c r="R860" t="str">
        <f t="shared" si="21"/>
        <v>Jan/25</v>
      </c>
    </row>
    <row r="861" spans="2:18" ht="15.75" customHeight="1">
      <c r="B861" s="54">
        <v>45680</v>
      </c>
      <c r="C861" s="55" t="s">
        <v>19</v>
      </c>
      <c r="D861" s="55">
        <v>2025</v>
      </c>
      <c r="E861" s="56">
        <v>1</v>
      </c>
      <c r="F861" s="57" t="s">
        <v>551</v>
      </c>
      <c r="G861" s="57" t="s">
        <v>53</v>
      </c>
      <c r="H861" s="57" t="s">
        <v>331</v>
      </c>
      <c r="I861" s="59" t="s">
        <v>42</v>
      </c>
      <c r="J861" s="60">
        <v>44.99</v>
      </c>
      <c r="K861" s="47">
        <f t="shared" si="18"/>
        <v>44.99</v>
      </c>
      <c r="L861" s="61"/>
      <c r="M861" s="55" t="s">
        <v>51</v>
      </c>
      <c r="N861" s="47">
        <f t="shared" si="22"/>
        <v>44.99</v>
      </c>
      <c r="O861" s="54">
        <v>45680</v>
      </c>
      <c r="P861" s="62">
        <v>15564</v>
      </c>
      <c r="R861" t="str">
        <f t="shared" si="21"/>
        <v>Jan/25</v>
      </c>
    </row>
    <row r="862" spans="2:18" ht="15.75" customHeight="1">
      <c r="B862" s="54">
        <v>45680</v>
      </c>
      <c r="C862" s="55" t="s">
        <v>19</v>
      </c>
      <c r="D862" s="55">
        <v>2025</v>
      </c>
      <c r="E862" s="56">
        <v>2</v>
      </c>
      <c r="F862" s="57" t="s">
        <v>552</v>
      </c>
      <c r="G862" s="57" t="s">
        <v>53</v>
      </c>
      <c r="H862" s="57" t="s">
        <v>331</v>
      </c>
      <c r="I862" s="59" t="s">
        <v>42</v>
      </c>
      <c r="J862" s="60">
        <v>41.9</v>
      </c>
      <c r="K862" s="47">
        <f t="shared" si="18"/>
        <v>83.8</v>
      </c>
      <c r="L862" s="61"/>
      <c r="M862" s="55" t="s">
        <v>51</v>
      </c>
      <c r="N862" s="47">
        <f t="shared" si="22"/>
        <v>83.8</v>
      </c>
      <c r="O862" s="54">
        <v>45680</v>
      </c>
      <c r="P862" s="62">
        <v>15564</v>
      </c>
      <c r="R862" t="str">
        <f t="shared" si="21"/>
        <v>Jan/25</v>
      </c>
    </row>
    <row r="863" spans="2:18" ht="15.75" customHeight="1">
      <c r="B863" s="54">
        <v>45680</v>
      </c>
      <c r="C863" s="55" t="s">
        <v>19</v>
      </c>
      <c r="D863" s="55">
        <v>2025</v>
      </c>
      <c r="E863" s="56">
        <v>1</v>
      </c>
      <c r="F863" s="57" t="s">
        <v>553</v>
      </c>
      <c r="G863" s="57" t="s">
        <v>53</v>
      </c>
      <c r="H863" s="57" t="s">
        <v>331</v>
      </c>
      <c r="I863" s="59" t="s">
        <v>42</v>
      </c>
      <c r="J863" s="60">
        <v>49.9</v>
      </c>
      <c r="K863" s="47">
        <f t="shared" si="18"/>
        <v>49.9</v>
      </c>
      <c r="L863" s="61"/>
      <c r="M863" s="55" t="s">
        <v>51</v>
      </c>
      <c r="N863" s="47">
        <f t="shared" si="22"/>
        <v>49.9</v>
      </c>
      <c r="O863" s="54">
        <v>45680</v>
      </c>
      <c r="P863" s="62">
        <v>15564</v>
      </c>
      <c r="R863" t="str">
        <f t="shared" si="21"/>
        <v>Jan/25</v>
      </c>
    </row>
    <row r="864" spans="2:18" ht="15.75" customHeight="1">
      <c r="B864" s="54">
        <v>45680</v>
      </c>
      <c r="C864" s="55" t="s">
        <v>19</v>
      </c>
      <c r="D864" s="55">
        <v>2025</v>
      </c>
      <c r="E864" s="56">
        <v>2</v>
      </c>
      <c r="F864" s="57" t="s">
        <v>554</v>
      </c>
      <c r="G864" s="57" t="s">
        <v>53</v>
      </c>
      <c r="H864" s="57" t="s">
        <v>331</v>
      </c>
      <c r="I864" s="59" t="s">
        <v>42</v>
      </c>
      <c r="J864" s="60">
        <v>10.5</v>
      </c>
      <c r="K864" s="47">
        <f t="shared" si="18"/>
        <v>21</v>
      </c>
      <c r="L864" s="61"/>
      <c r="M864" s="55" t="s">
        <v>51</v>
      </c>
      <c r="N864" s="47">
        <f t="shared" si="22"/>
        <v>21</v>
      </c>
      <c r="O864" s="54">
        <v>45680</v>
      </c>
      <c r="P864" s="62">
        <v>15564</v>
      </c>
      <c r="R864" t="str">
        <f t="shared" si="21"/>
        <v>Jan/25</v>
      </c>
    </row>
    <row r="865" spans="2:18" ht="15.75" customHeight="1">
      <c r="B865" s="54">
        <v>45680</v>
      </c>
      <c r="C865" s="55" t="s">
        <v>19</v>
      </c>
      <c r="D865" s="55">
        <v>2025</v>
      </c>
      <c r="E865" s="56">
        <v>16</v>
      </c>
      <c r="F865" s="57" t="s">
        <v>555</v>
      </c>
      <c r="G865" s="57" t="s">
        <v>53</v>
      </c>
      <c r="H865" s="57" t="s">
        <v>331</v>
      </c>
      <c r="I865" s="59" t="s">
        <v>42</v>
      </c>
      <c r="J865" s="60">
        <v>8.99</v>
      </c>
      <c r="K865" s="47">
        <f t="shared" si="18"/>
        <v>143.84</v>
      </c>
      <c r="L865" s="61"/>
      <c r="M865" s="55" t="s">
        <v>51</v>
      </c>
      <c r="N865" s="47">
        <f t="shared" si="22"/>
        <v>143.84</v>
      </c>
      <c r="O865" s="54">
        <v>45680</v>
      </c>
      <c r="P865" s="62">
        <v>15564</v>
      </c>
      <c r="R865" t="str">
        <f t="shared" si="21"/>
        <v>Jan/25</v>
      </c>
    </row>
    <row r="866" spans="2:18" ht="15.75" customHeight="1">
      <c r="B866" s="54">
        <v>45680</v>
      </c>
      <c r="C866" s="55" t="s">
        <v>19</v>
      </c>
      <c r="D866" s="55">
        <v>2025</v>
      </c>
      <c r="E866" s="56">
        <v>1</v>
      </c>
      <c r="F866" s="57" t="s">
        <v>542</v>
      </c>
      <c r="G866" s="57" t="s">
        <v>53</v>
      </c>
      <c r="H866" s="57" t="s">
        <v>331</v>
      </c>
      <c r="I866" s="59" t="s">
        <v>42</v>
      </c>
      <c r="J866" s="60">
        <v>55.9</v>
      </c>
      <c r="K866" s="47">
        <f t="shared" si="18"/>
        <v>55.9</v>
      </c>
      <c r="L866" s="61"/>
      <c r="M866" s="55" t="s">
        <v>51</v>
      </c>
      <c r="N866" s="47">
        <f t="shared" si="22"/>
        <v>55.9</v>
      </c>
      <c r="O866" s="54">
        <v>45680</v>
      </c>
      <c r="P866" s="62">
        <v>15564</v>
      </c>
      <c r="R866" t="str">
        <f t="shared" si="21"/>
        <v>Jan/25</v>
      </c>
    </row>
    <row r="867" spans="2:18" ht="15.75" customHeight="1">
      <c r="B867" s="54">
        <v>45680</v>
      </c>
      <c r="C867" s="55" t="s">
        <v>19</v>
      </c>
      <c r="D867" s="55">
        <v>2025</v>
      </c>
      <c r="E867" s="56">
        <v>1</v>
      </c>
      <c r="F867" s="57" t="s">
        <v>542</v>
      </c>
      <c r="G867" s="57" t="s">
        <v>53</v>
      </c>
      <c r="H867" s="57" t="s">
        <v>331</v>
      </c>
      <c r="I867" s="59" t="s">
        <v>42</v>
      </c>
      <c r="J867" s="60">
        <v>55.9</v>
      </c>
      <c r="K867" s="47">
        <f t="shared" si="18"/>
        <v>55.9</v>
      </c>
      <c r="L867" s="61"/>
      <c r="M867" s="55" t="s">
        <v>51</v>
      </c>
      <c r="N867" s="47">
        <f t="shared" si="22"/>
        <v>55.9</v>
      </c>
      <c r="O867" s="54">
        <v>45680</v>
      </c>
      <c r="P867" s="62">
        <v>15564</v>
      </c>
      <c r="R867" t="str">
        <f t="shared" si="21"/>
        <v>Jan/25</v>
      </c>
    </row>
    <row r="868" spans="2:18" ht="15.75" customHeight="1">
      <c r="B868" s="54">
        <v>45680</v>
      </c>
      <c r="C868" s="55" t="s">
        <v>19</v>
      </c>
      <c r="D868" s="55">
        <v>2025</v>
      </c>
      <c r="E868" s="56">
        <v>2</v>
      </c>
      <c r="F868" s="57" t="s">
        <v>556</v>
      </c>
      <c r="G868" s="57" t="s">
        <v>53</v>
      </c>
      <c r="H868" s="57" t="s">
        <v>331</v>
      </c>
      <c r="I868" s="59" t="s">
        <v>42</v>
      </c>
      <c r="J868" s="60">
        <v>9.99</v>
      </c>
      <c r="K868" s="47">
        <f t="shared" si="18"/>
        <v>19.98</v>
      </c>
      <c r="L868" s="61"/>
      <c r="M868" s="55" t="s">
        <v>51</v>
      </c>
      <c r="N868" s="47">
        <f t="shared" si="22"/>
        <v>19.98</v>
      </c>
      <c r="O868" s="54">
        <v>45680</v>
      </c>
      <c r="P868" s="62">
        <v>15564</v>
      </c>
      <c r="R868" t="str">
        <f t="shared" si="21"/>
        <v>Jan/25</v>
      </c>
    </row>
    <row r="869" spans="2:18" ht="15.75" customHeight="1">
      <c r="B869" s="54">
        <v>45680</v>
      </c>
      <c r="C869" s="55" t="s">
        <v>19</v>
      </c>
      <c r="D869" s="55">
        <v>2025</v>
      </c>
      <c r="E869" s="56">
        <v>1</v>
      </c>
      <c r="F869" s="57" t="s">
        <v>553</v>
      </c>
      <c r="G869" s="57" t="s">
        <v>53</v>
      </c>
      <c r="H869" s="57" t="s">
        <v>331</v>
      </c>
      <c r="I869" s="59" t="s">
        <v>42</v>
      </c>
      <c r="J869" s="60">
        <v>39.9</v>
      </c>
      <c r="K869" s="47">
        <f t="shared" si="18"/>
        <v>39.9</v>
      </c>
      <c r="L869" s="61"/>
      <c r="M869" s="55" t="s">
        <v>51</v>
      </c>
      <c r="N869" s="47">
        <f t="shared" si="22"/>
        <v>39.9</v>
      </c>
      <c r="O869" s="54">
        <v>45680</v>
      </c>
      <c r="P869" s="62">
        <v>15564</v>
      </c>
      <c r="R869" t="str">
        <f t="shared" si="21"/>
        <v>Jan/25</v>
      </c>
    </row>
    <row r="870" spans="2:18" ht="15.75" customHeight="1">
      <c r="B870" s="54">
        <v>45680</v>
      </c>
      <c r="C870" s="55" t="s">
        <v>19</v>
      </c>
      <c r="D870" s="55">
        <v>2025</v>
      </c>
      <c r="E870" s="56">
        <v>6</v>
      </c>
      <c r="F870" s="45" t="s">
        <v>64</v>
      </c>
      <c r="G870" s="45" t="s">
        <v>46</v>
      </c>
      <c r="H870" s="45" t="s">
        <v>65</v>
      </c>
      <c r="I870" s="46" t="s">
        <v>42</v>
      </c>
      <c r="J870" s="47">
        <v>41</v>
      </c>
      <c r="K870" s="47">
        <f t="shared" si="18"/>
        <v>246</v>
      </c>
      <c r="L870" s="61"/>
      <c r="M870" s="55" t="s">
        <v>43</v>
      </c>
      <c r="N870" s="47">
        <f t="shared" si="22"/>
        <v>246</v>
      </c>
      <c r="O870" s="54">
        <v>45688</v>
      </c>
      <c r="P870" s="62">
        <v>17716</v>
      </c>
      <c r="R870" t="str">
        <f t="shared" si="21"/>
        <v>Jan/25</v>
      </c>
    </row>
    <row r="871" spans="2:18" ht="15.75" customHeight="1">
      <c r="B871" s="54">
        <v>45680</v>
      </c>
      <c r="C871" s="55" t="s">
        <v>19</v>
      </c>
      <c r="D871" s="55">
        <v>2025</v>
      </c>
      <c r="E871" s="56">
        <v>4</v>
      </c>
      <c r="F871" s="45" t="s">
        <v>66</v>
      </c>
      <c r="G871" s="45" t="s">
        <v>46</v>
      </c>
      <c r="H871" s="45" t="s">
        <v>65</v>
      </c>
      <c r="I871" s="46" t="s">
        <v>42</v>
      </c>
      <c r="J871" s="47">
        <v>35</v>
      </c>
      <c r="K871" s="47">
        <f t="shared" si="18"/>
        <v>140</v>
      </c>
      <c r="L871" s="61"/>
      <c r="M871" s="55" t="s">
        <v>43</v>
      </c>
      <c r="N871" s="47">
        <f t="shared" si="22"/>
        <v>140</v>
      </c>
      <c r="O871" s="54">
        <v>45688</v>
      </c>
      <c r="P871" s="62">
        <v>17716</v>
      </c>
      <c r="R871" t="str">
        <f t="shared" si="21"/>
        <v>Jan/25</v>
      </c>
    </row>
    <row r="872" spans="2:18" ht="15.75" customHeight="1">
      <c r="B872" s="70">
        <v>45680</v>
      </c>
      <c r="C872" s="55" t="s">
        <v>19</v>
      </c>
      <c r="D872" s="43">
        <v>2025</v>
      </c>
      <c r="E872" s="44">
        <v>24</v>
      </c>
      <c r="F872" s="45" t="s">
        <v>557</v>
      </c>
      <c r="G872" s="45" t="s">
        <v>96</v>
      </c>
      <c r="H872" s="45" t="s">
        <v>223</v>
      </c>
      <c r="I872" s="46" t="s">
        <v>42</v>
      </c>
      <c r="J872" s="47">
        <v>8</v>
      </c>
      <c r="K872" s="47">
        <f t="shared" si="18"/>
        <v>192</v>
      </c>
      <c r="L872" s="48"/>
      <c r="M872" s="11" t="s">
        <v>51</v>
      </c>
      <c r="N872" s="47">
        <f t="shared" si="22"/>
        <v>192</v>
      </c>
      <c r="O872" s="13">
        <v>45687</v>
      </c>
      <c r="P872" s="49">
        <v>1336222</v>
      </c>
      <c r="R872" t="str">
        <f t="shared" si="21"/>
        <v>Jan/25</v>
      </c>
    </row>
    <row r="873" spans="2:18" ht="15.75" customHeight="1">
      <c r="B873" s="54">
        <v>45681</v>
      </c>
      <c r="C873" s="55" t="s">
        <v>19</v>
      </c>
      <c r="D873" s="55">
        <v>2025</v>
      </c>
      <c r="E873" s="56">
        <v>1</v>
      </c>
      <c r="F873" s="57" t="s">
        <v>558</v>
      </c>
      <c r="G873" s="57" t="s">
        <v>61</v>
      </c>
      <c r="H873" s="57" t="s">
        <v>559</v>
      </c>
      <c r="I873" s="59" t="s">
        <v>42</v>
      </c>
      <c r="J873" s="60">
        <v>3250</v>
      </c>
      <c r="K873" s="47">
        <f t="shared" si="18"/>
        <v>3250</v>
      </c>
      <c r="L873" s="61"/>
      <c r="M873" s="55" t="s">
        <v>43</v>
      </c>
      <c r="N873" s="47">
        <f t="shared" si="22"/>
        <v>3250</v>
      </c>
      <c r="O873" s="54">
        <v>45681</v>
      </c>
      <c r="P873" s="62">
        <v>0</v>
      </c>
      <c r="R873" t="str">
        <f t="shared" si="21"/>
        <v>Jan/25</v>
      </c>
    </row>
    <row r="874" spans="2:18" ht="15.75" customHeight="1">
      <c r="B874" s="54">
        <v>45681</v>
      </c>
      <c r="C874" s="55" t="s">
        <v>19</v>
      </c>
      <c r="D874" s="55">
        <v>2025</v>
      </c>
      <c r="E874" s="56">
        <v>1</v>
      </c>
      <c r="F874" s="57" t="s">
        <v>560</v>
      </c>
      <c r="G874" s="57" t="s">
        <v>46</v>
      </c>
      <c r="H874" s="57" t="s">
        <v>546</v>
      </c>
      <c r="I874" s="59" t="s">
        <v>42</v>
      </c>
      <c r="J874" s="60">
        <v>265.54000000000002</v>
      </c>
      <c r="K874" s="47">
        <f t="shared" si="18"/>
        <v>265.54000000000002</v>
      </c>
      <c r="L874" s="61"/>
      <c r="M874" s="55" t="s">
        <v>43</v>
      </c>
      <c r="N874" s="47">
        <f t="shared" si="22"/>
        <v>265.54000000000002</v>
      </c>
      <c r="O874" s="54">
        <v>45681</v>
      </c>
      <c r="P874" s="62">
        <v>0</v>
      </c>
      <c r="R874" t="str">
        <f t="shared" si="21"/>
        <v>Jan/25</v>
      </c>
    </row>
    <row r="875" spans="2:18" ht="15.75" customHeight="1">
      <c r="B875" s="54">
        <v>45681</v>
      </c>
      <c r="C875" s="55" t="s">
        <v>19</v>
      </c>
      <c r="D875" s="55">
        <v>2025</v>
      </c>
      <c r="E875" s="56">
        <v>12</v>
      </c>
      <c r="F875" s="57" t="s">
        <v>81</v>
      </c>
      <c r="G875" s="57" t="s">
        <v>77</v>
      </c>
      <c r="H875" s="57" t="s">
        <v>78</v>
      </c>
      <c r="I875" s="59" t="s">
        <v>42</v>
      </c>
      <c r="J875" s="60">
        <v>495</v>
      </c>
      <c r="K875" s="47">
        <f t="shared" si="18"/>
        <v>5940</v>
      </c>
      <c r="L875" s="61"/>
      <c r="M875" s="55" t="s">
        <v>43</v>
      </c>
      <c r="N875" s="47">
        <f t="shared" si="22"/>
        <v>5940</v>
      </c>
      <c r="O875" s="54">
        <v>45685</v>
      </c>
      <c r="P875" s="62">
        <v>555</v>
      </c>
      <c r="R875" t="str">
        <f t="shared" si="21"/>
        <v>Jan/25</v>
      </c>
    </row>
    <row r="876" spans="2:18" ht="15.75" customHeight="1">
      <c r="B876" s="54">
        <v>45681</v>
      </c>
      <c r="C876" s="55" t="s">
        <v>19</v>
      </c>
      <c r="D876" s="55">
        <v>2025</v>
      </c>
      <c r="E876" s="56">
        <v>1</v>
      </c>
      <c r="F876" s="57" t="s">
        <v>75</v>
      </c>
      <c r="G876" s="57" t="s">
        <v>77</v>
      </c>
      <c r="H876" s="57" t="s">
        <v>78</v>
      </c>
      <c r="I876" s="59" t="s">
        <v>42</v>
      </c>
      <c r="J876" s="60">
        <v>435</v>
      </c>
      <c r="K876" s="47">
        <f t="shared" si="18"/>
        <v>435</v>
      </c>
      <c r="L876" s="61"/>
      <c r="M876" s="55" t="s">
        <v>43</v>
      </c>
      <c r="N876" s="47">
        <f t="shared" si="22"/>
        <v>435</v>
      </c>
      <c r="O876" s="54">
        <v>45685</v>
      </c>
      <c r="P876" s="62">
        <v>555</v>
      </c>
      <c r="R876" t="str">
        <f t="shared" si="21"/>
        <v>Jan/25</v>
      </c>
    </row>
    <row r="877" spans="2:18" ht="15.75" customHeight="1">
      <c r="B877" s="54">
        <v>45681</v>
      </c>
      <c r="C877" s="55" t="s">
        <v>19</v>
      </c>
      <c r="D877" s="55">
        <v>2025</v>
      </c>
      <c r="E877" s="56">
        <v>1</v>
      </c>
      <c r="F877" s="57" t="s">
        <v>355</v>
      </c>
      <c r="G877" s="57" t="s">
        <v>40</v>
      </c>
      <c r="H877" s="57" t="s">
        <v>220</v>
      </c>
      <c r="I877" s="59" t="s">
        <v>42</v>
      </c>
      <c r="J877" s="60">
        <v>85</v>
      </c>
      <c r="K877" s="47">
        <f t="shared" si="18"/>
        <v>85</v>
      </c>
      <c r="L877" s="61"/>
      <c r="M877" s="55" t="s">
        <v>43</v>
      </c>
      <c r="N877" s="47">
        <f t="shared" si="22"/>
        <v>85</v>
      </c>
      <c r="O877" s="54">
        <v>45688</v>
      </c>
      <c r="P877" s="62">
        <v>23609</v>
      </c>
      <c r="R877" t="str">
        <f t="shared" si="21"/>
        <v>Jan/25</v>
      </c>
    </row>
    <row r="878" spans="2:18" ht="15.75" customHeight="1">
      <c r="B878" s="54">
        <v>45681</v>
      </c>
      <c r="C878" s="55" t="s">
        <v>19</v>
      </c>
      <c r="D878" s="55">
        <v>2025</v>
      </c>
      <c r="E878" s="56">
        <v>1</v>
      </c>
      <c r="F878" s="57" t="s">
        <v>561</v>
      </c>
      <c r="G878" s="57" t="s">
        <v>40</v>
      </c>
      <c r="H878" s="57" t="s">
        <v>220</v>
      </c>
      <c r="I878" s="59" t="s">
        <v>42</v>
      </c>
      <c r="J878" s="60">
        <v>13.5</v>
      </c>
      <c r="K878" s="47">
        <f t="shared" si="18"/>
        <v>13.5</v>
      </c>
      <c r="L878" s="61"/>
      <c r="M878" s="55" t="s">
        <v>43</v>
      </c>
      <c r="N878" s="47">
        <f t="shared" si="22"/>
        <v>13.5</v>
      </c>
      <c r="O878" s="54">
        <v>45688</v>
      </c>
      <c r="P878" s="62">
        <v>23609</v>
      </c>
      <c r="R878" t="str">
        <f t="shared" si="21"/>
        <v>Jan/25</v>
      </c>
    </row>
    <row r="879" spans="2:18" ht="15.75" customHeight="1">
      <c r="B879" s="54">
        <v>45681</v>
      </c>
      <c r="C879" s="55" t="s">
        <v>19</v>
      </c>
      <c r="D879" s="55">
        <v>2025</v>
      </c>
      <c r="E879" s="56">
        <v>1</v>
      </c>
      <c r="F879" s="57" t="s">
        <v>562</v>
      </c>
      <c r="G879" s="57" t="s">
        <v>40</v>
      </c>
      <c r="H879" s="57" t="s">
        <v>220</v>
      </c>
      <c r="I879" s="59" t="s">
        <v>42</v>
      </c>
      <c r="J879" s="60">
        <v>13</v>
      </c>
      <c r="K879" s="47">
        <f t="shared" si="18"/>
        <v>13</v>
      </c>
      <c r="L879" s="61"/>
      <c r="M879" s="55" t="s">
        <v>43</v>
      </c>
      <c r="N879" s="47">
        <f t="shared" si="22"/>
        <v>13</v>
      </c>
      <c r="O879" s="54">
        <v>45688</v>
      </c>
      <c r="P879" s="62">
        <v>23609</v>
      </c>
      <c r="R879" t="str">
        <f t="shared" si="21"/>
        <v>Jan/25</v>
      </c>
    </row>
    <row r="880" spans="2:18" ht="15.75" customHeight="1">
      <c r="B880" s="54">
        <v>45681</v>
      </c>
      <c r="C880" s="55" t="s">
        <v>19</v>
      </c>
      <c r="D880" s="55">
        <v>2025</v>
      </c>
      <c r="E880" s="56">
        <v>8</v>
      </c>
      <c r="F880" s="45" t="s">
        <v>64</v>
      </c>
      <c r="G880" s="45" t="s">
        <v>46</v>
      </c>
      <c r="H880" s="45" t="s">
        <v>65</v>
      </c>
      <c r="I880" s="46" t="s">
        <v>42</v>
      </c>
      <c r="J880" s="47">
        <v>41</v>
      </c>
      <c r="K880" s="47">
        <f t="shared" si="18"/>
        <v>328</v>
      </c>
      <c r="L880" s="61"/>
      <c r="M880" s="55" t="s">
        <v>43</v>
      </c>
      <c r="N880" s="47">
        <f t="shared" si="22"/>
        <v>328</v>
      </c>
      <c r="O880" s="54">
        <v>45688</v>
      </c>
      <c r="P880" s="62">
        <v>17750</v>
      </c>
      <c r="R880" t="str">
        <f t="shared" si="21"/>
        <v>Jan/25</v>
      </c>
    </row>
    <row r="881" spans="2:18" ht="15.75" customHeight="1">
      <c r="B881" s="54">
        <v>45681</v>
      </c>
      <c r="C881" s="55" t="s">
        <v>19</v>
      </c>
      <c r="D881" s="55">
        <v>2025</v>
      </c>
      <c r="E881" s="56">
        <v>5</v>
      </c>
      <c r="F881" s="45" t="s">
        <v>66</v>
      </c>
      <c r="G881" s="45" t="s">
        <v>46</v>
      </c>
      <c r="H881" s="45" t="s">
        <v>65</v>
      </c>
      <c r="I881" s="46" t="s">
        <v>42</v>
      </c>
      <c r="J881" s="47">
        <v>35</v>
      </c>
      <c r="K881" s="47">
        <f t="shared" si="18"/>
        <v>175</v>
      </c>
      <c r="L881" s="61"/>
      <c r="M881" s="55" t="s">
        <v>43</v>
      </c>
      <c r="N881" s="47">
        <f t="shared" si="22"/>
        <v>175</v>
      </c>
      <c r="O881" s="54">
        <v>45688</v>
      </c>
      <c r="P881" s="62">
        <v>17750</v>
      </c>
      <c r="R881" t="str">
        <f t="shared" si="21"/>
        <v>Jan/25</v>
      </c>
    </row>
    <row r="882" spans="2:18" ht="15.75" customHeight="1">
      <c r="B882" s="70">
        <v>45682</v>
      </c>
      <c r="C882" s="55" t="s">
        <v>19</v>
      </c>
      <c r="D882" s="43">
        <v>2025</v>
      </c>
      <c r="E882" s="44">
        <v>1</v>
      </c>
      <c r="F882" s="45" t="s">
        <v>432</v>
      </c>
      <c r="G882" s="45" t="s">
        <v>108</v>
      </c>
      <c r="H882" s="45" t="s">
        <v>159</v>
      </c>
      <c r="I882" s="46" t="s">
        <v>42</v>
      </c>
      <c r="J882" s="47">
        <v>600</v>
      </c>
      <c r="K882" s="47">
        <f t="shared" si="18"/>
        <v>600</v>
      </c>
      <c r="L882" s="48"/>
      <c r="M882" s="11" t="s">
        <v>43</v>
      </c>
      <c r="N882" s="47">
        <f t="shared" si="22"/>
        <v>600</v>
      </c>
      <c r="O882" s="13">
        <v>45682</v>
      </c>
      <c r="P882" s="49">
        <v>0</v>
      </c>
      <c r="R882" t="str">
        <f t="shared" si="21"/>
        <v>Jan/25</v>
      </c>
    </row>
    <row r="883" spans="2:18" ht="15.75" customHeight="1">
      <c r="B883" s="70">
        <v>45682</v>
      </c>
      <c r="C883" s="55" t="s">
        <v>19</v>
      </c>
      <c r="D883" s="43">
        <v>2025</v>
      </c>
      <c r="E883" s="44">
        <v>1</v>
      </c>
      <c r="F883" s="45" t="s">
        <v>465</v>
      </c>
      <c r="G883" s="45" t="s">
        <v>108</v>
      </c>
      <c r="H883" s="45" t="s">
        <v>125</v>
      </c>
      <c r="I883" s="46" t="s">
        <v>42</v>
      </c>
      <c r="J883" s="47">
        <v>300</v>
      </c>
      <c r="K883" s="47">
        <f t="shared" si="18"/>
        <v>300</v>
      </c>
      <c r="L883" s="48"/>
      <c r="M883" s="11" t="s">
        <v>43</v>
      </c>
      <c r="N883" s="47">
        <f t="shared" si="22"/>
        <v>300</v>
      </c>
      <c r="O883" s="13">
        <v>45682</v>
      </c>
      <c r="P883" s="49">
        <v>0</v>
      </c>
      <c r="R883" t="str">
        <f t="shared" si="21"/>
        <v>Jan/25</v>
      </c>
    </row>
    <row r="884" spans="2:18" ht="15.75" customHeight="1">
      <c r="B884" s="54">
        <v>45682</v>
      </c>
      <c r="C884" s="55" t="s">
        <v>19</v>
      </c>
      <c r="D884" s="55">
        <v>2025</v>
      </c>
      <c r="E884" s="56">
        <v>6</v>
      </c>
      <c r="F884" s="57" t="s">
        <v>488</v>
      </c>
      <c r="G884" s="57" t="s">
        <v>46</v>
      </c>
      <c r="H884" s="57" t="s">
        <v>184</v>
      </c>
      <c r="I884" s="59" t="s">
        <v>42</v>
      </c>
      <c r="J884" s="60">
        <v>96.9</v>
      </c>
      <c r="K884" s="47">
        <f t="shared" si="18"/>
        <v>581.40000000000009</v>
      </c>
      <c r="L884" s="61"/>
      <c r="M884" s="55" t="s">
        <v>51</v>
      </c>
      <c r="N884" s="47">
        <f t="shared" si="22"/>
        <v>581.40000000000009</v>
      </c>
      <c r="O884" s="54">
        <v>45691</v>
      </c>
      <c r="P884" s="62">
        <v>1573461</v>
      </c>
      <c r="R884" t="str">
        <f t="shared" si="21"/>
        <v>Jan/25</v>
      </c>
    </row>
    <row r="885" spans="2:18" ht="15.75" customHeight="1">
      <c r="B885" s="54">
        <v>45682</v>
      </c>
      <c r="C885" s="55" t="s">
        <v>19</v>
      </c>
      <c r="D885" s="55">
        <v>2025</v>
      </c>
      <c r="E885" s="56">
        <v>6</v>
      </c>
      <c r="F885" s="57" t="s">
        <v>197</v>
      </c>
      <c r="G885" s="57" t="s">
        <v>46</v>
      </c>
      <c r="H885" s="57" t="s">
        <v>184</v>
      </c>
      <c r="I885" s="59" t="s">
        <v>42</v>
      </c>
      <c r="J885" s="60">
        <v>94.6</v>
      </c>
      <c r="K885" s="47">
        <f t="shared" si="18"/>
        <v>567.59999999999991</v>
      </c>
      <c r="L885" s="61"/>
      <c r="M885" s="55" t="s">
        <v>51</v>
      </c>
      <c r="N885" s="47">
        <f t="shared" si="22"/>
        <v>567.59999999999991</v>
      </c>
      <c r="O885" s="54">
        <v>45691</v>
      </c>
      <c r="P885" s="62">
        <v>1573461</v>
      </c>
      <c r="R885" t="str">
        <f t="shared" si="21"/>
        <v>Jan/25</v>
      </c>
    </row>
    <row r="886" spans="2:18" ht="15.75" customHeight="1">
      <c r="B886" s="54">
        <v>45682</v>
      </c>
      <c r="C886" s="55" t="s">
        <v>19</v>
      </c>
      <c r="D886" s="55">
        <v>2025</v>
      </c>
      <c r="E886" s="56">
        <v>1</v>
      </c>
      <c r="F886" s="57" t="s">
        <v>177</v>
      </c>
      <c r="G886" s="57" t="s">
        <v>96</v>
      </c>
      <c r="H886" s="57" t="s">
        <v>482</v>
      </c>
      <c r="I886" s="59" t="s">
        <v>42</v>
      </c>
      <c r="J886" s="60">
        <v>114</v>
      </c>
      <c r="K886" s="47">
        <f t="shared" si="18"/>
        <v>114</v>
      </c>
      <c r="L886" s="61"/>
      <c r="M886" s="55" t="s">
        <v>43</v>
      </c>
      <c r="N886" s="47">
        <f t="shared" si="22"/>
        <v>114</v>
      </c>
      <c r="O886" s="54">
        <v>45682</v>
      </c>
      <c r="P886" s="62">
        <v>0</v>
      </c>
      <c r="R886" t="str">
        <f t="shared" si="21"/>
        <v>Jan/25</v>
      </c>
    </row>
    <row r="887" spans="2:18" ht="15.75" customHeight="1">
      <c r="B887" s="54">
        <v>45682</v>
      </c>
      <c r="C887" s="55" t="s">
        <v>19</v>
      </c>
      <c r="D887" s="55">
        <v>2025</v>
      </c>
      <c r="E887" s="56">
        <v>1</v>
      </c>
      <c r="F887" s="57" t="s">
        <v>563</v>
      </c>
      <c r="G887" s="57" t="s">
        <v>61</v>
      </c>
      <c r="H887" s="57" t="s">
        <v>564</v>
      </c>
      <c r="I887" s="59" t="s">
        <v>42</v>
      </c>
      <c r="J887" s="60">
        <v>186.2</v>
      </c>
      <c r="K887" s="47">
        <f t="shared" si="18"/>
        <v>186.2</v>
      </c>
      <c r="L887" s="61"/>
      <c r="M887" s="55" t="s">
        <v>43</v>
      </c>
      <c r="N887" s="47">
        <f t="shared" si="22"/>
        <v>186.2</v>
      </c>
      <c r="O887" s="54">
        <v>45682</v>
      </c>
      <c r="P887" s="62">
        <v>0</v>
      </c>
      <c r="R887" t="str">
        <f t="shared" si="21"/>
        <v>Jan/25</v>
      </c>
    </row>
    <row r="888" spans="2:18" ht="15.75" customHeight="1">
      <c r="B888" s="54">
        <v>45682</v>
      </c>
      <c r="C888" s="55" t="s">
        <v>19</v>
      </c>
      <c r="D888" s="55">
        <v>2025</v>
      </c>
      <c r="E888" s="56">
        <v>80</v>
      </c>
      <c r="F888" s="57" t="s">
        <v>384</v>
      </c>
      <c r="G888" s="57" t="s">
        <v>96</v>
      </c>
      <c r="H888" s="57" t="s">
        <v>223</v>
      </c>
      <c r="I888" s="59" t="s">
        <v>42</v>
      </c>
      <c r="J888" s="60">
        <v>7.99</v>
      </c>
      <c r="K888" s="47">
        <f t="shared" si="18"/>
        <v>639.20000000000005</v>
      </c>
      <c r="L888" s="61"/>
      <c r="M888" s="55" t="s">
        <v>43</v>
      </c>
      <c r="N888" s="47">
        <f t="shared" si="22"/>
        <v>639.20000000000005</v>
      </c>
      <c r="O888" s="54">
        <v>45685</v>
      </c>
      <c r="P888" s="62">
        <v>0</v>
      </c>
      <c r="R888" t="str">
        <f t="shared" si="21"/>
        <v>Jan/25</v>
      </c>
    </row>
    <row r="889" spans="2:18" ht="15.75" customHeight="1">
      <c r="B889" s="54">
        <v>45682</v>
      </c>
      <c r="C889" s="55" t="s">
        <v>19</v>
      </c>
      <c r="D889" s="55">
        <v>2025</v>
      </c>
      <c r="E889" s="56">
        <v>4</v>
      </c>
      <c r="F889" s="45" t="s">
        <v>64</v>
      </c>
      <c r="G889" s="45" t="s">
        <v>46</v>
      </c>
      <c r="H889" s="45" t="s">
        <v>65</v>
      </c>
      <c r="I889" s="46" t="s">
        <v>42</v>
      </c>
      <c r="J889" s="47">
        <v>41</v>
      </c>
      <c r="K889" s="47">
        <f t="shared" si="18"/>
        <v>164</v>
      </c>
      <c r="L889" s="61"/>
      <c r="M889" s="55" t="s">
        <v>43</v>
      </c>
      <c r="N889" s="47">
        <f t="shared" si="22"/>
        <v>164</v>
      </c>
      <c r="O889" s="54">
        <v>45688</v>
      </c>
      <c r="P889" s="62">
        <v>17785</v>
      </c>
      <c r="R889" t="str">
        <f t="shared" si="21"/>
        <v>Jan/25</v>
      </c>
    </row>
    <row r="890" spans="2:18" ht="15.75" customHeight="1">
      <c r="B890" s="54">
        <v>45682</v>
      </c>
      <c r="C890" s="55" t="s">
        <v>19</v>
      </c>
      <c r="D890" s="55">
        <v>2025</v>
      </c>
      <c r="E890" s="56">
        <v>3</v>
      </c>
      <c r="F890" s="45" t="s">
        <v>66</v>
      </c>
      <c r="G890" s="45" t="s">
        <v>46</v>
      </c>
      <c r="H890" s="45" t="s">
        <v>65</v>
      </c>
      <c r="I890" s="46" t="s">
        <v>42</v>
      </c>
      <c r="J890" s="47">
        <v>35</v>
      </c>
      <c r="K890" s="47">
        <f t="shared" si="18"/>
        <v>105</v>
      </c>
      <c r="L890" s="61"/>
      <c r="M890" s="55" t="s">
        <v>43</v>
      </c>
      <c r="N890" s="47">
        <f t="shared" si="22"/>
        <v>105</v>
      </c>
      <c r="O890" s="54">
        <v>45688</v>
      </c>
      <c r="P890" s="62">
        <v>17785</v>
      </c>
      <c r="R890" t="str">
        <f t="shared" si="21"/>
        <v>Jan/25</v>
      </c>
    </row>
    <row r="891" spans="2:18" ht="15.75" customHeight="1">
      <c r="B891" s="70">
        <v>45683</v>
      </c>
      <c r="C891" s="55" t="s">
        <v>19</v>
      </c>
      <c r="D891" s="43">
        <v>2025</v>
      </c>
      <c r="E891" s="44">
        <v>1</v>
      </c>
      <c r="F891" s="45" t="s">
        <v>565</v>
      </c>
      <c r="G891" s="45" t="s">
        <v>108</v>
      </c>
      <c r="H891" s="45" t="s">
        <v>566</v>
      </c>
      <c r="I891" s="46" t="s">
        <v>42</v>
      </c>
      <c r="J891" s="47">
        <v>1700</v>
      </c>
      <c r="K891" s="47">
        <f t="shared" si="18"/>
        <v>1700</v>
      </c>
      <c r="L891" s="48"/>
      <c r="M891" s="11" t="s">
        <v>43</v>
      </c>
      <c r="N891" s="47">
        <f t="shared" si="22"/>
        <v>1700</v>
      </c>
      <c r="O891" s="13">
        <v>45683</v>
      </c>
      <c r="P891" s="49">
        <v>0</v>
      </c>
      <c r="R891" t="str">
        <f t="shared" si="21"/>
        <v>Jan/25</v>
      </c>
    </row>
    <row r="892" spans="2:18" ht="15.75" customHeight="1">
      <c r="B892" s="54">
        <v>45683</v>
      </c>
      <c r="C892" s="55" t="s">
        <v>19</v>
      </c>
      <c r="D892" s="55">
        <v>2025</v>
      </c>
      <c r="E892" s="56">
        <v>43</v>
      </c>
      <c r="F892" s="57" t="s">
        <v>384</v>
      </c>
      <c r="G892" s="57" t="s">
        <v>40</v>
      </c>
      <c r="H892" s="57" t="s">
        <v>307</v>
      </c>
      <c r="I892" s="59" t="s">
        <v>42</v>
      </c>
      <c r="J892" s="60">
        <v>7.99</v>
      </c>
      <c r="K892" s="47">
        <f t="shared" si="18"/>
        <v>343.57</v>
      </c>
      <c r="L892" s="61"/>
      <c r="M892" s="55" t="s">
        <v>43</v>
      </c>
      <c r="N892" s="47">
        <f t="shared" si="22"/>
        <v>343.57</v>
      </c>
      <c r="O892" s="54">
        <v>45683</v>
      </c>
      <c r="P892" s="62">
        <v>0</v>
      </c>
      <c r="R892" t="str">
        <f t="shared" si="21"/>
        <v>Jan/25</v>
      </c>
    </row>
    <row r="893" spans="2:18" ht="15.75" customHeight="1">
      <c r="B893" s="54">
        <v>45683</v>
      </c>
      <c r="C893" s="55" t="s">
        <v>19</v>
      </c>
      <c r="D893" s="55">
        <v>2025</v>
      </c>
      <c r="E893" s="56">
        <v>1</v>
      </c>
      <c r="F893" s="57" t="s">
        <v>368</v>
      </c>
      <c r="G893" s="57" t="s">
        <v>46</v>
      </c>
      <c r="H893" s="57" t="s">
        <v>307</v>
      </c>
      <c r="I893" s="59" t="s">
        <v>42</v>
      </c>
      <c r="J893" s="60">
        <v>329.5</v>
      </c>
      <c r="K893" s="47">
        <f t="shared" si="18"/>
        <v>329.5</v>
      </c>
      <c r="L893" s="61"/>
      <c r="M893" s="55" t="s">
        <v>43</v>
      </c>
      <c r="N893" s="47">
        <f t="shared" si="22"/>
        <v>329.5</v>
      </c>
      <c r="O893" s="54">
        <v>45683</v>
      </c>
      <c r="P893" s="62">
        <v>0</v>
      </c>
      <c r="R893" t="str">
        <f t="shared" si="21"/>
        <v>Jan/25</v>
      </c>
    </row>
    <row r="894" spans="2:18" ht="15.75" customHeight="1">
      <c r="B894" s="54">
        <v>45683</v>
      </c>
      <c r="C894" s="55" t="s">
        <v>19</v>
      </c>
      <c r="D894" s="55">
        <v>2025</v>
      </c>
      <c r="E894" s="56">
        <v>1</v>
      </c>
      <c r="F894" s="57" t="s">
        <v>532</v>
      </c>
      <c r="G894" s="57" t="s">
        <v>46</v>
      </c>
      <c r="H894" s="57" t="s">
        <v>369</v>
      </c>
      <c r="I894" s="59" t="s">
        <v>42</v>
      </c>
      <c r="J894" s="60">
        <v>487.42</v>
      </c>
      <c r="K894" s="47">
        <f t="shared" si="18"/>
        <v>487.42</v>
      </c>
      <c r="L894" s="61"/>
      <c r="M894" s="55" t="s">
        <v>43</v>
      </c>
      <c r="N894" s="47">
        <f t="shared" si="22"/>
        <v>487.42</v>
      </c>
      <c r="O894" s="54">
        <v>45683</v>
      </c>
      <c r="P894" s="62">
        <v>0</v>
      </c>
      <c r="R894" t="str">
        <f t="shared" si="21"/>
        <v>Jan/25</v>
      </c>
    </row>
    <row r="895" spans="2:18" ht="15.75" customHeight="1">
      <c r="B895" s="54">
        <v>45683</v>
      </c>
      <c r="C895" s="55" t="s">
        <v>19</v>
      </c>
      <c r="D895" s="55">
        <v>2025</v>
      </c>
      <c r="E895" s="56">
        <v>1</v>
      </c>
      <c r="F895" s="57" t="s">
        <v>567</v>
      </c>
      <c r="G895" s="57" t="s">
        <v>96</v>
      </c>
      <c r="H895" s="57" t="s">
        <v>307</v>
      </c>
      <c r="I895" s="59" t="s">
        <v>42</v>
      </c>
      <c r="J895" s="60">
        <v>119.64</v>
      </c>
      <c r="K895" s="47">
        <f t="shared" si="18"/>
        <v>119.64</v>
      </c>
      <c r="L895" s="61"/>
      <c r="M895" s="55" t="s">
        <v>43</v>
      </c>
      <c r="N895" s="47">
        <f t="shared" si="22"/>
        <v>119.64</v>
      </c>
      <c r="O895" s="54">
        <v>45683</v>
      </c>
      <c r="P895" s="62">
        <v>0</v>
      </c>
      <c r="R895" t="str">
        <f t="shared" si="21"/>
        <v>Jan/25</v>
      </c>
    </row>
    <row r="896" spans="2:18" ht="15.75" customHeight="1">
      <c r="B896" s="54">
        <v>45683</v>
      </c>
      <c r="C896" s="55" t="s">
        <v>19</v>
      </c>
      <c r="D896" s="55">
        <v>2025</v>
      </c>
      <c r="E896" s="124">
        <v>5.0640000000000001</v>
      </c>
      <c r="F896" s="57" t="s">
        <v>66</v>
      </c>
      <c r="G896" s="57" t="s">
        <v>46</v>
      </c>
      <c r="H896" s="57" t="s">
        <v>568</v>
      </c>
      <c r="I896" s="59" t="s">
        <v>42</v>
      </c>
      <c r="J896" s="60">
        <v>29.9</v>
      </c>
      <c r="K896" s="47">
        <f t="shared" si="18"/>
        <v>151.4136</v>
      </c>
      <c r="L896" s="60"/>
      <c r="M896" s="55" t="s">
        <v>43</v>
      </c>
      <c r="N896" s="47">
        <f t="shared" si="22"/>
        <v>151.4136</v>
      </c>
      <c r="O896" s="54">
        <v>45683</v>
      </c>
      <c r="P896" s="62">
        <v>35496</v>
      </c>
      <c r="R896" t="str">
        <f t="shared" si="21"/>
        <v>Jan/25</v>
      </c>
    </row>
    <row r="897" spans="2:18" ht="15.75" customHeight="1">
      <c r="B897" s="54">
        <v>45683</v>
      </c>
      <c r="C897" s="55" t="s">
        <v>19</v>
      </c>
      <c r="D897" s="55">
        <v>2025</v>
      </c>
      <c r="E897" s="124">
        <v>5.9820000000000002</v>
      </c>
      <c r="F897" s="57" t="s">
        <v>569</v>
      </c>
      <c r="G897" s="57" t="s">
        <v>46</v>
      </c>
      <c r="H897" s="57" t="s">
        <v>568</v>
      </c>
      <c r="I897" s="59" t="s">
        <v>42</v>
      </c>
      <c r="J897" s="60">
        <v>34.9</v>
      </c>
      <c r="K897" s="47">
        <f t="shared" si="18"/>
        <v>208.77179999999998</v>
      </c>
      <c r="L897" s="60"/>
      <c r="M897" s="55" t="s">
        <v>43</v>
      </c>
      <c r="N897" s="47">
        <f t="shared" si="22"/>
        <v>208.77179999999998</v>
      </c>
      <c r="O897" s="54">
        <v>45683</v>
      </c>
      <c r="P897" s="62">
        <v>35496</v>
      </c>
      <c r="R897" t="str">
        <f t="shared" si="21"/>
        <v>Jan/25</v>
      </c>
    </row>
    <row r="898" spans="2:18" ht="15.75" customHeight="1">
      <c r="B898" s="54">
        <v>45684</v>
      </c>
      <c r="C898" s="55" t="s">
        <v>19</v>
      </c>
      <c r="D898" s="55">
        <v>2025</v>
      </c>
      <c r="E898" s="56">
        <v>8</v>
      </c>
      <c r="F898" s="57" t="s">
        <v>81</v>
      </c>
      <c r="G898" s="57" t="s">
        <v>77</v>
      </c>
      <c r="H898" s="57" t="s">
        <v>78</v>
      </c>
      <c r="I898" s="59" t="s">
        <v>42</v>
      </c>
      <c r="J898" s="60">
        <v>510</v>
      </c>
      <c r="K898" s="47">
        <f t="shared" si="18"/>
        <v>4080</v>
      </c>
      <c r="L898" s="61"/>
      <c r="M898" s="55" t="s">
        <v>43</v>
      </c>
      <c r="N898" s="47">
        <f t="shared" si="22"/>
        <v>4080</v>
      </c>
      <c r="O898" s="54">
        <v>45684</v>
      </c>
      <c r="P898" s="62">
        <v>0</v>
      </c>
      <c r="R898" t="str">
        <f t="shared" si="21"/>
        <v>Jan/25</v>
      </c>
    </row>
    <row r="899" spans="2:18" ht="15.75" customHeight="1">
      <c r="B899" s="54">
        <v>45684</v>
      </c>
      <c r="C899" s="55" t="s">
        <v>19</v>
      </c>
      <c r="D899" s="55">
        <v>2025</v>
      </c>
      <c r="E899" s="56">
        <v>6</v>
      </c>
      <c r="F899" s="57" t="s">
        <v>409</v>
      </c>
      <c r="G899" s="57" t="s">
        <v>40</v>
      </c>
      <c r="H899" s="57" t="s">
        <v>181</v>
      </c>
      <c r="I899" s="59" t="s">
        <v>42</v>
      </c>
      <c r="J899" s="60">
        <v>69</v>
      </c>
      <c r="K899" s="47">
        <f t="shared" si="18"/>
        <v>414</v>
      </c>
      <c r="L899" s="61"/>
      <c r="M899" s="55" t="s">
        <v>51</v>
      </c>
      <c r="N899" s="47">
        <f t="shared" si="22"/>
        <v>414</v>
      </c>
      <c r="O899" s="54">
        <v>45698</v>
      </c>
      <c r="P899" s="62">
        <v>5805</v>
      </c>
      <c r="R899" t="str">
        <f t="shared" ref="R899:R962" si="23">IF(B899="","",PROPER(TEXT(B899,"mmm/aa")))</f>
        <v>Jan/25</v>
      </c>
    </row>
    <row r="900" spans="2:18" ht="15.75" customHeight="1">
      <c r="B900" s="54">
        <v>45684</v>
      </c>
      <c r="C900" s="55" t="s">
        <v>19</v>
      </c>
      <c r="D900" s="55">
        <v>2025</v>
      </c>
      <c r="E900" s="56">
        <v>6</v>
      </c>
      <c r="F900" s="57" t="s">
        <v>238</v>
      </c>
      <c r="G900" s="57" t="s">
        <v>40</v>
      </c>
      <c r="H900" s="57" t="s">
        <v>181</v>
      </c>
      <c r="I900" s="59" t="s">
        <v>42</v>
      </c>
      <c r="J900" s="60">
        <v>69</v>
      </c>
      <c r="K900" s="47">
        <f t="shared" si="18"/>
        <v>414</v>
      </c>
      <c r="L900" s="61"/>
      <c r="M900" s="55" t="s">
        <v>51</v>
      </c>
      <c r="N900" s="47">
        <f t="shared" si="22"/>
        <v>414</v>
      </c>
      <c r="O900" s="54">
        <v>45698</v>
      </c>
      <c r="P900" s="62">
        <v>5805</v>
      </c>
      <c r="R900" t="str">
        <f t="shared" si="23"/>
        <v>Jan/25</v>
      </c>
    </row>
    <row r="901" spans="2:18" ht="15.75" customHeight="1">
      <c r="B901" s="54">
        <v>45684</v>
      </c>
      <c r="C901" s="55" t="s">
        <v>19</v>
      </c>
      <c r="D901" s="55">
        <v>2025</v>
      </c>
      <c r="E901" s="56">
        <v>8</v>
      </c>
      <c r="F901" s="57" t="s">
        <v>201</v>
      </c>
      <c r="G901" s="57" t="s">
        <v>96</v>
      </c>
      <c r="H901" s="57" t="s">
        <v>570</v>
      </c>
      <c r="I901" s="59" t="s">
        <v>42</v>
      </c>
      <c r="J901" s="60">
        <v>17.64</v>
      </c>
      <c r="K901" s="47">
        <f t="shared" ref="K901:K1155" si="24">E901*J901</f>
        <v>141.12</v>
      </c>
      <c r="L901" s="60"/>
      <c r="M901" s="55" t="s">
        <v>51</v>
      </c>
      <c r="N901" s="47">
        <f t="shared" si="22"/>
        <v>141.12</v>
      </c>
      <c r="O901" s="54">
        <v>45690</v>
      </c>
      <c r="P901" s="62">
        <v>613935</v>
      </c>
      <c r="R901" t="str">
        <f t="shared" si="23"/>
        <v>Jan/25</v>
      </c>
    </row>
    <row r="902" spans="2:18" ht="15.75" customHeight="1">
      <c r="B902" s="54">
        <v>45684</v>
      </c>
      <c r="C902" s="55" t="s">
        <v>19</v>
      </c>
      <c r="D902" s="55">
        <v>2025</v>
      </c>
      <c r="E902" s="56">
        <v>15</v>
      </c>
      <c r="F902" s="57" t="s">
        <v>178</v>
      </c>
      <c r="G902" s="57" t="s">
        <v>96</v>
      </c>
      <c r="H902" s="57" t="s">
        <v>570</v>
      </c>
      <c r="I902" s="59" t="s">
        <v>42</v>
      </c>
      <c r="J902" s="60">
        <v>18.66</v>
      </c>
      <c r="K902" s="47">
        <f t="shared" si="24"/>
        <v>279.89999999999998</v>
      </c>
      <c r="L902" s="60"/>
      <c r="M902" s="55" t="s">
        <v>51</v>
      </c>
      <c r="N902" s="47">
        <f t="shared" si="22"/>
        <v>279.89999999999998</v>
      </c>
      <c r="O902" s="54">
        <v>45690</v>
      </c>
      <c r="P902" s="62">
        <v>613935</v>
      </c>
      <c r="R902" t="str">
        <f t="shared" si="23"/>
        <v>Jan/25</v>
      </c>
    </row>
    <row r="903" spans="2:18" ht="15.75" customHeight="1">
      <c r="B903" s="54">
        <v>45684</v>
      </c>
      <c r="C903" s="55" t="s">
        <v>19</v>
      </c>
      <c r="D903" s="55">
        <v>2025</v>
      </c>
      <c r="E903" s="56">
        <v>15</v>
      </c>
      <c r="F903" s="57" t="s">
        <v>177</v>
      </c>
      <c r="G903" s="57" t="s">
        <v>96</v>
      </c>
      <c r="H903" s="57" t="s">
        <v>570</v>
      </c>
      <c r="I903" s="59" t="s">
        <v>42</v>
      </c>
      <c r="J903" s="60">
        <v>37.32</v>
      </c>
      <c r="K903" s="47">
        <f t="shared" si="24"/>
        <v>559.79999999999995</v>
      </c>
      <c r="L903" s="60"/>
      <c r="M903" s="55" t="s">
        <v>51</v>
      </c>
      <c r="N903" s="47">
        <f t="shared" si="22"/>
        <v>559.79999999999995</v>
      </c>
      <c r="O903" s="54">
        <v>45690</v>
      </c>
      <c r="P903" s="62">
        <v>613935</v>
      </c>
      <c r="R903" t="str">
        <f t="shared" si="23"/>
        <v>Jan/25</v>
      </c>
    </row>
    <row r="904" spans="2:18" ht="15.75" customHeight="1">
      <c r="B904" s="54">
        <v>45684</v>
      </c>
      <c r="C904" s="55" t="s">
        <v>19</v>
      </c>
      <c r="D904" s="55">
        <v>2025</v>
      </c>
      <c r="E904" s="56">
        <v>8</v>
      </c>
      <c r="F904" s="57" t="s">
        <v>571</v>
      </c>
      <c r="G904" s="57" t="s">
        <v>96</v>
      </c>
      <c r="H904" s="57" t="s">
        <v>570</v>
      </c>
      <c r="I904" s="59" t="s">
        <v>42</v>
      </c>
      <c r="J904" s="60">
        <v>15.66</v>
      </c>
      <c r="K904" s="47">
        <f t="shared" si="24"/>
        <v>125.28</v>
      </c>
      <c r="L904" s="60"/>
      <c r="M904" s="55" t="s">
        <v>51</v>
      </c>
      <c r="N904" s="47">
        <f t="shared" si="22"/>
        <v>125.28</v>
      </c>
      <c r="O904" s="54">
        <v>45690</v>
      </c>
      <c r="P904" s="62">
        <v>613935</v>
      </c>
      <c r="R904" t="str">
        <f t="shared" si="23"/>
        <v>Jan/25</v>
      </c>
    </row>
    <row r="905" spans="2:18" ht="15.75" customHeight="1">
      <c r="B905" s="54">
        <v>45684</v>
      </c>
      <c r="C905" s="55" t="s">
        <v>19</v>
      </c>
      <c r="D905" s="55">
        <v>2025</v>
      </c>
      <c r="E905" s="56">
        <v>6</v>
      </c>
      <c r="F905" s="57" t="s">
        <v>358</v>
      </c>
      <c r="G905" s="57" t="s">
        <v>96</v>
      </c>
      <c r="H905" s="57" t="s">
        <v>570</v>
      </c>
      <c r="I905" s="59" t="s">
        <v>42</v>
      </c>
      <c r="J905" s="60">
        <v>17.64</v>
      </c>
      <c r="K905" s="47">
        <f t="shared" si="24"/>
        <v>105.84</v>
      </c>
      <c r="L905" s="60"/>
      <c r="M905" s="55" t="s">
        <v>51</v>
      </c>
      <c r="N905" s="47">
        <f t="shared" si="22"/>
        <v>105.84</v>
      </c>
      <c r="O905" s="54">
        <v>45690</v>
      </c>
      <c r="P905" s="62">
        <v>613935</v>
      </c>
      <c r="R905" t="str">
        <f t="shared" si="23"/>
        <v>Jan/25</v>
      </c>
    </row>
    <row r="906" spans="2:18" ht="15.75" customHeight="1">
      <c r="B906" s="54">
        <v>45684</v>
      </c>
      <c r="C906" s="55" t="s">
        <v>19</v>
      </c>
      <c r="D906" s="55">
        <v>2025</v>
      </c>
      <c r="E906" s="56">
        <v>8</v>
      </c>
      <c r="F906" s="57" t="s">
        <v>572</v>
      </c>
      <c r="G906" s="57" t="s">
        <v>96</v>
      </c>
      <c r="H906" s="57" t="s">
        <v>570</v>
      </c>
      <c r="I906" s="59" t="s">
        <v>42</v>
      </c>
      <c r="J906" s="60">
        <v>19.079999999999998</v>
      </c>
      <c r="K906" s="47">
        <f t="shared" si="24"/>
        <v>152.63999999999999</v>
      </c>
      <c r="L906" s="60"/>
      <c r="M906" s="55" t="s">
        <v>51</v>
      </c>
      <c r="N906" s="47">
        <f t="shared" si="22"/>
        <v>152.63999999999999</v>
      </c>
      <c r="O906" s="54">
        <v>45690</v>
      </c>
      <c r="P906" s="62">
        <v>613935</v>
      </c>
      <c r="R906" t="str">
        <f t="shared" si="23"/>
        <v>Jan/25</v>
      </c>
    </row>
    <row r="907" spans="2:18" ht="15.75" customHeight="1">
      <c r="B907" s="54">
        <v>45684</v>
      </c>
      <c r="C907" s="55" t="s">
        <v>19</v>
      </c>
      <c r="D907" s="55">
        <v>2025</v>
      </c>
      <c r="E907" s="56">
        <v>15</v>
      </c>
      <c r="F907" s="57" t="s">
        <v>573</v>
      </c>
      <c r="G907" s="57" t="s">
        <v>96</v>
      </c>
      <c r="H907" s="57" t="s">
        <v>570</v>
      </c>
      <c r="I907" s="59" t="s">
        <v>42</v>
      </c>
      <c r="J907" s="60">
        <v>16.920000000000002</v>
      </c>
      <c r="K907" s="47">
        <f t="shared" si="24"/>
        <v>253.8</v>
      </c>
      <c r="L907" s="60"/>
      <c r="M907" s="55" t="s">
        <v>51</v>
      </c>
      <c r="N907" s="47">
        <f t="shared" si="22"/>
        <v>253.8</v>
      </c>
      <c r="O907" s="54">
        <v>45690</v>
      </c>
      <c r="P907" s="62">
        <v>613935</v>
      </c>
      <c r="R907" t="str">
        <f t="shared" si="23"/>
        <v>Jan/25</v>
      </c>
    </row>
    <row r="908" spans="2:18" ht="15.75" customHeight="1">
      <c r="B908" s="54">
        <v>45685</v>
      </c>
      <c r="C908" s="55" t="s">
        <v>19</v>
      </c>
      <c r="D908" s="55">
        <v>2025</v>
      </c>
      <c r="E908" s="56">
        <v>1</v>
      </c>
      <c r="F908" s="57" t="s">
        <v>39</v>
      </c>
      <c r="G908" s="57" t="s">
        <v>40</v>
      </c>
      <c r="H908" s="57" t="s">
        <v>300</v>
      </c>
      <c r="I908" s="59" t="s">
        <v>42</v>
      </c>
      <c r="J908" s="60">
        <v>495</v>
      </c>
      <c r="K908" s="47">
        <f t="shared" si="24"/>
        <v>495</v>
      </c>
      <c r="L908" s="61"/>
      <c r="M908" s="55" t="s">
        <v>43</v>
      </c>
      <c r="N908" s="47">
        <f t="shared" si="22"/>
        <v>495</v>
      </c>
      <c r="O908" s="54">
        <v>45685</v>
      </c>
      <c r="P908" s="62">
        <v>0</v>
      </c>
      <c r="R908" t="str">
        <f t="shared" si="23"/>
        <v>Jan/25</v>
      </c>
    </row>
    <row r="909" spans="2:18" ht="15.75" customHeight="1">
      <c r="B909" s="54">
        <v>45685</v>
      </c>
      <c r="C909" s="55" t="s">
        <v>19</v>
      </c>
      <c r="D909" s="55">
        <v>2025</v>
      </c>
      <c r="E909" s="56">
        <v>1</v>
      </c>
      <c r="F909" s="57" t="s">
        <v>271</v>
      </c>
      <c r="G909" s="57" t="s">
        <v>46</v>
      </c>
      <c r="H909" s="57" t="s">
        <v>369</v>
      </c>
      <c r="I909" s="59" t="s">
        <v>42</v>
      </c>
      <c r="J909" s="60">
        <v>80.42</v>
      </c>
      <c r="K909" s="47">
        <f t="shared" si="24"/>
        <v>80.42</v>
      </c>
      <c r="L909" s="61"/>
      <c r="M909" s="55" t="s">
        <v>43</v>
      </c>
      <c r="N909" s="47">
        <f t="shared" si="22"/>
        <v>80.42</v>
      </c>
      <c r="O909" s="54">
        <v>45685</v>
      </c>
      <c r="P909" s="62">
        <v>0</v>
      </c>
      <c r="R909" t="str">
        <f t="shared" si="23"/>
        <v>Jan/25</v>
      </c>
    </row>
    <row r="910" spans="2:18" ht="15.75" customHeight="1">
      <c r="B910" s="54">
        <v>45685</v>
      </c>
      <c r="C910" s="55" t="s">
        <v>19</v>
      </c>
      <c r="D910" s="55">
        <v>2025</v>
      </c>
      <c r="E910" s="56">
        <v>1</v>
      </c>
      <c r="F910" s="57" t="s">
        <v>574</v>
      </c>
      <c r="G910" s="57" t="s">
        <v>61</v>
      </c>
      <c r="H910" s="57" t="s">
        <v>575</v>
      </c>
      <c r="I910" s="59" t="s">
        <v>42</v>
      </c>
      <c r="J910" s="60">
        <v>1225.5</v>
      </c>
      <c r="K910" s="47">
        <f t="shared" si="24"/>
        <v>1225.5</v>
      </c>
      <c r="L910" s="61"/>
      <c r="M910" s="55" t="s">
        <v>43</v>
      </c>
      <c r="N910" s="47">
        <f t="shared" si="22"/>
        <v>1225.5</v>
      </c>
      <c r="O910" s="54">
        <v>45685</v>
      </c>
      <c r="P910" s="62">
        <v>0</v>
      </c>
      <c r="R910" t="str">
        <f t="shared" si="23"/>
        <v>Jan/25</v>
      </c>
    </row>
    <row r="911" spans="2:18" ht="15.75" customHeight="1">
      <c r="B911" s="54">
        <v>45685</v>
      </c>
      <c r="C911" s="55" t="s">
        <v>19</v>
      </c>
      <c r="D911" s="55">
        <v>2025</v>
      </c>
      <c r="E911" s="56">
        <v>1</v>
      </c>
      <c r="F911" s="57" t="s">
        <v>378</v>
      </c>
      <c r="G911" s="57" t="s">
        <v>46</v>
      </c>
      <c r="H911" s="57" t="s">
        <v>379</v>
      </c>
      <c r="I911" s="59" t="s">
        <v>42</v>
      </c>
      <c r="J911" s="60">
        <v>450</v>
      </c>
      <c r="K911" s="47">
        <f t="shared" si="24"/>
        <v>450</v>
      </c>
      <c r="L911" s="61"/>
      <c r="M911" s="55" t="s">
        <v>43</v>
      </c>
      <c r="N911" s="47">
        <f t="shared" si="22"/>
        <v>450</v>
      </c>
      <c r="O911" s="54">
        <v>45685</v>
      </c>
      <c r="P911" s="62">
        <v>0</v>
      </c>
      <c r="R911" t="str">
        <f t="shared" si="23"/>
        <v>Jan/25</v>
      </c>
    </row>
    <row r="912" spans="2:18" ht="15.75" customHeight="1">
      <c r="B912" s="54">
        <v>45685</v>
      </c>
      <c r="C912" s="55" t="s">
        <v>19</v>
      </c>
      <c r="D912" s="55">
        <v>2025</v>
      </c>
      <c r="E912" s="56">
        <v>1</v>
      </c>
      <c r="F912" s="57" t="s">
        <v>576</v>
      </c>
      <c r="G912" s="57" t="s">
        <v>104</v>
      </c>
      <c r="H912" s="57" t="s">
        <v>299</v>
      </c>
      <c r="I912" s="59" t="s">
        <v>42</v>
      </c>
      <c r="J912" s="60">
        <v>30</v>
      </c>
      <c r="K912" s="47">
        <f t="shared" si="24"/>
        <v>30</v>
      </c>
      <c r="L912" s="61"/>
      <c r="M912" s="55" t="s">
        <v>51</v>
      </c>
      <c r="N912" s="47">
        <f t="shared" si="22"/>
        <v>30</v>
      </c>
      <c r="O912" s="54">
        <v>45695</v>
      </c>
      <c r="P912" s="62">
        <v>0</v>
      </c>
      <c r="R912" t="str">
        <f t="shared" si="23"/>
        <v>Jan/25</v>
      </c>
    </row>
    <row r="913" spans="2:18" ht="15.75" customHeight="1">
      <c r="B913" s="54">
        <v>45685</v>
      </c>
      <c r="C913" s="55" t="s">
        <v>19</v>
      </c>
      <c r="D913" s="55">
        <v>2025</v>
      </c>
      <c r="E913" s="56">
        <v>1</v>
      </c>
      <c r="F913" s="57" t="s">
        <v>355</v>
      </c>
      <c r="G913" s="57" t="s">
        <v>40</v>
      </c>
      <c r="H913" s="57" t="s">
        <v>220</v>
      </c>
      <c r="I913" s="59" t="s">
        <v>42</v>
      </c>
      <c r="J913" s="60">
        <v>85</v>
      </c>
      <c r="K913" s="47">
        <f t="shared" si="24"/>
        <v>85</v>
      </c>
      <c r="L913" s="61"/>
      <c r="M913" s="55" t="s">
        <v>43</v>
      </c>
      <c r="N913" s="47">
        <f t="shared" si="22"/>
        <v>85</v>
      </c>
      <c r="O913" s="54">
        <v>45688</v>
      </c>
      <c r="P913" s="62">
        <v>23644</v>
      </c>
      <c r="R913" t="str">
        <f t="shared" si="23"/>
        <v>Jan/25</v>
      </c>
    </row>
    <row r="914" spans="2:18" ht="15.75" customHeight="1">
      <c r="B914" s="54">
        <v>45685</v>
      </c>
      <c r="C914" s="55" t="s">
        <v>19</v>
      </c>
      <c r="D914" s="55">
        <v>2025</v>
      </c>
      <c r="E914" s="56">
        <v>6</v>
      </c>
      <c r="F914" s="45" t="s">
        <v>64</v>
      </c>
      <c r="G914" s="45" t="s">
        <v>46</v>
      </c>
      <c r="H914" s="45" t="s">
        <v>65</v>
      </c>
      <c r="I914" s="46" t="s">
        <v>42</v>
      </c>
      <c r="J914" s="47">
        <v>41</v>
      </c>
      <c r="K914" s="47">
        <f t="shared" si="24"/>
        <v>246</v>
      </c>
      <c r="L914" s="61"/>
      <c r="M914" s="55" t="s">
        <v>43</v>
      </c>
      <c r="N914" s="47">
        <f t="shared" si="22"/>
        <v>246</v>
      </c>
      <c r="O914" s="54">
        <v>45688</v>
      </c>
      <c r="P914" s="62">
        <v>17877</v>
      </c>
      <c r="R914" t="str">
        <f t="shared" si="23"/>
        <v>Jan/25</v>
      </c>
    </row>
    <row r="915" spans="2:18" ht="15.75" customHeight="1">
      <c r="B915" s="54">
        <v>45685</v>
      </c>
      <c r="C915" s="55" t="s">
        <v>19</v>
      </c>
      <c r="D915" s="55">
        <v>2025</v>
      </c>
      <c r="E915" s="56">
        <v>4</v>
      </c>
      <c r="F915" s="45" t="s">
        <v>66</v>
      </c>
      <c r="G915" s="45" t="s">
        <v>46</v>
      </c>
      <c r="H915" s="45" t="s">
        <v>65</v>
      </c>
      <c r="I915" s="46" t="s">
        <v>42</v>
      </c>
      <c r="J915" s="47">
        <v>35</v>
      </c>
      <c r="K915" s="47">
        <f t="shared" si="24"/>
        <v>140</v>
      </c>
      <c r="L915" s="61"/>
      <c r="M915" s="55" t="s">
        <v>43</v>
      </c>
      <c r="N915" s="47">
        <f t="shared" si="22"/>
        <v>140</v>
      </c>
      <c r="O915" s="54">
        <v>45688</v>
      </c>
      <c r="P915" s="62">
        <v>17877</v>
      </c>
      <c r="R915" t="str">
        <f t="shared" si="23"/>
        <v>Jan/25</v>
      </c>
    </row>
    <row r="916" spans="2:18" ht="15.75" customHeight="1">
      <c r="B916" s="54">
        <v>45685</v>
      </c>
      <c r="C916" s="55" t="s">
        <v>19</v>
      </c>
      <c r="D916" s="55">
        <v>2025</v>
      </c>
      <c r="E916" s="56">
        <v>48</v>
      </c>
      <c r="F916" s="57" t="s">
        <v>557</v>
      </c>
      <c r="G916" s="57" t="s">
        <v>96</v>
      </c>
      <c r="H916" s="57" t="s">
        <v>223</v>
      </c>
      <c r="I916" s="59" t="s">
        <v>42</v>
      </c>
      <c r="J916" s="60">
        <v>7.39</v>
      </c>
      <c r="K916" s="47">
        <f t="shared" si="24"/>
        <v>354.71999999999997</v>
      </c>
      <c r="L916" s="60"/>
      <c r="M916" s="55" t="s">
        <v>43</v>
      </c>
      <c r="N916" s="47">
        <f t="shared" si="22"/>
        <v>354.71999999999997</v>
      </c>
      <c r="O916" s="54">
        <v>45692</v>
      </c>
      <c r="P916" s="62">
        <v>1338141</v>
      </c>
      <c r="R916" t="str">
        <f t="shared" si="23"/>
        <v>Jan/25</v>
      </c>
    </row>
    <row r="917" spans="2:18" ht="15.75" customHeight="1">
      <c r="B917" s="54">
        <v>45685</v>
      </c>
      <c r="C917" s="55" t="s">
        <v>19</v>
      </c>
      <c r="D917" s="55">
        <v>2025</v>
      </c>
      <c r="E917" s="56">
        <v>24</v>
      </c>
      <c r="F917" s="57" t="s">
        <v>577</v>
      </c>
      <c r="G917" s="57" t="s">
        <v>96</v>
      </c>
      <c r="H917" s="57" t="s">
        <v>223</v>
      </c>
      <c r="I917" s="59" t="s">
        <v>42</v>
      </c>
      <c r="J917" s="60">
        <v>7.39</v>
      </c>
      <c r="K917" s="47">
        <f t="shared" si="24"/>
        <v>177.35999999999999</v>
      </c>
      <c r="L917" s="60"/>
      <c r="M917" s="55" t="s">
        <v>43</v>
      </c>
      <c r="N917" s="47">
        <f t="shared" si="22"/>
        <v>177.35999999999999</v>
      </c>
      <c r="O917" s="54">
        <v>45692</v>
      </c>
      <c r="P917" s="62">
        <v>1338141</v>
      </c>
      <c r="R917" t="str">
        <f t="shared" si="23"/>
        <v>Jan/25</v>
      </c>
    </row>
    <row r="918" spans="2:18" ht="15.75" customHeight="1">
      <c r="B918" s="54">
        <v>45685</v>
      </c>
      <c r="C918" s="55" t="s">
        <v>19</v>
      </c>
      <c r="D918" s="55">
        <v>2025</v>
      </c>
      <c r="E918" s="56">
        <v>24</v>
      </c>
      <c r="F918" s="57" t="s">
        <v>578</v>
      </c>
      <c r="G918" s="57" t="s">
        <v>40</v>
      </c>
      <c r="H918" s="57" t="s">
        <v>223</v>
      </c>
      <c r="I918" s="59" t="s">
        <v>42</v>
      </c>
      <c r="J918" s="60">
        <v>42.99</v>
      </c>
      <c r="K918" s="47">
        <f t="shared" si="24"/>
        <v>1031.76</v>
      </c>
      <c r="L918" s="60"/>
      <c r="M918" s="55" t="s">
        <v>51</v>
      </c>
      <c r="N918" s="47">
        <f t="shared" si="22"/>
        <v>1031.76</v>
      </c>
      <c r="O918" s="54">
        <v>45692</v>
      </c>
      <c r="P918" s="62">
        <v>1338142</v>
      </c>
      <c r="R918" t="str">
        <f t="shared" si="23"/>
        <v>Jan/25</v>
      </c>
    </row>
    <row r="919" spans="2:18" ht="15.75" customHeight="1">
      <c r="B919" s="54">
        <v>45686</v>
      </c>
      <c r="C919" s="55" t="s">
        <v>19</v>
      </c>
      <c r="D919" s="55">
        <v>2025</v>
      </c>
      <c r="E919" s="56">
        <v>6</v>
      </c>
      <c r="F919" s="57" t="s">
        <v>579</v>
      </c>
      <c r="G919" s="57" t="s">
        <v>46</v>
      </c>
      <c r="H919" s="57" t="s">
        <v>580</v>
      </c>
      <c r="I919" s="59" t="s">
        <v>42</v>
      </c>
      <c r="J919" s="60">
        <v>28</v>
      </c>
      <c r="K919" s="47">
        <f t="shared" si="24"/>
        <v>168</v>
      </c>
      <c r="L919" s="61"/>
      <c r="M919" s="55" t="s">
        <v>43</v>
      </c>
      <c r="N919" s="47">
        <f t="shared" si="22"/>
        <v>168</v>
      </c>
      <c r="O919" s="54">
        <v>45700</v>
      </c>
      <c r="P919" s="62">
        <v>27469</v>
      </c>
      <c r="R919" t="str">
        <f t="shared" si="23"/>
        <v>Jan/25</v>
      </c>
    </row>
    <row r="920" spans="2:18" ht="15.75" customHeight="1">
      <c r="B920" s="54">
        <v>45686</v>
      </c>
      <c r="C920" s="55" t="s">
        <v>19</v>
      </c>
      <c r="D920" s="55">
        <v>2025</v>
      </c>
      <c r="E920" s="56">
        <v>2</v>
      </c>
      <c r="F920" s="57" t="s">
        <v>581</v>
      </c>
      <c r="G920" s="57" t="s">
        <v>46</v>
      </c>
      <c r="H920" s="57" t="s">
        <v>580</v>
      </c>
      <c r="I920" s="59" t="s">
        <v>42</v>
      </c>
      <c r="J920" s="60">
        <v>29.5</v>
      </c>
      <c r="K920" s="47">
        <f t="shared" si="24"/>
        <v>59</v>
      </c>
      <c r="L920" s="61"/>
      <c r="M920" s="55" t="s">
        <v>43</v>
      </c>
      <c r="N920" s="47">
        <f t="shared" si="22"/>
        <v>59</v>
      </c>
      <c r="O920" s="54">
        <v>45700</v>
      </c>
      <c r="P920" s="62">
        <v>27469</v>
      </c>
      <c r="R920" t="str">
        <f t="shared" si="23"/>
        <v>Jan/25</v>
      </c>
    </row>
    <row r="921" spans="2:18" ht="15.75" customHeight="1">
      <c r="B921" s="54">
        <v>45686</v>
      </c>
      <c r="C921" s="55" t="s">
        <v>19</v>
      </c>
      <c r="D921" s="55">
        <v>2025</v>
      </c>
      <c r="E921" s="56">
        <v>2</v>
      </c>
      <c r="F921" s="57" t="s">
        <v>582</v>
      </c>
      <c r="G921" s="57" t="s">
        <v>46</v>
      </c>
      <c r="H921" s="57" t="s">
        <v>580</v>
      </c>
      <c r="I921" s="59" t="s">
        <v>42</v>
      </c>
      <c r="J921" s="60">
        <v>36.1</v>
      </c>
      <c r="K921" s="47">
        <f t="shared" si="24"/>
        <v>72.2</v>
      </c>
      <c r="L921" s="61"/>
      <c r="M921" s="55" t="s">
        <v>43</v>
      </c>
      <c r="N921" s="47">
        <f t="shared" si="22"/>
        <v>72.2</v>
      </c>
      <c r="O921" s="54">
        <v>45700</v>
      </c>
      <c r="P921" s="62">
        <v>27469</v>
      </c>
      <c r="R921" t="str">
        <f t="shared" si="23"/>
        <v>Jan/25</v>
      </c>
    </row>
    <row r="922" spans="2:18" ht="15.75" customHeight="1">
      <c r="B922" s="54">
        <v>45686</v>
      </c>
      <c r="C922" s="55" t="s">
        <v>19</v>
      </c>
      <c r="D922" s="55">
        <v>2025</v>
      </c>
      <c r="E922" s="56">
        <v>3</v>
      </c>
      <c r="F922" s="57" t="s">
        <v>583</v>
      </c>
      <c r="G922" s="57" t="s">
        <v>46</v>
      </c>
      <c r="H922" s="57" t="s">
        <v>580</v>
      </c>
      <c r="I922" s="59" t="s">
        <v>42</v>
      </c>
      <c r="J922" s="60">
        <v>27.5</v>
      </c>
      <c r="K922" s="47">
        <f t="shared" si="24"/>
        <v>82.5</v>
      </c>
      <c r="L922" s="61"/>
      <c r="M922" s="55" t="s">
        <v>43</v>
      </c>
      <c r="N922" s="47">
        <f t="shared" si="22"/>
        <v>82.5</v>
      </c>
      <c r="O922" s="54">
        <v>45700</v>
      </c>
      <c r="P922" s="62">
        <v>27469</v>
      </c>
      <c r="R922" t="str">
        <f t="shared" si="23"/>
        <v>Jan/25</v>
      </c>
    </row>
    <row r="923" spans="2:18" ht="15.75" customHeight="1">
      <c r="B923" s="54">
        <v>45686</v>
      </c>
      <c r="C923" s="55" t="s">
        <v>19</v>
      </c>
      <c r="D923" s="55">
        <v>2025</v>
      </c>
      <c r="E923" s="56">
        <v>1</v>
      </c>
      <c r="F923" s="57" t="s">
        <v>584</v>
      </c>
      <c r="G923" s="57" t="s">
        <v>61</v>
      </c>
      <c r="H923" s="57" t="s">
        <v>353</v>
      </c>
      <c r="I923" s="59" t="s">
        <v>42</v>
      </c>
      <c r="J923" s="60">
        <v>134.34</v>
      </c>
      <c r="K923" s="47">
        <f t="shared" si="24"/>
        <v>134.34</v>
      </c>
      <c r="L923" s="61"/>
      <c r="M923" s="55" t="s">
        <v>43</v>
      </c>
      <c r="N923" s="47">
        <f t="shared" si="22"/>
        <v>134.34</v>
      </c>
      <c r="O923" s="54">
        <v>45686</v>
      </c>
      <c r="P923" s="62">
        <v>0</v>
      </c>
      <c r="R923" t="str">
        <f t="shared" si="23"/>
        <v>Jan/25</v>
      </c>
    </row>
    <row r="924" spans="2:18" ht="15.75" customHeight="1">
      <c r="B924" s="54">
        <v>45686</v>
      </c>
      <c r="C924" s="55" t="s">
        <v>19</v>
      </c>
      <c r="D924" s="55">
        <v>2025</v>
      </c>
      <c r="E924" s="56">
        <v>1</v>
      </c>
      <c r="F924" s="57" t="s">
        <v>585</v>
      </c>
      <c r="G924" s="57" t="s">
        <v>61</v>
      </c>
      <c r="H924" s="57" t="s">
        <v>342</v>
      </c>
      <c r="I924" s="59" t="s">
        <v>42</v>
      </c>
      <c r="J924" s="60">
        <v>700</v>
      </c>
      <c r="K924" s="47">
        <f t="shared" si="24"/>
        <v>700</v>
      </c>
      <c r="L924" s="61"/>
      <c r="M924" s="55" t="s">
        <v>43</v>
      </c>
      <c r="N924" s="47">
        <f t="shared" si="22"/>
        <v>700</v>
      </c>
      <c r="O924" s="54">
        <v>45686</v>
      </c>
      <c r="P924" s="62">
        <v>0</v>
      </c>
      <c r="R924" t="str">
        <f t="shared" si="23"/>
        <v>Jan/25</v>
      </c>
    </row>
    <row r="925" spans="2:18" ht="15.75" customHeight="1">
      <c r="B925" s="54">
        <v>45686</v>
      </c>
      <c r="C925" s="55" t="s">
        <v>19</v>
      </c>
      <c r="D925" s="55">
        <v>2025</v>
      </c>
      <c r="E925" s="56">
        <v>1</v>
      </c>
      <c r="F925" s="57" t="s">
        <v>586</v>
      </c>
      <c r="G925" s="57" t="s">
        <v>61</v>
      </c>
      <c r="H925" s="57" t="s">
        <v>128</v>
      </c>
      <c r="I925" s="59" t="s">
        <v>42</v>
      </c>
      <c r="J925" s="60">
        <v>350</v>
      </c>
      <c r="K925" s="47">
        <f t="shared" si="24"/>
        <v>350</v>
      </c>
      <c r="L925" s="61"/>
      <c r="M925" s="55" t="s">
        <v>43</v>
      </c>
      <c r="N925" s="47">
        <f t="shared" si="22"/>
        <v>350</v>
      </c>
      <c r="O925" s="54">
        <v>45688</v>
      </c>
      <c r="P925" s="62">
        <v>0</v>
      </c>
      <c r="R925" t="str">
        <f t="shared" si="23"/>
        <v>Jan/25</v>
      </c>
    </row>
    <row r="926" spans="2:18" ht="15.75" customHeight="1">
      <c r="B926" s="54">
        <v>45686</v>
      </c>
      <c r="C926" s="55" t="s">
        <v>19</v>
      </c>
      <c r="D926" s="55">
        <v>2025</v>
      </c>
      <c r="E926" s="56">
        <v>1</v>
      </c>
      <c r="F926" s="57" t="s">
        <v>271</v>
      </c>
      <c r="G926" s="57" t="s">
        <v>46</v>
      </c>
      <c r="H926" s="57" t="s">
        <v>369</v>
      </c>
      <c r="I926" s="59" t="s">
        <v>42</v>
      </c>
      <c r="J926" s="60">
        <v>200.97</v>
      </c>
      <c r="K926" s="47">
        <f t="shared" si="24"/>
        <v>200.97</v>
      </c>
      <c r="L926" s="61"/>
      <c r="M926" s="55" t="s">
        <v>43</v>
      </c>
      <c r="N926" s="47">
        <f t="shared" si="22"/>
        <v>200.97</v>
      </c>
      <c r="O926" s="54">
        <v>45686</v>
      </c>
      <c r="P926" s="62">
        <v>0</v>
      </c>
      <c r="R926" t="str">
        <f t="shared" si="23"/>
        <v>Jan/25</v>
      </c>
    </row>
    <row r="927" spans="2:18" ht="15.75" customHeight="1">
      <c r="B927" s="54">
        <v>45686</v>
      </c>
      <c r="C927" s="55" t="s">
        <v>19</v>
      </c>
      <c r="D927" s="55">
        <v>2025</v>
      </c>
      <c r="E927" s="56">
        <v>4</v>
      </c>
      <c r="F927" s="57" t="s">
        <v>587</v>
      </c>
      <c r="G927" s="57" t="s">
        <v>40</v>
      </c>
      <c r="H927" s="57" t="s">
        <v>293</v>
      </c>
      <c r="I927" s="59" t="s">
        <v>42</v>
      </c>
      <c r="J927" s="60">
        <v>69.900000000000006</v>
      </c>
      <c r="K927" s="47">
        <f t="shared" si="24"/>
        <v>279.60000000000002</v>
      </c>
      <c r="L927" s="61"/>
      <c r="M927" s="55" t="s">
        <v>51</v>
      </c>
      <c r="N927" s="47">
        <f t="shared" si="22"/>
        <v>279.60000000000002</v>
      </c>
      <c r="O927" s="54">
        <v>45692</v>
      </c>
      <c r="P927" s="62">
        <v>1314</v>
      </c>
      <c r="R927" t="str">
        <f t="shared" si="23"/>
        <v>Jan/25</v>
      </c>
    </row>
    <row r="928" spans="2:18" ht="15.75" customHeight="1">
      <c r="B928" s="54">
        <v>45686</v>
      </c>
      <c r="C928" s="55" t="s">
        <v>19</v>
      </c>
      <c r="D928" s="55">
        <v>2025</v>
      </c>
      <c r="E928" s="56">
        <v>3</v>
      </c>
      <c r="F928" s="57" t="s">
        <v>588</v>
      </c>
      <c r="G928" s="57" t="s">
        <v>46</v>
      </c>
      <c r="H928" s="57" t="s">
        <v>293</v>
      </c>
      <c r="I928" s="59" t="s">
        <v>42</v>
      </c>
      <c r="J928" s="60">
        <v>36</v>
      </c>
      <c r="K928" s="47">
        <f t="shared" si="24"/>
        <v>108</v>
      </c>
      <c r="L928" s="61"/>
      <c r="M928" s="55" t="s">
        <v>51</v>
      </c>
      <c r="N928" s="47">
        <f t="shared" si="22"/>
        <v>108</v>
      </c>
      <c r="O928" s="54">
        <v>45692</v>
      </c>
      <c r="P928" s="62">
        <v>1314</v>
      </c>
      <c r="R928" t="str">
        <f t="shared" si="23"/>
        <v>Jan/25</v>
      </c>
    </row>
    <row r="929" spans="2:18" ht="15.75" customHeight="1">
      <c r="B929" s="54">
        <v>45686</v>
      </c>
      <c r="C929" s="55" t="s">
        <v>19</v>
      </c>
      <c r="D929" s="55">
        <v>2025</v>
      </c>
      <c r="E929" s="56">
        <v>24</v>
      </c>
      <c r="F929" s="58" t="s">
        <v>87</v>
      </c>
      <c r="G929" s="57" t="s">
        <v>40</v>
      </c>
      <c r="H929" s="58" t="s">
        <v>589</v>
      </c>
      <c r="I929" s="59" t="s">
        <v>42</v>
      </c>
      <c r="J929" s="96">
        <v>43.99</v>
      </c>
      <c r="K929" s="47">
        <f t="shared" si="24"/>
        <v>1055.76</v>
      </c>
      <c r="L929" s="60"/>
      <c r="M929" s="55" t="s">
        <v>51</v>
      </c>
      <c r="N929" s="47">
        <f t="shared" si="22"/>
        <v>1055.76</v>
      </c>
      <c r="O929" s="54">
        <v>45700</v>
      </c>
      <c r="P929" s="62">
        <v>513336</v>
      </c>
      <c r="R929" t="str">
        <f t="shared" si="23"/>
        <v>Jan/25</v>
      </c>
    </row>
    <row r="930" spans="2:18" ht="15.75" customHeight="1">
      <c r="B930" s="54">
        <v>45686</v>
      </c>
      <c r="C930" s="55" t="s">
        <v>19</v>
      </c>
      <c r="D930" s="55">
        <v>2025</v>
      </c>
      <c r="E930" s="56">
        <v>12</v>
      </c>
      <c r="F930" s="57" t="s">
        <v>88</v>
      </c>
      <c r="G930" s="57" t="s">
        <v>40</v>
      </c>
      <c r="H930" s="57" t="s">
        <v>589</v>
      </c>
      <c r="I930" s="59" t="s">
        <v>42</v>
      </c>
      <c r="J930" s="96">
        <v>43.99</v>
      </c>
      <c r="K930" s="47">
        <f t="shared" si="24"/>
        <v>527.88</v>
      </c>
      <c r="L930" s="60"/>
      <c r="M930" s="55" t="s">
        <v>51</v>
      </c>
      <c r="N930" s="47">
        <f t="shared" si="22"/>
        <v>527.88</v>
      </c>
      <c r="O930" s="54">
        <v>45700</v>
      </c>
      <c r="P930" s="62">
        <v>513336</v>
      </c>
      <c r="R930" t="str">
        <f t="shared" si="23"/>
        <v>Jan/25</v>
      </c>
    </row>
    <row r="931" spans="2:18" ht="15.75" customHeight="1">
      <c r="B931" s="54">
        <v>45686</v>
      </c>
      <c r="C931" s="55" t="s">
        <v>19</v>
      </c>
      <c r="D931" s="55">
        <v>2025</v>
      </c>
      <c r="E931" s="56">
        <v>10</v>
      </c>
      <c r="F931" s="57" t="s">
        <v>67</v>
      </c>
      <c r="G931" s="57" t="s">
        <v>46</v>
      </c>
      <c r="H931" s="57" t="s">
        <v>68</v>
      </c>
      <c r="I931" s="59" t="s">
        <v>42</v>
      </c>
      <c r="J931" s="60">
        <v>30</v>
      </c>
      <c r="K931" s="47">
        <f t="shared" si="24"/>
        <v>300</v>
      </c>
      <c r="L931" s="60"/>
      <c r="M931" s="55" t="s">
        <v>51</v>
      </c>
      <c r="N931" s="47">
        <f t="shared" si="22"/>
        <v>300</v>
      </c>
      <c r="O931" s="54">
        <v>45693</v>
      </c>
      <c r="P931" s="62">
        <v>1280201</v>
      </c>
      <c r="R931" t="str">
        <f t="shared" si="23"/>
        <v>Jan/25</v>
      </c>
    </row>
    <row r="932" spans="2:18" ht="15.75" customHeight="1">
      <c r="B932" s="54">
        <v>45686</v>
      </c>
      <c r="C932" s="55" t="s">
        <v>19</v>
      </c>
      <c r="D932" s="55">
        <v>2025</v>
      </c>
      <c r="E932" s="56">
        <v>4</v>
      </c>
      <c r="F932" s="58" t="s">
        <v>590</v>
      </c>
      <c r="G932" s="57" t="s">
        <v>53</v>
      </c>
      <c r="H932" s="58" t="s">
        <v>331</v>
      </c>
      <c r="I932" s="59" t="s">
        <v>42</v>
      </c>
      <c r="J932" s="96">
        <v>36.9</v>
      </c>
      <c r="K932" s="47">
        <f t="shared" si="24"/>
        <v>147.6</v>
      </c>
      <c r="L932" s="60"/>
      <c r="M932" s="55" t="s">
        <v>43</v>
      </c>
      <c r="N932" s="47">
        <f t="shared" si="22"/>
        <v>147.6</v>
      </c>
      <c r="O932" s="54">
        <v>45686</v>
      </c>
      <c r="P932" s="97"/>
      <c r="R932" t="str">
        <f t="shared" si="23"/>
        <v>Jan/25</v>
      </c>
    </row>
    <row r="933" spans="2:18" ht="15.75" customHeight="1">
      <c r="B933" s="54">
        <v>45686</v>
      </c>
      <c r="C933" s="55" t="s">
        <v>19</v>
      </c>
      <c r="D933" s="55">
        <v>2025</v>
      </c>
      <c r="E933" s="56">
        <v>4</v>
      </c>
      <c r="F933" s="58" t="s">
        <v>591</v>
      </c>
      <c r="G933" s="57" t="s">
        <v>53</v>
      </c>
      <c r="H933" s="58" t="s">
        <v>331</v>
      </c>
      <c r="I933" s="59" t="s">
        <v>42</v>
      </c>
      <c r="J933" s="96">
        <v>2.99</v>
      </c>
      <c r="K933" s="47">
        <f t="shared" si="24"/>
        <v>11.96</v>
      </c>
      <c r="L933" s="60"/>
      <c r="M933" s="55" t="s">
        <v>43</v>
      </c>
      <c r="N933" s="47">
        <f t="shared" si="22"/>
        <v>11.96</v>
      </c>
      <c r="O933" s="54">
        <v>45686</v>
      </c>
      <c r="P933" s="97"/>
      <c r="R933" t="str">
        <f t="shared" si="23"/>
        <v>Jan/25</v>
      </c>
    </row>
    <row r="934" spans="2:18" ht="15.75" customHeight="1">
      <c r="B934" s="54">
        <v>45686</v>
      </c>
      <c r="C934" s="55" t="s">
        <v>19</v>
      </c>
      <c r="D934" s="55">
        <v>2025</v>
      </c>
      <c r="E934" s="56">
        <v>2</v>
      </c>
      <c r="F934" s="57" t="s">
        <v>592</v>
      </c>
      <c r="G934" s="57" t="s">
        <v>53</v>
      </c>
      <c r="H934" s="58" t="s">
        <v>331</v>
      </c>
      <c r="I934" s="59" t="s">
        <v>42</v>
      </c>
      <c r="J934" s="96">
        <v>39.9</v>
      </c>
      <c r="K934" s="47">
        <f t="shared" si="24"/>
        <v>79.8</v>
      </c>
      <c r="L934" s="60"/>
      <c r="M934" s="55" t="s">
        <v>43</v>
      </c>
      <c r="N934" s="47">
        <f t="shared" si="22"/>
        <v>79.8</v>
      </c>
      <c r="O934" s="54">
        <v>45686</v>
      </c>
      <c r="P934" s="97"/>
      <c r="R934" t="str">
        <f t="shared" si="23"/>
        <v>Jan/25</v>
      </c>
    </row>
    <row r="935" spans="2:18" ht="15.75" customHeight="1">
      <c r="B935" s="54">
        <v>45687</v>
      </c>
      <c r="C935" s="55" t="s">
        <v>19</v>
      </c>
      <c r="D935" s="55">
        <v>2025</v>
      </c>
      <c r="E935" s="56">
        <v>21</v>
      </c>
      <c r="F935" s="57" t="s">
        <v>593</v>
      </c>
      <c r="G935" s="57" t="s">
        <v>96</v>
      </c>
      <c r="H935" s="57" t="s">
        <v>594</v>
      </c>
      <c r="I935" s="59" t="s">
        <v>42</v>
      </c>
      <c r="J935" s="59">
        <v>1.59</v>
      </c>
      <c r="K935" s="47">
        <f t="shared" si="24"/>
        <v>33.39</v>
      </c>
      <c r="L935" s="60"/>
      <c r="M935" s="55" t="s">
        <v>51</v>
      </c>
      <c r="N935" s="47">
        <f t="shared" si="22"/>
        <v>33.39</v>
      </c>
      <c r="O935" s="54">
        <v>45701</v>
      </c>
      <c r="P935" s="62">
        <v>845360</v>
      </c>
      <c r="R935" t="str">
        <f t="shared" si="23"/>
        <v>Jan/25</v>
      </c>
    </row>
    <row r="936" spans="2:18" ht="15.75" customHeight="1">
      <c r="B936" s="54">
        <v>45687</v>
      </c>
      <c r="C936" s="55" t="s">
        <v>19</v>
      </c>
      <c r="D936" s="55">
        <v>2025</v>
      </c>
      <c r="E936" s="56">
        <v>84</v>
      </c>
      <c r="F936" s="57" t="s">
        <v>595</v>
      </c>
      <c r="G936" s="57" t="s">
        <v>96</v>
      </c>
      <c r="H936" s="57" t="s">
        <v>594</v>
      </c>
      <c r="I936" s="59" t="s">
        <v>42</v>
      </c>
      <c r="J936" s="59">
        <v>1.76</v>
      </c>
      <c r="K936" s="47">
        <f t="shared" si="24"/>
        <v>147.84</v>
      </c>
      <c r="L936" s="60"/>
      <c r="M936" s="55" t="s">
        <v>51</v>
      </c>
      <c r="N936" s="47">
        <f t="shared" si="22"/>
        <v>147.84</v>
      </c>
      <c r="O936" s="54">
        <v>45701</v>
      </c>
      <c r="P936" s="62">
        <v>845360</v>
      </c>
      <c r="R936" t="str">
        <f t="shared" si="23"/>
        <v>Jan/25</v>
      </c>
    </row>
    <row r="937" spans="2:18" ht="15.75" customHeight="1">
      <c r="B937" s="54">
        <v>45687</v>
      </c>
      <c r="C937" s="55" t="s">
        <v>19</v>
      </c>
      <c r="D937" s="55">
        <v>2025</v>
      </c>
      <c r="E937" s="56">
        <v>63</v>
      </c>
      <c r="F937" s="57" t="s">
        <v>596</v>
      </c>
      <c r="G937" s="57" t="s">
        <v>96</v>
      </c>
      <c r="H937" s="57" t="s">
        <v>594</v>
      </c>
      <c r="I937" s="59" t="s">
        <v>42</v>
      </c>
      <c r="J937" s="59">
        <v>1.76</v>
      </c>
      <c r="K937" s="47">
        <f t="shared" si="24"/>
        <v>110.88</v>
      </c>
      <c r="L937" s="60"/>
      <c r="M937" s="55" t="s">
        <v>51</v>
      </c>
      <c r="N937" s="47">
        <f t="shared" si="22"/>
        <v>110.88</v>
      </c>
      <c r="O937" s="54">
        <v>45701</v>
      </c>
      <c r="P937" s="62">
        <v>845360</v>
      </c>
      <c r="R937" t="str">
        <f t="shared" si="23"/>
        <v>Jan/25</v>
      </c>
    </row>
    <row r="938" spans="2:18" ht="15.75" customHeight="1">
      <c r="B938" s="54">
        <v>45687</v>
      </c>
      <c r="C938" s="55" t="s">
        <v>19</v>
      </c>
      <c r="D938" s="55">
        <v>2025</v>
      </c>
      <c r="E938" s="56">
        <v>84</v>
      </c>
      <c r="F938" s="57" t="s">
        <v>597</v>
      </c>
      <c r="G938" s="57" t="s">
        <v>96</v>
      </c>
      <c r="H938" s="57" t="s">
        <v>594</v>
      </c>
      <c r="I938" s="59" t="s">
        <v>42</v>
      </c>
      <c r="J938" s="59">
        <v>1.1499999999999999</v>
      </c>
      <c r="K938" s="47">
        <f t="shared" si="24"/>
        <v>96.6</v>
      </c>
      <c r="L938" s="60"/>
      <c r="M938" s="55" t="s">
        <v>51</v>
      </c>
      <c r="N938" s="47">
        <f t="shared" si="22"/>
        <v>96.6</v>
      </c>
      <c r="O938" s="54">
        <v>45701</v>
      </c>
      <c r="P938" s="62">
        <v>845360</v>
      </c>
      <c r="R938" t="str">
        <f t="shared" si="23"/>
        <v>Jan/25</v>
      </c>
    </row>
    <row r="939" spans="2:18" ht="15.75" customHeight="1">
      <c r="B939" s="54">
        <v>45687</v>
      </c>
      <c r="C939" s="55" t="s">
        <v>19</v>
      </c>
      <c r="D939" s="55">
        <v>2025</v>
      </c>
      <c r="E939" s="56">
        <v>21</v>
      </c>
      <c r="F939" s="57" t="s">
        <v>598</v>
      </c>
      <c r="G939" s="57" t="s">
        <v>96</v>
      </c>
      <c r="H939" s="57" t="s">
        <v>594</v>
      </c>
      <c r="I939" s="59" t="s">
        <v>42</v>
      </c>
      <c r="J939" s="59">
        <v>1.1499999999999999</v>
      </c>
      <c r="K939" s="47">
        <f t="shared" si="24"/>
        <v>24.15</v>
      </c>
      <c r="L939" s="60"/>
      <c r="M939" s="55" t="s">
        <v>51</v>
      </c>
      <c r="N939" s="47">
        <f t="shared" si="22"/>
        <v>24.15</v>
      </c>
      <c r="O939" s="54">
        <v>45701</v>
      </c>
      <c r="P939" s="62">
        <v>845360</v>
      </c>
      <c r="R939" t="str">
        <f t="shared" si="23"/>
        <v>Jan/25</v>
      </c>
    </row>
    <row r="940" spans="2:18" ht="15.75" customHeight="1">
      <c r="B940" s="54">
        <v>45687</v>
      </c>
      <c r="C940" s="55" t="s">
        <v>19</v>
      </c>
      <c r="D940" s="55">
        <v>2025</v>
      </c>
      <c r="E940" s="56">
        <v>84</v>
      </c>
      <c r="F940" s="57" t="s">
        <v>599</v>
      </c>
      <c r="G940" s="57" t="s">
        <v>96</v>
      </c>
      <c r="H940" s="57" t="s">
        <v>594</v>
      </c>
      <c r="I940" s="59" t="s">
        <v>42</v>
      </c>
      <c r="J940" s="59">
        <v>1.1499999999999999</v>
      </c>
      <c r="K940" s="47">
        <f t="shared" si="24"/>
        <v>96.6</v>
      </c>
      <c r="L940" s="60"/>
      <c r="M940" s="55" t="s">
        <v>51</v>
      </c>
      <c r="N940" s="47">
        <f t="shared" si="22"/>
        <v>96.6</v>
      </c>
      <c r="O940" s="54">
        <v>45701</v>
      </c>
      <c r="P940" s="62">
        <v>845360</v>
      </c>
      <c r="R940" t="str">
        <f t="shared" si="23"/>
        <v>Jan/25</v>
      </c>
    </row>
    <row r="941" spans="2:18" ht="15.75" customHeight="1">
      <c r="B941" s="54">
        <v>45687</v>
      </c>
      <c r="C941" s="55" t="s">
        <v>19</v>
      </c>
      <c r="D941" s="55">
        <v>2025</v>
      </c>
      <c r="E941" s="56">
        <v>84</v>
      </c>
      <c r="F941" s="57" t="s">
        <v>600</v>
      </c>
      <c r="G941" s="57" t="s">
        <v>96</v>
      </c>
      <c r="H941" s="57" t="s">
        <v>594</v>
      </c>
      <c r="I941" s="59" t="s">
        <v>42</v>
      </c>
      <c r="J941" s="59">
        <v>1.1499999999999999</v>
      </c>
      <c r="K941" s="47">
        <f t="shared" si="24"/>
        <v>96.6</v>
      </c>
      <c r="L941" s="60"/>
      <c r="M941" s="55" t="s">
        <v>51</v>
      </c>
      <c r="N941" s="47">
        <f t="shared" si="22"/>
        <v>96.6</v>
      </c>
      <c r="O941" s="54">
        <v>45701</v>
      </c>
      <c r="P941" s="62">
        <v>845360</v>
      </c>
      <c r="R941" t="str">
        <f t="shared" si="23"/>
        <v>Jan/25</v>
      </c>
    </row>
    <row r="942" spans="2:18" ht="15.75" customHeight="1">
      <c r="B942" s="54">
        <v>45687</v>
      </c>
      <c r="C942" s="55" t="s">
        <v>19</v>
      </c>
      <c r="D942" s="55">
        <v>2025</v>
      </c>
      <c r="E942" s="56">
        <v>6</v>
      </c>
      <c r="F942" s="57" t="s">
        <v>601</v>
      </c>
      <c r="G942" s="57" t="s">
        <v>46</v>
      </c>
      <c r="H942" s="57" t="s">
        <v>594</v>
      </c>
      <c r="I942" s="59" t="s">
        <v>42</v>
      </c>
      <c r="J942" s="59">
        <v>19.23</v>
      </c>
      <c r="K942" s="47">
        <f t="shared" si="24"/>
        <v>115.38</v>
      </c>
      <c r="L942" s="60"/>
      <c r="M942" s="55" t="s">
        <v>51</v>
      </c>
      <c r="N942" s="47">
        <f t="shared" si="22"/>
        <v>115.38</v>
      </c>
      <c r="O942" s="54">
        <v>45701</v>
      </c>
      <c r="P942" s="62">
        <v>845360</v>
      </c>
      <c r="R942" t="str">
        <f t="shared" si="23"/>
        <v>Jan/25</v>
      </c>
    </row>
    <row r="943" spans="2:18" ht="15.75" customHeight="1">
      <c r="B943" s="54">
        <v>45687</v>
      </c>
      <c r="C943" s="55" t="s">
        <v>19</v>
      </c>
      <c r="D943" s="55">
        <v>2025</v>
      </c>
      <c r="E943" s="116">
        <v>9.6</v>
      </c>
      <c r="F943" s="57" t="s">
        <v>602</v>
      </c>
      <c r="G943" s="57" t="s">
        <v>46</v>
      </c>
      <c r="H943" s="57" t="s">
        <v>594</v>
      </c>
      <c r="I943" s="59" t="s">
        <v>42</v>
      </c>
      <c r="J943" s="59">
        <v>34.909999999999997</v>
      </c>
      <c r="K943" s="47">
        <f t="shared" si="24"/>
        <v>335.13599999999997</v>
      </c>
      <c r="L943" s="60"/>
      <c r="M943" s="55" t="s">
        <v>51</v>
      </c>
      <c r="N943" s="47">
        <f t="shared" si="22"/>
        <v>335.13599999999997</v>
      </c>
      <c r="O943" s="54">
        <v>45701</v>
      </c>
      <c r="P943" s="62">
        <v>845360</v>
      </c>
      <c r="R943" t="str">
        <f t="shared" si="23"/>
        <v>Jan/25</v>
      </c>
    </row>
    <row r="944" spans="2:18" ht="15.75" customHeight="1">
      <c r="B944" s="54">
        <v>45687</v>
      </c>
      <c r="C944" s="55" t="s">
        <v>19</v>
      </c>
      <c r="D944" s="55">
        <v>2025</v>
      </c>
      <c r="E944" s="56">
        <v>6</v>
      </c>
      <c r="F944" s="57" t="s">
        <v>603</v>
      </c>
      <c r="G944" s="57" t="s">
        <v>46</v>
      </c>
      <c r="H944" s="57" t="s">
        <v>594</v>
      </c>
      <c r="I944" s="59" t="s">
        <v>42</v>
      </c>
      <c r="J944" s="59">
        <v>19.23</v>
      </c>
      <c r="K944" s="47">
        <f t="shared" si="24"/>
        <v>115.38</v>
      </c>
      <c r="L944" s="60"/>
      <c r="M944" s="55" t="s">
        <v>51</v>
      </c>
      <c r="N944" s="47">
        <f t="shared" si="22"/>
        <v>115.38</v>
      </c>
      <c r="O944" s="54">
        <v>45701</v>
      </c>
      <c r="P944" s="62">
        <v>845360</v>
      </c>
      <c r="R944" t="str">
        <f t="shared" si="23"/>
        <v>Jan/25</v>
      </c>
    </row>
    <row r="945" spans="2:18" ht="15.75" customHeight="1">
      <c r="B945" s="54">
        <v>45687</v>
      </c>
      <c r="C945" s="55" t="s">
        <v>19</v>
      </c>
      <c r="D945" s="55">
        <v>2025</v>
      </c>
      <c r="E945" s="56">
        <v>6</v>
      </c>
      <c r="F945" s="57" t="s">
        <v>604</v>
      </c>
      <c r="G945" s="57" t="s">
        <v>46</v>
      </c>
      <c r="H945" s="57" t="s">
        <v>594</v>
      </c>
      <c r="I945" s="59" t="s">
        <v>42</v>
      </c>
      <c r="J945" s="59">
        <v>19.23</v>
      </c>
      <c r="K945" s="47">
        <f t="shared" si="24"/>
        <v>115.38</v>
      </c>
      <c r="L945" s="60"/>
      <c r="M945" s="55" t="s">
        <v>51</v>
      </c>
      <c r="N945" s="47">
        <f t="shared" si="22"/>
        <v>115.38</v>
      </c>
      <c r="O945" s="54">
        <v>45701</v>
      </c>
      <c r="P945" s="62">
        <v>845360</v>
      </c>
      <c r="R945" t="str">
        <f t="shared" si="23"/>
        <v>Jan/25</v>
      </c>
    </row>
    <row r="946" spans="2:18" ht="15.75" customHeight="1">
      <c r="B946" s="54">
        <v>45687</v>
      </c>
      <c r="C946" s="55" t="s">
        <v>19</v>
      </c>
      <c r="D946" s="55">
        <v>2025</v>
      </c>
      <c r="E946" s="56">
        <v>10</v>
      </c>
      <c r="F946" s="57" t="s">
        <v>383</v>
      </c>
      <c r="G946" s="57" t="s">
        <v>40</v>
      </c>
      <c r="H946" s="57" t="s">
        <v>223</v>
      </c>
      <c r="I946" s="59" t="s">
        <v>42</v>
      </c>
      <c r="J946" s="60">
        <v>135.9</v>
      </c>
      <c r="K946" s="47">
        <f t="shared" si="24"/>
        <v>1359</v>
      </c>
      <c r="L946" s="60"/>
      <c r="M946" s="55" t="s">
        <v>51</v>
      </c>
      <c r="N946" s="47">
        <f t="shared" si="22"/>
        <v>1359</v>
      </c>
      <c r="O946" s="54">
        <v>45694</v>
      </c>
      <c r="P946" s="62">
        <v>1339623</v>
      </c>
      <c r="R946" t="str">
        <f t="shared" si="23"/>
        <v>Jan/25</v>
      </c>
    </row>
    <row r="947" spans="2:18" ht="15.75" customHeight="1">
      <c r="B947" s="54">
        <v>45687</v>
      </c>
      <c r="C947" s="55" t="s">
        <v>19</v>
      </c>
      <c r="D947" s="55">
        <v>2025</v>
      </c>
      <c r="E947" s="56">
        <v>72</v>
      </c>
      <c r="F947" s="57" t="s">
        <v>605</v>
      </c>
      <c r="G947" s="57" t="s">
        <v>40</v>
      </c>
      <c r="H947" s="57" t="s">
        <v>223</v>
      </c>
      <c r="I947" s="59" t="s">
        <v>42</v>
      </c>
      <c r="J947" s="60">
        <v>7.39</v>
      </c>
      <c r="K947" s="47">
        <f t="shared" si="24"/>
        <v>532.07999999999993</v>
      </c>
      <c r="L947" s="60"/>
      <c r="M947" s="55" t="s">
        <v>51</v>
      </c>
      <c r="N947" s="47">
        <f t="shared" si="22"/>
        <v>532.07999999999993</v>
      </c>
      <c r="O947" s="54">
        <v>45694</v>
      </c>
      <c r="P947" s="62">
        <v>1339623</v>
      </c>
      <c r="R947" t="str">
        <f t="shared" si="23"/>
        <v>Jan/25</v>
      </c>
    </row>
    <row r="948" spans="2:18" ht="15.75" customHeight="1">
      <c r="B948" s="54">
        <v>45688</v>
      </c>
      <c r="C948" s="55" t="s">
        <v>19</v>
      </c>
      <c r="D948" s="55">
        <v>2025</v>
      </c>
      <c r="E948" s="56">
        <v>60</v>
      </c>
      <c r="F948" s="57" t="s">
        <v>201</v>
      </c>
      <c r="G948" s="57" t="s">
        <v>96</v>
      </c>
      <c r="H948" s="57" t="s">
        <v>369</v>
      </c>
      <c r="I948" s="59" t="s">
        <v>42</v>
      </c>
      <c r="J948" s="60">
        <v>2.4900000000000002</v>
      </c>
      <c r="K948" s="47">
        <f t="shared" si="24"/>
        <v>149.4</v>
      </c>
      <c r="L948" s="61"/>
      <c r="M948" s="55" t="s">
        <v>43</v>
      </c>
      <c r="N948" s="47">
        <f t="shared" si="22"/>
        <v>149.4</v>
      </c>
      <c r="O948" s="54">
        <v>45688</v>
      </c>
      <c r="P948" s="62">
        <v>0</v>
      </c>
      <c r="R948" t="str">
        <f t="shared" si="23"/>
        <v>Jan/25</v>
      </c>
    </row>
    <row r="949" spans="2:18" ht="15.75" customHeight="1">
      <c r="B949" s="54">
        <v>45688</v>
      </c>
      <c r="C949" s="55" t="s">
        <v>19</v>
      </c>
      <c r="D949" s="55">
        <v>2025</v>
      </c>
      <c r="E949" s="56">
        <v>8</v>
      </c>
      <c r="F949" s="57" t="s">
        <v>169</v>
      </c>
      <c r="G949" s="57" t="s">
        <v>53</v>
      </c>
      <c r="H949" s="57" t="s">
        <v>369</v>
      </c>
      <c r="I949" s="59" t="s">
        <v>42</v>
      </c>
      <c r="J949" s="60">
        <v>20.99</v>
      </c>
      <c r="K949" s="47">
        <f t="shared" si="24"/>
        <v>167.92</v>
      </c>
      <c r="L949" s="61"/>
      <c r="M949" s="55" t="s">
        <v>43</v>
      </c>
      <c r="N949" s="47">
        <f t="shared" si="22"/>
        <v>167.92</v>
      </c>
      <c r="O949" s="54">
        <v>45688</v>
      </c>
      <c r="P949" s="62">
        <v>0</v>
      </c>
      <c r="R949" t="str">
        <f t="shared" si="23"/>
        <v>Jan/25</v>
      </c>
    </row>
    <row r="950" spans="2:18" ht="15.75" customHeight="1">
      <c r="B950" s="54">
        <v>45688</v>
      </c>
      <c r="C950" s="55" t="s">
        <v>19</v>
      </c>
      <c r="D950" s="55">
        <v>2025</v>
      </c>
      <c r="E950" s="56">
        <v>5</v>
      </c>
      <c r="F950" s="57" t="s">
        <v>606</v>
      </c>
      <c r="G950" s="57" t="s">
        <v>46</v>
      </c>
      <c r="H950" s="57" t="s">
        <v>369</v>
      </c>
      <c r="I950" s="59" t="s">
        <v>42</v>
      </c>
      <c r="J950" s="60">
        <v>1.79</v>
      </c>
      <c r="K950" s="47">
        <f t="shared" si="24"/>
        <v>8.9499999999999993</v>
      </c>
      <c r="L950" s="61"/>
      <c r="M950" s="55" t="s">
        <v>43</v>
      </c>
      <c r="N950" s="47">
        <f t="shared" si="22"/>
        <v>8.9499999999999993</v>
      </c>
      <c r="O950" s="54">
        <v>45688</v>
      </c>
      <c r="P950" s="62">
        <v>0</v>
      </c>
      <c r="R950" t="str">
        <f t="shared" si="23"/>
        <v>Jan/25</v>
      </c>
    </row>
    <row r="951" spans="2:18" ht="15.75" customHeight="1">
      <c r="B951" s="54">
        <v>45688</v>
      </c>
      <c r="C951" s="55" t="s">
        <v>19</v>
      </c>
      <c r="D951" s="55">
        <v>2025</v>
      </c>
      <c r="E951" s="56">
        <v>1</v>
      </c>
      <c r="F951" s="57" t="s">
        <v>607</v>
      </c>
      <c r="G951" s="57" t="s">
        <v>61</v>
      </c>
      <c r="H951" s="57" t="s">
        <v>342</v>
      </c>
      <c r="I951" s="59" t="s">
        <v>42</v>
      </c>
      <c r="J951" s="60">
        <v>383.8</v>
      </c>
      <c r="K951" s="47">
        <f t="shared" si="24"/>
        <v>383.8</v>
      </c>
      <c r="L951" s="61"/>
      <c r="M951" s="55" t="s">
        <v>43</v>
      </c>
      <c r="N951" s="47">
        <f t="shared" si="22"/>
        <v>383.8</v>
      </c>
      <c r="O951" s="54">
        <v>45688</v>
      </c>
      <c r="P951" s="62">
        <v>0</v>
      </c>
      <c r="R951" t="str">
        <f t="shared" si="23"/>
        <v>Jan/25</v>
      </c>
    </row>
    <row r="952" spans="2:18" ht="15.75" customHeight="1">
      <c r="B952" s="54">
        <v>45688</v>
      </c>
      <c r="C952" s="55" t="s">
        <v>19</v>
      </c>
      <c r="D952" s="55">
        <v>2025</v>
      </c>
      <c r="E952" s="56">
        <v>1</v>
      </c>
      <c r="F952" s="57" t="s">
        <v>608</v>
      </c>
      <c r="G952" s="57" t="s">
        <v>61</v>
      </c>
      <c r="H952" s="57" t="s">
        <v>609</v>
      </c>
      <c r="I952" s="59" t="s">
        <v>42</v>
      </c>
      <c r="J952" s="60">
        <v>80</v>
      </c>
      <c r="K952" s="47">
        <f t="shared" si="24"/>
        <v>80</v>
      </c>
      <c r="L952" s="61"/>
      <c r="M952" s="55" t="s">
        <v>43</v>
      </c>
      <c r="N952" s="47">
        <f t="shared" si="22"/>
        <v>80</v>
      </c>
      <c r="O952" s="54">
        <v>45688</v>
      </c>
      <c r="P952" s="62">
        <v>0</v>
      </c>
      <c r="R952" t="str">
        <f t="shared" si="23"/>
        <v>Jan/25</v>
      </c>
    </row>
    <row r="953" spans="2:18" ht="15.75" customHeight="1">
      <c r="B953" s="54">
        <v>45688</v>
      </c>
      <c r="C953" s="55" t="s">
        <v>19</v>
      </c>
      <c r="D953" s="55">
        <v>2025</v>
      </c>
      <c r="E953" s="56">
        <v>1</v>
      </c>
      <c r="F953" s="57" t="s">
        <v>52</v>
      </c>
      <c r="G953" s="57" t="s">
        <v>53</v>
      </c>
      <c r="H953" s="57" t="s">
        <v>331</v>
      </c>
      <c r="I953" s="59" t="s">
        <v>42</v>
      </c>
      <c r="J953" s="60">
        <v>267.7</v>
      </c>
      <c r="K953" s="47">
        <f t="shared" si="24"/>
        <v>267.7</v>
      </c>
      <c r="L953" s="61"/>
      <c r="M953" s="55" t="s">
        <v>43</v>
      </c>
      <c r="N953" s="47">
        <f t="shared" si="22"/>
        <v>267.7</v>
      </c>
      <c r="O953" s="54">
        <v>45688</v>
      </c>
      <c r="P953" s="62">
        <v>0</v>
      </c>
      <c r="R953" t="str">
        <f t="shared" si="23"/>
        <v>Jan/25</v>
      </c>
    </row>
    <row r="954" spans="2:18" ht="15.75" customHeight="1">
      <c r="B954" s="54">
        <v>45688</v>
      </c>
      <c r="C954" s="55" t="s">
        <v>19</v>
      </c>
      <c r="D954" s="55">
        <v>2025</v>
      </c>
      <c r="E954" s="56">
        <v>1</v>
      </c>
      <c r="F954" s="57" t="s">
        <v>52</v>
      </c>
      <c r="G954" s="57" t="s">
        <v>53</v>
      </c>
      <c r="H954" s="57" t="s">
        <v>387</v>
      </c>
      <c r="I954" s="59" t="s">
        <v>42</v>
      </c>
      <c r="J954" s="60">
        <v>239.36</v>
      </c>
      <c r="K954" s="47">
        <f t="shared" si="24"/>
        <v>239.36</v>
      </c>
      <c r="L954" s="61"/>
      <c r="M954" s="55" t="s">
        <v>51</v>
      </c>
      <c r="N954" s="47">
        <f t="shared" si="22"/>
        <v>239.36</v>
      </c>
      <c r="O954" s="54">
        <v>45706</v>
      </c>
      <c r="P954" s="62">
        <v>15584</v>
      </c>
      <c r="R954" t="str">
        <f t="shared" si="23"/>
        <v>Jan/25</v>
      </c>
    </row>
    <row r="955" spans="2:18" ht="15.75" customHeight="1">
      <c r="B955" s="54">
        <v>45688</v>
      </c>
      <c r="C955" s="55" t="s">
        <v>19</v>
      </c>
      <c r="D955" s="55">
        <v>2025</v>
      </c>
      <c r="E955" s="56">
        <v>1</v>
      </c>
      <c r="F955" s="57" t="s">
        <v>610</v>
      </c>
      <c r="G955" s="57" t="s">
        <v>61</v>
      </c>
      <c r="H955" s="57" t="s">
        <v>611</v>
      </c>
      <c r="I955" s="59" t="s">
        <v>42</v>
      </c>
      <c r="J955" s="60">
        <v>339</v>
      </c>
      <c r="K955" s="47">
        <f t="shared" si="24"/>
        <v>339</v>
      </c>
      <c r="L955" s="61"/>
      <c r="M955" s="55" t="s">
        <v>43</v>
      </c>
      <c r="N955" s="47">
        <f t="shared" si="22"/>
        <v>339</v>
      </c>
      <c r="O955" s="54">
        <v>45688</v>
      </c>
      <c r="P955" s="62">
        <v>0</v>
      </c>
      <c r="R955" t="str">
        <f t="shared" si="23"/>
        <v>Jan/25</v>
      </c>
    </row>
    <row r="956" spans="2:18" ht="15.75" customHeight="1">
      <c r="B956" s="54">
        <v>45688</v>
      </c>
      <c r="C956" s="55" t="s">
        <v>19</v>
      </c>
      <c r="D956" s="55">
        <v>2025</v>
      </c>
      <c r="E956" s="56">
        <v>1</v>
      </c>
      <c r="F956" s="57" t="s">
        <v>355</v>
      </c>
      <c r="G956" s="57" t="s">
        <v>40</v>
      </c>
      <c r="H956" s="57" t="s">
        <v>220</v>
      </c>
      <c r="I956" s="59" t="s">
        <v>42</v>
      </c>
      <c r="J956" s="60">
        <v>85</v>
      </c>
      <c r="K956" s="47">
        <f t="shared" si="24"/>
        <v>85</v>
      </c>
      <c r="L956" s="61"/>
      <c r="M956" s="55" t="s">
        <v>43</v>
      </c>
      <c r="N956" s="47">
        <f t="shared" si="22"/>
        <v>85</v>
      </c>
      <c r="O956" s="54">
        <v>45688</v>
      </c>
      <c r="P956" s="62">
        <v>23728</v>
      </c>
      <c r="R956" t="str">
        <f t="shared" si="23"/>
        <v>Jan/25</v>
      </c>
    </row>
    <row r="957" spans="2:18" ht="15.75" customHeight="1">
      <c r="B957" s="54">
        <v>45688</v>
      </c>
      <c r="C957" s="55" t="s">
        <v>19</v>
      </c>
      <c r="D957" s="55">
        <v>2025</v>
      </c>
      <c r="E957" s="56">
        <v>3</v>
      </c>
      <c r="F957" s="45" t="s">
        <v>64</v>
      </c>
      <c r="G957" s="45" t="s">
        <v>46</v>
      </c>
      <c r="H957" s="45" t="s">
        <v>65</v>
      </c>
      <c r="I957" s="46" t="s">
        <v>42</v>
      </c>
      <c r="J957" s="47">
        <v>32.99</v>
      </c>
      <c r="K957" s="47">
        <f t="shared" si="24"/>
        <v>98.97</v>
      </c>
      <c r="L957" s="61"/>
      <c r="M957" s="55" t="s">
        <v>43</v>
      </c>
      <c r="N957" s="47">
        <f t="shared" si="22"/>
        <v>98.97</v>
      </c>
      <c r="O957" s="54">
        <v>45688</v>
      </c>
      <c r="P957" s="62">
        <v>17961</v>
      </c>
      <c r="R957" t="str">
        <f t="shared" si="23"/>
        <v>Jan/25</v>
      </c>
    </row>
    <row r="958" spans="2:18" ht="15.75" customHeight="1">
      <c r="B958" s="54">
        <v>45688</v>
      </c>
      <c r="C958" s="55" t="s">
        <v>19</v>
      </c>
      <c r="D958" s="55">
        <v>2025</v>
      </c>
      <c r="E958" s="56">
        <v>3</v>
      </c>
      <c r="F958" s="45" t="s">
        <v>66</v>
      </c>
      <c r="G958" s="45" t="s">
        <v>46</v>
      </c>
      <c r="H958" s="45" t="s">
        <v>65</v>
      </c>
      <c r="I958" s="46" t="s">
        <v>42</v>
      </c>
      <c r="J958" s="47">
        <v>27</v>
      </c>
      <c r="K958" s="47">
        <f t="shared" si="24"/>
        <v>81</v>
      </c>
      <c r="L958" s="61"/>
      <c r="M958" s="55" t="s">
        <v>43</v>
      </c>
      <c r="N958" s="47">
        <f t="shared" si="22"/>
        <v>81</v>
      </c>
      <c r="O958" s="54">
        <v>45688</v>
      </c>
      <c r="P958" s="62">
        <v>17961</v>
      </c>
      <c r="R958" t="str">
        <f t="shared" si="23"/>
        <v>Jan/25</v>
      </c>
    </row>
    <row r="959" spans="2:18" ht="15.75" customHeight="1">
      <c r="B959" s="54">
        <v>45688</v>
      </c>
      <c r="C959" s="55" t="s">
        <v>19</v>
      </c>
      <c r="D959" s="55">
        <v>2025</v>
      </c>
      <c r="E959" s="56">
        <v>1</v>
      </c>
      <c r="F959" s="57" t="s">
        <v>612</v>
      </c>
      <c r="G959" s="57" t="s">
        <v>46</v>
      </c>
      <c r="H959" s="57" t="s">
        <v>184</v>
      </c>
      <c r="I959" s="59" t="s">
        <v>42</v>
      </c>
      <c r="J959" s="60">
        <v>153.36000000000001</v>
      </c>
      <c r="K959" s="47">
        <f t="shared" si="24"/>
        <v>153.36000000000001</v>
      </c>
      <c r="L959" s="60"/>
      <c r="M959" s="55" t="s">
        <v>51</v>
      </c>
      <c r="N959" s="47">
        <f t="shared" si="22"/>
        <v>153.36000000000001</v>
      </c>
      <c r="O959" s="54">
        <v>45695</v>
      </c>
      <c r="P959" s="62">
        <v>1578053</v>
      </c>
      <c r="R959" t="str">
        <f t="shared" si="23"/>
        <v>Jan/25</v>
      </c>
    </row>
    <row r="960" spans="2:18" ht="15.75" customHeight="1">
      <c r="B960" s="54">
        <v>45688</v>
      </c>
      <c r="C960" s="55" t="s">
        <v>19</v>
      </c>
      <c r="D960" s="55">
        <v>2025</v>
      </c>
      <c r="E960" s="56">
        <v>2</v>
      </c>
      <c r="F960" s="57" t="s">
        <v>613</v>
      </c>
      <c r="G960" s="57" t="s">
        <v>46</v>
      </c>
      <c r="H960" s="57" t="s">
        <v>184</v>
      </c>
      <c r="I960" s="59" t="s">
        <v>42</v>
      </c>
      <c r="J960" s="60">
        <v>252.23</v>
      </c>
      <c r="K960" s="47">
        <f t="shared" si="24"/>
        <v>504.46</v>
      </c>
      <c r="L960" s="60"/>
      <c r="M960" s="55" t="s">
        <v>51</v>
      </c>
      <c r="N960" s="47">
        <f t="shared" si="22"/>
        <v>504.46</v>
      </c>
      <c r="O960" s="54">
        <v>45695</v>
      </c>
      <c r="P960" s="62">
        <v>1578053</v>
      </c>
      <c r="R960" t="str">
        <f t="shared" si="23"/>
        <v>Jan/25</v>
      </c>
    </row>
    <row r="961" spans="2:18" ht="15.75" customHeight="1">
      <c r="B961" s="54">
        <v>45688</v>
      </c>
      <c r="C961" s="55" t="s">
        <v>19</v>
      </c>
      <c r="D961" s="55">
        <v>2025</v>
      </c>
      <c r="E961" s="56">
        <v>8</v>
      </c>
      <c r="F961" s="58" t="s">
        <v>614</v>
      </c>
      <c r="G961" s="57" t="s">
        <v>96</v>
      </c>
      <c r="H961" s="58" t="s">
        <v>570</v>
      </c>
      <c r="I961" s="59" t="s">
        <v>42</v>
      </c>
      <c r="J961" s="96">
        <v>37.32</v>
      </c>
      <c r="K961" s="47">
        <f t="shared" si="24"/>
        <v>298.56</v>
      </c>
      <c r="L961" s="60"/>
      <c r="M961" s="55" t="s">
        <v>43</v>
      </c>
      <c r="N961" s="47">
        <f t="shared" si="22"/>
        <v>298.56</v>
      </c>
      <c r="O961" s="54">
        <v>45688</v>
      </c>
      <c r="P961" s="97"/>
      <c r="R961" t="str">
        <f t="shared" si="23"/>
        <v>Jan/25</v>
      </c>
    </row>
    <row r="962" spans="2:18" ht="15.75" customHeight="1">
      <c r="B962" s="54">
        <v>45688</v>
      </c>
      <c r="C962" s="55" t="s">
        <v>19</v>
      </c>
      <c r="D962" s="55">
        <v>2025</v>
      </c>
      <c r="E962" s="56">
        <v>6</v>
      </c>
      <c r="F962" s="57" t="s">
        <v>615</v>
      </c>
      <c r="G962" s="58" t="s">
        <v>96</v>
      </c>
      <c r="H962" s="57" t="s">
        <v>570</v>
      </c>
      <c r="I962" s="59" t="s">
        <v>42</v>
      </c>
      <c r="J962" s="60">
        <v>18.66</v>
      </c>
      <c r="K962" s="47">
        <f t="shared" si="24"/>
        <v>111.96000000000001</v>
      </c>
      <c r="L962" s="60"/>
      <c r="M962" s="55" t="s">
        <v>43</v>
      </c>
      <c r="N962" s="47">
        <f t="shared" si="22"/>
        <v>111.96000000000001</v>
      </c>
      <c r="O962" s="54">
        <v>45688</v>
      </c>
      <c r="P962" s="62"/>
      <c r="R962" t="str">
        <f t="shared" si="23"/>
        <v>Jan/25</v>
      </c>
    </row>
    <row r="963" spans="2:18" ht="15.75" customHeight="1">
      <c r="B963" s="54">
        <v>45688</v>
      </c>
      <c r="C963" s="55" t="s">
        <v>19</v>
      </c>
      <c r="D963" s="55">
        <v>2025</v>
      </c>
      <c r="E963" s="56">
        <v>10</v>
      </c>
      <c r="F963" s="57" t="s">
        <v>524</v>
      </c>
      <c r="G963" s="57" t="s">
        <v>96</v>
      </c>
      <c r="H963" s="57" t="s">
        <v>570</v>
      </c>
      <c r="I963" s="59" t="s">
        <v>42</v>
      </c>
      <c r="J963" s="60">
        <v>17.64</v>
      </c>
      <c r="K963" s="47">
        <f t="shared" si="24"/>
        <v>176.4</v>
      </c>
      <c r="L963" s="60"/>
      <c r="M963" s="55" t="s">
        <v>43</v>
      </c>
      <c r="N963" s="47">
        <f t="shared" si="22"/>
        <v>176.4</v>
      </c>
      <c r="O963" s="54">
        <v>45688</v>
      </c>
      <c r="P963" s="62"/>
      <c r="R963" t="str">
        <f t="shared" ref="R963:R1026" si="25">IF(B963="","",PROPER(TEXT(B963,"mmm/aa")))</f>
        <v>Jan/25</v>
      </c>
    </row>
    <row r="964" spans="2:18" ht="15.75" customHeight="1">
      <c r="B964" s="54">
        <v>45688</v>
      </c>
      <c r="C964" s="55" t="s">
        <v>19</v>
      </c>
      <c r="D964" s="55">
        <v>2025</v>
      </c>
      <c r="E964" s="56">
        <v>1</v>
      </c>
      <c r="F964" s="57" t="s">
        <v>565</v>
      </c>
      <c r="G964" s="57" t="s">
        <v>108</v>
      </c>
      <c r="H964" s="58" t="s">
        <v>616</v>
      </c>
      <c r="I964" s="59" t="s">
        <v>42</v>
      </c>
      <c r="J964" s="96">
        <v>1200</v>
      </c>
      <c r="K964" s="47">
        <f t="shared" si="24"/>
        <v>1200</v>
      </c>
      <c r="L964" s="60"/>
      <c r="M964" s="55" t="s">
        <v>43</v>
      </c>
      <c r="N964" s="47">
        <f t="shared" si="22"/>
        <v>1200</v>
      </c>
      <c r="O964" s="54">
        <v>45692</v>
      </c>
      <c r="P964" s="97">
        <v>0</v>
      </c>
      <c r="R964" t="str">
        <f t="shared" si="25"/>
        <v>Jan/25</v>
      </c>
    </row>
    <row r="965" spans="2:18" ht="15.75" customHeight="1">
      <c r="B965" s="54">
        <v>45689</v>
      </c>
      <c r="C965" s="55" t="s">
        <v>106</v>
      </c>
      <c r="D965" s="43">
        <v>2025</v>
      </c>
      <c r="E965" s="56">
        <v>1</v>
      </c>
      <c r="F965" s="51" t="s">
        <v>274</v>
      </c>
      <c r="G965" s="45" t="s">
        <v>57</v>
      </c>
      <c r="H965" s="51" t="s">
        <v>274</v>
      </c>
      <c r="I965" s="46" t="s">
        <v>74</v>
      </c>
      <c r="J965" s="66">
        <v>168.99</v>
      </c>
      <c r="K965" s="47">
        <f t="shared" si="24"/>
        <v>168.99</v>
      </c>
      <c r="L965" s="48"/>
      <c r="M965" s="11" t="s">
        <v>43</v>
      </c>
      <c r="N965" s="47">
        <f t="shared" si="22"/>
        <v>168.99</v>
      </c>
      <c r="O965" s="54"/>
      <c r="P965" s="97"/>
      <c r="R965" t="str">
        <f t="shared" si="25"/>
        <v>Fev/25</v>
      </c>
    </row>
    <row r="966" spans="2:18" ht="15.75" customHeight="1">
      <c r="B966" s="54">
        <v>45689</v>
      </c>
      <c r="C966" s="55" t="s">
        <v>106</v>
      </c>
      <c r="D966" s="43">
        <v>2025</v>
      </c>
      <c r="E966" s="44">
        <v>1</v>
      </c>
      <c r="F966" s="51" t="s">
        <v>107</v>
      </c>
      <c r="G966" s="45" t="s">
        <v>107</v>
      </c>
      <c r="H966" s="51" t="s">
        <v>212</v>
      </c>
      <c r="I966" s="46" t="s">
        <v>74</v>
      </c>
      <c r="J966" s="66">
        <v>6000</v>
      </c>
      <c r="K966" s="47">
        <f t="shared" si="24"/>
        <v>6000</v>
      </c>
      <c r="L966" s="48"/>
      <c r="M966" s="11" t="s">
        <v>43</v>
      </c>
      <c r="N966" s="47">
        <f t="shared" si="22"/>
        <v>6000</v>
      </c>
      <c r="O966" s="54"/>
      <c r="P966" s="97"/>
      <c r="R966" t="str">
        <f t="shared" si="25"/>
        <v>Fev/25</v>
      </c>
    </row>
    <row r="967" spans="2:18" ht="15.75" customHeight="1">
      <c r="B967" s="54">
        <v>45689</v>
      </c>
      <c r="C967" s="55" t="s">
        <v>106</v>
      </c>
      <c r="D967" s="43">
        <v>2025</v>
      </c>
      <c r="E967" s="44">
        <v>1</v>
      </c>
      <c r="F967" s="51" t="s">
        <v>277</v>
      </c>
      <c r="G967" s="45" t="s">
        <v>105</v>
      </c>
      <c r="H967" s="45" t="s">
        <v>278</v>
      </c>
      <c r="I967" s="46" t="s">
        <v>74</v>
      </c>
      <c r="J967" s="47">
        <v>10000</v>
      </c>
      <c r="K967" s="47">
        <f t="shared" si="24"/>
        <v>10000</v>
      </c>
      <c r="L967" s="48"/>
      <c r="M967" s="11" t="s">
        <v>43</v>
      </c>
      <c r="N967" s="47">
        <f t="shared" si="22"/>
        <v>10000</v>
      </c>
      <c r="O967" s="54"/>
      <c r="P967" s="62"/>
      <c r="R967" t="str">
        <f t="shared" si="25"/>
        <v>Fev/25</v>
      </c>
    </row>
    <row r="968" spans="2:18" ht="15.75" customHeight="1">
      <c r="B968" s="54">
        <v>45689</v>
      </c>
      <c r="C968" s="55" t="s">
        <v>106</v>
      </c>
      <c r="D968" s="43">
        <v>2025</v>
      </c>
      <c r="E968" s="44">
        <v>1</v>
      </c>
      <c r="F968" s="51" t="s">
        <v>279</v>
      </c>
      <c r="G968" s="11" t="s">
        <v>104</v>
      </c>
      <c r="H968" s="51" t="s">
        <v>278</v>
      </c>
      <c r="I968" s="46" t="s">
        <v>74</v>
      </c>
      <c r="J968" s="47">
        <v>3820</v>
      </c>
      <c r="K968" s="47">
        <f t="shared" si="24"/>
        <v>3820</v>
      </c>
      <c r="L968" s="48"/>
      <c r="M968" s="11" t="s">
        <v>43</v>
      </c>
      <c r="N968" s="47">
        <f t="shared" si="22"/>
        <v>3820</v>
      </c>
      <c r="O968" s="54"/>
      <c r="P968" s="62"/>
      <c r="R968" t="str">
        <f t="shared" si="25"/>
        <v>Fev/25</v>
      </c>
    </row>
    <row r="969" spans="2:18" ht="15.75" customHeight="1">
      <c r="B969" s="54">
        <v>45689</v>
      </c>
      <c r="C969" s="55" t="s">
        <v>106</v>
      </c>
      <c r="D969" s="43">
        <v>2025</v>
      </c>
      <c r="E969" s="44">
        <v>1</v>
      </c>
      <c r="F969" s="51" t="s">
        <v>280</v>
      </c>
      <c r="G969" s="45" t="s">
        <v>104</v>
      </c>
      <c r="H969" s="45" t="s">
        <v>113</v>
      </c>
      <c r="I969" s="46" t="s">
        <v>55</v>
      </c>
      <c r="J969" s="47">
        <v>2150.41</v>
      </c>
      <c r="K969" s="47">
        <f t="shared" si="24"/>
        <v>2150.41</v>
      </c>
      <c r="L969" s="48"/>
      <c r="M969" s="11" t="s">
        <v>43</v>
      </c>
      <c r="N969" s="47">
        <f t="shared" si="22"/>
        <v>2150.41</v>
      </c>
      <c r="O969" s="54"/>
      <c r="P969" s="97"/>
      <c r="R969" t="str">
        <f t="shared" si="25"/>
        <v>Fev/25</v>
      </c>
    </row>
    <row r="970" spans="2:18" ht="15.75" customHeight="1">
      <c r="B970" s="54">
        <v>45689</v>
      </c>
      <c r="C970" s="55" t="s">
        <v>106</v>
      </c>
      <c r="D970" s="43">
        <v>2025</v>
      </c>
      <c r="E970" s="44">
        <v>1</v>
      </c>
      <c r="F970" s="51" t="s">
        <v>281</v>
      </c>
      <c r="G970" s="11" t="s">
        <v>104</v>
      </c>
      <c r="H970" s="51" t="s">
        <v>113</v>
      </c>
      <c r="I970" s="46" t="s">
        <v>55</v>
      </c>
      <c r="J970" s="66">
        <v>2340.7199999999998</v>
      </c>
      <c r="K970" s="47">
        <f t="shared" si="24"/>
        <v>2340.7199999999998</v>
      </c>
      <c r="L970" s="48"/>
      <c r="M970" s="11" t="s">
        <v>43</v>
      </c>
      <c r="N970" s="47">
        <f t="shared" si="22"/>
        <v>2340.7199999999998</v>
      </c>
      <c r="O970" s="54"/>
      <c r="P970" s="97"/>
      <c r="R970" t="str">
        <f t="shared" si="25"/>
        <v>Fev/25</v>
      </c>
    </row>
    <row r="971" spans="2:18" ht="15.75" customHeight="1">
      <c r="B971" s="54">
        <v>45689</v>
      </c>
      <c r="C971" s="55" t="s">
        <v>106</v>
      </c>
      <c r="D971" s="43">
        <v>2025</v>
      </c>
      <c r="E971" s="44">
        <v>1</v>
      </c>
      <c r="F971" s="51" t="s">
        <v>282</v>
      </c>
      <c r="G971" s="45" t="s">
        <v>104</v>
      </c>
      <c r="H971" s="51" t="s">
        <v>116</v>
      </c>
      <c r="I971" s="46" t="s">
        <v>55</v>
      </c>
      <c r="J971" s="66">
        <v>2554.2600000000002</v>
      </c>
      <c r="K971" s="47">
        <f t="shared" si="24"/>
        <v>2554.2600000000002</v>
      </c>
      <c r="L971" s="48"/>
      <c r="M971" s="11" t="s">
        <v>43</v>
      </c>
      <c r="N971" s="47">
        <f t="shared" si="22"/>
        <v>2554.2600000000002</v>
      </c>
      <c r="O971" s="54"/>
      <c r="P971" s="97"/>
      <c r="R971" t="str">
        <f t="shared" si="25"/>
        <v>Fev/25</v>
      </c>
    </row>
    <row r="972" spans="2:18" ht="15.75" customHeight="1">
      <c r="B972" s="54">
        <v>45689</v>
      </c>
      <c r="C972" s="55" t="s">
        <v>106</v>
      </c>
      <c r="D972" s="43">
        <v>2025</v>
      </c>
      <c r="E972" s="44">
        <v>1</v>
      </c>
      <c r="F972" s="51" t="s">
        <v>283</v>
      </c>
      <c r="G972" s="45" t="s">
        <v>104</v>
      </c>
      <c r="H972" s="51" t="s">
        <v>116</v>
      </c>
      <c r="I972" s="46" t="s">
        <v>55</v>
      </c>
      <c r="J972" s="66">
        <v>1480</v>
      </c>
      <c r="K972" s="47">
        <f t="shared" si="24"/>
        <v>1480</v>
      </c>
      <c r="L972" s="48"/>
      <c r="M972" s="11" t="s">
        <v>43</v>
      </c>
      <c r="N972" s="47">
        <f t="shared" si="22"/>
        <v>1480</v>
      </c>
      <c r="O972" s="54"/>
      <c r="P972" s="97"/>
      <c r="R972" t="str">
        <f t="shared" si="25"/>
        <v>Fev/25</v>
      </c>
    </row>
    <row r="973" spans="2:18" ht="15.75" customHeight="1">
      <c r="B973" s="54">
        <v>45689</v>
      </c>
      <c r="C973" s="55" t="s">
        <v>106</v>
      </c>
      <c r="D973" s="43">
        <v>2025</v>
      </c>
      <c r="E973" s="44">
        <v>1</v>
      </c>
      <c r="F973" s="51" t="s">
        <v>284</v>
      </c>
      <c r="G973" s="45" t="s">
        <v>104</v>
      </c>
      <c r="H973" s="51" t="s">
        <v>116</v>
      </c>
      <c r="I973" s="46" t="s">
        <v>55</v>
      </c>
      <c r="J973" s="66">
        <v>1311.78</v>
      </c>
      <c r="K973" s="47">
        <f t="shared" si="24"/>
        <v>1311.78</v>
      </c>
      <c r="L973" s="48"/>
      <c r="M973" s="11" t="s">
        <v>43</v>
      </c>
      <c r="N973" s="47">
        <f t="shared" si="22"/>
        <v>1311.78</v>
      </c>
      <c r="O973" s="54"/>
      <c r="P973" s="97"/>
      <c r="R973" t="str">
        <f t="shared" si="25"/>
        <v>Fev/25</v>
      </c>
    </row>
    <row r="974" spans="2:18" ht="15.75" customHeight="1">
      <c r="B974" s="54">
        <v>45689</v>
      </c>
      <c r="C974" s="55" t="s">
        <v>106</v>
      </c>
      <c r="D974" s="43">
        <v>2025</v>
      </c>
      <c r="E974" s="44">
        <v>1</v>
      </c>
      <c r="F974" s="45" t="s">
        <v>285</v>
      </c>
      <c r="G974" s="45" t="s">
        <v>104</v>
      </c>
      <c r="H974" s="51" t="s">
        <v>113</v>
      </c>
      <c r="I974" s="46" t="s">
        <v>55</v>
      </c>
      <c r="J974" s="66">
        <v>1473</v>
      </c>
      <c r="K974" s="47">
        <f t="shared" si="24"/>
        <v>1473</v>
      </c>
      <c r="L974" s="48"/>
      <c r="M974" s="11" t="s">
        <v>43</v>
      </c>
      <c r="N974" s="47">
        <f t="shared" si="22"/>
        <v>1473</v>
      </c>
      <c r="O974" s="54"/>
      <c r="P974" s="97"/>
      <c r="R974" t="str">
        <f t="shared" si="25"/>
        <v>Fev/25</v>
      </c>
    </row>
    <row r="975" spans="2:18" ht="15.75" customHeight="1">
      <c r="B975" s="54">
        <v>45689</v>
      </c>
      <c r="C975" s="55" t="s">
        <v>106</v>
      </c>
      <c r="D975" s="43">
        <v>2025</v>
      </c>
      <c r="E975" s="56">
        <v>1</v>
      </c>
      <c r="F975" s="57" t="s">
        <v>290</v>
      </c>
      <c r="G975" s="58" t="s">
        <v>57</v>
      </c>
      <c r="H975" s="57" t="s">
        <v>58</v>
      </c>
      <c r="I975" s="59" t="s">
        <v>55</v>
      </c>
      <c r="J975" s="60">
        <v>2000</v>
      </c>
      <c r="K975" s="47">
        <f t="shared" si="24"/>
        <v>2000</v>
      </c>
      <c r="L975" s="48"/>
      <c r="M975" s="55" t="s">
        <v>43</v>
      </c>
      <c r="N975" s="47">
        <f t="shared" si="22"/>
        <v>2000</v>
      </c>
      <c r="O975" s="54"/>
      <c r="P975" s="62"/>
      <c r="R975" t="str">
        <f t="shared" si="25"/>
        <v>Fev/25</v>
      </c>
    </row>
    <row r="976" spans="2:18" ht="15.75" customHeight="1">
      <c r="B976" s="54">
        <v>45689</v>
      </c>
      <c r="C976" s="55" t="s">
        <v>106</v>
      </c>
      <c r="D976" s="43">
        <v>2025</v>
      </c>
      <c r="E976" s="56">
        <v>1</v>
      </c>
      <c r="F976" s="57" t="s">
        <v>291</v>
      </c>
      <c r="G976" s="55" t="s">
        <v>57</v>
      </c>
      <c r="H976" s="57" t="s">
        <v>292</v>
      </c>
      <c r="I976" s="59" t="s">
        <v>55</v>
      </c>
      <c r="J976" s="60">
        <v>0</v>
      </c>
      <c r="K976" s="47">
        <f t="shared" si="24"/>
        <v>0</v>
      </c>
      <c r="L976" s="48"/>
      <c r="M976" s="55" t="s">
        <v>43</v>
      </c>
      <c r="N976" s="47">
        <f t="shared" si="22"/>
        <v>0</v>
      </c>
      <c r="O976" s="54"/>
      <c r="P976" s="62"/>
      <c r="R976" t="str">
        <f t="shared" si="25"/>
        <v>Fev/25</v>
      </c>
    </row>
    <row r="977" spans="2:18" ht="15.75" customHeight="1">
      <c r="B977" s="54">
        <v>45689</v>
      </c>
      <c r="C977" s="55" t="s">
        <v>106</v>
      </c>
      <c r="D977" s="43">
        <v>2025</v>
      </c>
      <c r="E977" s="44">
        <v>1</v>
      </c>
      <c r="F977" s="51" t="s">
        <v>101</v>
      </c>
      <c r="G977" s="45" t="s">
        <v>101</v>
      </c>
      <c r="H977" s="51" t="s">
        <v>293</v>
      </c>
      <c r="I977" s="46" t="s">
        <v>55</v>
      </c>
      <c r="J977" s="66">
        <v>12800</v>
      </c>
      <c r="K977" s="47">
        <f t="shared" si="24"/>
        <v>12800</v>
      </c>
      <c r="L977" s="48"/>
      <c r="M977" s="11" t="s">
        <v>43</v>
      </c>
      <c r="N977" s="47">
        <f t="shared" si="22"/>
        <v>12800</v>
      </c>
      <c r="O977" s="13"/>
      <c r="P977" s="67"/>
      <c r="R977" t="str">
        <f t="shared" si="25"/>
        <v>Fev/25</v>
      </c>
    </row>
    <row r="978" spans="2:18" ht="15.75" customHeight="1">
      <c r="B978" s="54">
        <v>45689</v>
      </c>
      <c r="C978" s="55" t="s">
        <v>106</v>
      </c>
      <c r="D978" s="43">
        <v>2025</v>
      </c>
      <c r="E978" s="44">
        <v>1</v>
      </c>
      <c r="F978" s="45" t="s">
        <v>48</v>
      </c>
      <c r="G978" s="51" t="s">
        <v>49</v>
      </c>
      <c r="H978" s="45" t="s">
        <v>50</v>
      </c>
      <c r="I978" s="46" t="s">
        <v>55</v>
      </c>
      <c r="J978" s="47">
        <v>15000</v>
      </c>
      <c r="K978" s="47">
        <f t="shared" si="24"/>
        <v>15000</v>
      </c>
      <c r="L978" s="48"/>
      <c r="M978" s="11" t="s">
        <v>43</v>
      </c>
      <c r="N978" s="47">
        <f t="shared" si="22"/>
        <v>15000</v>
      </c>
      <c r="O978" s="13"/>
      <c r="P978" s="67"/>
      <c r="R978" t="str">
        <f t="shared" si="25"/>
        <v>Fev/25</v>
      </c>
    </row>
    <row r="979" spans="2:18" ht="15.75" customHeight="1">
      <c r="B979" s="54">
        <v>45689</v>
      </c>
      <c r="C979" s="55" t="s">
        <v>106</v>
      </c>
      <c r="D979" s="43">
        <v>2025</v>
      </c>
      <c r="E979" s="56">
        <v>1</v>
      </c>
      <c r="F979" s="51" t="s">
        <v>370</v>
      </c>
      <c r="G979" s="45" t="s">
        <v>57</v>
      </c>
      <c r="H979" s="51" t="s">
        <v>371</v>
      </c>
      <c r="I979" s="46" t="s">
        <v>74</v>
      </c>
      <c r="J979" s="66">
        <v>288.7</v>
      </c>
      <c r="K979" s="47">
        <f t="shared" si="24"/>
        <v>288.7</v>
      </c>
      <c r="L979" s="48"/>
      <c r="M979" s="11" t="s">
        <v>43</v>
      </c>
      <c r="N979" s="47">
        <f t="shared" si="22"/>
        <v>288.7</v>
      </c>
      <c r="O979" s="13"/>
      <c r="P979" s="67"/>
      <c r="R979" t="str">
        <f t="shared" si="25"/>
        <v>Fev/25</v>
      </c>
    </row>
    <row r="980" spans="2:18" ht="15.75" customHeight="1">
      <c r="B980" s="54">
        <v>45689</v>
      </c>
      <c r="C980" s="55" t="s">
        <v>106</v>
      </c>
      <c r="D980" s="43">
        <v>2025</v>
      </c>
      <c r="E980" s="56">
        <v>1</v>
      </c>
      <c r="F980" s="51" t="s">
        <v>217</v>
      </c>
      <c r="G980" s="45" t="s">
        <v>57</v>
      </c>
      <c r="H980" s="51" t="s">
        <v>617</v>
      </c>
      <c r="I980" s="46" t="s">
        <v>74</v>
      </c>
      <c r="J980" s="66">
        <v>240</v>
      </c>
      <c r="K980" s="47">
        <f t="shared" si="24"/>
        <v>240</v>
      </c>
      <c r="L980" s="48"/>
      <c r="M980" s="11" t="s">
        <v>43</v>
      </c>
      <c r="N980" s="47">
        <f t="shared" si="22"/>
        <v>240</v>
      </c>
      <c r="O980" s="13"/>
      <c r="P980" s="67"/>
      <c r="R980" t="str">
        <f t="shared" si="25"/>
        <v>Fev/25</v>
      </c>
    </row>
    <row r="981" spans="2:18" ht="15.75" customHeight="1">
      <c r="B981" s="54">
        <v>45689</v>
      </c>
      <c r="C981" s="55" t="s">
        <v>106</v>
      </c>
      <c r="D981" s="43">
        <v>2025</v>
      </c>
      <c r="E981" s="44">
        <v>1</v>
      </c>
      <c r="F981" s="45" t="s">
        <v>73</v>
      </c>
      <c r="G981" s="45" t="s">
        <v>40</v>
      </c>
      <c r="H981" s="45" t="s">
        <v>73</v>
      </c>
      <c r="I981" s="46" t="s">
        <v>74</v>
      </c>
      <c r="J981" s="47">
        <v>428</v>
      </c>
      <c r="K981" s="47">
        <f t="shared" si="24"/>
        <v>428</v>
      </c>
      <c r="L981" s="48"/>
      <c r="M981" s="11" t="s">
        <v>43</v>
      </c>
      <c r="N981" s="47">
        <f t="shared" si="22"/>
        <v>428</v>
      </c>
      <c r="O981" s="13"/>
      <c r="P981" s="67"/>
      <c r="R981" t="str">
        <f t="shared" si="25"/>
        <v>Fev/25</v>
      </c>
    </row>
    <row r="982" spans="2:18" ht="15.75" customHeight="1">
      <c r="B982" s="54">
        <v>45689</v>
      </c>
      <c r="C982" s="55" t="s">
        <v>106</v>
      </c>
      <c r="D982" s="43">
        <v>2025</v>
      </c>
      <c r="E982" s="44">
        <v>1</v>
      </c>
      <c r="F982" s="45" t="s">
        <v>162</v>
      </c>
      <c r="G982" s="45" t="s">
        <v>57</v>
      </c>
      <c r="H982" s="45" t="s">
        <v>163</v>
      </c>
      <c r="I982" s="46" t="s">
        <v>74</v>
      </c>
      <c r="J982" s="47">
        <v>1050</v>
      </c>
      <c r="K982" s="47">
        <f t="shared" si="24"/>
        <v>1050</v>
      </c>
      <c r="L982" s="48"/>
      <c r="M982" s="11" t="s">
        <v>43</v>
      </c>
      <c r="N982" s="47">
        <f t="shared" si="22"/>
        <v>1050</v>
      </c>
      <c r="O982" s="13"/>
      <c r="P982" s="67"/>
      <c r="R982" t="str">
        <f t="shared" si="25"/>
        <v>Fev/25</v>
      </c>
    </row>
    <row r="983" spans="2:18" ht="15.75" customHeight="1">
      <c r="B983" s="54">
        <v>45689</v>
      </c>
      <c r="C983" s="55" t="s">
        <v>106</v>
      </c>
      <c r="D983" s="43">
        <v>2025</v>
      </c>
      <c r="E983" s="44">
        <v>1</v>
      </c>
      <c r="F983" s="51" t="s">
        <v>468</v>
      </c>
      <c r="G983" s="45" t="s">
        <v>104</v>
      </c>
      <c r="H983" s="45" t="s">
        <v>113</v>
      </c>
      <c r="I983" s="46" t="s">
        <v>55</v>
      </c>
      <c r="J983" s="66">
        <v>692.8</v>
      </c>
      <c r="K983" s="47">
        <f t="shared" si="24"/>
        <v>692.8</v>
      </c>
      <c r="L983" s="48"/>
      <c r="M983" s="11" t="s">
        <v>43</v>
      </c>
      <c r="N983" s="47">
        <f t="shared" si="22"/>
        <v>692.8</v>
      </c>
      <c r="O983" s="13"/>
      <c r="P983" s="67"/>
      <c r="R983" t="str">
        <f t="shared" si="25"/>
        <v>Fev/25</v>
      </c>
    </row>
    <row r="984" spans="2:18" ht="15.75" customHeight="1">
      <c r="B984" s="54">
        <v>45689</v>
      </c>
      <c r="C984" s="55" t="s">
        <v>106</v>
      </c>
      <c r="D984" s="43">
        <v>2025</v>
      </c>
      <c r="E984" s="44">
        <v>1</v>
      </c>
      <c r="F984" s="51" t="s">
        <v>120</v>
      </c>
      <c r="G984" s="45" t="s">
        <v>104</v>
      </c>
      <c r="H984" s="45" t="s">
        <v>116</v>
      </c>
      <c r="I984" s="46" t="s">
        <v>55</v>
      </c>
      <c r="J984" s="66">
        <v>720</v>
      </c>
      <c r="K984" s="47">
        <f t="shared" si="24"/>
        <v>720</v>
      </c>
      <c r="L984" s="48"/>
      <c r="M984" s="11" t="s">
        <v>43</v>
      </c>
      <c r="N984" s="47">
        <f t="shared" si="22"/>
        <v>720</v>
      </c>
      <c r="O984" s="13"/>
      <c r="P984" s="49"/>
      <c r="R984" t="str">
        <f t="shared" si="25"/>
        <v>Fev/25</v>
      </c>
    </row>
    <row r="985" spans="2:18" ht="15.75" customHeight="1">
      <c r="B985" s="54">
        <v>45689</v>
      </c>
      <c r="C985" s="55" t="s">
        <v>106</v>
      </c>
      <c r="D985" s="43">
        <v>2025</v>
      </c>
      <c r="E985" s="44">
        <v>1</v>
      </c>
      <c r="F985" s="51" t="s">
        <v>469</v>
      </c>
      <c r="G985" s="45" t="s">
        <v>104</v>
      </c>
      <c r="H985" s="45" t="s">
        <v>116</v>
      </c>
      <c r="I985" s="46" t="s">
        <v>55</v>
      </c>
      <c r="J985" s="66">
        <v>0</v>
      </c>
      <c r="K985" s="47">
        <f t="shared" si="24"/>
        <v>0</v>
      </c>
      <c r="L985" s="48"/>
      <c r="M985" s="11" t="s">
        <v>43</v>
      </c>
      <c r="N985" s="47">
        <f t="shared" si="22"/>
        <v>0</v>
      </c>
      <c r="O985" s="95"/>
      <c r="P985" s="125"/>
      <c r="R985" t="str">
        <f t="shared" si="25"/>
        <v>Fev/25</v>
      </c>
    </row>
    <row r="986" spans="2:18" ht="15.75" customHeight="1">
      <c r="B986" s="54">
        <v>45689</v>
      </c>
      <c r="C986" s="55" t="s">
        <v>106</v>
      </c>
      <c r="D986" s="43">
        <v>2025</v>
      </c>
      <c r="E986" s="44">
        <v>1</v>
      </c>
      <c r="F986" s="51" t="s">
        <v>118</v>
      </c>
      <c r="G986" s="45" t="s">
        <v>104</v>
      </c>
      <c r="H986" s="45" t="s">
        <v>116</v>
      </c>
      <c r="I986" s="46" t="s">
        <v>55</v>
      </c>
      <c r="J986" s="66">
        <v>800</v>
      </c>
      <c r="K986" s="47">
        <f t="shared" si="24"/>
        <v>800</v>
      </c>
      <c r="L986" s="48"/>
      <c r="M986" s="11" t="s">
        <v>43</v>
      </c>
      <c r="N986" s="47">
        <f t="shared" si="22"/>
        <v>800</v>
      </c>
      <c r="O986" s="13"/>
      <c r="P986" s="67"/>
      <c r="R986" t="str">
        <f t="shared" si="25"/>
        <v>Fev/25</v>
      </c>
    </row>
    <row r="987" spans="2:18" ht="15.75" customHeight="1">
      <c r="B987" s="54">
        <v>45689</v>
      </c>
      <c r="C987" s="55" t="s">
        <v>106</v>
      </c>
      <c r="D987" s="43">
        <v>2025</v>
      </c>
      <c r="E987" s="44">
        <v>1</v>
      </c>
      <c r="F987" s="51" t="s">
        <v>470</v>
      </c>
      <c r="G987" s="45" t="s">
        <v>104</v>
      </c>
      <c r="H987" s="45" t="s">
        <v>113</v>
      </c>
      <c r="I987" s="46" t="s">
        <v>74</v>
      </c>
      <c r="J987" s="47">
        <v>2500</v>
      </c>
      <c r="K987" s="47">
        <f t="shared" si="24"/>
        <v>2500</v>
      </c>
      <c r="L987" s="48"/>
      <c r="M987" s="11" t="s">
        <v>43</v>
      </c>
      <c r="N987" s="47">
        <f t="shared" si="22"/>
        <v>2500</v>
      </c>
      <c r="O987" s="13"/>
      <c r="P987" s="67"/>
      <c r="R987" t="str">
        <f t="shared" si="25"/>
        <v>Fev/25</v>
      </c>
    </row>
    <row r="988" spans="2:18" ht="15.75" customHeight="1">
      <c r="B988" s="54">
        <v>45689</v>
      </c>
      <c r="C988" s="55" t="s">
        <v>106</v>
      </c>
      <c r="D988" s="43">
        <v>2025</v>
      </c>
      <c r="E988" s="44">
        <v>1</v>
      </c>
      <c r="F988" s="45" t="s">
        <v>472</v>
      </c>
      <c r="G988" s="45" t="s">
        <v>104</v>
      </c>
      <c r="H988" s="45" t="s">
        <v>50</v>
      </c>
      <c r="I988" s="46" t="s">
        <v>74</v>
      </c>
      <c r="J988" s="47">
        <v>80</v>
      </c>
      <c r="K988" s="47">
        <f t="shared" si="24"/>
        <v>80</v>
      </c>
      <c r="L988" s="48"/>
      <c r="M988" s="11" t="s">
        <v>43</v>
      </c>
      <c r="N988" s="47">
        <f t="shared" si="22"/>
        <v>80</v>
      </c>
      <c r="O988" s="13"/>
      <c r="P988" s="67"/>
      <c r="R988" t="str">
        <f t="shared" si="25"/>
        <v>Fev/25</v>
      </c>
    </row>
    <row r="989" spans="2:18" ht="15.75" customHeight="1">
      <c r="B989" s="54">
        <v>45689</v>
      </c>
      <c r="C989" s="55" t="s">
        <v>106</v>
      </c>
      <c r="D989" s="43">
        <v>2025</v>
      </c>
      <c r="E989" s="44">
        <v>1</v>
      </c>
      <c r="F989" s="45" t="s">
        <v>473</v>
      </c>
      <c r="G989" s="45" t="s">
        <v>104</v>
      </c>
      <c r="H989" s="45" t="s">
        <v>50</v>
      </c>
      <c r="I989" s="46" t="s">
        <v>74</v>
      </c>
      <c r="J989" s="47">
        <v>80</v>
      </c>
      <c r="K989" s="47">
        <f t="shared" si="24"/>
        <v>80</v>
      </c>
      <c r="L989" s="48"/>
      <c r="M989" s="11" t="s">
        <v>43</v>
      </c>
      <c r="N989" s="47">
        <f t="shared" si="22"/>
        <v>80</v>
      </c>
      <c r="O989" s="13"/>
      <c r="P989" s="67"/>
      <c r="R989" t="str">
        <f t="shared" si="25"/>
        <v>Fev/25</v>
      </c>
    </row>
    <row r="990" spans="2:18" ht="15.75" customHeight="1">
      <c r="B990" s="54">
        <v>45689</v>
      </c>
      <c r="C990" s="55" t="s">
        <v>106</v>
      </c>
      <c r="D990" s="43">
        <v>2025</v>
      </c>
      <c r="E990" s="44">
        <v>1</v>
      </c>
      <c r="F990" s="45" t="s">
        <v>474</v>
      </c>
      <c r="G990" s="45" t="s">
        <v>104</v>
      </c>
      <c r="H990" s="45" t="s">
        <v>50</v>
      </c>
      <c r="I990" s="46" t="s">
        <v>74</v>
      </c>
      <c r="J990" s="47">
        <v>80</v>
      </c>
      <c r="K990" s="47">
        <f t="shared" si="24"/>
        <v>80</v>
      </c>
      <c r="L990" s="48"/>
      <c r="M990" s="11" t="s">
        <v>43</v>
      </c>
      <c r="N990" s="47">
        <f t="shared" si="22"/>
        <v>80</v>
      </c>
      <c r="O990" s="13"/>
      <c r="P990" s="67"/>
      <c r="R990" t="str">
        <f t="shared" si="25"/>
        <v>Fev/25</v>
      </c>
    </row>
    <row r="991" spans="2:18" ht="15.75" customHeight="1">
      <c r="B991" s="54">
        <v>45689</v>
      </c>
      <c r="C991" s="55" t="s">
        <v>106</v>
      </c>
      <c r="D991" s="43">
        <v>2025</v>
      </c>
      <c r="E991" s="56">
        <v>1</v>
      </c>
      <c r="F991" s="57" t="s">
        <v>476</v>
      </c>
      <c r="G991" s="57" t="s">
        <v>61</v>
      </c>
      <c r="H991" s="57" t="s">
        <v>335</v>
      </c>
      <c r="I991" s="59" t="s">
        <v>74</v>
      </c>
      <c r="J991" s="60">
        <v>200</v>
      </c>
      <c r="K991" s="47">
        <f t="shared" si="24"/>
        <v>200</v>
      </c>
      <c r="L991" s="61"/>
      <c r="M991" s="55" t="s">
        <v>43</v>
      </c>
      <c r="N991" s="47">
        <f t="shared" si="22"/>
        <v>200</v>
      </c>
      <c r="O991" s="13"/>
      <c r="P991" s="49"/>
      <c r="R991" t="str">
        <f t="shared" si="25"/>
        <v>Fev/25</v>
      </c>
    </row>
    <row r="992" spans="2:18" ht="15.75" customHeight="1">
      <c r="B992" s="54">
        <v>45689</v>
      </c>
      <c r="C992" s="55" t="s">
        <v>106</v>
      </c>
      <c r="D992" s="55">
        <v>2025</v>
      </c>
      <c r="E992" s="56">
        <v>1</v>
      </c>
      <c r="F992" s="57" t="s">
        <v>355</v>
      </c>
      <c r="G992" s="57" t="s">
        <v>40</v>
      </c>
      <c r="H992" s="57" t="s">
        <v>220</v>
      </c>
      <c r="I992" s="59" t="s">
        <v>42</v>
      </c>
      <c r="J992" s="60">
        <v>85</v>
      </c>
      <c r="K992" s="47">
        <f t="shared" si="24"/>
        <v>85</v>
      </c>
      <c r="L992" s="61"/>
      <c r="M992" s="55" t="s">
        <v>43</v>
      </c>
      <c r="N992" s="47">
        <f t="shared" si="22"/>
        <v>85</v>
      </c>
      <c r="O992" s="54">
        <v>45692</v>
      </c>
      <c r="P992" s="97"/>
      <c r="R992" t="str">
        <f t="shared" si="25"/>
        <v>Fev/25</v>
      </c>
    </row>
    <row r="993" spans="2:18" ht="15.75" customHeight="1">
      <c r="B993" s="54">
        <v>45689</v>
      </c>
      <c r="C993" s="55" t="s">
        <v>106</v>
      </c>
      <c r="D993" s="55">
        <v>2025</v>
      </c>
      <c r="E993" s="56">
        <v>1</v>
      </c>
      <c r="F993" s="57" t="s">
        <v>561</v>
      </c>
      <c r="G993" s="57" t="s">
        <v>40</v>
      </c>
      <c r="H993" s="57" t="s">
        <v>220</v>
      </c>
      <c r="I993" s="59" t="s">
        <v>42</v>
      </c>
      <c r="J993" s="60">
        <v>13.5</v>
      </c>
      <c r="K993" s="47">
        <f t="shared" si="24"/>
        <v>13.5</v>
      </c>
      <c r="L993" s="61"/>
      <c r="M993" s="55" t="s">
        <v>43</v>
      </c>
      <c r="N993" s="47">
        <f t="shared" si="22"/>
        <v>13.5</v>
      </c>
      <c r="O993" s="54">
        <v>45692</v>
      </c>
      <c r="P993" s="97"/>
      <c r="R993" t="str">
        <f t="shared" si="25"/>
        <v>Fev/25</v>
      </c>
    </row>
    <row r="994" spans="2:18" ht="15.75" customHeight="1">
      <c r="B994" s="54">
        <v>45689</v>
      </c>
      <c r="C994" s="55" t="s">
        <v>106</v>
      </c>
      <c r="D994" s="55">
        <v>2025</v>
      </c>
      <c r="E994" s="56">
        <v>1</v>
      </c>
      <c r="F994" s="45" t="s">
        <v>63</v>
      </c>
      <c r="G994" s="45" t="s">
        <v>49</v>
      </c>
      <c r="H994" s="45" t="s">
        <v>50</v>
      </c>
      <c r="I994" s="46" t="s">
        <v>55</v>
      </c>
      <c r="J994" s="47">
        <v>613.69000000000005</v>
      </c>
      <c r="K994" s="47">
        <f t="shared" si="24"/>
        <v>613.69000000000005</v>
      </c>
      <c r="L994" s="48"/>
      <c r="M994" s="11" t="s">
        <v>43</v>
      </c>
      <c r="N994" s="47">
        <f t="shared" si="22"/>
        <v>613.69000000000005</v>
      </c>
      <c r="O994" s="54">
        <v>45708</v>
      </c>
      <c r="P994" s="62"/>
      <c r="R994" t="str">
        <f t="shared" si="25"/>
        <v>Fev/25</v>
      </c>
    </row>
    <row r="995" spans="2:18" ht="15.75" customHeight="1">
      <c r="B995" s="54">
        <v>45689</v>
      </c>
      <c r="C995" s="55" t="s">
        <v>106</v>
      </c>
      <c r="D995" s="55">
        <v>2025</v>
      </c>
      <c r="E995" s="56">
        <v>1</v>
      </c>
      <c r="F995" s="58" t="s">
        <v>59</v>
      </c>
      <c r="G995" s="57" t="s">
        <v>49</v>
      </c>
      <c r="H995" s="58" t="s">
        <v>59</v>
      </c>
      <c r="I995" s="59" t="s">
        <v>55</v>
      </c>
      <c r="J995" s="96">
        <v>623.87</v>
      </c>
      <c r="K995" s="47">
        <f t="shared" si="24"/>
        <v>623.87</v>
      </c>
      <c r="L995" s="60"/>
      <c r="M995" s="55" t="s">
        <v>43</v>
      </c>
      <c r="N995" s="47">
        <f t="shared" si="22"/>
        <v>623.87</v>
      </c>
      <c r="O995" s="54">
        <v>45708</v>
      </c>
      <c r="P995" s="97"/>
      <c r="R995" t="str">
        <f t="shared" si="25"/>
        <v>Fev/25</v>
      </c>
    </row>
    <row r="996" spans="2:18" ht="15.75" customHeight="1">
      <c r="B996" s="54">
        <v>45689</v>
      </c>
      <c r="C996" s="55" t="s">
        <v>106</v>
      </c>
      <c r="D996" s="55">
        <v>2025</v>
      </c>
      <c r="E996" s="56">
        <v>8</v>
      </c>
      <c r="F996" s="57" t="s">
        <v>64</v>
      </c>
      <c r="G996" s="57" t="s">
        <v>46</v>
      </c>
      <c r="H996" s="57" t="s">
        <v>65</v>
      </c>
      <c r="I996" s="59" t="s">
        <v>42</v>
      </c>
      <c r="J996" s="60">
        <v>32.99</v>
      </c>
      <c r="K996" s="47">
        <f t="shared" si="24"/>
        <v>263.92</v>
      </c>
      <c r="L996" s="60"/>
      <c r="M996" s="55" t="s">
        <v>43</v>
      </c>
      <c r="N996" s="47">
        <f t="shared" si="22"/>
        <v>263.92</v>
      </c>
      <c r="O996" s="54">
        <v>45703</v>
      </c>
      <c r="P996" s="62">
        <v>18006</v>
      </c>
      <c r="R996" t="str">
        <f t="shared" si="25"/>
        <v>Fev/25</v>
      </c>
    </row>
    <row r="997" spans="2:18" ht="15.75" customHeight="1">
      <c r="B997" s="54">
        <v>45689</v>
      </c>
      <c r="C997" s="55" t="s">
        <v>106</v>
      </c>
      <c r="D997" s="55">
        <v>2025</v>
      </c>
      <c r="E997" s="56">
        <v>5</v>
      </c>
      <c r="F997" s="57" t="s">
        <v>66</v>
      </c>
      <c r="G997" s="57" t="s">
        <v>46</v>
      </c>
      <c r="H997" s="57" t="s">
        <v>65</v>
      </c>
      <c r="I997" s="59" t="s">
        <v>42</v>
      </c>
      <c r="J997" s="60">
        <v>27</v>
      </c>
      <c r="K997" s="47">
        <f t="shared" si="24"/>
        <v>135</v>
      </c>
      <c r="L997" s="60"/>
      <c r="M997" s="55" t="s">
        <v>43</v>
      </c>
      <c r="N997" s="47">
        <f t="shared" si="22"/>
        <v>135</v>
      </c>
      <c r="O997" s="54">
        <v>45703</v>
      </c>
      <c r="P997" s="62">
        <v>18006</v>
      </c>
      <c r="R997" t="str">
        <f t="shared" si="25"/>
        <v>Fev/25</v>
      </c>
    </row>
    <row r="998" spans="2:18" ht="15.75" customHeight="1">
      <c r="B998" s="54">
        <v>45689</v>
      </c>
      <c r="C998" s="55" t="s">
        <v>106</v>
      </c>
      <c r="D998" s="55">
        <v>2025</v>
      </c>
      <c r="E998" s="56">
        <v>1</v>
      </c>
      <c r="F998" s="57" t="s">
        <v>618</v>
      </c>
      <c r="G998" s="57" t="s">
        <v>93</v>
      </c>
      <c r="H998" s="57" t="s">
        <v>229</v>
      </c>
      <c r="I998" s="59" t="s">
        <v>42</v>
      </c>
      <c r="J998" s="60">
        <v>177.29</v>
      </c>
      <c r="K998" s="47">
        <f t="shared" si="24"/>
        <v>177.29</v>
      </c>
      <c r="L998" s="60"/>
      <c r="M998" s="55" t="s">
        <v>51</v>
      </c>
      <c r="N998" s="47">
        <f t="shared" si="22"/>
        <v>177.29</v>
      </c>
      <c r="O998" s="54">
        <v>45709</v>
      </c>
      <c r="P998" s="62">
        <v>72666</v>
      </c>
      <c r="R998" t="str">
        <f t="shared" si="25"/>
        <v>Fev/25</v>
      </c>
    </row>
    <row r="999" spans="2:18" ht="15.75" customHeight="1">
      <c r="B999" s="54">
        <v>45689</v>
      </c>
      <c r="C999" s="55" t="s">
        <v>106</v>
      </c>
      <c r="D999" s="55">
        <v>2025</v>
      </c>
      <c r="E999" s="56">
        <v>2</v>
      </c>
      <c r="F999" s="57" t="s">
        <v>202</v>
      </c>
      <c r="G999" s="57" t="s">
        <v>93</v>
      </c>
      <c r="H999" s="57" t="s">
        <v>229</v>
      </c>
      <c r="I999" s="59" t="s">
        <v>42</v>
      </c>
      <c r="J999" s="60">
        <v>100.68</v>
      </c>
      <c r="K999" s="47">
        <f t="shared" si="24"/>
        <v>201.36</v>
      </c>
      <c r="L999" s="60"/>
      <c r="M999" s="55" t="s">
        <v>51</v>
      </c>
      <c r="N999" s="47">
        <f t="shared" si="22"/>
        <v>201.36</v>
      </c>
      <c r="O999" s="54">
        <v>45709</v>
      </c>
      <c r="P999" s="62">
        <v>72666</v>
      </c>
      <c r="R999" t="str">
        <f t="shared" si="25"/>
        <v>Fev/25</v>
      </c>
    </row>
    <row r="1000" spans="2:18" ht="15.75" customHeight="1">
      <c r="B1000" s="54">
        <v>45689</v>
      </c>
      <c r="C1000" s="55" t="s">
        <v>106</v>
      </c>
      <c r="D1000" s="55">
        <v>2025</v>
      </c>
      <c r="E1000" s="56">
        <v>3</v>
      </c>
      <c r="F1000" s="57" t="s">
        <v>235</v>
      </c>
      <c r="G1000" s="57" t="s">
        <v>93</v>
      </c>
      <c r="H1000" s="57" t="s">
        <v>229</v>
      </c>
      <c r="I1000" s="59" t="s">
        <v>42</v>
      </c>
      <c r="J1000" s="60">
        <v>35.78</v>
      </c>
      <c r="K1000" s="47">
        <f t="shared" si="24"/>
        <v>107.34</v>
      </c>
      <c r="L1000" s="60"/>
      <c r="M1000" s="55" t="s">
        <v>51</v>
      </c>
      <c r="N1000" s="47">
        <f t="shared" si="22"/>
        <v>107.34</v>
      </c>
      <c r="O1000" s="54">
        <v>45709</v>
      </c>
      <c r="P1000" s="62">
        <v>72666</v>
      </c>
      <c r="R1000" t="str">
        <f t="shared" si="25"/>
        <v>Fev/25</v>
      </c>
    </row>
    <row r="1001" spans="2:18" ht="15.75" customHeight="1">
      <c r="B1001" s="54">
        <v>45689</v>
      </c>
      <c r="C1001" s="55" t="s">
        <v>106</v>
      </c>
      <c r="D1001" s="55">
        <v>2025</v>
      </c>
      <c r="E1001" s="56">
        <v>4</v>
      </c>
      <c r="F1001" s="57" t="s">
        <v>228</v>
      </c>
      <c r="G1001" s="57" t="s">
        <v>93</v>
      </c>
      <c r="H1001" s="57" t="s">
        <v>229</v>
      </c>
      <c r="I1001" s="59" t="s">
        <v>42</v>
      </c>
      <c r="J1001" s="60">
        <v>26.46</v>
      </c>
      <c r="K1001" s="47">
        <f t="shared" si="24"/>
        <v>105.84</v>
      </c>
      <c r="L1001" s="60"/>
      <c r="M1001" s="55" t="s">
        <v>51</v>
      </c>
      <c r="N1001" s="47">
        <f t="shared" si="22"/>
        <v>105.84</v>
      </c>
      <c r="O1001" s="54">
        <v>45709</v>
      </c>
      <c r="P1001" s="62">
        <v>72666</v>
      </c>
      <c r="R1001" t="str">
        <f t="shared" si="25"/>
        <v>Fev/25</v>
      </c>
    </row>
    <row r="1002" spans="2:18" ht="15.75" customHeight="1">
      <c r="B1002" s="54">
        <v>45689</v>
      </c>
      <c r="C1002" s="55" t="s">
        <v>106</v>
      </c>
      <c r="D1002" s="55">
        <v>2025</v>
      </c>
      <c r="E1002" s="56">
        <v>5</v>
      </c>
      <c r="F1002" s="57" t="s">
        <v>205</v>
      </c>
      <c r="G1002" s="57" t="s">
        <v>93</v>
      </c>
      <c r="H1002" s="57" t="s">
        <v>229</v>
      </c>
      <c r="I1002" s="59" t="s">
        <v>42</v>
      </c>
      <c r="J1002" s="60">
        <v>289</v>
      </c>
      <c r="K1002" s="47">
        <f t="shared" si="24"/>
        <v>1445</v>
      </c>
      <c r="L1002" s="60"/>
      <c r="M1002" s="55" t="s">
        <v>51</v>
      </c>
      <c r="N1002" s="47">
        <f t="shared" si="22"/>
        <v>1445</v>
      </c>
      <c r="O1002" s="54">
        <v>45709</v>
      </c>
      <c r="P1002" s="62">
        <v>72666</v>
      </c>
      <c r="R1002" t="str">
        <f t="shared" si="25"/>
        <v>Fev/25</v>
      </c>
    </row>
    <row r="1003" spans="2:18" ht="15.75" customHeight="1">
      <c r="B1003" s="54">
        <v>45689</v>
      </c>
      <c r="C1003" s="55" t="s">
        <v>106</v>
      </c>
      <c r="D1003" s="55">
        <v>2025</v>
      </c>
      <c r="E1003" s="44">
        <v>1</v>
      </c>
      <c r="F1003" s="45" t="s">
        <v>273</v>
      </c>
      <c r="G1003" s="45" t="s">
        <v>53</v>
      </c>
      <c r="H1003" s="45" t="s">
        <v>466</v>
      </c>
      <c r="I1003" s="46" t="s">
        <v>74</v>
      </c>
      <c r="J1003" s="47">
        <v>850</v>
      </c>
      <c r="K1003" s="47">
        <f t="shared" si="24"/>
        <v>850</v>
      </c>
      <c r="L1003" s="60"/>
      <c r="M1003" s="55" t="s">
        <v>43</v>
      </c>
      <c r="N1003" s="47">
        <f t="shared" si="22"/>
        <v>850</v>
      </c>
      <c r="O1003" s="54">
        <v>45716</v>
      </c>
      <c r="P1003" s="97">
        <v>0</v>
      </c>
      <c r="R1003" t="str">
        <f t="shared" si="25"/>
        <v>Fev/25</v>
      </c>
    </row>
    <row r="1004" spans="2:18" ht="15.75" customHeight="1">
      <c r="B1004" s="54">
        <v>45689</v>
      </c>
      <c r="C1004" s="55" t="s">
        <v>106</v>
      </c>
      <c r="D1004" s="55">
        <v>2025</v>
      </c>
      <c r="E1004" s="56">
        <v>1</v>
      </c>
      <c r="F1004" s="57" t="s">
        <v>619</v>
      </c>
      <c r="G1004" s="57" t="s">
        <v>109</v>
      </c>
      <c r="H1004" s="58" t="s">
        <v>620</v>
      </c>
      <c r="I1004" s="59" t="s">
        <v>55</v>
      </c>
      <c r="J1004" s="96">
        <v>2000</v>
      </c>
      <c r="K1004" s="47">
        <f t="shared" si="24"/>
        <v>2000</v>
      </c>
      <c r="L1004" s="60"/>
      <c r="M1004" s="55" t="s">
        <v>43</v>
      </c>
      <c r="N1004" s="47">
        <f t="shared" si="22"/>
        <v>2000</v>
      </c>
      <c r="O1004" s="54">
        <v>45715</v>
      </c>
      <c r="P1004" s="97">
        <v>0</v>
      </c>
      <c r="R1004" t="str">
        <f t="shared" si="25"/>
        <v>Fev/25</v>
      </c>
    </row>
    <row r="1005" spans="2:18" ht="15.75" customHeight="1">
      <c r="B1005" s="54">
        <v>45689</v>
      </c>
      <c r="C1005" s="55" t="s">
        <v>106</v>
      </c>
      <c r="D1005" s="55">
        <v>2025</v>
      </c>
      <c r="E1005" s="56">
        <v>1</v>
      </c>
      <c r="F1005" s="58" t="s">
        <v>621</v>
      </c>
      <c r="G1005" s="57" t="s">
        <v>108</v>
      </c>
      <c r="H1005" s="58" t="s">
        <v>159</v>
      </c>
      <c r="I1005" s="59" t="s">
        <v>42</v>
      </c>
      <c r="J1005" s="96">
        <v>1100</v>
      </c>
      <c r="K1005" s="47">
        <f t="shared" si="24"/>
        <v>1100</v>
      </c>
      <c r="L1005" s="60"/>
      <c r="M1005" s="55" t="s">
        <v>43</v>
      </c>
      <c r="N1005" s="47">
        <f t="shared" si="22"/>
        <v>1100</v>
      </c>
      <c r="O1005" s="54">
        <v>45691</v>
      </c>
      <c r="P1005" s="97">
        <v>0</v>
      </c>
      <c r="R1005" t="str">
        <f t="shared" si="25"/>
        <v>Fev/25</v>
      </c>
    </row>
    <row r="1006" spans="2:18" ht="15.75" customHeight="1">
      <c r="B1006" s="54">
        <v>45689</v>
      </c>
      <c r="C1006" s="55" t="s">
        <v>106</v>
      </c>
      <c r="D1006" s="55">
        <v>2025</v>
      </c>
      <c r="E1006" s="56">
        <v>1</v>
      </c>
      <c r="F1006" s="57" t="s">
        <v>126</v>
      </c>
      <c r="G1006" s="58" t="s">
        <v>104</v>
      </c>
      <c r="H1006" s="57" t="s">
        <v>423</v>
      </c>
      <c r="I1006" s="59" t="s">
        <v>42</v>
      </c>
      <c r="J1006" s="60">
        <v>3550</v>
      </c>
      <c r="K1006" s="47">
        <f t="shared" si="24"/>
        <v>3550</v>
      </c>
      <c r="L1006" s="60"/>
      <c r="M1006" s="55" t="s">
        <v>43</v>
      </c>
      <c r="N1006" s="47">
        <f t="shared" si="22"/>
        <v>3550</v>
      </c>
      <c r="O1006" s="126">
        <v>45715</v>
      </c>
      <c r="P1006" s="62">
        <v>0</v>
      </c>
      <c r="R1006" t="str">
        <f t="shared" si="25"/>
        <v>Fev/25</v>
      </c>
    </row>
    <row r="1007" spans="2:18" ht="15.75" customHeight="1">
      <c r="B1007" s="54">
        <v>45689</v>
      </c>
      <c r="C1007" s="55" t="s">
        <v>106</v>
      </c>
      <c r="D1007" s="55">
        <v>2025</v>
      </c>
      <c r="E1007" s="56">
        <v>1</v>
      </c>
      <c r="F1007" s="58" t="s">
        <v>622</v>
      </c>
      <c r="G1007" s="57" t="s">
        <v>108</v>
      </c>
      <c r="H1007" s="58" t="s">
        <v>533</v>
      </c>
      <c r="I1007" s="59" t="s">
        <v>74</v>
      </c>
      <c r="J1007" s="60">
        <v>1000</v>
      </c>
      <c r="K1007" s="47">
        <f t="shared" si="24"/>
        <v>1000</v>
      </c>
      <c r="L1007" s="60"/>
      <c r="M1007" s="55" t="s">
        <v>43</v>
      </c>
      <c r="N1007" s="47">
        <f t="shared" si="22"/>
        <v>1000</v>
      </c>
      <c r="O1007" s="54">
        <v>45715</v>
      </c>
      <c r="P1007" s="97">
        <v>0</v>
      </c>
      <c r="R1007" t="str">
        <f t="shared" si="25"/>
        <v>Fev/25</v>
      </c>
    </row>
    <row r="1008" spans="2:18" ht="15.75" customHeight="1">
      <c r="B1008" s="70">
        <v>45689</v>
      </c>
      <c r="C1008" s="55" t="s">
        <v>106</v>
      </c>
      <c r="D1008" s="55">
        <v>2025</v>
      </c>
      <c r="E1008" s="44">
        <v>1</v>
      </c>
      <c r="F1008" s="51" t="s">
        <v>623</v>
      </c>
      <c r="G1008" s="45" t="s">
        <v>61</v>
      </c>
      <c r="H1008" s="51" t="s">
        <v>276</v>
      </c>
      <c r="I1008" s="46" t="s">
        <v>55</v>
      </c>
      <c r="J1008" s="66">
        <v>3890</v>
      </c>
      <c r="K1008" s="47">
        <f t="shared" si="24"/>
        <v>3890</v>
      </c>
      <c r="L1008" s="48"/>
      <c r="M1008" s="11" t="s">
        <v>43</v>
      </c>
      <c r="N1008" s="47">
        <f t="shared" si="22"/>
        <v>3890</v>
      </c>
      <c r="O1008" s="13">
        <v>45716</v>
      </c>
      <c r="P1008" s="49">
        <v>0</v>
      </c>
      <c r="R1008" t="str">
        <f t="shared" si="25"/>
        <v>Fev/25</v>
      </c>
    </row>
    <row r="1009" spans="2:18" ht="15.75" customHeight="1">
      <c r="B1009" s="70">
        <v>45689</v>
      </c>
      <c r="C1009" s="55" t="s">
        <v>106</v>
      </c>
      <c r="D1009" s="43">
        <v>2025</v>
      </c>
      <c r="E1009" s="44">
        <v>1</v>
      </c>
      <c r="F1009" s="45" t="s">
        <v>624</v>
      </c>
      <c r="G1009" s="45" t="s">
        <v>104</v>
      </c>
      <c r="H1009" s="45" t="s">
        <v>625</v>
      </c>
      <c r="I1009" s="46" t="s">
        <v>42</v>
      </c>
      <c r="J1009" s="47">
        <v>2500</v>
      </c>
      <c r="K1009" s="47">
        <f t="shared" si="24"/>
        <v>2500</v>
      </c>
      <c r="L1009" s="48"/>
      <c r="M1009" s="11" t="s">
        <v>43</v>
      </c>
      <c r="N1009" s="47">
        <f t="shared" si="22"/>
        <v>2500</v>
      </c>
      <c r="O1009" s="13">
        <v>45716</v>
      </c>
      <c r="P1009" s="49">
        <v>0</v>
      </c>
      <c r="R1009" t="str">
        <f t="shared" si="25"/>
        <v>Fev/25</v>
      </c>
    </row>
    <row r="1010" spans="2:18" ht="15.75" customHeight="1">
      <c r="B1010" s="54">
        <v>45690</v>
      </c>
      <c r="C1010" s="55" t="s">
        <v>106</v>
      </c>
      <c r="D1010" s="55">
        <v>2025</v>
      </c>
      <c r="E1010" s="116">
        <v>13.44</v>
      </c>
      <c r="F1010" s="57" t="s">
        <v>488</v>
      </c>
      <c r="G1010" s="57" t="s">
        <v>46</v>
      </c>
      <c r="H1010" s="57" t="s">
        <v>626</v>
      </c>
      <c r="I1010" s="59" t="s">
        <v>42</v>
      </c>
      <c r="J1010" s="60">
        <v>35.6631</v>
      </c>
      <c r="K1010" s="47">
        <f t="shared" si="24"/>
        <v>479.31206399999996</v>
      </c>
      <c r="L1010" s="60"/>
      <c r="M1010" s="55" t="s">
        <v>51</v>
      </c>
      <c r="N1010" s="47">
        <f t="shared" si="22"/>
        <v>479.31206399999996</v>
      </c>
      <c r="O1010" s="54">
        <v>45696</v>
      </c>
      <c r="P1010" s="62">
        <v>2224400</v>
      </c>
      <c r="R1010" t="str">
        <f t="shared" si="25"/>
        <v>Fev/25</v>
      </c>
    </row>
    <row r="1011" spans="2:18" ht="15.75" customHeight="1">
      <c r="B1011" s="54">
        <v>45690</v>
      </c>
      <c r="C1011" s="55" t="s">
        <v>106</v>
      </c>
      <c r="D1011" s="55">
        <v>2025</v>
      </c>
      <c r="E1011" s="127">
        <v>2.2400000000000002</v>
      </c>
      <c r="F1011" s="57" t="s">
        <v>197</v>
      </c>
      <c r="G1011" s="57" t="s">
        <v>46</v>
      </c>
      <c r="H1011" s="57" t="s">
        <v>626</v>
      </c>
      <c r="I1011" s="59" t="s">
        <v>42</v>
      </c>
      <c r="J1011" s="60">
        <v>35.8752</v>
      </c>
      <c r="K1011" s="47">
        <f t="shared" si="24"/>
        <v>80.360448000000005</v>
      </c>
      <c r="L1011" s="60"/>
      <c r="M1011" s="55" t="s">
        <v>51</v>
      </c>
      <c r="N1011" s="47">
        <f t="shared" si="22"/>
        <v>80.360448000000005</v>
      </c>
      <c r="O1011" s="54">
        <v>45696</v>
      </c>
      <c r="P1011" s="62">
        <v>2224400</v>
      </c>
      <c r="R1011" t="str">
        <f t="shared" si="25"/>
        <v>Fev/25</v>
      </c>
    </row>
    <row r="1012" spans="2:18" ht="15.75" customHeight="1">
      <c r="B1012" s="54">
        <v>45691</v>
      </c>
      <c r="C1012" s="55" t="s">
        <v>106</v>
      </c>
      <c r="D1012" s="55">
        <v>2025</v>
      </c>
      <c r="E1012" s="56">
        <v>16</v>
      </c>
      <c r="F1012" s="57" t="s">
        <v>555</v>
      </c>
      <c r="G1012" s="57" t="s">
        <v>53</v>
      </c>
      <c r="H1012" s="57" t="s">
        <v>54</v>
      </c>
      <c r="I1012" s="59" t="s">
        <v>42</v>
      </c>
      <c r="J1012" s="60">
        <v>8.99</v>
      </c>
      <c r="K1012" s="47">
        <f t="shared" si="24"/>
        <v>143.84</v>
      </c>
      <c r="L1012" s="60"/>
      <c r="M1012" s="55" t="s">
        <v>51</v>
      </c>
      <c r="N1012" s="47">
        <f t="shared" si="22"/>
        <v>143.84</v>
      </c>
      <c r="O1012" s="55" t="s">
        <v>627</v>
      </c>
      <c r="P1012" s="62">
        <v>415973</v>
      </c>
      <c r="R1012" t="str">
        <f t="shared" si="25"/>
        <v>Fev/25</v>
      </c>
    </row>
    <row r="1013" spans="2:18" ht="15.75" customHeight="1">
      <c r="B1013" s="54">
        <v>45691</v>
      </c>
      <c r="C1013" s="55" t="s">
        <v>106</v>
      </c>
      <c r="D1013" s="55">
        <v>2025</v>
      </c>
      <c r="E1013" s="56">
        <v>6</v>
      </c>
      <c r="F1013" s="57" t="s">
        <v>628</v>
      </c>
      <c r="G1013" s="57" t="s">
        <v>40</v>
      </c>
      <c r="H1013" s="57" t="s">
        <v>181</v>
      </c>
      <c r="I1013" s="59" t="s">
        <v>42</v>
      </c>
      <c r="J1013" s="60">
        <v>69</v>
      </c>
      <c r="K1013" s="47">
        <f t="shared" si="24"/>
        <v>414</v>
      </c>
      <c r="L1013" s="60"/>
      <c r="M1013" s="55" t="s">
        <v>51</v>
      </c>
      <c r="N1013" s="47">
        <f t="shared" si="22"/>
        <v>414</v>
      </c>
      <c r="O1013" s="54">
        <v>45705</v>
      </c>
      <c r="P1013" s="62">
        <v>5860</v>
      </c>
      <c r="R1013" t="str">
        <f t="shared" si="25"/>
        <v>Fev/25</v>
      </c>
    </row>
    <row r="1014" spans="2:18" ht="15.75" customHeight="1">
      <c r="B1014" s="54">
        <v>45691</v>
      </c>
      <c r="C1014" s="55" t="s">
        <v>106</v>
      </c>
      <c r="D1014" s="55">
        <v>2025</v>
      </c>
      <c r="E1014" s="56">
        <v>4</v>
      </c>
      <c r="F1014" s="57" t="s">
        <v>629</v>
      </c>
      <c r="G1014" s="57" t="s">
        <v>40</v>
      </c>
      <c r="H1014" s="57" t="s">
        <v>181</v>
      </c>
      <c r="I1014" s="59" t="s">
        <v>42</v>
      </c>
      <c r="J1014" s="60">
        <v>225</v>
      </c>
      <c r="K1014" s="47">
        <f t="shared" si="24"/>
        <v>900</v>
      </c>
      <c r="L1014" s="60"/>
      <c r="M1014" s="55" t="s">
        <v>51</v>
      </c>
      <c r="N1014" s="47">
        <f t="shared" si="22"/>
        <v>900</v>
      </c>
      <c r="O1014" s="54">
        <v>45705</v>
      </c>
      <c r="P1014" s="62">
        <v>5860</v>
      </c>
      <c r="R1014" t="str">
        <f t="shared" si="25"/>
        <v>Fev/25</v>
      </c>
    </row>
    <row r="1015" spans="2:18" ht="15.75" customHeight="1">
      <c r="B1015" s="54">
        <v>45691</v>
      </c>
      <c r="C1015" s="55" t="s">
        <v>19</v>
      </c>
      <c r="D1015" s="55">
        <v>2025</v>
      </c>
      <c r="E1015" s="56">
        <v>1</v>
      </c>
      <c r="F1015" s="58" t="s">
        <v>630</v>
      </c>
      <c r="G1015" s="57" t="s">
        <v>61</v>
      </c>
      <c r="H1015" s="58" t="s">
        <v>265</v>
      </c>
      <c r="I1015" s="59" t="s">
        <v>42</v>
      </c>
      <c r="J1015" s="60">
        <v>68</v>
      </c>
      <c r="K1015" s="47">
        <f t="shared" si="24"/>
        <v>68</v>
      </c>
      <c r="L1015" s="60"/>
      <c r="M1015" s="55" t="s">
        <v>43</v>
      </c>
      <c r="N1015" s="47">
        <f t="shared" si="22"/>
        <v>68</v>
      </c>
      <c r="O1015" s="54">
        <v>45691</v>
      </c>
      <c r="P1015" s="97">
        <v>2172</v>
      </c>
      <c r="R1015" t="str">
        <f t="shared" si="25"/>
        <v>Fev/25</v>
      </c>
    </row>
    <row r="1016" spans="2:18" ht="15.75" customHeight="1">
      <c r="B1016" s="54">
        <v>45691</v>
      </c>
      <c r="C1016" s="55" t="s">
        <v>19</v>
      </c>
      <c r="D1016" s="55">
        <v>2025</v>
      </c>
      <c r="E1016" s="56">
        <v>4</v>
      </c>
      <c r="F1016" s="57" t="s">
        <v>631</v>
      </c>
      <c r="G1016" s="57" t="s">
        <v>53</v>
      </c>
      <c r="H1016" s="57" t="s">
        <v>387</v>
      </c>
      <c r="I1016" s="59" t="s">
        <v>42</v>
      </c>
      <c r="J1016" s="60">
        <v>29.75</v>
      </c>
      <c r="K1016" s="47">
        <f t="shared" si="24"/>
        <v>119</v>
      </c>
      <c r="L1016" s="60"/>
      <c r="M1016" s="55" t="s">
        <v>43</v>
      </c>
      <c r="N1016" s="47">
        <f t="shared" si="22"/>
        <v>119</v>
      </c>
      <c r="O1016" s="54">
        <v>45691</v>
      </c>
      <c r="P1016" s="62">
        <v>256521</v>
      </c>
      <c r="R1016" t="str">
        <f t="shared" si="25"/>
        <v>Fev/25</v>
      </c>
    </row>
    <row r="1017" spans="2:18" ht="15.75" customHeight="1">
      <c r="B1017" s="54">
        <v>45691</v>
      </c>
      <c r="C1017" s="55" t="s">
        <v>106</v>
      </c>
      <c r="D1017" s="55">
        <v>2025</v>
      </c>
      <c r="E1017" s="56">
        <v>6</v>
      </c>
      <c r="F1017" s="57" t="s">
        <v>632</v>
      </c>
      <c r="G1017" s="57" t="s">
        <v>40</v>
      </c>
      <c r="H1017" s="57" t="s">
        <v>181</v>
      </c>
      <c r="I1017" s="59" t="s">
        <v>42</v>
      </c>
      <c r="J1017" s="60">
        <v>39</v>
      </c>
      <c r="K1017" s="47">
        <f t="shared" si="24"/>
        <v>234</v>
      </c>
      <c r="L1017" s="60"/>
      <c r="M1017" s="55" t="s">
        <v>51</v>
      </c>
      <c r="N1017" s="47">
        <f t="shared" si="22"/>
        <v>234</v>
      </c>
      <c r="O1017" s="54">
        <v>45705</v>
      </c>
      <c r="P1017" s="62">
        <v>5860</v>
      </c>
      <c r="R1017" t="str">
        <f t="shared" si="25"/>
        <v>Fev/25</v>
      </c>
    </row>
    <row r="1018" spans="2:18" ht="15.75" customHeight="1">
      <c r="B1018" s="54">
        <v>45691</v>
      </c>
      <c r="C1018" s="55" t="s">
        <v>106</v>
      </c>
      <c r="D1018" s="55">
        <v>2025</v>
      </c>
      <c r="E1018" s="56">
        <v>1</v>
      </c>
      <c r="F1018" s="57" t="s">
        <v>39</v>
      </c>
      <c r="G1018" s="57" t="s">
        <v>40</v>
      </c>
      <c r="H1018" s="57" t="s">
        <v>300</v>
      </c>
      <c r="I1018" s="59" t="s">
        <v>42</v>
      </c>
      <c r="J1018" s="60">
        <v>292.5</v>
      </c>
      <c r="K1018" s="47">
        <f t="shared" si="24"/>
        <v>292.5</v>
      </c>
      <c r="L1018" s="60"/>
      <c r="M1018" s="55" t="s">
        <v>43</v>
      </c>
      <c r="N1018" s="47">
        <f t="shared" si="22"/>
        <v>292.5</v>
      </c>
      <c r="O1018" s="54">
        <v>45691</v>
      </c>
      <c r="P1018" s="62">
        <v>0</v>
      </c>
      <c r="R1018" t="str">
        <f t="shared" si="25"/>
        <v>Fev/25</v>
      </c>
    </row>
    <row r="1019" spans="2:18" ht="15.75" customHeight="1">
      <c r="B1019" s="54">
        <v>45692</v>
      </c>
      <c r="C1019" s="55" t="s">
        <v>106</v>
      </c>
      <c r="D1019" s="55">
        <v>2025</v>
      </c>
      <c r="E1019" s="56">
        <v>1</v>
      </c>
      <c r="F1019" s="57" t="s">
        <v>355</v>
      </c>
      <c r="G1019" s="57" t="s">
        <v>40</v>
      </c>
      <c r="H1019" s="57" t="s">
        <v>220</v>
      </c>
      <c r="I1019" s="59" t="s">
        <v>42</v>
      </c>
      <c r="J1019" s="60">
        <v>90</v>
      </c>
      <c r="K1019" s="47">
        <f t="shared" si="24"/>
        <v>90</v>
      </c>
      <c r="L1019" s="60"/>
      <c r="M1019" s="55" t="s">
        <v>43</v>
      </c>
      <c r="N1019" s="47">
        <f t="shared" si="22"/>
        <v>90</v>
      </c>
      <c r="O1019" s="54">
        <v>45692</v>
      </c>
      <c r="P1019" s="62"/>
      <c r="R1019" t="str">
        <f t="shared" si="25"/>
        <v>Fev/25</v>
      </c>
    </row>
    <row r="1020" spans="2:18" ht="15.75" customHeight="1">
      <c r="B1020" s="54">
        <v>45692</v>
      </c>
      <c r="C1020" s="55" t="s">
        <v>106</v>
      </c>
      <c r="D1020" s="55">
        <v>2025</v>
      </c>
      <c r="E1020" s="56">
        <v>50</v>
      </c>
      <c r="F1020" s="57" t="s">
        <v>385</v>
      </c>
      <c r="G1020" s="57" t="s">
        <v>46</v>
      </c>
      <c r="H1020" s="57" t="s">
        <v>633</v>
      </c>
      <c r="I1020" s="59" t="s">
        <v>42</v>
      </c>
      <c r="J1020" s="60">
        <v>15.19</v>
      </c>
      <c r="K1020" s="47">
        <f t="shared" si="24"/>
        <v>759.5</v>
      </c>
      <c r="L1020" s="60"/>
      <c r="M1020" s="55" t="s">
        <v>51</v>
      </c>
      <c r="N1020" s="47">
        <f t="shared" si="22"/>
        <v>759.5</v>
      </c>
      <c r="O1020" s="54">
        <v>45699</v>
      </c>
      <c r="P1020" s="62">
        <v>29920</v>
      </c>
      <c r="R1020" t="str">
        <f t="shared" si="25"/>
        <v>Fev/25</v>
      </c>
    </row>
    <row r="1021" spans="2:18" ht="15.75" customHeight="1">
      <c r="B1021" s="54">
        <v>45692</v>
      </c>
      <c r="C1021" s="55" t="s">
        <v>106</v>
      </c>
      <c r="D1021" s="55">
        <v>2025</v>
      </c>
      <c r="E1021" s="56">
        <v>12</v>
      </c>
      <c r="F1021" s="57" t="s">
        <v>634</v>
      </c>
      <c r="G1021" s="57" t="s">
        <v>46</v>
      </c>
      <c r="H1021" s="57" t="s">
        <v>633</v>
      </c>
      <c r="I1021" s="59" t="s">
        <v>42</v>
      </c>
      <c r="J1021" s="60">
        <v>48.99</v>
      </c>
      <c r="K1021" s="47">
        <f t="shared" si="24"/>
        <v>587.88</v>
      </c>
      <c r="L1021" s="60"/>
      <c r="M1021" s="55" t="s">
        <v>51</v>
      </c>
      <c r="N1021" s="47">
        <f t="shared" si="22"/>
        <v>587.88</v>
      </c>
      <c r="O1021" s="54">
        <v>45706</v>
      </c>
      <c r="P1021" s="62">
        <v>29920</v>
      </c>
      <c r="R1021" t="str">
        <f t="shared" si="25"/>
        <v>Fev/25</v>
      </c>
    </row>
    <row r="1022" spans="2:18" ht="15.75" customHeight="1">
      <c r="B1022" s="54">
        <v>45692</v>
      </c>
      <c r="C1022" s="55" t="s">
        <v>106</v>
      </c>
      <c r="D1022" s="55">
        <v>2025</v>
      </c>
      <c r="E1022" s="56">
        <v>8</v>
      </c>
      <c r="F1022" s="57" t="s">
        <v>635</v>
      </c>
      <c r="G1022" s="57" t="s">
        <v>77</v>
      </c>
      <c r="H1022" s="57" t="s">
        <v>78</v>
      </c>
      <c r="I1022" s="59" t="s">
        <v>42</v>
      </c>
      <c r="J1022" s="60">
        <v>495</v>
      </c>
      <c r="K1022" s="47">
        <f t="shared" si="24"/>
        <v>3960</v>
      </c>
      <c r="L1022" s="60"/>
      <c r="M1022" s="55" t="s">
        <v>43</v>
      </c>
      <c r="N1022" s="47">
        <f t="shared" si="22"/>
        <v>3960</v>
      </c>
      <c r="O1022" s="54">
        <v>45696</v>
      </c>
      <c r="P1022" s="62">
        <v>639</v>
      </c>
      <c r="R1022" t="str">
        <f t="shared" si="25"/>
        <v>Fev/25</v>
      </c>
    </row>
    <row r="1023" spans="2:18" ht="15.75" customHeight="1">
      <c r="B1023" s="54">
        <v>45692</v>
      </c>
      <c r="C1023" s="55" t="s">
        <v>106</v>
      </c>
      <c r="D1023" s="55">
        <v>2025</v>
      </c>
      <c r="E1023" s="56">
        <v>6</v>
      </c>
      <c r="F1023" s="57" t="s">
        <v>64</v>
      </c>
      <c r="G1023" s="57" t="s">
        <v>46</v>
      </c>
      <c r="H1023" s="57" t="s">
        <v>65</v>
      </c>
      <c r="I1023" s="59" t="s">
        <v>42</v>
      </c>
      <c r="J1023" s="60">
        <v>32.99</v>
      </c>
      <c r="K1023" s="47">
        <f t="shared" si="24"/>
        <v>197.94</v>
      </c>
      <c r="L1023" s="60"/>
      <c r="M1023" s="55" t="s">
        <v>43</v>
      </c>
      <c r="N1023" s="47">
        <f t="shared" si="22"/>
        <v>197.94</v>
      </c>
      <c r="O1023" s="54">
        <v>45703</v>
      </c>
      <c r="P1023" s="62">
        <v>18067</v>
      </c>
      <c r="R1023" t="str">
        <f t="shared" si="25"/>
        <v>Fev/25</v>
      </c>
    </row>
    <row r="1024" spans="2:18" ht="15.75" customHeight="1">
      <c r="B1024" s="54">
        <v>45692</v>
      </c>
      <c r="C1024" s="55" t="s">
        <v>106</v>
      </c>
      <c r="D1024" s="55">
        <v>2025</v>
      </c>
      <c r="E1024" s="56">
        <v>4</v>
      </c>
      <c r="F1024" s="57" t="s">
        <v>66</v>
      </c>
      <c r="G1024" s="57" t="s">
        <v>46</v>
      </c>
      <c r="H1024" s="57" t="s">
        <v>65</v>
      </c>
      <c r="I1024" s="59" t="s">
        <v>42</v>
      </c>
      <c r="J1024" s="60">
        <v>27</v>
      </c>
      <c r="K1024" s="47">
        <f t="shared" si="24"/>
        <v>108</v>
      </c>
      <c r="L1024" s="60"/>
      <c r="M1024" s="55" t="s">
        <v>43</v>
      </c>
      <c r="N1024" s="47">
        <f t="shared" si="22"/>
        <v>108</v>
      </c>
      <c r="O1024" s="54">
        <v>45703</v>
      </c>
      <c r="P1024" s="62">
        <v>18067</v>
      </c>
      <c r="R1024" t="str">
        <f t="shared" si="25"/>
        <v>Fev/25</v>
      </c>
    </row>
    <row r="1025" spans="2:18" ht="15.75" customHeight="1">
      <c r="B1025" s="54">
        <v>45692</v>
      </c>
      <c r="C1025" s="55" t="s">
        <v>19</v>
      </c>
      <c r="D1025" s="55">
        <v>2025</v>
      </c>
      <c r="E1025" s="56">
        <v>1</v>
      </c>
      <c r="F1025" s="58" t="s">
        <v>636</v>
      </c>
      <c r="G1025" s="57" t="s">
        <v>57</v>
      </c>
      <c r="H1025" s="58" t="s">
        <v>311</v>
      </c>
      <c r="I1025" s="59" t="s">
        <v>42</v>
      </c>
      <c r="J1025" s="96">
        <v>59.1</v>
      </c>
      <c r="K1025" s="47">
        <f t="shared" si="24"/>
        <v>59.1</v>
      </c>
      <c r="L1025" s="60"/>
      <c r="M1025" s="55" t="s">
        <v>43</v>
      </c>
      <c r="N1025" s="47">
        <f t="shared" si="22"/>
        <v>59.1</v>
      </c>
      <c r="O1025" s="54">
        <v>45692</v>
      </c>
      <c r="P1025" s="62">
        <v>0</v>
      </c>
      <c r="R1025" t="str">
        <f t="shared" si="25"/>
        <v>Fev/25</v>
      </c>
    </row>
    <row r="1026" spans="2:18" ht="15.75" customHeight="1">
      <c r="B1026" s="54">
        <v>45692</v>
      </c>
      <c r="C1026" s="55" t="s">
        <v>19</v>
      </c>
      <c r="D1026" s="55">
        <v>2025</v>
      </c>
      <c r="E1026" s="56">
        <v>2</v>
      </c>
      <c r="F1026" s="57" t="s">
        <v>549</v>
      </c>
      <c r="G1026" s="57" t="s">
        <v>53</v>
      </c>
      <c r="H1026" s="57" t="s">
        <v>54</v>
      </c>
      <c r="I1026" s="59" t="s">
        <v>42</v>
      </c>
      <c r="J1026" s="60">
        <v>9.3000000000000007</v>
      </c>
      <c r="K1026" s="47">
        <f t="shared" si="24"/>
        <v>18.600000000000001</v>
      </c>
      <c r="L1026" s="60"/>
      <c r="M1026" s="55" t="s">
        <v>43</v>
      </c>
      <c r="N1026" s="47">
        <f t="shared" si="22"/>
        <v>18.600000000000001</v>
      </c>
      <c r="O1026" s="54">
        <v>45692</v>
      </c>
      <c r="P1026" s="62">
        <v>416369</v>
      </c>
      <c r="R1026" t="str">
        <f t="shared" si="25"/>
        <v>Fev/25</v>
      </c>
    </row>
    <row r="1027" spans="2:18" ht="15.75" customHeight="1">
      <c r="B1027" s="54">
        <v>45692</v>
      </c>
      <c r="C1027" s="55" t="s">
        <v>106</v>
      </c>
      <c r="D1027" s="55">
        <v>2025</v>
      </c>
      <c r="E1027" s="56">
        <v>5</v>
      </c>
      <c r="F1027" s="57" t="s">
        <v>196</v>
      </c>
      <c r="G1027" s="57" t="s">
        <v>46</v>
      </c>
      <c r="H1027" s="57" t="s">
        <v>195</v>
      </c>
      <c r="I1027" s="59" t="s">
        <v>42</v>
      </c>
      <c r="J1027" s="60">
        <v>222.4</v>
      </c>
      <c r="K1027" s="47">
        <f t="shared" si="24"/>
        <v>1112</v>
      </c>
      <c r="L1027" s="60"/>
      <c r="M1027" s="55" t="s">
        <v>51</v>
      </c>
      <c r="N1027" s="47">
        <f t="shared" si="22"/>
        <v>1112</v>
      </c>
      <c r="O1027" s="54">
        <v>45701</v>
      </c>
      <c r="P1027" s="62">
        <v>288392</v>
      </c>
      <c r="R1027" t="str">
        <f t="shared" ref="R1027:R1090" si="26">IF(B1027="","",PROPER(TEXT(B1027,"mmm/aa")))</f>
        <v>Fev/25</v>
      </c>
    </row>
    <row r="1028" spans="2:18" ht="15.75" customHeight="1">
      <c r="B1028" s="54">
        <v>45692</v>
      </c>
      <c r="C1028" s="55" t="s">
        <v>106</v>
      </c>
      <c r="D1028" s="55">
        <v>2025</v>
      </c>
      <c r="E1028" s="56">
        <v>1</v>
      </c>
      <c r="F1028" s="57" t="s">
        <v>637</v>
      </c>
      <c r="G1028" s="57" t="s">
        <v>57</v>
      </c>
      <c r="H1028" s="57" t="s">
        <v>307</v>
      </c>
      <c r="I1028" s="59" t="s">
        <v>42</v>
      </c>
      <c r="J1028" s="60">
        <v>64.25</v>
      </c>
      <c r="K1028" s="47">
        <f t="shared" si="24"/>
        <v>64.25</v>
      </c>
      <c r="L1028" s="60"/>
      <c r="M1028" s="55" t="s">
        <v>43</v>
      </c>
      <c r="N1028" s="47">
        <f t="shared" si="22"/>
        <v>64.25</v>
      </c>
      <c r="O1028" s="54">
        <v>45692</v>
      </c>
      <c r="P1028" s="62">
        <v>0</v>
      </c>
      <c r="R1028" t="str">
        <f t="shared" si="26"/>
        <v>Fev/25</v>
      </c>
    </row>
    <row r="1029" spans="2:18" ht="15.75" customHeight="1">
      <c r="B1029" s="54">
        <v>45692</v>
      </c>
      <c r="C1029" s="55" t="s">
        <v>106</v>
      </c>
      <c r="D1029" s="55">
        <v>2025</v>
      </c>
      <c r="E1029" s="56">
        <v>1</v>
      </c>
      <c r="F1029" s="58" t="s">
        <v>532</v>
      </c>
      <c r="G1029" s="57" t="s">
        <v>46</v>
      </c>
      <c r="H1029" s="58" t="s">
        <v>307</v>
      </c>
      <c r="I1029" s="59" t="s">
        <v>42</v>
      </c>
      <c r="J1029" s="96">
        <v>327.78</v>
      </c>
      <c r="K1029" s="47">
        <f t="shared" si="24"/>
        <v>327.78</v>
      </c>
      <c r="L1029" s="60"/>
      <c r="M1029" s="55" t="s">
        <v>43</v>
      </c>
      <c r="N1029" s="47">
        <f t="shared" si="22"/>
        <v>327.78</v>
      </c>
      <c r="O1029" s="54">
        <v>45694</v>
      </c>
      <c r="P1029" s="97">
        <v>0</v>
      </c>
      <c r="R1029" t="str">
        <f t="shared" si="26"/>
        <v>Fev/25</v>
      </c>
    </row>
    <row r="1030" spans="2:18" ht="15.75" customHeight="1">
      <c r="B1030" s="54">
        <v>45692</v>
      </c>
      <c r="C1030" s="55" t="s">
        <v>106</v>
      </c>
      <c r="D1030" s="55">
        <v>2025</v>
      </c>
      <c r="E1030" s="56">
        <v>1</v>
      </c>
      <c r="F1030" s="58" t="s">
        <v>638</v>
      </c>
      <c r="G1030" s="57" t="s">
        <v>46</v>
      </c>
      <c r="H1030" s="58" t="s">
        <v>369</v>
      </c>
      <c r="I1030" s="59" t="s">
        <v>42</v>
      </c>
      <c r="J1030" s="96">
        <v>48.26</v>
      </c>
      <c r="K1030" s="47">
        <f t="shared" si="24"/>
        <v>48.26</v>
      </c>
      <c r="L1030" s="60"/>
      <c r="M1030" s="55" t="s">
        <v>43</v>
      </c>
      <c r="N1030" s="47">
        <f t="shared" si="22"/>
        <v>48.26</v>
      </c>
      <c r="O1030" s="54">
        <v>45694</v>
      </c>
      <c r="P1030" s="97">
        <v>0</v>
      </c>
      <c r="R1030" t="str">
        <f t="shared" si="26"/>
        <v>Fev/25</v>
      </c>
    </row>
    <row r="1031" spans="2:18" ht="15.75" customHeight="1">
      <c r="B1031" s="54">
        <v>45692</v>
      </c>
      <c r="C1031" s="55" t="s">
        <v>106</v>
      </c>
      <c r="D1031" s="55">
        <v>2025</v>
      </c>
      <c r="E1031" s="56">
        <v>1</v>
      </c>
      <c r="F1031" s="58" t="s">
        <v>639</v>
      </c>
      <c r="G1031" s="57" t="s">
        <v>46</v>
      </c>
      <c r="H1031" s="58" t="s">
        <v>568</v>
      </c>
      <c r="I1031" s="59" t="s">
        <v>42</v>
      </c>
      <c r="J1031" s="96">
        <v>461.06</v>
      </c>
      <c r="K1031" s="47">
        <f t="shared" si="24"/>
        <v>461.06</v>
      </c>
      <c r="L1031" s="60"/>
      <c r="M1031" s="55" t="s">
        <v>43</v>
      </c>
      <c r="N1031" s="47">
        <f t="shared" si="22"/>
        <v>461.06</v>
      </c>
      <c r="O1031" s="54">
        <v>45694</v>
      </c>
      <c r="P1031" s="97">
        <v>0</v>
      </c>
      <c r="R1031" t="str">
        <f t="shared" si="26"/>
        <v>Fev/25</v>
      </c>
    </row>
    <row r="1032" spans="2:18" ht="15.75" customHeight="1">
      <c r="B1032" s="54">
        <v>45693</v>
      </c>
      <c r="C1032" s="55" t="s">
        <v>106</v>
      </c>
      <c r="D1032" s="55">
        <v>2025</v>
      </c>
      <c r="E1032" s="56">
        <v>10</v>
      </c>
      <c r="F1032" s="57" t="s">
        <v>414</v>
      </c>
      <c r="G1032" s="57" t="s">
        <v>93</v>
      </c>
      <c r="H1032" s="57" t="s">
        <v>229</v>
      </c>
      <c r="I1032" s="59" t="s">
        <v>42</v>
      </c>
      <c r="J1032" s="60">
        <v>289</v>
      </c>
      <c r="K1032" s="47">
        <f t="shared" si="24"/>
        <v>2890</v>
      </c>
      <c r="L1032" s="60"/>
      <c r="M1032" s="55" t="s">
        <v>51</v>
      </c>
      <c r="N1032" s="47">
        <f t="shared" si="22"/>
        <v>2890</v>
      </c>
      <c r="O1032" s="54">
        <v>45714</v>
      </c>
      <c r="P1032" s="62">
        <v>72784</v>
      </c>
      <c r="R1032" t="str">
        <f t="shared" si="26"/>
        <v>Fev/25</v>
      </c>
    </row>
    <row r="1033" spans="2:18" ht="15.75" customHeight="1">
      <c r="B1033" s="54">
        <v>45693</v>
      </c>
      <c r="C1033" s="55" t="s">
        <v>106</v>
      </c>
      <c r="D1033" s="55">
        <v>2025</v>
      </c>
      <c r="E1033" s="56">
        <v>4</v>
      </c>
      <c r="F1033" s="57" t="s">
        <v>64</v>
      </c>
      <c r="G1033" s="57" t="s">
        <v>46</v>
      </c>
      <c r="H1033" s="57" t="s">
        <v>65</v>
      </c>
      <c r="I1033" s="59" t="s">
        <v>42</v>
      </c>
      <c r="J1033" s="60">
        <v>32.99</v>
      </c>
      <c r="K1033" s="47">
        <f t="shared" si="24"/>
        <v>131.96</v>
      </c>
      <c r="L1033" s="60"/>
      <c r="M1033" s="55" t="s">
        <v>43</v>
      </c>
      <c r="N1033" s="47">
        <f t="shared" si="22"/>
        <v>131.96</v>
      </c>
      <c r="O1033" s="54">
        <v>45703</v>
      </c>
      <c r="P1033" s="62">
        <v>18101</v>
      </c>
      <c r="R1033" t="str">
        <f t="shared" si="26"/>
        <v>Fev/25</v>
      </c>
    </row>
    <row r="1034" spans="2:18" ht="15.75" customHeight="1">
      <c r="B1034" s="54">
        <v>45693</v>
      </c>
      <c r="C1034" s="55" t="s">
        <v>106</v>
      </c>
      <c r="D1034" s="55">
        <v>2025</v>
      </c>
      <c r="E1034" s="56">
        <v>2</v>
      </c>
      <c r="F1034" s="57" t="s">
        <v>66</v>
      </c>
      <c r="G1034" s="57" t="s">
        <v>46</v>
      </c>
      <c r="H1034" s="57" t="s">
        <v>65</v>
      </c>
      <c r="I1034" s="59" t="s">
        <v>42</v>
      </c>
      <c r="J1034" s="60">
        <v>27</v>
      </c>
      <c r="K1034" s="47">
        <f t="shared" si="24"/>
        <v>54</v>
      </c>
      <c r="L1034" s="60"/>
      <c r="M1034" s="55" t="s">
        <v>43</v>
      </c>
      <c r="N1034" s="47">
        <f t="shared" si="22"/>
        <v>54</v>
      </c>
      <c r="O1034" s="54">
        <v>45703</v>
      </c>
      <c r="P1034" s="62">
        <v>18101</v>
      </c>
      <c r="R1034" t="str">
        <f t="shared" si="26"/>
        <v>Fev/25</v>
      </c>
    </row>
    <row r="1035" spans="2:18" ht="15.75" customHeight="1">
      <c r="B1035" s="54">
        <v>45693</v>
      </c>
      <c r="C1035" s="55" t="s">
        <v>106</v>
      </c>
      <c r="D1035" s="55">
        <v>2025</v>
      </c>
      <c r="E1035" s="56">
        <v>2</v>
      </c>
      <c r="F1035" s="57" t="s">
        <v>67</v>
      </c>
      <c r="G1035" s="57" t="s">
        <v>46</v>
      </c>
      <c r="H1035" s="57" t="s">
        <v>68</v>
      </c>
      <c r="I1035" s="59" t="s">
        <v>42</v>
      </c>
      <c r="J1035" s="60">
        <v>242.4</v>
      </c>
      <c r="K1035" s="47">
        <f t="shared" si="24"/>
        <v>484.8</v>
      </c>
      <c r="L1035" s="60"/>
      <c r="M1035" s="55" t="s">
        <v>51</v>
      </c>
      <c r="N1035" s="47">
        <f t="shared" si="22"/>
        <v>484.8</v>
      </c>
      <c r="O1035" s="54">
        <v>45700</v>
      </c>
      <c r="P1035" s="62">
        <v>1283213</v>
      </c>
      <c r="R1035" t="str">
        <f t="shared" si="26"/>
        <v>Fev/25</v>
      </c>
    </row>
    <row r="1036" spans="2:18" ht="15.75" customHeight="1">
      <c r="B1036" s="54">
        <v>45694</v>
      </c>
      <c r="C1036" s="55" t="s">
        <v>106</v>
      </c>
      <c r="D1036" s="55">
        <v>2025</v>
      </c>
      <c r="E1036" s="56">
        <v>1</v>
      </c>
      <c r="F1036" s="58" t="s">
        <v>640</v>
      </c>
      <c r="G1036" s="57" t="s">
        <v>61</v>
      </c>
      <c r="H1036" s="58" t="s">
        <v>641</v>
      </c>
      <c r="I1036" s="59" t="s">
        <v>42</v>
      </c>
      <c r="J1036" s="96">
        <v>500</v>
      </c>
      <c r="K1036" s="47">
        <f t="shared" si="24"/>
        <v>500</v>
      </c>
      <c r="L1036" s="60"/>
      <c r="M1036" s="55" t="s">
        <v>43</v>
      </c>
      <c r="N1036" s="47">
        <f t="shared" si="22"/>
        <v>500</v>
      </c>
      <c r="O1036" s="54">
        <v>45694</v>
      </c>
      <c r="P1036" s="97">
        <v>0</v>
      </c>
      <c r="R1036" t="str">
        <f t="shared" si="26"/>
        <v>Fev/25</v>
      </c>
    </row>
    <row r="1037" spans="2:18" ht="15.75" customHeight="1">
      <c r="B1037" s="70">
        <v>45694</v>
      </c>
      <c r="C1037" s="55" t="s">
        <v>106</v>
      </c>
      <c r="D1037" s="55">
        <v>2025</v>
      </c>
      <c r="E1037" s="44">
        <v>5</v>
      </c>
      <c r="F1037" s="45" t="s">
        <v>642</v>
      </c>
      <c r="G1037" s="45" t="s">
        <v>46</v>
      </c>
      <c r="H1037" s="45" t="s">
        <v>626</v>
      </c>
      <c r="I1037" s="46" t="s">
        <v>42</v>
      </c>
      <c r="J1037" s="47">
        <v>159.9</v>
      </c>
      <c r="K1037" s="47">
        <f t="shared" si="24"/>
        <v>799.5</v>
      </c>
      <c r="L1037" s="48"/>
      <c r="M1037" s="11" t="s">
        <v>51</v>
      </c>
      <c r="N1037" s="47">
        <f t="shared" si="22"/>
        <v>799.5</v>
      </c>
      <c r="O1037" s="13">
        <v>45700</v>
      </c>
      <c r="P1037" s="49">
        <v>2231440</v>
      </c>
      <c r="R1037" t="str">
        <f t="shared" si="26"/>
        <v>Fev/25</v>
      </c>
    </row>
    <row r="1038" spans="2:18" ht="15.75" customHeight="1">
      <c r="B1038" s="70">
        <v>45694</v>
      </c>
      <c r="C1038" s="55" t="s">
        <v>106</v>
      </c>
      <c r="D1038" s="55">
        <v>2025</v>
      </c>
      <c r="E1038" s="44">
        <v>28</v>
      </c>
      <c r="F1038" s="45" t="s">
        <v>188</v>
      </c>
      <c r="G1038" s="45" t="s">
        <v>96</v>
      </c>
      <c r="H1038" s="45" t="s">
        <v>223</v>
      </c>
      <c r="I1038" s="46" t="s">
        <v>42</v>
      </c>
      <c r="J1038" s="47">
        <v>7.39</v>
      </c>
      <c r="K1038" s="47">
        <f t="shared" si="24"/>
        <v>206.92</v>
      </c>
      <c r="L1038" s="48"/>
      <c r="M1038" s="11" t="s">
        <v>51</v>
      </c>
      <c r="N1038" s="47">
        <f t="shared" si="22"/>
        <v>206.92</v>
      </c>
      <c r="O1038" s="13">
        <v>45701</v>
      </c>
      <c r="P1038" s="49">
        <v>1342899</v>
      </c>
      <c r="R1038" t="str">
        <f t="shared" si="26"/>
        <v>Fev/25</v>
      </c>
    </row>
    <row r="1039" spans="2:18" ht="15.75" customHeight="1">
      <c r="B1039" s="70">
        <v>45694</v>
      </c>
      <c r="C1039" s="55" t="s">
        <v>106</v>
      </c>
      <c r="D1039" s="55">
        <v>2025</v>
      </c>
      <c r="E1039" s="44">
        <v>4</v>
      </c>
      <c r="F1039" s="45" t="s">
        <v>192</v>
      </c>
      <c r="G1039" s="45" t="s">
        <v>96</v>
      </c>
      <c r="H1039" s="45" t="s">
        <v>223</v>
      </c>
      <c r="I1039" s="46" t="s">
        <v>42</v>
      </c>
      <c r="J1039" s="47">
        <v>7.39</v>
      </c>
      <c r="K1039" s="47">
        <f t="shared" si="24"/>
        <v>29.56</v>
      </c>
      <c r="L1039" s="48"/>
      <c r="M1039" s="11" t="s">
        <v>51</v>
      </c>
      <c r="N1039" s="47">
        <f t="shared" si="22"/>
        <v>29.56</v>
      </c>
      <c r="O1039" s="13">
        <v>45701</v>
      </c>
      <c r="P1039" s="49">
        <v>1342899</v>
      </c>
      <c r="R1039" t="str">
        <f t="shared" si="26"/>
        <v>Fev/25</v>
      </c>
    </row>
    <row r="1040" spans="2:18" ht="15.75" customHeight="1">
      <c r="B1040" s="70">
        <v>45694</v>
      </c>
      <c r="C1040" s="55" t="s">
        <v>106</v>
      </c>
      <c r="D1040" s="43">
        <v>2025</v>
      </c>
      <c r="E1040" s="44">
        <v>4</v>
      </c>
      <c r="F1040" s="45" t="s">
        <v>191</v>
      </c>
      <c r="G1040" s="45" t="s">
        <v>96</v>
      </c>
      <c r="H1040" s="45" t="s">
        <v>223</v>
      </c>
      <c r="I1040" s="46" t="s">
        <v>42</v>
      </c>
      <c r="J1040" s="47">
        <v>7.39</v>
      </c>
      <c r="K1040" s="47">
        <f t="shared" si="24"/>
        <v>29.56</v>
      </c>
      <c r="L1040" s="48"/>
      <c r="M1040" s="11" t="s">
        <v>51</v>
      </c>
      <c r="N1040" s="47">
        <f t="shared" si="22"/>
        <v>29.56</v>
      </c>
      <c r="O1040" s="13">
        <v>45701</v>
      </c>
      <c r="P1040" s="49">
        <v>1342899</v>
      </c>
      <c r="R1040" t="str">
        <f t="shared" si="26"/>
        <v>Fev/25</v>
      </c>
    </row>
    <row r="1041" spans="2:18" ht="15.75" customHeight="1">
      <c r="B1041" s="70">
        <v>45694</v>
      </c>
      <c r="C1041" s="55" t="s">
        <v>106</v>
      </c>
      <c r="D1041" s="43">
        <v>2025</v>
      </c>
      <c r="E1041" s="44">
        <v>44</v>
      </c>
      <c r="F1041" s="45" t="s">
        <v>192</v>
      </c>
      <c r="G1041" s="45" t="s">
        <v>96</v>
      </c>
      <c r="H1041" s="45" t="s">
        <v>223</v>
      </c>
      <c r="I1041" s="46" t="s">
        <v>42</v>
      </c>
      <c r="J1041" s="47">
        <v>7.39</v>
      </c>
      <c r="K1041" s="47">
        <f t="shared" si="24"/>
        <v>325.15999999999997</v>
      </c>
      <c r="L1041" s="48"/>
      <c r="M1041" s="11" t="s">
        <v>51</v>
      </c>
      <c r="N1041" s="47">
        <f t="shared" si="22"/>
        <v>325.15999999999997</v>
      </c>
      <c r="O1041" s="13">
        <v>45701</v>
      </c>
      <c r="P1041" s="49">
        <v>1342898</v>
      </c>
      <c r="R1041" t="str">
        <f t="shared" si="26"/>
        <v>Fev/25</v>
      </c>
    </row>
    <row r="1042" spans="2:18" ht="15.75" customHeight="1">
      <c r="B1042" s="70">
        <v>45694</v>
      </c>
      <c r="C1042" s="55" t="s">
        <v>106</v>
      </c>
      <c r="D1042" s="43">
        <v>2025</v>
      </c>
      <c r="E1042" s="44">
        <v>32</v>
      </c>
      <c r="F1042" s="45" t="s">
        <v>555</v>
      </c>
      <c r="G1042" s="45" t="s">
        <v>53</v>
      </c>
      <c r="H1042" s="45" t="s">
        <v>54</v>
      </c>
      <c r="I1042" s="46" t="s">
        <v>42</v>
      </c>
      <c r="J1042" s="47">
        <v>8.99</v>
      </c>
      <c r="K1042" s="47">
        <f t="shared" si="24"/>
        <v>287.68</v>
      </c>
      <c r="L1042" s="48"/>
      <c r="M1042" s="11" t="s">
        <v>51</v>
      </c>
      <c r="N1042" s="47">
        <f t="shared" si="22"/>
        <v>287.68</v>
      </c>
      <c r="O1042" s="13">
        <v>45712</v>
      </c>
      <c r="P1042" s="49">
        <v>15605</v>
      </c>
      <c r="R1042" t="str">
        <f t="shared" si="26"/>
        <v>Fev/25</v>
      </c>
    </row>
    <row r="1043" spans="2:18" ht="15.75" customHeight="1">
      <c r="B1043" s="70">
        <v>45694</v>
      </c>
      <c r="C1043" s="55" t="s">
        <v>106</v>
      </c>
      <c r="D1043" s="43">
        <v>2025</v>
      </c>
      <c r="E1043" s="44">
        <v>2</v>
      </c>
      <c r="F1043" s="45" t="s">
        <v>549</v>
      </c>
      <c r="G1043" s="45" t="s">
        <v>53</v>
      </c>
      <c r="H1043" s="45" t="s">
        <v>54</v>
      </c>
      <c r="I1043" s="46" t="s">
        <v>42</v>
      </c>
      <c r="J1043" s="47">
        <v>9.3000000000000007</v>
      </c>
      <c r="K1043" s="47">
        <f t="shared" si="24"/>
        <v>18.600000000000001</v>
      </c>
      <c r="L1043" s="48"/>
      <c r="M1043" s="11" t="s">
        <v>51</v>
      </c>
      <c r="N1043" s="47">
        <f t="shared" si="22"/>
        <v>18.600000000000001</v>
      </c>
      <c r="O1043" s="13">
        <v>45712</v>
      </c>
      <c r="P1043" s="49">
        <v>15605</v>
      </c>
      <c r="R1043" t="str">
        <f t="shared" si="26"/>
        <v>Fev/25</v>
      </c>
    </row>
    <row r="1044" spans="2:18" ht="15.75" customHeight="1">
      <c r="B1044" s="70">
        <v>45694</v>
      </c>
      <c r="C1044" s="55" t="s">
        <v>106</v>
      </c>
      <c r="D1044" s="43">
        <v>2025</v>
      </c>
      <c r="E1044" s="44">
        <v>6</v>
      </c>
      <c r="F1044" s="57" t="s">
        <v>64</v>
      </c>
      <c r="G1044" s="57" t="s">
        <v>46</v>
      </c>
      <c r="H1044" s="57" t="s">
        <v>65</v>
      </c>
      <c r="I1044" s="59" t="s">
        <v>42</v>
      </c>
      <c r="J1044" s="60">
        <v>32.99</v>
      </c>
      <c r="K1044" s="47">
        <f t="shared" si="24"/>
        <v>197.94</v>
      </c>
      <c r="L1044" s="48"/>
      <c r="M1044" s="11" t="s">
        <v>43</v>
      </c>
      <c r="N1044" s="47">
        <f t="shared" si="22"/>
        <v>197.94</v>
      </c>
      <c r="O1044" s="128">
        <v>45708</v>
      </c>
      <c r="P1044" s="11">
        <v>18126</v>
      </c>
      <c r="R1044" t="str">
        <f t="shared" si="26"/>
        <v>Fev/25</v>
      </c>
    </row>
    <row r="1045" spans="2:18" ht="15.75" customHeight="1">
      <c r="B1045" s="70">
        <v>45694</v>
      </c>
      <c r="C1045" s="55" t="s">
        <v>106</v>
      </c>
      <c r="D1045" s="43">
        <v>2025</v>
      </c>
      <c r="E1045" s="44">
        <v>4</v>
      </c>
      <c r="F1045" s="57" t="s">
        <v>66</v>
      </c>
      <c r="G1045" s="57" t="s">
        <v>46</v>
      </c>
      <c r="H1045" s="57" t="s">
        <v>65</v>
      </c>
      <c r="I1045" s="59" t="s">
        <v>42</v>
      </c>
      <c r="J1045" s="60">
        <v>27</v>
      </c>
      <c r="K1045" s="47">
        <f t="shared" si="24"/>
        <v>108</v>
      </c>
      <c r="L1045" s="48"/>
      <c r="M1045" s="11" t="s">
        <v>43</v>
      </c>
      <c r="N1045" s="47">
        <f t="shared" si="22"/>
        <v>108</v>
      </c>
      <c r="O1045" s="13">
        <v>45708</v>
      </c>
      <c r="P1045" s="11">
        <v>18126</v>
      </c>
      <c r="R1045" t="str">
        <f t="shared" si="26"/>
        <v>Fev/25</v>
      </c>
    </row>
    <row r="1046" spans="2:18" ht="15.75" customHeight="1">
      <c r="B1046" s="70">
        <v>45695</v>
      </c>
      <c r="C1046" s="55" t="s">
        <v>106</v>
      </c>
      <c r="D1046" s="55">
        <v>2025</v>
      </c>
      <c r="E1046" s="44">
        <v>12</v>
      </c>
      <c r="F1046" s="45" t="s">
        <v>635</v>
      </c>
      <c r="G1046" s="45" t="s">
        <v>77</v>
      </c>
      <c r="H1046" s="45" t="s">
        <v>78</v>
      </c>
      <c r="I1046" s="46" t="s">
        <v>42</v>
      </c>
      <c r="J1046" s="47">
        <v>510</v>
      </c>
      <c r="K1046" s="47">
        <f t="shared" si="24"/>
        <v>6120</v>
      </c>
      <c r="L1046" s="48"/>
      <c r="M1046" s="11" t="s">
        <v>43</v>
      </c>
      <c r="N1046" s="47">
        <f t="shared" si="22"/>
        <v>6120</v>
      </c>
      <c r="O1046" s="13">
        <v>45699</v>
      </c>
      <c r="P1046" s="49">
        <v>0</v>
      </c>
      <c r="R1046" t="str">
        <f t="shared" si="26"/>
        <v>Fev/25</v>
      </c>
    </row>
    <row r="1047" spans="2:18" ht="15.75" customHeight="1">
      <c r="B1047" s="70">
        <v>45695</v>
      </c>
      <c r="C1047" s="55" t="s">
        <v>106</v>
      </c>
      <c r="D1047" s="55">
        <v>2025</v>
      </c>
      <c r="E1047" s="44">
        <v>6</v>
      </c>
      <c r="F1047" s="57" t="s">
        <v>64</v>
      </c>
      <c r="G1047" s="57" t="s">
        <v>46</v>
      </c>
      <c r="H1047" s="57" t="s">
        <v>65</v>
      </c>
      <c r="I1047" s="59" t="s">
        <v>42</v>
      </c>
      <c r="J1047" s="60">
        <v>32.99</v>
      </c>
      <c r="K1047" s="47">
        <f t="shared" si="24"/>
        <v>197.94</v>
      </c>
      <c r="L1047" s="48"/>
      <c r="M1047" s="11" t="s">
        <v>43</v>
      </c>
      <c r="N1047" s="47">
        <f t="shared" si="22"/>
        <v>197.94</v>
      </c>
      <c r="O1047" s="13">
        <v>45703</v>
      </c>
      <c r="P1047" s="49">
        <v>18161</v>
      </c>
      <c r="R1047" t="str">
        <f t="shared" si="26"/>
        <v>Fev/25</v>
      </c>
    </row>
    <row r="1048" spans="2:18" ht="15.75" customHeight="1">
      <c r="B1048" s="70">
        <v>45695</v>
      </c>
      <c r="C1048" s="55" t="s">
        <v>106</v>
      </c>
      <c r="D1048" s="55">
        <v>2025</v>
      </c>
      <c r="E1048" s="44">
        <v>3</v>
      </c>
      <c r="F1048" s="57" t="s">
        <v>66</v>
      </c>
      <c r="G1048" s="57" t="s">
        <v>46</v>
      </c>
      <c r="H1048" s="57" t="s">
        <v>65</v>
      </c>
      <c r="I1048" s="59" t="s">
        <v>42</v>
      </c>
      <c r="J1048" s="60">
        <v>27</v>
      </c>
      <c r="K1048" s="47">
        <f t="shared" si="24"/>
        <v>81</v>
      </c>
      <c r="L1048" s="48"/>
      <c r="M1048" s="11" t="s">
        <v>43</v>
      </c>
      <c r="N1048" s="47">
        <f t="shared" si="22"/>
        <v>81</v>
      </c>
      <c r="O1048" s="13">
        <v>45703</v>
      </c>
      <c r="P1048" s="49">
        <v>18161</v>
      </c>
      <c r="R1048" t="str">
        <f t="shared" si="26"/>
        <v>Fev/25</v>
      </c>
    </row>
    <row r="1049" spans="2:18" ht="15.75" customHeight="1">
      <c r="B1049" s="70">
        <v>45695</v>
      </c>
      <c r="C1049" s="55" t="s">
        <v>106</v>
      </c>
      <c r="D1049" s="43">
        <v>2025</v>
      </c>
      <c r="E1049" s="44">
        <v>1</v>
      </c>
      <c r="F1049" s="45" t="s">
        <v>643</v>
      </c>
      <c r="G1049" s="45" t="s">
        <v>93</v>
      </c>
      <c r="H1049" s="45" t="s">
        <v>644</v>
      </c>
      <c r="I1049" s="46" t="s">
        <v>42</v>
      </c>
      <c r="J1049" s="47">
        <v>27</v>
      </c>
      <c r="K1049" s="47">
        <f t="shared" si="24"/>
        <v>27</v>
      </c>
      <c r="L1049" s="48"/>
      <c r="M1049" s="11" t="s">
        <v>43</v>
      </c>
      <c r="N1049" s="47">
        <f t="shared" si="22"/>
        <v>27</v>
      </c>
      <c r="O1049" s="13">
        <v>45695</v>
      </c>
      <c r="P1049" s="49">
        <v>0</v>
      </c>
      <c r="R1049" t="str">
        <f t="shared" si="26"/>
        <v>Fev/25</v>
      </c>
    </row>
    <row r="1050" spans="2:18" ht="15.75" customHeight="1">
      <c r="B1050" s="54">
        <v>45695</v>
      </c>
      <c r="C1050" s="55" t="s">
        <v>106</v>
      </c>
      <c r="D1050" s="43">
        <v>2025</v>
      </c>
      <c r="E1050" s="56">
        <v>1</v>
      </c>
      <c r="F1050" s="58" t="s">
        <v>271</v>
      </c>
      <c r="G1050" s="57" t="s">
        <v>46</v>
      </c>
      <c r="H1050" s="58" t="s">
        <v>369</v>
      </c>
      <c r="I1050" s="59" t="s">
        <v>42</v>
      </c>
      <c r="J1050" s="96">
        <v>34.409999999999997</v>
      </c>
      <c r="K1050" s="47">
        <f t="shared" si="24"/>
        <v>34.409999999999997</v>
      </c>
      <c r="L1050" s="60"/>
      <c r="M1050" s="55" t="s">
        <v>43</v>
      </c>
      <c r="N1050" s="47">
        <f t="shared" si="22"/>
        <v>34.409999999999997</v>
      </c>
      <c r="O1050" s="54">
        <v>45695</v>
      </c>
      <c r="P1050" s="97">
        <v>0</v>
      </c>
      <c r="R1050" t="str">
        <f t="shared" si="26"/>
        <v>Fev/25</v>
      </c>
    </row>
    <row r="1051" spans="2:18" ht="15.75" customHeight="1">
      <c r="B1051" s="70">
        <v>45695</v>
      </c>
      <c r="C1051" s="55" t="s">
        <v>106</v>
      </c>
      <c r="D1051" s="55">
        <v>2025</v>
      </c>
      <c r="E1051" s="44">
        <v>1</v>
      </c>
      <c r="F1051" s="45" t="s">
        <v>355</v>
      </c>
      <c r="G1051" s="45" t="s">
        <v>40</v>
      </c>
      <c r="H1051" s="45" t="s">
        <v>220</v>
      </c>
      <c r="I1051" s="46" t="s">
        <v>42</v>
      </c>
      <c r="J1051" s="47">
        <v>90</v>
      </c>
      <c r="K1051" s="47">
        <f t="shared" si="24"/>
        <v>90</v>
      </c>
      <c r="L1051" s="48"/>
      <c r="M1051" s="11" t="s">
        <v>43</v>
      </c>
      <c r="N1051" s="47">
        <f t="shared" si="22"/>
        <v>90</v>
      </c>
      <c r="O1051" s="13">
        <v>45706</v>
      </c>
      <c r="P1051" s="49"/>
      <c r="R1051" t="str">
        <f t="shared" si="26"/>
        <v>Fev/25</v>
      </c>
    </row>
    <row r="1052" spans="2:18" ht="15.75" customHeight="1">
      <c r="B1052" s="70">
        <v>45696</v>
      </c>
      <c r="C1052" s="55" t="s">
        <v>106</v>
      </c>
      <c r="D1052" s="55">
        <v>2025</v>
      </c>
      <c r="E1052" s="44">
        <v>1</v>
      </c>
      <c r="F1052" s="45" t="s">
        <v>75</v>
      </c>
      <c r="G1052" s="45" t="s">
        <v>77</v>
      </c>
      <c r="H1052" s="45" t="s">
        <v>78</v>
      </c>
      <c r="I1052" s="46" t="s">
        <v>42</v>
      </c>
      <c r="J1052" s="47">
        <v>435</v>
      </c>
      <c r="K1052" s="47">
        <f t="shared" si="24"/>
        <v>435</v>
      </c>
      <c r="L1052" s="48"/>
      <c r="M1052" s="11" t="s">
        <v>43</v>
      </c>
      <c r="N1052" s="47">
        <f t="shared" si="22"/>
        <v>435</v>
      </c>
      <c r="O1052" s="13">
        <v>45699</v>
      </c>
      <c r="P1052" s="49">
        <v>676</v>
      </c>
      <c r="R1052" t="str">
        <f t="shared" si="26"/>
        <v>Fev/25</v>
      </c>
    </row>
    <row r="1053" spans="2:18" ht="15.75" customHeight="1">
      <c r="B1053" s="70">
        <v>45696</v>
      </c>
      <c r="C1053" s="55" t="s">
        <v>106</v>
      </c>
      <c r="D1053" s="55">
        <v>2025</v>
      </c>
      <c r="E1053" s="44">
        <v>6</v>
      </c>
      <c r="F1053" s="57" t="s">
        <v>64</v>
      </c>
      <c r="G1053" s="57" t="s">
        <v>46</v>
      </c>
      <c r="H1053" s="57" t="s">
        <v>65</v>
      </c>
      <c r="I1053" s="59" t="s">
        <v>42</v>
      </c>
      <c r="J1053" s="60">
        <v>32.99</v>
      </c>
      <c r="K1053" s="47">
        <f t="shared" si="24"/>
        <v>197.94</v>
      </c>
      <c r="L1053" s="48"/>
      <c r="M1053" s="11" t="s">
        <v>43</v>
      </c>
      <c r="N1053" s="47">
        <f t="shared" si="22"/>
        <v>197.94</v>
      </c>
      <c r="O1053" s="13">
        <v>45703</v>
      </c>
      <c r="P1053" s="49">
        <v>18204</v>
      </c>
      <c r="R1053" t="str">
        <f t="shared" si="26"/>
        <v>Fev/25</v>
      </c>
    </row>
    <row r="1054" spans="2:18" ht="15.75" customHeight="1">
      <c r="B1054" s="70">
        <v>45696</v>
      </c>
      <c r="C1054" s="55" t="s">
        <v>106</v>
      </c>
      <c r="D1054" s="55">
        <v>2025</v>
      </c>
      <c r="E1054" s="44">
        <v>3</v>
      </c>
      <c r="F1054" s="57" t="s">
        <v>66</v>
      </c>
      <c r="G1054" s="57" t="s">
        <v>46</v>
      </c>
      <c r="H1054" s="57" t="s">
        <v>65</v>
      </c>
      <c r="I1054" s="59" t="s">
        <v>42</v>
      </c>
      <c r="J1054" s="60">
        <v>27</v>
      </c>
      <c r="K1054" s="47">
        <f t="shared" si="24"/>
        <v>81</v>
      </c>
      <c r="L1054" s="48"/>
      <c r="M1054" s="11" t="s">
        <v>43</v>
      </c>
      <c r="N1054" s="47">
        <f t="shared" si="22"/>
        <v>81</v>
      </c>
      <c r="O1054" s="13">
        <v>45703</v>
      </c>
      <c r="P1054" s="49">
        <v>18204</v>
      </c>
      <c r="R1054" t="str">
        <f t="shared" si="26"/>
        <v>Fev/25</v>
      </c>
    </row>
    <row r="1055" spans="2:18" ht="15.75" customHeight="1">
      <c r="B1055" s="54">
        <v>45697</v>
      </c>
      <c r="C1055" s="55" t="s">
        <v>106</v>
      </c>
      <c r="D1055" s="55">
        <v>2025</v>
      </c>
      <c r="E1055" s="56">
        <v>1</v>
      </c>
      <c r="F1055" s="58" t="s">
        <v>645</v>
      </c>
      <c r="G1055" s="57" t="s">
        <v>108</v>
      </c>
      <c r="H1055" s="58" t="s">
        <v>646</v>
      </c>
      <c r="I1055" s="59" t="s">
        <v>42</v>
      </c>
      <c r="J1055" s="96">
        <v>1700</v>
      </c>
      <c r="K1055" s="47">
        <f t="shared" si="24"/>
        <v>1700</v>
      </c>
      <c r="L1055" s="60"/>
      <c r="M1055" s="55" t="s">
        <v>43</v>
      </c>
      <c r="N1055" s="47">
        <f t="shared" si="22"/>
        <v>1700</v>
      </c>
      <c r="O1055" s="54">
        <v>45694</v>
      </c>
      <c r="P1055" s="97">
        <v>0</v>
      </c>
      <c r="R1055" t="str">
        <f t="shared" si="26"/>
        <v>Fev/25</v>
      </c>
    </row>
    <row r="1056" spans="2:18" ht="15.75" customHeight="1">
      <c r="B1056" s="70">
        <v>45697</v>
      </c>
      <c r="C1056" s="55" t="s">
        <v>106</v>
      </c>
      <c r="D1056" s="55">
        <v>2025</v>
      </c>
      <c r="E1056" s="44">
        <v>4</v>
      </c>
      <c r="F1056" s="45" t="s">
        <v>635</v>
      </c>
      <c r="G1056" s="45" t="s">
        <v>77</v>
      </c>
      <c r="H1056" s="45" t="s">
        <v>78</v>
      </c>
      <c r="I1056" s="46" t="s">
        <v>42</v>
      </c>
      <c r="J1056" s="47">
        <v>510</v>
      </c>
      <c r="K1056" s="47">
        <f t="shared" si="24"/>
        <v>2040</v>
      </c>
      <c r="L1056" s="48"/>
      <c r="M1056" s="11" t="s">
        <v>43</v>
      </c>
      <c r="N1056" s="47">
        <f t="shared" si="22"/>
        <v>2040</v>
      </c>
      <c r="O1056" s="13">
        <v>45699</v>
      </c>
      <c r="P1056" s="49">
        <v>680</v>
      </c>
      <c r="R1056" t="str">
        <f t="shared" si="26"/>
        <v>Fev/25</v>
      </c>
    </row>
    <row r="1057" spans="2:18" ht="15.75" customHeight="1">
      <c r="B1057" s="70">
        <v>45697</v>
      </c>
      <c r="C1057" s="55" t="s">
        <v>106</v>
      </c>
      <c r="D1057" s="55">
        <v>2025</v>
      </c>
      <c r="E1057" s="44">
        <v>6</v>
      </c>
      <c r="F1057" s="57" t="s">
        <v>64</v>
      </c>
      <c r="G1057" s="57" t="s">
        <v>46</v>
      </c>
      <c r="H1057" s="57" t="s">
        <v>65</v>
      </c>
      <c r="I1057" s="59" t="s">
        <v>42</v>
      </c>
      <c r="J1057" s="60">
        <v>32.99</v>
      </c>
      <c r="K1057" s="47">
        <f t="shared" si="24"/>
        <v>197.94</v>
      </c>
      <c r="L1057" s="48"/>
      <c r="M1057" s="11" t="s">
        <v>43</v>
      </c>
      <c r="N1057" s="47">
        <f t="shared" si="22"/>
        <v>197.94</v>
      </c>
      <c r="O1057" s="13">
        <v>45703</v>
      </c>
      <c r="P1057" s="49">
        <v>18226</v>
      </c>
      <c r="R1057" t="str">
        <f t="shared" si="26"/>
        <v>Fev/25</v>
      </c>
    </row>
    <row r="1058" spans="2:18" ht="15.75" customHeight="1">
      <c r="B1058" s="70">
        <v>45697</v>
      </c>
      <c r="C1058" s="55" t="s">
        <v>106</v>
      </c>
      <c r="D1058" s="55">
        <v>2025</v>
      </c>
      <c r="E1058" s="44">
        <v>3</v>
      </c>
      <c r="F1058" s="57" t="s">
        <v>66</v>
      </c>
      <c r="G1058" s="57" t="s">
        <v>46</v>
      </c>
      <c r="H1058" s="57" t="s">
        <v>65</v>
      </c>
      <c r="I1058" s="59" t="s">
        <v>42</v>
      </c>
      <c r="J1058" s="60">
        <v>27</v>
      </c>
      <c r="K1058" s="47">
        <f t="shared" si="24"/>
        <v>81</v>
      </c>
      <c r="L1058" s="48"/>
      <c r="M1058" s="11" t="s">
        <v>43</v>
      </c>
      <c r="N1058" s="47">
        <f t="shared" si="22"/>
        <v>81</v>
      </c>
      <c r="O1058" s="13">
        <v>45703</v>
      </c>
      <c r="P1058" s="49">
        <v>18226</v>
      </c>
      <c r="R1058" t="str">
        <f t="shared" si="26"/>
        <v>Fev/25</v>
      </c>
    </row>
    <row r="1059" spans="2:18" ht="15.75" customHeight="1">
      <c r="B1059" s="54">
        <v>45697</v>
      </c>
      <c r="C1059" s="55" t="s">
        <v>106</v>
      </c>
      <c r="D1059" s="43">
        <v>2025</v>
      </c>
      <c r="E1059" s="56">
        <v>1</v>
      </c>
      <c r="F1059" s="58" t="s">
        <v>271</v>
      </c>
      <c r="G1059" s="57" t="s">
        <v>57</v>
      </c>
      <c r="H1059" s="58" t="s">
        <v>369</v>
      </c>
      <c r="I1059" s="59" t="s">
        <v>42</v>
      </c>
      <c r="J1059" s="96">
        <v>130.69999999999999</v>
      </c>
      <c r="K1059" s="47">
        <f t="shared" si="24"/>
        <v>130.69999999999999</v>
      </c>
      <c r="L1059" s="60"/>
      <c r="M1059" s="55" t="s">
        <v>43</v>
      </c>
      <c r="N1059" s="47">
        <f t="shared" si="22"/>
        <v>130.69999999999999</v>
      </c>
      <c r="O1059" s="54">
        <v>45697</v>
      </c>
      <c r="P1059" s="97">
        <v>0</v>
      </c>
      <c r="R1059" t="str">
        <f t="shared" si="26"/>
        <v>Fev/25</v>
      </c>
    </row>
    <row r="1060" spans="2:18" ht="15.75" customHeight="1">
      <c r="B1060" s="54">
        <v>45697</v>
      </c>
      <c r="C1060" s="55" t="s">
        <v>106</v>
      </c>
      <c r="D1060" s="43">
        <v>2025</v>
      </c>
      <c r="E1060" s="56">
        <v>18</v>
      </c>
      <c r="F1060" s="57" t="s">
        <v>647</v>
      </c>
      <c r="G1060" s="57" t="s">
        <v>96</v>
      </c>
      <c r="H1060" s="58" t="s">
        <v>369</v>
      </c>
      <c r="I1060" s="59" t="s">
        <v>42</v>
      </c>
      <c r="J1060" s="96">
        <v>3.48</v>
      </c>
      <c r="K1060" s="47">
        <f t="shared" si="24"/>
        <v>62.64</v>
      </c>
      <c r="L1060" s="60"/>
      <c r="M1060" s="55" t="s">
        <v>43</v>
      </c>
      <c r="N1060" s="47">
        <f t="shared" si="22"/>
        <v>62.64</v>
      </c>
      <c r="O1060" s="54">
        <v>45697</v>
      </c>
      <c r="P1060" s="97">
        <v>0</v>
      </c>
      <c r="R1060" t="str">
        <f t="shared" si="26"/>
        <v>Fev/25</v>
      </c>
    </row>
    <row r="1061" spans="2:18" ht="15.75" customHeight="1">
      <c r="B1061" s="54">
        <v>45697</v>
      </c>
      <c r="C1061" s="55" t="s">
        <v>106</v>
      </c>
      <c r="D1061" s="43">
        <v>2025</v>
      </c>
      <c r="E1061" s="56">
        <v>48</v>
      </c>
      <c r="F1061" s="58" t="s">
        <v>291</v>
      </c>
      <c r="G1061" s="57" t="s">
        <v>96</v>
      </c>
      <c r="H1061" s="58" t="s">
        <v>369</v>
      </c>
      <c r="I1061" s="59" t="s">
        <v>42</v>
      </c>
      <c r="J1061" s="96">
        <v>1.58</v>
      </c>
      <c r="K1061" s="47">
        <f t="shared" si="24"/>
        <v>75.84</v>
      </c>
      <c r="L1061" s="60"/>
      <c r="M1061" s="55" t="s">
        <v>43</v>
      </c>
      <c r="N1061" s="47">
        <f t="shared" si="22"/>
        <v>75.84</v>
      </c>
      <c r="O1061" s="54">
        <v>45697</v>
      </c>
      <c r="P1061" s="97">
        <v>0</v>
      </c>
      <c r="R1061" t="str">
        <f t="shared" si="26"/>
        <v>Fev/25</v>
      </c>
    </row>
    <row r="1062" spans="2:18" ht="15.75" customHeight="1">
      <c r="B1062" s="54">
        <v>45697</v>
      </c>
      <c r="C1062" s="55" t="s">
        <v>106</v>
      </c>
      <c r="D1062" s="43">
        <v>2025</v>
      </c>
      <c r="E1062" s="56">
        <v>1</v>
      </c>
      <c r="F1062" s="57" t="s">
        <v>648</v>
      </c>
      <c r="G1062" s="58" t="s">
        <v>40</v>
      </c>
      <c r="H1062" s="57" t="s">
        <v>307</v>
      </c>
      <c r="I1062" s="59" t="s">
        <v>42</v>
      </c>
      <c r="J1062" s="60">
        <v>85.25</v>
      </c>
      <c r="K1062" s="47">
        <f t="shared" si="24"/>
        <v>85.25</v>
      </c>
      <c r="L1062" s="60"/>
      <c r="M1062" s="55" t="s">
        <v>43</v>
      </c>
      <c r="N1062" s="47">
        <f t="shared" si="22"/>
        <v>85.25</v>
      </c>
      <c r="O1062" s="54">
        <v>45697</v>
      </c>
      <c r="P1062" s="62">
        <v>0</v>
      </c>
      <c r="R1062" t="str">
        <f t="shared" si="26"/>
        <v>Fev/25</v>
      </c>
    </row>
    <row r="1063" spans="2:18" ht="15.75" customHeight="1">
      <c r="B1063" s="70">
        <v>45698</v>
      </c>
      <c r="C1063" s="55" t="s">
        <v>106</v>
      </c>
      <c r="D1063" s="55">
        <v>2025</v>
      </c>
      <c r="E1063" s="44">
        <v>12</v>
      </c>
      <c r="F1063" s="45" t="s">
        <v>628</v>
      </c>
      <c r="G1063" s="45" t="s">
        <v>40</v>
      </c>
      <c r="H1063" s="45" t="s">
        <v>181</v>
      </c>
      <c r="I1063" s="46" t="s">
        <v>42</v>
      </c>
      <c r="J1063" s="47">
        <v>69</v>
      </c>
      <c r="K1063" s="47">
        <f t="shared" si="24"/>
        <v>828</v>
      </c>
      <c r="L1063" s="48"/>
      <c r="M1063" s="11" t="s">
        <v>51</v>
      </c>
      <c r="N1063" s="47">
        <f t="shared" si="22"/>
        <v>828</v>
      </c>
      <c r="O1063" s="13">
        <v>45712</v>
      </c>
      <c r="P1063" s="49">
        <v>5899</v>
      </c>
      <c r="R1063" t="str">
        <f t="shared" si="26"/>
        <v>Fev/25</v>
      </c>
    </row>
    <row r="1064" spans="2:18" ht="15.75" customHeight="1">
      <c r="B1064" s="70">
        <v>45698</v>
      </c>
      <c r="C1064" s="55" t="s">
        <v>106</v>
      </c>
      <c r="D1064" s="55">
        <v>2025</v>
      </c>
      <c r="E1064" s="44">
        <v>15</v>
      </c>
      <c r="F1064" s="45" t="s">
        <v>649</v>
      </c>
      <c r="G1064" s="45" t="s">
        <v>96</v>
      </c>
      <c r="H1064" s="45" t="s">
        <v>175</v>
      </c>
      <c r="I1064" s="46" t="s">
        <v>42</v>
      </c>
      <c r="J1064" s="47">
        <v>17.52</v>
      </c>
      <c r="K1064" s="47">
        <f t="shared" si="24"/>
        <v>262.8</v>
      </c>
      <c r="L1064" s="48"/>
      <c r="M1064" s="11" t="s">
        <v>51</v>
      </c>
      <c r="N1064" s="47">
        <f t="shared" si="22"/>
        <v>262.8</v>
      </c>
      <c r="O1064" s="13">
        <v>45704</v>
      </c>
      <c r="P1064" s="49">
        <v>619201</v>
      </c>
      <c r="R1064" t="str">
        <f t="shared" si="26"/>
        <v>Fev/25</v>
      </c>
    </row>
    <row r="1065" spans="2:18" ht="15.75" customHeight="1">
      <c r="B1065" s="70">
        <v>45698</v>
      </c>
      <c r="C1065" s="55" t="s">
        <v>106</v>
      </c>
      <c r="D1065" s="55">
        <v>2025</v>
      </c>
      <c r="E1065" s="44">
        <v>5</v>
      </c>
      <c r="F1065" s="45" t="s">
        <v>177</v>
      </c>
      <c r="G1065" s="45" t="s">
        <v>96</v>
      </c>
      <c r="H1065" s="45" t="s">
        <v>175</v>
      </c>
      <c r="I1065" s="46" t="s">
        <v>42</v>
      </c>
      <c r="J1065" s="47">
        <v>38.64</v>
      </c>
      <c r="K1065" s="47">
        <f t="shared" si="24"/>
        <v>193.2</v>
      </c>
      <c r="L1065" s="48"/>
      <c r="M1065" s="11" t="s">
        <v>51</v>
      </c>
      <c r="N1065" s="47">
        <f t="shared" si="22"/>
        <v>193.2</v>
      </c>
      <c r="O1065" s="13">
        <v>45704</v>
      </c>
      <c r="P1065" s="49">
        <v>619201</v>
      </c>
      <c r="R1065" t="str">
        <f t="shared" si="26"/>
        <v>Fev/25</v>
      </c>
    </row>
    <row r="1066" spans="2:18" ht="15.75" customHeight="1">
      <c r="B1066" s="70">
        <v>45698</v>
      </c>
      <c r="C1066" s="55" t="s">
        <v>106</v>
      </c>
      <c r="D1066" s="55">
        <v>2025</v>
      </c>
      <c r="E1066" s="44">
        <v>10</v>
      </c>
      <c r="F1066" s="45" t="s">
        <v>178</v>
      </c>
      <c r="G1066" s="45" t="s">
        <v>96</v>
      </c>
      <c r="H1066" s="45" t="s">
        <v>175</v>
      </c>
      <c r="I1066" s="46" t="s">
        <v>42</v>
      </c>
      <c r="J1066" s="47">
        <v>19.32</v>
      </c>
      <c r="K1066" s="47">
        <f t="shared" si="24"/>
        <v>193.2</v>
      </c>
      <c r="L1066" s="48"/>
      <c r="M1066" s="11" t="s">
        <v>51</v>
      </c>
      <c r="N1066" s="47">
        <f t="shared" si="22"/>
        <v>193.2</v>
      </c>
      <c r="O1066" s="13">
        <v>45704</v>
      </c>
      <c r="P1066" s="49">
        <v>619201</v>
      </c>
      <c r="R1066" t="str">
        <f t="shared" si="26"/>
        <v>Fev/25</v>
      </c>
    </row>
    <row r="1067" spans="2:18" ht="15.75" customHeight="1">
      <c r="B1067" s="70">
        <v>45698</v>
      </c>
      <c r="C1067" s="55" t="s">
        <v>106</v>
      </c>
      <c r="D1067" s="55">
        <v>2025</v>
      </c>
      <c r="E1067" s="44">
        <v>6</v>
      </c>
      <c r="F1067" s="45" t="s">
        <v>650</v>
      </c>
      <c r="G1067" s="45" t="s">
        <v>96</v>
      </c>
      <c r="H1067" s="45" t="s">
        <v>175</v>
      </c>
      <c r="I1067" s="46" t="s">
        <v>42</v>
      </c>
      <c r="J1067" s="47">
        <v>19.2</v>
      </c>
      <c r="K1067" s="47">
        <f t="shared" si="24"/>
        <v>115.19999999999999</v>
      </c>
      <c r="L1067" s="48"/>
      <c r="M1067" s="11" t="s">
        <v>51</v>
      </c>
      <c r="N1067" s="47">
        <f t="shared" si="22"/>
        <v>115.19999999999999</v>
      </c>
      <c r="O1067" s="13">
        <v>45704</v>
      </c>
      <c r="P1067" s="49">
        <v>619201</v>
      </c>
      <c r="R1067" t="str">
        <f t="shared" si="26"/>
        <v>Fev/25</v>
      </c>
    </row>
    <row r="1068" spans="2:18" ht="15.75" customHeight="1">
      <c r="B1068" s="70">
        <v>45698</v>
      </c>
      <c r="C1068" s="55" t="s">
        <v>106</v>
      </c>
      <c r="D1068" s="55">
        <v>2025</v>
      </c>
      <c r="E1068" s="44">
        <v>6</v>
      </c>
      <c r="F1068" s="45" t="s">
        <v>651</v>
      </c>
      <c r="G1068" s="45" t="s">
        <v>96</v>
      </c>
      <c r="H1068" s="45" t="s">
        <v>175</v>
      </c>
      <c r="I1068" s="46" t="s">
        <v>42</v>
      </c>
      <c r="J1068" s="47">
        <v>18.239999999999998</v>
      </c>
      <c r="K1068" s="47">
        <f t="shared" si="24"/>
        <v>109.44</v>
      </c>
      <c r="L1068" s="48"/>
      <c r="M1068" s="11" t="s">
        <v>51</v>
      </c>
      <c r="N1068" s="47">
        <f t="shared" si="22"/>
        <v>109.44</v>
      </c>
      <c r="O1068" s="13">
        <v>45704</v>
      </c>
      <c r="P1068" s="49">
        <v>619201</v>
      </c>
      <c r="R1068" t="str">
        <f t="shared" si="26"/>
        <v>Fev/25</v>
      </c>
    </row>
    <row r="1069" spans="2:18" ht="15.75" customHeight="1">
      <c r="B1069" s="70">
        <v>45698</v>
      </c>
      <c r="C1069" s="55" t="s">
        <v>106</v>
      </c>
      <c r="D1069" s="55">
        <v>2025</v>
      </c>
      <c r="E1069" s="44">
        <v>6</v>
      </c>
      <c r="F1069" s="45" t="s">
        <v>200</v>
      </c>
      <c r="G1069" s="45" t="s">
        <v>96</v>
      </c>
      <c r="H1069" s="45" t="s">
        <v>175</v>
      </c>
      <c r="I1069" s="46" t="s">
        <v>42</v>
      </c>
      <c r="J1069" s="47">
        <v>18.18</v>
      </c>
      <c r="K1069" s="47">
        <f t="shared" si="24"/>
        <v>109.08</v>
      </c>
      <c r="L1069" s="48"/>
      <c r="M1069" s="11" t="s">
        <v>51</v>
      </c>
      <c r="N1069" s="47">
        <f t="shared" si="22"/>
        <v>109.08</v>
      </c>
      <c r="O1069" s="13">
        <v>45704</v>
      </c>
      <c r="P1069" s="49">
        <v>619201</v>
      </c>
      <c r="R1069" t="str">
        <f t="shared" si="26"/>
        <v>Fev/25</v>
      </c>
    </row>
    <row r="1070" spans="2:18" ht="15.75" customHeight="1">
      <c r="B1070" s="70">
        <v>45698</v>
      </c>
      <c r="C1070" s="55" t="s">
        <v>106</v>
      </c>
      <c r="D1070" s="55">
        <v>2025</v>
      </c>
      <c r="E1070" s="44">
        <v>6</v>
      </c>
      <c r="F1070" s="45" t="s">
        <v>495</v>
      </c>
      <c r="G1070" s="45" t="s">
        <v>96</v>
      </c>
      <c r="H1070" s="45" t="s">
        <v>175</v>
      </c>
      <c r="I1070" s="46" t="s">
        <v>42</v>
      </c>
      <c r="J1070" s="47">
        <v>18.18</v>
      </c>
      <c r="K1070" s="47">
        <f t="shared" si="24"/>
        <v>109.08</v>
      </c>
      <c r="L1070" s="48"/>
      <c r="M1070" s="11" t="s">
        <v>51</v>
      </c>
      <c r="N1070" s="47">
        <f t="shared" si="22"/>
        <v>109.08</v>
      </c>
      <c r="O1070" s="13">
        <v>45704</v>
      </c>
      <c r="P1070" s="49">
        <v>619201</v>
      </c>
      <c r="R1070" t="str">
        <f t="shared" si="26"/>
        <v>Fev/25</v>
      </c>
    </row>
    <row r="1071" spans="2:18" ht="15.75" customHeight="1">
      <c r="B1071" s="54">
        <v>45698</v>
      </c>
      <c r="C1071" s="55" t="s">
        <v>106</v>
      </c>
      <c r="D1071" s="43">
        <v>2025</v>
      </c>
      <c r="E1071" s="56">
        <v>1</v>
      </c>
      <c r="F1071" s="57" t="s">
        <v>39</v>
      </c>
      <c r="G1071" s="55" t="s">
        <v>40</v>
      </c>
      <c r="H1071" s="57" t="s">
        <v>300</v>
      </c>
      <c r="I1071" s="59" t="s">
        <v>42</v>
      </c>
      <c r="J1071" s="60">
        <v>379.5</v>
      </c>
      <c r="K1071" s="47">
        <f t="shared" si="24"/>
        <v>379.5</v>
      </c>
      <c r="L1071" s="60"/>
      <c r="M1071" s="55" t="s">
        <v>43</v>
      </c>
      <c r="N1071" s="47">
        <f t="shared" si="22"/>
        <v>379.5</v>
      </c>
      <c r="O1071" s="54">
        <v>45698</v>
      </c>
      <c r="P1071" s="62">
        <v>0</v>
      </c>
      <c r="R1071" t="str">
        <f t="shared" si="26"/>
        <v>Fev/25</v>
      </c>
    </row>
    <row r="1072" spans="2:18" ht="15.75" customHeight="1">
      <c r="B1072" s="54">
        <v>45698</v>
      </c>
      <c r="C1072" s="55" t="s">
        <v>106</v>
      </c>
      <c r="D1072" s="43">
        <v>2025</v>
      </c>
      <c r="E1072" s="56">
        <v>1</v>
      </c>
      <c r="F1072" s="58" t="s">
        <v>652</v>
      </c>
      <c r="G1072" s="57" t="s">
        <v>61</v>
      </c>
      <c r="H1072" s="58" t="s">
        <v>342</v>
      </c>
      <c r="I1072" s="59" t="s">
        <v>42</v>
      </c>
      <c r="J1072" s="96">
        <v>379.9</v>
      </c>
      <c r="K1072" s="47">
        <f t="shared" si="24"/>
        <v>379.9</v>
      </c>
      <c r="L1072" s="60"/>
      <c r="M1072" s="55" t="s">
        <v>43</v>
      </c>
      <c r="N1072" s="47">
        <f t="shared" si="22"/>
        <v>379.9</v>
      </c>
      <c r="O1072" s="54">
        <v>45698</v>
      </c>
      <c r="P1072" s="97">
        <v>0</v>
      </c>
      <c r="R1072" t="str">
        <f t="shared" si="26"/>
        <v>Fev/25</v>
      </c>
    </row>
    <row r="1073" spans="2:18" ht="15.75" customHeight="1">
      <c r="B1073" s="54">
        <v>45698</v>
      </c>
      <c r="C1073" s="55" t="s">
        <v>106</v>
      </c>
      <c r="D1073" s="43">
        <v>2025</v>
      </c>
      <c r="E1073" s="56">
        <v>1</v>
      </c>
      <c r="F1073" s="58" t="s">
        <v>653</v>
      </c>
      <c r="G1073" s="57" t="s">
        <v>57</v>
      </c>
      <c r="H1073" s="58" t="s">
        <v>342</v>
      </c>
      <c r="I1073" s="59" t="s">
        <v>42</v>
      </c>
      <c r="J1073" s="96">
        <v>200</v>
      </c>
      <c r="K1073" s="47">
        <f t="shared" si="24"/>
        <v>200</v>
      </c>
      <c r="L1073" s="60"/>
      <c r="M1073" s="55" t="s">
        <v>43</v>
      </c>
      <c r="N1073" s="47">
        <f t="shared" si="22"/>
        <v>200</v>
      </c>
      <c r="O1073" s="54">
        <v>45698</v>
      </c>
      <c r="P1073" s="97">
        <v>0</v>
      </c>
      <c r="R1073" t="str">
        <f t="shared" si="26"/>
        <v>Fev/25</v>
      </c>
    </row>
    <row r="1074" spans="2:18" ht="15.75" customHeight="1">
      <c r="B1074" s="54">
        <v>45698</v>
      </c>
      <c r="C1074" s="55" t="s">
        <v>106</v>
      </c>
      <c r="D1074" s="43">
        <v>2025</v>
      </c>
      <c r="E1074" s="56">
        <v>1</v>
      </c>
      <c r="F1074" s="58" t="s">
        <v>654</v>
      </c>
      <c r="G1074" s="57" t="s">
        <v>93</v>
      </c>
      <c r="H1074" s="58" t="s">
        <v>342</v>
      </c>
      <c r="I1074" s="59" t="s">
        <v>42</v>
      </c>
      <c r="J1074" s="96">
        <v>124.3</v>
      </c>
      <c r="K1074" s="47">
        <f t="shared" si="24"/>
        <v>124.3</v>
      </c>
      <c r="L1074" s="60"/>
      <c r="M1074" s="55" t="s">
        <v>43</v>
      </c>
      <c r="N1074" s="47">
        <f t="shared" si="22"/>
        <v>124.3</v>
      </c>
      <c r="O1074" s="54">
        <v>45698</v>
      </c>
      <c r="P1074" s="97">
        <v>0</v>
      </c>
      <c r="R1074" t="str">
        <f t="shared" si="26"/>
        <v>Fev/25</v>
      </c>
    </row>
    <row r="1075" spans="2:18" ht="15.75" customHeight="1">
      <c r="B1075" s="70">
        <v>45699</v>
      </c>
      <c r="C1075" s="55" t="s">
        <v>106</v>
      </c>
      <c r="D1075" s="55">
        <v>2025</v>
      </c>
      <c r="E1075" s="44">
        <v>1</v>
      </c>
      <c r="F1075" s="45" t="s">
        <v>355</v>
      </c>
      <c r="G1075" s="45" t="s">
        <v>40</v>
      </c>
      <c r="H1075" s="45" t="s">
        <v>220</v>
      </c>
      <c r="I1075" s="46" t="s">
        <v>42</v>
      </c>
      <c r="J1075" s="47">
        <v>85</v>
      </c>
      <c r="K1075" s="47">
        <f t="shared" si="24"/>
        <v>85</v>
      </c>
      <c r="L1075" s="48"/>
      <c r="M1075" s="11" t="s">
        <v>43</v>
      </c>
      <c r="N1075" s="47">
        <f t="shared" si="22"/>
        <v>85</v>
      </c>
      <c r="O1075" s="13">
        <v>45703</v>
      </c>
      <c r="P1075" s="49">
        <v>0</v>
      </c>
      <c r="R1075" t="str">
        <f t="shared" si="26"/>
        <v>Fev/25</v>
      </c>
    </row>
    <row r="1076" spans="2:18" ht="15.75" customHeight="1">
      <c r="B1076" s="70">
        <v>45699</v>
      </c>
      <c r="C1076" s="55" t="s">
        <v>106</v>
      </c>
      <c r="D1076" s="55">
        <v>2025</v>
      </c>
      <c r="E1076" s="44">
        <v>6</v>
      </c>
      <c r="F1076" s="57" t="s">
        <v>64</v>
      </c>
      <c r="G1076" s="57" t="s">
        <v>46</v>
      </c>
      <c r="H1076" s="57" t="s">
        <v>65</v>
      </c>
      <c r="I1076" s="59" t="s">
        <v>42</v>
      </c>
      <c r="J1076" s="60">
        <v>32.99</v>
      </c>
      <c r="K1076" s="47">
        <f t="shared" si="24"/>
        <v>197.94</v>
      </c>
      <c r="L1076" s="48"/>
      <c r="M1076" s="11" t="s">
        <v>43</v>
      </c>
      <c r="N1076" s="47">
        <f t="shared" si="22"/>
        <v>197.94</v>
      </c>
      <c r="O1076" s="13">
        <v>45703</v>
      </c>
      <c r="P1076" s="49">
        <v>18268</v>
      </c>
      <c r="R1076" t="str">
        <f t="shared" si="26"/>
        <v>Fev/25</v>
      </c>
    </row>
    <row r="1077" spans="2:18" ht="15.75" customHeight="1">
      <c r="B1077" s="70">
        <v>45699</v>
      </c>
      <c r="C1077" s="55" t="s">
        <v>106</v>
      </c>
      <c r="D1077" s="55">
        <v>2025</v>
      </c>
      <c r="E1077" s="44">
        <v>4</v>
      </c>
      <c r="F1077" s="57" t="s">
        <v>66</v>
      </c>
      <c r="G1077" s="57" t="s">
        <v>46</v>
      </c>
      <c r="H1077" s="57" t="s">
        <v>65</v>
      </c>
      <c r="I1077" s="59" t="s">
        <v>42</v>
      </c>
      <c r="J1077" s="60">
        <v>27</v>
      </c>
      <c r="K1077" s="47">
        <f t="shared" si="24"/>
        <v>108</v>
      </c>
      <c r="L1077" s="48"/>
      <c r="M1077" s="11" t="s">
        <v>43</v>
      </c>
      <c r="N1077" s="47">
        <f t="shared" si="22"/>
        <v>108</v>
      </c>
      <c r="O1077" s="13">
        <v>45703</v>
      </c>
      <c r="P1077" s="49">
        <v>18268</v>
      </c>
      <c r="R1077" t="str">
        <f t="shared" si="26"/>
        <v>Fev/25</v>
      </c>
    </row>
    <row r="1078" spans="2:18" ht="15.75" customHeight="1">
      <c r="B1078" s="95">
        <v>45699</v>
      </c>
      <c r="C1078" s="55" t="s">
        <v>106</v>
      </c>
      <c r="D1078" s="43">
        <v>2025</v>
      </c>
      <c r="E1078" s="72">
        <v>1</v>
      </c>
      <c r="F1078" s="72" t="s">
        <v>655</v>
      </c>
      <c r="G1078" s="72" t="s">
        <v>57</v>
      </c>
      <c r="H1078" s="72" t="s">
        <v>656</v>
      </c>
      <c r="I1078" s="72" t="s">
        <v>42</v>
      </c>
      <c r="J1078" s="115">
        <v>345.8</v>
      </c>
      <c r="K1078" s="47">
        <f t="shared" si="24"/>
        <v>345.8</v>
      </c>
      <c r="L1078" s="72"/>
      <c r="M1078" s="72" t="s">
        <v>43</v>
      </c>
      <c r="N1078" s="47">
        <f t="shared" si="22"/>
        <v>345.8</v>
      </c>
      <c r="O1078" s="95">
        <v>45699</v>
      </c>
      <c r="P1078" s="125">
        <v>0</v>
      </c>
      <c r="R1078" t="str">
        <f t="shared" si="26"/>
        <v>Fev/25</v>
      </c>
    </row>
    <row r="1079" spans="2:18" ht="15.75" customHeight="1">
      <c r="B1079" s="95">
        <v>45699</v>
      </c>
      <c r="C1079" s="55" t="s">
        <v>106</v>
      </c>
      <c r="D1079" s="43">
        <v>2025</v>
      </c>
      <c r="E1079" s="72">
        <v>1</v>
      </c>
      <c r="F1079" s="72" t="s">
        <v>657</v>
      </c>
      <c r="G1079" s="72" t="s">
        <v>57</v>
      </c>
      <c r="H1079" s="72" t="s">
        <v>658</v>
      </c>
      <c r="I1079" s="72" t="s">
        <v>42</v>
      </c>
      <c r="J1079" s="115">
        <v>10</v>
      </c>
      <c r="K1079" s="47">
        <f t="shared" si="24"/>
        <v>10</v>
      </c>
      <c r="L1079" s="72"/>
      <c r="M1079" s="72" t="s">
        <v>43</v>
      </c>
      <c r="N1079" s="47">
        <f t="shared" si="22"/>
        <v>10</v>
      </c>
      <c r="O1079" s="95">
        <v>45699</v>
      </c>
      <c r="P1079" s="125">
        <v>0</v>
      </c>
      <c r="R1079" t="str">
        <f t="shared" si="26"/>
        <v>Fev/25</v>
      </c>
    </row>
    <row r="1080" spans="2:18" ht="15.75" customHeight="1">
      <c r="B1080" s="95">
        <v>45699</v>
      </c>
      <c r="C1080" s="55" t="s">
        <v>106</v>
      </c>
      <c r="D1080" s="43">
        <v>2025</v>
      </c>
      <c r="E1080" s="72">
        <v>1</v>
      </c>
      <c r="F1080" s="72" t="s">
        <v>271</v>
      </c>
      <c r="G1080" s="72" t="s">
        <v>46</v>
      </c>
      <c r="H1080" s="72" t="s">
        <v>369</v>
      </c>
      <c r="I1080" s="72" t="s">
        <v>42</v>
      </c>
      <c r="J1080" s="115">
        <v>93.57</v>
      </c>
      <c r="K1080" s="47">
        <f t="shared" si="24"/>
        <v>93.57</v>
      </c>
      <c r="L1080" s="72"/>
      <c r="M1080" s="72" t="s">
        <v>43</v>
      </c>
      <c r="N1080" s="47">
        <f t="shared" si="22"/>
        <v>93.57</v>
      </c>
      <c r="O1080" s="95">
        <v>45699</v>
      </c>
      <c r="P1080" s="125">
        <v>0</v>
      </c>
      <c r="R1080" t="str">
        <f t="shared" si="26"/>
        <v>Fev/25</v>
      </c>
    </row>
    <row r="1081" spans="2:18" ht="15.75" customHeight="1">
      <c r="B1081" s="95">
        <v>45699</v>
      </c>
      <c r="C1081" s="55" t="s">
        <v>106</v>
      </c>
      <c r="D1081" s="43">
        <v>2025</v>
      </c>
      <c r="E1081" s="72">
        <v>1</v>
      </c>
      <c r="F1081" s="72" t="s">
        <v>378</v>
      </c>
      <c r="G1081" s="72" t="s">
        <v>46</v>
      </c>
      <c r="H1081" s="72" t="s">
        <v>379</v>
      </c>
      <c r="I1081" s="72" t="s">
        <v>42</v>
      </c>
      <c r="J1081" s="115">
        <v>450</v>
      </c>
      <c r="K1081" s="47">
        <f t="shared" si="24"/>
        <v>450</v>
      </c>
      <c r="L1081" s="72"/>
      <c r="M1081" s="72" t="s">
        <v>43</v>
      </c>
      <c r="N1081" s="47">
        <f t="shared" si="22"/>
        <v>450</v>
      </c>
      <c r="O1081" s="95">
        <v>45699</v>
      </c>
      <c r="P1081" s="125">
        <v>0</v>
      </c>
      <c r="R1081" t="str">
        <f t="shared" si="26"/>
        <v>Fev/25</v>
      </c>
    </row>
    <row r="1082" spans="2:18" ht="15.75" customHeight="1">
      <c r="B1082" s="70">
        <v>45699</v>
      </c>
      <c r="C1082" s="55" t="s">
        <v>106</v>
      </c>
      <c r="D1082" s="55">
        <v>2025</v>
      </c>
      <c r="E1082" s="44">
        <v>1</v>
      </c>
      <c r="F1082" s="45" t="s">
        <v>659</v>
      </c>
      <c r="G1082" s="45" t="s">
        <v>40</v>
      </c>
      <c r="H1082" s="45" t="s">
        <v>503</v>
      </c>
      <c r="I1082" s="46" t="s">
        <v>42</v>
      </c>
      <c r="J1082" s="47">
        <v>209.73</v>
      </c>
      <c r="K1082" s="47">
        <f t="shared" si="24"/>
        <v>209.73</v>
      </c>
      <c r="L1082" s="48"/>
      <c r="M1082" s="11" t="s">
        <v>43</v>
      </c>
      <c r="N1082" s="47">
        <f t="shared" si="22"/>
        <v>209.73</v>
      </c>
      <c r="O1082" s="13">
        <v>45699</v>
      </c>
      <c r="P1082" s="49">
        <v>0</v>
      </c>
      <c r="R1082" t="str">
        <f t="shared" si="26"/>
        <v>Fev/25</v>
      </c>
    </row>
    <row r="1083" spans="2:18" ht="15.75" customHeight="1">
      <c r="B1083" s="54">
        <v>45699</v>
      </c>
      <c r="C1083" s="55" t="s">
        <v>106</v>
      </c>
      <c r="D1083" s="43">
        <v>2025</v>
      </c>
      <c r="E1083" s="56">
        <v>10</v>
      </c>
      <c r="F1083" s="57" t="s">
        <v>337</v>
      </c>
      <c r="G1083" s="55" t="s">
        <v>40</v>
      </c>
      <c r="H1083" s="57" t="s">
        <v>91</v>
      </c>
      <c r="I1083" s="59" t="s">
        <v>42</v>
      </c>
      <c r="J1083" s="60">
        <v>128.06</v>
      </c>
      <c r="K1083" s="47">
        <f t="shared" si="24"/>
        <v>1280.5999999999999</v>
      </c>
      <c r="L1083" s="60"/>
      <c r="M1083" s="55" t="s">
        <v>51</v>
      </c>
      <c r="N1083" s="47">
        <f t="shared" si="22"/>
        <v>1280.5999999999999</v>
      </c>
      <c r="O1083" s="54">
        <v>45720</v>
      </c>
      <c r="P1083" s="62">
        <v>9039</v>
      </c>
      <c r="R1083" t="str">
        <f t="shared" si="26"/>
        <v>Fev/25</v>
      </c>
    </row>
    <row r="1084" spans="2:18" ht="15.75" customHeight="1">
      <c r="B1084" s="54">
        <v>45699</v>
      </c>
      <c r="C1084" s="55" t="s">
        <v>106</v>
      </c>
      <c r="D1084" s="43">
        <v>2025</v>
      </c>
      <c r="E1084" s="56">
        <v>2</v>
      </c>
      <c r="F1084" s="58" t="s">
        <v>235</v>
      </c>
      <c r="G1084" s="57" t="s">
        <v>93</v>
      </c>
      <c r="H1084" s="58" t="s">
        <v>229</v>
      </c>
      <c r="I1084" s="59" t="s">
        <v>42</v>
      </c>
      <c r="J1084" s="96">
        <v>102.44</v>
      </c>
      <c r="K1084" s="47">
        <f t="shared" si="24"/>
        <v>204.88</v>
      </c>
      <c r="L1084" s="60"/>
      <c r="M1084" s="55" t="s">
        <v>51</v>
      </c>
      <c r="N1084" s="47">
        <f t="shared" si="22"/>
        <v>204.88</v>
      </c>
      <c r="O1084" s="54">
        <v>45720</v>
      </c>
      <c r="P1084" s="97">
        <v>72953</v>
      </c>
      <c r="R1084" t="str">
        <f t="shared" si="26"/>
        <v>Fev/25</v>
      </c>
    </row>
    <row r="1085" spans="2:18" ht="15.75" customHeight="1">
      <c r="B1085" s="54">
        <v>45699</v>
      </c>
      <c r="C1085" s="55" t="s">
        <v>106</v>
      </c>
      <c r="D1085" s="43">
        <v>2025</v>
      </c>
      <c r="E1085" s="56">
        <v>8</v>
      </c>
      <c r="F1085" s="58" t="s">
        <v>202</v>
      </c>
      <c r="G1085" s="57" t="s">
        <v>93</v>
      </c>
      <c r="H1085" s="58" t="s">
        <v>229</v>
      </c>
      <c r="I1085" s="59" t="s">
        <v>42</v>
      </c>
      <c r="J1085" s="96">
        <v>100.68</v>
      </c>
      <c r="K1085" s="47">
        <f t="shared" si="24"/>
        <v>805.44</v>
      </c>
      <c r="L1085" s="60"/>
      <c r="M1085" s="55" t="s">
        <v>51</v>
      </c>
      <c r="N1085" s="47">
        <f t="shared" si="22"/>
        <v>805.44</v>
      </c>
      <c r="O1085" s="54">
        <v>45720</v>
      </c>
      <c r="P1085" s="97">
        <v>72953</v>
      </c>
      <c r="R1085" t="str">
        <f t="shared" si="26"/>
        <v>Fev/25</v>
      </c>
    </row>
    <row r="1086" spans="2:18" ht="15.75" customHeight="1">
      <c r="B1086" s="95">
        <v>45699</v>
      </c>
      <c r="C1086" s="55" t="s">
        <v>106</v>
      </c>
      <c r="D1086" s="43">
        <v>2025</v>
      </c>
      <c r="E1086" s="72">
        <v>5</v>
      </c>
      <c r="F1086" s="72" t="s">
        <v>660</v>
      </c>
      <c r="G1086" s="72" t="s">
        <v>46</v>
      </c>
      <c r="H1086" s="72" t="s">
        <v>195</v>
      </c>
      <c r="I1086" s="72" t="s">
        <v>42</v>
      </c>
      <c r="J1086" s="115">
        <v>222.4</v>
      </c>
      <c r="K1086" s="47">
        <f t="shared" si="24"/>
        <v>1112</v>
      </c>
      <c r="L1086" s="72"/>
      <c r="M1086" s="72" t="s">
        <v>51</v>
      </c>
      <c r="N1086" s="47">
        <f t="shared" si="22"/>
        <v>1112</v>
      </c>
      <c r="O1086" s="95">
        <v>45708</v>
      </c>
      <c r="P1086" s="125">
        <v>289303</v>
      </c>
      <c r="R1086" t="str">
        <f t="shared" si="26"/>
        <v>Fev/25</v>
      </c>
    </row>
    <row r="1087" spans="2:18" ht="15.75" customHeight="1">
      <c r="B1087" s="95">
        <v>45699</v>
      </c>
      <c r="C1087" s="55" t="s">
        <v>106</v>
      </c>
      <c r="D1087" s="43">
        <v>2025</v>
      </c>
      <c r="E1087" s="72">
        <v>4.8</v>
      </c>
      <c r="F1087" s="72" t="s">
        <v>602</v>
      </c>
      <c r="G1087" s="72" t="s">
        <v>46</v>
      </c>
      <c r="H1087" s="72" t="s">
        <v>594</v>
      </c>
      <c r="I1087" s="72" t="s">
        <v>42</v>
      </c>
      <c r="J1087" s="115">
        <v>34.909999999999997</v>
      </c>
      <c r="K1087" s="47">
        <f t="shared" si="24"/>
        <v>167.56799999999998</v>
      </c>
      <c r="L1087" s="72"/>
      <c r="M1087" s="72" t="s">
        <v>51</v>
      </c>
      <c r="N1087" s="47">
        <f t="shared" si="22"/>
        <v>167.56799999999998</v>
      </c>
      <c r="O1087" s="95">
        <v>45713</v>
      </c>
      <c r="P1087" s="125">
        <v>852717</v>
      </c>
      <c r="R1087" t="str">
        <f t="shared" si="26"/>
        <v>Fev/25</v>
      </c>
    </row>
    <row r="1088" spans="2:18" ht="15.75" customHeight="1">
      <c r="B1088" s="70">
        <v>45699</v>
      </c>
      <c r="C1088" s="55" t="s">
        <v>106</v>
      </c>
      <c r="D1088" s="55">
        <v>2025</v>
      </c>
      <c r="E1088" s="44">
        <v>62.5</v>
      </c>
      <c r="F1088" s="45" t="s">
        <v>385</v>
      </c>
      <c r="G1088" s="45" t="s">
        <v>46</v>
      </c>
      <c r="H1088" s="45" t="s">
        <v>633</v>
      </c>
      <c r="I1088" s="46" t="s">
        <v>42</v>
      </c>
      <c r="J1088" s="47">
        <v>15.186999999999999</v>
      </c>
      <c r="K1088" s="47">
        <f t="shared" si="24"/>
        <v>949.1875</v>
      </c>
      <c r="L1088" s="48"/>
      <c r="M1088" s="11" t="s">
        <v>51</v>
      </c>
      <c r="N1088" s="47">
        <f t="shared" si="22"/>
        <v>949.1875</v>
      </c>
      <c r="O1088" s="13">
        <v>45713</v>
      </c>
      <c r="P1088" s="49">
        <v>30464</v>
      </c>
      <c r="R1088" t="str">
        <f t="shared" si="26"/>
        <v>Fev/25</v>
      </c>
    </row>
    <row r="1089" spans="2:18" ht="15.75" customHeight="1">
      <c r="B1089" s="70">
        <v>45699</v>
      </c>
      <c r="C1089" s="55" t="s">
        <v>106</v>
      </c>
      <c r="D1089" s="55">
        <v>2025</v>
      </c>
      <c r="E1089" s="44">
        <v>12</v>
      </c>
      <c r="F1089" s="45" t="s">
        <v>661</v>
      </c>
      <c r="G1089" s="45" t="s">
        <v>46</v>
      </c>
      <c r="H1089" s="45" t="s">
        <v>633</v>
      </c>
      <c r="I1089" s="46" t="s">
        <v>42</v>
      </c>
      <c r="J1089" s="47">
        <v>48.99</v>
      </c>
      <c r="K1089" s="47">
        <f t="shared" si="24"/>
        <v>587.88</v>
      </c>
      <c r="L1089" s="48"/>
      <c r="M1089" s="11" t="s">
        <v>51</v>
      </c>
      <c r="N1089" s="47">
        <f t="shared" si="22"/>
        <v>587.88</v>
      </c>
      <c r="O1089" s="13">
        <v>45713</v>
      </c>
      <c r="P1089" s="49">
        <v>30464</v>
      </c>
      <c r="R1089" t="str">
        <f t="shared" si="26"/>
        <v>Fev/25</v>
      </c>
    </row>
    <row r="1090" spans="2:18" ht="15.75" customHeight="1">
      <c r="B1090" s="70">
        <v>45699</v>
      </c>
      <c r="C1090" s="55" t="s">
        <v>106</v>
      </c>
      <c r="D1090" s="55">
        <v>2025</v>
      </c>
      <c r="E1090" s="44">
        <v>12.5</v>
      </c>
      <c r="F1090" s="45" t="s">
        <v>662</v>
      </c>
      <c r="G1090" s="45" t="s">
        <v>46</v>
      </c>
      <c r="H1090" s="45" t="s">
        <v>633</v>
      </c>
      <c r="I1090" s="46" t="s">
        <v>42</v>
      </c>
      <c r="J1090" s="47">
        <v>17.73</v>
      </c>
      <c r="K1090" s="47">
        <f t="shared" si="24"/>
        <v>221.625</v>
      </c>
      <c r="L1090" s="48"/>
      <c r="M1090" s="11" t="s">
        <v>51</v>
      </c>
      <c r="N1090" s="47">
        <f t="shared" si="22"/>
        <v>221.625</v>
      </c>
      <c r="O1090" s="13">
        <v>45713</v>
      </c>
      <c r="P1090" s="49">
        <v>30464</v>
      </c>
      <c r="R1090" t="str">
        <f t="shared" si="26"/>
        <v>Fev/25</v>
      </c>
    </row>
    <row r="1091" spans="2:18" ht="15.75" customHeight="1">
      <c r="B1091" s="70">
        <v>45699</v>
      </c>
      <c r="C1091" s="55" t="s">
        <v>106</v>
      </c>
      <c r="D1091" s="55">
        <v>2025</v>
      </c>
      <c r="E1091" s="44">
        <v>2</v>
      </c>
      <c r="F1091" s="45" t="s">
        <v>67</v>
      </c>
      <c r="G1091" s="45" t="s">
        <v>46</v>
      </c>
      <c r="H1091" s="45" t="s">
        <v>68</v>
      </c>
      <c r="I1091" s="46" t="s">
        <v>42</v>
      </c>
      <c r="J1091" s="47">
        <v>242.4</v>
      </c>
      <c r="K1091" s="47">
        <f t="shared" si="24"/>
        <v>484.8</v>
      </c>
      <c r="L1091" s="48"/>
      <c r="M1091" s="11" t="s">
        <v>51</v>
      </c>
      <c r="N1091" s="47">
        <f t="shared" si="22"/>
        <v>484.8</v>
      </c>
      <c r="O1091" s="13">
        <v>45706</v>
      </c>
      <c r="P1091" s="49">
        <v>1286309</v>
      </c>
      <c r="R1091" t="str">
        <f t="shared" ref="R1091:R1154" si="27">IF(B1091="","",PROPER(TEXT(B1091,"mmm/aa")))</f>
        <v>Fev/25</v>
      </c>
    </row>
    <row r="1092" spans="2:18" ht="15.75" customHeight="1">
      <c r="B1092" s="95">
        <v>45700</v>
      </c>
      <c r="C1092" s="55" t="s">
        <v>106</v>
      </c>
      <c r="D1092" s="43">
        <v>2025</v>
      </c>
      <c r="E1092" s="72">
        <v>72</v>
      </c>
      <c r="F1092" s="72" t="s">
        <v>663</v>
      </c>
      <c r="G1092" s="72" t="s">
        <v>96</v>
      </c>
      <c r="H1092" s="72" t="s">
        <v>223</v>
      </c>
      <c r="I1092" s="72" t="s">
        <v>42</v>
      </c>
      <c r="J1092" s="115">
        <v>7.39</v>
      </c>
      <c r="K1092" s="47">
        <f t="shared" si="24"/>
        <v>532.07999999999993</v>
      </c>
      <c r="L1092" s="72"/>
      <c r="M1092" s="72" t="s">
        <v>51</v>
      </c>
      <c r="N1092" s="47">
        <f t="shared" si="22"/>
        <v>532.07999999999993</v>
      </c>
      <c r="O1092" s="95">
        <v>45707</v>
      </c>
      <c r="P1092" s="125">
        <v>1345543</v>
      </c>
      <c r="R1092" t="str">
        <f t="shared" si="27"/>
        <v>Fev/25</v>
      </c>
    </row>
    <row r="1093" spans="2:18" ht="15.75" customHeight="1">
      <c r="B1093" s="70">
        <v>45700</v>
      </c>
      <c r="C1093" s="55" t="s">
        <v>106</v>
      </c>
      <c r="D1093" s="55">
        <v>2025</v>
      </c>
      <c r="E1093" s="44">
        <v>5</v>
      </c>
      <c r="F1093" s="45" t="s">
        <v>635</v>
      </c>
      <c r="G1093" s="45" t="s">
        <v>77</v>
      </c>
      <c r="H1093" s="45" t="s">
        <v>78</v>
      </c>
      <c r="I1093" s="46" t="s">
        <v>42</v>
      </c>
      <c r="J1093" s="47">
        <v>510</v>
      </c>
      <c r="K1093" s="47">
        <f t="shared" si="24"/>
        <v>2550</v>
      </c>
      <c r="L1093" s="48"/>
      <c r="M1093" s="11" t="s">
        <v>43</v>
      </c>
      <c r="N1093" s="47">
        <f t="shared" si="22"/>
        <v>2550</v>
      </c>
      <c r="O1093" s="13">
        <v>45706</v>
      </c>
      <c r="P1093" s="49">
        <v>685</v>
      </c>
      <c r="R1093" t="str">
        <f t="shared" si="27"/>
        <v>Fev/25</v>
      </c>
    </row>
    <row r="1094" spans="2:18" ht="15.75" customHeight="1">
      <c r="B1094" s="54">
        <v>45700</v>
      </c>
      <c r="C1094" s="55" t="s">
        <v>106</v>
      </c>
      <c r="D1094" s="43">
        <v>2025</v>
      </c>
      <c r="E1094" s="56">
        <v>4</v>
      </c>
      <c r="F1094" s="57" t="s">
        <v>64</v>
      </c>
      <c r="G1094" s="57" t="s">
        <v>46</v>
      </c>
      <c r="H1094" s="57" t="s">
        <v>65</v>
      </c>
      <c r="I1094" s="59" t="s">
        <v>42</v>
      </c>
      <c r="J1094" s="60">
        <v>32.99</v>
      </c>
      <c r="K1094" s="47">
        <f t="shared" si="24"/>
        <v>131.96</v>
      </c>
      <c r="L1094" s="60"/>
      <c r="M1094" s="55" t="s">
        <v>43</v>
      </c>
      <c r="N1094" s="47">
        <f t="shared" si="22"/>
        <v>131.96</v>
      </c>
      <c r="O1094" s="54">
        <v>45708</v>
      </c>
      <c r="P1094" s="97">
        <v>18323</v>
      </c>
      <c r="R1094" t="str">
        <f t="shared" si="27"/>
        <v>Fev/25</v>
      </c>
    </row>
    <row r="1095" spans="2:18" ht="15.75" customHeight="1">
      <c r="B1095" s="54">
        <v>45700</v>
      </c>
      <c r="C1095" s="55" t="s">
        <v>106</v>
      </c>
      <c r="D1095" s="43">
        <v>2025</v>
      </c>
      <c r="E1095" s="56">
        <v>2.5</v>
      </c>
      <c r="F1095" s="57" t="s">
        <v>66</v>
      </c>
      <c r="G1095" s="57" t="s">
        <v>46</v>
      </c>
      <c r="H1095" s="57" t="s">
        <v>65</v>
      </c>
      <c r="I1095" s="59" t="s">
        <v>42</v>
      </c>
      <c r="J1095" s="60">
        <v>27</v>
      </c>
      <c r="K1095" s="47">
        <f t="shared" si="24"/>
        <v>67.5</v>
      </c>
      <c r="L1095" s="60"/>
      <c r="M1095" s="55" t="s">
        <v>43</v>
      </c>
      <c r="N1095" s="47">
        <f t="shared" si="22"/>
        <v>67.5</v>
      </c>
      <c r="O1095" s="54">
        <v>45708</v>
      </c>
      <c r="P1095" s="97">
        <v>18323</v>
      </c>
      <c r="R1095" t="str">
        <f t="shared" si="27"/>
        <v>Fev/25</v>
      </c>
    </row>
    <row r="1096" spans="2:18" ht="15.75" customHeight="1">
      <c r="B1096" s="95">
        <v>45700</v>
      </c>
      <c r="C1096" s="55" t="s">
        <v>106</v>
      </c>
      <c r="D1096" s="43">
        <v>2025</v>
      </c>
      <c r="E1096" s="72">
        <v>1</v>
      </c>
      <c r="F1096" s="45" t="s">
        <v>463</v>
      </c>
      <c r="G1096" s="45" t="s">
        <v>108</v>
      </c>
      <c r="H1096" s="45" t="s">
        <v>464</v>
      </c>
      <c r="I1096" s="46" t="s">
        <v>42</v>
      </c>
      <c r="J1096" s="47">
        <v>1200</v>
      </c>
      <c r="K1096" s="47">
        <f t="shared" si="24"/>
        <v>1200</v>
      </c>
      <c r="L1096" s="72"/>
      <c r="M1096" s="72" t="s">
        <v>43</v>
      </c>
      <c r="N1096" s="47">
        <f t="shared" ref="N1096:N1350" si="28">K1096+L1096</f>
        <v>1200</v>
      </c>
      <c r="O1096" s="95">
        <v>45700</v>
      </c>
      <c r="P1096" s="125">
        <v>0</v>
      </c>
      <c r="R1096" t="str">
        <f t="shared" si="27"/>
        <v>Fev/25</v>
      </c>
    </row>
    <row r="1097" spans="2:18" ht="15.75" customHeight="1">
      <c r="B1097" s="95">
        <v>45700</v>
      </c>
      <c r="C1097" s="55" t="s">
        <v>106</v>
      </c>
      <c r="D1097" s="43">
        <v>2025</v>
      </c>
      <c r="E1097" s="72">
        <v>1</v>
      </c>
      <c r="F1097" s="72" t="s">
        <v>664</v>
      </c>
      <c r="G1097" s="72" t="s">
        <v>61</v>
      </c>
      <c r="H1097" s="72" t="s">
        <v>342</v>
      </c>
      <c r="I1097" s="72" t="s">
        <v>42</v>
      </c>
      <c r="J1097" s="115">
        <v>137.5</v>
      </c>
      <c r="K1097" s="47">
        <f t="shared" si="24"/>
        <v>137.5</v>
      </c>
      <c r="L1097" s="72"/>
      <c r="M1097" s="72" t="s">
        <v>43</v>
      </c>
      <c r="N1097" s="47">
        <f t="shared" si="28"/>
        <v>137.5</v>
      </c>
      <c r="O1097" s="95">
        <v>45700</v>
      </c>
      <c r="P1097" s="125">
        <v>0</v>
      </c>
      <c r="R1097" t="str">
        <f t="shared" si="27"/>
        <v>Fev/25</v>
      </c>
    </row>
    <row r="1098" spans="2:18" ht="15.75" customHeight="1">
      <c r="B1098" s="95">
        <v>45700</v>
      </c>
      <c r="C1098" s="55" t="s">
        <v>106</v>
      </c>
      <c r="D1098" s="43">
        <v>2025</v>
      </c>
      <c r="E1098" s="72">
        <v>1</v>
      </c>
      <c r="F1098" s="72" t="s">
        <v>665</v>
      </c>
      <c r="G1098" s="72" t="s">
        <v>40</v>
      </c>
      <c r="H1098" s="72" t="s">
        <v>369</v>
      </c>
      <c r="I1098" s="72" t="s">
        <v>42</v>
      </c>
      <c r="J1098" s="115">
        <v>50</v>
      </c>
      <c r="K1098" s="47">
        <f t="shared" si="24"/>
        <v>50</v>
      </c>
      <c r="L1098" s="72"/>
      <c r="M1098" s="72" t="s">
        <v>43</v>
      </c>
      <c r="N1098" s="47">
        <f t="shared" si="28"/>
        <v>50</v>
      </c>
      <c r="O1098" s="95">
        <v>45701</v>
      </c>
      <c r="P1098" s="125">
        <v>0</v>
      </c>
      <c r="R1098" t="str">
        <f t="shared" si="27"/>
        <v>Fev/25</v>
      </c>
    </row>
    <row r="1099" spans="2:18" ht="15.75" customHeight="1">
      <c r="B1099" s="70">
        <v>45701</v>
      </c>
      <c r="C1099" s="55" t="s">
        <v>106</v>
      </c>
      <c r="D1099" s="43">
        <v>2025</v>
      </c>
      <c r="E1099" s="44">
        <v>3</v>
      </c>
      <c r="F1099" s="45" t="s">
        <v>666</v>
      </c>
      <c r="G1099" s="45" t="s">
        <v>40</v>
      </c>
      <c r="H1099" s="45" t="s">
        <v>667</v>
      </c>
      <c r="I1099" s="46" t="s">
        <v>42</v>
      </c>
      <c r="J1099" s="47">
        <v>25.99</v>
      </c>
      <c r="K1099" s="47">
        <f t="shared" si="24"/>
        <v>77.97</v>
      </c>
      <c r="L1099" s="48"/>
      <c r="M1099" s="11" t="s">
        <v>51</v>
      </c>
      <c r="N1099" s="47">
        <f t="shared" si="28"/>
        <v>77.97</v>
      </c>
      <c r="O1099" s="13">
        <v>45715</v>
      </c>
      <c r="P1099" s="49">
        <v>516360</v>
      </c>
      <c r="R1099" t="str">
        <f t="shared" si="27"/>
        <v>Fev/25</v>
      </c>
    </row>
    <row r="1100" spans="2:18" ht="15.75" customHeight="1">
      <c r="B1100" s="70">
        <v>45701</v>
      </c>
      <c r="C1100" s="55" t="s">
        <v>106</v>
      </c>
      <c r="D1100" s="43">
        <v>2025</v>
      </c>
      <c r="E1100" s="44">
        <v>1</v>
      </c>
      <c r="F1100" s="45" t="s">
        <v>89</v>
      </c>
      <c r="G1100" s="45" t="s">
        <v>40</v>
      </c>
      <c r="H1100" s="45" t="s">
        <v>667</v>
      </c>
      <c r="I1100" s="46" t="s">
        <v>42</v>
      </c>
      <c r="J1100" s="47">
        <v>75.989999999999995</v>
      </c>
      <c r="K1100" s="47">
        <f t="shared" si="24"/>
        <v>75.989999999999995</v>
      </c>
      <c r="L1100" s="48"/>
      <c r="M1100" s="11" t="s">
        <v>51</v>
      </c>
      <c r="N1100" s="47">
        <f t="shared" si="28"/>
        <v>75.989999999999995</v>
      </c>
      <c r="O1100" s="13">
        <v>45715</v>
      </c>
      <c r="P1100" s="49">
        <v>516360</v>
      </c>
      <c r="R1100" t="str">
        <f t="shared" si="27"/>
        <v>Fev/25</v>
      </c>
    </row>
    <row r="1101" spans="2:18" ht="15.75" customHeight="1">
      <c r="B1101" s="70">
        <v>45701</v>
      </c>
      <c r="C1101" s="55" t="s">
        <v>106</v>
      </c>
      <c r="D1101" s="43">
        <v>2025</v>
      </c>
      <c r="E1101" s="56">
        <v>12</v>
      </c>
      <c r="F1101" s="58" t="s">
        <v>86</v>
      </c>
      <c r="G1101" s="57" t="s">
        <v>40</v>
      </c>
      <c r="H1101" s="58" t="s">
        <v>667</v>
      </c>
      <c r="I1101" s="59" t="s">
        <v>42</v>
      </c>
      <c r="J1101" s="96">
        <v>43.99</v>
      </c>
      <c r="K1101" s="47">
        <f t="shared" si="24"/>
        <v>527.88</v>
      </c>
      <c r="L1101" s="60"/>
      <c r="M1101" s="55" t="s">
        <v>51</v>
      </c>
      <c r="N1101" s="47">
        <f t="shared" si="28"/>
        <v>527.88</v>
      </c>
      <c r="O1101" s="54">
        <v>45715</v>
      </c>
      <c r="P1101" s="97">
        <v>516260</v>
      </c>
      <c r="R1101" t="str">
        <f t="shared" si="27"/>
        <v>Fev/25</v>
      </c>
    </row>
    <row r="1102" spans="2:18" ht="15.75" customHeight="1">
      <c r="B1102" s="70">
        <v>45701</v>
      </c>
      <c r="C1102" s="55" t="s">
        <v>106</v>
      </c>
      <c r="D1102" s="43">
        <v>2025</v>
      </c>
      <c r="E1102" s="56">
        <v>6</v>
      </c>
      <c r="F1102" s="58" t="s">
        <v>88</v>
      </c>
      <c r="G1102" s="57" t="s">
        <v>40</v>
      </c>
      <c r="H1102" s="58" t="s">
        <v>667</v>
      </c>
      <c r="I1102" s="59" t="s">
        <v>42</v>
      </c>
      <c r="J1102" s="96">
        <v>43.99</v>
      </c>
      <c r="K1102" s="47">
        <f t="shared" si="24"/>
        <v>263.94</v>
      </c>
      <c r="L1102" s="60"/>
      <c r="M1102" s="55" t="s">
        <v>51</v>
      </c>
      <c r="N1102" s="47">
        <f t="shared" si="28"/>
        <v>263.94</v>
      </c>
      <c r="O1102" s="54">
        <v>45715</v>
      </c>
      <c r="P1102" s="97">
        <v>516260</v>
      </c>
      <c r="R1102" t="str">
        <f t="shared" si="27"/>
        <v>Fev/25</v>
      </c>
    </row>
    <row r="1103" spans="2:18" ht="15.75" customHeight="1">
      <c r="B1103" s="54">
        <v>45701</v>
      </c>
      <c r="C1103" s="55" t="s">
        <v>106</v>
      </c>
      <c r="D1103" s="43">
        <v>2025</v>
      </c>
      <c r="E1103" s="56">
        <v>1</v>
      </c>
      <c r="F1103" s="45" t="s">
        <v>178</v>
      </c>
      <c r="G1103" s="45" t="s">
        <v>96</v>
      </c>
      <c r="H1103" s="45" t="s">
        <v>570</v>
      </c>
      <c r="I1103" s="46" t="s">
        <v>42</v>
      </c>
      <c r="J1103" s="47">
        <v>19.32</v>
      </c>
      <c r="K1103" s="47">
        <f t="shared" si="24"/>
        <v>19.32</v>
      </c>
      <c r="L1103" s="60"/>
      <c r="M1103" s="55" t="s">
        <v>51</v>
      </c>
      <c r="N1103" s="47">
        <f t="shared" si="28"/>
        <v>19.32</v>
      </c>
      <c r="O1103" s="54">
        <v>45707</v>
      </c>
      <c r="P1103" s="97">
        <v>620657</v>
      </c>
      <c r="R1103" t="str">
        <f t="shared" si="27"/>
        <v>Fev/25</v>
      </c>
    </row>
    <row r="1104" spans="2:18" ht="15.75" customHeight="1">
      <c r="B1104" s="54">
        <v>45701</v>
      </c>
      <c r="C1104" s="55" t="s">
        <v>106</v>
      </c>
      <c r="D1104" s="43">
        <v>2025</v>
      </c>
      <c r="E1104" s="56">
        <v>1</v>
      </c>
      <c r="F1104" s="45" t="s">
        <v>495</v>
      </c>
      <c r="G1104" s="45" t="s">
        <v>96</v>
      </c>
      <c r="H1104" s="45" t="s">
        <v>570</v>
      </c>
      <c r="I1104" s="46" t="s">
        <v>42</v>
      </c>
      <c r="J1104" s="47">
        <v>18.18</v>
      </c>
      <c r="K1104" s="47">
        <f t="shared" si="24"/>
        <v>18.18</v>
      </c>
      <c r="L1104" s="60"/>
      <c r="M1104" s="55" t="s">
        <v>51</v>
      </c>
      <c r="N1104" s="47">
        <f t="shared" si="28"/>
        <v>18.18</v>
      </c>
      <c r="O1104" s="54">
        <v>45707</v>
      </c>
      <c r="P1104" s="97">
        <v>620657</v>
      </c>
      <c r="R1104" t="str">
        <f t="shared" si="27"/>
        <v>Fev/25</v>
      </c>
    </row>
    <row r="1105" spans="2:18" ht="15.75" customHeight="1">
      <c r="B1105" s="54">
        <v>45701</v>
      </c>
      <c r="C1105" s="55" t="s">
        <v>106</v>
      </c>
      <c r="D1105" s="43">
        <v>2025</v>
      </c>
      <c r="E1105" s="56">
        <v>1</v>
      </c>
      <c r="F1105" s="45" t="s">
        <v>357</v>
      </c>
      <c r="G1105" s="45" t="s">
        <v>96</v>
      </c>
      <c r="H1105" s="45" t="s">
        <v>570</v>
      </c>
      <c r="I1105" s="46" t="s">
        <v>42</v>
      </c>
      <c r="J1105" s="47">
        <v>18.36</v>
      </c>
      <c r="K1105" s="47">
        <f t="shared" si="24"/>
        <v>18.36</v>
      </c>
      <c r="L1105" s="60"/>
      <c r="M1105" s="55" t="s">
        <v>51</v>
      </c>
      <c r="N1105" s="47">
        <f t="shared" si="28"/>
        <v>18.36</v>
      </c>
      <c r="O1105" s="54">
        <v>45707</v>
      </c>
      <c r="P1105" s="97">
        <v>620657</v>
      </c>
      <c r="R1105" t="str">
        <f t="shared" si="27"/>
        <v>Fev/25</v>
      </c>
    </row>
    <row r="1106" spans="2:18" ht="15.75" customHeight="1">
      <c r="B1106" s="95">
        <v>45701</v>
      </c>
      <c r="C1106" s="55" t="s">
        <v>106</v>
      </c>
      <c r="D1106" s="43">
        <v>2025</v>
      </c>
      <c r="E1106" s="72">
        <v>72</v>
      </c>
      <c r="F1106" s="72" t="s">
        <v>668</v>
      </c>
      <c r="G1106" s="72" t="s">
        <v>40</v>
      </c>
      <c r="H1106" s="72" t="s">
        <v>223</v>
      </c>
      <c r="I1106" s="72" t="s">
        <v>42</v>
      </c>
      <c r="J1106" s="115">
        <v>7.39</v>
      </c>
      <c r="K1106" s="47">
        <f t="shared" si="24"/>
        <v>532.07999999999993</v>
      </c>
      <c r="L1106" s="72"/>
      <c r="M1106" s="72" t="s">
        <v>51</v>
      </c>
      <c r="N1106" s="47">
        <f t="shared" si="28"/>
        <v>532.07999999999993</v>
      </c>
      <c r="O1106" s="95">
        <v>45708</v>
      </c>
      <c r="P1106" s="125">
        <v>1346062</v>
      </c>
      <c r="R1106" t="str">
        <f t="shared" si="27"/>
        <v>Fev/25</v>
      </c>
    </row>
    <row r="1107" spans="2:18" ht="15.75" customHeight="1">
      <c r="B1107" s="54">
        <v>45701</v>
      </c>
      <c r="C1107" s="55" t="s">
        <v>106</v>
      </c>
      <c r="D1107" s="43">
        <v>2025</v>
      </c>
      <c r="E1107" s="56">
        <v>4</v>
      </c>
      <c r="F1107" s="57" t="s">
        <v>64</v>
      </c>
      <c r="G1107" s="57" t="s">
        <v>46</v>
      </c>
      <c r="H1107" s="57" t="s">
        <v>65</v>
      </c>
      <c r="I1107" s="59" t="s">
        <v>42</v>
      </c>
      <c r="J1107" s="60">
        <v>32.99</v>
      </c>
      <c r="K1107" s="47">
        <f t="shared" si="24"/>
        <v>131.96</v>
      </c>
      <c r="L1107" s="60"/>
      <c r="M1107" s="55" t="s">
        <v>43</v>
      </c>
      <c r="N1107" s="47">
        <f t="shared" si="28"/>
        <v>131.96</v>
      </c>
      <c r="O1107" s="54">
        <v>45708</v>
      </c>
      <c r="P1107" s="97">
        <v>18353</v>
      </c>
      <c r="R1107" t="str">
        <f t="shared" si="27"/>
        <v>Fev/25</v>
      </c>
    </row>
    <row r="1108" spans="2:18" ht="15.75" customHeight="1">
      <c r="B1108" s="54">
        <v>45701</v>
      </c>
      <c r="C1108" s="55" t="s">
        <v>106</v>
      </c>
      <c r="D1108" s="43">
        <v>2025</v>
      </c>
      <c r="E1108" s="56">
        <v>2</v>
      </c>
      <c r="F1108" s="57" t="s">
        <v>66</v>
      </c>
      <c r="G1108" s="57" t="s">
        <v>46</v>
      </c>
      <c r="H1108" s="57" t="s">
        <v>65</v>
      </c>
      <c r="I1108" s="59" t="s">
        <v>42</v>
      </c>
      <c r="J1108" s="60">
        <v>27</v>
      </c>
      <c r="K1108" s="47">
        <f t="shared" si="24"/>
        <v>54</v>
      </c>
      <c r="L1108" s="60"/>
      <c r="M1108" s="55" t="s">
        <v>43</v>
      </c>
      <c r="N1108" s="47">
        <f t="shared" si="28"/>
        <v>54</v>
      </c>
      <c r="O1108" s="54">
        <v>45708</v>
      </c>
      <c r="P1108" s="97">
        <v>18353</v>
      </c>
      <c r="R1108" t="str">
        <f t="shared" si="27"/>
        <v>Fev/25</v>
      </c>
    </row>
    <row r="1109" spans="2:18" ht="15.75" customHeight="1">
      <c r="B1109" s="54">
        <v>45701</v>
      </c>
      <c r="C1109" s="55" t="s">
        <v>106</v>
      </c>
      <c r="D1109" s="43">
        <v>2025</v>
      </c>
      <c r="E1109" s="56">
        <v>1</v>
      </c>
      <c r="F1109" s="58" t="s">
        <v>669</v>
      </c>
      <c r="G1109" s="57" t="s">
        <v>61</v>
      </c>
      <c r="H1109" s="58" t="s">
        <v>307</v>
      </c>
      <c r="I1109" s="59" t="s">
        <v>42</v>
      </c>
      <c r="J1109" s="96">
        <v>146.71</v>
      </c>
      <c r="K1109" s="47">
        <f t="shared" si="24"/>
        <v>146.71</v>
      </c>
      <c r="L1109" s="60"/>
      <c r="M1109" s="55" t="s">
        <v>43</v>
      </c>
      <c r="N1109" s="47">
        <f t="shared" si="28"/>
        <v>146.71</v>
      </c>
      <c r="O1109" s="54">
        <v>45701</v>
      </c>
      <c r="P1109" s="97">
        <v>0</v>
      </c>
      <c r="R1109" t="str">
        <f t="shared" si="27"/>
        <v>Fev/25</v>
      </c>
    </row>
    <row r="1110" spans="2:18" ht="15.75" customHeight="1">
      <c r="B1110" s="54">
        <v>45701</v>
      </c>
      <c r="C1110" s="55" t="s">
        <v>106</v>
      </c>
      <c r="D1110" s="43">
        <v>2025</v>
      </c>
      <c r="E1110" s="56">
        <v>1</v>
      </c>
      <c r="F1110" s="58" t="s">
        <v>670</v>
      </c>
      <c r="G1110" s="57" t="s">
        <v>61</v>
      </c>
      <c r="H1110" s="58" t="s">
        <v>568</v>
      </c>
      <c r="I1110" s="59" t="s">
        <v>42</v>
      </c>
      <c r="J1110" s="96">
        <v>228.99</v>
      </c>
      <c r="K1110" s="47">
        <f t="shared" si="24"/>
        <v>228.99</v>
      </c>
      <c r="L1110" s="60"/>
      <c r="M1110" s="55" t="s">
        <v>43</v>
      </c>
      <c r="N1110" s="47">
        <f t="shared" si="28"/>
        <v>228.99</v>
      </c>
      <c r="O1110" s="54">
        <v>45701</v>
      </c>
      <c r="P1110" s="97">
        <v>0</v>
      </c>
      <c r="R1110" t="str">
        <f t="shared" si="27"/>
        <v>Fev/25</v>
      </c>
    </row>
    <row r="1111" spans="2:18" ht="15.75" customHeight="1">
      <c r="B1111" s="54">
        <v>45702</v>
      </c>
      <c r="C1111" s="55" t="s">
        <v>106</v>
      </c>
      <c r="D1111" s="55">
        <v>2025</v>
      </c>
      <c r="E1111" s="56">
        <v>1</v>
      </c>
      <c r="F1111" s="57" t="s">
        <v>465</v>
      </c>
      <c r="G1111" s="58" t="s">
        <v>108</v>
      </c>
      <c r="H1111" s="57" t="s">
        <v>125</v>
      </c>
      <c r="I1111" s="59" t="s">
        <v>42</v>
      </c>
      <c r="J1111" s="60">
        <v>400</v>
      </c>
      <c r="K1111" s="47">
        <f t="shared" si="24"/>
        <v>400</v>
      </c>
      <c r="L1111" s="60"/>
      <c r="M1111" s="55" t="s">
        <v>43</v>
      </c>
      <c r="N1111" s="47">
        <f t="shared" si="28"/>
        <v>400</v>
      </c>
      <c r="O1111" s="54">
        <v>45694</v>
      </c>
      <c r="P1111" s="62">
        <v>0</v>
      </c>
      <c r="R1111" t="str">
        <f t="shared" si="27"/>
        <v>Fev/25</v>
      </c>
    </row>
    <row r="1112" spans="2:18" ht="15.75" customHeight="1">
      <c r="B1112" s="54">
        <v>45702</v>
      </c>
      <c r="C1112" s="55" t="s">
        <v>106</v>
      </c>
      <c r="D1112" s="55">
        <v>2025</v>
      </c>
      <c r="E1112" s="56">
        <v>1</v>
      </c>
      <c r="F1112" s="57" t="s">
        <v>432</v>
      </c>
      <c r="G1112" s="57" t="s">
        <v>108</v>
      </c>
      <c r="H1112" s="57" t="s">
        <v>159</v>
      </c>
      <c r="I1112" s="59" t="s">
        <v>42</v>
      </c>
      <c r="J1112" s="60">
        <v>1000</v>
      </c>
      <c r="K1112" s="47">
        <f t="shared" si="24"/>
        <v>1000</v>
      </c>
      <c r="L1112" s="60"/>
      <c r="M1112" s="55" t="s">
        <v>43</v>
      </c>
      <c r="N1112" s="47">
        <f t="shared" si="28"/>
        <v>1000</v>
      </c>
      <c r="O1112" s="54">
        <v>45694</v>
      </c>
      <c r="P1112" s="62">
        <v>0</v>
      </c>
      <c r="R1112" t="str">
        <f t="shared" si="27"/>
        <v>Fev/25</v>
      </c>
    </row>
    <row r="1113" spans="2:18" ht="15.75" customHeight="1">
      <c r="B1113" s="70">
        <v>45702</v>
      </c>
      <c r="C1113" s="55" t="s">
        <v>106</v>
      </c>
      <c r="D1113" s="55">
        <v>2025</v>
      </c>
      <c r="E1113" s="44">
        <v>15.68</v>
      </c>
      <c r="F1113" s="45" t="s">
        <v>671</v>
      </c>
      <c r="G1113" s="45" t="s">
        <v>46</v>
      </c>
      <c r="H1113" s="45" t="s">
        <v>626</v>
      </c>
      <c r="I1113" s="46" t="s">
        <v>42</v>
      </c>
      <c r="J1113" s="47">
        <v>35.799999999999997</v>
      </c>
      <c r="K1113" s="47">
        <f t="shared" si="24"/>
        <v>561.34399999999994</v>
      </c>
      <c r="L1113" s="48"/>
      <c r="M1113" s="11" t="s">
        <v>51</v>
      </c>
      <c r="N1113" s="47">
        <f t="shared" si="28"/>
        <v>561.34399999999994</v>
      </c>
      <c r="O1113" s="13">
        <v>45708</v>
      </c>
      <c r="P1113" s="49">
        <v>2243369</v>
      </c>
      <c r="R1113" t="str">
        <f t="shared" si="27"/>
        <v>Fev/25</v>
      </c>
    </row>
    <row r="1114" spans="2:18" ht="15.75" customHeight="1">
      <c r="B1114" s="70">
        <v>45702</v>
      </c>
      <c r="C1114" s="55" t="s">
        <v>106</v>
      </c>
      <c r="D1114" s="55">
        <v>2025</v>
      </c>
      <c r="E1114" s="44">
        <v>1</v>
      </c>
      <c r="F1114" s="45" t="s">
        <v>355</v>
      </c>
      <c r="G1114" s="45" t="s">
        <v>40</v>
      </c>
      <c r="H1114" s="45" t="s">
        <v>220</v>
      </c>
      <c r="I1114" s="46" t="s">
        <v>42</v>
      </c>
      <c r="J1114" s="47">
        <v>85</v>
      </c>
      <c r="K1114" s="47">
        <f t="shared" si="24"/>
        <v>85</v>
      </c>
      <c r="L1114" s="48"/>
      <c r="M1114" s="11" t="s">
        <v>43</v>
      </c>
      <c r="N1114" s="47">
        <f t="shared" si="28"/>
        <v>85</v>
      </c>
      <c r="O1114" s="13">
        <v>45706</v>
      </c>
      <c r="P1114" s="49"/>
      <c r="R1114" t="str">
        <f t="shared" si="27"/>
        <v>Fev/25</v>
      </c>
    </row>
    <row r="1115" spans="2:18" ht="15.75" customHeight="1">
      <c r="B1115" s="70">
        <v>45702</v>
      </c>
      <c r="C1115" s="55" t="s">
        <v>106</v>
      </c>
      <c r="D1115" s="55">
        <v>2025</v>
      </c>
      <c r="E1115" s="44">
        <v>1</v>
      </c>
      <c r="F1115" s="45" t="s">
        <v>561</v>
      </c>
      <c r="G1115" s="45" t="s">
        <v>40</v>
      </c>
      <c r="H1115" s="45" t="s">
        <v>220</v>
      </c>
      <c r="I1115" s="46" t="s">
        <v>42</v>
      </c>
      <c r="J1115" s="47">
        <v>13.5</v>
      </c>
      <c r="K1115" s="47">
        <f t="shared" si="24"/>
        <v>13.5</v>
      </c>
      <c r="L1115" s="48"/>
      <c r="M1115" s="11" t="s">
        <v>43</v>
      </c>
      <c r="N1115" s="47">
        <f t="shared" si="28"/>
        <v>13.5</v>
      </c>
      <c r="O1115" s="13">
        <v>45706</v>
      </c>
      <c r="P1115" s="49"/>
      <c r="R1115" t="str">
        <f t="shared" si="27"/>
        <v>Fev/25</v>
      </c>
    </row>
    <row r="1116" spans="2:18" ht="15.75" customHeight="1">
      <c r="B1116" s="70">
        <v>45702</v>
      </c>
      <c r="C1116" s="55" t="s">
        <v>106</v>
      </c>
      <c r="D1116" s="55">
        <v>2025</v>
      </c>
      <c r="E1116" s="44">
        <v>10</v>
      </c>
      <c r="F1116" s="45" t="s">
        <v>635</v>
      </c>
      <c r="G1116" s="45" t="s">
        <v>77</v>
      </c>
      <c r="H1116" s="45" t="s">
        <v>78</v>
      </c>
      <c r="I1116" s="46" t="s">
        <v>42</v>
      </c>
      <c r="J1116" s="47">
        <v>510</v>
      </c>
      <c r="K1116" s="47">
        <f t="shared" si="24"/>
        <v>5100</v>
      </c>
      <c r="L1116" s="48"/>
      <c r="M1116" s="11" t="s">
        <v>43</v>
      </c>
      <c r="N1116" s="47">
        <f t="shared" si="28"/>
        <v>5100</v>
      </c>
      <c r="O1116" s="13">
        <v>45706</v>
      </c>
      <c r="P1116" s="49">
        <v>690</v>
      </c>
      <c r="R1116" t="str">
        <f t="shared" si="27"/>
        <v>Fev/25</v>
      </c>
    </row>
    <row r="1117" spans="2:18" ht="15.75" customHeight="1">
      <c r="B1117" s="54">
        <v>45702</v>
      </c>
      <c r="C1117" s="55" t="s">
        <v>106</v>
      </c>
      <c r="D1117" s="43">
        <v>2025</v>
      </c>
      <c r="E1117" s="56">
        <v>4</v>
      </c>
      <c r="F1117" s="57" t="s">
        <v>64</v>
      </c>
      <c r="G1117" s="57" t="s">
        <v>46</v>
      </c>
      <c r="H1117" s="57" t="s">
        <v>65</v>
      </c>
      <c r="I1117" s="59" t="s">
        <v>42</v>
      </c>
      <c r="J1117" s="60">
        <v>32.99</v>
      </c>
      <c r="K1117" s="47">
        <f t="shared" si="24"/>
        <v>131.96</v>
      </c>
      <c r="L1117" s="60"/>
      <c r="M1117" s="55" t="s">
        <v>43</v>
      </c>
      <c r="N1117" s="47">
        <f t="shared" si="28"/>
        <v>131.96</v>
      </c>
      <c r="O1117" s="54">
        <v>45708</v>
      </c>
      <c r="P1117" s="62">
        <v>18410</v>
      </c>
      <c r="R1117" t="str">
        <f t="shared" si="27"/>
        <v>Fev/25</v>
      </c>
    </row>
    <row r="1118" spans="2:18" ht="15.75" customHeight="1">
      <c r="B1118" s="54">
        <v>45702</v>
      </c>
      <c r="C1118" s="55" t="s">
        <v>106</v>
      </c>
      <c r="D1118" s="43">
        <v>2025</v>
      </c>
      <c r="E1118" s="56">
        <v>3</v>
      </c>
      <c r="F1118" s="57" t="s">
        <v>66</v>
      </c>
      <c r="G1118" s="57" t="s">
        <v>46</v>
      </c>
      <c r="H1118" s="57" t="s">
        <v>65</v>
      </c>
      <c r="I1118" s="59" t="s">
        <v>42</v>
      </c>
      <c r="J1118" s="60">
        <v>27</v>
      </c>
      <c r="K1118" s="47">
        <f t="shared" si="24"/>
        <v>81</v>
      </c>
      <c r="L1118" s="60"/>
      <c r="M1118" s="55" t="s">
        <v>43</v>
      </c>
      <c r="N1118" s="47">
        <f t="shared" si="28"/>
        <v>81</v>
      </c>
      <c r="O1118" s="54">
        <v>45708</v>
      </c>
      <c r="P1118" s="62">
        <v>18410</v>
      </c>
      <c r="R1118" t="str">
        <f t="shared" si="27"/>
        <v>Fev/25</v>
      </c>
    </row>
    <row r="1119" spans="2:18" ht="15.75" customHeight="1">
      <c r="B1119" s="70">
        <v>45703</v>
      </c>
      <c r="C1119" s="55" t="s">
        <v>106</v>
      </c>
      <c r="D1119" s="55">
        <v>2025</v>
      </c>
      <c r="E1119" s="44">
        <v>3</v>
      </c>
      <c r="F1119" s="45" t="s">
        <v>355</v>
      </c>
      <c r="G1119" s="45" t="s">
        <v>40</v>
      </c>
      <c r="H1119" s="45" t="s">
        <v>220</v>
      </c>
      <c r="I1119" s="46" t="s">
        <v>42</v>
      </c>
      <c r="J1119" s="47">
        <v>85</v>
      </c>
      <c r="K1119" s="47">
        <f t="shared" si="24"/>
        <v>255</v>
      </c>
      <c r="L1119" s="48"/>
      <c r="M1119" s="11" t="s">
        <v>43</v>
      </c>
      <c r="N1119" s="47">
        <f t="shared" si="28"/>
        <v>255</v>
      </c>
      <c r="O1119" s="13">
        <v>45706</v>
      </c>
      <c r="P1119" s="49"/>
      <c r="R1119" t="str">
        <f t="shared" si="27"/>
        <v>Fev/25</v>
      </c>
    </row>
    <row r="1120" spans="2:18" ht="15.75" customHeight="1">
      <c r="B1120" s="70">
        <v>45703</v>
      </c>
      <c r="C1120" s="55" t="s">
        <v>106</v>
      </c>
      <c r="D1120" s="43">
        <v>2025</v>
      </c>
      <c r="E1120" s="44">
        <v>2</v>
      </c>
      <c r="F1120" s="45" t="s">
        <v>75</v>
      </c>
      <c r="G1120" s="45" t="s">
        <v>77</v>
      </c>
      <c r="H1120" s="45" t="s">
        <v>78</v>
      </c>
      <c r="I1120" s="46" t="s">
        <v>42</v>
      </c>
      <c r="J1120" s="47">
        <v>435</v>
      </c>
      <c r="K1120" s="47">
        <f t="shared" si="24"/>
        <v>870</v>
      </c>
      <c r="L1120" s="48"/>
      <c r="M1120" s="11" t="s">
        <v>43</v>
      </c>
      <c r="N1120" s="47">
        <f t="shared" si="28"/>
        <v>870</v>
      </c>
      <c r="O1120" s="13">
        <v>45706</v>
      </c>
      <c r="P1120" s="49">
        <v>720</v>
      </c>
      <c r="R1120" t="str">
        <f t="shared" si="27"/>
        <v>Fev/25</v>
      </c>
    </row>
    <row r="1121" spans="2:18" ht="15.75" customHeight="1">
      <c r="B1121" s="70">
        <v>45703</v>
      </c>
      <c r="C1121" s="55" t="s">
        <v>106</v>
      </c>
      <c r="D1121" s="43">
        <v>2025</v>
      </c>
      <c r="E1121" s="44">
        <v>10</v>
      </c>
      <c r="F1121" s="45" t="s">
        <v>635</v>
      </c>
      <c r="G1121" s="45" t="s">
        <v>77</v>
      </c>
      <c r="H1121" s="45" t="s">
        <v>78</v>
      </c>
      <c r="I1121" s="46" t="s">
        <v>42</v>
      </c>
      <c r="J1121" s="47">
        <v>510</v>
      </c>
      <c r="K1121" s="47">
        <f t="shared" si="24"/>
        <v>5100</v>
      </c>
      <c r="L1121" s="48"/>
      <c r="M1121" s="11" t="s">
        <v>43</v>
      </c>
      <c r="N1121" s="47">
        <f t="shared" si="28"/>
        <v>5100</v>
      </c>
      <c r="O1121" s="13">
        <v>45706</v>
      </c>
      <c r="P1121" s="49">
        <v>720</v>
      </c>
      <c r="R1121" t="str">
        <f t="shared" si="27"/>
        <v>Fev/25</v>
      </c>
    </row>
    <row r="1122" spans="2:18" ht="15.75" customHeight="1">
      <c r="B1122" s="70">
        <v>45703</v>
      </c>
      <c r="C1122" s="55" t="s">
        <v>106</v>
      </c>
      <c r="D1122" s="43">
        <v>2025</v>
      </c>
      <c r="E1122" s="44">
        <v>3</v>
      </c>
      <c r="F1122" s="45" t="s">
        <v>672</v>
      </c>
      <c r="G1122" s="45" t="s">
        <v>77</v>
      </c>
      <c r="H1122" s="45" t="s">
        <v>78</v>
      </c>
      <c r="I1122" s="46" t="s">
        <v>42</v>
      </c>
      <c r="J1122" s="47">
        <v>23.8</v>
      </c>
      <c r="K1122" s="47">
        <f t="shared" si="24"/>
        <v>71.400000000000006</v>
      </c>
      <c r="L1122" s="48"/>
      <c r="M1122" s="11" t="s">
        <v>43</v>
      </c>
      <c r="N1122" s="47">
        <f t="shared" si="28"/>
        <v>71.400000000000006</v>
      </c>
      <c r="O1122" s="13">
        <v>45706</v>
      </c>
      <c r="P1122" s="49">
        <v>720</v>
      </c>
      <c r="R1122" t="str">
        <f t="shared" si="27"/>
        <v>Fev/25</v>
      </c>
    </row>
    <row r="1123" spans="2:18" ht="15.75" customHeight="1">
      <c r="B1123" s="54">
        <v>45703</v>
      </c>
      <c r="C1123" s="55" t="s">
        <v>106</v>
      </c>
      <c r="D1123" s="43">
        <v>2025</v>
      </c>
      <c r="E1123" s="56">
        <v>6</v>
      </c>
      <c r="F1123" s="57" t="s">
        <v>64</v>
      </c>
      <c r="G1123" s="57" t="s">
        <v>46</v>
      </c>
      <c r="H1123" s="57" t="s">
        <v>65</v>
      </c>
      <c r="I1123" s="59" t="s">
        <v>42</v>
      </c>
      <c r="J1123" s="60">
        <v>32.99</v>
      </c>
      <c r="K1123" s="47">
        <f t="shared" si="24"/>
        <v>197.94</v>
      </c>
      <c r="L1123" s="60"/>
      <c r="M1123" s="55" t="s">
        <v>43</v>
      </c>
      <c r="N1123" s="47">
        <f t="shared" si="28"/>
        <v>197.94</v>
      </c>
      <c r="O1123" s="54">
        <v>45708</v>
      </c>
      <c r="P1123" s="97">
        <v>18423</v>
      </c>
      <c r="R1123" t="str">
        <f t="shared" si="27"/>
        <v>Fev/25</v>
      </c>
    </row>
    <row r="1124" spans="2:18" ht="15.75" customHeight="1">
      <c r="B1124" s="54">
        <v>45703</v>
      </c>
      <c r="C1124" s="55" t="s">
        <v>106</v>
      </c>
      <c r="D1124" s="43">
        <v>2025</v>
      </c>
      <c r="E1124" s="56">
        <v>5</v>
      </c>
      <c r="F1124" s="57" t="s">
        <v>66</v>
      </c>
      <c r="G1124" s="57" t="s">
        <v>46</v>
      </c>
      <c r="H1124" s="57" t="s">
        <v>65</v>
      </c>
      <c r="I1124" s="59" t="s">
        <v>42</v>
      </c>
      <c r="J1124" s="60">
        <v>27</v>
      </c>
      <c r="K1124" s="47">
        <f t="shared" si="24"/>
        <v>135</v>
      </c>
      <c r="L1124" s="60"/>
      <c r="M1124" s="55" t="s">
        <v>43</v>
      </c>
      <c r="N1124" s="47">
        <f t="shared" si="28"/>
        <v>135</v>
      </c>
      <c r="O1124" s="54">
        <v>45708</v>
      </c>
      <c r="P1124" s="97">
        <v>18423</v>
      </c>
      <c r="R1124" t="str">
        <f t="shared" si="27"/>
        <v>Fev/25</v>
      </c>
    </row>
    <row r="1125" spans="2:18" ht="15.75" customHeight="1">
      <c r="B1125" s="54">
        <v>45703</v>
      </c>
      <c r="C1125" s="55" t="s">
        <v>106</v>
      </c>
      <c r="D1125" s="43">
        <v>2025</v>
      </c>
      <c r="E1125" s="56">
        <v>1</v>
      </c>
      <c r="F1125" s="58" t="s">
        <v>654</v>
      </c>
      <c r="G1125" s="57" t="s">
        <v>40</v>
      </c>
      <c r="H1125" s="58" t="s">
        <v>342</v>
      </c>
      <c r="I1125" s="59" t="s">
        <v>42</v>
      </c>
      <c r="J1125" s="96">
        <v>273.10000000000002</v>
      </c>
      <c r="K1125" s="47">
        <f t="shared" si="24"/>
        <v>273.10000000000002</v>
      </c>
      <c r="L1125" s="60"/>
      <c r="M1125" s="55" t="s">
        <v>43</v>
      </c>
      <c r="N1125" s="47">
        <f t="shared" si="28"/>
        <v>273.10000000000002</v>
      </c>
      <c r="O1125" s="54">
        <v>45703</v>
      </c>
      <c r="P1125" s="97">
        <v>0</v>
      </c>
      <c r="R1125" t="str">
        <f t="shared" si="27"/>
        <v>Fev/25</v>
      </c>
    </row>
    <row r="1126" spans="2:18" ht="15.75" customHeight="1">
      <c r="B1126" s="95">
        <v>45703</v>
      </c>
      <c r="C1126" s="55" t="s">
        <v>106</v>
      </c>
      <c r="D1126" s="43">
        <v>2025</v>
      </c>
      <c r="E1126" s="72">
        <v>60</v>
      </c>
      <c r="F1126" s="72" t="s">
        <v>384</v>
      </c>
      <c r="G1126" s="72" t="s">
        <v>96</v>
      </c>
      <c r="H1126" s="72" t="s">
        <v>307</v>
      </c>
      <c r="I1126" s="72" t="s">
        <v>42</v>
      </c>
      <c r="J1126" s="115">
        <v>7.5</v>
      </c>
      <c r="K1126" s="47">
        <f t="shared" si="24"/>
        <v>450</v>
      </c>
      <c r="L1126" s="72"/>
      <c r="M1126" s="72" t="s">
        <v>43</v>
      </c>
      <c r="N1126" s="47">
        <f t="shared" si="28"/>
        <v>450</v>
      </c>
      <c r="O1126" s="95">
        <v>45703</v>
      </c>
      <c r="P1126" s="125">
        <v>0</v>
      </c>
      <c r="R1126" t="str">
        <f t="shared" si="27"/>
        <v>Fev/25</v>
      </c>
    </row>
    <row r="1127" spans="2:18" ht="15.75" customHeight="1">
      <c r="B1127" s="95">
        <v>45703</v>
      </c>
      <c r="C1127" s="55" t="s">
        <v>106</v>
      </c>
      <c r="D1127" s="43">
        <v>2025</v>
      </c>
      <c r="E1127" s="72">
        <v>4</v>
      </c>
      <c r="F1127" s="72" t="s">
        <v>246</v>
      </c>
      <c r="G1127" s="72" t="s">
        <v>46</v>
      </c>
      <c r="H1127" s="72" t="s">
        <v>307</v>
      </c>
      <c r="I1127" s="72" t="s">
        <v>42</v>
      </c>
      <c r="J1127" s="115">
        <v>6.99</v>
      </c>
      <c r="K1127" s="47">
        <f t="shared" si="24"/>
        <v>27.96</v>
      </c>
      <c r="L1127" s="72"/>
      <c r="M1127" s="72" t="s">
        <v>43</v>
      </c>
      <c r="N1127" s="47">
        <f t="shared" si="28"/>
        <v>27.96</v>
      </c>
      <c r="O1127" s="95">
        <v>45703</v>
      </c>
      <c r="P1127" s="125">
        <v>0</v>
      </c>
      <c r="R1127" t="str">
        <f t="shared" si="27"/>
        <v>Fev/25</v>
      </c>
    </row>
    <row r="1128" spans="2:18" ht="15.75" customHeight="1">
      <c r="B1128" s="95">
        <v>45703</v>
      </c>
      <c r="C1128" s="55" t="s">
        <v>106</v>
      </c>
      <c r="D1128" s="43">
        <v>2025</v>
      </c>
      <c r="E1128" s="72">
        <v>6</v>
      </c>
      <c r="F1128" s="72" t="s">
        <v>673</v>
      </c>
      <c r="G1128" s="72" t="s">
        <v>40</v>
      </c>
      <c r="H1128" s="72" t="s">
        <v>307</v>
      </c>
      <c r="I1128" s="72" t="s">
        <v>42</v>
      </c>
      <c r="J1128" s="115">
        <v>18.48</v>
      </c>
      <c r="K1128" s="47">
        <f t="shared" si="24"/>
        <v>110.88</v>
      </c>
      <c r="L1128" s="72"/>
      <c r="M1128" s="72" t="s">
        <v>43</v>
      </c>
      <c r="N1128" s="47">
        <f t="shared" si="28"/>
        <v>110.88</v>
      </c>
      <c r="O1128" s="95">
        <v>45703</v>
      </c>
      <c r="P1128" s="125">
        <v>0</v>
      </c>
      <c r="R1128" t="str">
        <f t="shared" si="27"/>
        <v>Fev/25</v>
      </c>
    </row>
    <row r="1129" spans="2:18" ht="15.75" customHeight="1">
      <c r="B1129" s="95">
        <v>45703</v>
      </c>
      <c r="C1129" s="55" t="s">
        <v>106</v>
      </c>
      <c r="D1129" s="43">
        <v>2025</v>
      </c>
      <c r="E1129" s="72">
        <v>66</v>
      </c>
      <c r="F1129" s="72" t="s">
        <v>178</v>
      </c>
      <c r="G1129" s="72" t="s">
        <v>96</v>
      </c>
      <c r="H1129" s="72" t="s">
        <v>307</v>
      </c>
      <c r="I1129" s="72" t="s">
        <v>42</v>
      </c>
      <c r="J1129" s="115">
        <v>3.09</v>
      </c>
      <c r="K1129" s="47">
        <f t="shared" si="24"/>
        <v>203.94</v>
      </c>
      <c r="L1129" s="72"/>
      <c r="M1129" s="72" t="s">
        <v>43</v>
      </c>
      <c r="N1129" s="47">
        <f t="shared" si="28"/>
        <v>203.94</v>
      </c>
      <c r="O1129" s="95">
        <v>45703</v>
      </c>
      <c r="P1129" s="125">
        <v>0</v>
      </c>
      <c r="R1129" t="str">
        <f t="shared" si="27"/>
        <v>Fev/25</v>
      </c>
    </row>
    <row r="1130" spans="2:18" ht="15.75" customHeight="1">
      <c r="B1130" s="54">
        <v>45704</v>
      </c>
      <c r="C1130" s="55" t="s">
        <v>106</v>
      </c>
      <c r="D1130" s="55">
        <v>2025</v>
      </c>
      <c r="E1130" s="44">
        <v>1</v>
      </c>
      <c r="F1130" s="58" t="s">
        <v>645</v>
      </c>
      <c r="G1130" s="57" t="s">
        <v>108</v>
      </c>
      <c r="H1130" s="58" t="s">
        <v>646</v>
      </c>
      <c r="I1130" s="59" t="s">
        <v>42</v>
      </c>
      <c r="J1130" s="96">
        <v>1700</v>
      </c>
      <c r="K1130" s="47">
        <f t="shared" si="24"/>
        <v>1700</v>
      </c>
      <c r="L1130" s="48"/>
      <c r="M1130" s="11" t="s">
        <v>43</v>
      </c>
      <c r="N1130" s="47">
        <f t="shared" si="28"/>
        <v>1700</v>
      </c>
      <c r="O1130" s="13">
        <v>45704</v>
      </c>
      <c r="P1130" s="49">
        <v>0</v>
      </c>
      <c r="R1130" t="str">
        <f t="shared" si="27"/>
        <v>Fev/25</v>
      </c>
    </row>
    <row r="1131" spans="2:18" ht="15.75" customHeight="1">
      <c r="B1131" s="70">
        <v>45705</v>
      </c>
      <c r="C1131" s="55" t="s">
        <v>106</v>
      </c>
      <c r="D1131" s="55">
        <v>2025</v>
      </c>
      <c r="E1131" s="44">
        <v>10</v>
      </c>
      <c r="F1131" s="45" t="s">
        <v>573</v>
      </c>
      <c r="G1131" s="45" t="s">
        <v>96</v>
      </c>
      <c r="H1131" s="45" t="s">
        <v>570</v>
      </c>
      <c r="I1131" s="46" t="s">
        <v>42</v>
      </c>
      <c r="J1131" s="47">
        <v>19.68</v>
      </c>
      <c r="K1131" s="47">
        <f t="shared" si="24"/>
        <v>196.8</v>
      </c>
      <c r="L1131" s="48"/>
      <c r="M1131" s="11" t="s">
        <v>51</v>
      </c>
      <c r="N1131" s="47">
        <f t="shared" si="28"/>
        <v>196.8</v>
      </c>
      <c r="O1131" s="13">
        <v>45711</v>
      </c>
      <c r="P1131" s="49">
        <v>621855</v>
      </c>
      <c r="R1131" t="str">
        <f t="shared" si="27"/>
        <v>Fev/25</v>
      </c>
    </row>
    <row r="1132" spans="2:18" ht="15.75" customHeight="1">
      <c r="B1132" s="70">
        <v>45705</v>
      </c>
      <c r="C1132" s="55" t="s">
        <v>106</v>
      </c>
      <c r="D1132" s="55">
        <v>2025</v>
      </c>
      <c r="E1132" s="44">
        <v>15</v>
      </c>
      <c r="F1132" s="45" t="s">
        <v>572</v>
      </c>
      <c r="G1132" s="45" t="s">
        <v>96</v>
      </c>
      <c r="H1132" s="45" t="s">
        <v>570</v>
      </c>
      <c r="I1132" s="46" t="s">
        <v>42</v>
      </c>
      <c r="J1132" s="47">
        <v>17.52</v>
      </c>
      <c r="K1132" s="47">
        <f t="shared" si="24"/>
        <v>262.8</v>
      </c>
      <c r="L1132" s="48"/>
      <c r="M1132" s="11" t="s">
        <v>51</v>
      </c>
      <c r="N1132" s="47">
        <f t="shared" si="28"/>
        <v>262.8</v>
      </c>
      <c r="O1132" s="13">
        <v>45711</v>
      </c>
      <c r="P1132" s="49">
        <v>621855</v>
      </c>
      <c r="R1132" t="str">
        <f t="shared" si="27"/>
        <v>Fev/25</v>
      </c>
    </row>
    <row r="1133" spans="2:18" ht="15.75" customHeight="1">
      <c r="B1133" s="70">
        <v>45705</v>
      </c>
      <c r="C1133" s="55" t="s">
        <v>106</v>
      </c>
      <c r="D1133" s="55">
        <v>2025</v>
      </c>
      <c r="E1133" s="44">
        <v>10</v>
      </c>
      <c r="F1133" s="45" t="s">
        <v>177</v>
      </c>
      <c r="G1133" s="45" t="s">
        <v>96</v>
      </c>
      <c r="H1133" s="45" t="s">
        <v>570</v>
      </c>
      <c r="I1133" s="46" t="s">
        <v>42</v>
      </c>
      <c r="J1133" s="47">
        <v>38.64</v>
      </c>
      <c r="K1133" s="47">
        <f t="shared" si="24"/>
        <v>386.4</v>
      </c>
      <c r="L1133" s="48"/>
      <c r="M1133" s="11" t="s">
        <v>51</v>
      </c>
      <c r="N1133" s="47">
        <f t="shared" si="28"/>
        <v>386.4</v>
      </c>
      <c r="O1133" s="13">
        <v>45711</v>
      </c>
      <c r="P1133" s="49">
        <v>621855</v>
      </c>
      <c r="R1133" t="str">
        <f t="shared" si="27"/>
        <v>Fev/25</v>
      </c>
    </row>
    <row r="1134" spans="2:18" ht="15.75" customHeight="1">
      <c r="B1134" s="70">
        <v>45705</v>
      </c>
      <c r="C1134" s="55" t="s">
        <v>106</v>
      </c>
      <c r="D1134" s="55">
        <v>2025</v>
      </c>
      <c r="E1134" s="44">
        <v>20</v>
      </c>
      <c r="F1134" s="45" t="s">
        <v>178</v>
      </c>
      <c r="G1134" s="45" t="s">
        <v>96</v>
      </c>
      <c r="H1134" s="45" t="s">
        <v>570</v>
      </c>
      <c r="I1134" s="46" t="s">
        <v>42</v>
      </c>
      <c r="J1134" s="47">
        <v>19.32</v>
      </c>
      <c r="K1134" s="47">
        <f t="shared" si="24"/>
        <v>386.4</v>
      </c>
      <c r="L1134" s="48"/>
      <c r="M1134" s="11" t="s">
        <v>51</v>
      </c>
      <c r="N1134" s="47">
        <f t="shared" si="28"/>
        <v>386.4</v>
      </c>
      <c r="O1134" s="13">
        <v>45711</v>
      </c>
      <c r="P1134" s="49">
        <v>621855</v>
      </c>
      <c r="R1134" t="str">
        <f t="shared" si="27"/>
        <v>Fev/25</v>
      </c>
    </row>
    <row r="1135" spans="2:18" ht="15.75" customHeight="1">
      <c r="B1135" s="70">
        <v>45705</v>
      </c>
      <c r="C1135" s="55" t="s">
        <v>106</v>
      </c>
      <c r="D1135" s="55">
        <v>2025</v>
      </c>
      <c r="E1135" s="44">
        <v>6</v>
      </c>
      <c r="F1135" s="45" t="s">
        <v>495</v>
      </c>
      <c r="G1135" s="45" t="s">
        <v>96</v>
      </c>
      <c r="H1135" s="45" t="s">
        <v>570</v>
      </c>
      <c r="I1135" s="46" t="s">
        <v>42</v>
      </c>
      <c r="J1135" s="47">
        <v>18.18</v>
      </c>
      <c r="K1135" s="47">
        <f t="shared" si="24"/>
        <v>109.08</v>
      </c>
      <c r="L1135" s="48"/>
      <c r="M1135" s="11" t="s">
        <v>51</v>
      </c>
      <c r="N1135" s="47">
        <f t="shared" si="28"/>
        <v>109.08</v>
      </c>
      <c r="O1135" s="13">
        <v>45711</v>
      </c>
      <c r="P1135" s="49">
        <v>621855</v>
      </c>
      <c r="R1135" t="str">
        <f t="shared" si="27"/>
        <v>Fev/25</v>
      </c>
    </row>
    <row r="1136" spans="2:18" ht="15.75" customHeight="1">
      <c r="B1136" s="70">
        <v>45705</v>
      </c>
      <c r="C1136" s="55" t="s">
        <v>106</v>
      </c>
      <c r="D1136" s="43">
        <v>2025</v>
      </c>
      <c r="E1136" s="44">
        <v>6</v>
      </c>
      <c r="F1136" s="45" t="s">
        <v>571</v>
      </c>
      <c r="G1136" s="45" t="s">
        <v>96</v>
      </c>
      <c r="H1136" s="45" t="s">
        <v>570</v>
      </c>
      <c r="I1136" s="46" t="s">
        <v>42</v>
      </c>
      <c r="J1136" s="47">
        <v>16.38</v>
      </c>
      <c r="K1136" s="47">
        <f t="shared" si="24"/>
        <v>98.28</v>
      </c>
      <c r="L1136" s="48"/>
      <c r="M1136" s="11" t="s">
        <v>51</v>
      </c>
      <c r="N1136" s="47">
        <f t="shared" si="28"/>
        <v>98.28</v>
      </c>
      <c r="O1136" s="13">
        <v>45711</v>
      </c>
      <c r="P1136" s="49">
        <v>621856</v>
      </c>
      <c r="R1136" t="str">
        <f t="shared" si="27"/>
        <v>Fev/25</v>
      </c>
    </row>
    <row r="1137" spans="2:18" ht="15.75" customHeight="1">
      <c r="B1137" s="70">
        <v>45705</v>
      </c>
      <c r="C1137" s="55" t="s">
        <v>106</v>
      </c>
      <c r="D1137" s="43">
        <v>2025</v>
      </c>
      <c r="E1137" s="44">
        <v>6</v>
      </c>
      <c r="F1137" s="45" t="s">
        <v>357</v>
      </c>
      <c r="G1137" s="45" t="s">
        <v>96</v>
      </c>
      <c r="H1137" s="45" t="s">
        <v>570</v>
      </c>
      <c r="I1137" s="46" t="s">
        <v>42</v>
      </c>
      <c r="J1137" s="47">
        <v>18.36</v>
      </c>
      <c r="K1137" s="47">
        <f t="shared" si="24"/>
        <v>110.16</v>
      </c>
      <c r="L1137" s="48"/>
      <c r="M1137" s="11" t="s">
        <v>51</v>
      </c>
      <c r="N1137" s="47">
        <f t="shared" si="28"/>
        <v>110.16</v>
      </c>
      <c r="O1137" s="13">
        <v>45711</v>
      </c>
      <c r="P1137" s="49">
        <v>621856</v>
      </c>
      <c r="R1137" t="str">
        <f t="shared" si="27"/>
        <v>Fev/25</v>
      </c>
    </row>
    <row r="1138" spans="2:18" ht="15.75" customHeight="1">
      <c r="B1138" s="70">
        <v>45705</v>
      </c>
      <c r="C1138" s="55" t="s">
        <v>106</v>
      </c>
      <c r="D1138" s="43">
        <v>2025</v>
      </c>
      <c r="E1138" s="44">
        <v>6</v>
      </c>
      <c r="F1138" s="45" t="s">
        <v>201</v>
      </c>
      <c r="G1138" s="45" t="s">
        <v>96</v>
      </c>
      <c r="H1138" s="45" t="s">
        <v>570</v>
      </c>
      <c r="I1138" s="46" t="s">
        <v>42</v>
      </c>
      <c r="J1138" s="47">
        <v>18.239999999999998</v>
      </c>
      <c r="K1138" s="47">
        <f t="shared" si="24"/>
        <v>109.44</v>
      </c>
      <c r="L1138" s="48"/>
      <c r="M1138" s="11" t="s">
        <v>51</v>
      </c>
      <c r="N1138" s="47">
        <f t="shared" si="28"/>
        <v>109.44</v>
      </c>
      <c r="O1138" s="13">
        <v>45711</v>
      </c>
      <c r="P1138" s="49">
        <v>621856</v>
      </c>
      <c r="R1138" t="str">
        <f t="shared" si="27"/>
        <v>Fev/25</v>
      </c>
    </row>
    <row r="1139" spans="2:18" ht="15.75" customHeight="1">
      <c r="B1139" s="95">
        <v>45705</v>
      </c>
      <c r="C1139" s="55" t="s">
        <v>106</v>
      </c>
      <c r="D1139" s="55">
        <v>2025</v>
      </c>
      <c r="E1139" s="44">
        <v>1</v>
      </c>
      <c r="F1139" s="45" t="s">
        <v>674</v>
      </c>
      <c r="G1139" s="45" t="s">
        <v>61</v>
      </c>
      <c r="H1139" s="72" t="s">
        <v>293</v>
      </c>
      <c r="I1139" s="72" t="s">
        <v>42</v>
      </c>
      <c r="J1139" s="47">
        <v>680.48</v>
      </c>
      <c r="K1139" s="47">
        <f t="shared" si="24"/>
        <v>680.48</v>
      </c>
      <c r="L1139" s="48"/>
      <c r="M1139" s="11" t="s">
        <v>43</v>
      </c>
      <c r="N1139" s="47">
        <f t="shared" si="28"/>
        <v>680.48</v>
      </c>
      <c r="O1139" s="13">
        <v>45708</v>
      </c>
      <c r="P1139" s="49">
        <v>0</v>
      </c>
      <c r="R1139" t="str">
        <f t="shared" si="27"/>
        <v>Fev/25</v>
      </c>
    </row>
    <row r="1140" spans="2:18" ht="15.75" customHeight="1">
      <c r="B1140" s="95">
        <v>45705</v>
      </c>
      <c r="C1140" s="55" t="s">
        <v>106</v>
      </c>
      <c r="D1140" s="55">
        <v>2025</v>
      </c>
      <c r="E1140" s="44">
        <v>1</v>
      </c>
      <c r="F1140" s="45" t="s">
        <v>675</v>
      </c>
      <c r="G1140" s="45" t="s">
        <v>61</v>
      </c>
      <c r="H1140" s="72" t="s">
        <v>342</v>
      </c>
      <c r="I1140" s="72" t="s">
        <v>42</v>
      </c>
      <c r="J1140" s="47">
        <v>71.81</v>
      </c>
      <c r="K1140" s="47">
        <f t="shared" si="24"/>
        <v>71.81</v>
      </c>
      <c r="L1140" s="48"/>
      <c r="M1140" s="11" t="s">
        <v>43</v>
      </c>
      <c r="N1140" s="47">
        <f t="shared" si="28"/>
        <v>71.81</v>
      </c>
      <c r="O1140" s="13">
        <v>45705</v>
      </c>
      <c r="P1140" s="49">
        <v>0</v>
      </c>
      <c r="R1140" t="str">
        <f t="shared" si="27"/>
        <v>Fev/25</v>
      </c>
    </row>
    <row r="1141" spans="2:18" ht="15.75" customHeight="1">
      <c r="B1141" s="54">
        <v>45705</v>
      </c>
      <c r="C1141" s="55" t="s">
        <v>106</v>
      </c>
      <c r="D1141" s="43">
        <v>2025</v>
      </c>
      <c r="E1141" s="56">
        <v>6</v>
      </c>
      <c r="F1141" s="58" t="s">
        <v>676</v>
      </c>
      <c r="G1141" s="57" t="s">
        <v>40</v>
      </c>
      <c r="H1141" s="58" t="s">
        <v>181</v>
      </c>
      <c r="I1141" s="59" t="s">
        <v>42</v>
      </c>
      <c r="J1141" s="96">
        <v>69</v>
      </c>
      <c r="K1141" s="47">
        <f t="shared" si="24"/>
        <v>414</v>
      </c>
      <c r="L1141" s="60"/>
      <c r="M1141" s="55" t="s">
        <v>51</v>
      </c>
      <c r="N1141" s="47">
        <f t="shared" si="28"/>
        <v>414</v>
      </c>
      <c r="O1141" s="54">
        <v>45720</v>
      </c>
      <c r="P1141" s="97">
        <v>5942</v>
      </c>
      <c r="R1141" t="str">
        <f t="shared" si="27"/>
        <v>Fev/25</v>
      </c>
    </row>
    <row r="1142" spans="2:18" ht="15.75" customHeight="1">
      <c r="B1142" s="54">
        <v>45705</v>
      </c>
      <c r="C1142" s="55" t="s">
        <v>106</v>
      </c>
      <c r="D1142" s="43">
        <v>2025</v>
      </c>
      <c r="E1142" s="56">
        <v>3</v>
      </c>
      <c r="F1142" s="57" t="s">
        <v>677</v>
      </c>
      <c r="G1142" s="58" t="s">
        <v>40</v>
      </c>
      <c r="H1142" s="57" t="s">
        <v>181</v>
      </c>
      <c r="I1142" s="59" t="s">
        <v>42</v>
      </c>
      <c r="J1142" s="60">
        <v>225</v>
      </c>
      <c r="K1142" s="47">
        <f t="shared" si="24"/>
        <v>675</v>
      </c>
      <c r="L1142" s="60"/>
      <c r="M1142" s="55" t="s">
        <v>51</v>
      </c>
      <c r="N1142" s="47">
        <f t="shared" si="28"/>
        <v>675</v>
      </c>
      <c r="O1142" s="54">
        <v>45720</v>
      </c>
      <c r="P1142" s="97">
        <v>5942</v>
      </c>
      <c r="R1142" t="str">
        <f t="shared" si="27"/>
        <v>Fev/25</v>
      </c>
    </row>
    <row r="1143" spans="2:18" ht="15.75" customHeight="1">
      <c r="B1143" s="54">
        <v>45705</v>
      </c>
      <c r="C1143" s="55" t="s">
        <v>106</v>
      </c>
      <c r="D1143" s="43">
        <v>2025</v>
      </c>
      <c r="E1143" s="56">
        <v>1</v>
      </c>
      <c r="F1143" s="57" t="s">
        <v>678</v>
      </c>
      <c r="G1143" s="55" t="s">
        <v>40</v>
      </c>
      <c r="H1143" s="57" t="s">
        <v>181</v>
      </c>
      <c r="I1143" s="59" t="s">
        <v>42</v>
      </c>
      <c r="J1143" s="60">
        <v>364</v>
      </c>
      <c r="K1143" s="47">
        <f t="shared" si="24"/>
        <v>364</v>
      </c>
      <c r="L1143" s="60"/>
      <c r="M1143" s="55" t="s">
        <v>51</v>
      </c>
      <c r="N1143" s="47">
        <f t="shared" si="28"/>
        <v>364</v>
      </c>
      <c r="O1143" s="54">
        <v>45720</v>
      </c>
      <c r="P1143" s="97">
        <v>5942</v>
      </c>
      <c r="R1143" t="str">
        <f t="shared" si="27"/>
        <v>Fev/25</v>
      </c>
    </row>
    <row r="1144" spans="2:18" ht="15.75" customHeight="1">
      <c r="B1144" s="54">
        <v>45705</v>
      </c>
      <c r="C1144" s="55" t="s">
        <v>106</v>
      </c>
      <c r="D1144" s="43">
        <v>2025</v>
      </c>
      <c r="E1144" s="56">
        <v>3</v>
      </c>
      <c r="F1144" s="58" t="s">
        <v>666</v>
      </c>
      <c r="G1144" s="57" t="s">
        <v>40</v>
      </c>
      <c r="H1144" s="58" t="s">
        <v>667</v>
      </c>
      <c r="I1144" s="59" t="s">
        <v>42</v>
      </c>
      <c r="J1144" s="96">
        <v>25.99</v>
      </c>
      <c r="K1144" s="47">
        <f t="shared" si="24"/>
        <v>77.97</v>
      </c>
      <c r="L1144" s="60"/>
      <c r="M1144" s="55" t="s">
        <v>51</v>
      </c>
      <c r="N1144" s="47">
        <f t="shared" si="28"/>
        <v>77.97</v>
      </c>
      <c r="O1144" s="54">
        <v>45719</v>
      </c>
      <c r="P1144" s="97">
        <v>516808</v>
      </c>
      <c r="R1144" t="str">
        <f t="shared" si="27"/>
        <v>Fev/25</v>
      </c>
    </row>
    <row r="1145" spans="2:18" ht="15.75" customHeight="1">
      <c r="B1145" s="54">
        <v>45705</v>
      </c>
      <c r="C1145" s="55" t="s">
        <v>106</v>
      </c>
      <c r="D1145" s="43">
        <v>2025</v>
      </c>
      <c r="E1145" s="56">
        <v>6</v>
      </c>
      <c r="F1145" s="58" t="s">
        <v>659</v>
      </c>
      <c r="G1145" s="57" t="s">
        <v>40</v>
      </c>
      <c r="H1145" s="58" t="s">
        <v>667</v>
      </c>
      <c r="I1145" s="59" t="s">
        <v>42</v>
      </c>
      <c r="J1145" s="96">
        <v>63.79</v>
      </c>
      <c r="K1145" s="47">
        <f t="shared" si="24"/>
        <v>382.74</v>
      </c>
      <c r="L1145" s="60"/>
      <c r="M1145" s="55" t="s">
        <v>51</v>
      </c>
      <c r="N1145" s="47">
        <f t="shared" si="28"/>
        <v>382.74</v>
      </c>
      <c r="O1145" s="54">
        <v>45719</v>
      </c>
      <c r="P1145" s="97">
        <v>516808</v>
      </c>
      <c r="R1145" t="str">
        <f t="shared" si="27"/>
        <v>Fev/25</v>
      </c>
    </row>
    <row r="1146" spans="2:18" ht="15.75" customHeight="1">
      <c r="B1146" s="70">
        <v>45706</v>
      </c>
      <c r="C1146" s="55" t="s">
        <v>106</v>
      </c>
      <c r="D1146" s="55">
        <v>2025</v>
      </c>
      <c r="E1146" s="44">
        <v>3</v>
      </c>
      <c r="F1146" s="45" t="s">
        <v>679</v>
      </c>
      <c r="G1146" s="45" t="s">
        <v>96</v>
      </c>
      <c r="H1146" s="45" t="s">
        <v>293</v>
      </c>
      <c r="I1146" s="46" t="s">
        <v>42</v>
      </c>
      <c r="J1146" s="47">
        <v>47.2</v>
      </c>
      <c r="K1146" s="47">
        <f t="shared" si="24"/>
        <v>141.60000000000002</v>
      </c>
      <c r="L1146" s="48"/>
      <c r="M1146" s="11" t="s">
        <v>51</v>
      </c>
      <c r="N1146" s="47">
        <f t="shared" si="28"/>
        <v>141.60000000000002</v>
      </c>
      <c r="O1146" s="13">
        <v>45712</v>
      </c>
      <c r="P1146" s="49">
        <v>1345</v>
      </c>
      <c r="R1146" t="str">
        <f t="shared" si="27"/>
        <v>Fev/25</v>
      </c>
    </row>
    <row r="1147" spans="2:18" ht="15.75" customHeight="1">
      <c r="B1147" s="70">
        <v>45706</v>
      </c>
      <c r="C1147" s="55" t="s">
        <v>106</v>
      </c>
      <c r="D1147" s="55">
        <v>2025</v>
      </c>
      <c r="E1147" s="44">
        <v>3</v>
      </c>
      <c r="F1147" s="45" t="s">
        <v>680</v>
      </c>
      <c r="G1147" s="45" t="s">
        <v>96</v>
      </c>
      <c r="H1147" s="45" t="s">
        <v>293</v>
      </c>
      <c r="I1147" s="46" t="s">
        <v>42</v>
      </c>
      <c r="J1147" s="47">
        <v>47.2</v>
      </c>
      <c r="K1147" s="47">
        <f t="shared" si="24"/>
        <v>141.60000000000002</v>
      </c>
      <c r="L1147" s="48"/>
      <c r="M1147" s="11" t="s">
        <v>51</v>
      </c>
      <c r="N1147" s="47">
        <f t="shared" si="28"/>
        <v>141.60000000000002</v>
      </c>
      <c r="O1147" s="13">
        <v>45712</v>
      </c>
      <c r="P1147" s="49">
        <v>1345</v>
      </c>
      <c r="R1147" t="str">
        <f t="shared" si="27"/>
        <v>Fev/25</v>
      </c>
    </row>
    <row r="1148" spans="2:18" ht="15.75" customHeight="1">
      <c r="B1148" s="70">
        <v>45706</v>
      </c>
      <c r="C1148" s="55" t="s">
        <v>106</v>
      </c>
      <c r="D1148" s="55">
        <v>2025</v>
      </c>
      <c r="E1148" s="44">
        <v>2</v>
      </c>
      <c r="F1148" s="45" t="s">
        <v>681</v>
      </c>
      <c r="G1148" s="45" t="s">
        <v>40</v>
      </c>
      <c r="H1148" s="45" t="s">
        <v>293</v>
      </c>
      <c r="I1148" s="46" t="s">
        <v>42</v>
      </c>
      <c r="J1148" s="47">
        <v>499</v>
      </c>
      <c r="K1148" s="47">
        <f t="shared" si="24"/>
        <v>998</v>
      </c>
      <c r="L1148" s="48"/>
      <c r="M1148" s="11" t="s">
        <v>51</v>
      </c>
      <c r="N1148" s="47">
        <f t="shared" si="28"/>
        <v>998</v>
      </c>
      <c r="O1148" s="13">
        <v>45712</v>
      </c>
      <c r="P1148" s="49">
        <v>1345</v>
      </c>
      <c r="R1148" t="str">
        <f t="shared" si="27"/>
        <v>Fev/25</v>
      </c>
    </row>
    <row r="1149" spans="2:18" ht="15.75" customHeight="1">
      <c r="B1149" s="70">
        <v>45706</v>
      </c>
      <c r="C1149" s="55" t="s">
        <v>106</v>
      </c>
      <c r="D1149" s="55">
        <v>2025</v>
      </c>
      <c r="E1149" s="44">
        <v>2</v>
      </c>
      <c r="F1149" s="45" t="s">
        <v>588</v>
      </c>
      <c r="G1149" s="45" t="s">
        <v>46</v>
      </c>
      <c r="H1149" s="45" t="s">
        <v>293</v>
      </c>
      <c r="I1149" s="46" t="s">
        <v>42</v>
      </c>
      <c r="J1149" s="47">
        <v>36</v>
      </c>
      <c r="K1149" s="47">
        <f t="shared" si="24"/>
        <v>72</v>
      </c>
      <c r="L1149" s="48"/>
      <c r="M1149" s="11" t="s">
        <v>51</v>
      </c>
      <c r="N1149" s="47">
        <f t="shared" si="28"/>
        <v>72</v>
      </c>
      <c r="O1149" s="13">
        <v>45712</v>
      </c>
      <c r="P1149" s="49">
        <v>1345</v>
      </c>
      <c r="R1149" t="str">
        <f t="shared" si="27"/>
        <v>Fev/25</v>
      </c>
    </row>
    <row r="1150" spans="2:18" ht="15.75" customHeight="1">
      <c r="B1150" s="54">
        <v>45706</v>
      </c>
      <c r="C1150" s="55" t="s">
        <v>106</v>
      </c>
      <c r="D1150" s="43">
        <v>2025</v>
      </c>
      <c r="E1150" s="56">
        <v>6</v>
      </c>
      <c r="F1150" s="57" t="s">
        <v>64</v>
      </c>
      <c r="G1150" s="57" t="s">
        <v>46</v>
      </c>
      <c r="H1150" s="57" t="s">
        <v>65</v>
      </c>
      <c r="I1150" s="59" t="s">
        <v>42</v>
      </c>
      <c r="J1150" s="60">
        <v>32.99</v>
      </c>
      <c r="K1150" s="47">
        <f t="shared" si="24"/>
        <v>197.94</v>
      </c>
      <c r="L1150" s="60"/>
      <c r="M1150" s="55" t="s">
        <v>43</v>
      </c>
      <c r="N1150" s="47">
        <f t="shared" si="28"/>
        <v>197.94</v>
      </c>
      <c r="O1150" s="54">
        <v>45708</v>
      </c>
      <c r="P1150" s="97">
        <v>18494</v>
      </c>
      <c r="R1150" t="str">
        <f t="shared" si="27"/>
        <v>Fev/25</v>
      </c>
    </row>
    <row r="1151" spans="2:18" ht="15.75" customHeight="1">
      <c r="B1151" s="95">
        <v>45706</v>
      </c>
      <c r="C1151" s="55" t="s">
        <v>106</v>
      </c>
      <c r="D1151" s="43">
        <v>2025</v>
      </c>
      <c r="E1151" s="72">
        <v>3</v>
      </c>
      <c r="F1151" s="57" t="s">
        <v>66</v>
      </c>
      <c r="G1151" s="57" t="s">
        <v>46</v>
      </c>
      <c r="H1151" s="57" t="s">
        <v>65</v>
      </c>
      <c r="I1151" s="59" t="s">
        <v>42</v>
      </c>
      <c r="J1151" s="60">
        <v>27</v>
      </c>
      <c r="K1151" s="47">
        <f t="shared" si="24"/>
        <v>81</v>
      </c>
      <c r="L1151" s="72"/>
      <c r="M1151" s="72" t="s">
        <v>43</v>
      </c>
      <c r="N1151" s="47">
        <f t="shared" si="28"/>
        <v>81</v>
      </c>
      <c r="O1151" s="54">
        <v>45708</v>
      </c>
      <c r="P1151" s="97">
        <v>18494</v>
      </c>
      <c r="R1151" t="str">
        <f t="shared" si="27"/>
        <v>Fev/25</v>
      </c>
    </row>
    <row r="1152" spans="2:18" ht="15.75" customHeight="1">
      <c r="B1152" s="70">
        <v>45706</v>
      </c>
      <c r="C1152" s="55" t="s">
        <v>106</v>
      </c>
      <c r="D1152" s="55">
        <v>2025</v>
      </c>
      <c r="E1152" s="44">
        <v>1</v>
      </c>
      <c r="F1152" s="45" t="s">
        <v>378</v>
      </c>
      <c r="G1152" s="45" t="s">
        <v>46</v>
      </c>
      <c r="H1152" s="45" t="s">
        <v>379</v>
      </c>
      <c r="I1152" s="46" t="s">
        <v>42</v>
      </c>
      <c r="J1152" s="47">
        <v>450</v>
      </c>
      <c r="K1152" s="47">
        <f t="shared" si="24"/>
        <v>450</v>
      </c>
      <c r="L1152" s="48"/>
      <c r="M1152" s="11" t="s">
        <v>43</v>
      </c>
      <c r="N1152" s="47">
        <f t="shared" si="28"/>
        <v>450</v>
      </c>
      <c r="O1152" s="13">
        <v>45706</v>
      </c>
      <c r="P1152" s="49">
        <v>0</v>
      </c>
      <c r="R1152" t="str">
        <f t="shared" si="27"/>
        <v>Fev/25</v>
      </c>
    </row>
    <row r="1153" spans="2:18" ht="15.75" customHeight="1">
      <c r="B1153" s="70">
        <v>45706</v>
      </c>
      <c r="C1153" s="55" t="s">
        <v>106</v>
      </c>
      <c r="D1153" s="55">
        <v>2025</v>
      </c>
      <c r="E1153" s="44">
        <v>1</v>
      </c>
      <c r="F1153" s="45" t="s">
        <v>39</v>
      </c>
      <c r="G1153" s="45" t="s">
        <v>40</v>
      </c>
      <c r="H1153" s="45" t="s">
        <v>300</v>
      </c>
      <c r="I1153" s="46" t="s">
        <v>42</v>
      </c>
      <c r="J1153" s="47">
        <v>510</v>
      </c>
      <c r="K1153" s="47">
        <f t="shared" si="24"/>
        <v>510</v>
      </c>
      <c r="L1153" s="48"/>
      <c r="M1153" s="11" t="s">
        <v>43</v>
      </c>
      <c r="N1153" s="47">
        <f t="shared" si="28"/>
        <v>510</v>
      </c>
      <c r="O1153" s="13">
        <v>45707</v>
      </c>
      <c r="P1153" s="49">
        <v>0</v>
      </c>
      <c r="R1153" t="str">
        <f t="shared" si="27"/>
        <v>Fev/25</v>
      </c>
    </row>
    <row r="1154" spans="2:18" ht="15.75" customHeight="1">
      <c r="B1154" s="70">
        <v>45706</v>
      </c>
      <c r="C1154" s="55" t="s">
        <v>106</v>
      </c>
      <c r="D1154" s="55">
        <v>2025</v>
      </c>
      <c r="E1154" s="44">
        <v>1</v>
      </c>
      <c r="F1154" s="45" t="s">
        <v>682</v>
      </c>
      <c r="G1154" s="45" t="s">
        <v>57</v>
      </c>
      <c r="H1154" s="45" t="s">
        <v>683</v>
      </c>
      <c r="I1154" s="46" t="s">
        <v>42</v>
      </c>
      <c r="J1154" s="47">
        <v>170</v>
      </c>
      <c r="K1154" s="47">
        <f t="shared" si="24"/>
        <v>170</v>
      </c>
      <c r="L1154" s="48"/>
      <c r="M1154" s="11" t="s">
        <v>43</v>
      </c>
      <c r="N1154" s="47">
        <f t="shared" si="28"/>
        <v>170</v>
      </c>
      <c r="O1154" s="128">
        <v>45707</v>
      </c>
      <c r="P1154" s="49">
        <v>0</v>
      </c>
      <c r="R1154" t="str">
        <f t="shared" si="27"/>
        <v>Fev/25</v>
      </c>
    </row>
    <row r="1155" spans="2:18" ht="15.75" customHeight="1">
      <c r="B1155" s="70">
        <v>45706</v>
      </c>
      <c r="C1155" s="55" t="s">
        <v>106</v>
      </c>
      <c r="D1155" s="43">
        <v>2025</v>
      </c>
      <c r="E1155" s="91">
        <v>37.5</v>
      </c>
      <c r="F1155" s="45" t="s">
        <v>385</v>
      </c>
      <c r="G1155" s="45" t="s">
        <v>46</v>
      </c>
      <c r="H1155" s="45" t="s">
        <v>633</v>
      </c>
      <c r="I1155" s="46" t="s">
        <v>42</v>
      </c>
      <c r="J1155" s="129">
        <v>15.344932999999999</v>
      </c>
      <c r="K1155" s="47">
        <f t="shared" si="24"/>
        <v>575.43498749999992</v>
      </c>
      <c r="L1155" s="48"/>
      <c r="M1155" s="11" t="s">
        <v>51</v>
      </c>
      <c r="N1155" s="47">
        <f t="shared" si="28"/>
        <v>575.43498749999992</v>
      </c>
      <c r="O1155" s="13">
        <v>45713</v>
      </c>
      <c r="P1155" s="49">
        <v>31152</v>
      </c>
      <c r="R1155" t="str">
        <f t="shared" ref="R1155:R1218" si="29">IF(B1155="","",PROPER(TEXT(B1155,"mmm/aa")))</f>
        <v>Fev/25</v>
      </c>
    </row>
    <row r="1156" spans="2:18" ht="15.75" customHeight="1">
      <c r="B1156" s="126">
        <v>45706</v>
      </c>
      <c r="C1156" s="55" t="s">
        <v>106</v>
      </c>
      <c r="D1156" s="43">
        <v>2025</v>
      </c>
      <c r="E1156" s="56">
        <v>9.6</v>
      </c>
      <c r="F1156" s="58" t="s">
        <v>602</v>
      </c>
      <c r="G1156" s="57" t="s">
        <v>46</v>
      </c>
      <c r="H1156" s="58" t="s">
        <v>231</v>
      </c>
      <c r="I1156" s="59" t="s">
        <v>42</v>
      </c>
      <c r="J1156" s="96">
        <v>34.5</v>
      </c>
      <c r="K1156" s="47">
        <f t="shared" ref="K1156:K1410" si="30">E1156*J1156</f>
        <v>331.2</v>
      </c>
      <c r="L1156" s="60"/>
      <c r="M1156" s="55" t="s">
        <v>51</v>
      </c>
      <c r="N1156" s="47">
        <f t="shared" si="28"/>
        <v>331.2</v>
      </c>
      <c r="O1156" s="54">
        <v>45727</v>
      </c>
      <c r="P1156" s="97">
        <v>937175</v>
      </c>
      <c r="R1156" t="str">
        <f t="shared" si="29"/>
        <v>Fev/25</v>
      </c>
    </row>
    <row r="1157" spans="2:18" ht="15.75" customHeight="1">
      <c r="B1157" s="70">
        <v>45706</v>
      </c>
      <c r="C1157" s="55" t="s">
        <v>106</v>
      </c>
      <c r="D1157" s="55">
        <v>2025</v>
      </c>
      <c r="E1157" s="44">
        <v>6</v>
      </c>
      <c r="F1157" s="45" t="s">
        <v>684</v>
      </c>
      <c r="G1157" s="45" t="s">
        <v>40</v>
      </c>
      <c r="H1157" s="45" t="s">
        <v>91</v>
      </c>
      <c r="I1157" s="46" t="s">
        <v>42</v>
      </c>
      <c r="J1157" s="47">
        <v>256.12</v>
      </c>
      <c r="K1157" s="47">
        <f t="shared" si="30"/>
        <v>1536.72</v>
      </c>
      <c r="L1157" s="48"/>
      <c r="M1157" s="11" t="s">
        <v>51</v>
      </c>
      <c r="N1157" s="47">
        <f t="shared" si="28"/>
        <v>1536.72</v>
      </c>
      <c r="O1157" s="13">
        <v>45727</v>
      </c>
      <c r="P1157" s="49">
        <v>9128</v>
      </c>
      <c r="R1157" t="str">
        <f t="shared" si="29"/>
        <v>Fev/25</v>
      </c>
    </row>
    <row r="1158" spans="2:18" ht="15.75" customHeight="1">
      <c r="B1158" s="70">
        <v>45706</v>
      </c>
      <c r="C1158" s="55" t="s">
        <v>106</v>
      </c>
      <c r="D1158" s="55">
        <v>2025</v>
      </c>
      <c r="E1158" s="44">
        <v>4</v>
      </c>
      <c r="F1158" s="45" t="s">
        <v>94</v>
      </c>
      <c r="G1158" s="45" t="s">
        <v>40</v>
      </c>
      <c r="H1158" s="45" t="s">
        <v>91</v>
      </c>
      <c r="I1158" s="46" t="s">
        <v>42</v>
      </c>
      <c r="J1158" s="47">
        <v>262.86</v>
      </c>
      <c r="K1158" s="47">
        <f t="shared" si="30"/>
        <v>1051.44</v>
      </c>
      <c r="L1158" s="48"/>
      <c r="M1158" s="11" t="s">
        <v>51</v>
      </c>
      <c r="N1158" s="47">
        <f t="shared" si="28"/>
        <v>1051.44</v>
      </c>
      <c r="O1158" s="13">
        <v>45727</v>
      </c>
      <c r="P1158" s="49">
        <v>9128</v>
      </c>
      <c r="R1158" t="str">
        <f t="shared" si="29"/>
        <v>Fev/25</v>
      </c>
    </row>
    <row r="1159" spans="2:18" ht="15.75" customHeight="1">
      <c r="B1159" s="70">
        <v>45706</v>
      </c>
      <c r="C1159" s="55" t="s">
        <v>106</v>
      </c>
      <c r="D1159" s="55">
        <v>2025</v>
      </c>
      <c r="E1159" s="44">
        <v>6</v>
      </c>
      <c r="F1159" s="45" t="s">
        <v>90</v>
      </c>
      <c r="G1159" s="45" t="s">
        <v>40</v>
      </c>
      <c r="H1159" s="45" t="s">
        <v>91</v>
      </c>
      <c r="I1159" s="46" t="s">
        <v>42</v>
      </c>
      <c r="J1159" s="47">
        <v>128.06</v>
      </c>
      <c r="K1159" s="47">
        <f t="shared" si="30"/>
        <v>768.36</v>
      </c>
      <c r="L1159" s="48"/>
      <c r="M1159" s="11" t="s">
        <v>51</v>
      </c>
      <c r="N1159" s="47">
        <f t="shared" si="28"/>
        <v>768.36</v>
      </c>
      <c r="O1159" s="13">
        <v>45727</v>
      </c>
      <c r="P1159" s="49">
        <v>9128</v>
      </c>
      <c r="R1159" t="str">
        <f t="shared" si="29"/>
        <v>Fev/25</v>
      </c>
    </row>
    <row r="1160" spans="2:18" ht="15.75" customHeight="1">
      <c r="B1160" s="70">
        <v>45707</v>
      </c>
      <c r="C1160" s="55" t="s">
        <v>106</v>
      </c>
      <c r="D1160" s="55">
        <v>2025</v>
      </c>
      <c r="E1160" s="44">
        <v>2</v>
      </c>
      <c r="F1160" s="45" t="s">
        <v>67</v>
      </c>
      <c r="G1160" s="45" t="s">
        <v>46</v>
      </c>
      <c r="H1160" s="45" t="s">
        <v>68</v>
      </c>
      <c r="I1160" s="46" t="s">
        <v>42</v>
      </c>
      <c r="J1160" s="47">
        <v>242.4</v>
      </c>
      <c r="K1160" s="47">
        <f t="shared" si="30"/>
        <v>484.8</v>
      </c>
      <c r="L1160" s="48"/>
      <c r="M1160" s="11" t="s">
        <v>51</v>
      </c>
      <c r="N1160" s="47">
        <f t="shared" si="28"/>
        <v>484.8</v>
      </c>
      <c r="O1160" s="13">
        <v>45714</v>
      </c>
      <c r="P1160" s="49">
        <v>1289582</v>
      </c>
      <c r="R1160" t="str">
        <f t="shared" si="29"/>
        <v>Fev/25</v>
      </c>
    </row>
    <row r="1161" spans="2:18" ht="15.75" customHeight="1">
      <c r="B1161" s="70">
        <v>45707</v>
      </c>
      <c r="C1161" s="55" t="s">
        <v>106</v>
      </c>
      <c r="D1161" s="55">
        <v>2025</v>
      </c>
      <c r="E1161" s="44">
        <v>6</v>
      </c>
      <c r="F1161" s="57" t="s">
        <v>64</v>
      </c>
      <c r="G1161" s="57" t="s">
        <v>46</v>
      </c>
      <c r="H1161" s="57" t="s">
        <v>65</v>
      </c>
      <c r="I1161" s="59" t="s">
        <v>42</v>
      </c>
      <c r="J1161" s="60">
        <v>32.99</v>
      </c>
      <c r="K1161" s="47">
        <f t="shared" si="30"/>
        <v>197.94</v>
      </c>
      <c r="L1161" s="48"/>
      <c r="M1161" s="11" t="s">
        <v>43</v>
      </c>
      <c r="N1161" s="47">
        <f t="shared" si="28"/>
        <v>197.94</v>
      </c>
      <c r="O1161" s="13">
        <v>45716</v>
      </c>
      <c r="P1161" s="49">
        <v>18552</v>
      </c>
      <c r="R1161" t="str">
        <f t="shared" si="29"/>
        <v>Fev/25</v>
      </c>
    </row>
    <row r="1162" spans="2:18" ht="15.75" customHeight="1">
      <c r="B1162" s="70">
        <v>45707</v>
      </c>
      <c r="C1162" s="55" t="s">
        <v>106</v>
      </c>
      <c r="D1162" s="55">
        <v>2025</v>
      </c>
      <c r="E1162" s="44">
        <v>4</v>
      </c>
      <c r="F1162" s="57" t="s">
        <v>66</v>
      </c>
      <c r="G1162" s="57" t="s">
        <v>46</v>
      </c>
      <c r="H1162" s="57" t="s">
        <v>65</v>
      </c>
      <c r="I1162" s="59" t="s">
        <v>42</v>
      </c>
      <c r="J1162" s="60">
        <v>27</v>
      </c>
      <c r="K1162" s="47">
        <f t="shared" si="30"/>
        <v>108</v>
      </c>
      <c r="L1162" s="48"/>
      <c r="M1162" s="11" t="s">
        <v>43</v>
      </c>
      <c r="N1162" s="47">
        <f t="shared" si="28"/>
        <v>108</v>
      </c>
      <c r="O1162" s="13">
        <v>45716</v>
      </c>
      <c r="P1162" s="49">
        <v>18552</v>
      </c>
      <c r="R1162" t="str">
        <f t="shared" si="29"/>
        <v>Fev/25</v>
      </c>
    </row>
    <row r="1163" spans="2:18" ht="15.75" customHeight="1">
      <c r="B1163" s="70">
        <v>45707</v>
      </c>
      <c r="C1163" s="55" t="s">
        <v>106</v>
      </c>
      <c r="D1163" s="43">
        <v>2025</v>
      </c>
      <c r="E1163" s="44">
        <v>1</v>
      </c>
      <c r="F1163" s="57" t="s">
        <v>685</v>
      </c>
      <c r="G1163" s="57" t="s">
        <v>46</v>
      </c>
      <c r="H1163" s="57" t="s">
        <v>65</v>
      </c>
      <c r="I1163" s="59" t="s">
        <v>42</v>
      </c>
      <c r="J1163" s="47">
        <v>30.99</v>
      </c>
      <c r="K1163" s="47">
        <f t="shared" si="30"/>
        <v>30.99</v>
      </c>
      <c r="L1163" s="48"/>
      <c r="M1163" s="11" t="s">
        <v>43</v>
      </c>
      <c r="N1163" s="47">
        <f t="shared" si="28"/>
        <v>30.99</v>
      </c>
      <c r="O1163" s="13">
        <v>45716</v>
      </c>
      <c r="P1163" s="49">
        <v>18552</v>
      </c>
      <c r="R1163" t="str">
        <f t="shared" si="29"/>
        <v>Fev/25</v>
      </c>
    </row>
    <row r="1164" spans="2:18" ht="15.75" customHeight="1">
      <c r="B1164" s="70">
        <v>45707</v>
      </c>
      <c r="C1164" s="55" t="s">
        <v>106</v>
      </c>
      <c r="D1164" s="43">
        <v>2025</v>
      </c>
      <c r="E1164" s="44">
        <v>1</v>
      </c>
      <c r="F1164" s="45" t="s">
        <v>686</v>
      </c>
      <c r="G1164" s="45" t="s">
        <v>46</v>
      </c>
      <c r="H1164" s="57" t="s">
        <v>65</v>
      </c>
      <c r="I1164" s="59" t="s">
        <v>42</v>
      </c>
      <c r="J1164" s="47">
        <v>39.99</v>
      </c>
      <c r="K1164" s="47">
        <f t="shared" si="30"/>
        <v>39.99</v>
      </c>
      <c r="L1164" s="48"/>
      <c r="M1164" s="11" t="s">
        <v>43</v>
      </c>
      <c r="N1164" s="47">
        <f t="shared" si="28"/>
        <v>39.99</v>
      </c>
      <c r="O1164" s="13">
        <v>45716</v>
      </c>
      <c r="P1164" s="49">
        <v>18552</v>
      </c>
      <c r="R1164" t="str">
        <f t="shared" si="29"/>
        <v>Fev/25</v>
      </c>
    </row>
    <row r="1165" spans="2:18" ht="15.75" customHeight="1">
      <c r="B1165" s="70">
        <v>45707</v>
      </c>
      <c r="C1165" s="55" t="s">
        <v>106</v>
      </c>
      <c r="D1165" s="43">
        <v>2025</v>
      </c>
      <c r="E1165" s="44">
        <v>2</v>
      </c>
      <c r="F1165" s="45" t="s">
        <v>601</v>
      </c>
      <c r="G1165" s="45" t="s">
        <v>46</v>
      </c>
      <c r="H1165" s="45" t="s">
        <v>68</v>
      </c>
      <c r="I1165" s="46" t="s">
        <v>42</v>
      </c>
      <c r="J1165" s="47">
        <v>37.610999999999997</v>
      </c>
      <c r="K1165" s="47">
        <f t="shared" si="30"/>
        <v>75.221999999999994</v>
      </c>
      <c r="L1165" s="48"/>
      <c r="M1165" s="11" t="s">
        <v>51</v>
      </c>
      <c r="N1165" s="47">
        <f t="shared" si="28"/>
        <v>75.221999999999994</v>
      </c>
      <c r="O1165" s="13">
        <v>45714</v>
      </c>
      <c r="P1165" s="49">
        <v>1289890</v>
      </c>
      <c r="R1165" t="str">
        <f t="shared" si="29"/>
        <v>Fev/25</v>
      </c>
    </row>
    <row r="1166" spans="2:18" ht="15.75" customHeight="1">
      <c r="B1166" s="70">
        <v>45707</v>
      </c>
      <c r="C1166" s="55" t="s">
        <v>106</v>
      </c>
      <c r="D1166" s="43">
        <v>2025</v>
      </c>
      <c r="E1166" s="56">
        <v>3</v>
      </c>
      <c r="F1166" s="58" t="s">
        <v>206</v>
      </c>
      <c r="G1166" s="57" t="s">
        <v>46</v>
      </c>
      <c r="H1166" s="58" t="s">
        <v>68</v>
      </c>
      <c r="I1166" s="59" t="s">
        <v>42</v>
      </c>
      <c r="J1166" s="96">
        <v>32.659999999999997</v>
      </c>
      <c r="K1166" s="47">
        <f t="shared" si="30"/>
        <v>97.97999999999999</v>
      </c>
      <c r="L1166" s="60"/>
      <c r="M1166" s="55" t="s">
        <v>51</v>
      </c>
      <c r="N1166" s="47">
        <f t="shared" si="28"/>
        <v>97.97999999999999</v>
      </c>
      <c r="O1166" s="13">
        <v>45714</v>
      </c>
      <c r="P1166" s="49">
        <v>1289890</v>
      </c>
      <c r="R1166" t="str">
        <f t="shared" si="29"/>
        <v>Fev/25</v>
      </c>
    </row>
    <row r="1167" spans="2:18" ht="15.75" customHeight="1">
      <c r="B1167" s="70">
        <v>45707</v>
      </c>
      <c r="C1167" s="55" t="s">
        <v>106</v>
      </c>
      <c r="D1167" s="43">
        <v>2025</v>
      </c>
      <c r="E1167" s="56">
        <v>3</v>
      </c>
      <c r="F1167" s="58" t="s">
        <v>687</v>
      </c>
      <c r="G1167" s="57" t="s">
        <v>46</v>
      </c>
      <c r="H1167" s="58" t="s">
        <v>68</v>
      </c>
      <c r="I1167" s="59" t="s">
        <v>42</v>
      </c>
      <c r="J1167" s="96">
        <v>44.12</v>
      </c>
      <c r="K1167" s="47">
        <f t="shared" si="30"/>
        <v>132.35999999999999</v>
      </c>
      <c r="L1167" s="60"/>
      <c r="M1167" s="55" t="s">
        <v>51</v>
      </c>
      <c r="N1167" s="47">
        <f t="shared" si="28"/>
        <v>132.35999999999999</v>
      </c>
      <c r="O1167" s="13">
        <v>45714</v>
      </c>
      <c r="P1167" s="49">
        <v>1289890</v>
      </c>
      <c r="R1167" t="str">
        <f t="shared" si="29"/>
        <v>Fev/25</v>
      </c>
    </row>
    <row r="1168" spans="2:18" ht="15.75" customHeight="1">
      <c r="B1168" s="54">
        <v>45707</v>
      </c>
      <c r="C1168" s="55" t="s">
        <v>106</v>
      </c>
      <c r="D1168" s="43">
        <v>2025</v>
      </c>
      <c r="E1168" s="56">
        <v>2</v>
      </c>
      <c r="F1168" s="57" t="s">
        <v>67</v>
      </c>
      <c r="G1168" s="57" t="s">
        <v>46</v>
      </c>
      <c r="H1168" s="58" t="s">
        <v>68</v>
      </c>
      <c r="I1168" s="59" t="s">
        <v>42</v>
      </c>
      <c r="J1168" s="96">
        <v>242.4</v>
      </c>
      <c r="K1168" s="47">
        <f t="shared" si="30"/>
        <v>484.8</v>
      </c>
      <c r="L1168" s="60"/>
      <c r="M1168" s="55" t="s">
        <v>51</v>
      </c>
      <c r="N1168" s="47">
        <f t="shared" si="28"/>
        <v>484.8</v>
      </c>
      <c r="O1168" s="54">
        <v>45714</v>
      </c>
      <c r="P1168" s="97">
        <v>1289582</v>
      </c>
      <c r="R1168" t="str">
        <f t="shared" si="29"/>
        <v>Fev/25</v>
      </c>
    </row>
    <row r="1169" spans="2:18" ht="15.75" customHeight="1">
      <c r="B1169" s="70">
        <v>45708</v>
      </c>
      <c r="C1169" s="55" t="s">
        <v>106</v>
      </c>
      <c r="D1169" s="55">
        <v>2025</v>
      </c>
      <c r="E1169" s="44">
        <v>6</v>
      </c>
      <c r="F1169" s="57" t="s">
        <v>64</v>
      </c>
      <c r="G1169" s="57" t="s">
        <v>46</v>
      </c>
      <c r="H1169" s="57" t="s">
        <v>65</v>
      </c>
      <c r="I1169" s="59" t="s">
        <v>42</v>
      </c>
      <c r="J1169" s="60">
        <v>32.99</v>
      </c>
      <c r="K1169" s="47">
        <f t="shared" si="30"/>
        <v>197.94</v>
      </c>
      <c r="L1169" s="48"/>
      <c r="M1169" s="11" t="s">
        <v>43</v>
      </c>
      <c r="N1169" s="47">
        <f t="shared" si="28"/>
        <v>197.94</v>
      </c>
      <c r="O1169" s="128">
        <v>45716</v>
      </c>
      <c r="P1169" s="49">
        <v>18584</v>
      </c>
      <c r="R1169" t="str">
        <f t="shared" si="29"/>
        <v>Fev/25</v>
      </c>
    </row>
    <row r="1170" spans="2:18" ht="15.75" customHeight="1">
      <c r="B1170" s="70">
        <v>45708</v>
      </c>
      <c r="C1170" s="55" t="s">
        <v>106</v>
      </c>
      <c r="D1170" s="55">
        <v>2025</v>
      </c>
      <c r="E1170" s="44">
        <v>4</v>
      </c>
      <c r="F1170" s="57" t="s">
        <v>66</v>
      </c>
      <c r="G1170" s="57" t="s">
        <v>46</v>
      </c>
      <c r="H1170" s="57" t="s">
        <v>65</v>
      </c>
      <c r="I1170" s="59" t="s">
        <v>42</v>
      </c>
      <c r="J1170" s="60">
        <v>27</v>
      </c>
      <c r="K1170" s="47">
        <f t="shared" si="30"/>
        <v>108</v>
      </c>
      <c r="L1170" s="48"/>
      <c r="M1170" s="11" t="s">
        <v>43</v>
      </c>
      <c r="N1170" s="47">
        <f t="shared" si="28"/>
        <v>108</v>
      </c>
      <c r="O1170" s="13">
        <v>45716</v>
      </c>
      <c r="P1170" s="49">
        <v>18584</v>
      </c>
      <c r="R1170" t="str">
        <f t="shared" si="29"/>
        <v>Fev/25</v>
      </c>
    </row>
    <row r="1171" spans="2:18" ht="15.75" customHeight="1">
      <c r="B1171" s="70">
        <v>45708</v>
      </c>
      <c r="C1171" s="55" t="s">
        <v>106</v>
      </c>
      <c r="D1171" s="55">
        <v>2025</v>
      </c>
      <c r="E1171" s="44">
        <v>1</v>
      </c>
      <c r="F1171" s="57" t="s">
        <v>688</v>
      </c>
      <c r="G1171" s="57" t="s">
        <v>46</v>
      </c>
      <c r="H1171" s="57" t="s">
        <v>65</v>
      </c>
      <c r="I1171" s="59" t="s">
        <v>42</v>
      </c>
      <c r="J1171" s="47">
        <v>35.99</v>
      </c>
      <c r="K1171" s="47">
        <f t="shared" si="30"/>
        <v>35.99</v>
      </c>
      <c r="L1171" s="48"/>
      <c r="M1171" s="11" t="s">
        <v>43</v>
      </c>
      <c r="N1171" s="47">
        <f t="shared" si="28"/>
        <v>35.99</v>
      </c>
      <c r="O1171" s="13">
        <v>45716</v>
      </c>
      <c r="P1171" s="49">
        <v>18584</v>
      </c>
      <c r="R1171" t="str">
        <f t="shared" si="29"/>
        <v>Fev/25</v>
      </c>
    </row>
    <row r="1172" spans="2:18" ht="15.75" customHeight="1">
      <c r="B1172" s="70">
        <v>45708</v>
      </c>
      <c r="C1172" s="55" t="s">
        <v>106</v>
      </c>
      <c r="D1172" s="43">
        <v>2025</v>
      </c>
      <c r="E1172" s="44">
        <v>12</v>
      </c>
      <c r="F1172" s="45" t="s">
        <v>635</v>
      </c>
      <c r="G1172" s="45" t="s">
        <v>77</v>
      </c>
      <c r="H1172" s="45" t="s">
        <v>78</v>
      </c>
      <c r="I1172" s="46" t="s">
        <v>42</v>
      </c>
      <c r="J1172" s="47">
        <v>510</v>
      </c>
      <c r="K1172" s="47">
        <f t="shared" si="30"/>
        <v>6120</v>
      </c>
      <c r="L1172" s="48"/>
      <c r="M1172" s="11" t="s">
        <v>43</v>
      </c>
      <c r="N1172" s="47">
        <f t="shared" si="28"/>
        <v>6120</v>
      </c>
      <c r="O1172" s="13">
        <v>45713</v>
      </c>
      <c r="P1172" s="49">
        <v>730</v>
      </c>
      <c r="R1172" t="str">
        <f t="shared" si="29"/>
        <v>Fev/25</v>
      </c>
    </row>
    <row r="1173" spans="2:18" ht="15.75" customHeight="1">
      <c r="B1173" s="95">
        <v>45708</v>
      </c>
      <c r="C1173" s="55" t="s">
        <v>106</v>
      </c>
      <c r="D1173" s="43">
        <v>2025</v>
      </c>
      <c r="E1173" s="72">
        <v>96</v>
      </c>
      <c r="F1173" s="72" t="s">
        <v>188</v>
      </c>
      <c r="G1173" s="72" t="s">
        <v>96</v>
      </c>
      <c r="H1173" s="72" t="s">
        <v>223</v>
      </c>
      <c r="I1173" s="72" t="s">
        <v>42</v>
      </c>
      <c r="J1173" s="115">
        <v>6.99</v>
      </c>
      <c r="K1173" s="47">
        <f t="shared" si="30"/>
        <v>671.04</v>
      </c>
      <c r="L1173" s="72"/>
      <c r="M1173" s="72" t="s">
        <v>51</v>
      </c>
      <c r="N1173" s="47">
        <f t="shared" si="28"/>
        <v>671.04</v>
      </c>
      <c r="O1173" s="95">
        <v>45715</v>
      </c>
      <c r="P1173" s="125">
        <v>1349554</v>
      </c>
      <c r="R1173" t="str">
        <f t="shared" si="29"/>
        <v>Fev/25</v>
      </c>
    </row>
    <row r="1174" spans="2:18" ht="15.75" customHeight="1">
      <c r="B1174" s="95">
        <v>45708</v>
      </c>
      <c r="C1174" s="55" t="s">
        <v>106</v>
      </c>
      <c r="D1174" s="43">
        <v>2025</v>
      </c>
      <c r="E1174" s="72">
        <v>96</v>
      </c>
      <c r="F1174" s="72" t="s">
        <v>668</v>
      </c>
      <c r="G1174" s="72" t="s">
        <v>96</v>
      </c>
      <c r="H1174" s="72" t="s">
        <v>223</v>
      </c>
      <c r="I1174" s="72" t="s">
        <v>42</v>
      </c>
      <c r="J1174" s="115">
        <v>6.99</v>
      </c>
      <c r="K1174" s="47">
        <f t="shared" si="30"/>
        <v>671.04</v>
      </c>
      <c r="L1174" s="72"/>
      <c r="M1174" s="72" t="s">
        <v>51</v>
      </c>
      <c r="N1174" s="47">
        <f t="shared" si="28"/>
        <v>671.04</v>
      </c>
      <c r="O1174" s="95">
        <v>45715</v>
      </c>
      <c r="P1174" s="125">
        <v>1349554</v>
      </c>
      <c r="R1174" t="str">
        <f t="shared" si="29"/>
        <v>Fev/25</v>
      </c>
    </row>
    <row r="1175" spans="2:18" ht="15.75" customHeight="1">
      <c r="B1175" s="95">
        <v>45708</v>
      </c>
      <c r="C1175" s="55" t="s">
        <v>106</v>
      </c>
      <c r="D1175" s="43">
        <v>2025</v>
      </c>
      <c r="E1175" s="72">
        <v>48</v>
      </c>
      <c r="F1175" s="72" t="s">
        <v>689</v>
      </c>
      <c r="G1175" s="72" t="s">
        <v>96</v>
      </c>
      <c r="H1175" s="72" t="s">
        <v>223</v>
      </c>
      <c r="I1175" s="72" t="s">
        <v>42</v>
      </c>
      <c r="J1175" s="115">
        <v>6.99</v>
      </c>
      <c r="K1175" s="47">
        <f t="shared" si="30"/>
        <v>335.52</v>
      </c>
      <c r="L1175" s="72"/>
      <c r="M1175" s="72" t="s">
        <v>51</v>
      </c>
      <c r="N1175" s="47">
        <f t="shared" si="28"/>
        <v>335.52</v>
      </c>
      <c r="O1175" s="95">
        <v>45715</v>
      </c>
      <c r="P1175" s="125">
        <v>1349554</v>
      </c>
      <c r="R1175" t="str">
        <f t="shared" si="29"/>
        <v>Fev/25</v>
      </c>
    </row>
    <row r="1176" spans="2:18" ht="15.75" customHeight="1">
      <c r="B1176" s="95">
        <v>45708</v>
      </c>
      <c r="C1176" s="55" t="s">
        <v>106</v>
      </c>
      <c r="D1176" s="43">
        <v>2025</v>
      </c>
      <c r="E1176" s="56">
        <v>48</v>
      </c>
      <c r="F1176" s="58" t="s">
        <v>191</v>
      </c>
      <c r="G1176" s="57" t="s">
        <v>96</v>
      </c>
      <c r="H1176" s="58" t="s">
        <v>223</v>
      </c>
      <c r="I1176" s="59" t="s">
        <v>42</v>
      </c>
      <c r="J1176" s="96">
        <v>6.99</v>
      </c>
      <c r="K1176" s="47">
        <f t="shared" si="30"/>
        <v>335.52</v>
      </c>
      <c r="L1176" s="60"/>
      <c r="M1176" s="55" t="s">
        <v>51</v>
      </c>
      <c r="N1176" s="47">
        <f t="shared" si="28"/>
        <v>335.52</v>
      </c>
      <c r="O1176" s="95">
        <v>45715</v>
      </c>
      <c r="P1176" s="125">
        <v>1349554</v>
      </c>
      <c r="R1176" t="str">
        <f t="shared" si="29"/>
        <v>Fev/25</v>
      </c>
    </row>
    <row r="1177" spans="2:18" ht="15.75" customHeight="1">
      <c r="B1177" s="54">
        <v>45708</v>
      </c>
      <c r="C1177" s="55" t="s">
        <v>106</v>
      </c>
      <c r="D1177" s="43">
        <v>2025</v>
      </c>
      <c r="E1177" s="56">
        <v>6</v>
      </c>
      <c r="F1177" s="58" t="s">
        <v>690</v>
      </c>
      <c r="G1177" s="57" t="s">
        <v>40</v>
      </c>
      <c r="H1177" s="58" t="s">
        <v>223</v>
      </c>
      <c r="I1177" s="59" t="s">
        <v>42</v>
      </c>
      <c r="J1177" s="96">
        <v>45.99</v>
      </c>
      <c r="K1177" s="47">
        <f t="shared" si="30"/>
        <v>275.94</v>
      </c>
      <c r="L1177" s="60"/>
      <c r="M1177" s="55" t="s">
        <v>51</v>
      </c>
      <c r="N1177" s="47">
        <f t="shared" si="28"/>
        <v>275.94</v>
      </c>
      <c r="O1177" s="54">
        <v>45715</v>
      </c>
      <c r="P1177" s="97">
        <v>1349555</v>
      </c>
      <c r="R1177" t="str">
        <f t="shared" si="29"/>
        <v>Fev/25</v>
      </c>
    </row>
    <row r="1178" spans="2:18" ht="15.75" customHeight="1">
      <c r="B1178" s="54">
        <v>45708</v>
      </c>
      <c r="C1178" s="55" t="s">
        <v>106</v>
      </c>
      <c r="D1178" s="43">
        <v>2025</v>
      </c>
      <c r="E1178" s="56">
        <v>4</v>
      </c>
      <c r="F1178" s="58" t="s">
        <v>382</v>
      </c>
      <c r="G1178" s="57" t="s">
        <v>46</v>
      </c>
      <c r="H1178" s="58" t="s">
        <v>223</v>
      </c>
      <c r="I1178" s="59" t="s">
        <v>42</v>
      </c>
      <c r="J1178" s="96">
        <v>23.99</v>
      </c>
      <c r="K1178" s="47">
        <f t="shared" si="30"/>
        <v>95.96</v>
      </c>
      <c r="L1178" s="60"/>
      <c r="M1178" s="55" t="s">
        <v>51</v>
      </c>
      <c r="N1178" s="47">
        <f t="shared" si="28"/>
        <v>95.96</v>
      </c>
      <c r="O1178" s="54">
        <v>45715</v>
      </c>
      <c r="P1178" s="97">
        <v>1349555</v>
      </c>
      <c r="R1178" t="str">
        <f t="shared" si="29"/>
        <v>Fev/25</v>
      </c>
    </row>
    <row r="1179" spans="2:18" ht="15.75" customHeight="1">
      <c r="B1179" s="95">
        <v>45708</v>
      </c>
      <c r="C1179" s="55" t="s">
        <v>106</v>
      </c>
      <c r="D1179" s="43">
        <v>2025</v>
      </c>
      <c r="E1179" s="72">
        <v>9</v>
      </c>
      <c r="F1179" s="72" t="s">
        <v>642</v>
      </c>
      <c r="G1179" s="72" t="s">
        <v>46</v>
      </c>
      <c r="H1179" s="72" t="s">
        <v>223</v>
      </c>
      <c r="I1179" s="72" t="s">
        <v>42</v>
      </c>
      <c r="J1179" s="115">
        <v>52.99</v>
      </c>
      <c r="K1179" s="47">
        <f t="shared" si="30"/>
        <v>476.91</v>
      </c>
      <c r="L1179" s="72"/>
      <c r="M1179" s="72" t="s">
        <v>51</v>
      </c>
      <c r="N1179" s="47">
        <f t="shared" si="28"/>
        <v>476.91</v>
      </c>
      <c r="O1179" s="54">
        <v>45715</v>
      </c>
      <c r="P1179" s="97">
        <v>1349555</v>
      </c>
      <c r="R1179" t="str">
        <f t="shared" si="29"/>
        <v>Fev/25</v>
      </c>
    </row>
    <row r="1180" spans="2:18" ht="15.75" customHeight="1">
      <c r="B1180" s="95">
        <v>45708</v>
      </c>
      <c r="C1180" s="55" t="s">
        <v>106</v>
      </c>
      <c r="D1180" s="43">
        <v>2025</v>
      </c>
      <c r="E1180" s="72">
        <v>5</v>
      </c>
      <c r="F1180" s="72" t="s">
        <v>196</v>
      </c>
      <c r="G1180" s="72" t="s">
        <v>46</v>
      </c>
      <c r="H1180" s="72" t="s">
        <v>195</v>
      </c>
      <c r="I1180" s="72" t="s">
        <v>42</v>
      </c>
      <c r="J1180" s="115">
        <v>222.4</v>
      </c>
      <c r="K1180" s="47">
        <f t="shared" si="30"/>
        <v>1112</v>
      </c>
      <c r="L1180" s="72"/>
      <c r="M1180" s="72" t="s">
        <v>51</v>
      </c>
      <c r="N1180" s="47">
        <f t="shared" si="28"/>
        <v>1112</v>
      </c>
      <c r="O1180" s="54">
        <v>45721</v>
      </c>
      <c r="P1180" s="125">
        <v>290668</v>
      </c>
      <c r="R1180" t="str">
        <f t="shared" si="29"/>
        <v>Fev/25</v>
      </c>
    </row>
    <row r="1181" spans="2:18" ht="15.75" customHeight="1">
      <c r="B1181" s="95">
        <v>45708</v>
      </c>
      <c r="C1181" s="55" t="s">
        <v>106</v>
      </c>
      <c r="D1181" s="43">
        <v>2025</v>
      </c>
      <c r="E1181" s="72">
        <v>6</v>
      </c>
      <c r="F1181" s="72" t="s">
        <v>381</v>
      </c>
      <c r="G1181" s="72" t="s">
        <v>46</v>
      </c>
      <c r="H1181" s="72" t="s">
        <v>195</v>
      </c>
      <c r="I1181" s="72" t="s">
        <v>42</v>
      </c>
      <c r="J1181" s="115">
        <v>21.9</v>
      </c>
      <c r="K1181" s="47">
        <f t="shared" si="30"/>
        <v>131.39999999999998</v>
      </c>
      <c r="L1181" s="72"/>
      <c r="M1181" s="72" t="s">
        <v>51</v>
      </c>
      <c r="N1181" s="47">
        <f t="shared" si="28"/>
        <v>131.39999999999998</v>
      </c>
      <c r="O1181" s="54">
        <v>45721</v>
      </c>
      <c r="P1181" s="125">
        <v>290668</v>
      </c>
      <c r="R1181" t="str">
        <f t="shared" si="29"/>
        <v>Fev/25</v>
      </c>
    </row>
    <row r="1182" spans="2:18" ht="15.75" customHeight="1">
      <c r="B1182" s="95">
        <v>45708</v>
      </c>
      <c r="C1182" s="55" t="s">
        <v>106</v>
      </c>
      <c r="D1182" s="43">
        <v>2025</v>
      </c>
      <c r="E1182" s="72">
        <v>7</v>
      </c>
      <c r="F1182" s="72" t="s">
        <v>382</v>
      </c>
      <c r="G1182" s="72" t="s">
        <v>46</v>
      </c>
      <c r="H1182" s="72" t="s">
        <v>195</v>
      </c>
      <c r="I1182" s="72" t="s">
        <v>42</v>
      </c>
      <c r="J1182" s="115">
        <v>21.9</v>
      </c>
      <c r="K1182" s="47">
        <f t="shared" si="30"/>
        <v>153.29999999999998</v>
      </c>
      <c r="L1182" s="72"/>
      <c r="M1182" s="72" t="s">
        <v>51</v>
      </c>
      <c r="N1182" s="47">
        <f t="shared" si="28"/>
        <v>153.29999999999998</v>
      </c>
      <c r="O1182" s="54">
        <v>45721</v>
      </c>
      <c r="P1182" s="125">
        <v>290668</v>
      </c>
      <c r="R1182" t="str">
        <f t="shared" si="29"/>
        <v>Fev/25</v>
      </c>
    </row>
    <row r="1183" spans="2:18" ht="15.75" customHeight="1">
      <c r="B1183" s="54">
        <v>45708</v>
      </c>
      <c r="C1183" s="55" t="s">
        <v>106</v>
      </c>
      <c r="D1183" s="43">
        <v>2025</v>
      </c>
      <c r="E1183" s="56">
        <v>1</v>
      </c>
      <c r="F1183" s="58" t="s">
        <v>691</v>
      </c>
      <c r="G1183" s="57" t="s">
        <v>40</v>
      </c>
      <c r="H1183" s="58" t="s">
        <v>91</v>
      </c>
      <c r="I1183" s="59" t="s">
        <v>42</v>
      </c>
      <c r="J1183" s="96">
        <v>262.86</v>
      </c>
      <c r="K1183" s="47">
        <f t="shared" si="30"/>
        <v>262.86</v>
      </c>
      <c r="L1183" s="60"/>
      <c r="M1183" s="55" t="s">
        <v>51</v>
      </c>
      <c r="N1183" s="47">
        <f t="shared" si="28"/>
        <v>262.86</v>
      </c>
      <c r="O1183" s="54">
        <v>45722</v>
      </c>
      <c r="P1183" s="97">
        <v>9176</v>
      </c>
      <c r="R1183" t="str">
        <f t="shared" si="29"/>
        <v>Fev/25</v>
      </c>
    </row>
    <row r="1184" spans="2:18" ht="15.75" customHeight="1">
      <c r="B1184" s="54">
        <v>45708</v>
      </c>
      <c r="C1184" s="55" t="s">
        <v>106</v>
      </c>
      <c r="D1184" s="43">
        <v>2025</v>
      </c>
      <c r="E1184" s="56">
        <v>1</v>
      </c>
      <c r="F1184" s="57" t="s">
        <v>692</v>
      </c>
      <c r="G1184" s="57" t="s">
        <v>40</v>
      </c>
      <c r="H1184" s="58" t="s">
        <v>91</v>
      </c>
      <c r="I1184" s="59" t="s">
        <v>42</v>
      </c>
      <c r="J1184" s="96">
        <v>128.06</v>
      </c>
      <c r="K1184" s="47">
        <f t="shared" si="30"/>
        <v>128.06</v>
      </c>
      <c r="L1184" s="60"/>
      <c r="M1184" s="55" t="s">
        <v>51</v>
      </c>
      <c r="N1184" s="47">
        <f t="shared" si="28"/>
        <v>128.06</v>
      </c>
      <c r="O1184" s="54">
        <v>45722</v>
      </c>
      <c r="P1184" s="97">
        <v>9176</v>
      </c>
      <c r="R1184" t="str">
        <f t="shared" si="29"/>
        <v>Fev/25</v>
      </c>
    </row>
    <row r="1185" spans="2:18" ht="15.75" customHeight="1">
      <c r="B1185" s="54">
        <v>45708</v>
      </c>
      <c r="C1185" s="55" t="s">
        <v>106</v>
      </c>
      <c r="D1185" s="43">
        <v>2025</v>
      </c>
      <c r="E1185" s="56">
        <v>3</v>
      </c>
      <c r="F1185" s="58" t="s">
        <v>693</v>
      </c>
      <c r="G1185" s="57" t="s">
        <v>40</v>
      </c>
      <c r="H1185" s="58" t="s">
        <v>91</v>
      </c>
      <c r="I1185" s="59" t="s">
        <v>42</v>
      </c>
      <c r="J1185" s="96">
        <v>52.57</v>
      </c>
      <c r="K1185" s="47">
        <f t="shared" si="30"/>
        <v>157.71</v>
      </c>
      <c r="L1185" s="60"/>
      <c r="M1185" s="55" t="s">
        <v>51</v>
      </c>
      <c r="N1185" s="47">
        <f t="shared" si="28"/>
        <v>157.71</v>
      </c>
      <c r="O1185" s="54">
        <v>45722</v>
      </c>
      <c r="P1185" s="97">
        <v>9176</v>
      </c>
      <c r="R1185" t="str">
        <f t="shared" si="29"/>
        <v>Fev/25</v>
      </c>
    </row>
    <row r="1186" spans="2:18" ht="15.75" customHeight="1">
      <c r="B1186" s="70">
        <v>45709</v>
      </c>
      <c r="C1186" s="55" t="s">
        <v>106</v>
      </c>
      <c r="D1186" s="55">
        <v>2025</v>
      </c>
      <c r="E1186" s="44">
        <v>1</v>
      </c>
      <c r="F1186" s="45" t="s">
        <v>565</v>
      </c>
      <c r="G1186" s="45" t="s">
        <v>108</v>
      </c>
      <c r="H1186" s="45" t="s">
        <v>694</v>
      </c>
      <c r="I1186" s="46" t="s">
        <v>42</v>
      </c>
      <c r="J1186" s="47">
        <v>1500</v>
      </c>
      <c r="K1186" s="47">
        <f t="shared" si="30"/>
        <v>1500</v>
      </c>
      <c r="L1186" s="48"/>
      <c r="M1186" s="11" t="s">
        <v>43</v>
      </c>
      <c r="N1186" s="47">
        <f t="shared" si="28"/>
        <v>1500</v>
      </c>
      <c r="O1186" s="13">
        <v>45709</v>
      </c>
      <c r="P1186" s="49">
        <v>0</v>
      </c>
      <c r="R1186" t="str">
        <f t="shared" si="29"/>
        <v>Fev/25</v>
      </c>
    </row>
    <row r="1187" spans="2:18" ht="15.75" customHeight="1">
      <c r="B1187" s="95">
        <v>45709</v>
      </c>
      <c r="C1187" s="55" t="s">
        <v>106</v>
      </c>
      <c r="D1187" s="43">
        <v>2025</v>
      </c>
      <c r="E1187" s="72">
        <v>1</v>
      </c>
      <c r="F1187" s="72" t="s">
        <v>355</v>
      </c>
      <c r="G1187" s="72" t="s">
        <v>40</v>
      </c>
      <c r="H1187" s="72" t="s">
        <v>220</v>
      </c>
      <c r="I1187" s="72" t="s">
        <v>42</v>
      </c>
      <c r="J1187" s="115">
        <v>90</v>
      </c>
      <c r="K1187" s="47">
        <f t="shared" si="30"/>
        <v>90</v>
      </c>
      <c r="L1187" s="72"/>
      <c r="M1187" s="72" t="s">
        <v>43</v>
      </c>
      <c r="N1187" s="47">
        <f t="shared" si="28"/>
        <v>90</v>
      </c>
      <c r="O1187" s="95">
        <v>45710</v>
      </c>
      <c r="P1187" s="125">
        <v>24097</v>
      </c>
      <c r="R1187" t="str">
        <f t="shared" si="29"/>
        <v>Fev/25</v>
      </c>
    </row>
    <row r="1188" spans="2:18" ht="15.75" customHeight="1">
      <c r="B1188" s="70">
        <v>45709</v>
      </c>
      <c r="C1188" s="55" t="s">
        <v>106</v>
      </c>
      <c r="D1188" s="55">
        <v>2025</v>
      </c>
      <c r="E1188" s="44">
        <v>1</v>
      </c>
      <c r="F1188" s="45" t="s">
        <v>695</v>
      </c>
      <c r="G1188" s="45" t="s">
        <v>104</v>
      </c>
      <c r="H1188" s="45" t="s">
        <v>299</v>
      </c>
      <c r="I1188" s="46" t="s">
        <v>42</v>
      </c>
      <c r="J1188" s="47">
        <v>90</v>
      </c>
      <c r="K1188" s="47">
        <f t="shared" si="30"/>
        <v>90</v>
      </c>
      <c r="L1188" s="48"/>
      <c r="M1188" s="11" t="s">
        <v>43</v>
      </c>
      <c r="N1188" s="47">
        <f t="shared" si="28"/>
        <v>90</v>
      </c>
      <c r="O1188" s="13">
        <v>45719</v>
      </c>
      <c r="P1188" s="49">
        <v>0</v>
      </c>
      <c r="R1188" t="str">
        <f t="shared" si="29"/>
        <v>Fev/25</v>
      </c>
    </row>
    <row r="1189" spans="2:18" ht="15.75" customHeight="1">
      <c r="B1189" s="70">
        <v>45710</v>
      </c>
      <c r="C1189" s="55" t="s">
        <v>106</v>
      </c>
      <c r="D1189" s="55">
        <v>2025</v>
      </c>
      <c r="E1189" s="44">
        <v>10</v>
      </c>
      <c r="F1189" s="45" t="s">
        <v>635</v>
      </c>
      <c r="G1189" s="45" t="s">
        <v>77</v>
      </c>
      <c r="H1189" s="45" t="s">
        <v>78</v>
      </c>
      <c r="I1189" s="46" t="s">
        <v>42</v>
      </c>
      <c r="J1189" s="47">
        <v>510</v>
      </c>
      <c r="K1189" s="47">
        <f t="shared" si="30"/>
        <v>5100</v>
      </c>
      <c r="L1189" s="48"/>
      <c r="M1189" s="11" t="s">
        <v>43</v>
      </c>
      <c r="N1189" s="47">
        <f t="shared" si="28"/>
        <v>5100</v>
      </c>
      <c r="O1189" s="13">
        <v>45712</v>
      </c>
      <c r="P1189" s="49">
        <v>753</v>
      </c>
      <c r="R1189" t="str">
        <f t="shared" si="29"/>
        <v>Fev/25</v>
      </c>
    </row>
    <row r="1190" spans="2:18" ht="15.75" customHeight="1">
      <c r="B1190" s="70">
        <v>45710</v>
      </c>
      <c r="C1190" s="55" t="s">
        <v>106</v>
      </c>
      <c r="D1190" s="55">
        <v>2025</v>
      </c>
      <c r="E1190" s="44">
        <v>1</v>
      </c>
      <c r="F1190" s="45" t="s">
        <v>75</v>
      </c>
      <c r="G1190" s="45" t="s">
        <v>77</v>
      </c>
      <c r="H1190" s="45" t="s">
        <v>78</v>
      </c>
      <c r="I1190" s="46" t="s">
        <v>42</v>
      </c>
      <c r="J1190" s="47">
        <v>435</v>
      </c>
      <c r="K1190" s="47">
        <f t="shared" si="30"/>
        <v>435</v>
      </c>
      <c r="L1190" s="48"/>
      <c r="M1190" s="11" t="s">
        <v>43</v>
      </c>
      <c r="N1190" s="47">
        <f t="shared" si="28"/>
        <v>435</v>
      </c>
      <c r="O1190" s="13">
        <v>45712</v>
      </c>
      <c r="P1190" s="49">
        <v>753</v>
      </c>
      <c r="R1190" t="str">
        <f t="shared" si="29"/>
        <v>Fev/25</v>
      </c>
    </row>
    <row r="1191" spans="2:18" ht="15.75" customHeight="1">
      <c r="B1191" s="70">
        <v>45710</v>
      </c>
      <c r="C1191" s="55" t="s">
        <v>106</v>
      </c>
      <c r="D1191" s="55">
        <v>2025</v>
      </c>
      <c r="E1191" s="44">
        <v>8</v>
      </c>
      <c r="F1191" s="45" t="s">
        <v>64</v>
      </c>
      <c r="G1191" s="45" t="s">
        <v>46</v>
      </c>
      <c r="H1191" s="45" t="s">
        <v>65</v>
      </c>
      <c r="I1191" s="46" t="s">
        <v>42</v>
      </c>
      <c r="J1191" s="47">
        <v>32.99</v>
      </c>
      <c r="K1191" s="47">
        <f t="shared" si="30"/>
        <v>263.92</v>
      </c>
      <c r="L1191" s="48"/>
      <c r="M1191" s="11" t="s">
        <v>43</v>
      </c>
      <c r="N1191" s="47">
        <f t="shared" si="28"/>
        <v>263.92</v>
      </c>
      <c r="O1191" s="13">
        <v>45716</v>
      </c>
      <c r="P1191" s="49">
        <v>18634</v>
      </c>
      <c r="R1191" t="str">
        <f t="shared" si="29"/>
        <v>Fev/25</v>
      </c>
    </row>
    <row r="1192" spans="2:18" ht="15.75" customHeight="1">
      <c r="B1192" s="70">
        <v>45710</v>
      </c>
      <c r="C1192" s="55" t="s">
        <v>106</v>
      </c>
      <c r="D1192" s="55">
        <v>2025</v>
      </c>
      <c r="E1192" s="44">
        <v>6</v>
      </c>
      <c r="F1192" s="45" t="s">
        <v>66</v>
      </c>
      <c r="G1192" s="45" t="s">
        <v>46</v>
      </c>
      <c r="H1192" s="45" t="s">
        <v>65</v>
      </c>
      <c r="I1192" s="46" t="s">
        <v>42</v>
      </c>
      <c r="J1192" s="47">
        <v>27</v>
      </c>
      <c r="K1192" s="47">
        <f t="shared" si="30"/>
        <v>162</v>
      </c>
      <c r="L1192" s="48"/>
      <c r="M1192" s="11" t="s">
        <v>43</v>
      </c>
      <c r="N1192" s="47">
        <f t="shared" si="28"/>
        <v>162</v>
      </c>
      <c r="O1192" s="13">
        <v>45716</v>
      </c>
      <c r="P1192" s="49">
        <v>18634</v>
      </c>
      <c r="R1192" t="str">
        <f t="shared" si="29"/>
        <v>Fev/25</v>
      </c>
    </row>
    <row r="1193" spans="2:18" ht="15.75" customHeight="1">
      <c r="B1193" s="70">
        <v>45710</v>
      </c>
      <c r="C1193" s="55" t="s">
        <v>106</v>
      </c>
      <c r="D1193" s="55">
        <v>2025</v>
      </c>
      <c r="E1193" s="44">
        <v>1</v>
      </c>
      <c r="F1193" s="45" t="s">
        <v>696</v>
      </c>
      <c r="G1193" s="45" t="s">
        <v>108</v>
      </c>
      <c r="H1193" s="45" t="s">
        <v>697</v>
      </c>
      <c r="I1193" s="46" t="s">
        <v>42</v>
      </c>
      <c r="J1193" s="47">
        <v>700</v>
      </c>
      <c r="K1193" s="47">
        <f t="shared" si="30"/>
        <v>700</v>
      </c>
      <c r="L1193" s="48"/>
      <c r="M1193" s="11" t="s">
        <v>43</v>
      </c>
      <c r="N1193" s="47">
        <f t="shared" si="28"/>
        <v>700</v>
      </c>
      <c r="O1193" s="13">
        <v>45710</v>
      </c>
      <c r="P1193" s="49">
        <v>0</v>
      </c>
      <c r="R1193" t="str">
        <f t="shared" si="29"/>
        <v>Fev/25</v>
      </c>
    </row>
    <row r="1194" spans="2:18" ht="15.75" customHeight="1">
      <c r="B1194" s="70">
        <v>45711</v>
      </c>
      <c r="C1194" s="55" t="s">
        <v>106</v>
      </c>
      <c r="D1194" s="55">
        <v>2025</v>
      </c>
      <c r="E1194" s="44">
        <v>1</v>
      </c>
      <c r="F1194" s="45" t="s">
        <v>271</v>
      </c>
      <c r="G1194" s="45" t="s">
        <v>46</v>
      </c>
      <c r="H1194" s="45" t="s">
        <v>369</v>
      </c>
      <c r="I1194" s="46" t="s">
        <v>42</v>
      </c>
      <c r="J1194" s="47">
        <v>34.83</v>
      </c>
      <c r="K1194" s="47">
        <f t="shared" si="30"/>
        <v>34.83</v>
      </c>
      <c r="L1194" s="48"/>
      <c r="M1194" s="11" t="s">
        <v>43</v>
      </c>
      <c r="N1194" s="47">
        <f t="shared" si="28"/>
        <v>34.83</v>
      </c>
      <c r="O1194" s="13">
        <v>45711</v>
      </c>
      <c r="P1194" s="49">
        <v>0</v>
      </c>
      <c r="R1194" t="str">
        <f t="shared" si="29"/>
        <v>Fev/25</v>
      </c>
    </row>
    <row r="1195" spans="2:18" ht="15.75" customHeight="1">
      <c r="B1195" s="70">
        <v>45711</v>
      </c>
      <c r="C1195" s="55" t="s">
        <v>106</v>
      </c>
      <c r="D1195" s="55">
        <v>2025</v>
      </c>
      <c r="E1195" s="44">
        <v>1</v>
      </c>
      <c r="F1195" s="45" t="s">
        <v>698</v>
      </c>
      <c r="G1195" s="45" t="s">
        <v>96</v>
      </c>
      <c r="H1195" s="45" t="s">
        <v>369</v>
      </c>
      <c r="I1195" s="46" t="s">
        <v>42</v>
      </c>
      <c r="J1195" s="47">
        <v>126.43</v>
      </c>
      <c r="K1195" s="47">
        <f t="shared" si="30"/>
        <v>126.43</v>
      </c>
      <c r="L1195" s="48"/>
      <c r="M1195" s="11" t="s">
        <v>43</v>
      </c>
      <c r="N1195" s="47">
        <f t="shared" si="28"/>
        <v>126.43</v>
      </c>
      <c r="O1195" s="13">
        <v>45711</v>
      </c>
      <c r="P1195" s="49">
        <v>0</v>
      </c>
      <c r="R1195" t="str">
        <f t="shared" si="29"/>
        <v>Fev/25</v>
      </c>
    </row>
    <row r="1196" spans="2:18" ht="15.75" customHeight="1">
      <c r="B1196" s="70">
        <v>45711</v>
      </c>
      <c r="C1196" s="55" t="s">
        <v>106</v>
      </c>
      <c r="D1196" s="55">
        <v>2025</v>
      </c>
      <c r="E1196" s="44">
        <v>1</v>
      </c>
      <c r="F1196" s="45" t="s">
        <v>699</v>
      </c>
      <c r="G1196" s="45" t="s">
        <v>61</v>
      </c>
      <c r="H1196" s="45" t="s">
        <v>700</v>
      </c>
      <c r="I1196" s="46" t="s">
        <v>42</v>
      </c>
      <c r="J1196" s="47">
        <v>80.099999999999994</v>
      </c>
      <c r="K1196" s="47">
        <f t="shared" si="30"/>
        <v>80.099999999999994</v>
      </c>
      <c r="L1196" s="48"/>
      <c r="M1196" s="11" t="s">
        <v>43</v>
      </c>
      <c r="N1196" s="47">
        <f t="shared" si="28"/>
        <v>80.099999999999994</v>
      </c>
      <c r="O1196" s="13">
        <v>45711</v>
      </c>
      <c r="P1196" s="49">
        <v>0</v>
      </c>
      <c r="R1196" t="str">
        <f t="shared" si="29"/>
        <v>Fev/25</v>
      </c>
    </row>
    <row r="1197" spans="2:18" ht="15.75" customHeight="1">
      <c r="B1197" s="70">
        <v>45711</v>
      </c>
      <c r="C1197" s="55" t="s">
        <v>106</v>
      </c>
      <c r="D1197" s="55">
        <v>2025</v>
      </c>
      <c r="E1197" s="44">
        <v>1</v>
      </c>
      <c r="F1197" s="45" t="s">
        <v>699</v>
      </c>
      <c r="G1197" s="45" t="s">
        <v>61</v>
      </c>
      <c r="H1197" s="45" t="s">
        <v>700</v>
      </c>
      <c r="I1197" s="46" t="s">
        <v>42</v>
      </c>
      <c r="J1197" s="47">
        <v>17.8</v>
      </c>
      <c r="K1197" s="47">
        <f t="shared" si="30"/>
        <v>17.8</v>
      </c>
      <c r="L1197" s="48"/>
      <c r="M1197" s="11" t="s">
        <v>43</v>
      </c>
      <c r="N1197" s="47">
        <f t="shared" si="28"/>
        <v>17.8</v>
      </c>
      <c r="O1197" s="13">
        <v>45711</v>
      </c>
      <c r="P1197" s="49">
        <v>0</v>
      </c>
      <c r="R1197" t="str">
        <f t="shared" si="29"/>
        <v>Fev/25</v>
      </c>
    </row>
    <row r="1198" spans="2:18" ht="15.75" customHeight="1">
      <c r="B1198" s="70">
        <v>45712</v>
      </c>
      <c r="C1198" s="55" t="s">
        <v>106</v>
      </c>
      <c r="D1198" s="55">
        <v>2025</v>
      </c>
      <c r="E1198" s="44">
        <v>6</v>
      </c>
      <c r="F1198" s="45" t="s">
        <v>64</v>
      </c>
      <c r="G1198" s="45" t="s">
        <v>46</v>
      </c>
      <c r="H1198" s="45" t="s">
        <v>65</v>
      </c>
      <c r="I1198" s="46" t="s">
        <v>42</v>
      </c>
      <c r="J1198" s="47">
        <v>32.99</v>
      </c>
      <c r="K1198" s="47">
        <f t="shared" si="30"/>
        <v>197.94</v>
      </c>
      <c r="L1198" s="48"/>
      <c r="M1198" s="11" t="s">
        <v>43</v>
      </c>
      <c r="N1198" s="47">
        <f t="shared" si="28"/>
        <v>197.94</v>
      </c>
      <c r="O1198" s="13">
        <v>45716</v>
      </c>
      <c r="P1198" s="49">
        <v>18665</v>
      </c>
      <c r="R1198" t="str">
        <f t="shared" si="29"/>
        <v>Fev/25</v>
      </c>
    </row>
    <row r="1199" spans="2:18" ht="15.75" customHeight="1">
      <c r="B1199" s="70">
        <v>45712</v>
      </c>
      <c r="C1199" s="55" t="s">
        <v>106</v>
      </c>
      <c r="D1199" s="55">
        <v>2025</v>
      </c>
      <c r="E1199" s="44">
        <v>17.920000000000002</v>
      </c>
      <c r="F1199" s="45" t="s">
        <v>701</v>
      </c>
      <c r="G1199" s="45" t="s">
        <v>46</v>
      </c>
      <c r="H1199" s="45" t="s">
        <v>626</v>
      </c>
      <c r="I1199" s="46" t="s">
        <v>42</v>
      </c>
      <c r="J1199" s="47">
        <v>17.920000000000002</v>
      </c>
      <c r="K1199" s="47">
        <f t="shared" si="30"/>
        <v>321.12640000000005</v>
      </c>
      <c r="L1199" s="48"/>
      <c r="M1199" s="11" t="s">
        <v>43</v>
      </c>
      <c r="N1199" s="47">
        <f t="shared" si="28"/>
        <v>321.12640000000005</v>
      </c>
      <c r="O1199" s="13">
        <v>45718</v>
      </c>
      <c r="P1199" s="49">
        <v>2255870</v>
      </c>
      <c r="R1199" t="str">
        <f t="shared" si="29"/>
        <v>Fev/25</v>
      </c>
    </row>
    <row r="1200" spans="2:18" ht="15.75" customHeight="1">
      <c r="B1200" s="54">
        <v>45712</v>
      </c>
      <c r="C1200" s="55" t="s">
        <v>106</v>
      </c>
      <c r="D1200" s="43">
        <v>2025</v>
      </c>
      <c r="E1200" s="56">
        <v>6</v>
      </c>
      <c r="F1200" s="57" t="s">
        <v>632</v>
      </c>
      <c r="G1200" s="58" t="s">
        <v>40</v>
      </c>
      <c r="H1200" s="57" t="s">
        <v>181</v>
      </c>
      <c r="I1200" s="59" t="s">
        <v>42</v>
      </c>
      <c r="J1200" s="60">
        <v>39</v>
      </c>
      <c r="K1200" s="47">
        <f t="shared" si="30"/>
        <v>234</v>
      </c>
      <c r="L1200" s="60"/>
      <c r="M1200" s="55" t="s">
        <v>51</v>
      </c>
      <c r="N1200" s="47">
        <f t="shared" si="28"/>
        <v>234</v>
      </c>
      <c r="O1200" s="54">
        <v>45728</v>
      </c>
      <c r="P1200" s="62">
        <v>5975</v>
      </c>
      <c r="R1200" t="str">
        <f t="shared" si="29"/>
        <v>Fev/25</v>
      </c>
    </row>
    <row r="1201" spans="2:18" ht="15.75" customHeight="1">
      <c r="B1201" s="54">
        <v>45712</v>
      </c>
      <c r="C1201" s="55" t="s">
        <v>106</v>
      </c>
      <c r="D1201" s="43">
        <v>2025</v>
      </c>
      <c r="E1201" s="56">
        <v>1</v>
      </c>
      <c r="F1201" s="57" t="s">
        <v>677</v>
      </c>
      <c r="G1201" s="55" t="s">
        <v>40</v>
      </c>
      <c r="H1201" s="57" t="s">
        <v>181</v>
      </c>
      <c r="I1201" s="59" t="s">
        <v>42</v>
      </c>
      <c r="J1201" s="60">
        <v>225</v>
      </c>
      <c r="K1201" s="47">
        <f t="shared" si="30"/>
        <v>225</v>
      </c>
      <c r="L1201" s="60"/>
      <c r="M1201" s="55" t="s">
        <v>51</v>
      </c>
      <c r="N1201" s="47">
        <f t="shared" si="28"/>
        <v>225</v>
      </c>
      <c r="O1201" s="54">
        <v>45728</v>
      </c>
      <c r="P1201" s="62">
        <v>5975</v>
      </c>
      <c r="R1201" t="str">
        <f t="shared" si="29"/>
        <v>Fev/25</v>
      </c>
    </row>
    <row r="1202" spans="2:18" ht="15.75" customHeight="1">
      <c r="B1202" s="54">
        <v>45712</v>
      </c>
      <c r="C1202" s="55" t="s">
        <v>106</v>
      </c>
      <c r="D1202" s="43">
        <v>2025</v>
      </c>
      <c r="E1202" s="56">
        <v>6</v>
      </c>
      <c r="F1202" s="58" t="s">
        <v>676</v>
      </c>
      <c r="G1202" s="57" t="s">
        <v>40</v>
      </c>
      <c r="H1202" s="58" t="s">
        <v>181</v>
      </c>
      <c r="I1202" s="59" t="s">
        <v>42</v>
      </c>
      <c r="J1202" s="96">
        <v>69</v>
      </c>
      <c r="K1202" s="47">
        <f t="shared" si="30"/>
        <v>414</v>
      </c>
      <c r="L1202" s="60"/>
      <c r="M1202" s="55" t="s">
        <v>51</v>
      </c>
      <c r="N1202" s="47">
        <f t="shared" si="28"/>
        <v>414</v>
      </c>
      <c r="O1202" s="54">
        <v>45728</v>
      </c>
      <c r="P1202" s="62">
        <v>5975</v>
      </c>
      <c r="R1202" t="str">
        <f t="shared" si="29"/>
        <v>Fev/25</v>
      </c>
    </row>
    <row r="1203" spans="2:18" ht="15.75" customHeight="1">
      <c r="B1203" s="54">
        <v>45712</v>
      </c>
      <c r="C1203" s="55" t="s">
        <v>106</v>
      </c>
      <c r="D1203" s="43">
        <v>2025</v>
      </c>
      <c r="E1203" s="56">
        <v>10</v>
      </c>
      <c r="F1203" s="45" t="s">
        <v>573</v>
      </c>
      <c r="G1203" s="45" t="s">
        <v>96</v>
      </c>
      <c r="H1203" s="45" t="s">
        <v>570</v>
      </c>
      <c r="I1203" s="46" t="s">
        <v>42</v>
      </c>
      <c r="J1203" s="47">
        <v>19.68</v>
      </c>
      <c r="K1203" s="47">
        <f t="shared" si="30"/>
        <v>196.8</v>
      </c>
      <c r="L1203" s="60"/>
      <c r="M1203" s="55" t="s">
        <v>51</v>
      </c>
      <c r="N1203" s="47">
        <f t="shared" si="28"/>
        <v>196.8</v>
      </c>
      <c r="O1203" s="54">
        <v>45718</v>
      </c>
      <c r="P1203" s="97">
        <v>624609</v>
      </c>
      <c r="R1203" t="str">
        <f t="shared" si="29"/>
        <v>Fev/25</v>
      </c>
    </row>
    <row r="1204" spans="2:18" ht="15.75" customHeight="1">
      <c r="B1204" s="54">
        <v>45712</v>
      </c>
      <c r="C1204" s="55" t="s">
        <v>106</v>
      </c>
      <c r="D1204" s="43">
        <v>2025</v>
      </c>
      <c r="E1204" s="56">
        <v>15</v>
      </c>
      <c r="F1204" s="45" t="s">
        <v>572</v>
      </c>
      <c r="G1204" s="45" t="s">
        <v>96</v>
      </c>
      <c r="H1204" s="45" t="s">
        <v>570</v>
      </c>
      <c r="I1204" s="46" t="s">
        <v>42</v>
      </c>
      <c r="J1204" s="47">
        <v>17.52</v>
      </c>
      <c r="K1204" s="47">
        <f t="shared" si="30"/>
        <v>262.8</v>
      </c>
      <c r="L1204" s="60"/>
      <c r="M1204" s="55" t="s">
        <v>51</v>
      </c>
      <c r="N1204" s="47">
        <f t="shared" si="28"/>
        <v>262.8</v>
      </c>
      <c r="O1204" s="54">
        <v>45718</v>
      </c>
      <c r="P1204" s="97">
        <v>624609</v>
      </c>
      <c r="R1204" t="str">
        <f t="shared" si="29"/>
        <v>Fev/25</v>
      </c>
    </row>
    <row r="1205" spans="2:18" ht="15.75" customHeight="1">
      <c r="B1205" s="54">
        <v>45712</v>
      </c>
      <c r="C1205" s="55" t="s">
        <v>106</v>
      </c>
      <c r="D1205" s="43">
        <v>2025</v>
      </c>
      <c r="E1205" s="56">
        <v>12</v>
      </c>
      <c r="F1205" s="45" t="s">
        <v>177</v>
      </c>
      <c r="G1205" s="45" t="s">
        <v>96</v>
      </c>
      <c r="H1205" s="45" t="s">
        <v>570</v>
      </c>
      <c r="I1205" s="46" t="s">
        <v>42</v>
      </c>
      <c r="J1205" s="47">
        <v>38.64</v>
      </c>
      <c r="K1205" s="47">
        <f t="shared" si="30"/>
        <v>463.68</v>
      </c>
      <c r="L1205" s="60"/>
      <c r="M1205" s="55" t="s">
        <v>51</v>
      </c>
      <c r="N1205" s="47">
        <f t="shared" si="28"/>
        <v>463.68</v>
      </c>
      <c r="O1205" s="54">
        <v>45718</v>
      </c>
      <c r="P1205" s="97">
        <v>624609</v>
      </c>
      <c r="R1205" t="str">
        <f t="shared" si="29"/>
        <v>Fev/25</v>
      </c>
    </row>
    <row r="1206" spans="2:18" ht="15.75" customHeight="1">
      <c r="B1206" s="54">
        <v>45712</v>
      </c>
      <c r="C1206" s="55" t="s">
        <v>106</v>
      </c>
      <c r="D1206" s="43">
        <v>2025</v>
      </c>
      <c r="E1206" s="72">
        <v>15</v>
      </c>
      <c r="F1206" s="45" t="s">
        <v>178</v>
      </c>
      <c r="G1206" s="45" t="s">
        <v>96</v>
      </c>
      <c r="H1206" s="45" t="s">
        <v>570</v>
      </c>
      <c r="I1206" s="46" t="s">
        <v>42</v>
      </c>
      <c r="J1206" s="47">
        <v>19.32</v>
      </c>
      <c r="K1206" s="47">
        <f t="shared" si="30"/>
        <v>289.8</v>
      </c>
      <c r="L1206" s="72"/>
      <c r="M1206" s="72" t="s">
        <v>51</v>
      </c>
      <c r="N1206" s="47">
        <f t="shared" si="28"/>
        <v>289.8</v>
      </c>
      <c r="O1206" s="54">
        <v>45718</v>
      </c>
      <c r="P1206" s="97">
        <v>624609</v>
      </c>
      <c r="R1206" t="str">
        <f t="shared" si="29"/>
        <v>Fev/25</v>
      </c>
    </row>
    <row r="1207" spans="2:18" ht="15.75" customHeight="1">
      <c r="B1207" s="54">
        <v>45712</v>
      </c>
      <c r="C1207" s="55" t="s">
        <v>106</v>
      </c>
      <c r="D1207" s="43">
        <v>2025</v>
      </c>
      <c r="E1207" s="44">
        <v>6</v>
      </c>
      <c r="F1207" s="45" t="s">
        <v>201</v>
      </c>
      <c r="G1207" s="45" t="s">
        <v>96</v>
      </c>
      <c r="H1207" s="45" t="s">
        <v>570</v>
      </c>
      <c r="I1207" s="46" t="s">
        <v>42</v>
      </c>
      <c r="J1207" s="47">
        <v>18.239999999999998</v>
      </c>
      <c r="K1207" s="47">
        <f t="shared" si="30"/>
        <v>109.44</v>
      </c>
      <c r="L1207" s="72"/>
      <c r="M1207" s="72" t="s">
        <v>51</v>
      </c>
      <c r="N1207" s="47">
        <f t="shared" si="28"/>
        <v>109.44</v>
      </c>
      <c r="O1207" s="54">
        <v>45718</v>
      </c>
      <c r="P1207" s="97">
        <v>624609</v>
      </c>
      <c r="R1207" t="str">
        <f t="shared" si="29"/>
        <v>Fev/25</v>
      </c>
    </row>
    <row r="1208" spans="2:18" ht="15.75" customHeight="1">
      <c r="B1208" s="54">
        <v>45712</v>
      </c>
      <c r="C1208" s="55" t="s">
        <v>106</v>
      </c>
      <c r="D1208" s="43">
        <v>2025</v>
      </c>
      <c r="E1208" s="72">
        <v>6</v>
      </c>
      <c r="F1208" s="45" t="s">
        <v>571</v>
      </c>
      <c r="G1208" s="45" t="s">
        <v>96</v>
      </c>
      <c r="H1208" s="45" t="s">
        <v>570</v>
      </c>
      <c r="I1208" s="46" t="s">
        <v>42</v>
      </c>
      <c r="J1208" s="47">
        <v>16.38</v>
      </c>
      <c r="K1208" s="47">
        <f t="shared" si="30"/>
        <v>98.28</v>
      </c>
      <c r="L1208" s="72"/>
      <c r="M1208" s="72" t="s">
        <v>51</v>
      </c>
      <c r="N1208" s="47">
        <f t="shared" si="28"/>
        <v>98.28</v>
      </c>
      <c r="O1208" s="54">
        <v>45718</v>
      </c>
      <c r="P1208" s="97">
        <v>624609</v>
      </c>
      <c r="R1208" t="str">
        <f t="shared" si="29"/>
        <v>Fev/25</v>
      </c>
    </row>
    <row r="1209" spans="2:18" ht="15.75" customHeight="1">
      <c r="B1209" s="54">
        <v>45712</v>
      </c>
      <c r="C1209" s="55" t="s">
        <v>106</v>
      </c>
      <c r="D1209" s="43">
        <v>2025</v>
      </c>
      <c r="E1209" s="72">
        <v>6</v>
      </c>
      <c r="F1209" s="45" t="s">
        <v>358</v>
      </c>
      <c r="G1209" s="45" t="s">
        <v>96</v>
      </c>
      <c r="H1209" s="45" t="s">
        <v>570</v>
      </c>
      <c r="I1209" s="46" t="s">
        <v>42</v>
      </c>
      <c r="J1209" s="47">
        <v>18.239999999999998</v>
      </c>
      <c r="K1209" s="47">
        <f t="shared" si="30"/>
        <v>109.44</v>
      </c>
      <c r="L1209" s="72"/>
      <c r="M1209" s="72" t="s">
        <v>51</v>
      </c>
      <c r="N1209" s="47">
        <f t="shared" si="28"/>
        <v>109.44</v>
      </c>
      <c r="O1209" s="54">
        <v>45718</v>
      </c>
      <c r="P1209" s="97">
        <v>624609</v>
      </c>
      <c r="R1209" t="str">
        <f t="shared" si="29"/>
        <v>Fev/25</v>
      </c>
    </row>
    <row r="1210" spans="2:18" ht="15.75" customHeight="1">
      <c r="B1210" s="70">
        <v>45712</v>
      </c>
      <c r="C1210" s="55" t="s">
        <v>106</v>
      </c>
      <c r="D1210" s="55">
        <v>2025</v>
      </c>
      <c r="E1210" s="44">
        <v>1</v>
      </c>
      <c r="F1210" s="45" t="s">
        <v>702</v>
      </c>
      <c r="G1210" s="45" t="s">
        <v>61</v>
      </c>
      <c r="H1210" s="45" t="s">
        <v>703</v>
      </c>
      <c r="I1210" s="46" t="s">
        <v>42</v>
      </c>
      <c r="J1210" s="47">
        <v>265</v>
      </c>
      <c r="K1210" s="47">
        <f t="shared" si="30"/>
        <v>265</v>
      </c>
      <c r="L1210" s="48"/>
      <c r="M1210" s="11" t="s">
        <v>43</v>
      </c>
      <c r="N1210" s="47">
        <f t="shared" si="28"/>
        <v>265</v>
      </c>
      <c r="O1210" s="13">
        <v>45712</v>
      </c>
      <c r="P1210" s="49">
        <v>0</v>
      </c>
      <c r="R1210" t="str">
        <f t="shared" si="29"/>
        <v>Fev/25</v>
      </c>
    </row>
    <row r="1211" spans="2:18" ht="15.75" customHeight="1">
      <c r="B1211" s="70">
        <v>45712</v>
      </c>
      <c r="C1211" s="55" t="s">
        <v>106</v>
      </c>
      <c r="D1211" s="55">
        <v>2025</v>
      </c>
      <c r="E1211" s="44">
        <v>1</v>
      </c>
      <c r="F1211" s="45" t="s">
        <v>39</v>
      </c>
      <c r="G1211" s="45" t="s">
        <v>40</v>
      </c>
      <c r="H1211" s="45" t="s">
        <v>300</v>
      </c>
      <c r="I1211" s="46" t="s">
        <v>42</v>
      </c>
      <c r="J1211" s="47">
        <v>441</v>
      </c>
      <c r="K1211" s="47">
        <f t="shared" si="30"/>
        <v>441</v>
      </c>
      <c r="L1211" s="48"/>
      <c r="M1211" s="11" t="s">
        <v>43</v>
      </c>
      <c r="N1211" s="47">
        <f t="shared" si="28"/>
        <v>441</v>
      </c>
      <c r="O1211" s="13">
        <v>45713</v>
      </c>
      <c r="P1211" s="49">
        <v>0</v>
      </c>
      <c r="R1211" t="str">
        <f t="shared" si="29"/>
        <v>Fev/25</v>
      </c>
    </row>
    <row r="1212" spans="2:18" ht="15.75" customHeight="1">
      <c r="B1212" s="70">
        <v>45713</v>
      </c>
      <c r="C1212" s="55" t="s">
        <v>106</v>
      </c>
      <c r="D1212" s="55">
        <v>2025</v>
      </c>
      <c r="E1212" s="44">
        <v>4</v>
      </c>
      <c r="F1212" s="45" t="s">
        <v>64</v>
      </c>
      <c r="G1212" s="45" t="s">
        <v>46</v>
      </c>
      <c r="H1212" s="45" t="s">
        <v>65</v>
      </c>
      <c r="I1212" s="46" t="s">
        <v>42</v>
      </c>
      <c r="J1212" s="47">
        <v>32.99</v>
      </c>
      <c r="K1212" s="47">
        <f t="shared" si="30"/>
        <v>131.96</v>
      </c>
      <c r="L1212" s="48"/>
      <c r="M1212" s="11" t="s">
        <v>43</v>
      </c>
      <c r="N1212" s="47">
        <f t="shared" si="28"/>
        <v>131.96</v>
      </c>
      <c r="O1212" s="13">
        <v>45716</v>
      </c>
      <c r="P1212" s="49">
        <v>18700</v>
      </c>
      <c r="R1212" t="str">
        <f t="shared" si="29"/>
        <v>Fev/25</v>
      </c>
    </row>
    <row r="1213" spans="2:18" ht="15.75" customHeight="1">
      <c r="B1213" s="70">
        <v>45713</v>
      </c>
      <c r="C1213" s="55" t="s">
        <v>106</v>
      </c>
      <c r="D1213" s="55">
        <v>2025</v>
      </c>
      <c r="E1213" s="44">
        <v>4</v>
      </c>
      <c r="F1213" s="45" t="s">
        <v>66</v>
      </c>
      <c r="G1213" s="45" t="s">
        <v>46</v>
      </c>
      <c r="H1213" s="45" t="s">
        <v>65</v>
      </c>
      <c r="I1213" s="46" t="s">
        <v>42</v>
      </c>
      <c r="J1213" s="47">
        <v>27</v>
      </c>
      <c r="K1213" s="47">
        <f t="shared" si="30"/>
        <v>108</v>
      </c>
      <c r="L1213" s="48"/>
      <c r="M1213" s="11" t="s">
        <v>43</v>
      </c>
      <c r="N1213" s="47">
        <f t="shared" si="28"/>
        <v>108</v>
      </c>
      <c r="O1213" s="13">
        <v>45716</v>
      </c>
      <c r="P1213" s="49">
        <v>18700</v>
      </c>
      <c r="R1213" t="str">
        <f t="shared" si="29"/>
        <v>Fev/25</v>
      </c>
    </row>
    <row r="1214" spans="2:18" ht="15.75" customHeight="1">
      <c r="B1214" s="95">
        <v>45713</v>
      </c>
      <c r="C1214" s="55" t="s">
        <v>106</v>
      </c>
      <c r="D1214" s="43">
        <v>2025</v>
      </c>
      <c r="E1214" s="72">
        <v>37.5</v>
      </c>
      <c r="F1214" s="72" t="s">
        <v>385</v>
      </c>
      <c r="G1214" s="72" t="s">
        <v>46</v>
      </c>
      <c r="H1214" s="72" t="s">
        <v>633</v>
      </c>
      <c r="I1214" s="72" t="s">
        <v>42</v>
      </c>
      <c r="J1214" s="115">
        <v>15.354900000000001</v>
      </c>
      <c r="K1214" s="47">
        <f t="shared" si="30"/>
        <v>575.80875000000003</v>
      </c>
      <c r="L1214" s="72"/>
      <c r="M1214" s="72" t="s">
        <v>51</v>
      </c>
      <c r="N1214" s="47">
        <f t="shared" si="28"/>
        <v>575.80875000000003</v>
      </c>
      <c r="O1214" s="95">
        <v>45720</v>
      </c>
      <c r="P1214" s="125">
        <v>31846</v>
      </c>
      <c r="R1214" t="str">
        <f t="shared" si="29"/>
        <v>Fev/25</v>
      </c>
    </row>
    <row r="1215" spans="2:18" ht="15.75" customHeight="1">
      <c r="B1215" s="95">
        <v>45713</v>
      </c>
      <c r="C1215" s="55" t="s">
        <v>106</v>
      </c>
      <c r="D1215" s="43">
        <v>2025</v>
      </c>
      <c r="E1215" s="72">
        <v>21</v>
      </c>
      <c r="F1215" s="72" t="s">
        <v>208</v>
      </c>
      <c r="G1215" s="72" t="s">
        <v>46</v>
      </c>
      <c r="H1215" s="72" t="s">
        <v>633</v>
      </c>
      <c r="I1215" s="72" t="s">
        <v>42</v>
      </c>
      <c r="J1215" s="115">
        <v>21.068000000000001</v>
      </c>
      <c r="K1215" s="47">
        <f t="shared" si="30"/>
        <v>442.42800000000005</v>
      </c>
      <c r="L1215" s="72"/>
      <c r="M1215" s="72" t="s">
        <v>51</v>
      </c>
      <c r="N1215" s="47">
        <f t="shared" si="28"/>
        <v>442.42800000000005</v>
      </c>
      <c r="O1215" s="95">
        <v>45720</v>
      </c>
      <c r="P1215" s="125">
        <v>31846</v>
      </c>
      <c r="R1215" t="str">
        <f t="shared" si="29"/>
        <v>Fev/25</v>
      </c>
    </row>
    <row r="1216" spans="2:18" ht="15.75" customHeight="1">
      <c r="B1216" s="95">
        <v>45713</v>
      </c>
      <c r="C1216" s="55" t="s">
        <v>106</v>
      </c>
      <c r="D1216" s="43">
        <v>2025</v>
      </c>
      <c r="E1216" s="72">
        <v>12</v>
      </c>
      <c r="F1216" s="72" t="s">
        <v>634</v>
      </c>
      <c r="G1216" s="72" t="s">
        <v>46</v>
      </c>
      <c r="H1216" s="72" t="s">
        <v>633</v>
      </c>
      <c r="I1216" s="72" t="s">
        <v>42</v>
      </c>
      <c r="J1216" s="115">
        <v>48.667999999999999</v>
      </c>
      <c r="K1216" s="47">
        <f t="shared" si="30"/>
        <v>584.01599999999996</v>
      </c>
      <c r="L1216" s="72"/>
      <c r="M1216" s="72" t="s">
        <v>51</v>
      </c>
      <c r="N1216" s="47">
        <f t="shared" si="28"/>
        <v>584.01599999999996</v>
      </c>
      <c r="O1216" s="95">
        <v>45720</v>
      </c>
      <c r="P1216" s="125">
        <v>31846</v>
      </c>
      <c r="R1216" t="str">
        <f t="shared" si="29"/>
        <v>Fev/25</v>
      </c>
    </row>
    <row r="1217" spans="2:18" ht="15.75" customHeight="1">
      <c r="B1217" s="95">
        <v>45713</v>
      </c>
      <c r="C1217" s="55" t="s">
        <v>106</v>
      </c>
      <c r="D1217" s="43">
        <v>2025</v>
      </c>
      <c r="E1217" s="44">
        <v>2</v>
      </c>
      <c r="F1217" s="45" t="s">
        <v>196</v>
      </c>
      <c r="G1217" s="45" t="s">
        <v>46</v>
      </c>
      <c r="H1217" s="45" t="s">
        <v>195</v>
      </c>
      <c r="I1217" s="46" t="s">
        <v>42</v>
      </c>
      <c r="J1217" s="47">
        <v>222.4</v>
      </c>
      <c r="K1217" s="47">
        <f t="shared" si="30"/>
        <v>444.8</v>
      </c>
      <c r="L1217" s="72"/>
      <c r="M1217" s="72" t="s">
        <v>51</v>
      </c>
      <c r="N1217" s="47">
        <f t="shared" si="28"/>
        <v>444.8</v>
      </c>
      <c r="O1217" s="95">
        <v>45722</v>
      </c>
      <c r="P1217" s="125">
        <v>291299</v>
      </c>
      <c r="R1217" t="str">
        <f t="shared" si="29"/>
        <v>Fev/25</v>
      </c>
    </row>
    <row r="1218" spans="2:18" ht="15.75" customHeight="1">
      <c r="B1218" s="70">
        <v>45713</v>
      </c>
      <c r="C1218" s="55" t="s">
        <v>106</v>
      </c>
      <c r="D1218" s="55">
        <v>2025</v>
      </c>
      <c r="E1218" s="44">
        <v>1</v>
      </c>
      <c r="F1218" s="45" t="s">
        <v>704</v>
      </c>
      <c r="G1218" s="45" t="s">
        <v>108</v>
      </c>
      <c r="H1218" s="45" t="s">
        <v>705</v>
      </c>
      <c r="I1218" s="46" t="s">
        <v>42</v>
      </c>
      <c r="J1218" s="47">
        <v>450</v>
      </c>
      <c r="K1218" s="47">
        <f t="shared" si="30"/>
        <v>450</v>
      </c>
      <c r="L1218" s="48"/>
      <c r="M1218" s="11" t="s">
        <v>43</v>
      </c>
      <c r="N1218" s="47">
        <f t="shared" si="28"/>
        <v>450</v>
      </c>
      <c r="O1218" s="13">
        <v>45713</v>
      </c>
      <c r="P1218" s="49">
        <v>0</v>
      </c>
      <c r="R1218" t="str">
        <f t="shared" si="29"/>
        <v>Fev/25</v>
      </c>
    </row>
    <row r="1219" spans="2:18" ht="15.75" customHeight="1">
      <c r="B1219" s="70">
        <v>45714</v>
      </c>
      <c r="C1219" s="55" t="s">
        <v>106</v>
      </c>
      <c r="D1219" s="43">
        <v>2025</v>
      </c>
      <c r="E1219" s="44">
        <v>10</v>
      </c>
      <c r="F1219" s="45" t="s">
        <v>635</v>
      </c>
      <c r="G1219" s="45" t="s">
        <v>77</v>
      </c>
      <c r="H1219" s="45" t="s">
        <v>78</v>
      </c>
      <c r="I1219" s="46" t="s">
        <v>42</v>
      </c>
      <c r="J1219" s="47">
        <v>510</v>
      </c>
      <c r="K1219" s="47">
        <f t="shared" si="30"/>
        <v>5100</v>
      </c>
      <c r="L1219" s="48"/>
      <c r="M1219" s="11" t="s">
        <v>43</v>
      </c>
      <c r="N1219" s="47">
        <f t="shared" si="28"/>
        <v>5100</v>
      </c>
      <c r="O1219" s="13">
        <v>45714</v>
      </c>
      <c r="P1219" s="49">
        <v>789</v>
      </c>
      <c r="R1219" t="str">
        <f t="shared" ref="R1219:R1282" si="31">IF(B1219="","",PROPER(TEXT(B1219,"mmm/aa")))</f>
        <v>Fev/25</v>
      </c>
    </row>
    <row r="1220" spans="2:18" ht="15.75" customHeight="1">
      <c r="B1220" s="54">
        <v>45714</v>
      </c>
      <c r="C1220" s="55" t="s">
        <v>106</v>
      </c>
      <c r="D1220" s="43">
        <v>2025</v>
      </c>
      <c r="E1220" s="44">
        <v>4</v>
      </c>
      <c r="F1220" s="45" t="s">
        <v>64</v>
      </c>
      <c r="G1220" s="45" t="s">
        <v>46</v>
      </c>
      <c r="H1220" s="45" t="s">
        <v>65</v>
      </c>
      <c r="I1220" s="46" t="s">
        <v>42</v>
      </c>
      <c r="J1220" s="47">
        <v>32.99</v>
      </c>
      <c r="K1220" s="47">
        <f t="shared" si="30"/>
        <v>131.96</v>
      </c>
      <c r="L1220" s="60"/>
      <c r="M1220" s="55" t="s">
        <v>43</v>
      </c>
      <c r="N1220" s="47">
        <f t="shared" si="28"/>
        <v>131.96</v>
      </c>
      <c r="O1220" s="54">
        <v>45716</v>
      </c>
      <c r="P1220" s="97">
        <v>18742</v>
      </c>
      <c r="R1220" t="str">
        <f t="shared" si="31"/>
        <v>Fev/25</v>
      </c>
    </row>
    <row r="1221" spans="2:18" ht="15.75" customHeight="1">
      <c r="B1221" s="54">
        <v>45714</v>
      </c>
      <c r="C1221" s="55" t="s">
        <v>106</v>
      </c>
      <c r="D1221" s="43">
        <v>2025</v>
      </c>
      <c r="E1221" s="56">
        <v>4</v>
      </c>
      <c r="F1221" s="45" t="s">
        <v>66</v>
      </c>
      <c r="G1221" s="45" t="s">
        <v>46</v>
      </c>
      <c r="H1221" s="45" t="s">
        <v>65</v>
      </c>
      <c r="I1221" s="46" t="s">
        <v>42</v>
      </c>
      <c r="J1221" s="96">
        <v>27</v>
      </c>
      <c r="K1221" s="47">
        <f t="shared" si="30"/>
        <v>108</v>
      </c>
      <c r="L1221" s="60"/>
      <c r="M1221" s="55" t="s">
        <v>43</v>
      </c>
      <c r="N1221" s="47">
        <f t="shared" si="28"/>
        <v>108</v>
      </c>
      <c r="O1221" s="54">
        <v>45716</v>
      </c>
      <c r="P1221" s="97">
        <v>18742</v>
      </c>
      <c r="R1221" t="str">
        <f t="shared" si="31"/>
        <v>Fev/25</v>
      </c>
    </row>
    <row r="1222" spans="2:18" ht="15.75" customHeight="1">
      <c r="B1222" s="54">
        <v>45714</v>
      </c>
      <c r="C1222" s="55" t="s">
        <v>106</v>
      </c>
      <c r="D1222" s="55">
        <v>2025</v>
      </c>
      <c r="E1222" s="56">
        <v>2</v>
      </c>
      <c r="F1222" s="58" t="s">
        <v>67</v>
      </c>
      <c r="G1222" s="57" t="s">
        <v>46</v>
      </c>
      <c r="H1222" s="58" t="s">
        <v>68</v>
      </c>
      <c r="I1222" s="59" t="s">
        <v>42</v>
      </c>
      <c r="J1222" s="96">
        <v>242.4</v>
      </c>
      <c r="K1222" s="47">
        <f t="shared" si="30"/>
        <v>484.8</v>
      </c>
      <c r="L1222" s="60"/>
      <c r="M1222" s="55" t="s">
        <v>51</v>
      </c>
      <c r="N1222" s="47">
        <f t="shared" si="28"/>
        <v>484.8</v>
      </c>
      <c r="O1222" s="54">
        <v>45721</v>
      </c>
      <c r="P1222" s="97">
        <v>1292617</v>
      </c>
      <c r="R1222" t="str">
        <f t="shared" si="31"/>
        <v>Fev/25</v>
      </c>
    </row>
    <row r="1223" spans="2:18" ht="15.75" customHeight="1">
      <c r="B1223" s="70">
        <v>45715</v>
      </c>
      <c r="C1223" s="55" t="s">
        <v>106</v>
      </c>
      <c r="D1223" s="43">
        <v>2025</v>
      </c>
      <c r="E1223" s="44">
        <v>9.6</v>
      </c>
      <c r="F1223" s="45" t="s">
        <v>602</v>
      </c>
      <c r="G1223" s="45" t="s">
        <v>46</v>
      </c>
      <c r="H1223" s="45" t="s">
        <v>594</v>
      </c>
      <c r="I1223" s="46" t="s">
        <v>42</v>
      </c>
      <c r="J1223" s="47">
        <v>34.909999999999997</v>
      </c>
      <c r="K1223" s="47">
        <f t="shared" si="30"/>
        <v>335.13599999999997</v>
      </c>
      <c r="L1223" s="48"/>
      <c r="M1223" s="11" t="s">
        <v>51</v>
      </c>
      <c r="N1223" s="47">
        <f t="shared" si="28"/>
        <v>335.13599999999997</v>
      </c>
      <c r="O1223" s="13">
        <v>45715</v>
      </c>
      <c r="P1223" s="49">
        <v>864133</v>
      </c>
      <c r="R1223" t="str">
        <f t="shared" si="31"/>
        <v>Fev/25</v>
      </c>
    </row>
    <row r="1224" spans="2:18" ht="15.75" customHeight="1">
      <c r="B1224" s="70">
        <v>45715</v>
      </c>
      <c r="C1224" s="55" t="s">
        <v>106</v>
      </c>
      <c r="D1224" s="43">
        <v>2025</v>
      </c>
      <c r="E1224" s="44">
        <v>2</v>
      </c>
      <c r="F1224" s="45" t="s">
        <v>196</v>
      </c>
      <c r="G1224" s="45" t="s">
        <v>46</v>
      </c>
      <c r="H1224" s="45" t="s">
        <v>195</v>
      </c>
      <c r="I1224" s="46" t="s">
        <v>42</v>
      </c>
      <c r="J1224" s="47">
        <v>222.4</v>
      </c>
      <c r="K1224" s="47">
        <f t="shared" si="30"/>
        <v>444.8</v>
      </c>
      <c r="L1224" s="48"/>
      <c r="M1224" s="11" t="s">
        <v>51</v>
      </c>
      <c r="N1224" s="47">
        <f t="shared" si="28"/>
        <v>444.8</v>
      </c>
      <c r="O1224" s="13">
        <v>45728</v>
      </c>
      <c r="P1224" s="49">
        <v>297778</v>
      </c>
      <c r="R1224" t="str">
        <f t="shared" si="31"/>
        <v>Fev/25</v>
      </c>
    </row>
    <row r="1225" spans="2:18" ht="15.75" customHeight="1">
      <c r="B1225" s="70">
        <v>45715</v>
      </c>
      <c r="C1225" s="55" t="s">
        <v>106</v>
      </c>
      <c r="D1225" s="43">
        <v>2025</v>
      </c>
      <c r="E1225" s="44">
        <v>4</v>
      </c>
      <c r="F1225" s="45" t="s">
        <v>64</v>
      </c>
      <c r="G1225" s="45" t="s">
        <v>46</v>
      </c>
      <c r="H1225" s="45" t="s">
        <v>65</v>
      </c>
      <c r="I1225" s="46" t="s">
        <v>42</v>
      </c>
      <c r="J1225" s="47">
        <v>32.99</v>
      </c>
      <c r="K1225" s="47">
        <f t="shared" si="30"/>
        <v>131.96</v>
      </c>
      <c r="L1225" s="48"/>
      <c r="M1225" s="11" t="s">
        <v>43</v>
      </c>
      <c r="N1225" s="47">
        <f t="shared" si="28"/>
        <v>131.96</v>
      </c>
      <c r="O1225" s="13">
        <v>45716</v>
      </c>
      <c r="P1225" s="49">
        <v>18777</v>
      </c>
      <c r="R1225" t="str">
        <f t="shared" si="31"/>
        <v>Fev/25</v>
      </c>
    </row>
    <row r="1226" spans="2:18" ht="15.75" customHeight="1">
      <c r="B1226" s="54">
        <v>45715</v>
      </c>
      <c r="C1226" s="55" t="s">
        <v>106</v>
      </c>
      <c r="D1226" s="43">
        <v>2025</v>
      </c>
      <c r="E1226" s="56">
        <v>4</v>
      </c>
      <c r="F1226" s="45" t="s">
        <v>66</v>
      </c>
      <c r="G1226" s="45" t="s">
        <v>46</v>
      </c>
      <c r="H1226" s="45" t="s">
        <v>65</v>
      </c>
      <c r="I1226" s="46" t="s">
        <v>42</v>
      </c>
      <c r="J1226" s="96">
        <v>27</v>
      </c>
      <c r="K1226" s="47">
        <f t="shared" si="30"/>
        <v>108</v>
      </c>
      <c r="L1226" s="60"/>
      <c r="M1226" s="55" t="s">
        <v>43</v>
      </c>
      <c r="N1226" s="47">
        <f t="shared" si="28"/>
        <v>108</v>
      </c>
      <c r="O1226" s="13">
        <v>45716</v>
      </c>
      <c r="P1226" s="97">
        <v>18777</v>
      </c>
      <c r="R1226" t="str">
        <f t="shared" si="31"/>
        <v>Fev/25</v>
      </c>
    </row>
    <row r="1227" spans="2:18" ht="15.75" customHeight="1">
      <c r="B1227" s="54">
        <v>45715</v>
      </c>
      <c r="C1227" s="55" t="s">
        <v>106</v>
      </c>
      <c r="D1227" s="55">
        <v>2025</v>
      </c>
      <c r="E1227" s="56">
        <v>6</v>
      </c>
      <c r="F1227" s="57" t="s">
        <v>95</v>
      </c>
      <c r="G1227" s="57" t="s">
        <v>40</v>
      </c>
      <c r="H1227" s="58" t="s">
        <v>223</v>
      </c>
      <c r="I1227" s="59" t="s">
        <v>42</v>
      </c>
      <c r="J1227" s="96">
        <v>39.950000000000003</v>
      </c>
      <c r="K1227" s="47">
        <f t="shared" si="30"/>
        <v>239.70000000000002</v>
      </c>
      <c r="L1227" s="60"/>
      <c r="M1227" s="55" t="s">
        <v>51</v>
      </c>
      <c r="N1227" s="47">
        <f t="shared" si="28"/>
        <v>239.70000000000002</v>
      </c>
      <c r="O1227" s="54">
        <v>45722</v>
      </c>
      <c r="P1227" s="97">
        <v>1353354</v>
      </c>
      <c r="R1227" t="str">
        <f t="shared" si="31"/>
        <v>Fev/25</v>
      </c>
    </row>
    <row r="1228" spans="2:18" ht="15.75" customHeight="1">
      <c r="B1228" s="54">
        <v>45716</v>
      </c>
      <c r="C1228" s="55" t="s">
        <v>106</v>
      </c>
      <c r="D1228" s="43">
        <v>2025</v>
      </c>
      <c r="E1228" s="56">
        <v>1</v>
      </c>
      <c r="F1228" s="58" t="s">
        <v>60</v>
      </c>
      <c r="G1228" s="57" t="s">
        <v>57</v>
      </c>
      <c r="H1228" s="58" t="s">
        <v>295</v>
      </c>
      <c r="I1228" s="59" t="s">
        <v>42</v>
      </c>
      <c r="J1228" s="96">
        <v>2500</v>
      </c>
      <c r="K1228" s="47">
        <f t="shared" si="30"/>
        <v>2500</v>
      </c>
      <c r="L1228" s="60"/>
      <c r="M1228" s="55" t="s">
        <v>43</v>
      </c>
      <c r="N1228" s="47">
        <f t="shared" si="28"/>
        <v>2500</v>
      </c>
      <c r="O1228" s="54">
        <v>45726</v>
      </c>
      <c r="P1228" s="97">
        <v>0</v>
      </c>
      <c r="R1228" t="str">
        <f t="shared" si="31"/>
        <v>Fev/25</v>
      </c>
    </row>
    <row r="1229" spans="2:18" ht="15.75" customHeight="1">
      <c r="B1229" s="70">
        <v>45716</v>
      </c>
      <c r="C1229" s="55" t="s">
        <v>106</v>
      </c>
      <c r="D1229" s="55">
        <v>2025</v>
      </c>
      <c r="E1229" s="44">
        <v>1</v>
      </c>
      <c r="F1229" s="45" t="s">
        <v>378</v>
      </c>
      <c r="G1229" s="45" t="s">
        <v>46</v>
      </c>
      <c r="H1229" s="45" t="s">
        <v>379</v>
      </c>
      <c r="I1229" s="46" t="s">
        <v>42</v>
      </c>
      <c r="J1229" s="47">
        <v>450</v>
      </c>
      <c r="K1229" s="47">
        <f t="shared" si="30"/>
        <v>450</v>
      </c>
      <c r="L1229" s="48"/>
      <c r="M1229" s="11" t="s">
        <v>43</v>
      </c>
      <c r="N1229" s="47">
        <f t="shared" si="28"/>
        <v>450</v>
      </c>
      <c r="O1229" s="13">
        <v>45716</v>
      </c>
      <c r="P1229" s="49">
        <v>0</v>
      </c>
      <c r="R1229" t="str">
        <f t="shared" si="31"/>
        <v>Fev/25</v>
      </c>
    </row>
    <row r="1230" spans="2:18" ht="15.75" customHeight="1">
      <c r="B1230" s="70">
        <v>45716</v>
      </c>
      <c r="C1230" s="55" t="s">
        <v>106</v>
      </c>
      <c r="D1230" s="55">
        <v>2025</v>
      </c>
      <c r="E1230" s="44">
        <v>8</v>
      </c>
      <c r="F1230" s="45" t="s">
        <v>706</v>
      </c>
      <c r="G1230" s="45" t="s">
        <v>104</v>
      </c>
      <c r="H1230" s="45" t="s">
        <v>102</v>
      </c>
      <c r="I1230" s="46" t="s">
        <v>42</v>
      </c>
      <c r="J1230" s="47">
        <v>320</v>
      </c>
      <c r="K1230" s="47">
        <f t="shared" si="30"/>
        <v>2560</v>
      </c>
      <c r="L1230" s="48"/>
      <c r="M1230" s="11" t="s">
        <v>43</v>
      </c>
      <c r="N1230" s="47">
        <f t="shared" si="28"/>
        <v>2560</v>
      </c>
      <c r="O1230" s="13">
        <v>45716</v>
      </c>
      <c r="P1230" s="49">
        <v>0</v>
      </c>
      <c r="R1230" t="str">
        <f t="shared" si="31"/>
        <v>Fev/25</v>
      </c>
    </row>
    <row r="1231" spans="2:18" ht="15.75" customHeight="1">
      <c r="B1231" s="54">
        <v>45716</v>
      </c>
      <c r="C1231" s="55" t="s">
        <v>106</v>
      </c>
      <c r="D1231" s="55">
        <v>2025</v>
      </c>
      <c r="E1231" s="56">
        <v>1</v>
      </c>
      <c r="F1231" s="57" t="s">
        <v>355</v>
      </c>
      <c r="G1231" s="57" t="s">
        <v>40</v>
      </c>
      <c r="H1231" s="57" t="s">
        <v>220</v>
      </c>
      <c r="I1231" s="59" t="s">
        <v>42</v>
      </c>
      <c r="J1231" s="60">
        <v>85</v>
      </c>
      <c r="K1231" s="47">
        <f t="shared" si="30"/>
        <v>85</v>
      </c>
      <c r="L1231" s="60"/>
      <c r="M1231" s="55" t="s">
        <v>43</v>
      </c>
      <c r="N1231" s="47">
        <f t="shared" si="28"/>
        <v>85</v>
      </c>
      <c r="O1231" s="54">
        <v>45726</v>
      </c>
      <c r="P1231" s="62">
        <v>24206</v>
      </c>
      <c r="R1231" t="str">
        <f t="shared" si="31"/>
        <v>Fev/25</v>
      </c>
    </row>
    <row r="1232" spans="2:18" ht="15.75" customHeight="1">
      <c r="B1232" s="54">
        <v>45716</v>
      </c>
      <c r="C1232" s="55" t="s">
        <v>106</v>
      </c>
      <c r="D1232" s="55">
        <v>2025</v>
      </c>
      <c r="E1232" s="56">
        <v>1</v>
      </c>
      <c r="F1232" s="57" t="s">
        <v>561</v>
      </c>
      <c r="G1232" s="57" t="s">
        <v>40</v>
      </c>
      <c r="H1232" s="57" t="s">
        <v>220</v>
      </c>
      <c r="I1232" s="59" t="s">
        <v>42</v>
      </c>
      <c r="J1232" s="60">
        <v>13.5</v>
      </c>
      <c r="K1232" s="47">
        <f t="shared" si="30"/>
        <v>13.5</v>
      </c>
      <c r="L1232" s="60"/>
      <c r="M1232" s="55" t="s">
        <v>43</v>
      </c>
      <c r="N1232" s="47">
        <f t="shared" si="28"/>
        <v>13.5</v>
      </c>
      <c r="O1232" s="54">
        <v>45726</v>
      </c>
      <c r="P1232" s="62">
        <v>24206</v>
      </c>
      <c r="R1232" t="str">
        <f t="shared" si="31"/>
        <v>Fev/25</v>
      </c>
    </row>
    <row r="1233" spans="2:18" ht="15.75" customHeight="1">
      <c r="B1233" s="54">
        <v>45716</v>
      </c>
      <c r="C1233" s="55" t="s">
        <v>106</v>
      </c>
      <c r="D1233" s="55">
        <v>2025</v>
      </c>
      <c r="E1233" s="56">
        <v>5</v>
      </c>
      <c r="F1233" s="58" t="s">
        <v>64</v>
      </c>
      <c r="G1233" s="57" t="s">
        <v>46</v>
      </c>
      <c r="H1233" s="58" t="s">
        <v>65</v>
      </c>
      <c r="I1233" s="59" t="s">
        <v>42</v>
      </c>
      <c r="J1233" s="96">
        <v>32.99</v>
      </c>
      <c r="K1233" s="47">
        <f t="shared" si="30"/>
        <v>164.95000000000002</v>
      </c>
      <c r="L1233" s="60"/>
      <c r="M1233" s="55" t="s">
        <v>43</v>
      </c>
      <c r="N1233" s="47">
        <f t="shared" si="28"/>
        <v>164.95000000000002</v>
      </c>
      <c r="O1233" s="54">
        <v>45731</v>
      </c>
      <c r="P1233" s="97">
        <v>18786</v>
      </c>
      <c r="R1233" t="str">
        <f t="shared" si="31"/>
        <v>Fev/25</v>
      </c>
    </row>
    <row r="1234" spans="2:18" ht="15.75" customHeight="1">
      <c r="B1234" s="54">
        <v>45716</v>
      </c>
      <c r="C1234" s="55" t="s">
        <v>132</v>
      </c>
      <c r="D1234" s="55">
        <v>2025</v>
      </c>
      <c r="E1234" s="56">
        <v>3</v>
      </c>
      <c r="F1234" s="57" t="s">
        <v>66</v>
      </c>
      <c r="G1234" s="58" t="s">
        <v>46</v>
      </c>
      <c r="H1234" s="57" t="s">
        <v>65</v>
      </c>
      <c r="I1234" s="59" t="s">
        <v>42</v>
      </c>
      <c r="J1234" s="60">
        <v>27</v>
      </c>
      <c r="K1234" s="47">
        <f t="shared" si="30"/>
        <v>81</v>
      </c>
      <c r="L1234" s="60"/>
      <c r="M1234" s="55" t="s">
        <v>43</v>
      </c>
      <c r="N1234" s="47">
        <f t="shared" si="28"/>
        <v>81</v>
      </c>
      <c r="O1234" s="54">
        <v>45731</v>
      </c>
      <c r="P1234" s="97">
        <v>18786</v>
      </c>
      <c r="R1234" t="str">
        <f t="shared" si="31"/>
        <v>Fev/25</v>
      </c>
    </row>
    <row r="1235" spans="2:18" ht="15.75" customHeight="1">
      <c r="B1235" s="54">
        <v>45717</v>
      </c>
      <c r="C1235" s="55" t="s">
        <v>132</v>
      </c>
      <c r="D1235" s="55">
        <v>2025</v>
      </c>
      <c r="E1235" s="56">
        <v>2</v>
      </c>
      <c r="F1235" s="57" t="s">
        <v>355</v>
      </c>
      <c r="G1235" s="57" t="s">
        <v>40</v>
      </c>
      <c r="H1235" s="57" t="s">
        <v>220</v>
      </c>
      <c r="I1235" s="59" t="s">
        <v>42</v>
      </c>
      <c r="J1235" s="60">
        <v>85</v>
      </c>
      <c r="K1235" s="47">
        <f t="shared" si="30"/>
        <v>170</v>
      </c>
      <c r="L1235" s="60"/>
      <c r="M1235" s="55" t="s">
        <v>43</v>
      </c>
      <c r="N1235" s="47">
        <f t="shared" si="28"/>
        <v>170</v>
      </c>
      <c r="O1235" s="54">
        <v>45726</v>
      </c>
      <c r="P1235" s="62">
        <v>24229</v>
      </c>
      <c r="R1235" t="str">
        <f t="shared" si="31"/>
        <v>Mar/25</v>
      </c>
    </row>
    <row r="1236" spans="2:18" ht="15.75" customHeight="1">
      <c r="B1236" s="54">
        <v>45717</v>
      </c>
      <c r="C1236" s="55" t="s">
        <v>132</v>
      </c>
      <c r="D1236" s="55">
        <v>2025</v>
      </c>
      <c r="E1236" s="56">
        <v>1</v>
      </c>
      <c r="F1236" s="51" t="s">
        <v>274</v>
      </c>
      <c r="G1236" s="45" t="s">
        <v>57</v>
      </c>
      <c r="H1236" s="51" t="s">
        <v>274</v>
      </c>
      <c r="I1236" s="46" t="s">
        <v>74</v>
      </c>
      <c r="J1236" s="66">
        <v>168.99</v>
      </c>
      <c r="K1236" s="47">
        <f t="shared" si="30"/>
        <v>168.99</v>
      </c>
      <c r="L1236" s="48"/>
      <c r="M1236" s="11" t="s">
        <v>43</v>
      </c>
      <c r="N1236" s="47">
        <f t="shared" si="28"/>
        <v>168.99</v>
      </c>
      <c r="O1236" s="54"/>
      <c r="P1236" s="62"/>
      <c r="R1236" t="str">
        <f t="shared" si="31"/>
        <v>Mar/25</v>
      </c>
    </row>
    <row r="1237" spans="2:18" ht="15.75" customHeight="1">
      <c r="B1237" s="54">
        <v>45717</v>
      </c>
      <c r="C1237" s="55" t="s">
        <v>132</v>
      </c>
      <c r="D1237" s="55">
        <v>2025</v>
      </c>
      <c r="E1237" s="44">
        <v>1</v>
      </c>
      <c r="F1237" s="51" t="s">
        <v>707</v>
      </c>
      <c r="G1237" s="45" t="s">
        <v>107</v>
      </c>
      <c r="H1237" s="51" t="s">
        <v>212</v>
      </c>
      <c r="I1237" s="46" t="s">
        <v>74</v>
      </c>
      <c r="J1237" s="66">
        <v>6000</v>
      </c>
      <c r="K1237" s="47">
        <f t="shared" si="30"/>
        <v>6000</v>
      </c>
      <c r="L1237" s="48"/>
      <c r="M1237" s="11" t="s">
        <v>43</v>
      </c>
      <c r="N1237" s="47">
        <f t="shared" si="28"/>
        <v>6000</v>
      </c>
      <c r="O1237" s="54"/>
      <c r="P1237" s="62"/>
      <c r="R1237" t="str">
        <f t="shared" si="31"/>
        <v>Mar/25</v>
      </c>
    </row>
    <row r="1238" spans="2:18" ht="15.75" customHeight="1">
      <c r="B1238" s="54">
        <v>45717</v>
      </c>
      <c r="C1238" s="55" t="s">
        <v>132</v>
      </c>
      <c r="D1238" s="55">
        <v>2025</v>
      </c>
      <c r="E1238" s="44">
        <v>1</v>
      </c>
      <c r="F1238" s="51" t="s">
        <v>277</v>
      </c>
      <c r="G1238" s="45" t="s">
        <v>105</v>
      </c>
      <c r="H1238" s="45" t="s">
        <v>278</v>
      </c>
      <c r="I1238" s="46" t="s">
        <v>74</v>
      </c>
      <c r="J1238" s="47">
        <v>10000</v>
      </c>
      <c r="K1238" s="47">
        <f t="shared" si="30"/>
        <v>10000</v>
      </c>
      <c r="L1238" s="48"/>
      <c r="M1238" s="11" t="s">
        <v>43</v>
      </c>
      <c r="N1238" s="47">
        <f t="shared" si="28"/>
        <v>10000</v>
      </c>
      <c r="O1238" s="54"/>
      <c r="P1238" s="62"/>
      <c r="R1238" t="str">
        <f t="shared" si="31"/>
        <v>Mar/25</v>
      </c>
    </row>
    <row r="1239" spans="2:18" ht="15.75" customHeight="1">
      <c r="B1239" s="54">
        <v>45717</v>
      </c>
      <c r="C1239" s="55" t="s">
        <v>132</v>
      </c>
      <c r="D1239" s="55">
        <v>2025</v>
      </c>
      <c r="E1239" s="44">
        <v>1</v>
      </c>
      <c r="F1239" s="51" t="s">
        <v>279</v>
      </c>
      <c r="G1239" s="11" t="s">
        <v>104</v>
      </c>
      <c r="H1239" s="51" t="s">
        <v>278</v>
      </c>
      <c r="I1239" s="46" t="s">
        <v>74</v>
      </c>
      <c r="J1239" s="47">
        <v>3580</v>
      </c>
      <c r="K1239" s="47">
        <f t="shared" si="30"/>
        <v>3580</v>
      </c>
      <c r="L1239" s="48"/>
      <c r="M1239" s="11" t="s">
        <v>43</v>
      </c>
      <c r="N1239" s="47">
        <f t="shared" si="28"/>
        <v>3580</v>
      </c>
      <c r="O1239" s="54"/>
      <c r="P1239" s="62"/>
      <c r="R1239" t="str">
        <f t="shared" si="31"/>
        <v>Mar/25</v>
      </c>
    </row>
    <row r="1240" spans="2:18" ht="15.75" customHeight="1">
      <c r="B1240" s="54">
        <v>45717</v>
      </c>
      <c r="C1240" s="55" t="s">
        <v>132</v>
      </c>
      <c r="D1240" s="55">
        <v>2025</v>
      </c>
      <c r="E1240" s="44">
        <v>1</v>
      </c>
      <c r="F1240" s="51" t="s">
        <v>281</v>
      </c>
      <c r="G1240" s="11" t="s">
        <v>104</v>
      </c>
      <c r="H1240" s="51" t="s">
        <v>113</v>
      </c>
      <c r="I1240" s="46" t="s">
        <v>55</v>
      </c>
      <c r="J1240" s="66">
        <v>2340.7199999999998</v>
      </c>
      <c r="K1240" s="47">
        <f t="shared" si="30"/>
        <v>2340.7199999999998</v>
      </c>
      <c r="L1240" s="48"/>
      <c r="M1240" s="11" t="s">
        <v>43</v>
      </c>
      <c r="N1240" s="47">
        <f t="shared" si="28"/>
        <v>2340.7199999999998</v>
      </c>
      <c r="O1240" s="54"/>
      <c r="P1240" s="97"/>
      <c r="R1240" t="str">
        <f t="shared" si="31"/>
        <v>Mar/25</v>
      </c>
    </row>
    <row r="1241" spans="2:18" ht="15.75" customHeight="1">
      <c r="B1241" s="54">
        <v>45717</v>
      </c>
      <c r="C1241" s="55" t="s">
        <v>132</v>
      </c>
      <c r="D1241" s="55">
        <v>2025</v>
      </c>
      <c r="E1241" s="44">
        <v>1</v>
      </c>
      <c r="F1241" s="51" t="s">
        <v>282</v>
      </c>
      <c r="G1241" s="45" t="s">
        <v>104</v>
      </c>
      <c r="H1241" s="51" t="s">
        <v>116</v>
      </c>
      <c r="I1241" s="46" t="s">
        <v>55</v>
      </c>
      <c r="J1241" s="66">
        <v>2350</v>
      </c>
      <c r="K1241" s="47">
        <f t="shared" si="30"/>
        <v>2350</v>
      </c>
      <c r="L1241" s="48"/>
      <c r="M1241" s="11" t="s">
        <v>43</v>
      </c>
      <c r="N1241" s="47">
        <f t="shared" si="28"/>
        <v>2350</v>
      </c>
      <c r="O1241" s="54"/>
      <c r="P1241" s="97"/>
      <c r="R1241" t="str">
        <f t="shared" si="31"/>
        <v>Mar/25</v>
      </c>
    </row>
    <row r="1242" spans="2:18" ht="15.75" customHeight="1">
      <c r="B1242" s="54">
        <v>45717</v>
      </c>
      <c r="C1242" s="55" t="s">
        <v>132</v>
      </c>
      <c r="D1242" s="55">
        <v>2025</v>
      </c>
      <c r="E1242" s="44">
        <v>1</v>
      </c>
      <c r="F1242" s="51" t="s">
        <v>283</v>
      </c>
      <c r="G1242" s="45" t="s">
        <v>104</v>
      </c>
      <c r="H1242" s="51" t="s">
        <v>116</v>
      </c>
      <c r="I1242" s="46" t="s">
        <v>55</v>
      </c>
      <c r="J1242" s="66">
        <v>1480</v>
      </c>
      <c r="K1242" s="47">
        <f t="shared" si="30"/>
        <v>1480</v>
      </c>
      <c r="L1242" s="48"/>
      <c r="M1242" s="11" t="s">
        <v>43</v>
      </c>
      <c r="N1242" s="47">
        <f t="shared" si="28"/>
        <v>1480</v>
      </c>
      <c r="O1242" s="54"/>
      <c r="P1242" s="97"/>
      <c r="R1242" t="str">
        <f t="shared" si="31"/>
        <v>Mar/25</v>
      </c>
    </row>
    <row r="1243" spans="2:18" ht="15.75" customHeight="1">
      <c r="B1243" s="54">
        <v>45717</v>
      </c>
      <c r="C1243" s="55" t="s">
        <v>132</v>
      </c>
      <c r="D1243" s="55">
        <v>2025</v>
      </c>
      <c r="E1243" s="44">
        <v>1</v>
      </c>
      <c r="F1243" s="51" t="s">
        <v>284</v>
      </c>
      <c r="G1243" s="45" t="s">
        <v>104</v>
      </c>
      <c r="H1243" s="51" t="s">
        <v>116</v>
      </c>
      <c r="I1243" s="46" t="s">
        <v>55</v>
      </c>
      <c r="J1243" s="66">
        <v>1311.78</v>
      </c>
      <c r="K1243" s="47">
        <f t="shared" si="30"/>
        <v>1311.78</v>
      </c>
      <c r="L1243" s="48"/>
      <c r="M1243" s="11" t="s">
        <v>43</v>
      </c>
      <c r="N1243" s="47">
        <f t="shared" si="28"/>
        <v>1311.78</v>
      </c>
      <c r="O1243" s="54"/>
      <c r="P1243" s="97"/>
      <c r="R1243" t="str">
        <f t="shared" si="31"/>
        <v>Mar/25</v>
      </c>
    </row>
    <row r="1244" spans="2:18" ht="15.75" customHeight="1">
      <c r="B1244" s="54">
        <v>45717</v>
      </c>
      <c r="C1244" s="55" t="s">
        <v>132</v>
      </c>
      <c r="D1244" s="55">
        <v>2025</v>
      </c>
      <c r="E1244" s="44">
        <v>1</v>
      </c>
      <c r="F1244" s="45" t="s">
        <v>285</v>
      </c>
      <c r="G1244" s="45" t="s">
        <v>104</v>
      </c>
      <c r="H1244" s="51" t="s">
        <v>113</v>
      </c>
      <c r="I1244" s="46" t="s">
        <v>55</v>
      </c>
      <c r="J1244" s="66">
        <v>1550</v>
      </c>
      <c r="K1244" s="47">
        <f t="shared" si="30"/>
        <v>1550</v>
      </c>
      <c r="L1244" s="48"/>
      <c r="M1244" s="11" t="s">
        <v>43</v>
      </c>
      <c r="N1244" s="47">
        <f t="shared" si="28"/>
        <v>1550</v>
      </c>
      <c r="O1244" s="54"/>
      <c r="P1244" s="62"/>
      <c r="R1244" t="str">
        <f t="shared" si="31"/>
        <v>Mar/25</v>
      </c>
    </row>
    <row r="1245" spans="2:18" ht="15.75" customHeight="1">
      <c r="B1245" s="54">
        <v>45717</v>
      </c>
      <c r="C1245" s="55" t="s">
        <v>132</v>
      </c>
      <c r="D1245" s="55">
        <v>2025</v>
      </c>
      <c r="E1245" s="44">
        <v>1</v>
      </c>
      <c r="F1245" s="45" t="s">
        <v>708</v>
      </c>
      <c r="G1245" s="45" t="s">
        <v>104</v>
      </c>
      <c r="H1245" s="51" t="s">
        <v>113</v>
      </c>
      <c r="I1245" s="46" t="s">
        <v>55</v>
      </c>
      <c r="J1245" s="66">
        <v>2000</v>
      </c>
      <c r="K1245" s="47">
        <f t="shared" si="30"/>
        <v>2000</v>
      </c>
      <c r="L1245" s="48"/>
      <c r="M1245" s="11" t="s">
        <v>43</v>
      </c>
      <c r="N1245" s="47">
        <f t="shared" si="28"/>
        <v>2000</v>
      </c>
      <c r="O1245" s="54"/>
      <c r="P1245" s="62"/>
      <c r="R1245" t="str">
        <f t="shared" si="31"/>
        <v>Mar/25</v>
      </c>
    </row>
    <row r="1246" spans="2:18" ht="15.75" customHeight="1">
      <c r="B1246" s="54">
        <v>45717</v>
      </c>
      <c r="C1246" s="55" t="s">
        <v>132</v>
      </c>
      <c r="D1246" s="55">
        <v>2025</v>
      </c>
      <c r="E1246" s="44">
        <v>1</v>
      </c>
      <c r="F1246" s="51" t="s">
        <v>468</v>
      </c>
      <c r="G1246" s="45" t="s">
        <v>104</v>
      </c>
      <c r="H1246" s="45" t="s">
        <v>113</v>
      </c>
      <c r="I1246" s="46" t="s">
        <v>55</v>
      </c>
      <c r="J1246" s="66">
        <v>500</v>
      </c>
      <c r="K1246" s="47">
        <f t="shared" si="30"/>
        <v>500</v>
      </c>
      <c r="L1246" s="48"/>
      <c r="M1246" s="11" t="s">
        <v>43</v>
      </c>
      <c r="N1246" s="47">
        <f t="shared" si="28"/>
        <v>500</v>
      </c>
      <c r="O1246" s="54"/>
      <c r="P1246" s="97"/>
      <c r="R1246" t="str">
        <f t="shared" si="31"/>
        <v>Mar/25</v>
      </c>
    </row>
    <row r="1247" spans="2:18" ht="15.75" customHeight="1">
      <c r="B1247" s="54">
        <v>45717</v>
      </c>
      <c r="C1247" s="55" t="s">
        <v>132</v>
      </c>
      <c r="D1247" s="55">
        <v>2025</v>
      </c>
      <c r="E1247" s="56">
        <v>1</v>
      </c>
      <c r="F1247" s="57" t="s">
        <v>290</v>
      </c>
      <c r="G1247" s="58" t="s">
        <v>57</v>
      </c>
      <c r="H1247" s="57" t="s">
        <v>58</v>
      </c>
      <c r="I1247" s="59" t="s">
        <v>55</v>
      </c>
      <c r="J1247" s="60">
        <v>2200</v>
      </c>
      <c r="K1247" s="47">
        <f t="shared" si="30"/>
        <v>2200</v>
      </c>
      <c r="L1247" s="48"/>
      <c r="M1247" s="55" t="s">
        <v>43</v>
      </c>
      <c r="N1247" s="47">
        <f t="shared" si="28"/>
        <v>2200</v>
      </c>
      <c r="O1247" s="54"/>
      <c r="P1247" s="62"/>
      <c r="R1247" t="str">
        <f t="shared" si="31"/>
        <v>Mar/25</v>
      </c>
    </row>
    <row r="1248" spans="2:18" ht="15.75" customHeight="1">
      <c r="B1248" s="54">
        <v>45717</v>
      </c>
      <c r="C1248" s="55" t="s">
        <v>132</v>
      </c>
      <c r="D1248" s="55">
        <v>2025</v>
      </c>
      <c r="E1248" s="44">
        <v>1</v>
      </c>
      <c r="F1248" s="51" t="s">
        <v>101</v>
      </c>
      <c r="G1248" s="45" t="s">
        <v>101</v>
      </c>
      <c r="H1248" s="51" t="s">
        <v>293</v>
      </c>
      <c r="I1248" s="46" t="s">
        <v>55</v>
      </c>
      <c r="J1248" s="66">
        <v>13500</v>
      </c>
      <c r="K1248" s="47">
        <f t="shared" si="30"/>
        <v>13500</v>
      </c>
      <c r="L1248" s="48"/>
      <c r="M1248" s="11" t="s">
        <v>43</v>
      </c>
      <c r="N1248" s="47">
        <f t="shared" si="28"/>
        <v>13500</v>
      </c>
      <c r="O1248" s="54"/>
      <c r="P1248" s="97"/>
      <c r="R1248" t="str">
        <f t="shared" si="31"/>
        <v>Mar/25</v>
      </c>
    </row>
    <row r="1249" spans="2:18" ht="15.75" customHeight="1">
      <c r="B1249" s="54">
        <v>45717</v>
      </c>
      <c r="C1249" s="55" t="s">
        <v>132</v>
      </c>
      <c r="D1249" s="55">
        <v>2025</v>
      </c>
      <c r="E1249" s="44">
        <v>1</v>
      </c>
      <c r="F1249" s="45" t="s">
        <v>48</v>
      </c>
      <c r="G1249" s="51" t="s">
        <v>49</v>
      </c>
      <c r="H1249" s="45" t="s">
        <v>50</v>
      </c>
      <c r="I1249" s="46" t="s">
        <v>55</v>
      </c>
      <c r="J1249" s="47">
        <v>20000</v>
      </c>
      <c r="K1249" s="47">
        <f t="shared" si="30"/>
        <v>20000</v>
      </c>
      <c r="L1249" s="48"/>
      <c r="M1249" s="11" t="s">
        <v>43</v>
      </c>
      <c r="N1249" s="47">
        <f t="shared" si="28"/>
        <v>20000</v>
      </c>
      <c r="O1249" s="54"/>
      <c r="P1249" s="97"/>
      <c r="R1249" t="str">
        <f t="shared" si="31"/>
        <v>Mar/25</v>
      </c>
    </row>
    <row r="1250" spans="2:18" ht="15.75" customHeight="1">
      <c r="B1250" s="54">
        <v>45717</v>
      </c>
      <c r="C1250" s="55" t="s">
        <v>132</v>
      </c>
      <c r="D1250" s="55">
        <v>2025</v>
      </c>
      <c r="E1250" s="56">
        <v>1</v>
      </c>
      <c r="F1250" s="51" t="s">
        <v>370</v>
      </c>
      <c r="G1250" s="45" t="s">
        <v>57</v>
      </c>
      <c r="H1250" s="51" t="s">
        <v>371</v>
      </c>
      <c r="I1250" s="46" t="s">
        <v>74</v>
      </c>
      <c r="J1250" s="66">
        <v>288.7</v>
      </c>
      <c r="K1250" s="47">
        <f t="shared" si="30"/>
        <v>288.7</v>
      </c>
      <c r="L1250" s="48"/>
      <c r="M1250" s="11" t="s">
        <v>43</v>
      </c>
      <c r="N1250" s="47">
        <f t="shared" si="28"/>
        <v>288.7</v>
      </c>
      <c r="O1250" s="54"/>
      <c r="P1250" s="62"/>
      <c r="R1250" t="str">
        <f t="shared" si="31"/>
        <v>Mar/25</v>
      </c>
    </row>
    <row r="1251" spans="2:18" ht="15.75" customHeight="1">
      <c r="B1251" s="54">
        <v>45717</v>
      </c>
      <c r="C1251" s="55" t="s">
        <v>132</v>
      </c>
      <c r="D1251" s="55">
        <v>2025</v>
      </c>
      <c r="E1251" s="56">
        <v>1</v>
      </c>
      <c r="F1251" s="51" t="s">
        <v>217</v>
      </c>
      <c r="G1251" s="45" t="s">
        <v>57</v>
      </c>
      <c r="H1251" s="51" t="s">
        <v>617</v>
      </c>
      <c r="I1251" s="46" t="s">
        <v>74</v>
      </c>
      <c r="J1251" s="66">
        <v>240</v>
      </c>
      <c r="K1251" s="47">
        <f t="shared" si="30"/>
        <v>240</v>
      </c>
      <c r="L1251" s="48"/>
      <c r="M1251" s="11" t="s">
        <v>43</v>
      </c>
      <c r="N1251" s="47">
        <f t="shared" si="28"/>
        <v>240</v>
      </c>
      <c r="O1251" s="54"/>
      <c r="P1251" s="62"/>
      <c r="R1251" t="str">
        <f t="shared" si="31"/>
        <v>Mar/25</v>
      </c>
    </row>
    <row r="1252" spans="2:18" ht="15.75" customHeight="1">
      <c r="B1252" s="54">
        <v>45717</v>
      </c>
      <c r="C1252" s="55" t="s">
        <v>132</v>
      </c>
      <c r="D1252" s="55">
        <v>2025</v>
      </c>
      <c r="E1252" s="44">
        <v>1</v>
      </c>
      <c r="F1252" s="45" t="s">
        <v>73</v>
      </c>
      <c r="G1252" s="45" t="s">
        <v>40</v>
      </c>
      <c r="H1252" s="45" t="s">
        <v>73</v>
      </c>
      <c r="I1252" s="46" t="s">
        <v>74</v>
      </c>
      <c r="J1252" s="47">
        <v>428</v>
      </c>
      <c r="K1252" s="47">
        <f t="shared" si="30"/>
        <v>428</v>
      </c>
      <c r="L1252" s="48"/>
      <c r="M1252" s="11" t="s">
        <v>43</v>
      </c>
      <c r="N1252" s="47">
        <f t="shared" si="28"/>
        <v>428</v>
      </c>
      <c r="O1252" s="54"/>
      <c r="P1252" s="62"/>
      <c r="R1252" t="str">
        <f t="shared" si="31"/>
        <v>Mar/25</v>
      </c>
    </row>
    <row r="1253" spans="2:18" ht="15.75" customHeight="1">
      <c r="B1253" s="54">
        <v>45717</v>
      </c>
      <c r="C1253" s="55" t="s">
        <v>132</v>
      </c>
      <c r="D1253" s="55">
        <v>2025</v>
      </c>
      <c r="E1253" s="44">
        <v>1</v>
      </c>
      <c r="F1253" s="45" t="s">
        <v>162</v>
      </c>
      <c r="G1253" s="45" t="s">
        <v>57</v>
      </c>
      <c r="H1253" s="45" t="s">
        <v>163</v>
      </c>
      <c r="I1253" s="46" t="s">
        <v>74</v>
      </c>
      <c r="J1253" s="47">
        <v>1050</v>
      </c>
      <c r="K1253" s="47">
        <f t="shared" si="30"/>
        <v>1050</v>
      </c>
      <c r="L1253" s="48"/>
      <c r="M1253" s="11" t="s">
        <v>43</v>
      </c>
      <c r="N1253" s="47">
        <f t="shared" si="28"/>
        <v>1050</v>
      </c>
      <c r="O1253" s="54"/>
      <c r="P1253" s="62"/>
      <c r="R1253" t="str">
        <f t="shared" si="31"/>
        <v>Mar/25</v>
      </c>
    </row>
    <row r="1254" spans="2:18" ht="15.75" customHeight="1">
      <c r="B1254" s="54">
        <v>45717</v>
      </c>
      <c r="C1254" s="55" t="s">
        <v>132</v>
      </c>
      <c r="D1254" s="55">
        <v>2025</v>
      </c>
      <c r="E1254" s="44">
        <v>1</v>
      </c>
      <c r="F1254" s="51" t="s">
        <v>120</v>
      </c>
      <c r="G1254" s="45" t="s">
        <v>104</v>
      </c>
      <c r="H1254" s="45" t="s">
        <v>116</v>
      </c>
      <c r="I1254" s="46" t="s">
        <v>55</v>
      </c>
      <c r="J1254" s="66">
        <v>720</v>
      </c>
      <c r="K1254" s="47">
        <f t="shared" si="30"/>
        <v>720</v>
      </c>
      <c r="L1254" s="48"/>
      <c r="M1254" s="11" t="s">
        <v>43</v>
      </c>
      <c r="N1254" s="47">
        <f t="shared" si="28"/>
        <v>720</v>
      </c>
      <c r="O1254" s="54"/>
      <c r="P1254" s="97"/>
      <c r="R1254" t="str">
        <f t="shared" si="31"/>
        <v>Mar/25</v>
      </c>
    </row>
    <row r="1255" spans="2:18" ht="15.75" customHeight="1">
      <c r="B1255" s="54">
        <v>45717</v>
      </c>
      <c r="C1255" s="55" t="s">
        <v>132</v>
      </c>
      <c r="D1255" s="55">
        <v>2025</v>
      </c>
      <c r="E1255" s="44">
        <v>1</v>
      </c>
      <c r="F1255" s="51" t="s">
        <v>118</v>
      </c>
      <c r="G1255" s="45" t="s">
        <v>104</v>
      </c>
      <c r="H1255" s="45" t="s">
        <v>116</v>
      </c>
      <c r="I1255" s="46" t="s">
        <v>55</v>
      </c>
      <c r="J1255" s="66">
        <v>800</v>
      </c>
      <c r="K1255" s="47">
        <f t="shared" si="30"/>
        <v>800</v>
      </c>
      <c r="L1255" s="48"/>
      <c r="M1255" s="11" t="s">
        <v>43</v>
      </c>
      <c r="N1255" s="47">
        <f t="shared" si="28"/>
        <v>800</v>
      </c>
      <c r="O1255" s="54"/>
      <c r="P1255" s="62"/>
      <c r="R1255" t="str">
        <f t="shared" si="31"/>
        <v>Mar/25</v>
      </c>
    </row>
    <row r="1256" spans="2:18" ht="15.75" customHeight="1">
      <c r="B1256" s="54">
        <v>45717</v>
      </c>
      <c r="C1256" s="55" t="s">
        <v>132</v>
      </c>
      <c r="D1256" s="55">
        <v>2025</v>
      </c>
      <c r="E1256" s="44">
        <v>1</v>
      </c>
      <c r="F1256" s="51" t="s">
        <v>709</v>
      </c>
      <c r="G1256" s="45" t="s">
        <v>104</v>
      </c>
      <c r="H1256" s="45" t="s">
        <v>116</v>
      </c>
      <c r="I1256" s="46" t="s">
        <v>74</v>
      </c>
      <c r="J1256" s="47">
        <v>2500</v>
      </c>
      <c r="K1256" s="47">
        <f t="shared" si="30"/>
        <v>2500</v>
      </c>
      <c r="L1256" s="48"/>
      <c r="M1256" s="11" t="s">
        <v>43</v>
      </c>
      <c r="N1256" s="47">
        <f t="shared" si="28"/>
        <v>2500</v>
      </c>
      <c r="O1256" s="54"/>
      <c r="P1256" s="62"/>
      <c r="R1256" t="str">
        <f t="shared" si="31"/>
        <v>Mar/25</v>
      </c>
    </row>
    <row r="1257" spans="2:18" ht="15.75" customHeight="1">
      <c r="B1257" s="54">
        <v>45717</v>
      </c>
      <c r="C1257" s="55" t="s">
        <v>132</v>
      </c>
      <c r="D1257" s="55">
        <v>2025</v>
      </c>
      <c r="E1257" s="44">
        <v>1</v>
      </c>
      <c r="F1257" s="45" t="s">
        <v>472</v>
      </c>
      <c r="G1257" s="45" t="s">
        <v>104</v>
      </c>
      <c r="H1257" s="45" t="s">
        <v>50</v>
      </c>
      <c r="I1257" s="46" t="s">
        <v>74</v>
      </c>
      <c r="J1257" s="47">
        <v>80</v>
      </c>
      <c r="K1257" s="47">
        <f t="shared" si="30"/>
        <v>80</v>
      </c>
      <c r="L1257" s="48"/>
      <c r="M1257" s="11" t="s">
        <v>43</v>
      </c>
      <c r="N1257" s="47">
        <f t="shared" si="28"/>
        <v>80</v>
      </c>
      <c r="O1257" s="54"/>
      <c r="P1257" s="62"/>
      <c r="R1257" t="str">
        <f t="shared" si="31"/>
        <v>Mar/25</v>
      </c>
    </row>
    <row r="1258" spans="2:18" ht="15.75" customHeight="1">
      <c r="B1258" s="54">
        <v>45717</v>
      </c>
      <c r="C1258" s="55" t="s">
        <v>132</v>
      </c>
      <c r="D1258" s="55">
        <v>2025</v>
      </c>
      <c r="E1258" s="44">
        <v>1</v>
      </c>
      <c r="F1258" s="45" t="s">
        <v>474</v>
      </c>
      <c r="G1258" s="45" t="s">
        <v>104</v>
      </c>
      <c r="H1258" s="45" t="s">
        <v>50</v>
      </c>
      <c r="I1258" s="46" t="s">
        <v>74</v>
      </c>
      <c r="J1258" s="47">
        <v>80</v>
      </c>
      <c r="K1258" s="47">
        <f t="shared" si="30"/>
        <v>80</v>
      </c>
      <c r="L1258" s="48"/>
      <c r="M1258" s="11" t="s">
        <v>43</v>
      </c>
      <c r="N1258" s="47">
        <f t="shared" si="28"/>
        <v>80</v>
      </c>
      <c r="O1258" s="54"/>
      <c r="P1258" s="62"/>
      <c r="R1258" t="str">
        <f t="shared" si="31"/>
        <v>Mar/25</v>
      </c>
    </row>
    <row r="1259" spans="2:18" ht="15.75" customHeight="1">
      <c r="B1259" s="54">
        <v>45717</v>
      </c>
      <c r="C1259" s="55" t="s">
        <v>132</v>
      </c>
      <c r="D1259" s="55">
        <v>2025</v>
      </c>
      <c r="E1259" s="56">
        <v>1</v>
      </c>
      <c r="F1259" s="57" t="s">
        <v>126</v>
      </c>
      <c r="G1259" s="58" t="s">
        <v>104</v>
      </c>
      <c r="H1259" s="57" t="s">
        <v>423</v>
      </c>
      <c r="I1259" s="59" t="s">
        <v>55</v>
      </c>
      <c r="J1259" s="60">
        <v>5300</v>
      </c>
      <c r="K1259" s="60">
        <f t="shared" si="30"/>
        <v>5300</v>
      </c>
      <c r="L1259" s="61"/>
      <c r="M1259" s="55" t="s">
        <v>43</v>
      </c>
      <c r="N1259" s="60">
        <f t="shared" si="28"/>
        <v>5300</v>
      </c>
      <c r="O1259" s="54">
        <v>45747</v>
      </c>
      <c r="P1259" s="62">
        <v>0</v>
      </c>
      <c r="R1259" t="str">
        <f t="shared" si="31"/>
        <v>Mar/25</v>
      </c>
    </row>
    <row r="1260" spans="2:18" ht="15.75" customHeight="1">
      <c r="B1260" s="54">
        <v>45717</v>
      </c>
      <c r="C1260" s="55" t="s">
        <v>132</v>
      </c>
      <c r="D1260" s="55">
        <v>2025</v>
      </c>
      <c r="E1260" s="56">
        <v>1</v>
      </c>
      <c r="F1260" s="57" t="s">
        <v>476</v>
      </c>
      <c r="G1260" s="57" t="s">
        <v>61</v>
      </c>
      <c r="H1260" s="57" t="s">
        <v>335</v>
      </c>
      <c r="I1260" s="59" t="s">
        <v>74</v>
      </c>
      <c r="J1260" s="60">
        <v>200</v>
      </c>
      <c r="K1260" s="47">
        <f t="shared" si="30"/>
        <v>200</v>
      </c>
      <c r="L1260" s="60"/>
      <c r="M1260" s="55" t="s">
        <v>43</v>
      </c>
      <c r="N1260" s="47">
        <f t="shared" si="28"/>
        <v>200</v>
      </c>
      <c r="O1260" s="54"/>
      <c r="P1260" s="62"/>
      <c r="R1260" t="str">
        <f t="shared" si="31"/>
        <v>Mar/25</v>
      </c>
    </row>
    <row r="1261" spans="2:18" ht="15.75" customHeight="1">
      <c r="B1261" s="54">
        <v>45717</v>
      </c>
      <c r="C1261" s="55" t="s">
        <v>132</v>
      </c>
      <c r="D1261" s="55">
        <v>2025</v>
      </c>
      <c r="E1261" s="56">
        <v>1</v>
      </c>
      <c r="F1261" s="45" t="s">
        <v>63</v>
      </c>
      <c r="G1261" s="45" t="s">
        <v>49</v>
      </c>
      <c r="H1261" s="45" t="s">
        <v>50</v>
      </c>
      <c r="I1261" s="46" t="s">
        <v>55</v>
      </c>
      <c r="J1261" s="47">
        <v>613.69000000000005</v>
      </c>
      <c r="K1261" s="47">
        <f t="shared" si="30"/>
        <v>613.69000000000005</v>
      </c>
      <c r="L1261" s="48"/>
      <c r="M1261" s="11" t="s">
        <v>43</v>
      </c>
      <c r="N1261" s="47">
        <f t="shared" si="28"/>
        <v>613.69000000000005</v>
      </c>
      <c r="O1261" s="54"/>
      <c r="P1261" s="62"/>
      <c r="R1261" t="str">
        <f t="shared" si="31"/>
        <v>Mar/25</v>
      </c>
    </row>
    <row r="1262" spans="2:18" ht="15.75" customHeight="1">
      <c r="B1262" s="54">
        <v>45717</v>
      </c>
      <c r="C1262" s="55" t="s">
        <v>132</v>
      </c>
      <c r="D1262" s="55">
        <v>2025</v>
      </c>
      <c r="E1262" s="56">
        <v>1</v>
      </c>
      <c r="F1262" s="58" t="s">
        <v>59</v>
      </c>
      <c r="G1262" s="57" t="s">
        <v>49</v>
      </c>
      <c r="H1262" s="58" t="s">
        <v>59</v>
      </c>
      <c r="I1262" s="59" t="s">
        <v>55</v>
      </c>
      <c r="J1262" s="96">
        <v>623.87</v>
      </c>
      <c r="K1262" s="47">
        <f t="shared" si="30"/>
        <v>623.87</v>
      </c>
      <c r="L1262" s="60"/>
      <c r="M1262" s="55" t="s">
        <v>43</v>
      </c>
      <c r="N1262" s="47">
        <f t="shared" si="28"/>
        <v>623.87</v>
      </c>
      <c r="O1262" s="54"/>
      <c r="P1262" s="62"/>
      <c r="R1262" t="str">
        <f t="shared" si="31"/>
        <v>Mar/25</v>
      </c>
    </row>
    <row r="1263" spans="2:18" ht="15.75" customHeight="1">
      <c r="B1263" s="54">
        <v>45717</v>
      </c>
      <c r="C1263" s="55" t="s">
        <v>132</v>
      </c>
      <c r="D1263" s="55">
        <v>2025</v>
      </c>
      <c r="E1263" s="44">
        <v>1</v>
      </c>
      <c r="F1263" s="45" t="s">
        <v>273</v>
      </c>
      <c r="G1263" s="45" t="s">
        <v>53</v>
      </c>
      <c r="H1263" s="45" t="s">
        <v>466</v>
      </c>
      <c r="I1263" s="46" t="s">
        <v>74</v>
      </c>
      <c r="J1263" s="47">
        <v>850</v>
      </c>
      <c r="K1263" s="47">
        <f t="shared" si="30"/>
        <v>850</v>
      </c>
      <c r="L1263" s="60"/>
      <c r="M1263" s="55" t="s">
        <v>43</v>
      </c>
      <c r="N1263" s="47">
        <f t="shared" si="28"/>
        <v>850</v>
      </c>
      <c r="O1263" s="54"/>
      <c r="P1263" s="62"/>
      <c r="R1263" t="str">
        <f t="shared" si="31"/>
        <v>Mar/25</v>
      </c>
    </row>
    <row r="1264" spans="2:18" ht="15.75" customHeight="1">
      <c r="B1264" s="54">
        <v>45717</v>
      </c>
      <c r="C1264" s="55" t="s">
        <v>132</v>
      </c>
      <c r="D1264" s="55">
        <v>2025</v>
      </c>
      <c r="E1264" s="56">
        <v>1</v>
      </c>
      <c r="F1264" s="57" t="s">
        <v>619</v>
      </c>
      <c r="G1264" s="57" t="s">
        <v>109</v>
      </c>
      <c r="H1264" s="58" t="s">
        <v>620</v>
      </c>
      <c r="I1264" s="59" t="s">
        <v>55</v>
      </c>
      <c r="J1264" s="96">
        <v>1650</v>
      </c>
      <c r="K1264" s="47">
        <f t="shared" si="30"/>
        <v>1650</v>
      </c>
      <c r="L1264" s="60"/>
      <c r="M1264" s="55" t="s">
        <v>43</v>
      </c>
      <c r="N1264" s="47">
        <f t="shared" si="28"/>
        <v>1650</v>
      </c>
      <c r="O1264" s="54"/>
      <c r="P1264" s="62"/>
      <c r="R1264" t="str">
        <f t="shared" si="31"/>
        <v>Mar/25</v>
      </c>
    </row>
    <row r="1265" spans="2:18" ht="15.75" customHeight="1">
      <c r="B1265" s="54">
        <v>45717</v>
      </c>
      <c r="C1265" s="55" t="s">
        <v>132</v>
      </c>
      <c r="D1265" s="55">
        <v>2025</v>
      </c>
      <c r="E1265" s="56">
        <v>1</v>
      </c>
      <c r="F1265" s="58" t="s">
        <v>622</v>
      </c>
      <c r="G1265" s="57" t="s">
        <v>108</v>
      </c>
      <c r="H1265" s="58" t="s">
        <v>533</v>
      </c>
      <c r="I1265" s="59" t="s">
        <v>74</v>
      </c>
      <c r="J1265" s="60">
        <v>1000</v>
      </c>
      <c r="K1265" s="47">
        <f t="shared" si="30"/>
        <v>1000</v>
      </c>
      <c r="L1265" s="60"/>
      <c r="M1265" s="55" t="s">
        <v>43</v>
      </c>
      <c r="N1265" s="47">
        <f t="shared" si="28"/>
        <v>1000</v>
      </c>
      <c r="O1265" s="54"/>
      <c r="P1265" s="62"/>
      <c r="R1265" t="str">
        <f t="shared" si="31"/>
        <v>Mar/25</v>
      </c>
    </row>
    <row r="1266" spans="2:18" ht="15.75" customHeight="1">
      <c r="B1266" s="54">
        <v>45717</v>
      </c>
      <c r="C1266" s="55" t="s">
        <v>132</v>
      </c>
      <c r="D1266" s="55">
        <v>2025</v>
      </c>
      <c r="E1266" s="44">
        <v>1</v>
      </c>
      <c r="F1266" s="51" t="s">
        <v>623</v>
      </c>
      <c r="G1266" s="45" t="s">
        <v>61</v>
      </c>
      <c r="H1266" s="51" t="s">
        <v>276</v>
      </c>
      <c r="I1266" s="46" t="s">
        <v>55</v>
      </c>
      <c r="J1266" s="66">
        <v>3890</v>
      </c>
      <c r="K1266" s="47">
        <f t="shared" si="30"/>
        <v>3890</v>
      </c>
      <c r="L1266" s="48"/>
      <c r="M1266" s="11" t="s">
        <v>43</v>
      </c>
      <c r="N1266" s="47">
        <f t="shared" si="28"/>
        <v>3890</v>
      </c>
      <c r="O1266" s="54"/>
      <c r="P1266" s="62"/>
      <c r="R1266" t="str">
        <f t="shared" si="31"/>
        <v>Mar/25</v>
      </c>
    </row>
    <row r="1267" spans="2:18" ht="15.75" customHeight="1">
      <c r="B1267" s="54">
        <v>45717</v>
      </c>
      <c r="C1267" s="55" t="s">
        <v>132</v>
      </c>
      <c r="D1267" s="55">
        <v>2025</v>
      </c>
      <c r="E1267" s="56">
        <v>1</v>
      </c>
      <c r="F1267" s="58" t="s">
        <v>710</v>
      </c>
      <c r="G1267" s="57" t="s">
        <v>108</v>
      </c>
      <c r="H1267" s="58" t="s">
        <v>697</v>
      </c>
      <c r="I1267" s="59" t="s">
        <v>42</v>
      </c>
      <c r="J1267" s="96">
        <v>1200</v>
      </c>
      <c r="K1267" s="47">
        <f t="shared" si="30"/>
        <v>1200</v>
      </c>
      <c r="L1267" s="60"/>
      <c r="M1267" s="55" t="s">
        <v>43</v>
      </c>
      <c r="N1267" s="47">
        <f t="shared" si="28"/>
        <v>1200</v>
      </c>
      <c r="O1267" s="54"/>
      <c r="P1267" s="97"/>
      <c r="R1267" t="str">
        <f t="shared" si="31"/>
        <v>Mar/25</v>
      </c>
    </row>
    <row r="1268" spans="2:18" ht="15.75" customHeight="1">
      <c r="B1268" s="54">
        <v>45717</v>
      </c>
      <c r="C1268" s="55" t="s">
        <v>132</v>
      </c>
      <c r="D1268" s="55">
        <v>2025</v>
      </c>
      <c r="E1268" s="56">
        <v>5</v>
      </c>
      <c r="F1268" s="58" t="s">
        <v>64</v>
      </c>
      <c r="G1268" s="57" t="s">
        <v>46</v>
      </c>
      <c r="H1268" s="58" t="s">
        <v>65</v>
      </c>
      <c r="I1268" s="59" t="s">
        <v>42</v>
      </c>
      <c r="J1268" s="60">
        <v>32.99</v>
      </c>
      <c r="K1268" s="47">
        <f t="shared" si="30"/>
        <v>164.95000000000002</v>
      </c>
      <c r="L1268" s="60"/>
      <c r="M1268" s="55" t="s">
        <v>43</v>
      </c>
      <c r="N1268" s="47">
        <f t="shared" si="28"/>
        <v>164.95000000000002</v>
      </c>
      <c r="O1268" s="54">
        <v>45731</v>
      </c>
      <c r="P1268" s="62">
        <v>18834</v>
      </c>
      <c r="R1268" t="str">
        <f t="shared" si="31"/>
        <v>Mar/25</v>
      </c>
    </row>
    <row r="1269" spans="2:18" ht="15.75" customHeight="1">
      <c r="B1269" s="54">
        <v>45717</v>
      </c>
      <c r="C1269" s="55" t="s">
        <v>132</v>
      </c>
      <c r="D1269" s="55">
        <v>2025</v>
      </c>
      <c r="E1269" s="56">
        <v>2</v>
      </c>
      <c r="F1269" s="57" t="s">
        <v>66</v>
      </c>
      <c r="G1269" s="58" t="s">
        <v>46</v>
      </c>
      <c r="H1269" s="57" t="s">
        <v>65</v>
      </c>
      <c r="I1269" s="59" t="s">
        <v>42</v>
      </c>
      <c r="J1269" s="96">
        <v>27</v>
      </c>
      <c r="K1269" s="47">
        <f t="shared" si="30"/>
        <v>54</v>
      </c>
      <c r="L1269" s="60"/>
      <c r="M1269" s="55" t="s">
        <v>43</v>
      </c>
      <c r="N1269" s="47">
        <f t="shared" si="28"/>
        <v>54</v>
      </c>
      <c r="O1269" s="54">
        <v>45731</v>
      </c>
      <c r="P1269" s="97">
        <v>18834</v>
      </c>
      <c r="R1269" t="str">
        <f t="shared" si="31"/>
        <v>Mar/25</v>
      </c>
    </row>
    <row r="1270" spans="2:18" ht="15.75" customHeight="1">
      <c r="B1270" s="54">
        <v>45717</v>
      </c>
      <c r="C1270" s="55" t="s">
        <v>132</v>
      </c>
      <c r="D1270" s="55">
        <v>2025</v>
      </c>
      <c r="E1270" s="56">
        <v>12</v>
      </c>
      <c r="F1270" s="58" t="s">
        <v>81</v>
      </c>
      <c r="G1270" s="57" t="s">
        <v>77</v>
      </c>
      <c r="H1270" s="58" t="s">
        <v>78</v>
      </c>
      <c r="I1270" s="59" t="s">
        <v>42</v>
      </c>
      <c r="J1270" s="96">
        <v>510</v>
      </c>
      <c r="K1270" s="47">
        <f t="shared" si="30"/>
        <v>6120</v>
      </c>
      <c r="L1270" s="60"/>
      <c r="M1270" s="55" t="s">
        <v>43</v>
      </c>
      <c r="N1270" s="47">
        <f t="shared" si="28"/>
        <v>6120</v>
      </c>
      <c r="O1270" s="54">
        <v>45720</v>
      </c>
      <c r="P1270" s="97">
        <v>825</v>
      </c>
      <c r="R1270" t="str">
        <f t="shared" si="31"/>
        <v>Mar/25</v>
      </c>
    </row>
    <row r="1271" spans="2:18" ht="15.75" customHeight="1">
      <c r="B1271" s="54">
        <v>45717</v>
      </c>
      <c r="C1271" s="55" t="s">
        <v>132</v>
      </c>
      <c r="D1271" s="55">
        <v>2025</v>
      </c>
      <c r="E1271" s="56">
        <v>1</v>
      </c>
      <c r="F1271" s="58" t="s">
        <v>75</v>
      </c>
      <c r="G1271" s="57" t="s">
        <v>77</v>
      </c>
      <c r="H1271" s="58" t="s">
        <v>78</v>
      </c>
      <c r="I1271" s="59" t="s">
        <v>42</v>
      </c>
      <c r="J1271" s="96">
        <v>435</v>
      </c>
      <c r="K1271" s="47">
        <f t="shared" si="30"/>
        <v>435</v>
      </c>
      <c r="L1271" s="60"/>
      <c r="M1271" s="55" t="s">
        <v>43</v>
      </c>
      <c r="N1271" s="47">
        <f t="shared" si="28"/>
        <v>435</v>
      </c>
      <c r="O1271" s="54">
        <v>45720</v>
      </c>
      <c r="P1271" s="97">
        <v>825</v>
      </c>
      <c r="R1271" t="str">
        <f t="shared" si="31"/>
        <v>Mar/25</v>
      </c>
    </row>
    <row r="1272" spans="2:18" ht="15.75" customHeight="1">
      <c r="B1272" s="54">
        <v>45717</v>
      </c>
      <c r="C1272" s="55" t="s">
        <v>132</v>
      </c>
      <c r="D1272" s="55">
        <v>2025</v>
      </c>
      <c r="E1272" s="56">
        <v>1</v>
      </c>
      <c r="F1272" s="57" t="s">
        <v>711</v>
      </c>
      <c r="G1272" s="57" t="s">
        <v>104</v>
      </c>
      <c r="H1272" s="57" t="s">
        <v>113</v>
      </c>
      <c r="I1272" s="59" t="s">
        <v>42</v>
      </c>
      <c r="J1272" s="60">
        <v>300</v>
      </c>
      <c r="K1272" s="47">
        <f t="shared" si="30"/>
        <v>300</v>
      </c>
      <c r="L1272" s="60"/>
      <c r="M1272" s="55" t="s">
        <v>43</v>
      </c>
      <c r="N1272" s="47">
        <f t="shared" si="28"/>
        <v>300</v>
      </c>
      <c r="O1272" s="54">
        <v>45722</v>
      </c>
      <c r="P1272" s="62">
        <v>0</v>
      </c>
      <c r="R1272" t="str">
        <f t="shared" si="31"/>
        <v>Mar/25</v>
      </c>
    </row>
    <row r="1273" spans="2:18" ht="15.75" customHeight="1">
      <c r="B1273" s="54">
        <v>45718</v>
      </c>
      <c r="C1273" s="55" t="s">
        <v>132</v>
      </c>
      <c r="D1273" s="55">
        <v>2025</v>
      </c>
      <c r="E1273" s="56">
        <v>1</v>
      </c>
      <c r="F1273" s="57" t="s">
        <v>712</v>
      </c>
      <c r="G1273" s="57" t="s">
        <v>108</v>
      </c>
      <c r="H1273" s="58" t="s">
        <v>713</v>
      </c>
      <c r="I1273" s="59" t="s">
        <v>42</v>
      </c>
      <c r="J1273" s="96">
        <v>2000</v>
      </c>
      <c r="K1273" s="47">
        <f t="shared" si="30"/>
        <v>2000</v>
      </c>
      <c r="L1273" s="60"/>
      <c r="M1273" s="55" t="s">
        <v>43</v>
      </c>
      <c r="N1273" s="47">
        <f t="shared" si="28"/>
        <v>2000</v>
      </c>
      <c r="O1273" s="54">
        <v>45718</v>
      </c>
      <c r="P1273" s="97">
        <v>0</v>
      </c>
      <c r="R1273" t="str">
        <f t="shared" si="31"/>
        <v>Mar/25</v>
      </c>
    </row>
    <row r="1274" spans="2:18" ht="15.75" customHeight="1">
      <c r="B1274" s="54">
        <v>45718</v>
      </c>
      <c r="C1274" s="55" t="s">
        <v>132</v>
      </c>
      <c r="D1274" s="55">
        <v>2025</v>
      </c>
      <c r="E1274" s="56">
        <v>8</v>
      </c>
      <c r="F1274" s="58" t="s">
        <v>64</v>
      </c>
      <c r="G1274" s="57" t="s">
        <v>46</v>
      </c>
      <c r="H1274" s="58" t="s">
        <v>65</v>
      </c>
      <c r="I1274" s="59" t="s">
        <v>42</v>
      </c>
      <c r="J1274" s="60">
        <v>32.99</v>
      </c>
      <c r="K1274" s="47">
        <f t="shared" si="30"/>
        <v>263.92</v>
      </c>
      <c r="L1274" s="60"/>
      <c r="M1274" s="55" t="s">
        <v>43</v>
      </c>
      <c r="N1274" s="47">
        <f t="shared" si="28"/>
        <v>263.92</v>
      </c>
      <c r="O1274" s="54">
        <v>45731</v>
      </c>
      <c r="P1274" s="62">
        <v>18864</v>
      </c>
      <c r="R1274" t="str">
        <f t="shared" si="31"/>
        <v>Mar/25</v>
      </c>
    </row>
    <row r="1275" spans="2:18" ht="15.75" customHeight="1">
      <c r="B1275" s="54">
        <v>45718</v>
      </c>
      <c r="C1275" s="55" t="s">
        <v>132</v>
      </c>
      <c r="D1275" s="55">
        <v>2025</v>
      </c>
      <c r="E1275" s="56">
        <v>7</v>
      </c>
      <c r="F1275" s="57" t="s">
        <v>66</v>
      </c>
      <c r="G1275" s="58" t="s">
        <v>46</v>
      </c>
      <c r="H1275" s="57" t="s">
        <v>65</v>
      </c>
      <c r="I1275" s="59" t="s">
        <v>42</v>
      </c>
      <c r="J1275" s="96">
        <v>27</v>
      </c>
      <c r="K1275" s="47">
        <f t="shared" si="30"/>
        <v>189</v>
      </c>
      <c r="L1275" s="60"/>
      <c r="M1275" s="55" t="s">
        <v>43</v>
      </c>
      <c r="N1275" s="47">
        <f t="shared" si="28"/>
        <v>189</v>
      </c>
      <c r="O1275" s="54">
        <v>45731</v>
      </c>
      <c r="P1275" s="97">
        <v>18864</v>
      </c>
      <c r="R1275" t="str">
        <f t="shared" si="31"/>
        <v>Mar/25</v>
      </c>
    </row>
    <row r="1276" spans="2:18" ht="15.75" customHeight="1">
      <c r="B1276" s="54">
        <v>45719</v>
      </c>
      <c r="C1276" s="55" t="s">
        <v>132</v>
      </c>
      <c r="D1276" s="55">
        <v>2025</v>
      </c>
      <c r="E1276" s="56">
        <v>8</v>
      </c>
      <c r="F1276" s="58" t="s">
        <v>64</v>
      </c>
      <c r="G1276" s="57" t="s">
        <v>46</v>
      </c>
      <c r="H1276" s="58" t="s">
        <v>65</v>
      </c>
      <c r="I1276" s="59" t="s">
        <v>42</v>
      </c>
      <c r="J1276" s="60">
        <v>32.99</v>
      </c>
      <c r="K1276" s="47">
        <f t="shared" si="30"/>
        <v>263.92</v>
      </c>
      <c r="L1276" s="60"/>
      <c r="M1276" s="55" t="s">
        <v>43</v>
      </c>
      <c r="N1276" s="47">
        <f t="shared" si="28"/>
        <v>263.92</v>
      </c>
      <c r="O1276" s="54">
        <v>45731</v>
      </c>
      <c r="P1276" s="62">
        <v>18873</v>
      </c>
      <c r="R1276" t="str">
        <f t="shared" si="31"/>
        <v>Mar/25</v>
      </c>
    </row>
    <row r="1277" spans="2:18" ht="15.75" customHeight="1">
      <c r="B1277" s="54">
        <v>45719</v>
      </c>
      <c r="C1277" s="55" t="s">
        <v>132</v>
      </c>
      <c r="D1277" s="55">
        <v>2025</v>
      </c>
      <c r="E1277" s="56">
        <v>3</v>
      </c>
      <c r="F1277" s="57" t="s">
        <v>66</v>
      </c>
      <c r="G1277" s="58" t="s">
        <v>46</v>
      </c>
      <c r="H1277" s="57" t="s">
        <v>65</v>
      </c>
      <c r="I1277" s="59" t="s">
        <v>42</v>
      </c>
      <c r="J1277" s="96">
        <v>27</v>
      </c>
      <c r="K1277" s="47">
        <f t="shared" si="30"/>
        <v>81</v>
      </c>
      <c r="L1277" s="60"/>
      <c r="M1277" s="55" t="s">
        <v>43</v>
      </c>
      <c r="N1277" s="47">
        <f t="shared" si="28"/>
        <v>81</v>
      </c>
      <c r="O1277" s="54">
        <v>45731</v>
      </c>
      <c r="P1277" s="62">
        <v>18873</v>
      </c>
      <c r="R1277" t="str">
        <f t="shared" si="31"/>
        <v>Mar/25</v>
      </c>
    </row>
    <row r="1278" spans="2:18" ht="15.75" customHeight="1">
      <c r="B1278" s="54">
        <v>45719</v>
      </c>
      <c r="C1278" s="55" t="s">
        <v>132</v>
      </c>
      <c r="D1278" s="55">
        <v>2025</v>
      </c>
      <c r="E1278" s="56">
        <v>50</v>
      </c>
      <c r="F1278" s="58" t="s">
        <v>385</v>
      </c>
      <c r="G1278" s="57" t="s">
        <v>46</v>
      </c>
      <c r="H1278" s="58" t="s">
        <v>633</v>
      </c>
      <c r="I1278" s="59" t="s">
        <v>42</v>
      </c>
      <c r="J1278" s="96">
        <v>15.354799999999999</v>
      </c>
      <c r="K1278" s="47">
        <f t="shared" si="30"/>
        <v>767.74</v>
      </c>
      <c r="L1278" s="60"/>
      <c r="M1278" s="55" t="s">
        <v>51</v>
      </c>
      <c r="N1278" s="47">
        <f t="shared" si="28"/>
        <v>767.74</v>
      </c>
      <c r="O1278" s="54">
        <v>45733</v>
      </c>
      <c r="P1278" s="97">
        <v>32125</v>
      </c>
      <c r="R1278" t="str">
        <f t="shared" si="31"/>
        <v>Mar/25</v>
      </c>
    </row>
    <row r="1279" spans="2:18" ht="15.75" customHeight="1">
      <c r="B1279" s="54">
        <v>45719</v>
      </c>
      <c r="C1279" s="55" t="s">
        <v>132</v>
      </c>
      <c r="D1279" s="55">
        <v>2025</v>
      </c>
      <c r="E1279" s="56">
        <v>12</v>
      </c>
      <c r="F1279" s="58" t="s">
        <v>634</v>
      </c>
      <c r="G1279" s="57" t="s">
        <v>46</v>
      </c>
      <c r="H1279" s="58" t="s">
        <v>633</v>
      </c>
      <c r="I1279" s="59" t="s">
        <v>42</v>
      </c>
      <c r="J1279" s="96">
        <v>48.667999999999999</v>
      </c>
      <c r="K1279" s="47">
        <f t="shared" si="30"/>
        <v>584.01599999999996</v>
      </c>
      <c r="L1279" s="60"/>
      <c r="M1279" s="55" t="s">
        <v>51</v>
      </c>
      <c r="N1279" s="47">
        <f t="shared" si="28"/>
        <v>584.01599999999996</v>
      </c>
      <c r="O1279" s="54">
        <v>45733</v>
      </c>
      <c r="P1279" s="97">
        <v>32129</v>
      </c>
      <c r="R1279" t="str">
        <f t="shared" si="31"/>
        <v>Mar/25</v>
      </c>
    </row>
    <row r="1280" spans="2:18" ht="15.75" customHeight="1">
      <c r="B1280" s="54">
        <v>45719</v>
      </c>
      <c r="C1280" s="55" t="s">
        <v>132</v>
      </c>
      <c r="D1280" s="55">
        <v>2025</v>
      </c>
      <c r="E1280" s="56">
        <v>6</v>
      </c>
      <c r="F1280" s="57" t="s">
        <v>171</v>
      </c>
      <c r="G1280" s="57" t="s">
        <v>46</v>
      </c>
      <c r="H1280" s="57" t="s">
        <v>594</v>
      </c>
      <c r="I1280" s="59" t="s">
        <v>42</v>
      </c>
      <c r="J1280" s="60">
        <v>19.23</v>
      </c>
      <c r="K1280" s="47">
        <f t="shared" si="30"/>
        <v>115.38</v>
      </c>
      <c r="L1280" s="60"/>
      <c r="M1280" s="55" t="s">
        <v>51</v>
      </c>
      <c r="N1280" s="47">
        <f t="shared" si="28"/>
        <v>115.38</v>
      </c>
      <c r="O1280" s="54">
        <v>45733</v>
      </c>
      <c r="P1280" s="62">
        <v>865555</v>
      </c>
      <c r="R1280" t="str">
        <f t="shared" si="31"/>
        <v>Mar/25</v>
      </c>
    </row>
    <row r="1281" spans="2:18" ht="15.75" customHeight="1">
      <c r="B1281" s="54">
        <v>45719</v>
      </c>
      <c r="C1281" s="55" t="s">
        <v>132</v>
      </c>
      <c r="D1281" s="55">
        <v>2025</v>
      </c>
      <c r="E1281" s="116">
        <v>9.6</v>
      </c>
      <c r="F1281" s="57" t="s">
        <v>602</v>
      </c>
      <c r="G1281" s="57" t="s">
        <v>46</v>
      </c>
      <c r="H1281" s="57" t="s">
        <v>594</v>
      </c>
      <c r="I1281" s="59" t="s">
        <v>42</v>
      </c>
      <c r="J1281" s="60">
        <v>34.909999999999997</v>
      </c>
      <c r="K1281" s="47">
        <f t="shared" si="30"/>
        <v>335.13599999999997</v>
      </c>
      <c r="L1281" s="60"/>
      <c r="M1281" s="55" t="s">
        <v>51</v>
      </c>
      <c r="N1281" s="47">
        <f t="shared" si="28"/>
        <v>335.13599999999997</v>
      </c>
      <c r="O1281" s="54">
        <v>45733</v>
      </c>
      <c r="P1281" s="62">
        <v>865555</v>
      </c>
      <c r="R1281" t="str">
        <f t="shared" si="31"/>
        <v>Mar/25</v>
      </c>
    </row>
    <row r="1282" spans="2:18" ht="15.75" customHeight="1">
      <c r="B1282" s="54">
        <v>45719</v>
      </c>
      <c r="C1282" s="55" t="s">
        <v>132</v>
      </c>
      <c r="D1282" s="55">
        <v>2025</v>
      </c>
      <c r="E1282" s="56">
        <v>6</v>
      </c>
      <c r="F1282" s="57" t="s">
        <v>172</v>
      </c>
      <c r="G1282" s="57" t="s">
        <v>46</v>
      </c>
      <c r="H1282" s="57" t="s">
        <v>594</v>
      </c>
      <c r="I1282" s="59" t="s">
        <v>42</v>
      </c>
      <c r="J1282" s="60">
        <v>19.23</v>
      </c>
      <c r="K1282" s="47">
        <f t="shared" si="30"/>
        <v>115.38</v>
      </c>
      <c r="L1282" s="60"/>
      <c r="M1282" s="55" t="s">
        <v>51</v>
      </c>
      <c r="N1282" s="47">
        <f t="shared" si="28"/>
        <v>115.38</v>
      </c>
      <c r="O1282" s="54">
        <v>45733</v>
      </c>
      <c r="P1282" s="62">
        <v>865555</v>
      </c>
      <c r="R1282" t="str">
        <f t="shared" si="31"/>
        <v>Mar/25</v>
      </c>
    </row>
    <row r="1283" spans="2:18" ht="15.75" customHeight="1">
      <c r="B1283" s="54">
        <v>45719</v>
      </c>
      <c r="C1283" s="55" t="s">
        <v>132</v>
      </c>
      <c r="D1283" s="55">
        <v>2025</v>
      </c>
      <c r="E1283" s="56">
        <v>1</v>
      </c>
      <c r="F1283" s="57" t="s">
        <v>714</v>
      </c>
      <c r="G1283" s="57" t="s">
        <v>46</v>
      </c>
      <c r="H1283" s="57" t="s">
        <v>594</v>
      </c>
      <c r="I1283" s="59" t="s">
        <v>42</v>
      </c>
      <c r="J1283" s="60">
        <v>168.76</v>
      </c>
      <c r="K1283" s="47">
        <f t="shared" si="30"/>
        <v>168.76</v>
      </c>
      <c r="L1283" s="60"/>
      <c r="M1283" s="55" t="s">
        <v>51</v>
      </c>
      <c r="N1283" s="47">
        <f t="shared" si="28"/>
        <v>168.76</v>
      </c>
      <c r="O1283" s="54">
        <v>45733</v>
      </c>
      <c r="P1283" s="62">
        <v>865555</v>
      </c>
      <c r="R1283" t="str">
        <f t="shared" ref="R1283:R1346" si="32">IF(B1283="","",PROPER(TEXT(B1283,"mmm/aa")))</f>
        <v>Mar/25</v>
      </c>
    </row>
    <row r="1284" spans="2:18" ht="15.75" customHeight="1">
      <c r="B1284" s="54">
        <v>45719</v>
      </c>
      <c r="C1284" s="55" t="s">
        <v>132</v>
      </c>
      <c r="D1284" s="55">
        <v>2025</v>
      </c>
      <c r="E1284" s="56">
        <v>6</v>
      </c>
      <c r="F1284" s="57" t="s">
        <v>173</v>
      </c>
      <c r="G1284" s="57" t="s">
        <v>46</v>
      </c>
      <c r="H1284" s="57" t="s">
        <v>594</v>
      </c>
      <c r="I1284" s="59" t="s">
        <v>42</v>
      </c>
      <c r="J1284" s="60">
        <v>19.23</v>
      </c>
      <c r="K1284" s="47">
        <f t="shared" si="30"/>
        <v>115.38</v>
      </c>
      <c r="L1284" s="60"/>
      <c r="M1284" s="55" t="s">
        <v>51</v>
      </c>
      <c r="N1284" s="47">
        <f t="shared" si="28"/>
        <v>115.38</v>
      </c>
      <c r="O1284" s="54">
        <v>45733</v>
      </c>
      <c r="P1284" s="62">
        <v>865555</v>
      </c>
      <c r="R1284" t="str">
        <f t="shared" si="32"/>
        <v>Mar/25</v>
      </c>
    </row>
    <row r="1285" spans="2:18" ht="15.75" customHeight="1">
      <c r="B1285" s="54">
        <v>45719</v>
      </c>
      <c r="C1285" s="55" t="s">
        <v>132</v>
      </c>
      <c r="D1285" s="55">
        <v>2025</v>
      </c>
      <c r="E1285" s="127">
        <v>13.44</v>
      </c>
      <c r="F1285" s="57" t="s">
        <v>249</v>
      </c>
      <c r="G1285" s="57" t="s">
        <v>46</v>
      </c>
      <c r="H1285" s="57" t="s">
        <v>626</v>
      </c>
      <c r="I1285" s="59" t="s">
        <v>42</v>
      </c>
      <c r="J1285" s="60">
        <v>35.5</v>
      </c>
      <c r="K1285" s="47">
        <f t="shared" si="30"/>
        <v>477.12</v>
      </c>
      <c r="L1285" s="60"/>
      <c r="M1285" s="55" t="s">
        <v>51</v>
      </c>
      <c r="N1285" s="47">
        <f t="shared" si="28"/>
        <v>477.12</v>
      </c>
      <c r="O1285" s="54">
        <v>45726</v>
      </c>
      <c r="P1285" s="62">
        <v>2265786</v>
      </c>
      <c r="R1285" t="str">
        <f t="shared" si="32"/>
        <v>Mar/25</v>
      </c>
    </row>
    <row r="1286" spans="2:18" ht="15.75" customHeight="1">
      <c r="B1286" s="54">
        <v>45719</v>
      </c>
      <c r="C1286" s="55" t="s">
        <v>132</v>
      </c>
      <c r="D1286" s="55">
        <v>2025</v>
      </c>
      <c r="E1286" s="56">
        <v>22</v>
      </c>
      <c r="F1286" s="57" t="s">
        <v>692</v>
      </c>
      <c r="G1286" s="57" t="s">
        <v>40</v>
      </c>
      <c r="H1286" s="57" t="s">
        <v>91</v>
      </c>
      <c r="I1286" s="59" t="s">
        <v>42</v>
      </c>
      <c r="J1286" s="60">
        <v>128.06</v>
      </c>
      <c r="K1286" s="47">
        <f t="shared" si="30"/>
        <v>2817.32</v>
      </c>
      <c r="L1286" s="60"/>
      <c r="M1286" s="55" t="s">
        <v>51</v>
      </c>
      <c r="N1286" s="47">
        <f t="shared" si="28"/>
        <v>2817.32</v>
      </c>
      <c r="O1286" s="54">
        <v>45747</v>
      </c>
      <c r="P1286" s="62">
        <v>9351</v>
      </c>
      <c r="R1286" t="str">
        <f t="shared" si="32"/>
        <v>Mar/25</v>
      </c>
    </row>
    <row r="1287" spans="2:18" ht="15.75" customHeight="1">
      <c r="B1287" s="54">
        <v>45719</v>
      </c>
      <c r="C1287" s="55" t="s">
        <v>132</v>
      </c>
      <c r="D1287" s="55">
        <v>2025</v>
      </c>
      <c r="E1287" s="56">
        <v>6</v>
      </c>
      <c r="F1287" s="57" t="s">
        <v>715</v>
      </c>
      <c r="G1287" s="57" t="s">
        <v>40</v>
      </c>
      <c r="H1287" s="57" t="s">
        <v>91</v>
      </c>
      <c r="I1287" s="59" t="s">
        <v>42</v>
      </c>
      <c r="J1287" s="60">
        <v>256.12</v>
      </c>
      <c r="K1287" s="47">
        <f t="shared" si="30"/>
        <v>1536.72</v>
      </c>
      <c r="L1287" s="60"/>
      <c r="M1287" s="55" t="s">
        <v>51</v>
      </c>
      <c r="N1287" s="47">
        <f t="shared" si="28"/>
        <v>1536.72</v>
      </c>
      <c r="O1287" s="54">
        <v>45747</v>
      </c>
      <c r="P1287" s="62">
        <v>9351</v>
      </c>
      <c r="R1287" t="str">
        <f t="shared" si="32"/>
        <v>Mar/25</v>
      </c>
    </row>
    <row r="1288" spans="2:18" ht="15.75" customHeight="1">
      <c r="B1288" s="54">
        <v>45719</v>
      </c>
      <c r="C1288" s="55" t="s">
        <v>132</v>
      </c>
      <c r="D1288" s="55">
        <v>2025</v>
      </c>
      <c r="E1288" s="56">
        <v>6</v>
      </c>
      <c r="F1288" s="57" t="s">
        <v>716</v>
      </c>
      <c r="G1288" s="57" t="s">
        <v>40</v>
      </c>
      <c r="H1288" s="57" t="s">
        <v>91</v>
      </c>
      <c r="I1288" s="59" t="s">
        <v>42</v>
      </c>
      <c r="J1288" s="60">
        <v>262.86</v>
      </c>
      <c r="K1288" s="47">
        <f t="shared" si="30"/>
        <v>1577.16</v>
      </c>
      <c r="L1288" s="60"/>
      <c r="M1288" s="55" t="s">
        <v>51</v>
      </c>
      <c r="N1288" s="47">
        <f t="shared" si="28"/>
        <v>1577.16</v>
      </c>
      <c r="O1288" s="54">
        <v>45747</v>
      </c>
      <c r="P1288" s="62">
        <v>9351</v>
      </c>
      <c r="R1288" t="str">
        <f t="shared" si="32"/>
        <v>Mar/25</v>
      </c>
    </row>
    <row r="1289" spans="2:18" ht="15.75" customHeight="1">
      <c r="B1289" s="54">
        <v>45719</v>
      </c>
      <c r="C1289" s="55" t="s">
        <v>132</v>
      </c>
      <c r="D1289" s="55">
        <v>2025</v>
      </c>
      <c r="E1289" s="56">
        <v>1</v>
      </c>
      <c r="F1289" s="57" t="s">
        <v>39</v>
      </c>
      <c r="G1289" s="57" t="s">
        <v>40</v>
      </c>
      <c r="H1289" s="57" t="s">
        <v>300</v>
      </c>
      <c r="I1289" s="59" t="s">
        <v>42</v>
      </c>
      <c r="J1289" s="60">
        <v>274</v>
      </c>
      <c r="K1289" s="47">
        <f t="shared" si="30"/>
        <v>274</v>
      </c>
      <c r="L1289" s="60"/>
      <c r="M1289" s="55" t="s">
        <v>43</v>
      </c>
      <c r="N1289" s="47">
        <f t="shared" si="28"/>
        <v>274</v>
      </c>
      <c r="O1289" s="54">
        <v>45719</v>
      </c>
      <c r="P1289" s="62">
        <v>0</v>
      </c>
      <c r="R1289" t="str">
        <f t="shared" si="32"/>
        <v>Mar/25</v>
      </c>
    </row>
    <row r="1290" spans="2:18" ht="15.75" customHeight="1">
      <c r="B1290" s="54">
        <v>45720</v>
      </c>
      <c r="C1290" s="55" t="s">
        <v>132</v>
      </c>
      <c r="D1290" s="55">
        <v>2025</v>
      </c>
      <c r="E1290" s="56">
        <v>1</v>
      </c>
      <c r="F1290" s="58" t="s">
        <v>712</v>
      </c>
      <c r="G1290" s="57" t="s">
        <v>108</v>
      </c>
      <c r="H1290" s="58" t="s">
        <v>717</v>
      </c>
      <c r="I1290" s="59" t="s">
        <v>42</v>
      </c>
      <c r="J1290" s="96">
        <v>1400</v>
      </c>
      <c r="K1290" s="47">
        <f t="shared" si="30"/>
        <v>1400</v>
      </c>
      <c r="L1290" s="60"/>
      <c r="M1290" s="55" t="s">
        <v>43</v>
      </c>
      <c r="N1290" s="47">
        <f t="shared" si="28"/>
        <v>1400</v>
      </c>
      <c r="O1290" s="54">
        <v>45720</v>
      </c>
      <c r="P1290" s="97">
        <v>0</v>
      </c>
      <c r="R1290" t="str">
        <f t="shared" si="32"/>
        <v>Mar/25</v>
      </c>
    </row>
    <row r="1291" spans="2:18" ht="15.75" customHeight="1">
      <c r="B1291" s="54">
        <v>45720</v>
      </c>
      <c r="C1291" s="55" t="s">
        <v>132</v>
      </c>
      <c r="D1291" s="55">
        <v>2025</v>
      </c>
      <c r="E1291" s="56">
        <v>4</v>
      </c>
      <c r="F1291" s="57" t="s">
        <v>718</v>
      </c>
      <c r="G1291" s="57" t="s">
        <v>46</v>
      </c>
      <c r="H1291" s="57" t="s">
        <v>68</v>
      </c>
      <c r="I1291" s="59" t="s">
        <v>42</v>
      </c>
      <c r="J1291" s="60">
        <v>37</v>
      </c>
      <c r="K1291" s="47">
        <f t="shared" si="30"/>
        <v>148</v>
      </c>
      <c r="L1291" s="60"/>
      <c r="M1291" s="55" t="s">
        <v>51</v>
      </c>
      <c r="N1291" s="47">
        <f t="shared" si="28"/>
        <v>148</v>
      </c>
      <c r="O1291" s="54">
        <v>45727</v>
      </c>
      <c r="P1291" s="62">
        <v>1295178</v>
      </c>
      <c r="R1291" t="str">
        <f t="shared" si="32"/>
        <v>Mar/25</v>
      </c>
    </row>
    <row r="1292" spans="2:18" ht="15.75" customHeight="1">
      <c r="B1292" s="54">
        <v>45720</v>
      </c>
      <c r="C1292" s="55" t="s">
        <v>132</v>
      </c>
      <c r="D1292" s="55">
        <v>2025</v>
      </c>
      <c r="E1292" s="56">
        <v>4</v>
      </c>
      <c r="F1292" s="57" t="s">
        <v>719</v>
      </c>
      <c r="G1292" s="57" t="s">
        <v>53</v>
      </c>
      <c r="H1292" s="57" t="s">
        <v>68</v>
      </c>
      <c r="I1292" s="59" t="s">
        <v>42</v>
      </c>
      <c r="J1292" s="60">
        <v>10.02</v>
      </c>
      <c r="K1292" s="47">
        <f t="shared" si="30"/>
        <v>40.08</v>
      </c>
      <c r="L1292" s="60"/>
      <c r="M1292" s="55" t="s">
        <v>51</v>
      </c>
      <c r="N1292" s="47">
        <f t="shared" si="28"/>
        <v>40.08</v>
      </c>
      <c r="O1292" s="54">
        <v>45727</v>
      </c>
      <c r="P1292" s="62">
        <v>1295178</v>
      </c>
      <c r="R1292" t="str">
        <f t="shared" si="32"/>
        <v>Mar/25</v>
      </c>
    </row>
    <row r="1293" spans="2:18" ht="15.75" customHeight="1">
      <c r="B1293" s="54">
        <v>45720</v>
      </c>
      <c r="C1293" s="55" t="s">
        <v>132</v>
      </c>
      <c r="D1293" s="55">
        <v>2025</v>
      </c>
      <c r="E1293" s="56">
        <v>1</v>
      </c>
      <c r="F1293" s="57" t="s">
        <v>266</v>
      </c>
      <c r="G1293" s="57" t="s">
        <v>53</v>
      </c>
      <c r="H1293" s="57" t="s">
        <v>68</v>
      </c>
      <c r="I1293" s="59" t="s">
        <v>42</v>
      </c>
      <c r="J1293" s="60">
        <v>28.66</v>
      </c>
      <c r="K1293" s="47">
        <f t="shared" si="30"/>
        <v>28.66</v>
      </c>
      <c r="L1293" s="60"/>
      <c r="M1293" s="55" t="s">
        <v>51</v>
      </c>
      <c r="N1293" s="47">
        <f t="shared" si="28"/>
        <v>28.66</v>
      </c>
      <c r="O1293" s="54">
        <v>45727</v>
      </c>
      <c r="P1293" s="62">
        <v>1295178</v>
      </c>
      <c r="R1293" t="str">
        <f t="shared" si="32"/>
        <v>Mar/25</v>
      </c>
    </row>
    <row r="1294" spans="2:18" ht="15.75" customHeight="1">
      <c r="B1294" s="54">
        <v>45720</v>
      </c>
      <c r="C1294" s="55" t="s">
        <v>132</v>
      </c>
      <c r="D1294" s="55">
        <v>2025</v>
      </c>
      <c r="E1294" s="56">
        <v>4</v>
      </c>
      <c r="F1294" s="57" t="s">
        <v>206</v>
      </c>
      <c r="G1294" s="57" t="s">
        <v>46</v>
      </c>
      <c r="H1294" s="57" t="s">
        <v>68</v>
      </c>
      <c r="I1294" s="59" t="s">
        <v>42</v>
      </c>
      <c r="J1294" s="60">
        <v>32.659999999999997</v>
      </c>
      <c r="K1294" s="47">
        <f t="shared" si="30"/>
        <v>130.63999999999999</v>
      </c>
      <c r="L1294" s="60"/>
      <c r="M1294" s="55" t="s">
        <v>51</v>
      </c>
      <c r="N1294" s="47">
        <f t="shared" si="28"/>
        <v>130.63999999999999</v>
      </c>
      <c r="O1294" s="54">
        <v>45727</v>
      </c>
      <c r="P1294" s="62">
        <v>1295178</v>
      </c>
      <c r="R1294" t="str">
        <f t="shared" si="32"/>
        <v>Mar/25</v>
      </c>
    </row>
    <row r="1295" spans="2:18" ht="15.75" customHeight="1">
      <c r="B1295" s="54">
        <v>45720</v>
      </c>
      <c r="C1295" s="55" t="s">
        <v>132</v>
      </c>
      <c r="D1295" s="55">
        <v>2025</v>
      </c>
      <c r="E1295" s="56">
        <v>4</v>
      </c>
      <c r="F1295" s="57" t="s">
        <v>720</v>
      </c>
      <c r="G1295" s="57" t="s">
        <v>53</v>
      </c>
      <c r="H1295" s="57" t="s">
        <v>68</v>
      </c>
      <c r="I1295" s="59" t="s">
        <v>42</v>
      </c>
      <c r="J1295" s="60">
        <v>9.4410000000000007</v>
      </c>
      <c r="K1295" s="47">
        <f t="shared" si="30"/>
        <v>37.764000000000003</v>
      </c>
      <c r="L1295" s="60"/>
      <c r="M1295" s="55" t="s">
        <v>51</v>
      </c>
      <c r="N1295" s="47">
        <f t="shared" si="28"/>
        <v>37.764000000000003</v>
      </c>
      <c r="O1295" s="54">
        <v>45727</v>
      </c>
      <c r="P1295" s="62">
        <v>1295178</v>
      </c>
      <c r="R1295" t="str">
        <f t="shared" si="32"/>
        <v>Mar/25</v>
      </c>
    </row>
    <row r="1296" spans="2:18" ht="15.75" customHeight="1">
      <c r="B1296" s="54">
        <v>45720</v>
      </c>
      <c r="C1296" s="55" t="s">
        <v>132</v>
      </c>
      <c r="D1296" s="55">
        <v>2025</v>
      </c>
      <c r="E1296" s="56">
        <v>48</v>
      </c>
      <c r="F1296" s="57" t="s">
        <v>721</v>
      </c>
      <c r="G1296" s="57" t="s">
        <v>96</v>
      </c>
      <c r="H1296" s="57" t="s">
        <v>307</v>
      </c>
      <c r="I1296" s="59" t="s">
        <v>42</v>
      </c>
      <c r="J1296" s="60">
        <v>3.69</v>
      </c>
      <c r="K1296" s="47">
        <f t="shared" si="30"/>
        <v>177.12</v>
      </c>
      <c r="L1296" s="60"/>
      <c r="M1296" s="55" t="s">
        <v>43</v>
      </c>
      <c r="N1296" s="47">
        <f t="shared" si="28"/>
        <v>177.12</v>
      </c>
      <c r="O1296" s="54">
        <v>45720</v>
      </c>
      <c r="P1296" s="62">
        <v>0</v>
      </c>
      <c r="R1296" t="str">
        <f t="shared" si="32"/>
        <v>Mar/25</v>
      </c>
    </row>
    <row r="1297" spans="2:18" ht="15.75" customHeight="1">
      <c r="B1297" s="54">
        <v>45720</v>
      </c>
      <c r="C1297" s="55" t="s">
        <v>132</v>
      </c>
      <c r="D1297" s="55">
        <v>2025</v>
      </c>
      <c r="E1297" s="56">
        <v>48</v>
      </c>
      <c r="F1297" s="57" t="s">
        <v>722</v>
      </c>
      <c r="G1297" s="57" t="s">
        <v>96</v>
      </c>
      <c r="H1297" s="57" t="s">
        <v>307</v>
      </c>
      <c r="I1297" s="59" t="s">
        <v>42</v>
      </c>
      <c r="J1297" s="60">
        <v>1.99</v>
      </c>
      <c r="K1297" s="47">
        <f t="shared" si="30"/>
        <v>95.52</v>
      </c>
      <c r="L1297" s="60"/>
      <c r="M1297" s="55" t="s">
        <v>43</v>
      </c>
      <c r="N1297" s="47">
        <f t="shared" si="28"/>
        <v>95.52</v>
      </c>
      <c r="O1297" s="54">
        <v>45720</v>
      </c>
      <c r="P1297" s="62">
        <v>0</v>
      </c>
      <c r="R1297" t="str">
        <f t="shared" si="32"/>
        <v>Mar/25</v>
      </c>
    </row>
    <row r="1298" spans="2:18" ht="15.75" customHeight="1">
      <c r="B1298" s="54">
        <v>45720</v>
      </c>
      <c r="C1298" s="55" t="s">
        <v>132</v>
      </c>
      <c r="D1298" s="55">
        <v>2025</v>
      </c>
      <c r="E1298" s="56">
        <v>1</v>
      </c>
      <c r="F1298" s="57" t="s">
        <v>639</v>
      </c>
      <c r="G1298" s="57" t="s">
        <v>46</v>
      </c>
      <c r="H1298" s="57" t="s">
        <v>568</v>
      </c>
      <c r="I1298" s="59" t="s">
        <v>42</v>
      </c>
      <c r="J1298" s="60">
        <v>429.29</v>
      </c>
      <c r="K1298" s="47">
        <f t="shared" si="30"/>
        <v>429.29</v>
      </c>
      <c r="L1298" s="60"/>
      <c r="M1298" s="55" t="s">
        <v>43</v>
      </c>
      <c r="N1298" s="47">
        <f t="shared" si="28"/>
        <v>429.29</v>
      </c>
      <c r="O1298" s="54">
        <v>45720</v>
      </c>
      <c r="P1298" s="62">
        <v>0</v>
      </c>
      <c r="R1298" t="str">
        <f t="shared" si="32"/>
        <v>Mar/25</v>
      </c>
    </row>
    <row r="1299" spans="2:18" ht="15.75" customHeight="1">
      <c r="B1299" s="54">
        <v>45721</v>
      </c>
      <c r="C1299" s="55" t="s">
        <v>132</v>
      </c>
      <c r="D1299" s="55">
        <v>2025</v>
      </c>
      <c r="E1299" s="56">
        <v>6</v>
      </c>
      <c r="F1299" s="58" t="s">
        <v>81</v>
      </c>
      <c r="G1299" s="57" t="s">
        <v>77</v>
      </c>
      <c r="H1299" s="58" t="s">
        <v>78</v>
      </c>
      <c r="I1299" s="59" t="s">
        <v>42</v>
      </c>
      <c r="J1299" s="96">
        <v>510</v>
      </c>
      <c r="K1299" s="47">
        <f t="shared" si="30"/>
        <v>3060</v>
      </c>
      <c r="L1299" s="60"/>
      <c r="M1299" s="55" t="s">
        <v>43</v>
      </c>
      <c r="N1299" s="47">
        <f t="shared" si="28"/>
        <v>3060</v>
      </c>
      <c r="O1299" s="54">
        <v>45727</v>
      </c>
      <c r="P1299" s="62">
        <v>854</v>
      </c>
      <c r="R1299" t="str">
        <f t="shared" si="32"/>
        <v>Mar/25</v>
      </c>
    </row>
    <row r="1300" spans="2:18" ht="15.75" customHeight="1">
      <c r="B1300" s="54">
        <v>45721</v>
      </c>
      <c r="C1300" s="55" t="s">
        <v>132</v>
      </c>
      <c r="D1300" s="55">
        <v>2025</v>
      </c>
      <c r="E1300" s="56">
        <v>20</v>
      </c>
      <c r="F1300" s="57" t="s">
        <v>205</v>
      </c>
      <c r="G1300" s="57" t="s">
        <v>93</v>
      </c>
      <c r="H1300" s="57" t="s">
        <v>499</v>
      </c>
      <c r="I1300" s="59" t="s">
        <v>42</v>
      </c>
      <c r="J1300" s="60">
        <v>289</v>
      </c>
      <c r="K1300" s="47">
        <f t="shared" si="30"/>
        <v>5780</v>
      </c>
      <c r="L1300" s="60"/>
      <c r="M1300" s="55" t="s">
        <v>51</v>
      </c>
      <c r="N1300" s="47">
        <f t="shared" si="28"/>
        <v>5780</v>
      </c>
      <c r="O1300" s="54">
        <v>45742</v>
      </c>
      <c r="P1300" s="62">
        <v>73422</v>
      </c>
      <c r="R1300" t="str">
        <f t="shared" si="32"/>
        <v>Mar/25</v>
      </c>
    </row>
    <row r="1301" spans="2:18" ht="15.75" customHeight="1">
      <c r="B1301" s="54">
        <v>45721</v>
      </c>
      <c r="C1301" s="55" t="s">
        <v>132</v>
      </c>
      <c r="D1301" s="55">
        <v>2025</v>
      </c>
      <c r="E1301" s="56">
        <v>4</v>
      </c>
      <c r="F1301" s="58" t="s">
        <v>202</v>
      </c>
      <c r="G1301" s="57" t="s">
        <v>93</v>
      </c>
      <c r="H1301" s="58" t="s">
        <v>499</v>
      </c>
      <c r="I1301" s="59" t="s">
        <v>42</v>
      </c>
      <c r="J1301" s="96">
        <v>100.68</v>
      </c>
      <c r="K1301" s="47">
        <f t="shared" si="30"/>
        <v>402.72</v>
      </c>
      <c r="L1301" s="60"/>
      <c r="M1301" s="55" t="s">
        <v>51</v>
      </c>
      <c r="N1301" s="47">
        <f t="shared" si="28"/>
        <v>402.72</v>
      </c>
      <c r="O1301" s="54">
        <v>45742</v>
      </c>
      <c r="P1301" s="62">
        <v>73422</v>
      </c>
      <c r="R1301" t="str">
        <f t="shared" si="32"/>
        <v>Mar/25</v>
      </c>
    </row>
    <row r="1302" spans="2:18" ht="15.75" customHeight="1">
      <c r="B1302" s="54">
        <v>45721</v>
      </c>
      <c r="C1302" s="55" t="s">
        <v>132</v>
      </c>
      <c r="D1302" s="55">
        <v>2025</v>
      </c>
      <c r="E1302" s="56">
        <v>4</v>
      </c>
      <c r="F1302" s="58" t="s">
        <v>235</v>
      </c>
      <c r="G1302" s="57" t="s">
        <v>93</v>
      </c>
      <c r="H1302" s="58" t="s">
        <v>499</v>
      </c>
      <c r="I1302" s="59" t="s">
        <v>42</v>
      </c>
      <c r="J1302" s="96">
        <v>35.78</v>
      </c>
      <c r="K1302" s="47">
        <f t="shared" si="30"/>
        <v>143.12</v>
      </c>
      <c r="L1302" s="60"/>
      <c r="M1302" s="55" t="s">
        <v>51</v>
      </c>
      <c r="N1302" s="47">
        <f t="shared" si="28"/>
        <v>143.12</v>
      </c>
      <c r="O1302" s="54">
        <v>45742</v>
      </c>
      <c r="P1302" s="62">
        <v>73422</v>
      </c>
      <c r="R1302" t="str">
        <f t="shared" si="32"/>
        <v>Mar/25</v>
      </c>
    </row>
    <row r="1303" spans="2:18" ht="15.75" customHeight="1">
      <c r="B1303" s="54">
        <v>45722</v>
      </c>
      <c r="C1303" s="55" t="s">
        <v>132</v>
      </c>
      <c r="D1303" s="55">
        <v>2025</v>
      </c>
      <c r="E1303" s="56">
        <v>1</v>
      </c>
      <c r="F1303" s="57" t="s">
        <v>355</v>
      </c>
      <c r="G1303" s="57" t="s">
        <v>40</v>
      </c>
      <c r="H1303" s="57" t="s">
        <v>220</v>
      </c>
      <c r="I1303" s="59" t="s">
        <v>42</v>
      </c>
      <c r="J1303" s="60">
        <v>85</v>
      </c>
      <c r="K1303" s="47">
        <f t="shared" si="30"/>
        <v>85</v>
      </c>
      <c r="L1303" s="60"/>
      <c r="M1303" s="55" t="s">
        <v>43</v>
      </c>
      <c r="N1303" s="47">
        <f t="shared" si="28"/>
        <v>85</v>
      </c>
      <c r="O1303" s="54">
        <v>45731</v>
      </c>
      <c r="P1303" s="62">
        <v>24299</v>
      </c>
      <c r="R1303" t="str">
        <f t="shared" si="32"/>
        <v>Mar/25</v>
      </c>
    </row>
    <row r="1304" spans="2:18" ht="15.75" customHeight="1">
      <c r="B1304" s="54">
        <v>45722</v>
      </c>
      <c r="C1304" s="55" t="s">
        <v>132</v>
      </c>
      <c r="D1304" s="55">
        <v>2025</v>
      </c>
      <c r="E1304" s="56">
        <v>1</v>
      </c>
      <c r="F1304" s="57" t="s">
        <v>355</v>
      </c>
      <c r="G1304" s="57" t="s">
        <v>40</v>
      </c>
      <c r="H1304" s="57" t="s">
        <v>220</v>
      </c>
      <c r="I1304" s="59" t="s">
        <v>42</v>
      </c>
      <c r="J1304" s="60">
        <v>85</v>
      </c>
      <c r="K1304" s="47">
        <f t="shared" si="30"/>
        <v>85</v>
      </c>
      <c r="L1304" s="60"/>
      <c r="M1304" s="55" t="s">
        <v>43</v>
      </c>
      <c r="N1304" s="47">
        <f t="shared" si="28"/>
        <v>85</v>
      </c>
      <c r="O1304" s="54">
        <v>45727</v>
      </c>
      <c r="P1304" s="62">
        <v>24299</v>
      </c>
      <c r="R1304" t="str">
        <f t="shared" si="32"/>
        <v>Mar/25</v>
      </c>
    </row>
    <row r="1305" spans="2:18" ht="15.75" customHeight="1">
      <c r="B1305" s="54">
        <v>45722</v>
      </c>
      <c r="C1305" s="55" t="s">
        <v>132</v>
      </c>
      <c r="D1305" s="55">
        <v>2025</v>
      </c>
      <c r="E1305" s="56">
        <v>48</v>
      </c>
      <c r="F1305" s="57" t="s">
        <v>384</v>
      </c>
      <c r="G1305" s="57" t="s">
        <v>96</v>
      </c>
      <c r="H1305" s="57" t="s">
        <v>223</v>
      </c>
      <c r="I1305" s="59" t="s">
        <v>42</v>
      </c>
      <c r="J1305" s="60">
        <v>6.99</v>
      </c>
      <c r="K1305" s="47">
        <f t="shared" si="30"/>
        <v>335.52</v>
      </c>
      <c r="L1305" s="60"/>
      <c r="M1305" s="55" t="s">
        <v>51</v>
      </c>
      <c r="N1305" s="47">
        <f t="shared" si="28"/>
        <v>335.52</v>
      </c>
      <c r="O1305" s="54">
        <v>45729</v>
      </c>
      <c r="P1305" s="97">
        <v>1355686</v>
      </c>
      <c r="R1305" t="str">
        <f t="shared" si="32"/>
        <v>Mar/25</v>
      </c>
    </row>
    <row r="1306" spans="2:18" ht="15.75" customHeight="1">
      <c r="B1306" s="54">
        <v>45722</v>
      </c>
      <c r="C1306" s="55" t="s">
        <v>132</v>
      </c>
      <c r="D1306" s="55">
        <v>2025</v>
      </c>
      <c r="E1306" s="56">
        <v>5</v>
      </c>
      <c r="F1306" s="45" t="s">
        <v>573</v>
      </c>
      <c r="G1306" s="45" t="s">
        <v>96</v>
      </c>
      <c r="H1306" s="45" t="s">
        <v>570</v>
      </c>
      <c r="I1306" s="46" t="s">
        <v>42</v>
      </c>
      <c r="J1306" s="47">
        <v>19.68</v>
      </c>
      <c r="K1306" s="47">
        <f t="shared" si="30"/>
        <v>98.4</v>
      </c>
      <c r="L1306" s="60"/>
      <c r="M1306" s="55" t="s">
        <v>51</v>
      </c>
      <c r="N1306" s="47">
        <f t="shared" si="28"/>
        <v>98.4</v>
      </c>
      <c r="O1306" s="54">
        <v>45732</v>
      </c>
      <c r="P1306" s="97">
        <v>628461</v>
      </c>
      <c r="R1306" t="str">
        <f t="shared" si="32"/>
        <v>Mar/25</v>
      </c>
    </row>
    <row r="1307" spans="2:18" ht="15.75" customHeight="1">
      <c r="B1307" s="54">
        <v>45722</v>
      </c>
      <c r="C1307" s="55" t="s">
        <v>132</v>
      </c>
      <c r="D1307" s="55">
        <v>2025</v>
      </c>
      <c r="E1307" s="56">
        <v>8</v>
      </c>
      <c r="F1307" s="45" t="s">
        <v>572</v>
      </c>
      <c r="G1307" s="45" t="s">
        <v>96</v>
      </c>
      <c r="H1307" s="45" t="s">
        <v>570</v>
      </c>
      <c r="I1307" s="46" t="s">
        <v>42</v>
      </c>
      <c r="J1307" s="47">
        <v>17.52</v>
      </c>
      <c r="K1307" s="47">
        <f t="shared" si="30"/>
        <v>140.16</v>
      </c>
      <c r="L1307" s="60"/>
      <c r="M1307" s="55" t="s">
        <v>51</v>
      </c>
      <c r="N1307" s="47">
        <f t="shared" si="28"/>
        <v>140.16</v>
      </c>
      <c r="O1307" s="54">
        <v>45732</v>
      </c>
      <c r="P1307" s="97">
        <v>628461</v>
      </c>
      <c r="R1307" t="str">
        <f t="shared" si="32"/>
        <v>Mar/25</v>
      </c>
    </row>
    <row r="1308" spans="2:18" ht="15.75" customHeight="1">
      <c r="B1308" s="54">
        <v>45722</v>
      </c>
      <c r="C1308" s="55" t="s">
        <v>132</v>
      </c>
      <c r="D1308" s="55">
        <v>2025</v>
      </c>
      <c r="E1308" s="56">
        <v>6</v>
      </c>
      <c r="F1308" s="45" t="s">
        <v>177</v>
      </c>
      <c r="G1308" s="45" t="s">
        <v>96</v>
      </c>
      <c r="H1308" s="45" t="s">
        <v>570</v>
      </c>
      <c r="I1308" s="46" t="s">
        <v>42</v>
      </c>
      <c r="J1308" s="47">
        <v>38.64</v>
      </c>
      <c r="K1308" s="47">
        <f t="shared" si="30"/>
        <v>231.84</v>
      </c>
      <c r="L1308" s="60"/>
      <c r="M1308" s="55" t="s">
        <v>51</v>
      </c>
      <c r="N1308" s="47">
        <f t="shared" si="28"/>
        <v>231.84</v>
      </c>
      <c r="O1308" s="54">
        <v>45732</v>
      </c>
      <c r="P1308" s="97">
        <v>628461</v>
      </c>
      <c r="R1308" t="str">
        <f t="shared" si="32"/>
        <v>Mar/25</v>
      </c>
    </row>
    <row r="1309" spans="2:18" ht="15.75" customHeight="1">
      <c r="B1309" s="54">
        <v>45722</v>
      </c>
      <c r="C1309" s="55" t="s">
        <v>132</v>
      </c>
      <c r="D1309" s="55">
        <v>2025</v>
      </c>
      <c r="E1309" s="56">
        <v>12</v>
      </c>
      <c r="F1309" s="45" t="s">
        <v>178</v>
      </c>
      <c r="G1309" s="45" t="s">
        <v>96</v>
      </c>
      <c r="H1309" s="45" t="s">
        <v>570</v>
      </c>
      <c r="I1309" s="46" t="s">
        <v>42</v>
      </c>
      <c r="J1309" s="47">
        <v>19.32</v>
      </c>
      <c r="K1309" s="47">
        <f t="shared" si="30"/>
        <v>231.84</v>
      </c>
      <c r="L1309" s="60"/>
      <c r="M1309" s="55" t="s">
        <v>51</v>
      </c>
      <c r="N1309" s="47">
        <f t="shared" si="28"/>
        <v>231.84</v>
      </c>
      <c r="O1309" s="54">
        <v>45732</v>
      </c>
      <c r="P1309" s="97">
        <v>628461</v>
      </c>
      <c r="R1309" t="str">
        <f t="shared" si="32"/>
        <v>Mar/25</v>
      </c>
    </row>
    <row r="1310" spans="2:18" ht="15.75" customHeight="1">
      <c r="B1310" s="54">
        <v>45722</v>
      </c>
      <c r="C1310" s="55" t="s">
        <v>132</v>
      </c>
      <c r="D1310" s="55">
        <v>2025</v>
      </c>
      <c r="E1310" s="56">
        <v>2</v>
      </c>
      <c r="F1310" s="45" t="s">
        <v>200</v>
      </c>
      <c r="G1310" s="45" t="s">
        <v>96</v>
      </c>
      <c r="H1310" s="45" t="s">
        <v>570</v>
      </c>
      <c r="I1310" s="46" t="s">
        <v>42</v>
      </c>
      <c r="J1310" s="47">
        <v>18.18</v>
      </c>
      <c r="K1310" s="47">
        <f t="shared" si="30"/>
        <v>36.36</v>
      </c>
      <c r="L1310" s="60"/>
      <c r="M1310" s="55" t="s">
        <v>51</v>
      </c>
      <c r="N1310" s="47">
        <f t="shared" si="28"/>
        <v>36.36</v>
      </c>
      <c r="O1310" s="54">
        <v>45732</v>
      </c>
      <c r="P1310" s="97">
        <v>628461</v>
      </c>
      <c r="R1310" t="str">
        <f t="shared" si="32"/>
        <v>Mar/25</v>
      </c>
    </row>
    <row r="1311" spans="2:18" ht="15.75" customHeight="1">
      <c r="B1311" s="54">
        <v>45722</v>
      </c>
      <c r="C1311" s="55" t="s">
        <v>132</v>
      </c>
      <c r="D1311" s="55">
        <v>2025</v>
      </c>
      <c r="E1311" s="56">
        <v>2</v>
      </c>
      <c r="F1311" s="45" t="s">
        <v>495</v>
      </c>
      <c r="G1311" s="45" t="s">
        <v>96</v>
      </c>
      <c r="H1311" s="45" t="s">
        <v>570</v>
      </c>
      <c r="I1311" s="46" t="s">
        <v>42</v>
      </c>
      <c r="J1311" s="47">
        <v>18.18</v>
      </c>
      <c r="K1311" s="47">
        <f t="shared" si="30"/>
        <v>36.36</v>
      </c>
      <c r="L1311" s="60"/>
      <c r="M1311" s="55" t="s">
        <v>51</v>
      </c>
      <c r="N1311" s="47">
        <f t="shared" si="28"/>
        <v>36.36</v>
      </c>
      <c r="O1311" s="54">
        <v>45732</v>
      </c>
      <c r="P1311" s="97">
        <v>628461</v>
      </c>
      <c r="R1311" t="str">
        <f t="shared" si="32"/>
        <v>Mar/25</v>
      </c>
    </row>
    <row r="1312" spans="2:18" ht="15.75" customHeight="1">
      <c r="B1312" s="54">
        <v>45722</v>
      </c>
      <c r="C1312" s="55" t="s">
        <v>132</v>
      </c>
      <c r="D1312" s="55">
        <v>2025</v>
      </c>
      <c r="E1312" s="56">
        <v>2</v>
      </c>
      <c r="F1312" s="45" t="s">
        <v>357</v>
      </c>
      <c r="G1312" s="45" t="s">
        <v>96</v>
      </c>
      <c r="H1312" s="45" t="s">
        <v>570</v>
      </c>
      <c r="I1312" s="46" t="s">
        <v>42</v>
      </c>
      <c r="J1312" s="47">
        <v>18.36</v>
      </c>
      <c r="K1312" s="47">
        <f t="shared" si="30"/>
        <v>36.72</v>
      </c>
      <c r="L1312" s="60"/>
      <c r="M1312" s="55" t="s">
        <v>51</v>
      </c>
      <c r="N1312" s="47">
        <f t="shared" si="28"/>
        <v>36.72</v>
      </c>
      <c r="O1312" s="54">
        <v>45732</v>
      </c>
      <c r="P1312" s="97">
        <v>628461</v>
      </c>
      <c r="R1312" t="str">
        <f t="shared" si="32"/>
        <v>Mar/25</v>
      </c>
    </row>
    <row r="1313" spans="2:18" ht="15.75" customHeight="1">
      <c r="B1313" s="54">
        <v>45722</v>
      </c>
      <c r="C1313" s="55" t="s">
        <v>132</v>
      </c>
      <c r="D1313" s="55">
        <v>2025</v>
      </c>
      <c r="E1313" s="56">
        <v>2</v>
      </c>
      <c r="F1313" s="45" t="s">
        <v>201</v>
      </c>
      <c r="G1313" s="45" t="s">
        <v>96</v>
      </c>
      <c r="H1313" s="45" t="s">
        <v>570</v>
      </c>
      <c r="I1313" s="46" t="s">
        <v>42</v>
      </c>
      <c r="J1313" s="47">
        <v>18.239999999999998</v>
      </c>
      <c r="K1313" s="47">
        <f t="shared" si="30"/>
        <v>36.479999999999997</v>
      </c>
      <c r="L1313" s="60"/>
      <c r="M1313" s="55" t="s">
        <v>51</v>
      </c>
      <c r="N1313" s="47">
        <f t="shared" si="28"/>
        <v>36.479999999999997</v>
      </c>
      <c r="O1313" s="54">
        <v>45732</v>
      </c>
      <c r="P1313" s="97">
        <v>628461</v>
      </c>
      <c r="R1313" t="str">
        <f t="shared" si="32"/>
        <v>Mar/25</v>
      </c>
    </row>
    <row r="1314" spans="2:18" ht="15.75" customHeight="1">
      <c r="B1314" s="54">
        <v>45722</v>
      </c>
      <c r="C1314" s="55" t="s">
        <v>132</v>
      </c>
      <c r="D1314" s="55">
        <v>2025</v>
      </c>
      <c r="E1314" s="56">
        <v>8</v>
      </c>
      <c r="F1314" s="58" t="s">
        <v>64</v>
      </c>
      <c r="G1314" s="57" t="s">
        <v>46</v>
      </c>
      <c r="H1314" s="58" t="s">
        <v>65</v>
      </c>
      <c r="I1314" s="59" t="s">
        <v>42</v>
      </c>
      <c r="J1314" s="60">
        <v>32.99</v>
      </c>
      <c r="K1314" s="47">
        <f t="shared" si="30"/>
        <v>263.92</v>
      </c>
      <c r="L1314" s="60"/>
      <c r="M1314" s="55" t="s">
        <v>43</v>
      </c>
      <c r="N1314" s="47">
        <f t="shared" si="28"/>
        <v>263.92</v>
      </c>
      <c r="O1314" s="54">
        <v>45731</v>
      </c>
      <c r="P1314" s="62">
        <v>18933</v>
      </c>
      <c r="R1314" t="str">
        <f t="shared" si="32"/>
        <v>Mar/25</v>
      </c>
    </row>
    <row r="1315" spans="2:18" ht="15.75" customHeight="1">
      <c r="B1315" s="54">
        <v>45722</v>
      </c>
      <c r="C1315" s="55" t="s">
        <v>132</v>
      </c>
      <c r="D1315" s="55">
        <v>2025</v>
      </c>
      <c r="E1315" s="56">
        <v>5</v>
      </c>
      <c r="F1315" s="57" t="s">
        <v>66</v>
      </c>
      <c r="G1315" s="58" t="s">
        <v>46</v>
      </c>
      <c r="H1315" s="57" t="s">
        <v>65</v>
      </c>
      <c r="I1315" s="59" t="s">
        <v>42</v>
      </c>
      <c r="J1315" s="96">
        <v>27</v>
      </c>
      <c r="K1315" s="47">
        <f t="shared" si="30"/>
        <v>135</v>
      </c>
      <c r="L1315" s="60"/>
      <c r="M1315" s="55" t="s">
        <v>43</v>
      </c>
      <c r="N1315" s="47">
        <f t="shared" si="28"/>
        <v>135</v>
      </c>
      <c r="O1315" s="54">
        <v>45731</v>
      </c>
      <c r="P1315" s="62">
        <v>18933</v>
      </c>
      <c r="R1315" t="str">
        <f t="shared" si="32"/>
        <v>Mar/25</v>
      </c>
    </row>
    <row r="1316" spans="2:18" ht="15.75" customHeight="1">
      <c r="B1316" s="54">
        <v>45722</v>
      </c>
      <c r="C1316" s="55" t="s">
        <v>132</v>
      </c>
      <c r="D1316" s="55">
        <v>2025</v>
      </c>
      <c r="E1316" s="56">
        <v>25</v>
      </c>
      <c r="F1316" s="57" t="s">
        <v>385</v>
      </c>
      <c r="G1316" s="57" t="s">
        <v>46</v>
      </c>
      <c r="H1316" s="58" t="s">
        <v>633</v>
      </c>
      <c r="I1316" s="59" t="s">
        <v>42</v>
      </c>
      <c r="J1316" s="96">
        <v>15.354799999999999</v>
      </c>
      <c r="K1316" s="47">
        <f t="shared" si="30"/>
        <v>383.87</v>
      </c>
      <c r="L1316" s="60"/>
      <c r="M1316" s="55" t="s">
        <v>51</v>
      </c>
      <c r="N1316" s="47">
        <f t="shared" si="28"/>
        <v>383.87</v>
      </c>
      <c r="O1316" s="54">
        <v>45729</v>
      </c>
      <c r="P1316" s="97">
        <v>32618</v>
      </c>
      <c r="R1316" t="str">
        <f t="shared" si="32"/>
        <v>Mar/25</v>
      </c>
    </row>
    <row r="1317" spans="2:18" ht="15.75" customHeight="1">
      <c r="B1317" s="54">
        <v>45722</v>
      </c>
      <c r="C1317" s="55" t="s">
        <v>132</v>
      </c>
      <c r="D1317" s="55">
        <v>2025</v>
      </c>
      <c r="E1317" s="116">
        <v>12.5</v>
      </c>
      <c r="F1317" s="58" t="s">
        <v>723</v>
      </c>
      <c r="G1317" s="57" t="s">
        <v>46</v>
      </c>
      <c r="H1317" s="58" t="s">
        <v>633</v>
      </c>
      <c r="I1317" s="59" t="s">
        <v>42</v>
      </c>
      <c r="J1317" s="96">
        <v>17.9312</v>
      </c>
      <c r="K1317" s="47">
        <f t="shared" si="30"/>
        <v>224.14000000000001</v>
      </c>
      <c r="L1317" s="60"/>
      <c r="M1317" s="55" t="s">
        <v>51</v>
      </c>
      <c r="N1317" s="47">
        <f t="shared" si="28"/>
        <v>224.14000000000001</v>
      </c>
      <c r="O1317" s="54">
        <v>45729</v>
      </c>
      <c r="P1317" s="97">
        <v>32618</v>
      </c>
      <c r="R1317" t="str">
        <f t="shared" si="32"/>
        <v>Mar/25</v>
      </c>
    </row>
    <row r="1318" spans="2:18" ht="15.75" customHeight="1">
      <c r="B1318" s="54">
        <v>45722</v>
      </c>
      <c r="C1318" s="55" t="s">
        <v>132</v>
      </c>
      <c r="D1318" s="55">
        <v>2025</v>
      </c>
      <c r="E1318" s="56">
        <v>2</v>
      </c>
      <c r="F1318" s="57" t="s">
        <v>724</v>
      </c>
      <c r="G1318" s="58" t="s">
        <v>46</v>
      </c>
      <c r="H1318" s="57" t="s">
        <v>184</v>
      </c>
      <c r="I1318" s="59" t="s">
        <v>42</v>
      </c>
      <c r="J1318" s="60">
        <v>153.36000000000001</v>
      </c>
      <c r="K1318" s="47">
        <f t="shared" si="30"/>
        <v>306.72000000000003</v>
      </c>
      <c r="L1318" s="60"/>
      <c r="M1318" s="55" t="s">
        <v>51</v>
      </c>
      <c r="N1318" s="47">
        <f t="shared" si="28"/>
        <v>306.72000000000003</v>
      </c>
      <c r="O1318" s="54">
        <v>45730</v>
      </c>
      <c r="P1318" s="62">
        <v>1608108</v>
      </c>
      <c r="R1318" t="str">
        <f t="shared" si="32"/>
        <v>Mar/25</v>
      </c>
    </row>
    <row r="1319" spans="2:18" ht="15.75" customHeight="1">
      <c r="B1319" s="54">
        <v>45722</v>
      </c>
      <c r="C1319" s="55" t="s">
        <v>132</v>
      </c>
      <c r="D1319" s="55">
        <v>2025</v>
      </c>
      <c r="E1319" s="56">
        <v>1</v>
      </c>
      <c r="F1319" s="57" t="s">
        <v>725</v>
      </c>
      <c r="G1319" s="57" t="s">
        <v>57</v>
      </c>
      <c r="H1319" s="57" t="s">
        <v>184</v>
      </c>
      <c r="I1319" s="59" t="s">
        <v>42</v>
      </c>
      <c r="J1319" s="60">
        <v>54.13</v>
      </c>
      <c r="K1319" s="47">
        <f t="shared" si="30"/>
        <v>54.13</v>
      </c>
      <c r="L1319" s="60"/>
      <c r="M1319" s="55" t="s">
        <v>51</v>
      </c>
      <c r="N1319" s="47">
        <f t="shared" si="28"/>
        <v>54.13</v>
      </c>
      <c r="O1319" s="54">
        <v>45730</v>
      </c>
      <c r="P1319" s="62">
        <v>1608108</v>
      </c>
      <c r="R1319" t="str">
        <f t="shared" si="32"/>
        <v>Mar/25</v>
      </c>
    </row>
    <row r="1320" spans="2:18" ht="15.75" customHeight="1">
      <c r="B1320" s="54">
        <v>45723</v>
      </c>
      <c r="C1320" s="55" t="s">
        <v>132</v>
      </c>
      <c r="D1320" s="55">
        <v>2025</v>
      </c>
      <c r="E1320" s="56">
        <v>1</v>
      </c>
      <c r="F1320" s="57" t="s">
        <v>355</v>
      </c>
      <c r="G1320" s="57" t="s">
        <v>40</v>
      </c>
      <c r="H1320" s="57" t="s">
        <v>220</v>
      </c>
      <c r="I1320" s="59" t="s">
        <v>42</v>
      </c>
      <c r="J1320" s="60">
        <v>85</v>
      </c>
      <c r="K1320" s="47">
        <f t="shared" si="30"/>
        <v>85</v>
      </c>
      <c r="L1320" s="60"/>
      <c r="M1320" s="55" t="s">
        <v>43</v>
      </c>
      <c r="N1320" s="47">
        <f t="shared" si="28"/>
        <v>85</v>
      </c>
      <c r="O1320" s="54">
        <v>45727</v>
      </c>
      <c r="P1320" s="62">
        <v>0</v>
      </c>
      <c r="R1320" t="str">
        <f t="shared" si="32"/>
        <v>Mar/25</v>
      </c>
    </row>
    <row r="1321" spans="2:18" ht="15.75" customHeight="1">
      <c r="B1321" s="54">
        <v>45723</v>
      </c>
      <c r="C1321" s="55" t="s">
        <v>132</v>
      </c>
      <c r="D1321" s="55">
        <v>2025</v>
      </c>
      <c r="E1321" s="56">
        <v>1</v>
      </c>
      <c r="F1321" s="57" t="s">
        <v>712</v>
      </c>
      <c r="G1321" s="57" t="s">
        <v>108</v>
      </c>
      <c r="H1321" s="57" t="s">
        <v>694</v>
      </c>
      <c r="I1321" s="59" t="s">
        <v>42</v>
      </c>
      <c r="J1321" s="60">
        <v>1500</v>
      </c>
      <c r="K1321" s="47">
        <f t="shared" si="30"/>
        <v>1500</v>
      </c>
      <c r="L1321" s="60"/>
      <c r="M1321" s="55" t="s">
        <v>43</v>
      </c>
      <c r="N1321" s="47">
        <f t="shared" si="28"/>
        <v>1500</v>
      </c>
      <c r="O1321" s="54">
        <v>45723</v>
      </c>
      <c r="P1321" s="62">
        <v>0</v>
      </c>
      <c r="R1321" t="str">
        <f t="shared" si="32"/>
        <v>Mar/25</v>
      </c>
    </row>
    <row r="1322" spans="2:18" ht="15.75" customHeight="1">
      <c r="B1322" s="54">
        <v>45723</v>
      </c>
      <c r="C1322" s="55" t="s">
        <v>132</v>
      </c>
      <c r="D1322" s="55">
        <v>2025</v>
      </c>
      <c r="E1322" s="56">
        <v>6</v>
      </c>
      <c r="F1322" s="58" t="s">
        <v>64</v>
      </c>
      <c r="G1322" s="57" t="s">
        <v>46</v>
      </c>
      <c r="H1322" s="58" t="s">
        <v>65</v>
      </c>
      <c r="I1322" s="59" t="s">
        <v>42</v>
      </c>
      <c r="J1322" s="60">
        <v>32.99</v>
      </c>
      <c r="K1322" s="47">
        <f t="shared" si="30"/>
        <v>197.94</v>
      </c>
      <c r="L1322" s="60"/>
      <c r="M1322" s="55" t="s">
        <v>43</v>
      </c>
      <c r="N1322" s="47">
        <f t="shared" si="28"/>
        <v>197.94</v>
      </c>
      <c r="O1322" s="54">
        <v>45731</v>
      </c>
      <c r="P1322" s="62">
        <v>18969</v>
      </c>
      <c r="R1322" t="str">
        <f t="shared" si="32"/>
        <v>Mar/25</v>
      </c>
    </row>
    <row r="1323" spans="2:18" ht="15.75" customHeight="1">
      <c r="B1323" s="54">
        <v>45723</v>
      </c>
      <c r="C1323" s="55" t="s">
        <v>132</v>
      </c>
      <c r="D1323" s="55">
        <v>2025</v>
      </c>
      <c r="E1323" s="56">
        <v>4</v>
      </c>
      <c r="F1323" s="57" t="s">
        <v>66</v>
      </c>
      <c r="G1323" s="58" t="s">
        <v>46</v>
      </c>
      <c r="H1323" s="57" t="s">
        <v>65</v>
      </c>
      <c r="I1323" s="59" t="s">
        <v>42</v>
      </c>
      <c r="J1323" s="96">
        <v>27</v>
      </c>
      <c r="K1323" s="47">
        <f t="shared" si="30"/>
        <v>108</v>
      </c>
      <c r="L1323" s="60"/>
      <c r="M1323" s="55" t="s">
        <v>43</v>
      </c>
      <c r="N1323" s="47">
        <f t="shared" si="28"/>
        <v>108</v>
      </c>
      <c r="O1323" s="54">
        <v>45731</v>
      </c>
      <c r="P1323" s="62">
        <v>18969</v>
      </c>
      <c r="R1323" t="str">
        <f t="shared" si="32"/>
        <v>Mar/25</v>
      </c>
    </row>
    <row r="1324" spans="2:18" ht="15.75" customHeight="1">
      <c r="B1324" s="54">
        <v>45723</v>
      </c>
      <c r="C1324" s="55" t="s">
        <v>132</v>
      </c>
      <c r="D1324" s="55">
        <v>2025</v>
      </c>
      <c r="E1324" s="56">
        <v>6</v>
      </c>
      <c r="F1324" s="57" t="s">
        <v>666</v>
      </c>
      <c r="G1324" s="57" t="s">
        <v>40</v>
      </c>
      <c r="H1324" s="57" t="s">
        <v>667</v>
      </c>
      <c r="I1324" s="59" t="s">
        <v>42</v>
      </c>
      <c r="J1324" s="60">
        <v>25.99</v>
      </c>
      <c r="K1324" s="47">
        <f t="shared" si="30"/>
        <v>155.94</v>
      </c>
      <c r="L1324" s="60"/>
      <c r="M1324" s="55" t="s">
        <v>51</v>
      </c>
      <c r="N1324" s="47">
        <f t="shared" si="28"/>
        <v>155.94</v>
      </c>
      <c r="O1324" s="54">
        <v>45737</v>
      </c>
      <c r="P1324" s="62">
        <v>520682</v>
      </c>
      <c r="R1324" t="str">
        <f t="shared" si="32"/>
        <v>Mar/25</v>
      </c>
    </row>
    <row r="1325" spans="2:18" ht="15.75" customHeight="1">
      <c r="B1325" s="54">
        <v>45723</v>
      </c>
      <c r="C1325" s="55" t="s">
        <v>132</v>
      </c>
      <c r="D1325" s="55">
        <v>2025</v>
      </c>
      <c r="E1325" s="56">
        <v>6</v>
      </c>
      <c r="F1325" s="58" t="s">
        <v>726</v>
      </c>
      <c r="G1325" s="57" t="s">
        <v>40</v>
      </c>
      <c r="H1325" s="58" t="s">
        <v>667</v>
      </c>
      <c r="I1325" s="59" t="s">
        <v>42</v>
      </c>
      <c r="J1325" s="96">
        <v>46.99</v>
      </c>
      <c r="K1325" s="47">
        <f t="shared" si="30"/>
        <v>281.94</v>
      </c>
      <c r="L1325" s="60"/>
      <c r="M1325" s="55" t="s">
        <v>51</v>
      </c>
      <c r="N1325" s="47">
        <f t="shared" si="28"/>
        <v>281.94</v>
      </c>
      <c r="O1325" s="54">
        <v>45737</v>
      </c>
      <c r="P1325" s="62">
        <v>520682</v>
      </c>
      <c r="R1325" t="str">
        <f t="shared" si="32"/>
        <v>Mar/25</v>
      </c>
    </row>
    <row r="1326" spans="2:18" ht="15.75" customHeight="1">
      <c r="B1326" s="54">
        <v>45723</v>
      </c>
      <c r="C1326" s="55" t="s">
        <v>132</v>
      </c>
      <c r="D1326" s="55">
        <v>2025</v>
      </c>
      <c r="E1326" s="56">
        <v>6</v>
      </c>
      <c r="F1326" s="58" t="s">
        <v>727</v>
      </c>
      <c r="G1326" s="57" t="s">
        <v>40</v>
      </c>
      <c r="H1326" s="58" t="s">
        <v>667</v>
      </c>
      <c r="I1326" s="59" t="s">
        <v>42</v>
      </c>
      <c r="J1326" s="96">
        <v>46.99</v>
      </c>
      <c r="K1326" s="47">
        <f t="shared" si="30"/>
        <v>281.94</v>
      </c>
      <c r="L1326" s="60"/>
      <c r="M1326" s="55" t="s">
        <v>51</v>
      </c>
      <c r="N1326" s="47">
        <f t="shared" si="28"/>
        <v>281.94</v>
      </c>
      <c r="O1326" s="54">
        <v>45737</v>
      </c>
      <c r="P1326" s="62">
        <v>520682</v>
      </c>
      <c r="R1326" t="str">
        <f t="shared" si="32"/>
        <v>Mar/25</v>
      </c>
    </row>
    <row r="1327" spans="2:18" ht="15.75" customHeight="1">
      <c r="B1327" s="54">
        <v>45723</v>
      </c>
      <c r="C1327" s="55" t="s">
        <v>132</v>
      </c>
      <c r="D1327" s="55">
        <v>2025</v>
      </c>
      <c r="E1327" s="56">
        <v>12</v>
      </c>
      <c r="F1327" s="58" t="s">
        <v>728</v>
      </c>
      <c r="G1327" s="57" t="s">
        <v>40</v>
      </c>
      <c r="H1327" s="58" t="s">
        <v>667</v>
      </c>
      <c r="I1327" s="59" t="s">
        <v>42</v>
      </c>
      <c r="J1327" s="96">
        <v>46.99</v>
      </c>
      <c r="K1327" s="47">
        <f t="shared" si="30"/>
        <v>563.88</v>
      </c>
      <c r="L1327" s="60"/>
      <c r="M1327" s="55" t="s">
        <v>51</v>
      </c>
      <c r="N1327" s="47">
        <f t="shared" si="28"/>
        <v>563.88</v>
      </c>
      <c r="O1327" s="54">
        <v>45737</v>
      </c>
      <c r="P1327" s="62">
        <v>520682</v>
      </c>
      <c r="R1327" t="str">
        <f t="shared" si="32"/>
        <v>Mar/25</v>
      </c>
    </row>
    <row r="1328" spans="2:18" ht="15.75" customHeight="1">
      <c r="B1328" s="54">
        <v>45723</v>
      </c>
      <c r="C1328" s="55" t="s">
        <v>132</v>
      </c>
      <c r="D1328" s="55">
        <v>2025</v>
      </c>
      <c r="E1328" s="56">
        <v>6</v>
      </c>
      <c r="F1328" s="57" t="s">
        <v>729</v>
      </c>
      <c r="G1328" s="57" t="s">
        <v>40</v>
      </c>
      <c r="H1328" s="57" t="s">
        <v>667</v>
      </c>
      <c r="I1328" s="59" t="s">
        <v>42</v>
      </c>
      <c r="J1328" s="96">
        <v>46.99</v>
      </c>
      <c r="K1328" s="47">
        <f t="shared" si="30"/>
        <v>281.94</v>
      </c>
      <c r="L1328" s="60"/>
      <c r="M1328" s="55" t="s">
        <v>51</v>
      </c>
      <c r="N1328" s="47">
        <f t="shared" si="28"/>
        <v>281.94</v>
      </c>
      <c r="O1328" s="54">
        <v>45737</v>
      </c>
      <c r="P1328" s="62">
        <v>520682</v>
      </c>
      <c r="R1328" t="str">
        <f t="shared" si="32"/>
        <v>Mar/25</v>
      </c>
    </row>
    <row r="1329" spans="2:18" ht="15.75" customHeight="1">
      <c r="B1329" s="54">
        <v>45723</v>
      </c>
      <c r="C1329" s="55" t="s">
        <v>132</v>
      </c>
      <c r="D1329" s="55">
        <v>2025</v>
      </c>
      <c r="E1329" s="56">
        <v>24</v>
      </c>
      <c r="F1329" s="57" t="s">
        <v>730</v>
      </c>
      <c r="G1329" s="57" t="s">
        <v>40</v>
      </c>
      <c r="H1329" s="57" t="s">
        <v>667</v>
      </c>
      <c r="I1329" s="59" t="s">
        <v>42</v>
      </c>
      <c r="J1329" s="60">
        <v>46.99</v>
      </c>
      <c r="K1329" s="47">
        <f t="shared" si="30"/>
        <v>1127.76</v>
      </c>
      <c r="L1329" s="60"/>
      <c r="M1329" s="55" t="s">
        <v>51</v>
      </c>
      <c r="N1329" s="47">
        <f t="shared" si="28"/>
        <v>1127.76</v>
      </c>
      <c r="O1329" s="54">
        <v>45737</v>
      </c>
      <c r="P1329" s="62">
        <v>520764</v>
      </c>
      <c r="R1329" t="str">
        <f t="shared" si="32"/>
        <v>Mar/25</v>
      </c>
    </row>
    <row r="1330" spans="2:18" ht="15.75" customHeight="1">
      <c r="B1330" s="54">
        <v>45723</v>
      </c>
      <c r="C1330" s="55" t="s">
        <v>132</v>
      </c>
      <c r="D1330" s="55">
        <v>2025</v>
      </c>
      <c r="E1330" s="56">
        <v>4</v>
      </c>
      <c r="F1330" s="58" t="s">
        <v>81</v>
      </c>
      <c r="G1330" s="57" t="s">
        <v>77</v>
      </c>
      <c r="H1330" s="58" t="s">
        <v>78</v>
      </c>
      <c r="I1330" s="59" t="s">
        <v>42</v>
      </c>
      <c r="J1330" s="60">
        <v>510</v>
      </c>
      <c r="K1330" s="47">
        <f t="shared" si="30"/>
        <v>2040</v>
      </c>
      <c r="L1330" s="60"/>
      <c r="M1330" s="55" t="s">
        <v>43</v>
      </c>
      <c r="N1330" s="47">
        <f t="shared" si="28"/>
        <v>2040</v>
      </c>
      <c r="O1330" s="54">
        <v>45727</v>
      </c>
      <c r="P1330" s="62">
        <v>867</v>
      </c>
      <c r="R1330" t="str">
        <f t="shared" si="32"/>
        <v>Mar/25</v>
      </c>
    </row>
    <row r="1331" spans="2:18" ht="15.75" customHeight="1">
      <c r="B1331" s="54">
        <v>45723</v>
      </c>
      <c r="C1331" s="55" t="s">
        <v>132</v>
      </c>
      <c r="D1331" s="55">
        <v>2025</v>
      </c>
      <c r="E1331" s="56">
        <v>1</v>
      </c>
      <c r="F1331" s="57" t="s">
        <v>378</v>
      </c>
      <c r="G1331" s="57" t="s">
        <v>46</v>
      </c>
      <c r="H1331" s="57" t="s">
        <v>379</v>
      </c>
      <c r="I1331" s="59" t="s">
        <v>42</v>
      </c>
      <c r="J1331" s="60">
        <v>450</v>
      </c>
      <c r="K1331" s="47">
        <f t="shared" si="30"/>
        <v>450</v>
      </c>
      <c r="L1331" s="60"/>
      <c r="M1331" s="55" t="s">
        <v>43</v>
      </c>
      <c r="N1331" s="47">
        <f t="shared" si="28"/>
        <v>450</v>
      </c>
      <c r="O1331" s="54">
        <v>45723</v>
      </c>
      <c r="P1331" s="62">
        <v>0</v>
      </c>
      <c r="R1331" t="str">
        <f t="shared" si="32"/>
        <v>Mar/25</v>
      </c>
    </row>
    <row r="1332" spans="2:18" ht="15.75" customHeight="1">
      <c r="B1332" s="54">
        <v>45724</v>
      </c>
      <c r="C1332" s="55" t="s">
        <v>132</v>
      </c>
      <c r="D1332" s="55">
        <v>2025</v>
      </c>
      <c r="E1332" s="56">
        <v>1</v>
      </c>
      <c r="F1332" s="57" t="s">
        <v>731</v>
      </c>
      <c r="G1332" s="57" t="s">
        <v>108</v>
      </c>
      <c r="H1332" s="57" t="s">
        <v>732</v>
      </c>
      <c r="I1332" s="59" t="s">
        <v>42</v>
      </c>
      <c r="J1332" s="60">
        <v>500</v>
      </c>
      <c r="K1332" s="47">
        <f t="shared" si="30"/>
        <v>500</v>
      </c>
      <c r="L1332" s="60"/>
      <c r="M1332" s="55" t="s">
        <v>43</v>
      </c>
      <c r="N1332" s="47">
        <f t="shared" si="28"/>
        <v>500</v>
      </c>
      <c r="O1332" s="54">
        <v>45724</v>
      </c>
      <c r="P1332" s="62">
        <v>0</v>
      </c>
      <c r="R1332" t="str">
        <f t="shared" si="32"/>
        <v>Mar/25</v>
      </c>
    </row>
    <row r="1333" spans="2:18" ht="15.75" customHeight="1">
      <c r="B1333" s="54">
        <v>45724</v>
      </c>
      <c r="C1333" s="55" t="s">
        <v>132</v>
      </c>
      <c r="D1333" s="55">
        <v>2025</v>
      </c>
      <c r="E1333" s="56">
        <v>1</v>
      </c>
      <c r="F1333" s="57" t="s">
        <v>160</v>
      </c>
      <c r="G1333" s="57" t="s">
        <v>108</v>
      </c>
      <c r="H1333" s="57" t="s">
        <v>733</v>
      </c>
      <c r="I1333" s="59" t="s">
        <v>42</v>
      </c>
      <c r="J1333" s="60">
        <v>300</v>
      </c>
      <c r="K1333" s="47">
        <f t="shared" si="30"/>
        <v>300</v>
      </c>
      <c r="L1333" s="60"/>
      <c r="M1333" s="55" t="s">
        <v>43</v>
      </c>
      <c r="N1333" s="47">
        <f t="shared" si="28"/>
        <v>300</v>
      </c>
      <c r="O1333" s="54">
        <v>45724</v>
      </c>
      <c r="P1333" s="62">
        <v>0</v>
      </c>
      <c r="R1333" t="str">
        <f t="shared" si="32"/>
        <v>Mar/25</v>
      </c>
    </row>
    <row r="1334" spans="2:18" ht="15.75" customHeight="1">
      <c r="B1334" s="54">
        <v>45724</v>
      </c>
      <c r="C1334" s="55" t="s">
        <v>132</v>
      </c>
      <c r="D1334" s="55">
        <v>2025</v>
      </c>
      <c r="E1334" s="56">
        <v>7</v>
      </c>
      <c r="F1334" s="58" t="s">
        <v>64</v>
      </c>
      <c r="G1334" s="57" t="s">
        <v>46</v>
      </c>
      <c r="H1334" s="58" t="s">
        <v>65</v>
      </c>
      <c r="I1334" s="59" t="s">
        <v>42</v>
      </c>
      <c r="J1334" s="60">
        <v>32.99</v>
      </c>
      <c r="K1334" s="47">
        <f t="shared" si="30"/>
        <v>230.93</v>
      </c>
      <c r="L1334" s="60"/>
      <c r="M1334" s="55" t="s">
        <v>43</v>
      </c>
      <c r="N1334" s="47">
        <f t="shared" si="28"/>
        <v>230.93</v>
      </c>
      <c r="O1334" s="54">
        <v>45731</v>
      </c>
      <c r="P1334" s="97">
        <v>19009</v>
      </c>
      <c r="R1334" t="str">
        <f t="shared" si="32"/>
        <v>Mar/25</v>
      </c>
    </row>
    <row r="1335" spans="2:18" ht="15.75" customHeight="1">
      <c r="B1335" s="54">
        <v>45724</v>
      </c>
      <c r="C1335" s="55" t="s">
        <v>132</v>
      </c>
      <c r="D1335" s="55">
        <v>2025</v>
      </c>
      <c r="E1335" s="56">
        <v>5</v>
      </c>
      <c r="F1335" s="57" t="s">
        <v>66</v>
      </c>
      <c r="G1335" s="58" t="s">
        <v>46</v>
      </c>
      <c r="H1335" s="57" t="s">
        <v>65</v>
      </c>
      <c r="I1335" s="59" t="s">
        <v>42</v>
      </c>
      <c r="J1335" s="96">
        <v>27</v>
      </c>
      <c r="K1335" s="47">
        <f t="shared" si="30"/>
        <v>135</v>
      </c>
      <c r="L1335" s="60"/>
      <c r="M1335" s="55" t="s">
        <v>43</v>
      </c>
      <c r="N1335" s="47">
        <f t="shared" si="28"/>
        <v>135</v>
      </c>
      <c r="O1335" s="54">
        <v>45731</v>
      </c>
      <c r="P1335" s="97">
        <v>19009</v>
      </c>
      <c r="R1335" t="str">
        <f t="shared" si="32"/>
        <v>Mar/25</v>
      </c>
    </row>
    <row r="1336" spans="2:18" ht="15.75" customHeight="1">
      <c r="B1336" s="54">
        <v>45724</v>
      </c>
      <c r="C1336" s="55" t="s">
        <v>132</v>
      </c>
      <c r="D1336" s="55">
        <v>2025</v>
      </c>
      <c r="E1336" s="56">
        <v>1</v>
      </c>
      <c r="F1336" s="57" t="s">
        <v>734</v>
      </c>
      <c r="G1336" s="57" t="s">
        <v>61</v>
      </c>
      <c r="H1336" s="57" t="s">
        <v>413</v>
      </c>
      <c r="I1336" s="59" t="s">
        <v>42</v>
      </c>
      <c r="J1336" s="60">
        <v>59.8</v>
      </c>
      <c r="K1336" s="47">
        <f t="shared" si="30"/>
        <v>59.8</v>
      </c>
      <c r="L1336" s="60"/>
      <c r="M1336" s="55" t="s">
        <v>43</v>
      </c>
      <c r="N1336" s="47">
        <f t="shared" si="28"/>
        <v>59.8</v>
      </c>
      <c r="O1336" s="54">
        <v>45724</v>
      </c>
      <c r="P1336" s="62">
        <v>0</v>
      </c>
      <c r="R1336" t="str">
        <f t="shared" si="32"/>
        <v>Mar/25</v>
      </c>
    </row>
    <row r="1337" spans="2:18" ht="15.75" customHeight="1">
      <c r="B1337" s="54">
        <v>45725</v>
      </c>
      <c r="C1337" s="55" t="s">
        <v>132</v>
      </c>
      <c r="D1337" s="55">
        <v>2025</v>
      </c>
      <c r="E1337" s="56">
        <v>1</v>
      </c>
      <c r="F1337" s="57" t="s">
        <v>735</v>
      </c>
      <c r="G1337" s="57" t="s">
        <v>104</v>
      </c>
      <c r="H1337" s="57" t="s">
        <v>369</v>
      </c>
      <c r="I1337" s="59" t="s">
        <v>42</v>
      </c>
      <c r="J1337" s="60">
        <v>76.569999999999993</v>
      </c>
      <c r="K1337" s="47">
        <f t="shared" si="30"/>
        <v>76.569999999999993</v>
      </c>
      <c r="L1337" s="60"/>
      <c r="M1337" s="55" t="s">
        <v>43</v>
      </c>
      <c r="N1337" s="47">
        <f t="shared" si="28"/>
        <v>76.569999999999993</v>
      </c>
      <c r="O1337" s="54">
        <v>45725</v>
      </c>
      <c r="P1337" s="62">
        <v>0</v>
      </c>
      <c r="R1337" t="str">
        <f t="shared" si="32"/>
        <v>Mar/25</v>
      </c>
    </row>
    <row r="1338" spans="2:18" ht="15.75" customHeight="1">
      <c r="B1338" s="54">
        <v>45725</v>
      </c>
      <c r="C1338" s="55" t="s">
        <v>132</v>
      </c>
      <c r="D1338" s="55">
        <v>2025</v>
      </c>
      <c r="E1338" s="56">
        <v>4</v>
      </c>
      <c r="F1338" s="58" t="s">
        <v>81</v>
      </c>
      <c r="G1338" s="57" t="s">
        <v>77</v>
      </c>
      <c r="H1338" s="58" t="s">
        <v>78</v>
      </c>
      <c r="I1338" s="59" t="s">
        <v>42</v>
      </c>
      <c r="J1338" s="60">
        <v>510</v>
      </c>
      <c r="K1338" s="47">
        <f t="shared" si="30"/>
        <v>2040</v>
      </c>
      <c r="L1338" s="60"/>
      <c r="M1338" s="55" t="s">
        <v>43</v>
      </c>
      <c r="N1338" s="47">
        <f t="shared" si="28"/>
        <v>2040</v>
      </c>
      <c r="O1338" s="54">
        <v>45727</v>
      </c>
      <c r="P1338" s="62">
        <v>882</v>
      </c>
      <c r="R1338" t="str">
        <f t="shared" si="32"/>
        <v>Mar/25</v>
      </c>
    </row>
    <row r="1339" spans="2:18" ht="15.75" customHeight="1">
      <c r="B1339" s="54">
        <v>45725</v>
      </c>
      <c r="C1339" s="55" t="s">
        <v>132</v>
      </c>
      <c r="D1339" s="55">
        <v>2025</v>
      </c>
      <c r="E1339" s="56">
        <v>1</v>
      </c>
      <c r="F1339" s="57" t="s">
        <v>75</v>
      </c>
      <c r="G1339" s="57" t="s">
        <v>77</v>
      </c>
      <c r="H1339" s="57" t="s">
        <v>78</v>
      </c>
      <c r="I1339" s="59" t="s">
        <v>42</v>
      </c>
      <c r="J1339" s="60">
        <v>435</v>
      </c>
      <c r="K1339" s="47">
        <f t="shared" si="30"/>
        <v>435</v>
      </c>
      <c r="L1339" s="60"/>
      <c r="M1339" s="55" t="s">
        <v>43</v>
      </c>
      <c r="N1339" s="47">
        <f t="shared" si="28"/>
        <v>435</v>
      </c>
      <c r="O1339" s="54">
        <v>45727</v>
      </c>
      <c r="P1339" s="62">
        <v>882</v>
      </c>
      <c r="R1339" t="str">
        <f t="shared" si="32"/>
        <v>Mar/25</v>
      </c>
    </row>
    <row r="1340" spans="2:18" ht="15.75" customHeight="1">
      <c r="B1340" s="54">
        <v>45725</v>
      </c>
      <c r="C1340" s="55" t="s">
        <v>132</v>
      </c>
      <c r="D1340" s="55">
        <v>2025</v>
      </c>
      <c r="E1340" s="56">
        <v>1</v>
      </c>
      <c r="F1340" s="57" t="s">
        <v>531</v>
      </c>
      <c r="G1340" s="57" t="s">
        <v>46</v>
      </c>
      <c r="H1340" s="57" t="s">
        <v>307</v>
      </c>
      <c r="I1340" s="59" t="s">
        <v>42</v>
      </c>
      <c r="J1340" s="60">
        <v>35.86</v>
      </c>
      <c r="K1340" s="47">
        <f t="shared" si="30"/>
        <v>35.86</v>
      </c>
      <c r="L1340" s="60"/>
      <c r="M1340" s="55" t="s">
        <v>43</v>
      </c>
      <c r="N1340" s="47">
        <f t="shared" si="28"/>
        <v>35.86</v>
      </c>
      <c r="O1340" s="54">
        <v>45725</v>
      </c>
      <c r="P1340" s="62">
        <v>0</v>
      </c>
      <c r="R1340" t="str">
        <f t="shared" si="32"/>
        <v>Mar/25</v>
      </c>
    </row>
    <row r="1341" spans="2:18" ht="15.75" customHeight="1">
      <c r="B1341" s="54">
        <v>45726</v>
      </c>
      <c r="C1341" s="55" t="s">
        <v>132</v>
      </c>
      <c r="D1341" s="55">
        <v>2025</v>
      </c>
      <c r="E1341" s="127">
        <v>17.920000000000002</v>
      </c>
      <c r="F1341" s="58" t="s">
        <v>249</v>
      </c>
      <c r="G1341" s="57" t="s">
        <v>46</v>
      </c>
      <c r="H1341" s="58" t="s">
        <v>626</v>
      </c>
      <c r="I1341" s="59" t="s">
        <v>42</v>
      </c>
      <c r="J1341" s="96">
        <v>35.5</v>
      </c>
      <c r="K1341" s="47">
        <f t="shared" si="30"/>
        <v>636.16000000000008</v>
      </c>
      <c r="L1341" s="60"/>
      <c r="M1341" s="55" t="s">
        <v>51</v>
      </c>
      <c r="N1341" s="47">
        <f t="shared" si="28"/>
        <v>636.16000000000008</v>
      </c>
      <c r="O1341" s="54">
        <v>45732</v>
      </c>
      <c r="P1341" s="97">
        <v>2275205</v>
      </c>
      <c r="R1341" t="str">
        <f t="shared" si="32"/>
        <v>Mar/25</v>
      </c>
    </row>
    <row r="1342" spans="2:18" ht="15.75" customHeight="1">
      <c r="B1342" s="54">
        <v>45726</v>
      </c>
      <c r="C1342" s="55" t="s">
        <v>132</v>
      </c>
      <c r="D1342" s="55">
        <v>2025</v>
      </c>
      <c r="E1342" s="56">
        <v>21</v>
      </c>
      <c r="F1342" s="58" t="s">
        <v>736</v>
      </c>
      <c r="G1342" s="57" t="s">
        <v>46</v>
      </c>
      <c r="H1342" s="58" t="s">
        <v>594</v>
      </c>
      <c r="I1342" s="59" t="s">
        <v>42</v>
      </c>
      <c r="J1342" s="96">
        <v>1.59</v>
      </c>
      <c r="K1342" s="47">
        <f t="shared" si="30"/>
        <v>33.39</v>
      </c>
      <c r="L1342" s="60"/>
      <c r="M1342" s="55" t="s">
        <v>51</v>
      </c>
      <c r="N1342" s="47">
        <f t="shared" si="28"/>
        <v>33.39</v>
      </c>
      <c r="O1342" s="54">
        <v>45740</v>
      </c>
      <c r="P1342" s="97">
        <v>870334</v>
      </c>
      <c r="R1342" t="str">
        <f t="shared" si="32"/>
        <v>Mar/25</v>
      </c>
    </row>
    <row r="1343" spans="2:18" ht="15.75" customHeight="1">
      <c r="B1343" s="54">
        <v>45726</v>
      </c>
      <c r="C1343" s="55" t="s">
        <v>132</v>
      </c>
      <c r="D1343" s="55">
        <v>2025</v>
      </c>
      <c r="E1343" s="56">
        <v>21</v>
      </c>
      <c r="F1343" s="58" t="s">
        <v>737</v>
      </c>
      <c r="G1343" s="57" t="s">
        <v>46</v>
      </c>
      <c r="H1343" s="58" t="s">
        <v>594</v>
      </c>
      <c r="I1343" s="59" t="s">
        <v>42</v>
      </c>
      <c r="J1343" s="96">
        <v>1.59</v>
      </c>
      <c r="K1343" s="47">
        <f t="shared" si="30"/>
        <v>33.39</v>
      </c>
      <c r="L1343" s="60"/>
      <c r="M1343" s="55" t="s">
        <v>51</v>
      </c>
      <c r="N1343" s="47">
        <f t="shared" si="28"/>
        <v>33.39</v>
      </c>
      <c r="O1343" s="54">
        <v>45740</v>
      </c>
      <c r="P1343" s="97">
        <v>870334</v>
      </c>
      <c r="R1343" t="str">
        <f t="shared" si="32"/>
        <v>Mar/25</v>
      </c>
    </row>
    <row r="1344" spans="2:18" ht="15.75" customHeight="1">
      <c r="B1344" s="54">
        <v>45726</v>
      </c>
      <c r="C1344" s="55" t="s">
        <v>132</v>
      </c>
      <c r="D1344" s="55">
        <v>2025</v>
      </c>
      <c r="E1344" s="56">
        <v>84</v>
      </c>
      <c r="F1344" s="57" t="s">
        <v>595</v>
      </c>
      <c r="G1344" s="57" t="s">
        <v>46</v>
      </c>
      <c r="H1344" s="57" t="s">
        <v>594</v>
      </c>
      <c r="I1344" s="59" t="s">
        <v>42</v>
      </c>
      <c r="J1344" s="96">
        <v>1.59</v>
      </c>
      <c r="K1344" s="47">
        <f t="shared" si="30"/>
        <v>133.56</v>
      </c>
      <c r="L1344" s="60"/>
      <c r="M1344" s="55" t="s">
        <v>51</v>
      </c>
      <c r="N1344" s="47">
        <f t="shared" si="28"/>
        <v>133.56</v>
      </c>
      <c r="O1344" s="54">
        <v>45740</v>
      </c>
      <c r="P1344" s="97">
        <v>870334</v>
      </c>
      <c r="R1344" t="str">
        <f t="shared" si="32"/>
        <v>Mar/25</v>
      </c>
    </row>
    <row r="1345" spans="2:18" ht="15.75" customHeight="1">
      <c r="B1345" s="54">
        <v>45726</v>
      </c>
      <c r="C1345" s="55" t="s">
        <v>132</v>
      </c>
      <c r="D1345" s="55">
        <v>2025</v>
      </c>
      <c r="E1345" s="56">
        <v>42</v>
      </c>
      <c r="F1345" s="57" t="s">
        <v>738</v>
      </c>
      <c r="G1345" s="57" t="s">
        <v>46</v>
      </c>
      <c r="H1345" s="57" t="s">
        <v>594</v>
      </c>
      <c r="I1345" s="59" t="s">
        <v>42</v>
      </c>
      <c r="J1345" s="96">
        <v>1.59</v>
      </c>
      <c r="K1345" s="47">
        <f t="shared" si="30"/>
        <v>66.78</v>
      </c>
      <c r="L1345" s="60"/>
      <c r="M1345" s="55" t="s">
        <v>51</v>
      </c>
      <c r="N1345" s="47">
        <f t="shared" si="28"/>
        <v>66.78</v>
      </c>
      <c r="O1345" s="54">
        <v>45740</v>
      </c>
      <c r="P1345" s="97">
        <v>870334</v>
      </c>
      <c r="R1345" t="str">
        <f t="shared" si="32"/>
        <v>Mar/25</v>
      </c>
    </row>
    <row r="1346" spans="2:18" ht="15.75" customHeight="1">
      <c r="B1346" s="54">
        <v>45726</v>
      </c>
      <c r="C1346" s="55" t="s">
        <v>132</v>
      </c>
      <c r="D1346" s="55">
        <v>2025</v>
      </c>
      <c r="E1346" s="56">
        <v>84</v>
      </c>
      <c r="F1346" s="57" t="s">
        <v>739</v>
      </c>
      <c r="G1346" s="57" t="s">
        <v>46</v>
      </c>
      <c r="H1346" s="57" t="s">
        <v>594</v>
      </c>
      <c r="I1346" s="59" t="s">
        <v>42</v>
      </c>
      <c r="J1346" s="96">
        <v>1.59</v>
      </c>
      <c r="K1346" s="47">
        <f t="shared" si="30"/>
        <v>133.56</v>
      </c>
      <c r="L1346" s="60"/>
      <c r="M1346" s="55" t="s">
        <v>51</v>
      </c>
      <c r="N1346" s="47">
        <f t="shared" si="28"/>
        <v>133.56</v>
      </c>
      <c r="O1346" s="54">
        <v>45740</v>
      </c>
      <c r="P1346" s="97">
        <v>870334</v>
      </c>
      <c r="R1346" t="str">
        <f t="shared" si="32"/>
        <v>Mar/25</v>
      </c>
    </row>
    <row r="1347" spans="2:18" ht="15.75" customHeight="1">
      <c r="B1347" s="54">
        <v>45726</v>
      </c>
      <c r="C1347" s="55" t="s">
        <v>132</v>
      </c>
      <c r="D1347" s="55">
        <v>2025</v>
      </c>
      <c r="E1347" s="56">
        <v>1</v>
      </c>
      <c r="F1347" s="57" t="s">
        <v>740</v>
      </c>
      <c r="G1347" s="57" t="s">
        <v>40</v>
      </c>
      <c r="H1347" s="57" t="s">
        <v>300</v>
      </c>
      <c r="I1347" s="59" t="s">
        <v>42</v>
      </c>
      <c r="J1347" s="60">
        <v>441</v>
      </c>
      <c r="K1347" s="47">
        <f t="shared" si="30"/>
        <v>441</v>
      </c>
      <c r="L1347" s="60"/>
      <c r="M1347" s="55" t="s">
        <v>43</v>
      </c>
      <c r="N1347" s="47">
        <f t="shared" si="28"/>
        <v>441</v>
      </c>
      <c r="O1347" s="54">
        <v>45726</v>
      </c>
      <c r="P1347" s="62">
        <v>0</v>
      </c>
      <c r="R1347" t="str">
        <f t="shared" ref="R1347:R1410" si="33">IF(B1347="","",PROPER(TEXT(B1347,"mmm/aa")))</f>
        <v>Mar/25</v>
      </c>
    </row>
    <row r="1348" spans="2:18" ht="15.75" customHeight="1">
      <c r="B1348" s="54">
        <v>45726</v>
      </c>
      <c r="C1348" s="55" t="s">
        <v>132</v>
      </c>
      <c r="D1348" s="55">
        <v>2025</v>
      </c>
      <c r="E1348" s="56">
        <v>1</v>
      </c>
      <c r="F1348" s="57" t="s">
        <v>741</v>
      </c>
      <c r="G1348" s="57" t="s">
        <v>40</v>
      </c>
      <c r="H1348" s="57" t="s">
        <v>181</v>
      </c>
      <c r="I1348" s="59" t="s">
        <v>42</v>
      </c>
      <c r="J1348" s="60">
        <v>225</v>
      </c>
      <c r="K1348" s="47">
        <f t="shared" si="30"/>
        <v>225</v>
      </c>
      <c r="L1348" s="60"/>
      <c r="M1348" s="55" t="s">
        <v>51</v>
      </c>
      <c r="N1348" s="47">
        <f t="shared" si="28"/>
        <v>225</v>
      </c>
      <c r="O1348" s="54">
        <v>45741</v>
      </c>
      <c r="P1348" s="62">
        <v>6040</v>
      </c>
      <c r="R1348" t="str">
        <f t="shared" si="33"/>
        <v>Mar/25</v>
      </c>
    </row>
    <row r="1349" spans="2:18" ht="15.75" customHeight="1">
      <c r="B1349" s="54">
        <v>45726</v>
      </c>
      <c r="C1349" s="55" t="s">
        <v>132</v>
      </c>
      <c r="D1349" s="55">
        <v>2025</v>
      </c>
      <c r="E1349" s="56">
        <v>6</v>
      </c>
      <c r="F1349" s="57" t="s">
        <v>742</v>
      </c>
      <c r="G1349" s="57" t="s">
        <v>40</v>
      </c>
      <c r="H1349" s="57" t="s">
        <v>181</v>
      </c>
      <c r="I1349" s="59" t="s">
        <v>42</v>
      </c>
      <c r="J1349" s="60">
        <v>69</v>
      </c>
      <c r="K1349" s="47">
        <f t="shared" si="30"/>
        <v>414</v>
      </c>
      <c r="L1349" s="60"/>
      <c r="M1349" s="55" t="s">
        <v>51</v>
      </c>
      <c r="N1349" s="47">
        <f t="shared" si="28"/>
        <v>414</v>
      </c>
      <c r="O1349" s="54">
        <v>45741</v>
      </c>
      <c r="P1349" s="62">
        <v>6040</v>
      </c>
      <c r="R1349" t="str">
        <f t="shared" si="33"/>
        <v>Mar/25</v>
      </c>
    </row>
    <row r="1350" spans="2:18" ht="15.75" customHeight="1">
      <c r="B1350" s="54">
        <v>45726</v>
      </c>
      <c r="C1350" s="55" t="s">
        <v>132</v>
      </c>
      <c r="D1350" s="55">
        <v>2025</v>
      </c>
      <c r="E1350" s="56">
        <v>6</v>
      </c>
      <c r="F1350" s="57" t="s">
        <v>632</v>
      </c>
      <c r="G1350" s="57" t="s">
        <v>40</v>
      </c>
      <c r="H1350" s="57" t="s">
        <v>181</v>
      </c>
      <c r="I1350" s="59" t="s">
        <v>42</v>
      </c>
      <c r="J1350" s="60">
        <v>39</v>
      </c>
      <c r="K1350" s="47">
        <f t="shared" si="30"/>
        <v>234</v>
      </c>
      <c r="L1350" s="60"/>
      <c r="M1350" s="55" t="s">
        <v>51</v>
      </c>
      <c r="N1350" s="47">
        <f t="shared" si="28"/>
        <v>234</v>
      </c>
      <c r="O1350" s="54">
        <v>45741</v>
      </c>
      <c r="P1350" s="62">
        <v>6040</v>
      </c>
      <c r="R1350" t="str">
        <f t="shared" si="33"/>
        <v>Mar/25</v>
      </c>
    </row>
    <row r="1351" spans="2:18" ht="15.75" customHeight="1">
      <c r="B1351" s="54">
        <v>45727</v>
      </c>
      <c r="C1351" s="55" t="s">
        <v>132</v>
      </c>
      <c r="D1351" s="55">
        <v>2025</v>
      </c>
      <c r="E1351" s="56">
        <v>1</v>
      </c>
      <c r="F1351" s="57" t="s">
        <v>355</v>
      </c>
      <c r="G1351" s="57" t="s">
        <v>40</v>
      </c>
      <c r="H1351" s="57" t="s">
        <v>220</v>
      </c>
      <c r="I1351" s="59" t="s">
        <v>42</v>
      </c>
      <c r="J1351" s="60">
        <v>85</v>
      </c>
      <c r="K1351" s="47">
        <f t="shared" si="30"/>
        <v>85</v>
      </c>
      <c r="L1351" s="60"/>
      <c r="M1351" s="55" t="s">
        <v>43</v>
      </c>
      <c r="N1351" s="47">
        <f t="shared" ref="N1351:N1605" si="34">K1351+L1351</f>
        <v>85</v>
      </c>
      <c r="O1351" s="54">
        <v>45727</v>
      </c>
      <c r="P1351" s="97">
        <v>24405</v>
      </c>
      <c r="R1351" t="str">
        <f t="shared" si="33"/>
        <v>Mar/25</v>
      </c>
    </row>
    <row r="1352" spans="2:18" ht="15.75" customHeight="1">
      <c r="B1352" s="54">
        <v>45727</v>
      </c>
      <c r="C1352" s="55" t="s">
        <v>132</v>
      </c>
      <c r="D1352" s="55">
        <v>2025</v>
      </c>
      <c r="E1352" s="56">
        <v>3</v>
      </c>
      <c r="F1352" s="58" t="s">
        <v>743</v>
      </c>
      <c r="G1352" s="57" t="s">
        <v>46</v>
      </c>
      <c r="H1352" s="57" t="s">
        <v>220</v>
      </c>
      <c r="I1352" s="59" t="s">
        <v>42</v>
      </c>
      <c r="J1352" s="96">
        <v>15</v>
      </c>
      <c r="K1352" s="47">
        <f t="shared" si="30"/>
        <v>45</v>
      </c>
      <c r="L1352" s="60"/>
      <c r="M1352" s="55" t="s">
        <v>43</v>
      </c>
      <c r="N1352" s="47">
        <f t="shared" si="34"/>
        <v>45</v>
      </c>
      <c r="O1352" s="54">
        <v>45727</v>
      </c>
      <c r="P1352" s="97">
        <v>24405</v>
      </c>
      <c r="R1352" t="str">
        <f t="shared" si="33"/>
        <v>Mar/25</v>
      </c>
    </row>
    <row r="1353" spans="2:18" ht="15.75" customHeight="1">
      <c r="B1353" s="54">
        <v>45727</v>
      </c>
      <c r="C1353" s="55" t="s">
        <v>132</v>
      </c>
      <c r="D1353" s="55">
        <v>2025</v>
      </c>
      <c r="E1353" s="56">
        <v>1</v>
      </c>
      <c r="F1353" s="57" t="s">
        <v>486</v>
      </c>
      <c r="G1353" s="57" t="s">
        <v>46</v>
      </c>
      <c r="H1353" s="57" t="s">
        <v>220</v>
      </c>
      <c r="I1353" s="59" t="s">
        <v>42</v>
      </c>
      <c r="J1353" s="96">
        <v>19.5</v>
      </c>
      <c r="K1353" s="47">
        <f t="shared" si="30"/>
        <v>19.5</v>
      </c>
      <c r="L1353" s="60"/>
      <c r="M1353" s="55" t="s">
        <v>43</v>
      </c>
      <c r="N1353" s="47">
        <f t="shared" si="34"/>
        <v>19.5</v>
      </c>
      <c r="O1353" s="54">
        <v>45727</v>
      </c>
      <c r="P1353" s="97">
        <v>24405</v>
      </c>
      <c r="R1353" t="str">
        <f t="shared" si="33"/>
        <v>Mar/25</v>
      </c>
    </row>
    <row r="1354" spans="2:18" ht="15.75" customHeight="1">
      <c r="B1354" s="54">
        <v>45727</v>
      </c>
      <c r="C1354" s="55" t="s">
        <v>132</v>
      </c>
      <c r="D1354" s="55">
        <v>2025</v>
      </c>
      <c r="E1354" s="56">
        <v>1</v>
      </c>
      <c r="F1354" s="58" t="s">
        <v>455</v>
      </c>
      <c r="G1354" s="57" t="s">
        <v>46</v>
      </c>
      <c r="H1354" s="57" t="s">
        <v>220</v>
      </c>
      <c r="I1354" s="59" t="s">
        <v>42</v>
      </c>
      <c r="J1354" s="96">
        <v>3.5</v>
      </c>
      <c r="K1354" s="47">
        <f t="shared" si="30"/>
        <v>3.5</v>
      </c>
      <c r="L1354" s="60"/>
      <c r="M1354" s="55" t="s">
        <v>43</v>
      </c>
      <c r="N1354" s="47">
        <f t="shared" si="34"/>
        <v>3.5</v>
      </c>
      <c r="O1354" s="54">
        <v>45727</v>
      </c>
      <c r="P1354" s="97">
        <v>24405</v>
      </c>
      <c r="R1354" t="str">
        <f t="shared" si="33"/>
        <v>Mar/25</v>
      </c>
    </row>
    <row r="1355" spans="2:18" ht="15.75" customHeight="1">
      <c r="B1355" s="54">
        <v>45727</v>
      </c>
      <c r="C1355" s="55" t="s">
        <v>132</v>
      </c>
      <c r="D1355" s="55">
        <v>2025</v>
      </c>
      <c r="E1355" s="56">
        <v>1</v>
      </c>
      <c r="F1355" s="57" t="s">
        <v>744</v>
      </c>
      <c r="G1355" s="58" t="s">
        <v>46</v>
      </c>
      <c r="H1355" s="57" t="s">
        <v>220</v>
      </c>
      <c r="I1355" s="59" t="s">
        <v>42</v>
      </c>
      <c r="J1355" s="60">
        <v>5</v>
      </c>
      <c r="K1355" s="47">
        <f t="shared" si="30"/>
        <v>5</v>
      </c>
      <c r="L1355" s="60"/>
      <c r="M1355" s="55" t="s">
        <v>43</v>
      </c>
      <c r="N1355" s="47">
        <f t="shared" si="34"/>
        <v>5</v>
      </c>
      <c r="O1355" s="54">
        <v>45727</v>
      </c>
      <c r="P1355" s="97">
        <v>24405</v>
      </c>
      <c r="R1355" t="str">
        <f t="shared" si="33"/>
        <v>Mar/25</v>
      </c>
    </row>
    <row r="1356" spans="2:18" ht="15.75" customHeight="1">
      <c r="B1356" s="54">
        <v>45727</v>
      </c>
      <c r="C1356" s="55" t="s">
        <v>132</v>
      </c>
      <c r="D1356" s="55">
        <v>2025</v>
      </c>
      <c r="E1356" s="56">
        <v>5</v>
      </c>
      <c r="F1356" s="58" t="s">
        <v>64</v>
      </c>
      <c r="G1356" s="57" t="s">
        <v>46</v>
      </c>
      <c r="H1356" s="58" t="s">
        <v>65</v>
      </c>
      <c r="I1356" s="59" t="s">
        <v>42</v>
      </c>
      <c r="J1356" s="60">
        <v>32.99</v>
      </c>
      <c r="K1356" s="47">
        <f t="shared" si="30"/>
        <v>164.95000000000002</v>
      </c>
      <c r="L1356" s="60"/>
      <c r="M1356" s="55" t="s">
        <v>43</v>
      </c>
      <c r="N1356" s="47">
        <f t="shared" si="34"/>
        <v>164.95000000000002</v>
      </c>
      <c r="O1356" s="54">
        <v>45747</v>
      </c>
      <c r="P1356" s="97">
        <v>19067</v>
      </c>
      <c r="R1356" t="str">
        <f t="shared" si="33"/>
        <v>Mar/25</v>
      </c>
    </row>
    <row r="1357" spans="2:18" ht="15.75" customHeight="1">
      <c r="B1357" s="54">
        <v>45727</v>
      </c>
      <c r="C1357" s="55" t="s">
        <v>132</v>
      </c>
      <c r="D1357" s="55">
        <v>2025</v>
      </c>
      <c r="E1357" s="56">
        <v>3</v>
      </c>
      <c r="F1357" s="57" t="s">
        <v>66</v>
      </c>
      <c r="G1357" s="58" t="s">
        <v>46</v>
      </c>
      <c r="H1357" s="57" t="s">
        <v>65</v>
      </c>
      <c r="I1357" s="59" t="s">
        <v>42</v>
      </c>
      <c r="J1357" s="96">
        <v>27</v>
      </c>
      <c r="K1357" s="47">
        <f t="shared" si="30"/>
        <v>81</v>
      </c>
      <c r="L1357" s="60"/>
      <c r="M1357" s="55" t="s">
        <v>43</v>
      </c>
      <c r="N1357" s="47">
        <f t="shared" si="34"/>
        <v>81</v>
      </c>
      <c r="O1357" s="54">
        <v>45747</v>
      </c>
      <c r="P1357" s="97">
        <v>19067</v>
      </c>
      <c r="R1357" t="str">
        <f t="shared" si="33"/>
        <v>Mar/25</v>
      </c>
    </row>
    <row r="1358" spans="2:18" ht="15.75" customHeight="1">
      <c r="B1358" s="54">
        <v>45727</v>
      </c>
      <c r="C1358" s="55" t="s">
        <v>132</v>
      </c>
      <c r="D1358" s="55">
        <v>2025</v>
      </c>
      <c r="E1358" s="56">
        <v>50</v>
      </c>
      <c r="F1358" s="57" t="s">
        <v>745</v>
      </c>
      <c r="G1358" s="57" t="s">
        <v>46</v>
      </c>
      <c r="H1358" s="57" t="s">
        <v>633</v>
      </c>
      <c r="I1358" s="59" t="s">
        <v>42</v>
      </c>
      <c r="J1358" s="60">
        <v>15.353999999999999</v>
      </c>
      <c r="K1358" s="47">
        <f t="shared" si="30"/>
        <v>767.69999999999993</v>
      </c>
      <c r="L1358" s="60"/>
      <c r="M1358" s="55" t="s">
        <v>51</v>
      </c>
      <c r="N1358" s="47">
        <f t="shared" si="34"/>
        <v>767.69999999999993</v>
      </c>
      <c r="O1358" s="54">
        <v>45741</v>
      </c>
      <c r="P1358" s="62">
        <v>32891</v>
      </c>
      <c r="R1358" t="str">
        <f t="shared" si="33"/>
        <v>Mar/25</v>
      </c>
    </row>
    <row r="1359" spans="2:18" ht="15.75" customHeight="1">
      <c r="B1359" s="54">
        <v>45727</v>
      </c>
      <c r="C1359" s="55" t="s">
        <v>132</v>
      </c>
      <c r="D1359" s="55">
        <v>2025</v>
      </c>
      <c r="E1359" s="56">
        <v>12</v>
      </c>
      <c r="F1359" s="57" t="s">
        <v>193</v>
      </c>
      <c r="G1359" s="57" t="s">
        <v>40</v>
      </c>
      <c r="H1359" s="57" t="s">
        <v>223</v>
      </c>
      <c r="I1359" s="59" t="s">
        <v>42</v>
      </c>
      <c r="J1359" s="60">
        <v>105.9</v>
      </c>
      <c r="K1359" s="47">
        <f t="shared" si="30"/>
        <v>1270.8000000000002</v>
      </c>
      <c r="L1359" s="60"/>
      <c r="M1359" s="55" t="s">
        <v>51</v>
      </c>
      <c r="N1359" s="47">
        <f t="shared" si="34"/>
        <v>1270.8000000000002</v>
      </c>
      <c r="O1359" s="54">
        <v>45734</v>
      </c>
      <c r="P1359" s="62">
        <v>1357581</v>
      </c>
      <c r="R1359" t="str">
        <f t="shared" si="33"/>
        <v>Mar/25</v>
      </c>
    </row>
    <row r="1360" spans="2:18" ht="15.75" customHeight="1">
      <c r="B1360" s="54">
        <v>45727</v>
      </c>
      <c r="C1360" s="55" t="s">
        <v>132</v>
      </c>
      <c r="D1360" s="55">
        <v>2025</v>
      </c>
      <c r="E1360" s="56">
        <v>2</v>
      </c>
      <c r="F1360" s="57" t="s">
        <v>691</v>
      </c>
      <c r="G1360" s="57" t="s">
        <v>40</v>
      </c>
      <c r="H1360" s="58" t="s">
        <v>91</v>
      </c>
      <c r="I1360" s="59" t="s">
        <v>42</v>
      </c>
      <c r="J1360" s="96">
        <v>276</v>
      </c>
      <c r="K1360" s="47">
        <f t="shared" si="30"/>
        <v>552</v>
      </c>
      <c r="L1360" s="60"/>
      <c r="M1360" s="55" t="s">
        <v>51</v>
      </c>
      <c r="N1360" s="47">
        <f t="shared" si="34"/>
        <v>552</v>
      </c>
      <c r="O1360" s="54">
        <v>45741</v>
      </c>
      <c r="P1360" s="97">
        <v>9421</v>
      </c>
      <c r="R1360" t="str">
        <f t="shared" si="33"/>
        <v>Mar/25</v>
      </c>
    </row>
    <row r="1361" spans="2:18" ht="15.75" customHeight="1">
      <c r="B1361" s="54">
        <v>45727</v>
      </c>
      <c r="C1361" s="55" t="s">
        <v>132</v>
      </c>
      <c r="D1361" s="55">
        <v>2025</v>
      </c>
      <c r="E1361" s="116">
        <v>9.6</v>
      </c>
      <c r="F1361" s="58" t="s">
        <v>602</v>
      </c>
      <c r="G1361" s="57" t="s">
        <v>46</v>
      </c>
      <c r="H1361" s="58" t="s">
        <v>231</v>
      </c>
      <c r="I1361" s="59" t="s">
        <v>42</v>
      </c>
      <c r="J1361" s="96">
        <v>34.33</v>
      </c>
      <c r="K1361" s="47">
        <f t="shared" si="30"/>
        <v>329.56799999999998</v>
      </c>
      <c r="L1361" s="60"/>
      <c r="M1361" s="55" t="s">
        <v>51</v>
      </c>
      <c r="N1361" s="47">
        <f t="shared" si="34"/>
        <v>329.56799999999998</v>
      </c>
      <c r="O1361" s="54">
        <v>45741</v>
      </c>
      <c r="P1361" s="97">
        <v>948145</v>
      </c>
      <c r="R1361" t="str">
        <f t="shared" si="33"/>
        <v>Mar/25</v>
      </c>
    </row>
    <row r="1362" spans="2:18" ht="15.75" customHeight="1">
      <c r="B1362" s="54">
        <v>45728</v>
      </c>
      <c r="C1362" s="55" t="s">
        <v>132</v>
      </c>
      <c r="D1362" s="55">
        <v>2025</v>
      </c>
      <c r="E1362" s="56">
        <v>2</v>
      </c>
      <c r="F1362" s="58" t="s">
        <v>64</v>
      </c>
      <c r="G1362" s="57" t="s">
        <v>46</v>
      </c>
      <c r="H1362" s="58" t="s">
        <v>65</v>
      </c>
      <c r="I1362" s="59" t="s">
        <v>42</v>
      </c>
      <c r="J1362" s="60">
        <v>32.99</v>
      </c>
      <c r="K1362" s="47">
        <f t="shared" si="30"/>
        <v>65.98</v>
      </c>
      <c r="L1362" s="60"/>
      <c r="M1362" s="55" t="s">
        <v>43</v>
      </c>
      <c r="N1362" s="47">
        <f t="shared" si="34"/>
        <v>65.98</v>
      </c>
      <c r="O1362" s="54">
        <v>45747</v>
      </c>
      <c r="P1362" s="97">
        <v>19103</v>
      </c>
      <c r="R1362" t="str">
        <f t="shared" si="33"/>
        <v>Mar/25</v>
      </c>
    </row>
    <row r="1363" spans="2:18" ht="15.75" customHeight="1">
      <c r="B1363" s="54">
        <v>45728</v>
      </c>
      <c r="C1363" s="55" t="s">
        <v>132</v>
      </c>
      <c r="D1363" s="55">
        <v>2025</v>
      </c>
      <c r="E1363" s="56">
        <v>10</v>
      </c>
      <c r="F1363" s="57" t="s">
        <v>67</v>
      </c>
      <c r="G1363" s="57" t="s">
        <v>46</v>
      </c>
      <c r="H1363" s="57" t="s">
        <v>68</v>
      </c>
      <c r="I1363" s="59" t="s">
        <v>42</v>
      </c>
      <c r="J1363" s="60">
        <v>30.3</v>
      </c>
      <c r="K1363" s="47">
        <f t="shared" si="30"/>
        <v>303</v>
      </c>
      <c r="L1363" s="60"/>
      <c r="M1363" s="55" t="s">
        <v>51</v>
      </c>
      <c r="N1363" s="47">
        <f t="shared" si="34"/>
        <v>303</v>
      </c>
      <c r="O1363" s="54">
        <v>45735</v>
      </c>
      <c r="P1363" s="62">
        <v>1298545</v>
      </c>
      <c r="R1363" t="str">
        <f t="shared" si="33"/>
        <v>Mar/25</v>
      </c>
    </row>
    <row r="1364" spans="2:18" ht="15.75" customHeight="1">
      <c r="B1364" s="54">
        <v>45728</v>
      </c>
      <c r="C1364" s="55" t="s">
        <v>132</v>
      </c>
      <c r="D1364" s="55">
        <v>2025</v>
      </c>
      <c r="E1364" s="56">
        <v>4</v>
      </c>
      <c r="F1364" s="57" t="s">
        <v>642</v>
      </c>
      <c r="G1364" s="57" t="s">
        <v>46</v>
      </c>
      <c r="H1364" s="57" t="s">
        <v>184</v>
      </c>
      <c r="I1364" s="59" t="s">
        <v>42</v>
      </c>
      <c r="J1364" s="60">
        <v>157.9</v>
      </c>
      <c r="K1364" s="47">
        <f t="shared" si="30"/>
        <v>631.6</v>
      </c>
      <c r="L1364" s="60"/>
      <c r="M1364" s="55" t="s">
        <v>51</v>
      </c>
      <c r="N1364" s="47">
        <f t="shared" si="34"/>
        <v>631.6</v>
      </c>
      <c r="O1364" s="54">
        <v>45735</v>
      </c>
      <c r="P1364" s="62">
        <v>1612430</v>
      </c>
      <c r="R1364" t="str">
        <f t="shared" si="33"/>
        <v>Mar/25</v>
      </c>
    </row>
    <row r="1365" spans="2:18" ht="15.75" customHeight="1">
      <c r="B1365" s="54">
        <v>45728</v>
      </c>
      <c r="C1365" s="55" t="s">
        <v>132</v>
      </c>
      <c r="D1365" s="55">
        <v>2025</v>
      </c>
      <c r="E1365" s="56">
        <v>1</v>
      </c>
      <c r="F1365" s="57" t="s">
        <v>746</v>
      </c>
      <c r="G1365" s="57" t="s">
        <v>61</v>
      </c>
      <c r="H1365" s="57" t="s">
        <v>442</v>
      </c>
      <c r="I1365" s="59" t="s">
        <v>42</v>
      </c>
      <c r="J1365" s="60">
        <v>48.9</v>
      </c>
      <c r="K1365" s="47">
        <f t="shared" si="30"/>
        <v>48.9</v>
      </c>
      <c r="L1365" s="60"/>
      <c r="M1365" s="55" t="s">
        <v>43</v>
      </c>
      <c r="N1365" s="47">
        <f t="shared" si="34"/>
        <v>48.9</v>
      </c>
      <c r="O1365" s="54">
        <v>45728</v>
      </c>
      <c r="P1365" s="62">
        <v>0</v>
      </c>
      <c r="R1365" t="str">
        <f t="shared" si="33"/>
        <v>Mar/25</v>
      </c>
    </row>
    <row r="1366" spans="2:18" ht="15.75" customHeight="1">
      <c r="B1366" s="54">
        <v>45728</v>
      </c>
      <c r="C1366" s="55" t="s">
        <v>132</v>
      </c>
      <c r="D1366" s="55">
        <v>2025</v>
      </c>
      <c r="E1366" s="56">
        <v>1</v>
      </c>
      <c r="F1366" s="58" t="s">
        <v>747</v>
      </c>
      <c r="G1366" s="57" t="s">
        <v>61</v>
      </c>
      <c r="H1366" s="58" t="s">
        <v>748</v>
      </c>
      <c r="I1366" s="59" t="s">
        <v>42</v>
      </c>
      <c r="J1366" s="96">
        <v>377.9</v>
      </c>
      <c r="K1366" s="47">
        <f t="shared" si="30"/>
        <v>377.9</v>
      </c>
      <c r="L1366" s="60"/>
      <c r="M1366" s="55" t="s">
        <v>43</v>
      </c>
      <c r="N1366" s="47">
        <f t="shared" si="34"/>
        <v>377.9</v>
      </c>
      <c r="O1366" s="54">
        <v>45728</v>
      </c>
      <c r="P1366" s="97">
        <v>0</v>
      </c>
      <c r="R1366" t="str">
        <f t="shared" si="33"/>
        <v>Mar/25</v>
      </c>
    </row>
    <row r="1367" spans="2:18" ht="15.75" customHeight="1">
      <c r="B1367" s="54">
        <v>45728</v>
      </c>
      <c r="C1367" s="55" t="s">
        <v>132</v>
      </c>
      <c r="D1367" s="55">
        <v>2025</v>
      </c>
      <c r="E1367" s="56">
        <v>1</v>
      </c>
      <c r="F1367" s="58" t="s">
        <v>749</v>
      </c>
      <c r="G1367" s="57" t="s">
        <v>46</v>
      </c>
      <c r="H1367" s="58" t="s">
        <v>750</v>
      </c>
      <c r="I1367" s="59" t="s">
        <v>42</v>
      </c>
      <c r="J1367" s="96">
        <v>737.4</v>
      </c>
      <c r="K1367" s="47">
        <f t="shared" si="30"/>
        <v>737.4</v>
      </c>
      <c r="L1367" s="60"/>
      <c r="M1367" s="55" t="s">
        <v>43</v>
      </c>
      <c r="N1367" s="47">
        <f t="shared" si="34"/>
        <v>737.4</v>
      </c>
      <c r="O1367" s="54">
        <v>45728</v>
      </c>
      <c r="P1367" s="97">
        <v>0</v>
      </c>
      <c r="R1367" t="str">
        <f t="shared" si="33"/>
        <v>Mar/25</v>
      </c>
    </row>
    <row r="1368" spans="2:18" ht="15.75" customHeight="1">
      <c r="B1368" s="54">
        <v>45728</v>
      </c>
      <c r="C1368" s="55" t="s">
        <v>132</v>
      </c>
      <c r="D1368" s="55">
        <v>2025</v>
      </c>
      <c r="E1368" s="56">
        <v>1</v>
      </c>
      <c r="F1368" s="57" t="s">
        <v>751</v>
      </c>
      <c r="G1368" s="57" t="s">
        <v>53</v>
      </c>
      <c r="H1368" s="58" t="s">
        <v>752</v>
      </c>
      <c r="I1368" s="59" t="s">
        <v>42</v>
      </c>
      <c r="J1368" s="96">
        <v>452</v>
      </c>
      <c r="K1368" s="47">
        <f t="shared" si="30"/>
        <v>452</v>
      </c>
      <c r="L1368" s="60"/>
      <c r="M1368" s="55" t="s">
        <v>43</v>
      </c>
      <c r="N1368" s="47">
        <f t="shared" si="34"/>
        <v>452</v>
      </c>
      <c r="O1368" s="54">
        <v>45728</v>
      </c>
      <c r="P1368" s="97">
        <v>0</v>
      </c>
      <c r="R1368" t="str">
        <f t="shared" si="33"/>
        <v>Mar/25</v>
      </c>
    </row>
    <row r="1369" spans="2:18" ht="15.75" customHeight="1">
      <c r="B1369" s="54">
        <v>45729</v>
      </c>
      <c r="C1369" s="55" t="s">
        <v>132</v>
      </c>
      <c r="D1369" s="55">
        <v>2025</v>
      </c>
      <c r="E1369" s="56">
        <v>1</v>
      </c>
      <c r="F1369" s="57" t="s">
        <v>486</v>
      </c>
      <c r="G1369" s="57" t="s">
        <v>46</v>
      </c>
      <c r="H1369" s="57" t="s">
        <v>220</v>
      </c>
      <c r="I1369" s="59" t="s">
        <v>42</v>
      </c>
      <c r="J1369" s="60">
        <v>32.5</v>
      </c>
      <c r="K1369" s="47">
        <f t="shared" si="30"/>
        <v>32.5</v>
      </c>
      <c r="L1369" s="60"/>
      <c r="M1369" s="55" t="s">
        <v>43</v>
      </c>
      <c r="N1369" s="47">
        <f t="shared" si="34"/>
        <v>32.5</v>
      </c>
      <c r="O1369" s="54">
        <v>45741</v>
      </c>
      <c r="P1369" s="62">
        <v>0</v>
      </c>
      <c r="R1369" t="str">
        <f t="shared" si="33"/>
        <v>Mar/25</v>
      </c>
    </row>
    <row r="1370" spans="2:18" ht="15.75" customHeight="1">
      <c r="B1370" s="54">
        <v>45729</v>
      </c>
      <c r="C1370" s="55" t="s">
        <v>132</v>
      </c>
      <c r="D1370" s="55">
        <v>2025</v>
      </c>
      <c r="E1370" s="56">
        <v>1</v>
      </c>
      <c r="F1370" s="57" t="s">
        <v>753</v>
      </c>
      <c r="G1370" s="57" t="s">
        <v>40</v>
      </c>
      <c r="H1370" s="57" t="s">
        <v>220</v>
      </c>
      <c r="I1370" s="59" t="s">
        <v>42</v>
      </c>
      <c r="J1370" s="60">
        <v>5</v>
      </c>
      <c r="K1370" s="47">
        <f t="shared" si="30"/>
        <v>5</v>
      </c>
      <c r="L1370" s="60"/>
      <c r="M1370" s="55" t="s">
        <v>43</v>
      </c>
      <c r="N1370" s="47">
        <f t="shared" si="34"/>
        <v>5</v>
      </c>
      <c r="O1370" s="54">
        <v>45741</v>
      </c>
      <c r="P1370" s="62">
        <v>0</v>
      </c>
      <c r="R1370" t="str">
        <f t="shared" si="33"/>
        <v>Mar/25</v>
      </c>
    </row>
    <row r="1371" spans="2:18" ht="15.75" customHeight="1">
      <c r="B1371" s="54">
        <v>45729</v>
      </c>
      <c r="C1371" s="55" t="s">
        <v>132</v>
      </c>
      <c r="D1371" s="55">
        <v>2025</v>
      </c>
      <c r="E1371" s="56">
        <v>1</v>
      </c>
      <c r="F1371" s="57" t="s">
        <v>754</v>
      </c>
      <c r="G1371" s="57" t="s">
        <v>46</v>
      </c>
      <c r="H1371" s="57" t="s">
        <v>220</v>
      </c>
      <c r="I1371" s="59" t="s">
        <v>42</v>
      </c>
      <c r="J1371" s="60">
        <v>5.5</v>
      </c>
      <c r="K1371" s="47">
        <f t="shared" si="30"/>
        <v>5.5</v>
      </c>
      <c r="L1371" s="60"/>
      <c r="M1371" s="55" t="s">
        <v>43</v>
      </c>
      <c r="N1371" s="47">
        <f t="shared" si="34"/>
        <v>5.5</v>
      </c>
      <c r="O1371" s="54">
        <v>45741</v>
      </c>
      <c r="P1371" s="62">
        <v>0</v>
      </c>
      <c r="R1371" t="str">
        <f t="shared" si="33"/>
        <v>Mar/25</v>
      </c>
    </row>
    <row r="1372" spans="2:18" ht="15.75" customHeight="1">
      <c r="B1372" s="54">
        <v>45729</v>
      </c>
      <c r="C1372" s="55" t="s">
        <v>132</v>
      </c>
      <c r="D1372" s="55">
        <v>2025</v>
      </c>
      <c r="E1372" s="56">
        <v>1</v>
      </c>
      <c r="F1372" s="57" t="s">
        <v>755</v>
      </c>
      <c r="G1372" s="57" t="s">
        <v>46</v>
      </c>
      <c r="H1372" s="57" t="s">
        <v>220</v>
      </c>
      <c r="I1372" s="59" t="s">
        <v>42</v>
      </c>
      <c r="J1372" s="60">
        <v>5.5</v>
      </c>
      <c r="K1372" s="47">
        <f t="shared" si="30"/>
        <v>5.5</v>
      </c>
      <c r="L1372" s="60"/>
      <c r="M1372" s="55" t="s">
        <v>43</v>
      </c>
      <c r="N1372" s="47">
        <f t="shared" si="34"/>
        <v>5.5</v>
      </c>
      <c r="O1372" s="54">
        <v>45741</v>
      </c>
      <c r="P1372" s="62">
        <v>0</v>
      </c>
      <c r="R1372" t="str">
        <f t="shared" si="33"/>
        <v>Mar/25</v>
      </c>
    </row>
    <row r="1373" spans="2:18" ht="15.75" customHeight="1">
      <c r="B1373" s="54">
        <v>45729</v>
      </c>
      <c r="C1373" s="55" t="s">
        <v>132</v>
      </c>
      <c r="D1373" s="55">
        <v>2025</v>
      </c>
      <c r="E1373" s="56">
        <v>5</v>
      </c>
      <c r="F1373" s="58" t="s">
        <v>64</v>
      </c>
      <c r="G1373" s="57" t="s">
        <v>46</v>
      </c>
      <c r="H1373" s="58" t="s">
        <v>65</v>
      </c>
      <c r="I1373" s="59" t="s">
        <v>42</v>
      </c>
      <c r="J1373" s="60">
        <v>32.99</v>
      </c>
      <c r="K1373" s="47">
        <f t="shared" si="30"/>
        <v>164.95000000000002</v>
      </c>
      <c r="L1373" s="60"/>
      <c r="M1373" s="55" t="s">
        <v>43</v>
      </c>
      <c r="N1373" s="47">
        <f t="shared" si="34"/>
        <v>164.95000000000002</v>
      </c>
      <c r="O1373" s="54">
        <v>45747</v>
      </c>
      <c r="P1373" s="62">
        <v>19122</v>
      </c>
      <c r="R1373" t="str">
        <f t="shared" si="33"/>
        <v>Mar/25</v>
      </c>
    </row>
    <row r="1374" spans="2:18" ht="15.75" customHeight="1">
      <c r="B1374" s="54">
        <v>45729</v>
      </c>
      <c r="C1374" s="55" t="s">
        <v>132</v>
      </c>
      <c r="D1374" s="55">
        <v>2025</v>
      </c>
      <c r="E1374" s="56">
        <v>3</v>
      </c>
      <c r="F1374" s="57" t="s">
        <v>66</v>
      </c>
      <c r="G1374" s="58" t="s">
        <v>46</v>
      </c>
      <c r="H1374" s="57" t="s">
        <v>65</v>
      </c>
      <c r="I1374" s="59" t="s">
        <v>42</v>
      </c>
      <c r="J1374" s="96">
        <v>27</v>
      </c>
      <c r="K1374" s="47">
        <f t="shared" si="30"/>
        <v>81</v>
      </c>
      <c r="L1374" s="60"/>
      <c r="M1374" s="55" t="s">
        <v>43</v>
      </c>
      <c r="N1374" s="47">
        <f t="shared" si="34"/>
        <v>81</v>
      </c>
      <c r="O1374" s="54">
        <v>45747</v>
      </c>
      <c r="P1374" s="62">
        <v>19122</v>
      </c>
      <c r="R1374" t="str">
        <f t="shared" si="33"/>
        <v>Mar/25</v>
      </c>
    </row>
    <row r="1375" spans="2:18" ht="15.75" customHeight="1">
      <c r="B1375" s="54">
        <v>45729</v>
      </c>
      <c r="C1375" s="55" t="s">
        <v>132</v>
      </c>
      <c r="D1375" s="55">
        <v>2025</v>
      </c>
      <c r="E1375" s="56">
        <v>12</v>
      </c>
      <c r="F1375" s="45" t="s">
        <v>177</v>
      </c>
      <c r="G1375" s="45" t="s">
        <v>96</v>
      </c>
      <c r="H1375" s="45" t="s">
        <v>570</v>
      </c>
      <c r="I1375" s="46" t="s">
        <v>42</v>
      </c>
      <c r="J1375" s="47">
        <v>36.31</v>
      </c>
      <c r="K1375" s="47">
        <f t="shared" si="30"/>
        <v>435.72</v>
      </c>
      <c r="L1375" s="60"/>
      <c r="M1375" s="55" t="s">
        <v>51</v>
      </c>
      <c r="N1375" s="47">
        <f t="shared" si="34"/>
        <v>435.72</v>
      </c>
      <c r="O1375" s="54">
        <v>45735</v>
      </c>
      <c r="P1375" s="62">
        <v>630897</v>
      </c>
      <c r="R1375" t="str">
        <f t="shared" si="33"/>
        <v>Mar/25</v>
      </c>
    </row>
    <row r="1376" spans="2:18" ht="15.75" customHeight="1">
      <c r="B1376" s="54">
        <v>45729</v>
      </c>
      <c r="C1376" s="55" t="s">
        <v>132</v>
      </c>
      <c r="D1376" s="55">
        <v>2025</v>
      </c>
      <c r="E1376" s="56">
        <v>20</v>
      </c>
      <c r="F1376" s="45" t="s">
        <v>178</v>
      </c>
      <c r="G1376" s="45" t="s">
        <v>96</v>
      </c>
      <c r="H1376" s="45" t="s">
        <v>570</v>
      </c>
      <c r="I1376" s="46" t="s">
        <v>42</v>
      </c>
      <c r="J1376" s="47">
        <v>18.149999999999999</v>
      </c>
      <c r="K1376" s="47">
        <f t="shared" si="30"/>
        <v>363</v>
      </c>
      <c r="L1376" s="60"/>
      <c r="M1376" s="55" t="s">
        <v>51</v>
      </c>
      <c r="N1376" s="47">
        <f t="shared" si="34"/>
        <v>363</v>
      </c>
      <c r="O1376" s="54">
        <v>45735</v>
      </c>
      <c r="P1376" s="62">
        <v>630897</v>
      </c>
      <c r="R1376" t="str">
        <f t="shared" si="33"/>
        <v>Mar/25</v>
      </c>
    </row>
    <row r="1377" spans="2:18" ht="15.75" customHeight="1">
      <c r="B1377" s="54">
        <v>45729</v>
      </c>
      <c r="C1377" s="55" t="s">
        <v>132</v>
      </c>
      <c r="D1377" s="55">
        <v>2025</v>
      </c>
      <c r="E1377" s="56">
        <v>6</v>
      </c>
      <c r="F1377" s="45" t="s">
        <v>756</v>
      </c>
      <c r="G1377" s="45" t="s">
        <v>96</v>
      </c>
      <c r="H1377" s="45" t="s">
        <v>570</v>
      </c>
      <c r="I1377" s="46" t="s">
        <v>42</v>
      </c>
      <c r="J1377" s="47">
        <v>19.2</v>
      </c>
      <c r="K1377" s="47">
        <f t="shared" si="30"/>
        <v>115.19999999999999</v>
      </c>
      <c r="L1377" s="60"/>
      <c r="M1377" s="55" t="s">
        <v>51</v>
      </c>
      <c r="N1377" s="47">
        <f t="shared" si="34"/>
        <v>115.19999999999999</v>
      </c>
      <c r="O1377" s="54">
        <v>45735</v>
      </c>
      <c r="P1377" s="62">
        <v>630897</v>
      </c>
      <c r="R1377" t="str">
        <f t="shared" si="33"/>
        <v>Mar/25</v>
      </c>
    </row>
    <row r="1378" spans="2:18" ht="15.75" customHeight="1">
      <c r="B1378" s="54">
        <v>45729</v>
      </c>
      <c r="C1378" s="55" t="s">
        <v>132</v>
      </c>
      <c r="D1378" s="55">
        <v>2025</v>
      </c>
      <c r="E1378" s="56">
        <v>6</v>
      </c>
      <c r="F1378" s="45" t="s">
        <v>757</v>
      </c>
      <c r="G1378" s="45" t="s">
        <v>96</v>
      </c>
      <c r="H1378" s="45" t="s">
        <v>570</v>
      </c>
      <c r="I1378" s="46" t="s">
        <v>42</v>
      </c>
      <c r="J1378" s="47">
        <v>18.239999999999998</v>
      </c>
      <c r="K1378" s="47">
        <f t="shared" si="30"/>
        <v>109.44</v>
      </c>
      <c r="L1378" s="60"/>
      <c r="M1378" s="55" t="s">
        <v>51</v>
      </c>
      <c r="N1378" s="47">
        <f t="shared" si="34"/>
        <v>109.44</v>
      </c>
      <c r="O1378" s="54">
        <v>45735</v>
      </c>
      <c r="P1378" s="62">
        <v>630897</v>
      </c>
      <c r="R1378" t="str">
        <f t="shared" si="33"/>
        <v>Mar/25</v>
      </c>
    </row>
    <row r="1379" spans="2:18" ht="15.75" customHeight="1">
      <c r="B1379" s="54">
        <v>45729</v>
      </c>
      <c r="C1379" s="55" t="s">
        <v>132</v>
      </c>
      <c r="D1379" s="55">
        <v>2025</v>
      </c>
      <c r="E1379" s="56">
        <v>4</v>
      </c>
      <c r="F1379" s="45" t="s">
        <v>571</v>
      </c>
      <c r="G1379" s="45" t="s">
        <v>96</v>
      </c>
      <c r="H1379" s="45" t="s">
        <v>570</v>
      </c>
      <c r="I1379" s="46" t="s">
        <v>42</v>
      </c>
      <c r="J1379" s="47">
        <v>15.88</v>
      </c>
      <c r="K1379" s="47">
        <f t="shared" si="30"/>
        <v>63.52</v>
      </c>
      <c r="L1379" s="60"/>
      <c r="M1379" s="55" t="s">
        <v>51</v>
      </c>
      <c r="N1379" s="47">
        <f t="shared" si="34"/>
        <v>63.52</v>
      </c>
      <c r="O1379" s="54">
        <v>45735</v>
      </c>
      <c r="P1379" s="62">
        <v>630897</v>
      </c>
      <c r="R1379" t="str">
        <f t="shared" si="33"/>
        <v>Mar/25</v>
      </c>
    </row>
    <row r="1380" spans="2:18" ht="15.75" customHeight="1">
      <c r="B1380" s="54">
        <v>45729</v>
      </c>
      <c r="C1380" s="55" t="s">
        <v>132</v>
      </c>
      <c r="D1380" s="55">
        <v>2025</v>
      </c>
      <c r="E1380" s="56">
        <v>2</v>
      </c>
      <c r="F1380" s="45" t="s">
        <v>357</v>
      </c>
      <c r="G1380" s="45" t="s">
        <v>96</v>
      </c>
      <c r="H1380" s="45" t="s">
        <v>570</v>
      </c>
      <c r="I1380" s="46" t="s">
        <v>42</v>
      </c>
      <c r="J1380" s="47">
        <v>17.77</v>
      </c>
      <c r="K1380" s="47">
        <f t="shared" si="30"/>
        <v>35.54</v>
      </c>
      <c r="L1380" s="60"/>
      <c r="M1380" s="55" t="s">
        <v>51</v>
      </c>
      <c r="N1380" s="47">
        <f t="shared" si="34"/>
        <v>35.54</v>
      </c>
      <c r="O1380" s="54">
        <v>45735</v>
      </c>
      <c r="P1380" s="62">
        <v>630897</v>
      </c>
      <c r="R1380" t="str">
        <f t="shared" si="33"/>
        <v>Mar/25</v>
      </c>
    </row>
    <row r="1381" spans="2:18" ht="15.75" customHeight="1">
      <c r="B1381" s="54">
        <v>45729</v>
      </c>
      <c r="C1381" s="55" t="s">
        <v>132</v>
      </c>
      <c r="D1381" s="55">
        <v>2025</v>
      </c>
      <c r="E1381" s="56">
        <v>4</v>
      </c>
      <c r="F1381" s="45" t="s">
        <v>201</v>
      </c>
      <c r="G1381" s="45" t="s">
        <v>96</v>
      </c>
      <c r="H1381" s="45" t="s">
        <v>570</v>
      </c>
      <c r="I1381" s="46" t="s">
        <v>42</v>
      </c>
      <c r="J1381" s="47">
        <v>17.690000000000001</v>
      </c>
      <c r="K1381" s="47">
        <f t="shared" si="30"/>
        <v>70.760000000000005</v>
      </c>
      <c r="L1381" s="60"/>
      <c r="M1381" s="55" t="s">
        <v>51</v>
      </c>
      <c r="N1381" s="47">
        <f t="shared" si="34"/>
        <v>70.760000000000005</v>
      </c>
      <c r="O1381" s="54">
        <v>45735</v>
      </c>
      <c r="P1381" s="62">
        <v>630897</v>
      </c>
      <c r="R1381" t="str">
        <f t="shared" si="33"/>
        <v>Mar/25</v>
      </c>
    </row>
    <row r="1382" spans="2:18" ht="15.75" customHeight="1">
      <c r="B1382" s="54">
        <v>45729</v>
      </c>
      <c r="C1382" s="55" t="s">
        <v>132</v>
      </c>
      <c r="D1382" s="55">
        <v>2025</v>
      </c>
      <c r="E1382" s="56">
        <v>15</v>
      </c>
      <c r="F1382" s="45" t="s">
        <v>572</v>
      </c>
      <c r="G1382" s="45" t="s">
        <v>96</v>
      </c>
      <c r="H1382" s="45" t="s">
        <v>570</v>
      </c>
      <c r="I1382" s="46" t="s">
        <v>42</v>
      </c>
      <c r="J1382" s="47">
        <v>16.850000000000001</v>
      </c>
      <c r="K1382" s="47">
        <f t="shared" si="30"/>
        <v>252.75000000000003</v>
      </c>
      <c r="L1382" s="60"/>
      <c r="M1382" s="55" t="s">
        <v>51</v>
      </c>
      <c r="N1382" s="47">
        <f t="shared" si="34"/>
        <v>252.75000000000003</v>
      </c>
      <c r="O1382" s="54">
        <v>45735</v>
      </c>
      <c r="P1382" s="62">
        <v>630897</v>
      </c>
      <c r="R1382" t="str">
        <f t="shared" si="33"/>
        <v>Mar/25</v>
      </c>
    </row>
    <row r="1383" spans="2:18" ht="15.75" customHeight="1">
      <c r="B1383" s="54">
        <v>45729</v>
      </c>
      <c r="C1383" s="55" t="s">
        <v>132</v>
      </c>
      <c r="D1383" s="55">
        <v>2025</v>
      </c>
      <c r="E1383" s="116">
        <v>37.5</v>
      </c>
      <c r="F1383" s="45" t="s">
        <v>385</v>
      </c>
      <c r="G1383" s="45" t="s">
        <v>46</v>
      </c>
      <c r="H1383" s="45" t="s">
        <v>633</v>
      </c>
      <c r="I1383" s="46" t="s">
        <v>42</v>
      </c>
      <c r="J1383" s="47">
        <v>15.353999999999999</v>
      </c>
      <c r="K1383" s="47">
        <f t="shared" si="30"/>
        <v>575.77499999999998</v>
      </c>
      <c r="L1383" s="60"/>
      <c r="M1383" s="55" t="s">
        <v>51</v>
      </c>
      <c r="N1383" s="47">
        <f t="shared" si="34"/>
        <v>575.77499999999998</v>
      </c>
      <c r="O1383" s="54">
        <v>45736</v>
      </c>
      <c r="P1383" s="62">
        <v>33136</v>
      </c>
      <c r="R1383" t="str">
        <f t="shared" si="33"/>
        <v>Mar/25</v>
      </c>
    </row>
    <row r="1384" spans="2:18" ht="15.75" customHeight="1">
      <c r="B1384" s="54">
        <v>45729</v>
      </c>
      <c r="C1384" s="55" t="s">
        <v>132</v>
      </c>
      <c r="D1384" s="55">
        <v>2025</v>
      </c>
      <c r="E1384" s="56">
        <v>1</v>
      </c>
      <c r="F1384" s="57" t="s">
        <v>758</v>
      </c>
      <c r="G1384" s="57" t="s">
        <v>61</v>
      </c>
      <c r="H1384" s="57" t="s">
        <v>759</v>
      </c>
      <c r="I1384" s="59" t="s">
        <v>42</v>
      </c>
      <c r="J1384" s="60">
        <v>290</v>
      </c>
      <c r="K1384" s="47">
        <f t="shared" si="30"/>
        <v>290</v>
      </c>
      <c r="L1384" s="60"/>
      <c r="M1384" s="55" t="s">
        <v>43</v>
      </c>
      <c r="N1384" s="47">
        <f t="shared" si="34"/>
        <v>290</v>
      </c>
      <c r="O1384" s="54">
        <v>45729</v>
      </c>
      <c r="P1384" s="62">
        <v>0</v>
      </c>
      <c r="R1384" t="str">
        <f t="shared" si="33"/>
        <v>Mar/25</v>
      </c>
    </row>
    <row r="1385" spans="2:18" ht="15.75" customHeight="1">
      <c r="B1385" s="54">
        <v>45730</v>
      </c>
      <c r="C1385" s="55" t="s">
        <v>132</v>
      </c>
      <c r="D1385" s="55">
        <v>2025</v>
      </c>
      <c r="E1385" s="116">
        <v>2.5</v>
      </c>
      <c r="F1385" s="58" t="s">
        <v>64</v>
      </c>
      <c r="G1385" s="57" t="s">
        <v>46</v>
      </c>
      <c r="H1385" s="58" t="s">
        <v>65</v>
      </c>
      <c r="I1385" s="59" t="s">
        <v>42</v>
      </c>
      <c r="J1385" s="60">
        <v>32.99</v>
      </c>
      <c r="K1385" s="47">
        <f t="shared" si="30"/>
        <v>82.475000000000009</v>
      </c>
      <c r="L1385" s="60"/>
      <c r="M1385" s="55" t="s">
        <v>43</v>
      </c>
      <c r="N1385" s="47">
        <f t="shared" si="34"/>
        <v>82.475000000000009</v>
      </c>
      <c r="O1385" s="54">
        <v>45747</v>
      </c>
      <c r="P1385" s="97">
        <v>19152</v>
      </c>
      <c r="R1385" t="str">
        <f t="shared" si="33"/>
        <v>Mar/25</v>
      </c>
    </row>
    <row r="1386" spans="2:18" ht="15.75" customHeight="1">
      <c r="B1386" s="54">
        <v>45730</v>
      </c>
      <c r="C1386" s="55" t="s">
        <v>132</v>
      </c>
      <c r="D1386" s="55">
        <v>2025</v>
      </c>
      <c r="E1386" s="56">
        <v>3</v>
      </c>
      <c r="F1386" s="57" t="s">
        <v>66</v>
      </c>
      <c r="G1386" s="58" t="s">
        <v>46</v>
      </c>
      <c r="H1386" s="57" t="s">
        <v>65</v>
      </c>
      <c r="I1386" s="59" t="s">
        <v>42</v>
      </c>
      <c r="J1386" s="96">
        <v>27</v>
      </c>
      <c r="K1386" s="47">
        <f t="shared" si="30"/>
        <v>81</v>
      </c>
      <c r="L1386" s="60"/>
      <c r="M1386" s="55" t="s">
        <v>43</v>
      </c>
      <c r="N1386" s="47">
        <f t="shared" si="34"/>
        <v>81</v>
      </c>
      <c r="O1386" s="54">
        <v>45747</v>
      </c>
      <c r="P1386" s="97">
        <v>19152</v>
      </c>
      <c r="R1386" t="str">
        <f t="shared" si="33"/>
        <v>Mar/25</v>
      </c>
    </row>
    <row r="1387" spans="2:18" ht="15.75" customHeight="1">
      <c r="B1387" s="54">
        <v>45730</v>
      </c>
      <c r="C1387" s="55" t="s">
        <v>132</v>
      </c>
      <c r="D1387" s="55">
        <v>2025</v>
      </c>
      <c r="E1387" s="56">
        <v>4</v>
      </c>
      <c r="F1387" s="57" t="s">
        <v>642</v>
      </c>
      <c r="G1387" s="57" t="s">
        <v>46</v>
      </c>
      <c r="H1387" s="57" t="s">
        <v>184</v>
      </c>
      <c r="I1387" s="59" t="s">
        <v>42</v>
      </c>
      <c r="J1387" s="60">
        <v>157.9</v>
      </c>
      <c r="K1387" s="47">
        <f t="shared" si="30"/>
        <v>631.6</v>
      </c>
      <c r="L1387" s="60"/>
      <c r="M1387" s="55" t="s">
        <v>51</v>
      </c>
      <c r="N1387" s="47">
        <f t="shared" si="34"/>
        <v>631.6</v>
      </c>
      <c r="O1387" s="54">
        <v>45737</v>
      </c>
      <c r="P1387" s="62">
        <v>1615485</v>
      </c>
      <c r="R1387" t="str">
        <f t="shared" si="33"/>
        <v>Mar/25</v>
      </c>
    </row>
    <row r="1388" spans="2:18" ht="15.75" customHeight="1">
      <c r="B1388" s="54">
        <v>45730</v>
      </c>
      <c r="C1388" s="55" t="s">
        <v>132</v>
      </c>
      <c r="D1388" s="55">
        <v>2025</v>
      </c>
      <c r="E1388" s="56">
        <v>5</v>
      </c>
      <c r="F1388" s="58" t="s">
        <v>760</v>
      </c>
      <c r="G1388" s="57" t="s">
        <v>46</v>
      </c>
      <c r="H1388" s="58" t="s">
        <v>594</v>
      </c>
      <c r="I1388" s="59" t="s">
        <v>42</v>
      </c>
      <c r="J1388" s="96">
        <v>19.23</v>
      </c>
      <c r="K1388" s="47">
        <f t="shared" si="30"/>
        <v>96.15</v>
      </c>
      <c r="L1388" s="60"/>
      <c r="M1388" s="55" t="s">
        <v>51</v>
      </c>
      <c r="N1388" s="47">
        <f t="shared" si="34"/>
        <v>96.15</v>
      </c>
      <c r="O1388" s="54">
        <v>45744</v>
      </c>
      <c r="P1388" s="97">
        <v>873779</v>
      </c>
      <c r="R1388" t="str">
        <f t="shared" si="33"/>
        <v>Mar/25</v>
      </c>
    </row>
    <row r="1389" spans="2:18" ht="15.75" customHeight="1">
      <c r="B1389" s="54">
        <v>45730</v>
      </c>
      <c r="C1389" s="55" t="s">
        <v>132</v>
      </c>
      <c r="D1389" s="55">
        <v>2025</v>
      </c>
      <c r="E1389" s="56">
        <v>5</v>
      </c>
      <c r="F1389" s="58" t="s">
        <v>172</v>
      </c>
      <c r="G1389" s="57" t="s">
        <v>46</v>
      </c>
      <c r="H1389" s="58" t="s">
        <v>594</v>
      </c>
      <c r="I1389" s="59" t="s">
        <v>42</v>
      </c>
      <c r="J1389" s="96">
        <v>19.23</v>
      </c>
      <c r="K1389" s="47">
        <f t="shared" si="30"/>
        <v>96.15</v>
      </c>
      <c r="L1389" s="60"/>
      <c r="M1389" s="55" t="s">
        <v>51</v>
      </c>
      <c r="N1389" s="47">
        <f t="shared" si="34"/>
        <v>96.15</v>
      </c>
      <c r="O1389" s="54">
        <v>45744</v>
      </c>
      <c r="P1389" s="97">
        <v>873779</v>
      </c>
      <c r="R1389" t="str">
        <f t="shared" si="33"/>
        <v>Mar/25</v>
      </c>
    </row>
    <row r="1390" spans="2:18" ht="15.75" customHeight="1">
      <c r="B1390" s="54">
        <v>45730</v>
      </c>
      <c r="C1390" s="55" t="s">
        <v>132</v>
      </c>
      <c r="D1390" s="55">
        <v>2025</v>
      </c>
      <c r="E1390" s="56">
        <v>7</v>
      </c>
      <c r="F1390" s="57" t="s">
        <v>81</v>
      </c>
      <c r="G1390" s="57" t="s">
        <v>77</v>
      </c>
      <c r="H1390" s="57" t="s">
        <v>78</v>
      </c>
      <c r="I1390" s="59" t="s">
        <v>42</v>
      </c>
      <c r="J1390" s="60">
        <v>510</v>
      </c>
      <c r="K1390" s="47">
        <f t="shared" si="30"/>
        <v>3570</v>
      </c>
      <c r="L1390" s="60"/>
      <c r="M1390" s="55" t="s">
        <v>43</v>
      </c>
      <c r="N1390" s="47">
        <f t="shared" si="34"/>
        <v>3570</v>
      </c>
      <c r="O1390" s="54">
        <v>45733</v>
      </c>
      <c r="P1390" s="62">
        <v>897</v>
      </c>
      <c r="R1390" t="str">
        <f t="shared" si="33"/>
        <v>Mar/25</v>
      </c>
    </row>
    <row r="1391" spans="2:18" ht="15.75" customHeight="1">
      <c r="B1391" s="54">
        <v>45730</v>
      </c>
      <c r="C1391" s="55" t="s">
        <v>132</v>
      </c>
      <c r="D1391" s="55">
        <v>2025</v>
      </c>
      <c r="E1391" s="56">
        <v>1</v>
      </c>
      <c r="F1391" s="57" t="s">
        <v>761</v>
      </c>
      <c r="G1391" s="57" t="s">
        <v>61</v>
      </c>
      <c r="H1391" s="57" t="s">
        <v>762</v>
      </c>
      <c r="I1391" s="59" t="s">
        <v>42</v>
      </c>
      <c r="J1391" s="60">
        <v>400</v>
      </c>
      <c r="K1391" s="47">
        <f t="shared" si="30"/>
        <v>400</v>
      </c>
      <c r="L1391" s="60"/>
      <c r="M1391" s="55" t="s">
        <v>43</v>
      </c>
      <c r="N1391" s="47">
        <f t="shared" si="34"/>
        <v>400</v>
      </c>
      <c r="O1391" s="54">
        <v>45730</v>
      </c>
      <c r="P1391" s="62">
        <v>0</v>
      </c>
      <c r="R1391" t="str">
        <f t="shared" si="33"/>
        <v>Mar/25</v>
      </c>
    </row>
    <row r="1392" spans="2:18" ht="15.75" customHeight="1">
      <c r="B1392" s="54">
        <v>45730</v>
      </c>
      <c r="C1392" s="55" t="s">
        <v>132</v>
      </c>
      <c r="D1392" s="55">
        <v>2025</v>
      </c>
      <c r="E1392" s="56">
        <v>1</v>
      </c>
      <c r="F1392" s="57" t="s">
        <v>763</v>
      </c>
      <c r="G1392" s="57" t="s">
        <v>61</v>
      </c>
      <c r="H1392" s="57" t="s">
        <v>342</v>
      </c>
      <c r="I1392" s="59" t="s">
        <v>42</v>
      </c>
      <c r="J1392" s="60">
        <v>28.97</v>
      </c>
      <c r="K1392" s="47">
        <f t="shared" si="30"/>
        <v>28.97</v>
      </c>
      <c r="L1392" s="60"/>
      <c r="M1392" s="55" t="s">
        <v>43</v>
      </c>
      <c r="N1392" s="47">
        <f t="shared" si="34"/>
        <v>28.97</v>
      </c>
      <c r="O1392" s="54">
        <v>45730</v>
      </c>
      <c r="P1392" s="62">
        <v>0</v>
      </c>
      <c r="R1392" t="str">
        <f t="shared" si="33"/>
        <v>Mar/25</v>
      </c>
    </row>
    <row r="1393" spans="2:18" ht="15.75" customHeight="1">
      <c r="B1393" s="54">
        <v>45731</v>
      </c>
      <c r="C1393" s="55" t="s">
        <v>132</v>
      </c>
      <c r="D1393" s="55">
        <v>2025</v>
      </c>
      <c r="E1393" s="56">
        <v>2</v>
      </c>
      <c r="F1393" s="57" t="s">
        <v>219</v>
      </c>
      <c r="G1393" s="57" t="s">
        <v>40</v>
      </c>
      <c r="H1393" s="57" t="s">
        <v>220</v>
      </c>
      <c r="I1393" s="59" t="s">
        <v>42</v>
      </c>
      <c r="J1393" s="60">
        <v>80</v>
      </c>
      <c r="K1393" s="47">
        <f t="shared" si="30"/>
        <v>160</v>
      </c>
      <c r="L1393" s="60"/>
      <c r="M1393" s="55" t="s">
        <v>43</v>
      </c>
      <c r="N1393" s="47">
        <f t="shared" si="34"/>
        <v>160</v>
      </c>
      <c r="O1393" s="54">
        <v>45741</v>
      </c>
      <c r="P1393" s="62">
        <v>24483</v>
      </c>
      <c r="R1393" t="str">
        <f t="shared" si="33"/>
        <v>Mar/25</v>
      </c>
    </row>
    <row r="1394" spans="2:18" ht="15.75" customHeight="1">
      <c r="B1394" s="54">
        <v>45731</v>
      </c>
      <c r="C1394" s="55" t="s">
        <v>132</v>
      </c>
      <c r="D1394" s="55">
        <v>2025</v>
      </c>
      <c r="E1394" s="56">
        <v>1</v>
      </c>
      <c r="F1394" s="57" t="s">
        <v>743</v>
      </c>
      <c r="G1394" s="57" t="s">
        <v>46</v>
      </c>
      <c r="H1394" s="57" t="s">
        <v>220</v>
      </c>
      <c r="I1394" s="59" t="s">
        <v>42</v>
      </c>
      <c r="J1394" s="60">
        <v>15</v>
      </c>
      <c r="K1394" s="47">
        <f t="shared" si="30"/>
        <v>15</v>
      </c>
      <c r="L1394" s="60"/>
      <c r="M1394" s="55" t="s">
        <v>43</v>
      </c>
      <c r="N1394" s="47">
        <f t="shared" si="34"/>
        <v>15</v>
      </c>
      <c r="O1394" s="54">
        <v>45741</v>
      </c>
      <c r="P1394" s="62">
        <v>24483</v>
      </c>
      <c r="R1394" t="str">
        <f t="shared" si="33"/>
        <v>Mar/25</v>
      </c>
    </row>
    <row r="1395" spans="2:18" ht="15.75" customHeight="1">
      <c r="B1395" s="54">
        <v>45731</v>
      </c>
      <c r="C1395" s="55" t="s">
        <v>132</v>
      </c>
      <c r="D1395" s="55">
        <v>2025</v>
      </c>
      <c r="E1395" s="56">
        <v>1</v>
      </c>
      <c r="F1395" s="57" t="s">
        <v>753</v>
      </c>
      <c r="G1395" s="57" t="s">
        <v>40</v>
      </c>
      <c r="H1395" s="57" t="s">
        <v>220</v>
      </c>
      <c r="I1395" s="59" t="s">
        <v>42</v>
      </c>
      <c r="J1395" s="60">
        <v>5</v>
      </c>
      <c r="K1395" s="47">
        <f t="shared" si="30"/>
        <v>5</v>
      </c>
      <c r="L1395" s="60"/>
      <c r="M1395" s="55" t="s">
        <v>43</v>
      </c>
      <c r="N1395" s="47">
        <f t="shared" si="34"/>
        <v>5</v>
      </c>
      <c r="O1395" s="54">
        <v>45741</v>
      </c>
      <c r="P1395" s="62">
        <v>24483</v>
      </c>
      <c r="R1395" t="str">
        <f t="shared" si="33"/>
        <v>Mar/25</v>
      </c>
    </row>
    <row r="1396" spans="2:18" ht="15.75" customHeight="1">
      <c r="B1396" s="54">
        <v>45731</v>
      </c>
      <c r="C1396" s="55" t="s">
        <v>132</v>
      </c>
      <c r="D1396" s="55">
        <v>2025</v>
      </c>
      <c r="E1396" s="56">
        <v>1</v>
      </c>
      <c r="F1396" s="57" t="s">
        <v>561</v>
      </c>
      <c r="G1396" s="57" t="s">
        <v>40</v>
      </c>
      <c r="H1396" s="57" t="s">
        <v>220</v>
      </c>
      <c r="I1396" s="59" t="s">
        <v>42</v>
      </c>
      <c r="J1396" s="60">
        <v>27</v>
      </c>
      <c r="K1396" s="47">
        <f t="shared" si="30"/>
        <v>27</v>
      </c>
      <c r="L1396" s="60"/>
      <c r="M1396" s="55" t="s">
        <v>43</v>
      </c>
      <c r="N1396" s="47">
        <f t="shared" si="34"/>
        <v>27</v>
      </c>
      <c r="O1396" s="54">
        <v>45741</v>
      </c>
      <c r="P1396" s="62">
        <v>24483</v>
      </c>
      <c r="R1396" t="str">
        <f t="shared" si="33"/>
        <v>Mar/25</v>
      </c>
    </row>
    <row r="1397" spans="2:18" ht="15.75" customHeight="1">
      <c r="B1397" s="54">
        <v>45731</v>
      </c>
      <c r="C1397" s="55" t="s">
        <v>132</v>
      </c>
      <c r="D1397" s="55">
        <v>2025</v>
      </c>
      <c r="E1397" s="56">
        <v>1</v>
      </c>
      <c r="F1397" s="57" t="s">
        <v>486</v>
      </c>
      <c r="G1397" s="57" t="s">
        <v>46</v>
      </c>
      <c r="H1397" s="57" t="s">
        <v>220</v>
      </c>
      <c r="I1397" s="59" t="s">
        <v>42</v>
      </c>
      <c r="J1397" s="60">
        <v>21</v>
      </c>
      <c r="K1397" s="47">
        <f t="shared" si="30"/>
        <v>21</v>
      </c>
      <c r="L1397" s="60"/>
      <c r="M1397" s="55" t="s">
        <v>43</v>
      </c>
      <c r="N1397" s="47">
        <f t="shared" si="34"/>
        <v>21</v>
      </c>
      <c r="O1397" s="54">
        <v>45741</v>
      </c>
      <c r="P1397" s="62">
        <v>24483</v>
      </c>
      <c r="R1397" t="str">
        <f t="shared" si="33"/>
        <v>Mar/25</v>
      </c>
    </row>
    <row r="1398" spans="2:18" ht="15.75" customHeight="1">
      <c r="B1398" s="54">
        <v>45731</v>
      </c>
      <c r="C1398" s="55" t="s">
        <v>132</v>
      </c>
      <c r="D1398" s="55">
        <v>2025</v>
      </c>
      <c r="E1398" s="56">
        <v>1</v>
      </c>
      <c r="F1398" s="57" t="s">
        <v>158</v>
      </c>
      <c r="G1398" s="57" t="s">
        <v>108</v>
      </c>
      <c r="H1398" s="57" t="s">
        <v>764</v>
      </c>
      <c r="I1398" s="59" t="s">
        <v>42</v>
      </c>
      <c r="J1398" s="60">
        <v>1500</v>
      </c>
      <c r="K1398" s="47">
        <f t="shared" si="30"/>
        <v>1500</v>
      </c>
      <c r="L1398" s="60"/>
      <c r="M1398" s="55" t="s">
        <v>43</v>
      </c>
      <c r="N1398" s="47">
        <f t="shared" si="34"/>
        <v>1500</v>
      </c>
      <c r="O1398" s="54">
        <v>45731</v>
      </c>
      <c r="P1398" s="62">
        <v>0</v>
      </c>
      <c r="R1398" t="str">
        <f t="shared" si="33"/>
        <v>Mar/25</v>
      </c>
    </row>
    <row r="1399" spans="2:18" ht="15.75" customHeight="1">
      <c r="B1399" s="54">
        <v>45731</v>
      </c>
      <c r="C1399" s="55" t="s">
        <v>132</v>
      </c>
      <c r="D1399" s="55">
        <v>2025</v>
      </c>
      <c r="E1399" s="56">
        <v>1</v>
      </c>
      <c r="F1399" s="57" t="s">
        <v>160</v>
      </c>
      <c r="G1399" s="57" t="s">
        <v>108</v>
      </c>
      <c r="H1399" s="57" t="s">
        <v>161</v>
      </c>
      <c r="I1399" s="59" t="s">
        <v>42</v>
      </c>
      <c r="J1399" s="60">
        <v>600</v>
      </c>
      <c r="K1399" s="47">
        <f t="shared" si="30"/>
        <v>600</v>
      </c>
      <c r="L1399" s="60"/>
      <c r="M1399" s="55" t="s">
        <v>43</v>
      </c>
      <c r="N1399" s="47">
        <f t="shared" si="34"/>
        <v>600</v>
      </c>
      <c r="O1399" s="54">
        <v>45731</v>
      </c>
      <c r="P1399" s="62">
        <v>0</v>
      </c>
      <c r="R1399" t="str">
        <f t="shared" si="33"/>
        <v>Mar/25</v>
      </c>
    </row>
    <row r="1400" spans="2:18" ht="15.75" customHeight="1">
      <c r="B1400" s="54">
        <v>45731</v>
      </c>
      <c r="C1400" s="55" t="s">
        <v>132</v>
      </c>
      <c r="D1400" s="55">
        <v>2025</v>
      </c>
      <c r="E1400" s="56">
        <v>7</v>
      </c>
      <c r="F1400" s="58" t="s">
        <v>64</v>
      </c>
      <c r="G1400" s="57" t="s">
        <v>46</v>
      </c>
      <c r="H1400" s="58" t="s">
        <v>65</v>
      </c>
      <c r="I1400" s="59" t="s">
        <v>42</v>
      </c>
      <c r="J1400" s="60">
        <v>32.99</v>
      </c>
      <c r="K1400" s="47">
        <f t="shared" si="30"/>
        <v>230.93</v>
      </c>
      <c r="L1400" s="60"/>
      <c r="M1400" s="55" t="s">
        <v>43</v>
      </c>
      <c r="N1400" s="47">
        <f t="shared" si="34"/>
        <v>230.93</v>
      </c>
      <c r="O1400" s="54">
        <v>45747</v>
      </c>
      <c r="P1400" s="97">
        <v>19192</v>
      </c>
      <c r="R1400" t="str">
        <f t="shared" si="33"/>
        <v>Mar/25</v>
      </c>
    </row>
    <row r="1401" spans="2:18" ht="15.75" customHeight="1">
      <c r="B1401" s="54">
        <v>45731</v>
      </c>
      <c r="C1401" s="55" t="s">
        <v>132</v>
      </c>
      <c r="D1401" s="55">
        <v>2025</v>
      </c>
      <c r="E1401" s="56">
        <v>5</v>
      </c>
      <c r="F1401" s="57" t="s">
        <v>66</v>
      </c>
      <c r="G1401" s="58" t="s">
        <v>46</v>
      </c>
      <c r="H1401" s="57" t="s">
        <v>65</v>
      </c>
      <c r="I1401" s="59" t="s">
        <v>42</v>
      </c>
      <c r="J1401" s="96">
        <v>27</v>
      </c>
      <c r="K1401" s="47">
        <f t="shared" si="30"/>
        <v>135</v>
      </c>
      <c r="L1401" s="60"/>
      <c r="M1401" s="55" t="s">
        <v>43</v>
      </c>
      <c r="N1401" s="47">
        <f t="shared" si="34"/>
        <v>135</v>
      </c>
      <c r="O1401" s="54">
        <v>45747</v>
      </c>
      <c r="P1401" s="97">
        <v>19192</v>
      </c>
      <c r="R1401" t="str">
        <f t="shared" si="33"/>
        <v>Mar/25</v>
      </c>
    </row>
    <row r="1402" spans="2:18" ht="15.75" customHeight="1">
      <c r="B1402" s="54">
        <v>45731</v>
      </c>
      <c r="C1402" s="55" t="s">
        <v>132</v>
      </c>
      <c r="D1402" s="55">
        <v>2025</v>
      </c>
      <c r="E1402" s="56">
        <v>5</v>
      </c>
      <c r="F1402" s="58" t="s">
        <v>765</v>
      </c>
      <c r="G1402" s="57" t="s">
        <v>53</v>
      </c>
      <c r="H1402" s="58" t="s">
        <v>54</v>
      </c>
      <c r="I1402" s="59" t="s">
        <v>42</v>
      </c>
      <c r="J1402" s="96">
        <v>9.3000000000000007</v>
      </c>
      <c r="K1402" s="47">
        <f t="shared" si="30"/>
        <v>46.5</v>
      </c>
      <c r="L1402" s="60"/>
      <c r="M1402" s="55" t="s">
        <v>51</v>
      </c>
      <c r="N1402" s="47">
        <f t="shared" si="34"/>
        <v>46.5</v>
      </c>
      <c r="O1402" s="54">
        <v>45741</v>
      </c>
      <c r="P1402" s="97">
        <v>15723</v>
      </c>
      <c r="R1402" t="str">
        <f t="shared" si="33"/>
        <v>Mar/25</v>
      </c>
    </row>
    <row r="1403" spans="2:18" ht="15.75" customHeight="1">
      <c r="B1403" s="54">
        <v>45731</v>
      </c>
      <c r="C1403" s="55" t="s">
        <v>132</v>
      </c>
      <c r="D1403" s="55">
        <v>2025</v>
      </c>
      <c r="E1403" s="56">
        <v>5</v>
      </c>
      <c r="F1403" s="57" t="s">
        <v>766</v>
      </c>
      <c r="G1403" s="57" t="s">
        <v>53</v>
      </c>
      <c r="H1403" s="58" t="s">
        <v>54</v>
      </c>
      <c r="I1403" s="59" t="s">
        <v>42</v>
      </c>
      <c r="J1403" s="60">
        <v>11.9</v>
      </c>
      <c r="K1403" s="47">
        <f t="shared" si="30"/>
        <v>59.5</v>
      </c>
      <c r="L1403" s="60"/>
      <c r="M1403" s="55" t="s">
        <v>51</v>
      </c>
      <c r="N1403" s="47">
        <f t="shared" si="34"/>
        <v>59.5</v>
      </c>
      <c r="O1403" s="54">
        <v>45741</v>
      </c>
      <c r="P1403" s="97">
        <v>15723</v>
      </c>
      <c r="R1403" t="str">
        <f t="shared" si="33"/>
        <v>Mar/25</v>
      </c>
    </row>
    <row r="1404" spans="2:18" ht="15.75" customHeight="1">
      <c r="B1404" s="54">
        <v>45731</v>
      </c>
      <c r="C1404" s="55" t="s">
        <v>132</v>
      </c>
      <c r="D1404" s="55">
        <v>2025</v>
      </c>
      <c r="E1404" s="56">
        <v>2</v>
      </c>
      <c r="F1404" s="57" t="s">
        <v>767</v>
      </c>
      <c r="G1404" s="57" t="s">
        <v>53</v>
      </c>
      <c r="H1404" s="58" t="s">
        <v>54</v>
      </c>
      <c r="I1404" s="59" t="s">
        <v>42</v>
      </c>
      <c r="J1404" s="60">
        <v>13.99</v>
      </c>
      <c r="K1404" s="47">
        <f t="shared" si="30"/>
        <v>27.98</v>
      </c>
      <c r="L1404" s="60"/>
      <c r="M1404" s="55" t="s">
        <v>51</v>
      </c>
      <c r="N1404" s="47">
        <f t="shared" si="34"/>
        <v>27.98</v>
      </c>
      <c r="O1404" s="54">
        <v>45741</v>
      </c>
      <c r="P1404" s="97">
        <v>15723</v>
      </c>
      <c r="R1404" t="str">
        <f t="shared" si="33"/>
        <v>Mar/25</v>
      </c>
    </row>
    <row r="1405" spans="2:18" ht="15.75" customHeight="1">
      <c r="B1405" s="54">
        <v>45731</v>
      </c>
      <c r="C1405" s="55" t="s">
        <v>132</v>
      </c>
      <c r="D1405" s="55">
        <v>2025</v>
      </c>
      <c r="E1405" s="56">
        <v>2</v>
      </c>
      <c r="F1405" s="57" t="s">
        <v>768</v>
      </c>
      <c r="G1405" s="57" t="s">
        <v>53</v>
      </c>
      <c r="H1405" s="58" t="s">
        <v>54</v>
      </c>
      <c r="I1405" s="59" t="s">
        <v>42</v>
      </c>
      <c r="J1405" s="60">
        <v>15.99</v>
      </c>
      <c r="K1405" s="47">
        <f t="shared" si="30"/>
        <v>31.98</v>
      </c>
      <c r="L1405" s="60"/>
      <c r="M1405" s="55" t="s">
        <v>51</v>
      </c>
      <c r="N1405" s="47">
        <f t="shared" si="34"/>
        <v>31.98</v>
      </c>
      <c r="O1405" s="54">
        <v>45741</v>
      </c>
      <c r="P1405" s="97">
        <v>15723</v>
      </c>
      <c r="R1405" t="str">
        <f t="shared" si="33"/>
        <v>Mar/25</v>
      </c>
    </row>
    <row r="1406" spans="2:18" ht="15.75" customHeight="1">
      <c r="B1406" s="54">
        <v>45731</v>
      </c>
      <c r="C1406" s="55" t="s">
        <v>132</v>
      </c>
      <c r="D1406" s="55">
        <v>2025</v>
      </c>
      <c r="E1406" s="56">
        <v>8</v>
      </c>
      <c r="F1406" s="57" t="s">
        <v>555</v>
      </c>
      <c r="G1406" s="57" t="s">
        <v>53</v>
      </c>
      <c r="H1406" s="58" t="s">
        <v>54</v>
      </c>
      <c r="I1406" s="59" t="s">
        <v>42</v>
      </c>
      <c r="J1406" s="60">
        <v>8.99</v>
      </c>
      <c r="K1406" s="47">
        <f t="shared" si="30"/>
        <v>71.92</v>
      </c>
      <c r="L1406" s="60"/>
      <c r="M1406" s="55" t="s">
        <v>51</v>
      </c>
      <c r="N1406" s="47">
        <f t="shared" si="34"/>
        <v>71.92</v>
      </c>
      <c r="O1406" s="54">
        <v>45741</v>
      </c>
      <c r="P1406" s="97">
        <v>15723</v>
      </c>
      <c r="R1406" t="str">
        <f t="shared" si="33"/>
        <v>Mar/25</v>
      </c>
    </row>
    <row r="1407" spans="2:18" ht="15.75" customHeight="1">
      <c r="B1407" s="54">
        <v>45731</v>
      </c>
      <c r="C1407" s="55" t="s">
        <v>132</v>
      </c>
      <c r="D1407" s="55">
        <v>2025</v>
      </c>
      <c r="E1407" s="56">
        <v>4</v>
      </c>
      <c r="F1407" s="57" t="s">
        <v>247</v>
      </c>
      <c r="G1407" s="57" t="s">
        <v>53</v>
      </c>
      <c r="H1407" s="58" t="s">
        <v>54</v>
      </c>
      <c r="I1407" s="59" t="s">
        <v>42</v>
      </c>
      <c r="J1407" s="60">
        <v>43.5</v>
      </c>
      <c r="K1407" s="47">
        <f t="shared" si="30"/>
        <v>174</v>
      </c>
      <c r="L1407" s="60"/>
      <c r="M1407" s="55" t="s">
        <v>51</v>
      </c>
      <c r="N1407" s="47">
        <f t="shared" si="34"/>
        <v>174</v>
      </c>
      <c r="O1407" s="54">
        <v>45741</v>
      </c>
      <c r="P1407" s="97">
        <v>15723</v>
      </c>
      <c r="R1407" t="str">
        <f t="shared" si="33"/>
        <v>Mar/25</v>
      </c>
    </row>
    <row r="1408" spans="2:18" ht="15.75" customHeight="1">
      <c r="B1408" s="54">
        <v>45731</v>
      </c>
      <c r="C1408" s="55" t="s">
        <v>132</v>
      </c>
      <c r="D1408" s="55">
        <v>2025</v>
      </c>
      <c r="E1408" s="56">
        <v>2</v>
      </c>
      <c r="F1408" s="57" t="s">
        <v>769</v>
      </c>
      <c r="G1408" s="57" t="s">
        <v>53</v>
      </c>
      <c r="H1408" s="58" t="s">
        <v>54</v>
      </c>
      <c r="I1408" s="59" t="s">
        <v>42</v>
      </c>
      <c r="J1408" s="60">
        <v>12.9</v>
      </c>
      <c r="K1408" s="47">
        <f t="shared" si="30"/>
        <v>25.8</v>
      </c>
      <c r="L1408" s="60"/>
      <c r="M1408" s="55" t="s">
        <v>51</v>
      </c>
      <c r="N1408" s="47">
        <f t="shared" si="34"/>
        <v>25.8</v>
      </c>
      <c r="O1408" s="54">
        <v>45741</v>
      </c>
      <c r="P1408" s="97">
        <v>15723</v>
      </c>
      <c r="R1408" t="str">
        <f t="shared" si="33"/>
        <v>Mar/25</v>
      </c>
    </row>
    <row r="1409" spans="2:18" ht="15.75" customHeight="1">
      <c r="B1409" s="54">
        <v>45731</v>
      </c>
      <c r="C1409" s="55" t="s">
        <v>132</v>
      </c>
      <c r="D1409" s="55">
        <v>2025</v>
      </c>
      <c r="E1409" s="56">
        <v>2</v>
      </c>
      <c r="F1409" s="57" t="s">
        <v>770</v>
      </c>
      <c r="G1409" s="57" t="s">
        <v>53</v>
      </c>
      <c r="H1409" s="58" t="s">
        <v>54</v>
      </c>
      <c r="I1409" s="59" t="s">
        <v>42</v>
      </c>
      <c r="J1409" s="60">
        <v>60.9</v>
      </c>
      <c r="K1409" s="47">
        <f t="shared" si="30"/>
        <v>121.8</v>
      </c>
      <c r="L1409" s="60"/>
      <c r="M1409" s="55" t="s">
        <v>51</v>
      </c>
      <c r="N1409" s="47">
        <f t="shared" si="34"/>
        <v>121.8</v>
      </c>
      <c r="O1409" s="54">
        <v>45741</v>
      </c>
      <c r="P1409" s="97">
        <v>15723</v>
      </c>
      <c r="R1409" t="str">
        <f t="shared" si="33"/>
        <v>Mar/25</v>
      </c>
    </row>
    <row r="1410" spans="2:18" ht="15.75" customHeight="1">
      <c r="B1410" s="54">
        <v>45731</v>
      </c>
      <c r="C1410" s="55" t="s">
        <v>132</v>
      </c>
      <c r="D1410" s="55">
        <v>2025</v>
      </c>
      <c r="E1410" s="56">
        <v>32</v>
      </c>
      <c r="F1410" s="57" t="s">
        <v>555</v>
      </c>
      <c r="G1410" s="57" t="s">
        <v>53</v>
      </c>
      <c r="H1410" s="57" t="s">
        <v>54</v>
      </c>
      <c r="I1410" s="59" t="s">
        <v>42</v>
      </c>
      <c r="J1410" s="60">
        <v>8.99</v>
      </c>
      <c r="K1410" s="47">
        <f t="shared" si="30"/>
        <v>287.68</v>
      </c>
      <c r="L1410" s="60"/>
      <c r="M1410" s="55" t="s">
        <v>51</v>
      </c>
      <c r="N1410" s="47">
        <f t="shared" si="34"/>
        <v>287.68</v>
      </c>
      <c r="O1410" s="54">
        <v>45741</v>
      </c>
      <c r="P1410" s="97">
        <v>15723</v>
      </c>
      <c r="R1410" t="str">
        <f t="shared" si="33"/>
        <v>Mar/25</v>
      </c>
    </row>
    <row r="1411" spans="2:18" ht="15.75" customHeight="1">
      <c r="B1411" s="54">
        <v>45731</v>
      </c>
      <c r="C1411" s="55" t="s">
        <v>132</v>
      </c>
      <c r="D1411" s="55">
        <v>2025</v>
      </c>
      <c r="E1411" s="56">
        <v>4</v>
      </c>
      <c r="F1411" s="57" t="s">
        <v>247</v>
      </c>
      <c r="G1411" s="57" t="s">
        <v>53</v>
      </c>
      <c r="H1411" s="58" t="s">
        <v>54</v>
      </c>
      <c r="I1411" s="59" t="s">
        <v>42</v>
      </c>
      <c r="J1411" s="60">
        <v>55.9</v>
      </c>
      <c r="K1411" s="47">
        <f t="shared" ref="K1411:K1665" si="35">E1411*J1411</f>
        <v>223.6</v>
      </c>
      <c r="L1411" s="60"/>
      <c r="M1411" s="55" t="s">
        <v>51</v>
      </c>
      <c r="N1411" s="47">
        <f t="shared" si="34"/>
        <v>223.6</v>
      </c>
      <c r="O1411" s="54">
        <v>45741</v>
      </c>
      <c r="P1411" s="97">
        <v>15723</v>
      </c>
      <c r="R1411" t="str">
        <f t="shared" ref="R1411:R1474" si="36">IF(B1411="","",PROPER(TEXT(B1411,"mmm/aa")))</f>
        <v>Mar/25</v>
      </c>
    </row>
    <row r="1412" spans="2:18" ht="15.75" customHeight="1">
      <c r="B1412" s="54">
        <v>45731</v>
      </c>
      <c r="C1412" s="55" t="s">
        <v>132</v>
      </c>
      <c r="D1412" s="55">
        <v>2025</v>
      </c>
      <c r="E1412" s="56">
        <v>2</v>
      </c>
      <c r="F1412" s="57" t="s">
        <v>556</v>
      </c>
      <c r="G1412" s="57" t="s">
        <v>53</v>
      </c>
      <c r="H1412" s="58" t="s">
        <v>54</v>
      </c>
      <c r="I1412" s="59" t="s">
        <v>42</v>
      </c>
      <c r="J1412" s="60">
        <v>15.99</v>
      </c>
      <c r="K1412" s="47">
        <f t="shared" si="35"/>
        <v>31.98</v>
      </c>
      <c r="L1412" s="60"/>
      <c r="M1412" s="55" t="s">
        <v>51</v>
      </c>
      <c r="N1412" s="47">
        <f t="shared" si="34"/>
        <v>31.98</v>
      </c>
      <c r="O1412" s="54">
        <v>45741</v>
      </c>
      <c r="P1412" s="97">
        <v>15723</v>
      </c>
      <c r="R1412" t="str">
        <f t="shared" si="36"/>
        <v>Mar/25</v>
      </c>
    </row>
    <row r="1413" spans="2:18" ht="15.75" customHeight="1">
      <c r="B1413" s="54">
        <v>45731</v>
      </c>
      <c r="C1413" s="55" t="s">
        <v>132</v>
      </c>
      <c r="D1413" s="55">
        <v>2025</v>
      </c>
      <c r="E1413" s="56">
        <v>4</v>
      </c>
      <c r="F1413" s="57" t="s">
        <v>556</v>
      </c>
      <c r="G1413" s="57" t="s">
        <v>53</v>
      </c>
      <c r="H1413" s="58" t="s">
        <v>54</v>
      </c>
      <c r="I1413" s="59" t="s">
        <v>42</v>
      </c>
      <c r="J1413" s="60">
        <v>15.99</v>
      </c>
      <c r="K1413" s="47">
        <f t="shared" si="35"/>
        <v>63.96</v>
      </c>
      <c r="L1413" s="60"/>
      <c r="M1413" s="55" t="s">
        <v>51</v>
      </c>
      <c r="N1413" s="47">
        <f t="shared" si="34"/>
        <v>63.96</v>
      </c>
      <c r="O1413" s="54">
        <v>45741</v>
      </c>
      <c r="P1413" s="97">
        <v>15723</v>
      </c>
      <c r="R1413" t="str">
        <f t="shared" si="36"/>
        <v>Mar/25</v>
      </c>
    </row>
    <row r="1414" spans="2:18" ht="15.75" customHeight="1">
      <c r="B1414" s="54">
        <v>45731</v>
      </c>
      <c r="C1414" s="55" t="s">
        <v>132</v>
      </c>
      <c r="D1414" s="55">
        <v>2025</v>
      </c>
      <c r="E1414" s="56">
        <v>4</v>
      </c>
      <c r="F1414" s="57" t="s">
        <v>771</v>
      </c>
      <c r="G1414" s="57" t="s">
        <v>77</v>
      </c>
      <c r="H1414" s="57" t="s">
        <v>78</v>
      </c>
      <c r="I1414" s="59" t="s">
        <v>42</v>
      </c>
      <c r="J1414" s="60">
        <v>585</v>
      </c>
      <c r="K1414" s="47">
        <f t="shared" si="35"/>
        <v>2340</v>
      </c>
      <c r="L1414" s="60"/>
      <c r="M1414" s="55" t="s">
        <v>43</v>
      </c>
      <c r="N1414" s="47">
        <f t="shared" si="34"/>
        <v>2340</v>
      </c>
      <c r="O1414" s="54">
        <v>45733</v>
      </c>
      <c r="P1414" s="62">
        <v>0</v>
      </c>
      <c r="R1414" t="str">
        <f t="shared" si="36"/>
        <v>Mar/25</v>
      </c>
    </row>
    <row r="1415" spans="2:18" ht="15.75" customHeight="1">
      <c r="B1415" s="54">
        <v>45731</v>
      </c>
      <c r="C1415" s="55" t="s">
        <v>132</v>
      </c>
      <c r="D1415" s="55">
        <v>2025</v>
      </c>
      <c r="E1415" s="56">
        <v>1</v>
      </c>
      <c r="F1415" s="57" t="s">
        <v>772</v>
      </c>
      <c r="G1415" s="57" t="s">
        <v>108</v>
      </c>
      <c r="H1415" s="57" t="s">
        <v>773</v>
      </c>
      <c r="I1415" s="59" t="s">
        <v>42</v>
      </c>
      <c r="J1415" s="60">
        <v>250</v>
      </c>
      <c r="K1415" s="47">
        <f t="shared" si="35"/>
        <v>250</v>
      </c>
      <c r="L1415" s="60"/>
      <c r="M1415" s="55" t="s">
        <v>43</v>
      </c>
      <c r="N1415" s="47">
        <f t="shared" si="34"/>
        <v>250</v>
      </c>
      <c r="O1415" s="54">
        <v>45731</v>
      </c>
      <c r="P1415" s="62">
        <v>0</v>
      </c>
      <c r="R1415" t="str">
        <f t="shared" si="36"/>
        <v>Mar/25</v>
      </c>
    </row>
    <row r="1416" spans="2:18" ht="15.75" customHeight="1">
      <c r="B1416" s="54">
        <v>45731</v>
      </c>
      <c r="C1416" s="55" t="s">
        <v>132</v>
      </c>
      <c r="D1416" s="55">
        <v>2025</v>
      </c>
      <c r="E1416" s="56">
        <v>6</v>
      </c>
      <c r="F1416" s="58" t="s">
        <v>774</v>
      </c>
      <c r="G1416" s="57" t="s">
        <v>40</v>
      </c>
      <c r="H1416" s="58" t="s">
        <v>667</v>
      </c>
      <c r="I1416" s="59" t="s">
        <v>42</v>
      </c>
      <c r="J1416" s="96">
        <v>46.99</v>
      </c>
      <c r="K1416" s="47">
        <f t="shared" si="35"/>
        <v>281.94</v>
      </c>
      <c r="L1416" s="60"/>
      <c r="M1416" s="55" t="s">
        <v>51</v>
      </c>
      <c r="N1416" s="47">
        <f t="shared" si="34"/>
        <v>281.94</v>
      </c>
      <c r="O1416" s="54">
        <v>45961</v>
      </c>
      <c r="P1416" s="97">
        <v>522335</v>
      </c>
      <c r="R1416" t="str">
        <f t="shared" si="36"/>
        <v>Mar/25</v>
      </c>
    </row>
    <row r="1417" spans="2:18" ht="15.75" customHeight="1">
      <c r="B1417" s="54">
        <v>45731</v>
      </c>
      <c r="C1417" s="55" t="s">
        <v>132</v>
      </c>
      <c r="D1417" s="55">
        <v>2025</v>
      </c>
      <c r="E1417" s="56">
        <v>4</v>
      </c>
      <c r="F1417" s="57" t="s">
        <v>659</v>
      </c>
      <c r="G1417" s="58" t="s">
        <v>40</v>
      </c>
      <c r="H1417" s="57" t="s">
        <v>667</v>
      </c>
      <c r="I1417" s="59" t="s">
        <v>42</v>
      </c>
      <c r="J1417" s="60">
        <v>63.87</v>
      </c>
      <c r="K1417" s="47">
        <f t="shared" si="35"/>
        <v>255.48</v>
      </c>
      <c r="L1417" s="60"/>
      <c r="M1417" s="55" t="s">
        <v>51</v>
      </c>
      <c r="N1417" s="47">
        <f t="shared" si="34"/>
        <v>255.48</v>
      </c>
      <c r="O1417" s="54">
        <v>45961</v>
      </c>
      <c r="P1417" s="97">
        <v>522335</v>
      </c>
      <c r="R1417" t="str">
        <f t="shared" si="36"/>
        <v>Mar/25</v>
      </c>
    </row>
    <row r="1418" spans="2:18" ht="15.75" customHeight="1">
      <c r="B1418" s="54">
        <v>45732</v>
      </c>
      <c r="C1418" s="55" t="s">
        <v>132</v>
      </c>
      <c r="D1418" s="55">
        <v>2025</v>
      </c>
      <c r="E1418" s="56">
        <v>1</v>
      </c>
      <c r="F1418" s="57" t="s">
        <v>775</v>
      </c>
      <c r="G1418" s="57" t="s">
        <v>40</v>
      </c>
      <c r="H1418" s="57" t="s">
        <v>307</v>
      </c>
      <c r="I1418" s="59" t="s">
        <v>42</v>
      </c>
      <c r="J1418" s="60">
        <v>24.63</v>
      </c>
      <c r="K1418" s="47">
        <f t="shared" si="35"/>
        <v>24.63</v>
      </c>
      <c r="L1418" s="60"/>
      <c r="M1418" s="55" t="s">
        <v>43</v>
      </c>
      <c r="N1418" s="47">
        <f t="shared" si="34"/>
        <v>24.63</v>
      </c>
      <c r="O1418" s="54">
        <v>45732</v>
      </c>
      <c r="P1418" s="62">
        <v>0</v>
      </c>
      <c r="R1418" t="str">
        <f t="shared" si="36"/>
        <v>Mar/25</v>
      </c>
    </row>
    <row r="1419" spans="2:18" ht="15.75" customHeight="1">
      <c r="B1419" s="54">
        <v>45732</v>
      </c>
      <c r="C1419" s="55" t="s">
        <v>132</v>
      </c>
      <c r="D1419" s="55">
        <v>2025</v>
      </c>
      <c r="E1419" s="56">
        <v>4</v>
      </c>
      <c r="F1419" s="58" t="s">
        <v>64</v>
      </c>
      <c r="G1419" s="57" t="s">
        <v>46</v>
      </c>
      <c r="H1419" s="58" t="s">
        <v>65</v>
      </c>
      <c r="I1419" s="59" t="s">
        <v>42</v>
      </c>
      <c r="J1419" s="60">
        <v>32.99</v>
      </c>
      <c r="K1419" s="47">
        <f t="shared" si="35"/>
        <v>131.96</v>
      </c>
      <c r="L1419" s="60"/>
      <c r="M1419" s="55" t="s">
        <v>43</v>
      </c>
      <c r="N1419" s="60">
        <f t="shared" si="34"/>
        <v>131.96</v>
      </c>
      <c r="O1419" s="54">
        <v>45747</v>
      </c>
      <c r="P1419" s="97">
        <v>19210</v>
      </c>
      <c r="R1419" t="str">
        <f t="shared" si="36"/>
        <v>Mar/25</v>
      </c>
    </row>
    <row r="1420" spans="2:18" ht="15.75" customHeight="1">
      <c r="B1420" s="54">
        <v>45732</v>
      </c>
      <c r="C1420" s="55" t="s">
        <v>132</v>
      </c>
      <c r="D1420" s="55">
        <v>2025</v>
      </c>
      <c r="E1420" s="56">
        <v>3</v>
      </c>
      <c r="F1420" s="57" t="s">
        <v>66</v>
      </c>
      <c r="G1420" s="58" t="s">
        <v>46</v>
      </c>
      <c r="H1420" s="57" t="s">
        <v>65</v>
      </c>
      <c r="I1420" s="59" t="s">
        <v>42</v>
      </c>
      <c r="J1420" s="96">
        <v>27</v>
      </c>
      <c r="K1420" s="47">
        <f t="shared" si="35"/>
        <v>81</v>
      </c>
      <c r="L1420" s="60"/>
      <c r="M1420" s="55" t="s">
        <v>43</v>
      </c>
      <c r="N1420" s="60">
        <f t="shared" si="34"/>
        <v>81</v>
      </c>
      <c r="O1420" s="54">
        <v>45747</v>
      </c>
      <c r="P1420" s="97">
        <v>19210</v>
      </c>
      <c r="R1420" t="str">
        <f t="shared" si="36"/>
        <v>Mar/25</v>
      </c>
    </row>
    <row r="1421" spans="2:18" ht="15.75" customHeight="1">
      <c r="B1421" s="54">
        <v>45733</v>
      </c>
      <c r="C1421" s="55" t="s">
        <v>132</v>
      </c>
      <c r="D1421" s="55">
        <v>2025</v>
      </c>
      <c r="E1421" s="56">
        <v>1</v>
      </c>
      <c r="F1421" s="58" t="s">
        <v>776</v>
      </c>
      <c r="G1421" s="57" t="s">
        <v>57</v>
      </c>
      <c r="H1421" s="58" t="s">
        <v>777</v>
      </c>
      <c r="I1421" s="59" t="s">
        <v>42</v>
      </c>
      <c r="J1421" s="96">
        <v>300</v>
      </c>
      <c r="K1421" s="47">
        <f t="shared" si="35"/>
        <v>300</v>
      </c>
      <c r="L1421" s="60"/>
      <c r="M1421" s="55" t="s">
        <v>43</v>
      </c>
      <c r="N1421" s="47">
        <f t="shared" si="34"/>
        <v>300</v>
      </c>
      <c r="O1421" s="54">
        <v>45733</v>
      </c>
      <c r="P1421" s="97">
        <v>0</v>
      </c>
      <c r="R1421" t="str">
        <f t="shared" si="36"/>
        <v>Mar/25</v>
      </c>
    </row>
    <row r="1422" spans="2:18" ht="15.75" customHeight="1">
      <c r="B1422" s="54">
        <v>45733</v>
      </c>
      <c r="C1422" s="55" t="s">
        <v>132</v>
      </c>
      <c r="D1422" s="55">
        <v>2025</v>
      </c>
      <c r="E1422" s="56">
        <v>1</v>
      </c>
      <c r="F1422" s="58" t="s">
        <v>39</v>
      </c>
      <c r="G1422" s="57" t="s">
        <v>40</v>
      </c>
      <c r="H1422" s="58" t="s">
        <v>300</v>
      </c>
      <c r="I1422" s="59" t="s">
        <v>42</v>
      </c>
      <c r="J1422" s="96">
        <v>405</v>
      </c>
      <c r="K1422" s="47">
        <f t="shared" si="35"/>
        <v>405</v>
      </c>
      <c r="L1422" s="60"/>
      <c r="M1422" s="55" t="s">
        <v>43</v>
      </c>
      <c r="N1422" s="47">
        <f t="shared" si="34"/>
        <v>405</v>
      </c>
      <c r="O1422" s="54">
        <v>45733</v>
      </c>
      <c r="P1422" s="97">
        <v>0</v>
      </c>
      <c r="R1422" t="str">
        <f t="shared" si="36"/>
        <v>Mar/25</v>
      </c>
    </row>
    <row r="1423" spans="2:18" ht="15.75" customHeight="1">
      <c r="B1423" s="54">
        <v>45733</v>
      </c>
      <c r="C1423" s="55" t="s">
        <v>132</v>
      </c>
      <c r="D1423" s="55">
        <v>2025</v>
      </c>
      <c r="E1423" s="56">
        <v>1</v>
      </c>
      <c r="F1423" s="57" t="s">
        <v>749</v>
      </c>
      <c r="G1423" s="57" t="s">
        <v>46</v>
      </c>
      <c r="H1423" s="57" t="s">
        <v>750</v>
      </c>
      <c r="I1423" s="59" t="s">
        <v>42</v>
      </c>
      <c r="J1423" s="60">
        <v>244.2</v>
      </c>
      <c r="K1423" s="47">
        <f t="shared" si="35"/>
        <v>244.2</v>
      </c>
      <c r="L1423" s="60"/>
      <c r="M1423" s="55" t="s">
        <v>43</v>
      </c>
      <c r="N1423" s="47">
        <f t="shared" si="34"/>
        <v>244.2</v>
      </c>
      <c r="O1423" s="54">
        <v>45733</v>
      </c>
      <c r="P1423" s="62">
        <v>0</v>
      </c>
      <c r="R1423" t="str">
        <f t="shared" si="36"/>
        <v>Mar/25</v>
      </c>
    </row>
    <row r="1424" spans="2:18" ht="15.75" customHeight="1">
      <c r="B1424" s="54">
        <v>45734</v>
      </c>
      <c r="C1424" s="55" t="s">
        <v>132</v>
      </c>
      <c r="D1424" s="55">
        <v>2025</v>
      </c>
      <c r="E1424" s="56">
        <v>1</v>
      </c>
      <c r="F1424" s="57" t="s">
        <v>219</v>
      </c>
      <c r="G1424" s="57" t="s">
        <v>40</v>
      </c>
      <c r="H1424" s="57" t="s">
        <v>220</v>
      </c>
      <c r="I1424" s="59" t="s">
        <v>42</v>
      </c>
      <c r="J1424" s="60">
        <v>85</v>
      </c>
      <c r="K1424" s="47">
        <f t="shared" si="35"/>
        <v>85</v>
      </c>
      <c r="L1424" s="60"/>
      <c r="M1424" s="55" t="s">
        <v>43</v>
      </c>
      <c r="N1424" s="47">
        <f t="shared" si="34"/>
        <v>85</v>
      </c>
      <c r="O1424" s="54">
        <v>45747</v>
      </c>
      <c r="P1424" s="62">
        <v>0</v>
      </c>
      <c r="R1424" t="str">
        <f t="shared" si="36"/>
        <v>Mar/25</v>
      </c>
    </row>
    <row r="1425" spans="2:18" ht="15.75" customHeight="1">
      <c r="B1425" s="54">
        <v>45734</v>
      </c>
      <c r="C1425" s="55" t="s">
        <v>132</v>
      </c>
      <c r="D1425" s="55">
        <v>2025</v>
      </c>
      <c r="E1425" s="56">
        <v>1</v>
      </c>
      <c r="F1425" s="57" t="s">
        <v>743</v>
      </c>
      <c r="G1425" s="57" t="s">
        <v>46</v>
      </c>
      <c r="H1425" s="57" t="s">
        <v>220</v>
      </c>
      <c r="I1425" s="59" t="s">
        <v>42</v>
      </c>
      <c r="J1425" s="96">
        <v>5</v>
      </c>
      <c r="K1425" s="47">
        <f t="shared" si="35"/>
        <v>5</v>
      </c>
      <c r="L1425" s="60"/>
      <c r="M1425" s="55" t="s">
        <v>43</v>
      </c>
      <c r="N1425" s="47">
        <f t="shared" si="34"/>
        <v>5</v>
      </c>
      <c r="O1425" s="54">
        <v>45747</v>
      </c>
      <c r="P1425" s="97">
        <v>0</v>
      </c>
      <c r="R1425" t="str">
        <f t="shared" si="36"/>
        <v>Mar/25</v>
      </c>
    </row>
    <row r="1426" spans="2:18" ht="15.75" customHeight="1">
      <c r="B1426" s="54">
        <v>45734</v>
      </c>
      <c r="C1426" s="55" t="s">
        <v>132</v>
      </c>
      <c r="D1426" s="55">
        <v>2025</v>
      </c>
      <c r="E1426" s="56">
        <v>1</v>
      </c>
      <c r="F1426" s="57" t="s">
        <v>753</v>
      </c>
      <c r="G1426" s="57" t="s">
        <v>40</v>
      </c>
      <c r="H1426" s="57" t="s">
        <v>220</v>
      </c>
      <c r="I1426" s="59" t="s">
        <v>42</v>
      </c>
      <c r="J1426" s="96">
        <v>8.25</v>
      </c>
      <c r="K1426" s="47">
        <f t="shared" si="35"/>
        <v>8.25</v>
      </c>
      <c r="L1426" s="60"/>
      <c r="M1426" s="55" t="s">
        <v>43</v>
      </c>
      <c r="N1426" s="47">
        <f t="shared" si="34"/>
        <v>8.25</v>
      </c>
      <c r="O1426" s="54">
        <v>45747</v>
      </c>
      <c r="P1426" s="97">
        <v>0</v>
      </c>
      <c r="R1426" t="str">
        <f t="shared" si="36"/>
        <v>Mar/25</v>
      </c>
    </row>
    <row r="1427" spans="2:18" ht="15.75" customHeight="1">
      <c r="B1427" s="54">
        <v>45734</v>
      </c>
      <c r="C1427" s="55" t="s">
        <v>132</v>
      </c>
      <c r="D1427" s="55">
        <v>2025</v>
      </c>
      <c r="E1427" s="56">
        <v>3</v>
      </c>
      <c r="F1427" s="57" t="s">
        <v>486</v>
      </c>
      <c r="G1427" s="57" t="s">
        <v>46</v>
      </c>
      <c r="H1427" s="57" t="s">
        <v>220</v>
      </c>
      <c r="I1427" s="59" t="s">
        <v>42</v>
      </c>
      <c r="J1427" s="60">
        <v>7</v>
      </c>
      <c r="K1427" s="47">
        <f t="shared" si="35"/>
        <v>21</v>
      </c>
      <c r="L1427" s="60"/>
      <c r="M1427" s="55" t="s">
        <v>43</v>
      </c>
      <c r="N1427" s="47">
        <f t="shared" si="34"/>
        <v>21</v>
      </c>
      <c r="O1427" s="54">
        <v>45747</v>
      </c>
      <c r="P1427" s="62">
        <v>0</v>
      </c>
      <c r="R1427" t="str">
        <f t="shared" si="36"/>
        <v>Mar/25</v>
      </c>
    </row>
    <row r="1428" spans="2:18" ht="15.75" customHeight="1">
      <c r="B1428" s="54">
        <v>45734</v>
      </c>
      <c r="C1428" s="55" t="s">
        <v>132</v>
      </c>
      <c r="D1428" s="55">
        <v>2025</v>
      </c>
      <c r="E1428" s="56">
        <v>4</v>
      </c>
      <c r="F1428" s="57" t="s">
        <v>81</v>
      </c>
      <c r="G1428" s="57" t="s">
        <v>77</v>
      </c>
      <c r="H1428" s="57" t="s">
        <v>78</v>
      </c>
      <c r="I1428" s="59" t="s">
        <v>42</v>
      </c>
      <c r="J1428" s="60">
        <v>510</v>
      </c>
      <c r="K1428" s="47">
        <f t="shared" si="35"/>
        <v>2040</v>
      </c>
      <c r="L1428" s="60"/>
      <c r="M1428" s="55" t="s">
        <v>43</v>
      </c>
      <c r="N1428" s="47">
        <f t="shared" si="34"/>
        <v>2040</v>
      </c>
      <c r="O1428" s="54">
        <v>45741</v>
      </c>
      <c r="P1428" s="62">
        <v>911</v>
      </c>
      <c r="R1428" t="str">
        <f t="shared" si="36"/>
        <v>Mar/25</v>
      </c>
    </row>
    <row r="1429" spans="2:18" ht="15.75" customHeight="1">
      <c r="B1429" s="54">
        <v>45734</v>
      </c>
      <c r="C1429" s="55" t="s">
        <v>132</v>
      </c>
      <c r="D1429" s="55">
        <v>2025</v>
      </c>
      <c r="E1429" s="56">
        <v>6</v>
      </c>
      <c r="F1429" s="58" t="s">
        <v>95</v>
      </c>
      <c r="G1429" s="57" t="s">
        <v>40</v>
      </c>
      <c r="H1429" s="58" t="s">
        <v>223</v>
      </c>
      <c r="I1429" s="59" t="s">
        <v>42</v>
      </c>
      <c r="J1429" s="96">
        <v>43.9</v>
      </c>
      <c r="K1429" s="47">
        <f t="shared" si="35"/>
        <v>263.39999999999998</v>
      </c>
      <c r="L1429" s="60"/>
      <c r="M1429" s="55" t="s">
        <v>51</v>
      </c>
      <c r="N1429" s="47">
        <f t="shared" si="34"/>
        <v>263.39999999999998</v>
      </c>
      <c r="O1429" s="54">
        <v>45741</v>
      </c>
      <c r="P1429" s="97">
        <v>1361121</v>
      </c>
      <c r="R1429" t="str">
        <f t="shared" si="36"/>
        <v>Mar/25</v>
      </c>
    </row>
    <row r="1430" spans="2:18" ht="15.75" customHeight="1">
      <c r="B1430" s="54">
        <v>45734</v>
      </c>
      <c r="C1430" s="55" t="s">
        <v>132</v>
      </c>
      <c r="D1430" s="55">
        <v>2025</v>
      </c>
      <c r="E1430" s="56">
        <v>72</v>
      </c>
      <c r="F1430" s="58" t="s">
        <v>188</v>
      </c>
      <c r="G1430" s="57" t="s">
        <v>96</v>
      </c>
      <c r="H1430" s="58" t="s">
        <v>223</v>
      </c>
      <c r="I1430" s="59" t="s">
        <v>42</v>
      </c>
      <c r="J1430" s="96">
        <v>6.99</v>
      </c>
      <c r="K1430" s="47">
        <f t="shared" si="35"/>
        <v>503.28000000000003</v>
      </c>
      <c r="L1430" s="60"/>
      <c r="M1430" s="55" t="s">
        <v>51</v>
      </c>
      <c r="N1430" s="47">
        <f t="shared" si="34"/>
        <v>503.28000000000003</v>
      </c>
      <c r="O1430" s="54">
        <v>45741</v>
      </c>
      <c r="P1430" s="97">
        <v>1361121</v>
      </c>
      <c r="R1430" t="str">
        <f t="shared" si="36"/>
        <v>Mar/25</v>
      </c>
    </row>
    <row r="1431" spans="2:18" ht="15.75" customHeight="1">
      <c r="B1431" s="54">
        <v>45734</v>
      </c>
      <c r="C1431" s="55" t="s">
        <v>132</v>
      </c>
      <c r="D1431" s="55">
        <v>2025</v>
      </c>
      <c r="E1431" s="56">
        <v>72</v>
      </c>
      <c r="F1431" s="58" t="s">
        <v>668</v>
      </c>
      <c r="G1431" s="57" t="s">
        <v>96</v>
      </c>
      <c r="H1431" s="58" t="s">
        <v>223</v>
      </c>
      <c r="I1431" s="59" t="s">
        <v>42</v>
      </c>
      <c r="J1431" s="96">
        <v>7.39</v>
      </c>
      <c r="K1431" s="47">
        <f t="shared" si="35"/>
        <v>532.07999999999993</v>
      </c>
      <c r="L1431" s="60"/>
      <c r="M1431" s="55" t="s">
        <v>51</v>
      </c>
      <c r="N1431" s="47">
        <f t="shared" si="34"/>
        <v>532.07999999999993</v>
      </c>
      <c r="O1431" s="54">
        <v>45741</v>
      </c>
      <c r="P1431" s="97">
        <v>1361121</v>
      </c>
      <c r="R1431" t="str">
        <f t="shared" si="36"/>
        <v>Mar/25</v>
      </c>
    </row>
    <row r="1432" spans="2:18" ht="15.75" customHeight="1">
      <c r="B1432" s="54">
        <v>45734</v>
      </c>
      <c r="C1432" s="55" t="s">
        <v>132</v>
      </c>
      <c r="D1432" s="55">
        <v>2025</v>
      </c>
      <c r="E1432" s="56">
        <v>17</v>
      </c>
      <c r="F1432" s="57" t="s">
        <v>778</v>
      </c>
      <c r="G1432" s="57" t="s">
        <v>46</v>
      </c>
      <c r="H1432" s="57" t="s">
        <v>195</v>
      </c>
      <c r="I1432" s="59" t="s">
        <v>42</v>
      </c>
      <c r="J1432" s="60">
        <v>66.599999999999994</v>
      </c>
      <c r="K1432" s="47">
        <f t="shared" si="35"/>
        <v>1132.1999999999998</v>
      </c>
      <c r="L1432" s="60"/>
      <c r="M1432" s="55" t="s">
        <v>51</v>
      </c>
      <c r="N1432" s="47">
        <f t="shared" si="34"/>
        <v>1132.1999999999998</v>
      </c>
      <c r="O1432" s="54">
        <v>45743</v>
      </c>
      <c r="P1432" s="62">
        <v>293783</v>
      </c>
      <c r="R1432" t="str">
        <f t="shared" si="36"/>
        <v>Mar/25</v>
      </c>
    </row>
    <row r="1433" spans="2:18" ht="15.75" customHeight="1">
      <c r="B1433" s="54">
        <v>45734</v>
      </c>
      <c r="C1433" s="55" t="s">
        <v>132</v>
      </c>
      <c r="D1433" s="55">
        <v>2025</v>
      </c>
      <c r="E1433" s="56">
        <v>3</v>
      </c>
      <c r="F1433" s="57" t="s">
        <v>779</v>
      </c>
      <c r="G1433" s="57" t="s">
        <v>46</v>
      </c>
      <c r="H1433" s="57" t="s">
        <v>195</v>
      </c>
      <c r="I1433" s="59" t="s">
        <v>42</v>
      </c>
      <c r="J1433" s="60">
        <v>96.6</v>
      </c>
      <c r="K1433" s="47">
        <f t="shared" si="35"/>
        <v>289.79999999999995</v>
      </c>
      <c r="L1433" s="60"/>
      <c r="M1433" s="55" t="s">
        <v>51</v>
      </c>
      <c r="N1433" s="47">
        <f t="shared" si="34"/>
        <v>289.79999999999995</v>
      </c>
      <c r="O1433" s="54">
        <v>45743</v>
      </c>
      <c r="P1433" s="62">
        <v>293783</v>
      </c>
      <c r="R1433" t="str">
        <f t="shared" si="36"/>
        <v>Mar/25</v>
      </c>
    </row>
    <row r="1434" spans="2:18" ht="15.75" customHeight="1">
      <c r="B1434" s="54">
        <v>45734</v>
      </c>
      <c r="C1434" s="55" t="s">
        <v>132</v>
      </c>
      <c r="D1434" s="55">
        <v>2025</v>
      </c>
      <c r="E1434" s="56">
        <v>12</v>
      </c>
      <c r="F1434" s="45" t="s">
        <v>177</v>
      </c>
      <c r="G1434" s="45" t="s">
        <v>96</v>
      </c>
      <c r="H1434" s="45" t="s">
        <v>570</v>
      </c>
      <c r="I1434" s="46" t="s">
        <v>42</v>
      </c>
      <c r="J1434" s="47">
        <v>36.31</v>
      </c>
      <c r="K1434" s="47">
        <f t="shared" si="35"/>
        <v>435.72</v>
      </c>
      <c r="L1434" s="60"/>
      <c r="M1434" s="55" t="s">
        <v>51</v>
      </c>
      <c r="N1434" s="47">
        <f t="shared" si="34"/>
        <v>435.72</v>
      </c>
      <c r="O1434" s="54">
        <v>45740</v>
      </c>
      <c r="P1434" s="62">
        <v>632238</v>
      </c>
      <c r="R1434" t="str">
        <f t="shared" si="36"/>
        <v>Mar/25</v>
      </c>
    </row>
    <row r="1435" spans="2:18" ht="15.75" customHeight="1">
      <c r="B1435" s="54">
        <v>45734</v>
      </c>
      <c r="C1435" s="55" t="s">
        <v>132</v>
      </c>
      <c r="D1435" s="55">
        <v>2025</v>
      </c>
      <c r="E1435" s="56">
        <v>20</v>
      </c>
      <c r="F1435" s="45" t="s">
        <v>178</v>
      </c>
      <c r="G1435" s="45" t="s">
        <v>96</v>
      </c>
      <c r="H1435" s="45" t="s">
        <v>570</v>
      </c>
      <c r="I1435" s="46" t="s">
        <v>42</v>
      </c>
      <c r="J1435" s="47">
        <v>18.149999999999999</v>
      </c>
      <c r="K1435" s="47">
        <f t="shared" si="35"/>
        <v>363</v>
      </c>
      <c r="L1435" s="60"/>
      <c r="M1435" s="55" t="s">
        <v>51</v>
      </c>
      <c r="N1435" s="47">
        <f t="shared" si="34"/>
        <v>363</v>
      </c>
      <c r="O1435" s="54">
        <v>45740</v>
      </c>
      <c r="P1435" s="62">
        <v>632238</v>
      </c>
      <c r="R1435" t="str">
        <f t="shared" si="36"/>
        <v>Mar/25</v>
      </c>
    </row>
    <row r="1436" spans="2:18" ht="15.75" customHeight="1">
      <c r="B1436" s="54">
        <v>45734</v>
      </c>
      <c r="C1436" s="55" t="s">
        <v>132</v>
      </c>
      <c r="D1436" s="55">
        <v>2025</v>
      </c>
      <c r="E1436" s="56">
        <v>3</v>
      </c>
      <c r="F1436" s="45" t="s">
        <v>756</v>
      </c>
      <c r="G1436" s="45" t="s">
        <v>96</v>
      </c>
      <c r="H1436" s="45" t="s">
        <v>570</v>
      </c>
      <c r="I1436" s="46" t="s">
        <v>42</v>
      </c>
      <c r="J1436" s="47">
        <v>19.2</v>
      </c>
      <c r="K1436" s="47">
        <f t="shared" si="35"/>
        <v>57.599999999999994</v>
      </c>
      <c r="L1436" s="60"/>
      <c r="M1436" s="55" t="s">
        <v>51</v>
      </c>
      <c r="N1436" s="47">
        <f t="shared" si="34"/>
        <v>57.599999999999994</v>
      </c>
      <c r="O1436" s="54">
        <v>45740</v>
      </c>
      <c r="P1436" s="62">
        <v>632238</v>
      </c>
      <c r="R1436" t="str">
        <f t="shared" si="36"/>
        <v>Mar/25</v>
      </c>
    </row>
    <row r="1437" spans="2:18" ht="15.75" customHeight="1">
      <c r="B1437" s="54">
        <v>45734</v>
      </c>
      <c r="C1437" s="55" t="s">
        <v>132</v>
      </c>
      <c r="D1437" s="55">
        <v>2025</v>
      </c>
      <c r="E1437" s="56">
        <v>3</v>
      </c>
      <c r="F1437" s="45" t="s">
        <v>757</v>
      </c>
      <c r="G1437" s="45" t="s">
        <v>96</v>
      </c>
      <c r="H1437" s="45" t="s">
        <v>570</v>
      </c>
      <c r="I1437" s="46" t="s">
        <v>42</v>
      </c>
      <c r="J1437" s="47">
        <v>18.239999999999998</v>
      </c>
      <c r="K1437" s="47">
        <f t="shared" si="35"/>
        <v>54.72</v>
      </c>
      <c r="L1437" s="60"/>
      <c r="M1437" s="55" t="s">
        <v>51</v>
      </c>
      <c r="N1437" s="47">
        <f t="shared" si="34"/>
        <v>54.72</v>
      </c>
      <c r="O1437" s="54">
        <v>45740</v>
      </c>
      <c r="P1437" s="62">
        <v>632238</v>
      </c>
      <c r="R1437" t="str">
        <f t="shared" si="36"/>
        <v>Mar/25</v>
      </c>
    </row>
    <row r="1438" spans="2:18" ht="15.75" customHeight="1">
      <c r="B1438" s="54">
        <v>45734</v>
      </c>
      <c r="C1438" s="55" t="s">
        <v>132</v>
      </c>
      <c r="D1438" s="55">
        <v>2025</v>
      </c>
      <c r="E1438" s="56">
        <v>2</v>
      </c>
      <c r="F1438" s="45" t="s">
        <v>201</v>
      </c>
      <c r="G1438" s="45" t="s">
        <v>96</v>
      </c>
      <c r="H1438" s="45" t="s">
        <v>570</v>
      </c>
      <c r="I1438" s="46" t="s">
        <v>42</v>
      </c>
      <c r="J1438" s="47">
        <v>17.690000000000001</v>
      </c>
      <c r="K1438" s="47">
        <f t="shared" si="35"/>
        <v>35.380000000000003</v>
      </c>
      <c r="L1438" s="60"/>
      <c r="M1438" s="55" t="s">
        <v>51</v>
      </c>
      <c r="N1438" s="47">
        <f t="shared" si="34"/>
        <v>35.380000000000003</v>
      </c>
      <c r="O1438" s="54">
        <v>45740</v>
      </c>
      <c r="P1438" s="62">
        <v>632238</v>
      </c>
      <c r="R1438" t="str">
        <f t="shared" si="36"/>
        <v>Mar/25</v>
      </c>
    </row>
    <row r="1439" spans="2:18" ht="15.75" customHeight="1">
      <c r="B1439" s="54">
        <v>45734</v>
      </c>
      <c r="C1439" s="55" t="s">
        <v>132</v>
      </c>
      <c r="D1439" s="55">
        <v>2025</v>
      </c>
      <c r="E1439" s="56">
        <v>12</v>
      </c>
      <c r="F1439" s="45" t="s">
        <v>572</v>
      </c>
      <c r="G1439" s="45" t="s">
        <v>96</v>
      </c>
      <c r="H1439" s="45" t="s">
        <v>570</v>
      </c>
      <c r="I1439" s="46" t="s">
        <v>42</v>
      </c>
      <c r="J1439" s="47">
        <v>16.850000000000001</v>
      </c>
      <c r="K1439" s="47">
        <f t="shared" si="35"/>
        <v>202.20000000000002</v>
      </c>
      <c r="L1439" s="60"/>
      <c r="M1439" s="55" t="s">
        <v>51</v>
      </c>
      <c r="N1439" s="47">
        <f t="shared" si="34"/>
        <v>202.20000000000002</v>
      </c>
      <c r="O1439" s="54">
        <v>45740</v>
      </c>
      <c r="P1439" s="62">
        <v>632238</v>
      </c>
      <c r="R1439" t="str">
        <f t="shared" si="36"/>
        <v>Mar/25</v>
      </c>
    </row>
    <row r="1440" spans="2:18" ht="15.75" customHeight="1">
      <c r="B1440" s="54">
        <v>45734</v>
      </c>
      <c r="C1440" s="55" t="s">
        <v>132</v>
      </c>
      <c r="D1440" s="55">
        <v>2025</v>
      </c>
      <c r="E1440" s="56">
        <v>6</v>
      </c>
      <c r="F1440" s="58" t="s">
        <v>64</v>
      </c>
      <c r="G1440" s="57" t="s">
        <v>46</v>
      </c>
      <c r="H1440" s="58" t="s">
        <v>65</v>
      </c>
      <c r="I1440" s="59" t="s">
        <v>42</v>
      </c>
      <c r="J1440" s="60">
        <v>32.99</v>
      </c>
      <c r="K1440" s="47">
        <f t="shared" si="35"/>
        <v>197.94</v>
      </c>
      <c r="L1440" s="60"/>
      <c r="M1440" s="55" t="s">
        <v>51</v>
      </c>
      <c r="N1440" s="47">
        <f t="shared" si="34"/>
        <v>197.94</v>
      </c>
      <c r="O1440" s="54">
        <v>45747</v>
      </c>
      <c r="P1440" s="97">
        <v>0</v>
      </c>
      <c r="R1440" t="str">
        <f t="shared" si="36"/>
        <v>Mar/25</v>
      </c>
    </row>
    <row r="1441" spans="2:18" ht="15.75" customHeight="1">
      <c r="B1441" s="54">
        <v>45734</v>
      </c>
      <c r="C1441" s="55" t="s">
        <v>132</v>
      </c>
      <c r="D1441" s="55">
        <v>2025</v>
      </c>
      <c r="E1441" s="56">
        <v>4</v>
      </c>
      <c r="F1441" s="57" t="s">
        <v>66</v>
      </c>
      <c r="G1441" s="58" t="s">
        <v>46</v>
      </c>
      <c r="H1441" s="57" t="s">
        <v>65</v>
      </c>
      <c r="I1441" s="59" t="s">
        <v>42</v>
      </c>
      <c r="J1441" s="96">
        <v>27</v>
      </c>
      <c r="K1441" s="47">
        <f t="shared" si="35"/>
        <v>108</v>
      </c>
      <c r="L1441" s="60"/>
      <c r="M1441" s="55" t="s">
        <v>43</v>
      </c>
      <c r="N1441" s="47">
        <f t="shared" si="34"/>
        <v>108</v>
      </c>
      <c r="O1441" s="54">
        <v>45747</v>
      </c>
      <c r="P1441" s="97">
        <v>0</v>
      </c>
      <c r="R1441" t="str">
        <f t="shared" si="36"/>
        <v>Mar/25</v>
      </c>
    </row>
    <row r="1442" spans="2:18" ht="15.75" customHeight="1">
      <c r="B1442" s="54">
        <v>45734</v>
      </c>
      <c r="C1442" s="55" t="s">
        <v>132</v>
      </c>
      <c r="D1442" s="55">
        <v>2025</v>
      </c>
      <c r="E1442" s="56">
        <v>1</v>
      </c>
      <c r="F1442" s="57" t="s">
        <v>378</v>
      </c>
      <c r="G1442" s="57" t="s">
        <v>46</v>
      </c>
      <c r="H1442" s="57" t="s">
        <v>379</v>
      </c>
      <c r="I1442" s="59" t="s">
        <v>42</v>
      </c>
      <c r="J1442" s="60">
        <v>450</v>
      </c>
      <c r="K1442" s="47">
        <f t="shared" si="35"/>
        <v>450</v>
      </c>
      <c r="L1442" s="60"/>
      <c r="M1442" s="55" t="s">
        <v>43</v>
      </c>
      <c r="N1442" s="47">
        <f t="shared" si="34"/>
        <v>450</v>
      </c>
      <c r="O1442" s="54">
        <v>45734</v>
      </c>
      <c r="P1442" s="62">
        <v>0</v>
      </c>
      <c r="R1442" t="str">
        <f t="shared" si="36"/>
        <v>Mar/25</v>
      </c>
    </row>
    <row r="1443" spans="2:18" ht="15.75" customHeight="1">
      <c r="B1443" s="54">
        <v>45734</v>
      </c>
      <c r="C1443" s="55" t="s">
        <v>132</v>
      </c>
      <c r="D1443" s="55">
        <v>2025</v>
      </c>
      <c r="E1443" s="56">
        <v>2</v>
      </c>
      <c r="F1443" s="57" t="s">
        <v>741</v>
      </c>
      <c r="G1443" s="57" t="s">
        <v>40</v>
      </c>
      <c r="H1443" s="57" t="s">
        <v>181</v>
      </c>
      <c r="I1443" s="59" t="s">
        <v>42</v>
      </c>
      <c r="J1443" s="60">
        <v>225</v>
      </c>
      <c r="K1443" s="60">
        <f t="shared" si="35"/>
        <v>450</v>
      </c>
      <c r="L1443" s="61"/>
      <c r="M1443" s="55" t="s">
        <v>51</v>
      </c>
      <c r="N1443" s="60">
        <f t="shared" si="34"/>
        <v>450</v>
      </c>
      <c r="O1443" s="54">
        <v>45749</v>
      </c>
      <c r="P1443" s="62">
        <v>6083</v>
      </c>
      <c r="R1443" t="str">
        <f t="shared" si="36"/>
        <v>Mar/25</v>
      </c>
    </row>
    <row r="1444" spans="2:18" ht="15.75" customHeight="1">
      <c r="B1444" s="54">
        <v>45734</v>
      </c>
      <c r="C1444" s="55" t="s">
        <v>132</v>
      </c>
      <c r="D1444" s="55">
        <v>2025</v>
      </c>
      <c r="E1444" s="56">
        <v>6</v>
      </c>
      <c r="F1444" s="57" t="s">
        <v>742</v>
      </c>
      <c r="G1444" s="57" t="s">
        <v>40</v>
      </c>
      <c r="H1444" s="57" t="s">
        <v>181</v>
      </c>
      <c r="I1444" s="59" t="s">
        <v>42</v>
      </c>
      <c r="J1444" s="60">
        <v>69</v>
      </c>
      <c r="K1444" s="60">
        <f t="shared" si="35"/>
        <v>414</v>
      </c>
      <c r="L1444" s="61"/>
      <c r="M1444" s="55" t="s">
        <v>51</v>
      </c>
      <c r="N1444" s="60">
        <f t="shared" si="34"/>
        <v>414</v>
      </c>
      <c r="O1444" s="54">
        <v>45749</v>
      </c>
      <c r="P1444" s="62">
        <v>6083</v>
      </c>
      <c r="R1444" t="str">
        <f t="shared" si="36"/>
        <v>Mar/25</v>
      </c>
    </row>
    <row r="1445" spans="2:18" ht="15.75" customHeight="1">
      <c r="B1445" s="54">
        <v>45734</v>
      </c>
      <c r="C1445" s="55" t="s">
        <v>132</v>
      </c>
      <c r="D1445" s="55">
        <v>2025</v>
      </c>
      <c r="E1445" s="56">
        <v>1</v>
      </c>
      <c r="F1445" s="57" t="s">
        <v>226</v>
      </c>
      <c r="G1445" s="57" t="s">
        <v>40</v>
      </c>
      <c r="H1445" s="57" t="s">
        <v>181</v>
      </c>
      <c r="I1445" s="59" t="s">
        <v>42</v>
      </c>
      <c r="J1445" s="60">
        <v>364</v>
      </c>
      <c r="K1445" s="60">
        <f t="shared" si="35"/>
        <v>364</v>
      </c>
      <c r="L1445" s="61"/>
      <c r="M1445" s="55" t="s">
        <v>51</v>
      </c>
      <c r="N1445" s="60">
        <f t="shared" si="34"/>
        <v>364</v>
      </c>
      <c r="O1445" s="54">
        <v>45749</v>
      </c>
      <c r="P1445" s="62">
        <v>6083</v>
      </c>
      <c r="R1445" t="str">
        <f t="shared" si="36"/>
        <v>Mar/25</v>
      </c>
    </row>
    <row r="1446" spans="2:18" ht="15.75" customHeight="1">
      <c r="B1446" s="54">
        <v>45735</v>
      </c>
      <c r="C1446" s="55" t="s">
        <v>132</v>
      </c>
      <c r="D1446" s="55">
        <v>2025</v>
      </c>
      <c r="E1446" s="56">
        <v>6</v>
      </c>
      <c r="F1446" s="58" t="s">
        <v>64</v>
      </c>
      <c r="G1446" s="57" t="s">
        <v>46</v>
      </c>
      <c r="H1446" s="58" t="s">
        <v>65</v>
      </c>
      <c r="I1446" s="59" t="s">
        <v>42</v>
      </c>
      <c r="J1446" s="60">
        <v>32.99</v>
      </c>
      <c r="K1446" s="47">
        <f t="shared" si="35"/>
        <v>197.94</v>
      </c>
      <c r="L1446" s="60"/>
      <c r="M1446" s="55" t="s">
        <v>43</v>
      </c>
      <c r="N1446" s="47">
        <f t="shared" si="34"/>
        <v>197.94</v>
      </c>
      <c r="O1446" s="54">
        <v>45747</v>
      </c>
      <c r="P1446" s="97">
        <v>0</v>
      </c>
      <c r="R1446" t="str">
        <f t="shared" si="36"/>
        <v>Mar/25</v>
      </c>
    </row>
    <row r="1447" spans="2:18" ht="15.75" customHeight="1">
      <c r="B1447" s="54">
        <v>45735</v>
      </c>
      <c r="C1447" s="55" t="s">
        <v>132</v>
      </c>
      <c r="D1447" s="55">
        <v>2025</v>
      </c>
      <c r="E1447" s="56">
        <v>2</v>
      </c>
      <c r="F1447" s="57" t="s">
        <v>66</v>
      </c>
      <c r="G1447" s="58" t="s">
        <v>46</v>
      </c>
      <c r="H1447" s="57" t="s">
        <v>65</v>
      </c>
      <c r="I1447" s="59" t="s">
        <v>42</v>
      </c>
      <c r="J1447" s="96">
        <v>27</v>
      </c>
      <c r="K1447" s="47">
        <f t="shared" si="35"/>
        <v>54</v>
      </c>
      <c r="L1447" s="60"/>
      <c r="M1447" s="55" t="s">
        <v>43</v>
      </c>
      <c r="N1447" s="47">
        <f t="shared" si="34"/>
        <v>54</v>
      </c>
      <c r="O1447" s="54">
        <v>45747</v>
      </c>
      <c r="P1447" s="62">
        <v>0</v>
      </c>
      <c r="R1447" t="str">
        <f t="shared" si="36"/>
        <v>Mar/25</v>
      </c>
    </row>
    <row r="1448" spans="2:18" ht="15.75" customHeight="1">
      <c r="B1448" s="54">
        <v>45735</v>
      </c>
      <c r="C1448" s="55" t="s">
        <v>132</v>
      </c>
      <c r="D1448" s="55">
        <v>2025</v>
      </c>
      <c r="E1448" s="56">
        <v>5</v>
      </c>
      <c r="F1448" s="57" t="s">
        <v>171</v>
      </c>
      <c r="G1448" s="57" t="s">
        <v>46</v>
      </c>
      <c r="H1448" s="57" t="s">
        <v>594</v>
      </c>
      <c r="I1448" s="59" t="s">
        <v>42</v>
      </c>
      <c r="J1448" s="60">
        <v>19.23</v>
      </c>
      <c r="K1448" s="60">
        <f t="shared" si="35"/>
        <v>96.15</v>
      </c>
      <c r="L1448" s="61"/>
      <c r="M1448" s="55" t="s">
        <v>51</v>
      </c>
      <c r="N1448" s="60">
        <f t="shared" si="34"/>
        <v>96.15</v>
      </c>
      <c r="O1448" s="54">
        <v>45749</v>
      </c>
      <c r="P1448" s="62">
        <v>876381</v>
      </c>
      <c r="R1448" t="str">
        <f t="shared" si="36"/>
        <v>Mar/25</v>
      </c>
    </row>
    <row r="1449" spans="2:18" ht="15.75" customHeight="1">
      <c r="B1449" s="54">
        <v>45735</v>
      </c>
      <c r="C1449" s="55" t="s">
        <v>132</v>
      </c>
      <c r="D1449" s="55">
        <v>2025</v>
      </c>
      <c r="E1449" s="56">
        <v>1</v>
      </c>
      <c r="F1449" s="57" t="s">
        <v>172</v>
      </c>
      <c r="G1449" s="57" t="s">
        <v>46</v>
      </c>
      <c r="H1449" s="57" t="s">
        <v>594</v>
      </c>
      <c r="I1449" s="59" t="s">
        <v>42</v>
      </c>
      <c r="J1449" s="60">
        <v>19.739999999999998</v>
      </c>
      <c r="K1449" s="60">
        <f t="shared" si="35"/>
        <v>19.739999999999998</v>
      </c>
      <c r="L1449" s="61"/>
      <c r="M1449" s="55" t="s">
        <v>51</v>
      </c>
      <c r="N1449" s="60">
        <f t="shared" si="34"/>
        <v>19.739999999999998</v>
      </c>
      <c r="O1449" s="54">
        <v>45749</v>
      </c>
      <c r="P1449" s="62">
        <v>876381</v>
      </c>
      <c r="R1449" t="str">
        <f t="shared" si="36"/>
        <v>Mar/25</v>
      </c>
    </row>
    <row r="1450" spans="2:18" ht="15.75" customHeight="1">
      <c r="B1450" s="54">
        <v>45735</v>
      </c>
      <c r="C1450" s="55" t="s">
        <v>132</v>
      </c>
      <c r="D1450" s="55">
        <v>2025</v>
      </c>
      <c r="E1450" s="56">
        <v>1</v>
      </c>
      <c r="F1450" s="57" t="s">
        <v>780</v>
      </c>
      <c r="G1450" s="57" t="s">
        <v>46</v>
      </c>
      <c r="H1450" s="57" t="s">
        <v>594</v>
      </c>
      <c r="I1450" s="59" t="s">
        <v>42</v>
      </c>
      <c r="J1450" s="60">
        <v>168.76</v>
      </c>
      <c r="K1450" s="60">
        <f t="shared" si="35"/>
        <v>168.76</v>
      </c>
      <c r="L1450" s="61"/>
      <c r="M1450" s="55" t="s">
        <v>51</v>
      </c>
      <c r="N1450" s="60">
        <f t="shared" si="34"/>
        <v>168.76</v>
      </c>
      <c r="O1450" s="54">
        <v>45749</v>
      </c>
      <c r="P1450" s="62">
        <v>876381</v>
      </c>
      <c r="R1450" t="str">
        <f t="shared" si="36"/>
        <v>Mar/25</v>
      </c>
    </row>
    <row r="1451" spans="2:18" ht="15.75" customHeight="1">
      <c r="B1451" s="54">
        <v>45735</v>
      </c>
      <c r="C1451" s="55" t="s">
        <v>132</v>
      </c>
      <c r="D1451" s="55">
        <v>2025</v>
      </c>
      <c r="E1451" s="56">
        <v>1</v>
      </c>
      <c r="F1451" s="57" t="s">
        <v>781</v>
      </c>
      <c r="G1451" s="57" t="s">
        <v>46</v>
      </c>
      <c r="H1451" s="57" t="s">
        <v>594</v>
      </c>
      <c r="I1451" s="59" t="s">
        <v>42</v>
      </c>
      <c r="J1451" s="60">
        <v>155.52000000000001</v>
      </c>
      <c r="K1451" s="60">
        <f t="shared" si="35"/>
        <v>155.52000000000001</v>
      </c>
      <c r="L1451" s="61"/>
      <c r="M1451" s="55" t="s">
        <v>51</v>
      </c>
      <c r="N1451" s="60">
        <f t="shared" si="34"/>
        <v>155.52000000000001</v>
      </c>
      <c r="O1451" s="54">
        <v>45749</v>
      </c>
      <c r="P1451" s="62">
        <v>876381</v>
      </c>
      <c r="R1451" t="str">
        <f t="shared" si="36"/>
        <v>Mar/25</v>
      </c>
    </row>
    <row r="1452" spans="2:18" ht="15.75" customHeight="1">
      <c r="B1452" s="54">
        <v>45735</v>
      </c>
      <c r="C1452" s="55" t="s">
        <v>132</v>
      </c>
      <c r="D1452" s="55">
        <v>2025</v>
      </c>
      <c r="E1452" s="56">
        <v>4</v>
      </c>
      <c r="F1452" s="57" t="s">
        <v>173</v>
      </c>
      <c r="G1452" s="57" t="s">
        <v>46</v>
      </c>
      <c r="H1452" s="57" t="s">
        <v>594</v>
      </c>
      <c r="I1452" s="59" t="s">
        <v>42</v>
      </c>
      <c r="J1452" s="60">
        <v>19.23</v>
      </c>
      <c r="K1452" s="60">
        <f t="shared" si="35"/>
        <v>76.92</v>
      </c>
      <c r="L1452" s="61"/>
      <c r="M1452" s="55" t="s">
        <v>51</v>
      </c>
      <c r="N1452" s="60">
        <f t="shared" si="34"/>
        <v>76.92</v>
      </c>
      <c r="O1452" s="54">
        <v>45749</v>
      </c>
      <c r="P1452" s="62">
        <v>876381</v>
      </c>
      <c r="R1452" t="str">
        <f t="shared" si="36"/>
        <v>Mar/25</v>
      </c>
    </row>
    <row r="1453" spans="2:18" ht="15.75" customHeight="1">
      <c r="B1453" s="54">
        <v>45736</v>
      </c>
      <c r="C1453" s="55" t="s">
        <v>132</v>
      </c>
      <c r="D1453" s="55">
        <v>2025</v>
      </c>
      <c r="E1453" s="56">
        <v>5</v>
      </c>
      <c r="F1453" s="58" t="s">
        <v>64</v>
      </c>
      <c r="G1453" s="57" t="s">
        <v>46</v>
      </c>
      <c r="H1453" s="58" t="s">
        <v>65</v>
      </c>
      <c r="I1453" s="59" t="s">
        <v>42</v>
      </c>
      <c r="J1453" s="60">
        <v>32.99</v>
      </c>
      <c r="K1453" s="60">
        <f t="shared" si="35"/>
        <v>164.95000000000002</v>
      </c>
      <c r="L1453" s="61"/>
      <c r="M1453" s="55" t="s">
        <v>43</v>
      </c>
      <c r="N1453" s="60">
        <f t="shared" si="34"/>
        <v>164.95000000000002</v>
      </c>
      <c r="O1453" s="54">
        <v>45747</v>
      </c>
      <c r="P1453" s="97">
        <v>19300</v>
      </c>
      <c r="R1453" t="str">
        <f t="shared" si="36"/>
        <v>Mar/25</v>
      </c>
    </row>
    <row r="1454" spans="2:18" ht="15.75" customHeight="1">
      <c r="B1454" s="54">
        <v>45736</v>
      </c>
      <c r="C1454" s="55" t="s">
        <v>132</v>
      </c>
      <c r="D1454" s="55">
        <v>2025</v>
      </c>
      <c r="E1454" s="56">
        <v>3</v>
      </c>
      <c r="F1454" s="57" t="s">
        <v>66</v>
      </c>
      <c r="G1454" s="58" t="s">
        <v>46</v>
      </c>
      <c r="H1454" s="57" t="s">
        <v>65</v>
      </c>
      <c r="I1454" s="59" t="s">
        <v>42</v>
      </c>
      <c r="J1454" s="96">
        <v>27</v>
      </c>
      <c r="K1454" s="60">
        <f t="shared" si="35"/>
        <v>81</v>
      </c>
      <c r="L1454" s="61"/>
      <c r="M1454" s="55" t="s">
        <v>43</v>
      </c>
      <c r="N1454" s="60">
        <f t="shared" si="34"/>
        <v>81</v>
      </c>
      <c r="O1454" s="54">
        <v>45747</v>
      </c>
      <c r="P1454" s="97">
        <v>19300</v>
      </c>
      <c r="R1454" t="str">
        <f t="shared" si="36"/>
        <v>Mar/25</v>
      </c>
    </row>
    <row r="1455" spans="2:18" ht="15.75" customHeight="1">
      <c r="B1455" s="54">
        <v>45736</v>
      </c>
      <c r="C1455" s="55" t="s">
        <v>132</v>
      </c>
      <c r="D1455" s="55">
        <v>2025</v>
      </c>
      <c r="E1455" s="116">
        <v>10.5</v>
      </c>
      <c r="F1455" s="57" t="s">
        <v>208</v>
      </c>
      <c r="G1455" s="58" t="s">
        <v>46</v>
      </c>
      <c r="H1455" s="57" t="s">
        <v>633</v>
      </c>
      <c r="I1455" s="59" t="s">
        <v>42</v>
      </c>
      <c r="J1455" s="60">
        <v>20.990400000000001</v>
      </c>
      <c r="K1455" s="47">
        <f t="shared" si="35"/>
        <v>220.39920000000001</v>
      </c>
      <c r="L1455" s="60"/>
      <c r="M1455" s="55" t="s">
        <v>51</v>
      </c>
      <c r="N1455" s="60">
        <f t="shared" si="34"/>
        <v>220.39920000000001</v>
      </c>
      <c r="O1455" s="54">
        <v>45743</v>
      </c>
      <c r="P1455" s="62">
        <v>33778</v>
      </c>
      <c r="R1455" t="str">
        <f t="shared" si="36"/>
        <v>Mar/25</v>
      </c>
    </row>
    <row r="1456" spans="2:18" ht="15.75" customHeight="1">
      <c r="B1456" s="54">
        <v>45736</v>
      </c>
      <c r="C1456" s="55" t="s">
        <v>132</v>
      </c>
      <c r="D1456" s="55">
        <v>2025</v>
      </c>
      <c r="E1456" s="56">
        <v>50</v>
      </c>
      <c r="F1456" s="57" t="s">
        <v>782</v>
      </c>
      <c r="G1456" s="57" t="s">
        <v>46</v>
      </c>
      <c r="H1456" s="57" t="s">
        <v>633</v>
      </c>
      <c r="I1456" s="59" t="s">
        <v>42</v>
      </c>
      <c r="J1456" s="60">
        <v>15.354799999999999</v>
      </c>
      <c r="K1456" s="47">
        <f t="shared" si="35"/>
        <v>767.74</v>
      </c>
      <c r="L1456" s="60"/>
      <c r="M1456" s="55" t="s">
        <v>51</v>
      </c>
      <c r="N1456" s="60">
        <f t="shared" si="34"/>
        <v>767.74</v>
      </c>
      <c r="O1456" s="54">
        <v>45743</v>
      </c>
      <c r="P1456" s="62">
        <v>33778</v>
      </c>
      <c r="R1456" t="str">
        <f t="shared" si="36"/>
        <v>Mar/25</v>
      </c>
    </row>
    <row r="1457" spans="2:18" ht="15.75" customHeight="1">
      <c r="B1457" s="54">
        <v>45736</v>
      </c>
      <c r="C1457" s="55" t="s">
        <v>132</v>
      </c>
      <c r="D1457" s="55">
        <v>2025</v>
      </c>
      <c r="E1457" s="116">
        <v>12.5</v>
      </c>
      <c r="F1457" s="58" t="s">
        <v>783</v>
      </c>
      <c r="G1457" s="57" t="s">
        <v>46</v>
      </c>
      <c r="H1457" s="58" t="s">
        <v>633</v>
      </c>
      <c r="I1457" s="59" t="s">
        <v>42</v>
      </c>
      <c r="J1457" s="96">
        <v>17.931000000000001</v>
      </c>
      <c r="K1457" s="47">
        <f t="shared" si="35"/>
        <v>224.13750000000002</v>
      </c>
      <c r="L1457" s="60"/>
      <c r="M1457" s="55" t="s">
        <v>51</v>
      </c>
      <c r="N1457" s="60">
        <f t="shared" si="34"/>
        <v>224.13750000000002</v>
      </c>
      <c r="O1457" s="54">
        <v>45743</v>
      </c>
      <c r="P1457" s="62">
        <v>33778</v>
      </c>
      <c r="R1457" t="str">
        <f t="shared" si="36"/>
        <v>Mar/25</v>
      </c>
    </row>
    <row r="1458" spans="2:18" ht="15.75" customHeight="1">
      <c r="B1458" s="54">
        <v>45736</v>
      </c>
      <c r="C1458" s="55" t="s">
        <v>132</v>
      </c>
      <c r="D1458" s="55">
        <v>2025</v>
      </c>
      <c r="E1458" s="56">
        <v>6</v>
      </c>
      <c r="F1458" s="58" t="s">
        <v>784</v>
      </c>
      <c r="G1458" s="57" t="s">
        <v>46</v>
      </c>
      <c r="H1458" s="58" t="s">
        <v>633</v>
      </c>
      <c r="I1458" s="59" t="s">
        <v>42</v>
      </c>
      <c r="J1458" s="96">
        <v>51.42</v>
      </c>
      <c r="K1458" s="47">
        <f t="shared" si="35"/>
        <v>308.52</v>
      </c>
      <c r="L1458" s="60"/>
      <c r="M1458" s="55" t="s">
        <v>51</v>
      </c>
      <c r="N1458" s="60">
        <f t="shared" si="34"/>
        <v>308.52</v>
      </c>
      <c r="O1458" s="54">
        <v>45743</v>
      </c>
      <c r="P1458" s="97">
        <v>1362558</v>
      </c>
      <c r="R1458" t="str">
        <f t="shared" si="36"/>
        <v>Mar/25</v>
      </c>
    </row>
    <row r="1459" spans="2:18" ht="15.75" customHeight="1">
      <c r="B1459" s="54">
        <v>45736</v>
      </c>
      <c r="C1459" s="55" t="s">
        <v>132</v>
      </c>
      <c r="D1459" s="55">
        <v>2025</v>
      </c>
      <c r="E1459" s="56">
        <v>72</v>
      </c>
      <c r="F1459" s="58" t="s">
        <v>190</v>
      </c>
      <c r="G1459" s="57" t="s">
        <v>96</v>
      </c>
      <c r="H1459" s="58" t="s">
        <v>223</v>
      </c>
      <c r="I1459" s="59" t="s">
        <v>42</v>
      </c>
      <c r="J1459" s="96">
        <v>6.99</v>
      </c>
      <c r="K1459" s="47">
        <f t="shared" si="35"/>
        <v>503.28000000000003</v>
      </c>
      <c r="L1459" s="60"/>
      <c r="M1459" s="55" t="s">
        <v>51</v>
      </c>
      <c r="N1459" s="60">
        <f t="shared" si="34"/>
        <v>503.28000000000003</v>
      </c>
      <c r="O1459" s="54">
        <v>45743</v>
      </c>
      <c r="P1459" s="97">
        <v>1362558</v>
      </c>
      <c r="R1459" t="str">
        <f t="shared" si="36"/>
        <v>Mar/25</v>
      </c>
    </row>
    <row r="1460" spans="2:18" ht="15.75" customHeight="1">
      <c r="B1460" s="54">
        <v>45736</v>
      </c>
      <c r="C1460" s="55" t="s">
        <v>132</v>
      </c>
      <c r="D1460" s="55">
        <v>2025</v>
      </c>
      <c r="E1460" s="56">
        <v>4</v>
      </c>
      <c r="F1460" s="57" t="s">
        <v>304</v>
      </c>
      <c r="G1460" s="57" t="s">
        <v>96</v>
      </c>
      <c r="H1460" s="57" t="s">
        <v>570</v>
      </c>
      <c r="I1460" s="59" t="s">
        <v>42</v>
      </c>
      <c r="J1460" s="60">
        <v>19.2</v>
      </c>
      <c r="K1460" s="47">
        <f t="shared" si="35"/>
        <v>76.8</v>
      </c>
      <c r="L1460" s="60"/>
      <c r="M1460" s="55" t="s">
        <v>51</v>
      </c>
      <c r="N1460" s="60">
        <f t="shared" si="34"/>
        <v>76.8</v>
      </c>
      <c r="O1460" s="54">
        <v>45742</v>
      </c>
      <c r="P1460" s="62">
        <v>632982</v>
      </c>
      <c r="R1460" t="str">
        <f t="shared" si="36"/>
        <v>Mar/25</v>
      </c>
    </row>
    <row r="1461" spans="2:18" ht="15.75" customHeight="1">
      <c r="B1461" s="54">
        <v>45736</v>
      </c>
      <c r="C1461" s="55" t="s">
        <v>132</v>
      </c>
      <c r="D1461" s="55">
        <v>2025</v>
      </c>
      <c r="E1461" s="56">
        <v>4</v>
      </c>
      <c r="F1461" s="57" t="s">
        <v>305</v>
      </c>
      <c r="G1461" s="57" t="s">
        <v>96</v>
      </c>
      <c r="H1461" s="57" t="s">
        <v>570</v>
      </c>
      <c r="I1461" s="59" t="s">
        <v>42</v>
      </c>
      <c r="J1461" s="60">
        <v>18.239999999999998</v>
      </c>
      <c r="K1461" s="47">
        <f t="shared" si="35"/>
        <v>72.959999999999994</v>
      </c>
      <c r="L1461" s="60"/>
      <c r="M1461" s="55" t="s">
        <v>51</v>
      </c>
      <c r="N1461" s="60">
        <f t="shared" si="34"/>
        <v>72.959999999999994</v>
      </c>
      <c r="O1461" s="54">
        <v>45742</v>
      </c>
      <c r="P1461" s="62">
        <v>632982</v>
      </c>
      <c r="R1461" t="str">
        <f t="shared" si="36"/>
        <v>Mar/25</v>
      </c>
    </row>
    <row r="1462" spans="2:18" ht="15.75" customHeight="1">
      <c r="B1462" s="54">
        <v>45736</v>
      </c>
      <c r="C1462" s="55" t="s">
        <v>132</v>
      </c>
      <c r="D1462" s="55">
        <v>2025</v>
      </c>
      <c r="E1462" s="56">
        <v>8</v>
      </c>
      <c r="F1462" s="57" t="s">
        <v>201</v>
      </c>
      <c r="G1462" s="57" t="s">
        <v>96</v>
      </c>
      <c r="H1462" s="57" t="s">
        <v>570</v>
      </c>
      <c r="I1462" s="59" t="s">
        <v>42</v>
      </c>
      <c r="J1462" s="60">
        <v>17.55</v>
      </c>
      <c r="K1462" s="47">
        <f t="shared" si="35"/>
        <v>140.4</v>
      </c>
      <c r="L1462" s="60"/>
      <c r="M1462" s="55" t="s">
        <v>51</v>
      </c>
      <c r="N1462" s="60">
        <f t="shared" si="34"/>
        <v>140.4</v>
      </c>
      <c r="O1462" s="54">
        <v>45742</v>
      </c>
      <c r="P1462" s="62">
        <v>632982</v>
      </c>
      <c r="R1462" t="str">
        <f t="shared" si="36"/>
        <v>Mar/25</v>
      </c>
    </row>
    <row r="1463" spans="2:18" ht="15.75" customHeight="1">
      <c r="B1463" s="54">
        <v>45736</v>
      </c>
      <c r="C1463" s="55" t="s">
        <v>132</v>
      </c>
      <c r="D1463" s="55">
        <v>2025</v>
      </c>
      <c r="E1463" s="56">
        <v>6</v>
      </c>
      <c r="F1463" s="57" t="s">
        <v>358</v>
      </c>
      <c r="G1463" s="57" t="s">
        <v>96</v>
      </c>
      <c r="H1463" s="57" t="s">
        <v>570</v>
      </c>
      <c r="I1463" s="59" t="s">
        <v>42</v>
      </c>
      <c r="J1463" s="60">
        <v>17.55</v>
      </c>
      <c r="K1463" s="47">
        <f t="shared" si="35"/>
        <v>105.30000000000001</v>
      </c>
      <c r="L1463" s="60"/>
      <c r="M1463" s="55" t="s">
        <v>51</v>
      </c>
      <c r="N1463" s="60">
        <f t="shared" si="34"/>
        <v>105.30000000000001</v>
      </c>
      <c r="O1463" s="54">
        <v>45742</v>
      </c>
      <c r="P1463" s="62">
        <v>632982</v>
      </c>
      <c r="R1463" t="str">
        <f t="shared" si="36"/>
        <v>Mar/25</v>
      </c>
    </row>
    <row r="1464" spans="2:18" ht="15.75" customHeight="1">
      <c r="B1464" s="54">
        <v>45736</v>
      </c>
      <c r="C1464" s="55" t="s">
        <v>132</v>
      </c>
      <c r="D1464" s="55">
        <v>2025</v>
      </c>
      <c r="E1464" s="56">
        <v>1</v>
      </c>
      <c r="F1464" s="57" t="s">
        <v>205</v>
      </c>
      <c r="G1464" s="57" t="s">
        <v>93</v>
      </c>
      <c r="H1464" s="57" t="s">
        <v>499</v>
      </c>
      <c r="I1464" s="59" t="s">
        <v>42</v>
      </c>
      <c r="J1464" s="60">
        <v>289</v>
      </c>
      <c r="K1464" s="47">
        <f t="shared" si="35"/>
        <v>289</v>
      </c>
      <c r="L1464" s="60"/>
      <c r="M1464" s="55" t="s">
        <v>51</v>
      </c>
      <c r="N1464" s="60">
        <f t="shared" si="34"/>
        <v>289</v>
      </c>
      <c r="O1464" s="54">
        <v>45757</v>
      </c>
      <c r="P1464" s="62">
        <v>73891</v>
      </c>
      <c r="R1464" t="str">
        <f t="shared" si="36"/>
        <v>Mar/25</v>
      </c>
    </row>
    <row r="1465" spans="2:18" ht="15.75" customHeight="1">
      <c r="B1465" s="54">
        <v>45736</v>
      </c>
      <c r="C1465" s="55" t="s">
        <v>132</v>
      </c>
      <c r="D1465" s="55">
        <v>2025</v>
      </c>
      <c r="E1465" s="56">
        <v>2</v>
      </c>
      <c r="F1465" s="57" t="s">
        <v>202</v>
      </c>
      <c r="G1465" s="57" t="s">
        <v>93</v>
      </c>
      <c r="H1465" s="57" t="s">
        <v>499</v>
      </c>
      <c r="I1465" s="59" t="s">
        <v>42</v>
      </c>
      <c r="J1465" s="60">
        <v>100.68</v>
      </c>
      <c r="K1465" s="47">
        <f t="shared" si="35"/>
        <v>201.36</v>
      </c>
      <c r="L1465" s="60"/>
      <c r="M1465" s="55" t="s">
        <v>51</v>
      </c>
      <c r="N1465" s="60">
        <f t="shared" si="34"/>
        <v>201.36</v>
      </c>
      <c r="O1465" s="54">
        <v>45757</v>
      </c>
      <c r="P1465" s="62">
        <v>73891</v>
      </c>
      <c r="R1465" t="str">
        <f t="shared" si="36"/>
        <v>Mar/25</v>
      </c>
    </row>
    <row r="1466" spans="2:18" ht="15.75" customHeight="1">
      <c r="B1466" s="54">
        <v>45736</v>
      </c>
      <c r="C1466" s="55" t="s">
        <v>132</v>
      </c>
      <c r="D1466" s="55">
        <v>2025</v>
      </c>
      <c r="E1466" s="56">
        <v>2</v>
      </c>
      <c r="F1466" s="57" t="s">
        <v>785</v>
      </c>
      <c r="G1466" s="57" t="s">
        <v>93</v>
      </c>
      <c r="H1466" s="57" t="s">
        <v>499</v>
      </c>
      <c r="I1466" s="59" t="s">
        <v>42</v>
      </c>
      <c r="J1466" s="60">
        <v>177.29</v>
      </c>
      <c r="K1466" s="47">
        <f t="shared" si="35"/>
        <v>354.58</v>
      </c>
      <c r="L1466" s="60"/>
      <c r="M1466" s="55" t="s">
        <v>51</v>
      </c>
      <c r="N1466" s="60">
        <f t="shared" si="34"/>
        <v>354.58</v>
      </c>
      <c r="O1466" s="54">
        <v>45757</v>
      </c>
      <c r="P1466" s="62">
        <v>73891</v>
      </c>
      <c r="R1466" t="str">
        <f t="shared" si="36"/>
        <v>Mar/25</v>
      </c>
    </row>
    <row r="1467" spans="2:18" ht="15.75" customHeight="1">
      <c r="B1467" s="54">
        <v>45736</v>
      </c>
      <c r="C1467" s="55" t="s">
        <v>132</v>
      </c>
      <c r="D1467" s="55">
        <v>2025</v>
      </c>
      <c r="E1467" s="56">
        <v>4</v>
      </c>
      <c r="F1467" s="57" t="s">
        <v>235</v>
      </c>
      <c r="G1467" s="57" t="s">
        <v>93</v>
      </c>
      <c r="H1467" s="57" t="s">
        <v>499</v>
      </c>
      <c r="I1467" s="59" t="s">
        <v>42</v>
      </c>
      <c r="J1467" s="60">
        <v>35.78</v>
      </c>
      <c r="K1467" s="47">
        <f t="shared" si="35"/>
        <v>143.12</v>
      </c>
      <c r="L1467" s="60"/>
      <c r="M1467" s="55" t="s">
        <v>51</v>
      </c>
      <c r="N1467" s="60">
        <f t="shared" si="34"/>
        <v>143.12</v>
      </c>
      <c r="O1467" s="54">
        <v>45757</v>
      </c>
      <c r="P1467" s="62">
        <v>73891</v>
      </c>
      <c r="R1467" t="str">
        <f t="shared" si="36"/>
        <v>Mar/25</v>
      </c>
    </row>
    <row r="1468" spans="2:18" ht="15.75" customHeight="1">
      <c r="B1468" s="54">
        <v>45736</v>
      </c>
      <c r="C1468" s="55" t="s">
        <v>132</v>
      </c>
      <c r="D1468" s="55">
        <v>2025</v>
      </c>
      <c r="E1468" s="56">
        <v>8</v>
      </c>
      <c r="F1468" s="58" t="s">
        <v>228</v>
      </c>
      <c r="G1468" s="57" t="s">
        <v>93</v>
      </c>
      <c r="H1468" s="58" t="s">
        <v>499</v>
      </c>
      <c r="I1468" s="59" t="s">
        <v>42</v>
      </c>
      <c r="J1468" s="96">
        <v>26.46</v>
      </c>
      <c r="K1468" s="47">
        <f t="shared" si="35"/>
        <v>211.68</v>
      </c>
      <c r="L1468" s="60"/>
      <c r="M1468" s="55" t="s">
        <v>51</v>
      </c>
      <c r="N1468" s="60">
        <f t="shared" si="34"/>
        <v>211.68</v>
      </c>
      <c r="O1468" s="54">
        <v>45757</v>
      </c>
      <c r="P1468" s="62">
        <v>73891</v>
      </c>
      <c r="R1468" t="str">
        <f t="shared" si="36"/>
        <v>Mar/25</v>
      </c>
    </row>
    <row r="1469" spans="2:18" ht="15.75" customHeight="1">
      <c r="B1469" s="54">
        <v>45736</v>
      </c>
      <c r="C1469" s="55" t="s">
        <v>132</v>
      </c>
      <c r="D1469" s="55">
        <v>2025</v>
      </c>
      <c r="E1469" s="56">
        <v>2</v>
      </c>
      <c r="F1469" s="58" t="s">
        <v>786</v>
      </c>
      <c r="G1469" s="57" t="s">
        <v>40</v>
      </c>
      <c r="H1469" s="58" t="s">
        <v>91</v>
      </c>
      <c r="I1469" s="59" t="s">
        <v>42</v>
      </c>
      <c r="J1469" s="96">
        <v>134.46</v>
      </c>
      <c r="K1469" s="47">
        <f t="shared" si="35"/>
        <v>268.92</v>
      </c>
      <c r="L1469" s="60"/>
      <c r="M1469" s="55" t="s">
        <v>51</v>
      </c>
      <c r="N1469" s="60">
        <f t="shared" si="34"/>
        <v>268.92</v>
      </c>
      <c r="O1469" s="54">
        <v>45750</v>
      </c>
      <c r="P1469" s="97">
        <v>9556</v>
      </c>
      <c r="R1469" t="str">
        <f t="shared" si="36"/>
        <v>Mar/25</v>
      </c>
    </row>
    <row r="1470" spans="2:18" ht="15.75" customHeight="1">
      <c r="B1470" s="54">
        <v>45736</v>
      </c>
      <c r="C1470" s="55" t="s">
        <v>132</v>
      </c>
      <c r="D1470" s="55">
        <v>2025</v>
      </c>
      <c r="E1470" s="56">
        <v>2</v>
      </c>
      <c r="F1470" s="57" t="s">
        <v>691</v>
      </c>
      <c r="G1470" s="57" t="s">
        <v>40</v>
      </c>
      <c r="H1470" s="58" t="s">
        <v>91</v>
      </c>
      <c r="I1470" s="59" t="s">
        <v>42</v>
      </c>
      <c r="J1470" s="96">
        <v>276</v>
      </c>
      <c r="K1470" s="47">
        <f t="shared" si="35"/>
        <v>552</v>
      </c>
      <c r="L1470" s="60"/>
      <c r="M1470" s="55" t="s">
        <v>51</v>
      </c>
      <c r="N1470" s="60">
        <f t="shared" si="34"/>
        <v>552</v>
      </c>
      <c r="O1470" s="54">
        <v>45750</v>
      </c>
      <c r="P1470" s="97">
        <v>9556</v>
      </c>
      <c r="R1470" t="str">
        <f t="shared" si="36"/>
        <v>Mar/25</v>
      </c>
    </row>
    <row r="1471" spans="2:18" ht="15.75" customHeight="1">
      <c r="B1471" s="54">
        <v>45736</v>
      </c>
      <c r="C1471" s="55" t="s">
        <v>132</v>
      </c>
      <c r="D1471" s="55">
        <v>2025</v>
      </c>
      <c r="E1471" s="56">
        <v>3</v>
      </c>
      <c r="F1471" s="57" t="s">
        <v>779</v>
      </c>
      <c r="G1471" s="58" t="s">
        <v>46</v>
      </c>
      <c r="H1471" s="57" t="s">
        <v>195</v>
      </c>
      <c r="I1471" s="59" t="s">
        <v>42</v>
      </c>
      <c r="J1471" s="60">
        <v>96.6</v>
      </c>
      <c r="K1471" s="47">
        <f t="shared" si="35"/>
        <v>289.79999999999995</v>
      </c>
      <c r="L1471" s="60"/>
      <c r="M1471" s="55" t="s">
        <v>51</v>
      </c>
      <c r="N1471" s="60">
        <f t="shared" si="34"/>
        <v>289.79999999999995</v>
      </c>
      <c r="O1471" s="54">
        <v>45747</v>
      </c>
      <c r="P1471" s="62">
        <v>294091</v>
      </c>
      <c r="R1471" t="str">
        <f t="shared" si="36"/>
        <v>Mar/25</v>
      </c>
    </row>
    <row r="1472" spans="2:18" ht="15.75" customHeight="1">
      <c r="B1472" s="54">
        <v>45736</v>
      </c>
      <c r="C1472" s="55" t="s">
        <v>132</v>
      </c>
      <c r="D1472" s="55">
        <v>2025</v>
      </c>
      <c r="E1472" s="56">
        <v>10</v>
      </c>
      <c r="F1472" s="57" t="s">
        <v>778</v>
      </c>
      <c r="G1472" s="57" t="s">
        <v>46</v>
      </c>
      <c r="H1472" s="57" t="s">
        <v>195</v>
      </c>
      <c r="I1472" s="59" t="s">
        <v>42</v>
      </c>
      <c r="J1472" s="60">
        <v>11.1</v>
      </c>
      <c r="K1472" s="47">
        <f t="shared" si="35"/>
        <v>111</v>
      </c>
      <c r="L1472" s="60"/>
      <c r="M1472" s="55" t="s">
        <v>51</v>
      </c>
      <c r="N1472" s="60">
        <f t="shared" si="34"/>
        <v>111</v>
      </c>
      <c r="O1472" s="54">
        <v>45747</v>
      </c>
      <c r="P1472" s="62">
        <v>294091</v>
      </c>
      <c r="R1472" t="str">
        <f t="shared" si="36"/>
        <v>Mar/25</v>
      </c>
    </row>
    <row r="1473" spans="2:18" ht="15.75" customHeight="1">
      <c r="B1473" s="54">
        <v>45737</v>
      </c>
      <c r="C1473" s="55" t="s">
        <v>132</v>
      </c>
      <c r="D1473" s="55">
        <v>2025</v>
      </c>
      <c r="E1473" s="56">
        <v>2</v>
      </c>
      <c r="F1473" s="58" t="s">
        <v>355</v>
      </c>
      <c r="G1473" s="57" t="s">
        <v>40</v>
      </c>
      <c r="H1473" s="58" t="s">
        <v>220</v>
      </c>
      <c r="I1473" s="59" t="s">
        <v>42</v>
      </c>
      <c r="J1473" s="96">
        <v>80</v>
      </c>
      <c r="K1473" s="47">
        <f t="shared" si="35"/>
        <v>160</v>
      </c>
      <c r="L1473" s="61"/>
      <c r="M1473" s="55" t="s">
        <v>43</v>
      </c>
      <c r="N1473" s="60">
        <f t="shared" si="34"/>
        <v>160</v>
      </c>
      <c r="O1473" s="54">
        <v>45746</v>
      </c>
      <c r="P1473" s="97">
        <v>24568</v>
      </c>
      <c r="R1473" t="str">
        <f t="shared" si="36"/>
        <v>Mar/25</v>
      </c>
    </row>
    <row r="1474" spans="2:18" ht="15.75" customHeight="1">
      <c r="B1474" s="54">
        <v>45737</v>
      </c>
      <c r="C1474" s="55" t="s">
        <v>132</v>
      </c>
      <c r="D1474" s="55">
        <v>2025</v>
      </c>
      <c r="E1474" s="56">
        <v>1</v>
      </c>
      <c r="F1474" s="57" t="s">
        <v>753</v>
      </c>
      <c r="G1474" s="57" t="s">
        <v>46</v>
      </c>
      <c r="H1474" s="57" t="s">
        <v>220</v>
      </c>
      <c r="I1474" s="59" t="s">
        <v>42</v>
      </c>
      <c r="J1474" s="60">
        <v>5</v>
      </c>
      <c r="K1474" s="47">
        <f t="shared" si="35"/>
        <v>5</v>
      </c>
      <c r="L1474" s="60"/>
      <c r="M1474" s="55" t="s">
        <v>43</v>
      </c>
      <c r="N1474" s="60">
        <f t="shared" si="34"/>
        <v>5</v>
      </c>
      <c r="O1474" s="54">
        <v>45746</v>
      </c>
      <c r="P1474" s="97">
        <v>24568</v>
      </c>
      <c r="R1474" t="str">
        <f t="shared" si="36"/>
        <v>Mar/25</v>
      </c>
    </row>
    <row r="1475" spans="2:18" ht="15.75" customHeight="1">
      <c r="B1475" s="54">
        <v>45737</v>
      </c>
      <c r="C1475" s="55" t="s">
        <v>132</v>
      </c>
      <c r="D1475" s="55">
        <v>2025</v>
      </c>
      <c r="E1475" s="56">
        <v>1</v>
      </c>
      <c r="F1475" s="57" t="s">
        <v>455</v>
      </c>
      <c r="G1475" s="57" t="s">
        <v>46</v>
      </c>
      <c r="H1475" s="57" t="s">
        <v>220</v>
      </c>
      <c r="I1475" s="59" t="s">
        <v>42</v>
      </c>
      <c r="J1475" s="115">
        <v>3.5</v>
      </c>
      <c r="K1475" s="47">
        <f t="shared" si="35"/>
        <v>3.5</v>
      </c>
      <c r="L1475" s="60"/>
      <c r="M1475" s="55" t="s">
        <v>43</v>
      </c>
      <c r="N1475" s="60">
        <f t="shared" si="34"/>
        <v>3.5</v>
      </c>
      <c r="O1475" s="54">
        <v>45746</v>
      </c>
      <c r="P1475" s="97">
        <v>24568</v>
      </c>
      <c r="R1475" t="str">
        <f t="shared" ref="R1475:R1538" si="37">IF(B1475="","",PROPER(TEXT(B1475,"mmm/aa")))</f>
        <v>Mar/25</v>
      </c>
    </row>
    <row r="1476" spans="2:18" ht="15.75" customHeight="1">
      <c r="B1476" s="54">
        <v>45737</v>
      </c>
      <c r="C1476" s="55" t="s">
        <v>132</v>
      </c>
      <c r="D1476" s="55">
        <v>2025</v>
      </c>
      <c r="E1476" s="56">
        <v>1</v>
      </c>
      <c r="F1476" s="57" t="s">
        <v>787</v>
      </c>
      <c r="G1476" s="57" t="s">
        <v>46</v>
      </c>
      <c r="H1476" s="57" t="s">
        <v>220</v>
      </c>
      <c r="I1476" s="59" t="s">
        <v>42</v>
      </c>
      <c r="J1476" s="60">
        <v>19</v>
      </c>
      <c r="K1476" s="47">
        <f t="shared" si="35"/>
        <v>19</v>
      </c>
      <c r="L1476" s="60"/>
      <c r="M1476" s="55" t="s">
        <v>43</v>
      </c>
      <c r="N1476" s="60">
        <f t="shared" si="34"/>
        <v>19</v>
      </c>
      <c r="O1476" s="54">
        <v>45746</v>
      </c>
      <c r="P1476" s="97">
        <v>24568</v>
      </c>
      <c r="R1476" t="str">
        <f t="shared" si="37"/>
        <v>Mar/25</v>
      </c>
    </row>
    <row r="1477" spans="2:18" ht="15.75" customHeight="1">
      <c r="B1477" s="54">
        <v>45737</v>
      </c>
      <c r="C1477" s="55" t="s">
        <v>132</v>
      </c>
      <c r="D1477" s="55">
        <v>2025</v>
      </c>
      <c r="E1477" s="56">
        <v>1</v>
      </c>
      <c r="F1477" s="57" t="s">
        <v>486</v>
      </c>
      <c r="G1477" s="57" t="s">
        <v>46</v>
      </c>
      <c r="H1477" s="57" t="s">
        <v>220</v>
      </c>
      <c r="I1477" s="59" t="s">
        <v>42</v>
      </c>
      <c r="J1477" s="60">
        <v>24</v>
      </c>
      <c r="K1477" s="47">
        <f t="shared" si="35"/>
        <v>24</v>
      </c>
      <c r="L1477" s="60"/>
      <c r="M1477" s="55" t="s">
        <v>43</v>
      </c>
      <c r="N1477" s="60">
        <f t="shared" si="34"/>
        <v>24</v>
      </c>
      <c r="O1477" s="54">
        <v>45746</v>
      </c>
      <c r="P1477" s="97">
        <v>24568</v>
      </c>
      <c r="R1477" t="str">
        <f t="shared" si="37"/>
        <v>Mar/25</v>
      </c>
    </row>
    <row r="1478" spans="2:18" ht="15.75" customHeight="1">
      <c r="B1478" s="54">
        <v>45737</v>
      </c>
      <c r="C1478" s="55" t="s">
        <v>132</v>
      </c>
      <c r="D1478" s="55">
        <v>2025</v>
      </c>
      <c r="E1478" s="56">
        <v>14</v>
      </c>
      <c r="F1478" s="57" t="s">
        <v>81</v>
      </c>
      <c r="G1478" s="57" t="s">
        <v>77</v>
      </c>
      <c r="H1478" s="57" t="s">
        <v>78</v>
      </c>
      <c r="I1478" s="59" t="s">
        <v>42</v>
      </c>
      <c r="J1478" s="60">
        <v>510</v>
      </c>
      <c r="K1478" s="60">
        <f t="shared" si="35"/>
        <v>7140</v>
      </c>
      <c r="L1478" s="61"/>
      <c r="M1478" s="55" t="s">
        <v>43</v>
      </c>
      <c r="N1478" s="60">
        <f t="shared" si="34"/>
        <v>7140</v>
      </c>
      <c r="O1478" s="54">
        <v>45741</v>
      </c>
      <c r="P1478" s="62">
        <v>929</v>
      </c>
      <c r="R1478" t="str">
        <f t="shared" si="37"/>
        <v>Mar/25</v>
      </c>
    </row>
    <row r="1479" spans="2:18" ht="15.75" customHeight="1">
      <c r="B1479" s="54">
        <v>45737</v>
      </c>
      <c r="C1479" s="55" t="s">
        <v>132</v>
      </c>
      <c r="D1479" s="55">
        <v>2025</v>
      </c>
      <c r="E1479" s="56">
        <v>1</v>
      </c>
      <c r="F1479" s="58" t="s">
        <v>75</v>
      </c>
      <c r="G1479" s="57" t="s">
        <v>77</v>
      </c>
      <c r="H1479" s="58" t="s">
        <v>78</v>
      </c>
      <c r="I1479" s="59" t="s">
        <v>42</v>
      </c>
      <c r="J1479" s="96">
        <v>435</v>
      </c>
      <c r="K1479" s="60">
        <f t="shared" si="35"/>
        <v>435</v>
      </c>
      <c r="L1479" s="61"/>
      <c r="M1479" s="55" t="s">
        <v>43</v>
      </c>
      <c r="N1479" s="60">
        <f t="shared" si="34"/>
        <v>435</v>
      </c>
      <c r="O1479" s="54">
        <v>45741</v>
      </c>
      <c r="P1479" s="97">
        <v>929</v>
      </c>
      <c r="R1479" t="str">
        <f t="shared" si="37"/>
        <v>Mar/25</v>
      </c>
    </row>
    <row r="1480" spans="2:18" ht="15.75" customHeight="1">
      <c r="B1480" s="54">
        <v>45737</v>
      </c>
      <c r="C1480" s="55" t="s">
        <v>132</v>
      </c>
      <c r="D1480" s="55">
        <v>2025</v>
      </c>
      <c r="E1480" s="56">
        <v>1</v>
      </c>
      <c r="F1480" s="57" t="s">
        <v>788</v>
      </c>
      <c r="G1480" s="57" t="s">
        <v>61</v>
      </c>
      <c r="H1480" s="57" t="s">
        <v>342</v>
      </c>
      <c r="I1480" s="59" t="s">
        <v>42</v>
      </c>
      <c r="J1480" s="60">
        <v>400</v>
      </c>
      <c r="K1480" s="47">
        <f t="shared" si="35"/>
        <v>400</v>
      </c>
      <c r="L1480" s="60"/>
      <c r="M1480" s="55" t="s">
        <v>43</v>
      </c>
      <c r="N1480" s="60">
        <f t="shared" si="34"/>
        <v>400</v>
      </c>
      <c r="O1480" s="54">
        <v>45737</v>
      </c>
      <c r="P1480" s="62">
        <v>0</v>
      </c>
      <c r="R1480" t="str">
        <f t="shared" si="37"/>
        <v>Mar/25</v>
      </c>
    </row>
    <row r="1481" spans="2:18" ht="15.75" customHeight="1">
      <c r="B1481" s="54">
        <v>45737</v>
      </c>
      <c r="C1481" s="55" t="s">
        <v>132</v>
      </c>
      <c r="D1481" s="55">
        <v>2025</v>
      </c>
      <c r="E1481" s="56">
        <v>6</v>
      </c>
      <c r="F1481" s="58" t="s">
        <v>64</v>
      </c>
      <c r="G1481" s="57" t="s">
        <v>46</v>
      </c>
      <c r="H1481" s="58" t="s">
        <v>65</v>
      </c>
      <c r="I1481" s="59" t="s">
        <v>42</v>
      </c>
      <c r="J1481" s="60">
        <v>32.99</v>
      </c>
      <c r="K1481" s="47">
        <f t="shared" si="35"/>
        <v>197.94</v>
      </c>
      <c r="L1481" s="60"/>
      <c r="M1481" s="55" t="s">
        <v>43</v>
      </c>
      <c r="N1481" s="60">
        <f t="shared" si="34"/>
        <v>197.94</v>
      </c>
      <c r="O1481" s="54">
        <v>45747</v>
      </c>
      <c r="P1481" s="97">
        <v>19341</v>
      </c>
      <c r="R1481" t="str">
        <f t="shared" si="37"/>
        <v>Mar/25</v>
      </c>
    </row>
    <row r="1482" spans="2:18" ht="15.75" customHeight="1">
      <c r="B1482" s="54">
        <v>45737</v>
      </c>
      <c r="C1482" s="55" t="s">
        <v>132</v>
      </c>
      <c r="D1482" s="55">
        <v>2025</v>
      </c>
      <c r="E1482" s="56">
        <v>4</v>
      </c>
      <c r="F1482" s="57" t="s">
        <v>66</v>
      </c>
      <c r="G1482" s="58" t="s">
        <v>46</v>
      </c>
      <c r="H1482" s="57" t="s">
        <v>65</v>
      </c>
      <c r="I1482" s="59" t="s">
        <v>42</v>
      </c>
      <c r="J1482" s="96">
        <v>27</v>
      </c>
      <c r="K1482" s="47">
        <f t="shared" si="35"/>
        <v>108</v>
      </c>
      <c r="L1482" s="60"/>
      <c r="M1482" s="55" t="s">
        <v>43</v>
      </c>
      <c r="N1482" s="60">
        <f t="shared" si="34"/>
        <v>108</v>
      </c>
      <c r="O1482" s="54">
        <v>45747</v>
      </c>
      <c r="P1482" s="97">
        <v>19341</v>
      </c>
      <c r="R1482" t="str">
        <f t="shared" si="37"/>
        <v>Mar/25</v>
      </c>
    </row>
    <row r="1483" spans="2:18" ht="15.75" customHeight="1">
      <c r="B1483" s="54">
        <v>45737</v>
      </c>
      <c r="C1483" s="55" t="s">
        <v>132</v>
      </c>
      <c r="D1483" s="55">
        <v>2025</v>
      </c>
      <c r="E1483" s="56">
        <v>2</v>
      </c>
      <c r="F1483" s="57" t="s">
        <v>67</v>
      </c>
      <c r="G1483" s="57" t="s">
        <v>46</v>
      </c>
      <c r="H1483" s="57" t="s">
        <v>68</v>
      </c>
      <c r="I1483" s="59" t="s">
        <v>42</v>
      </c>
      <c r="J1483" s="60">
        <v>242.4</v>
      </c>
      <c r="K1483" s="47">
        <f t="shared" si="35"/>
        <v>484.8</v>
      </c>
      <c r="L1483" s="60"/>
      <c r="M1483" s="55" t="s">
        <v>51</v>
      </c>
      <c r="N1483" s="60">
        <f t="shared" si="34"/>
        <v>484.8</v>
      </c>
      <c r="O1483" s="54">
        <v>45744</v>
      </c>
      <c r="P1483" s="62">
        <v>1302783</v>
      </c>
      <c r="R1483" t="str">
        <f t="shared" si="37"/>
        <v>Mar/25</v>
      </c>
    </row>
    <row r="1484" spans="2:18" ht="15.75" customHeight="1">
      <c r="B1484" s="54">
        <v>45737</v>
      </c>
      <c r="C1484" s="55" t="s">
        <v>132</v>
      </c>
      <c r="D1484" s="55">
        <v>2025</v>
      </c>
      <c r="E1484" s="56">
        <v>4</v>
      </c>
      <c r="F1484" s="58" t="s">
        <v>789</v>
      </c>
      <c r="G1484" s="57" t="s">
        <v>46</v>
      </c>
      <c r="H1484" s="58" t="s">
        <v>790</v>
      </c>
      <c r="I1484" s="59" t="s">
        <v>42</v>
      </c>
      <c r="J1484" s="96">
        <v>159.69</v>
      </c>
      <c r="K1484" s="47">
        <f t="shared" si="35"/>
        <v>638.76</v>
      </c>
      <c r="L1484" s="60"/>
      <c r="M1484" s="55" t="s">
        <v>51</v>
      </c>
      <c r="N1484" s="60">
        <f t="shared" si="34"/>
        <v>638.76</v>
      </c>
      <c r="O1484" s="54">
        <v>45750</v>
      </c>
      <c r="P1484" s="97">
        <v>74686151</v>
      </c>
      <c r="R1484" t="str">
        <f t="shared" si="37"/>
        <v>Mar/25</v>
      </c>
    </row>
    <row r="1485" spans="2:18" ht="15.75" customHeight="1">
      <c r="B1485" s="54">
        <v>45738</v>
      </c>
      <c r="C1485" s="55" t="s">
        <v>132</v>
      </c>
      <c r="D1485" s="55">
        <v>2025</v>
      </c>
      <c r="E1485" s="56">
        <v>2</v>
      </c>
      <c r="F1485" s="57" t="s">
        <v>355</v>
      </c>
      <c r="G1485" s="57" t="s">
        <v>40</v>
      </c>
      <c r="H1485" s="57" t="s">
        <v>220</v>
      </c>
      <c r="I1485" s="59" t="s">
        <v>42</v>
      </c>
      <c r="J1485" s="60">
        <v>80</v>
      </c>
      <c r="K1485" s="47">
        <f t="shared" si="35"/>
        <v>160</v>
      </c>
      <c r="L1485" s="60"/>
      <c r="M1485" s="55" t="s">
        <v>43</v>
      </c>
      <c r="N1485" s="60">
        <f t="shared" si="34"/>
        <v>160</v>
      </c>
      <c r="O1485" s="54">
        <v>45746</v>
      </c>
      <c r="P1485" s="62">
        <v>24609</v>
      </c>
      <c r="R1485" t="str">
        <f t="shared" si="37"/>
        <v>Mar/25</v>
      </c>
    </row>
    <row r="1486" spans="2:18" ht="15.75" customHeight="1">
      <c r="B1486" s="54">
        <v>45738</v>
      </c>
      <c r="C1486" s="55" t="s">
        <v>132</v>
      </c>
      <c r="D1486" s="55">
        <v>2025</v>
      </c>
      <c r="E1486" s="56">
        <v>1</v>
      </c>
      <c r="F1486" s="58" t="s">
        <v>160</v>
      </c>
      <c r="G1486" s="57" t="s">
        <v>108</v>
      </c>
      <c r="H1486" s="58" t="s">
        <v>161</v>
      </c>
      <c r="I1486" s="59" t="s">
        <v>42</v>
      </c>
      <c r="J1486" s="96">
        <v>400</v>
      </c>
      <c r="K1486" s="47">
        <f t="shared" si="35"/>
        <v>400</v>
      </c>
      <c r="L1486" s="60"/>
      <c r="M1486" s="55" t="s">
        <v>43</v>
      </c>
      <c r="N1486" s="60">
        <f t="shared" si="34"/>
        <v>400</v>
      </c>
      <c r="O1486" s="54">
        <v>45738</v>
      </c>
      <c r="P1486" s="97">
        <v>0</v>
      </c>
      <c r="R1486" t="str">
        <f t="shared" si="37"/>
        <v>Mar/25</v>
      </c>
    </row>
    <row r="1487" spans="2:18" ht="15.75" customHeight="1">
      <c r="B1487" s="54">
        <v>45738</v>
      </c>
      <c r="C1487" s="55" t="s">
        <v>132</v>
      </c>
      <c r="D1487" s="55">
        <v>2025</v>
      </c>
      <c r="E1487" s="56">
        <v>1</v>
      </c>
      <c r="F1487" s="57" t="s">
        <v>791</v>
      </c>
      <c r="G1487" s="57" t="s">
        <v>61</v>
      </c>
      <c r="H1487" s="57" t="s">
        <v>342</v>
      </c>
      <c r="I1487" s="59" t="s">
        <v>42</v>
      </c>
      <c r="J1487" s="60">
        <v>750</v>
      </c>
      <c r="K1487" s="47">
        <f t="shared" si="35"/>
        <v>750</v>
      </c>
      <c r="L1487" s="60"/>
      <c r="M1487" s="55" t="s">
        <v>43</v>
      </c>
      <c r="N1487" s="60">
        <f t="shared" si="34"/>
        <v>750</v>
      </c>
      <c r="O1487" s="54">
        <v>45738</v>
      </c>
      <c r="P1487" s="62">
        <v>0</v>
      </c>
      <c r="R1487" t="str">
        <f t="shared" si="37"/>
        <v>Mar/25</v>
      </c>
    </row>
    <row r="1488" spans="2:18" ht="15.75" customHeight="1">
      <c r="B1488" s="54">
        <v>45738</v>
      </c>
      <c r="C1488" s="55" t="s">
        <v>132</v>
      </c>
      <c r="D1488" s="55">
        <v>2025</v>
      </c>
      <c r="E1488" s="116">
        <v>7.5</v>
      </c>
      <c r="F1488" s="58" t="s">
        <v>64</v>
      </c>
      <c r="G1488" s="57" t="s">
        <v>46</v>
      </c>
      <c r="H1488" s="58" t="s">
        <v>65</v>
      </c>
      <c r="I1488" s="59" t="s">
        <v>42</v>
      </c>
      <c r="J1488" s="60">
        <v>32.99</v>
      </c>
      <c r="K1488" s="47">
        <f t="shared" si="35"/>
        <v>247.42500000000001</v>
      </c>
      <c r="L1488" s="60"/>
      <c r="M1488" s="55" t="s">
        <v>43</v>
      </c>
      <c r="N1488" s="60">
        <f t="shared" si="34"/>
        <v>247.42500000000001</v>
      </c>
      <c r="O1488" s="54">
        <v>45747</v>
      </c>
      <c r="P1488" s="62">
        <v>19381</v>
      </c>
      <c r="R1488" t="str">
        <f t="shared" si="37"/>
        <v>Mar/25</v>
      </c>
    </row>
    <row r="1489" spans="2:18" ht="15.75" customHeight="1">
      <c r="B1489" s="54">
        <v>45738</v>
      </c>
      <c r="C1489" s="55" t="s">
        <v>132</v>
      </c>
      <c r="D1489" s="55">
        <v>2025</v>
      </c>
      <c r="E1489" s="116">
        <v>5.5</v>
      </c>
      <c r="F1489" s="57" t="s">
        <v>66</v>
      </c>
      <c r="G1489" s="58" t="s">
        <v>46</v>
      </c>
      <c r="H1489" s="57" t="s">
        <v>65</v>
      </c>
      <c r="I1489" s="59" t="s">
        <v>42</v>
      </c>
      <c r="J1489" s="96">
        <v>27</v>
      </c>
      <c r="K1489" s="47">
        <f t="shared" si="35"/>
        <v>148.5</v>
      </c>
      <c r="L1489" s="60"/>
      <c r="M1489" s="55" t="s">
        <v>43</v>
      </c>
      <c r="N1489" s="60">
        <f t="shared" si="34"/>
        <v>148.5</v>
      </c>
      <c r="O1489" s="54">
        <v>45747</v>
      </c>
      <c r="P1489" s="62">
        <v>19381</v>
      </c>
      <c r="R1489" t="str">
        <f t="shared" si="37"/>
        <v>Mar/25</v>
      </c>
    </row>
    <row r="1490" spans="2:18" ht="15.75" customHeight="1">
      <c r="B1490" s="54">
        <v>45739</v>
      </c>
      <c r="C1490" s="55" t="s">
        <v>132</v>
      </c>
      <c r="D1490" s="55">
        <v>2025</v>
      </c>
      <c r="E1490" s="56">
        <v>4</v>
      </c>
      <c r="F1490" s="57" t="s">
        <v>81</v>
      </c>
      <c r="G1490" s="57" t="s">
        <v>77</v>
      </c>
      <c r="H1490" s="57" t="s">
        <v>78</v>
      </c>
      <c r="I1490" s="59" t="s">
        <v>42</v>
      </c>
      <c r="J1490" s="60">
        <v>510</v>
      </c>
      <c r="K1490" s="47">
        <f t="shared" si="35"/>
        <v>2040</v>
      </c>
      <c r="L1490" s="60"/>
      <c r="M1490" s="55" t="s">
        <v>43</v>
      </c>
      <c r="N1490" s="60">
        <f t="shared" si="34"/>
        <v>2040</v>
      </c>
      <c r="O1490" s="54">
        <v>45741</v>
      </c>
      <c r="P1490" s="62">
        <v>941</v>
      </c>
      <c r="R1490" t="str">
        <f t="shared" si="37"/>
        <v>Mar/25</v>
      </c>
    </row>
    <row r="1491" spans="2:18" ht="15.75" customHeight="1">
      <c r="B1491" s="54">
        <v>45739</v>
      </c>
      <c r="C1491" s="55" t="s">
        <v>132</v>
      </c>
      <c r="D1491" s="55">
        <v>2025</v>
      </c>
      <c r="E1491" s="56">
        <v>1</v>
      </c>
      <c r="F1491" s="58" t="s">
        <v>486</v>
      </c>
      <c r="G1491" s="57" t="s">
        <v>46</v>
      </c>
      <c r="H1491" s="58" t="s">
        <v>307</v>
      </c>
      <c r="I1491" s="59" t="s">
        <v>42</v>
      </c>
      <c r="J1491" s="96">
        <v>31.96</v>
      </c>
      <c r="K1491" s="47">
        <f t="shared" si="35"/>
        <v>31.96</v>
      </c>
      <c r="L1491" s="60"/>
      <c r="M1491" s="55" t="s">
        <v>43</v>
      </c>
      <c r="N1491" s="60">
        <f t="shared" si="34"/>
        <v>31.96</v>
      </c>
      <c r="O1491" s="54">
        <v>45739</v>
      </c>
      <c r="P1491" s="97">
        <v>0</v>
      </c>
      <c r="R1491" t="str">
        <f t="shared" si="37"/>
        <v>Mar/25</v>
      </c>
    </row>
    <row r="1492" spans="2:18" ht="15.75" customHeight="1">
      <c r="B1492" s="54">
        <v>45739</v>
      </c>
      <c r="C1492" s="55" t="s">
        <v>132</v>
      </c>
      <c r="D1492" s="55">
        <v>2025</v>
      </c>
      <c r="E1492" s="56">
        <v>42</v>
      </c>
      <c r="F1492" s="58" t="s">
        <v>384</v>
      </c>
      <c r="G1492" s="57" t="s">
        <v>96</v>
      </c>
      <c r="H1492" s="58" t="s">
        <v>307</v>
      </c>
      <c r="I1492" s="59" t="s">
        <v>42</v>
      </c>
      <c r="J1492" s="96">
        <v>7.89</v>
      </c>
      <c r="K1492" s="47">
        <f t="shared" si="35"/>
        <v>331.38</v>
      </c>
      <c r="L1492" s="60"/>
      <c r="M1492" s="55" t="s">
        <v>43</v>
      </c>
      <c r="N1492" s="60">
        <f t="shared" si="34"/>
        <v>331.38</v>
      </c>
      <c r="O1492" s="54">
        <v>45739</v>
      </c>
      <c r="P1492" s="97">
        <v>0</v>
      </c>
      <c r="R1492" t="str">
        <f t="shared" si="37"/>
        <v>Mar/25</v>
      </c>
    </row>
    <row r="1493" spans="2:18" ht="15.75" customHeight="1">
      <c r="B1493" s="54">
        <v>45739</v>
      </c>
      <c r="C1493" s="55" t="s">
        <v>132</v>
      </c>
      <c r="D1493" s="55">
        <v>2025</v>
      </c>
      <c r="E1493" s="56">
        <v>1</v>
      </c>
      <c r="F1493" s="58" t="s">
        <v>743</v>
      </c>
      <c r="G1493" s="57" t="s">
        <v>46</v>
      </c>
      <c r="H1493" s="58" t="s">
        <v>307</v>
      </c>
      <c r="I1493" s="59" t="s">
        <v>42</v>
      </c>
      <c r="J1493" s="96">
        <v>9.3699999999999992</v>
      </c>
      <c r="K1493" s="47">
        <f t="shared" si="35"/>
        <v>9.3699999999999992</v>
      </c>
      <c r="L1493" s="60"/>
      <c r="M1493" s="55" t="s">
        <v>43</v>
      </c>
      <c r="N1493" s="60">
        <f t="shared" si="34"/>
        <v>9.3699999999999992</v>
      </c>
      <c r="O1493" s="54">
        <v>45739</v>
      </c>
      <c r="P1493" s="97">
        <v>0</v>
      </c>
      <c r="R1493" t="str">
        <f t="shared" si="37"/>
        <v>Mar/25</v>
      </c>
    </row>
    <row r="1494" spans="2:18" ht="15.75" customHeight="1">
      <c r="B1494" s="54">
        <v>45739</v>
      </c>
      <c r="C1494" s="55" t="s">
        <v>132</v>
      </c>
      <c r="D1494" s="55">
        <v>2025</v>
      </c>
      <c r="E1494" s="56">
        <v>1</v>
      </c>
      <c r="F1494" s="57" t="s">
        <v>792</v>
      </c>
      <c r="G1494" s="57" t="s">
        <v>57</v>
      </c>
      <c r="H1494" s="57" t="s">
        <v>307</v>
      </c>
      <c r="I1494" s="59" t="s">
        <v>42</v>
      </c>
      <c r="J1494" s="60">
        <v>9.34</v>
      </c>
      <c r="K1494" s="47">
        <f t="shared" si="35"/>
        <v>9.34</v>
      </c>
      <c r="L1494" s="60"/>
      <c r="M1494" s="55" t="s">
        <v>43</v>
      </c>
      <c r="N1494" s="60">
        <f t="shared" si="34"/>
        <v>9.34</v>
      </c>
      <c r="O1494" s="54">
        <v>45739</v>
      </c>
      <c r="P1494" s="62">
        <v>0</v>
      </c>
      <c r="R1494" t="str">
        <f t="shared" si="37"/>
        <v>Mar/25</v>
      </c>
    </row>
    <row r="1495" spans="2:18" ht="15.75" customHeight="1">
      <c r="B1495" s="54">
        <v>45739</v>
      </c>
      <c r="C1495" s="55" t="s">
        <v>132</v>
      </c>
      <c r="D1495" s="55">
        <v>2025</v>
      </c>
      <c r="E1495" s="56">
        <v>1</v>
      </c>
      <c r="F1495" s="57" t="s">
        <v>793</v>
      </c>
      <c r="G1495" s="57" t="s">
        <v>53</v>
      </c>
      <c r="H1495" s="57" t="s">
        <v>307</v>
      </c>
      <c r="I1495" s="59" t="s">
        <v>42</v>
      </c>
      <c r="J1495" s="60">
        <v>59.6</v>
      </c>
      <c r="K1495" s="47">
        <f t="shared" si="35"/>
        <v>59.6</v>
      </c>
      <c r="L1495" s="60"/>
      <c r="M1495" s="55" t="s">
        <v>43</v>
      </c>
      <c r="N1495" s="60">
        <f t="shared" si="34"/>
        <v>59.6</v>
      </c>
      <c r="O1495" s="54">
        <v>45739</v>
      </c>
      <c r="P1495" s="62">
        <v>0</v>
      </c>
      <c r="R1495" t="str">
        <f t="shared" si="37"/>
        <v>Mar/25</v>
      </c>
    </row>
    <row r="1496" spans="2:18" ht="15.75" customHeight="1">
      <c r="B1496" s="54">
        <v>45739</v>
      </c>
      <c r="C1496" s="55" t="s">
        <v>132</v>
      </c>
      <c r="D1496" s="55">
        <v>2025</v>
      </c>
      <c r="E1496" s="56">
        <v>6</v>
      </c>
      <c r="F1496" s="58" t="s">
        <v>64</v>
      </c>
      <c r="G1496" s="57" t="s">
        <v>46</v>
      </c>
      <c r="H1496" s="58" t="s">
        <v>65</v>
      </c>
      <c r="I1496" s="59" t="s">
        <v>42</v>
      </c>
      <c r="J1496" s="60">
        <v>32.99</v>
      </c>
      <c r="K1496" s="47">
        <f t="shared" si="35"/>
        <v>197.94</v>
      </c>
      <c r="L1496" s="60"/>
      <c r="M1496" s="55" t="s">
        <v>43</v>
      </c>
      <c r="N1496" s="60">
        <f t="shared" si="34"/>
        <v>197.94</v>
      </c>
      <c r="O1496" s="54">
        <v>45747</v>
      </c>
      <c r="P1496" s="62">
        <v>19402</v>
      </c>
      <c r="R1496" t="str">
        <f t="shared" si="37"/>
        <v>Mar/25</v>
      </c>
    </row>
    <row r="1497" spans="2:18" ht="15.75" customHeight="1">
      <c r="B1497" s="54">
        <v>45739</v>
      </c>
      <c r="C1497" s="55" t="s">
        <v>132</v>
      </c>
      <c r="D1497" s="55">
        <v>2025</v>
      </c>
      <c r="E1497" s="56">
        <v>4</v>
      </c>
      <c r="F1497" s="57" t="s">
        <v>66</v>
      </c>
      <c r="G1497" s="58" t="s">
        <v>46</v>
      </c>
      <c r="H1497" s="57" t="s">
        <v>65</v>
      </c>
      <c r="I1497" s="59" t="s">
        <v>42</v>
      </c>
      <c r="J1497" s="96">
        <v>27</v>
      </c>
      <c r="K1497" s="47">
        <f t="shared" si="35"/>
        <v>108</v>
      </c>
      <c r="L1497" s="60"/>
      <c r="M1497" s="55" t="s">
        <v>43</v>
      </c>
      <c r="N1497" s="60">
        <f t="shared" si="34"/>
        <v>108</v>
      </c>
      <c r="O1497" s="54">
        <v>45747</v>
      </c>
      <c r="P1497" s="62">
        <v>19402</v>
      </c>
      <c r="R1497" t="str">
        <f t="shared" si="37"/>
        <v>Mar/25</v>
      </c>
    </row>
    <row r="1498" spans="2:18" ht="15.75" customHeight="1">
      <c r="B1498" s="54">
        <v>45740</v>
      </c>
      <c r="C1498" s="55" t="s">
        <v>132</v>
      </c>
      <c r="D1498" s="55">
        <v>2025</v>
      </c>
      <c r="E1498" s="56">
        <v>6</v>
      </c>
      <c r="F1498" s="58" t="s">
        <v>676</v>
      </c>
      <c r="G1498" s="57" t="s">
        <v>40</v>
      </c>
      <c r="H1498" s="58" t="s">
        <v>181</v>
      </c>
      <c r="I1498" s="59" t="s">
        <v>42</v>
      </c>
      <c r="J1498" s="96">
        <v>69</v>
      </c>
      <c r="K1498" s="47">
        <f t="shared" si="35"/>
        <v>414</v>
      </c>
      <c r="L1498" s="60"/>
      <c r="M1498" s="55" t="s">
        <v>51</v>
      </c>
      <c r="N1498" s="47">
        <f t="shared" si="34"/>
        <v>414</v>
      </c>
      <c r="O1498" s="54">
        <v>45755</v>
      </c>
      <c r="P1498" s="97">
        <v>6100</v>
      </c>
      <c r="R1498" t="str">
        <f t="shared" si="37"/>
        <v>Mar/25</v>
      </c>
    </row>
    <row r="1499" spans="2:18" ht="15.75" customHeight="1">
      <c r="B1499" s="54">
        <v>45740</v>
      </c>
      <c r="C1499" s="55" t="s">
        <v>132</v>
      </c>
      <c r="D1499" s="55">
        <v>2025</v>
      </c>
      <c r="E1499" s="56">
        <v>2</v>
      </c>
      <c r="F1499" s="58" t="s">
        <v>741</v>
      </c>
      <c r="G1499" s="57" t="s">
        <v>40</v>
      </c>
      <c r="H1499" s="58" t="s">
        <v>181</v>
      </c>
      <c r="I1499" s="59" t="s">
        <v>42</v>
      </c>
      <c r="J1499" s="96">
        <v>225</v>
      </c>
      <c r="K1499" s="47">
        <f t="shared" si="35"/>
        <v>450</v>
      </c>
      <c r="L1499" s="60"/>
      <c r="M1499" s="55" t="s">
        <v>51</v>
      </c>
      <c r="N1499" s="47">
        <f t="shared" si="34"/>
        <v>450</v>
      </c>
      <c r="O1499" s="54">
        <v>45755</v>
      </c>
      <c r="P1499" s="97">
        <v>6100</v>
      </c>
      <c r="R1499" t="str">
        <f t="shared" si="37"/>
        <v>Mar/25</v>
      </c>
    </row>
    <row r="1500" spans="2:18" ht="15.75" customHeight="1">
      <c r="B1500" s="54">
        <v>45740</v>
      </c>
      <c r="C1500" s="55" t="s">
        <v>132</v>
      </c>
      <c r="D1500" s="55">
        <v>2025</v>
      </c>
      <c r="E1500" s="56">
        <v>6</v>
      </c>
      <c r="F1500" s="57" t="s">
        <v>632</v>
      </c>
      <c r="G1500" s="57" t="s">
        <v>40</v>
      </c>
      <c r="H1500" s="58" t="s">
        <v>181</v>
      </c>
      <c r="I1500" s="59" t="s">
        <v>42</v>
      </c>
      <c r="J1500" s="96">
        <v>39</v>
      </c>
      <c r="K1500" s="47">
        <f t="shared" si="35"/>
        <v>234</v>
      </c>
      <c r="L1500" s="60"/>
      <c r="M1500" s="55" t="s">
        <v>51</v>
      </c>
      <c r="N1500" s="47">
        <f t="shared" si="34"/>
        <v>234</v>
      </c>
      <c r="O1500" s="54">
        <v>45755</v>
      </c>
      <c r="P1500" s="97">
        <v>6100</v>
      </c>
      <c r="R1500" t="str">
        <f t="shared" si="37"/>
        <v>Mar/25</v>
      </c>
    </row>
    <row r="1501" spans="2:18" ht="15.75" customHeight="1">
      <c r="B1501" s="54">
        <v>45740</v>
      </c>
      <c r="C1501" s="55" t="s">
        <v>132</v>
      </c>
      <c r="D1501" s="55">
        <v>2025</v>
      </c>
      <c r="E1501" s="56">
        <v>10</v>
      </c>
      <c r="F1501" s="45" t="s">
        <v>573</v>
      </c>
      <c r="G1501" s="45" t="s">
        <v>96</v>
      </c>
      <c r="H1501" s="45" t="s">
        <v>570</v>
      </c>
      <c r="I1501" s="46" t="s">
        <v>42</v>
      </c>
      <c r="J1501" s="47">
        <v>19.68</v>
      </c>
      <c r="K1501" s="47">
        <f t="shared" si="35"/>
        <v>196.8</v>
      </c>
      <c r="L1501" s="60"/>
      <c r="M1501" s="55" t="s">
        <v>51</v>
      </c>
      <c r="N1501" s="60">
        <f t="shared" si="34"/>
        <v>196.8</v>
      </c>
      <c r="O1501" s="54">
        <v>45746</v>
      </c>
      <c r="P1501" s="97">
        <v>633864</v>
      </c>
      <c r="R1501" t="str">
        <f t="shared" si="37"/>
        <v>Mar/25</v>
      </c>
    </row>
    <row r="1502" spans="2:18" ht="15.75" customHeight="1">
      <c r="B1502" s="54">
        <v>45740</v>
      </c>
      <c r="C1502" s="55" t="s">
        <v>132</v>
      </c>
      <c r="D1502" s="55">
        <v>2025</v>
      </c>
      <c r="E1502" s="56">
        <v>12</v>
      </c>
      <c r="F1502" s="45" t="s">
        <v>572</v>
      </c>
      <c r="G1502" s="45" t="s">
        <v>96</v>
      </c>
      <c r="H1502" s="45" t="s">
        <v>570</v>
      </c>
      <c r="I1502" s="46" t="s">
        <v>42</v>
      </c>
      <c r="J1502" s="47">
        <v>17.52</v>
      </c>
      <c r="K1502" s="47">
        <f t="shared" si="35"/>
        <v>210.24</v>
      </c>
      <c r="L1502" s="60"/>
      <c r="M1502" s="55" t="s">
        <v>51</v>
      </c>
      <c r="N1502" s="60">
        <f t="shared" si="34"/>
        <v>210.24</v>
      </c>
      <c r="O1502" s="54">
        <v>45746</v>
      </c>
      <c r="P1502" s="97">
        <v>633864</v>
      </c>
      <c r="R1502" t="str">
        <f t="shared" si="37"/>
        <v>Mar/25</v>
      </c>
    </row>
    <row r="1503" spans="2:18" ht="15.75" customHeight="1">
      <c r="B1503" s="54">
        <v>45740</v>
      </c>
      <c r="C1503" s="55" t="s">
        <v>132</v>
      </c>
      <c r="D1503" s="55">
        <v>2025</v>
      </c>
      <c r="E1503" s="56">
        <v>12</v>
      </c>
      <c r="F1503" s="45" t="s">
        <v>177</v>
      </c>
      <c r="G1503" s="45" t="s">
        <v>96</v>
      </c>
      <c r="H1503" s="45" t="s">
        <v>570</v>
      </c>
      <c r="I1503" s="46" t="s">
        <v>42</v>
      </c>
      <c r="J1503" s="47">
        <v>38.64</v>
      </c>
      <c r="K1503" s="47">
        <f t="shared" si="35"/>
        <v>463.68</v>
      </c>
      <c r="L1503" s="60"/>
      <c r="M1503" s="55" t="s">
        <v>51</v>
      </c>
      <c r="N1503" s="60">
        <f t="shared" si="34"/>
        <v>463.68</v>
      </c>
      <c r="O1503" s="54">
        <v>45746</v>
      </c>
      <c r="P1503" s="97">
        <v>633864</v>
      </c>
      <c r="R1503" t="str">
        <f t="shared" si="37"/>
        <v>Mar/25</v>
      </c>
    </row>
    <row r="1504" spans="2:18" ht="15.75" customHeight="1">
      <c r="B1504" s="54">
        <v>45740</v>
      </c>
      <c r="C1504" s="55" t="s">
        <v>132</v>
      </c>
      <c r="D1504" s="55">
        <v>2025</v>
      </c>
      <c r="E1504" s="56">
        <v>20</v>
      </c>
      <c r="F1504" s="45" t="s">
        <v>178</v>
      </c>
      <c r="G1504" s="45" t="s">
        <v>96</v>
      </c>
      <c r="H1504" s="45" t="s">
        <v>570</v>
      </c>
      <c r="I1504" s="46" t="s">
        <v>42</v>
      </c>
      <c r="J1504" s="47">
        <v>19.32</v>
      </c>
      <c r="K1504" s="47">
        <f t="shared" si="35"/>
        <v>386.4</v>
      </c>
      <c r="L1504" s="60"/>
      <c r="M1504" s="55" t="s">
        <v>51</v>
      </c>
      <c r="N1504" s="60">
        <f t="shared" si="34"/>
        <v>386.4</v>
      </c>
      <c r="O1504" s="54">
        <v>45746</v>
      </c>
      <c r="P1504" s="97">
        <v>633864</v>
      </c>
      <c r="R1504" t="str">
        <f t="shared" si="37"/>
        <v>Mar/25</v>
      </c>
    </row>
    <row r="1505" spans="2:18" ht="15.75" customHeight="1">
      <c r="B1505" s="54">
        <v>45740</v>
      </c>
      <c r="C1505" s="55" t="s">
        <v>132</v>
      </c>
      <c r="D1505" s="55">
        <v>2025</v>
      </c>
      <c r="E1505" s="56">
        <v>4</v>
      </c>
      <c r="F1505" s="45" t="s">
        <v>756</v>
      </c>
      <c r="G1505" s="45" t="s">
        <v>96</v>
      </c>
      <c r="H1505" s="45" t="s">
        <v>570</v>
      </c>
      <c r="I1505" s="46" t="s">
        <v>42</v>
      </c>
      <c r="J1505" s="47">
        <v>19.2</v>
      </c>
      <c r="K1505" s="47">
        <f t="shared" si="35"/>
        <v>76.8</v>
      </c>
      <c r="L1505" s="60"/>
      <c r="M1505" s="55" t="s">
        <v>51</v>
      </c>
      <c r="N1505" s="60">
        <f t="shared" si="34"/>
        <v>76.8</v>
      </c>
      <c r="O1505" s="54">
        <v>45746</v>
      </c>
      <c r="P1505" s="97">
        <v>633864</v>
      </c>
      <c r="R1505" t="str">
        <f t="shared" si="37"/>
        <v>Mar/25</v>
      </c>
    </row>
    <row r="1506" spans="2:18" ht="15.75" customHeight="1">
      <c r="B1506" s="54">
        <v>45740</v>
      </c>
      <c r="C1506" s="55" t="s">
        <v>132</v>
      </c>
      <c r="D1506" s="55">
        <v>2025</v>
      </c>
      <c r="E1506" s="56">
        <v>4</v>
      </c>
      <c r="F1506" s="45" t="s">
        <v>757</v>
      </c>
      <c r="G1506" s="45" t="s">
        <v>96</v>
      </c>
      <c r="H1506" s="45" t="s">
        <v>570</v>
      </c>
      <c r="I1506" s="46" t="s">
        <v>42</v>
      </c>
      <c r="J1506" s="47">
        <v>18.239999999999998</v>
      </c>
      <c r="K1506" s="47">
        <f t="shared" si="35"/>
        <v>72.959999999999994</v>
      </c>
      <c r="L1506" s="60"/>
      <c r="M1506" s="55" t="s">
        <v>51</v>
      </c>
      <c r="N1506" s="60">
        <f t="shared" si="34"/>
        <v>72.959999999999994</v>
      </c>
      <c r="O1506" s="54">
        <v>45746</v>
      </c>
      <c r="P1506" s="97">
        <v>633864</v>
      </c>
      <c r="R1506" t="str">
        <f t="shared" si="37"/>
        <v>Mar/25</v>
      </c>
    </row>
    <row r="1507" spans="2:18" ht="15.75" customHeight="1">
      <c r="B1507" s="54">
        <v>45740</v>
      </c>
      <c r="C1507" s="55" t="s">
        <v>132</v>
      </c>
      <c r="D1507" s="55">
        <v>2025</v>
      </c>
      <c r="E1507" s="56">
        <v>8</v>
      </c>
      <c r="F1507" s="45" t="s">
        <v>571</v>
      </c>
      <c r="G1507" s="45" t="s">
        <v>96</v>
      </c>
      <c r="H1507" s="45" t="s">
        <v>570</v>
      </c>
      <c r="I1507" s="46" t="s">
        <v>42</v>
      </c>
      <c r="J1507" s="47">
        <v>16.38</v>
      </c>
      <c r="K1507" s="47">
        <f t="shared" si="35"/>
        <v>131.04</v>
      </c>
      <c r="L1507" s="60"/>
      <c r="M1507" s="55" t="s">
        <v>51</v>
      </c>
      <c r="N1507" s="60">
        <f t="shared" si="34"/>
        <v>131.04</v>
      </c>
      <c r="O1507" s="54">
        <v>45746</v>
      </c>
      <c r="P1507" s="97">
        <v>633864</v>
      </c>
      <c r="R1507" t="str">
        <f t="shared" si="37"/>
        <v>Mar/25</v>
      </c>
    </row>
    <row r="1508" spans="2:18" ht="15.75" customHeight="1">
      <c r="B1508" s="54">
        <v>45740</v>
      </c>
      <c r="C1508" s="55" t="s">
        <v>132</v>
      </c>
      <c r="D1508" s="55">
        <v>2025</v>
      </c>
      <c r="E1508" s="56">
        <v>8</v>
      </c>
      <c r="F1508" s="45" t="s">
        <v>201</v>
      </c>
      <c r="G1508" s="45" t="s">
        <v>96</v>
      </c>
      <c r="H1508" s="45" t="s">
        <v>570</v>
      </c>
      <c r="I1508" s="46" t="s">
        <v>42</v>
      </c>
      <c r="J1508" s="47">
        <v>18.239999999999998</v>
      </c>
      <c r="K1508" s="47">
        <f t="shared" si="35"/>
        <v>145.91999999999999</v>
      </c>
      <c r="L1508" s="60"/>
      <c r="M1508" s="55" t="s">
        <v>51</v>
      </c>
      <c r="N1508" s="60">
        <f t="shared" si="34"/>
        <v>145.91999999999999</v>
      </c>
      <c r="O1508" s="54">
        <v>45746</v>
      </c>
      <c r="P1508" s="97">
        <v>633864</v>
      </c>
      <c r="R1508" t="str">
        <f t="shared" si="37"/>
        <v>Mar/25</v>
      </c>
    </row>
    <row r="1509" spans="2:18" ht="15.75" customHeight="1">
      <c r="B1509" s="54">
        <v>45740</v>
      </c>
      <c r="C1509" s="55" t="s">
        <v>132</v>
      </c>
      <c r="D1509" s="55">
        <v>2025</v>
      </c>
      <c r="E1509" s="56">
        <v>6</v>
      </c>
      <c r="F1509" s="45" t="s">
        <v>200</v>
      </c>
      <c r="G1509" s="45" t="s">
        <v>96</v>
      </c>
      <c r="H1509" s="45" t="s">
        <v>570</v>
      </c>
      <c r="I1509" s="46" t="s">
        <v>42</v>
      </c>
      <c r="J1509" s="47">
        <v>18.18</v>
      </c>
      <c r="K1509" s="47">
        <f t="shared" si="35"/>
        <v>109.08</v>
      </c>
      <c r="L1509" s="60"/>
      <c r="M1509" s="55" t="s">
        <v>51</v>
      </c>
      <c r="N1509" s="60">
        <f t="shared" si="34"/>
        <v>109.08</v>
      </c>
      <c r="O1509" s="54">
        <v>45746</v>
      </c>
      <c r="P1509" s="97">
        <v>633864</v>
      </c>
      <c r="R1509" t="str">
        <f t="shared" si="37"/>
        <v>Mar/25</v>
      </c>
    </row>
    <row r="1510" spans="2:18" ht="15.75" customHeight="1">
      <c r="B1510" s="54">
        <v>45740</v>
      </c>
      <c r="C1510" s="55" t="s">
        <v>132</v>
      </c>
      <c r="D1510" s="55">
        <v>2025</v>
      </c>
      <c r="E1510" s="56">
        <v>6</v>
      </c>
      <c r="F1510" s="45" t="s">
        <v>495</v>
      </c>
      <c r="G1510" s="45" t="s">
        <v>96</v>
      </c>
      <c r="H1510" s="45" t="s">
        <v>570</v>
      </c>
      <c r="I1510" s="46" t="s">
        <v>42</v>
      </c>
      <c r="J1510" s="47">
        <v>18.18</v>
      </c>
      <c r="K1510" s="47">
        <f t="shared" si="35"/>
        <v>109.08</v>
      </c>
      <c r="L1510" s="60"/>
      <c r="M1510" s="55" t="s">
        <v>51</v>
      </c>
      <c r="N1510" s="60">
        <f t="shared" si="34"/>
        <v>109.08</v>
      </c>
      <c r="O1510" s="54">
        <v>45746</v>
      </c>
      <c r="P1510" s="97">
        <v>633864</v>
      </c>
      <c r="R1510" t="str">
        <f t="shared" si="37"/>
        <v>Mar/25</v>
      </c>
    </row>
    <row r="1511" spans="2:18" ht="15.75" customHeight="1">
      <c r="B1511" s="54">
        <v>45740</v>
      </c>
      <c r="C1511" s="55" t="s">
        <v>132</v>
      </c>
      <c r="D1511" s="55">
        <v>2025</v>
      </c>
      <c r="E1511" s="56">
        <v>6</v>
      </c>
      <c r="F1511" s="57" t="s">
        <v>358</v>
      </c>
      <c r="G1511" s="57" t="s">
        <v>96</v>
      </c>
      <c r="H1511" s="57" t="s">
        <v>570</v>
      </c>
      <c r="I1511" s="59" t="s">
        <v>42</v>
      </c>
      <c r="J1511" s="60">
        <v>18.239999999999998</v>
      </c>
      <c r="K1511" s="47">
        <f t="shared" si="35"/>
        <v>109.44</v>
      </c>
      <c r="L1511" s="60"/>
      <c r="M1511" s="55" t="s">
        <v>51</v>
      </c>
      <c r="N1511" s="60">
        <f t="shared" si="34"/>
        <v>109.44</v>
      </c>
      <c r="O1511" s="54">
        <v>45746</v>
      </c>
      <c r="P1511" s="97">
        <v>633864</v>
      </c>
      <c r="R1511" t="str">
        <f t="shared" si="37"/>
        <v>Mar/25</v>
      </c>
    </row>
    <row r="1512" spans="2:18" ht="15.75" customHeight="1">
      <c r="B1512" s="54">
        <v>45740</v>
      </c>
      <c r="C1512" s="55" t="s">
        <v>132</v>
      </c>
      <c r="D1512" s="55">
        <v>2025</v>
      </c>
      <c r="E1512" s="56">
        <v>5</v>
      </c>
      <c r="F1512" s="57" t="s">
        <v>659</v>
      </c>
      <c r="G1512" s="57" t="s">
        <v>40</v>
      </c>
      <c r="H1512" s="57" t="s">
        <v>667</v>
      </c>
      <c r="I1512" s="59" t="s">
        <v>42</v>
      </c>
      <c r="J1512" s="60">
        <v>85</v>
      </c>
      <c r="K1512" s="47">
        <f t="shared" si="35"/>
        <v>425</v>
      </c>
      <c r="L1512" s="60"/>
      <c r="M1512" s="55" t="s">
        <v>51</v>
      </c>
      <c r="N1512" s="60">
        <f t="shared" si="34"/>
        <v>425</v>
      </c>
      <c r="O1512" s="54">
        <v>45754</v>
      </c>
      <c r="P1512" s="62">
        <v>524183</v>
      </c>
      <c r="R1512" t="str">
        <f t="shared" si="37"/>
        <v>Mar/25</v>
      </c>
    </row>
    <row r="1513" spans="2:18" ht="15.75" customHeight="1">
      <c r="B1513" s="54">
        <v>45740</v>
      </c>
      <c r="C1513" s="55" t="s">
        <v>132</v>
      </c>
      <c r="D1513" s="55">
        <v>2025</v>
      </c>
      <c r="E1513" s="56">
        <v>1</v>
      </c>
      <c r="F1513" s="57" t="s">
        <v>334</v>
      </c>
      <c r="G1513" s="57" t="s">
        <v>57</v>
      </c>
      <c r="H1513" s="57" t="s">
        <v>335</v>
      </c>
      <c r="I1513" s="59" t="s">
        <v>42</v>
      </c>
      <c r="J1513" s="60">
        <v>200</v>
      </c>
      <c r="K1513" s="47">
        <f t="shared" si="35"/>
        <v>200</v>
      </c>
      <c r="L1513" s="60"/>
      <c r="M1513" s="55" t="s">
        <v>43</v>
      </c>
      <c r="N1513" s="60">
        <f t="shared" si="34"/>
        <v>200</v>
      </c>
      <c r="O1513" s="54">
        <v>45740</v>
      </c>
      <c r="P1513" s="62">
        <v>0</v>
      </c>
      <c r="R1513" t="str">
        <f t="shared" si="37"/>
        <v>Mar/25</v>
      </c>
    </row>
    <row r="1514" spans="2:18" ht="15.75" customHeight="1">
      <c r="B1514" s="54">
        <v>45741</v>
      </c>
      <c r="C1514" s="55" t="s">
        <v>132</v>
      </c>
      <c r="D1514" s="55">
        <v>2025</v>
      </c>
      <c r="E1514" s="56">
        <v>6</v>
      </c>
      <c r="F1514" s="58" t="s">
        <v>64</v>
      </c>
      <c r="G1514" s="57" t="s">
        <v>46</v>
      </c>
      <c r="H1514" s="58" t="s">
        <v>65</v>
      </c>
      <c r="I1514" s="59" t="s">
        <v>42</v>
      </c>
      <c r="J1514" s="60">
        <v>32.99</v>
      </c>
      <c r="K1514" s="47">
        <f t="shared" si="35"/>
        <v>197.94</v>
      </c>
      <c r="L1514" s="60"/>
      <c r="M1514" s="55" t="s">
        <v>43</v>
      </c>
      <c r="N1514" s="60">
        <f t="shared" si="34"/>
        <v>197.94</v>
      </c>
      <c r="O1514" s="54">
        <v>45747</v>
      </c>
      <c r="P1514" s="97">
        <v>19448</v>
      </c>
      <c r="R1514" t="str">
        <f t="shared" si="37"/>
        <v>Mar/25</v>
      </c>
    </row>
    <row r="1515" spans="2:18" ht="15.75" customHeight="1">
      <c r="B1515" s="54">
        <v>45741</v>
      </c>
      <c r="C1515" s="55" t="s">
        <v>132</v>
      </c>
      <c r="D1515" s="55">
        <v>2025</v>
      </c>
      <c r="E1515" s="56">
        <v>4</v>
      </c>
      <c r="F1515" s="57" t="s">
        <v>66</v>
      </c>
      <c r="G1515" s="58" t="s">
        <v>46</v>
      </c>
      <c r="H1515" s="57" t="s">
        <v>65</v>
      </c>
      <c r="I1515" s="59" t="s">
        <v>42</v>
      </c>
      <c r="J1515" s="96">
        <v>27</v>
      </c>
      <c r="K1515" s="47">
        <f t="shared" si="35"/>
        <v>108</v>
      </c>
      <c r="L1515" s="60"/>
      <c r="M1515" s="55" t="s">
        <v>43</v>
      </c>
      <c r="N1515" s="60">
        <f t="shared" si="34"/>
        <v>108</v>
      </c>
      <c r="O1515" s="54">
        <v>45747</v>
      </c>
      <c r="P1515" s="97">
        <v>19448</v>
      </c>
      <c r="R1515" t="str">
        <f t="shared" si="37"/>
        <v>Mar/25</v>
      </c>
    </row>
    <row r="1516" spans="2:18" ht="15.75" customHeight="1">
      <c r="B1516" s="54">
        <v>45741</v>
      </c>
      <c r="C1516" s="55" t="s">
        <v>132</v>
      </c>
      <c r="D1516" s="55">
        <v>2025</v>
      </c>
      <c r="E1516" s="56">
        <v>1</v>
      </c>
      <c r="F1516" s="57" t="s">
        <v>378</v>
      </c>
      <c r="G1516" s="57" t="s">
        <v>46</v>
      </c>
      <c r="H1516" s="57" t="s">
        <v>379</v>
      </c>
      <c r="I1516" s="59" t="s">
        <v>42</v>
      </c>
      <c r="J1516" s="60">
        <v>450</v>
      </c>
      <c r="K1516" s="47">
        <f t="shared" si="35"/>
        <v>450</v>
      </c>
      <c r="L1516" s="60"/>
      <c r="M1516" s="55" t="s">
        <v>43</v>
      </c>
      <c r="N1516" s="60">
        <f t="shared" si="34"/>
        <v>450</v>
      </c>
      <c r="O1516" s="54">
        <v>45741</v>
      </c>
      <c r="P1516" s="62">
        <v>0</v>
      </c>
      <c r="R1516" t="str">
        <f t="shared" si="37"/>
        <v>Mar/25</v>
      </c>
    </row>
    <row r="1517" spans="2:18" ht="15.75" customHeight="1">
      <c r="B1517" s="54">
        <v>45741</v>
      </c>
      <c r="C1517" s="55" t="s">
        <v>132</v>
      </c>
      <c r="D1517" s="55">
        <v>2025</v>
      </c>
      <c r="E1517" s="56">
        <v>1</v>
      </c>
      <c r="F1517" s="57" t="s">
        <v>39</v>
      </c>
      <c r="G1517" s="57" t="s">
        <v>40</v>
      </c>
      <c r="H1517" s="57" t="s">
        <v>300</v>
      </c>
      <c r="I1517" s="59" t="s">
        <v>42</v>
      </c>
      <c r="J1517" s="60">
        <v>414</v>
      </c>
      <c r="K1517" s="47">
        <f t="shared" si="35"/>
        <v>414</v>
      </c>
      <c r="L1517" s="60"/>
      <c r="M1517" s="55" t="s">
        <v>43</v>
      </c>
      <c r="N1517" s="60">
        <f t="shared" si="34"/>
        <v>414</v>
      </c>
      <c r="O1517" s="54">
        <v>45741</v>
      </c>
      <c r="P1517" s="62">
        <v>0</v>
      </c>
      <c r="R1517" t="str">
        <f t="shared" si="37"/>
        <v>Mar/25</v>
      </c>
    </row>
    <row r="1518" spans="2:18" ht="15.75" customHeight="1">
      <c r="B1518" s="54">
        <v>45741</v>
      </c>
      <c r="C1518" s="55" t="s">
        <v>132</v>
      </c>
      <c r="D1518" s="55">
        <v>2025</v>
      </c>
      <c r="E1518" s="56">
        <v>1</v>
      </c>
      <c r="F1518" s="57" t="s">
        <v>794</v>
      </c>
      <c r="G1518" s="57" t="s">
        <v>61</v>
      </c>
      <c r="H1518" s="57" t="s">
        <v>128</v>
      </c>
      <c r="I1518" s="59" t="s">
        <v>42</v>
      </c>
      <c r="J1518" s="60">
        <v>451</v>
      </c>
      <c r="K1518" s="47">
        <f t="shared" si="35"/>
        <v>451</v>
      </c>
      <c r="L1518" s="60"/>
      <c r="M1518" s="55" t="s">
        <v>43</v>
      </c>
      <c r="N1518" s="60">
        <f t="shared" si="34"/>
        <v>451</v>
      </c>
      <c r="O1518" s="54">
        <v>45741</v>
      </c>
      <c r="P1518" s="62">
        <v>0</v>
      </c>
      <c r="R1518" t="str">
        <f t="shared" si="37"/>
        <v>Mar/25</v>
      </c>
    </row>
    <row r="1519" spans="2:18" ht="15.75" customHeight="1">
      <c r="B1519" s="54">
        <v>45741</v>
      </c>
      <c r="C1519" s="55" t="s">
        <v>132</v>
      </c>
      <c r="D1519" s="55">
        <v>2025</v>
      </c>
      <c r="E1519" s="56">
        <v>6</v>
      </c>
      <c r="F1519" s="58" t="s">
        <v>95</v>
      </c>
      <c r="G1519" s="57" t="s">
        <v>40</v>
      </c>
      <c r="H1519" s="58" t="s">
        <v>223</v>
      </c>
      <c r="I1519" s="59" t="s">
        <v>42</v>
      </c>
      <c r="J1519" s="96">
        <v>43.9</v>
      </c>
      <c r="K1519" s="47">
        <f t="shared" si="35"/>
        <v>263.39999999999998</v>
      </c>
      <c r="L1519" s="60"/>
      <c r="M1519" s="55" t="s">
        <v>51</v>
      </c>
      <c r="N1519" s="60">
        <f t="shared" si="34"/>
        <v>263.39999999999998</v>
      </c>
      <c r="O1519" s="54">
        <v>45748</v>
      </c>
      <c r="P1519" s="97">
        <v>1364600</v>
      </c>
      <c r="R1519" t="str">
        <f t="shared" si="37"/>
        <v>Mar/25</v>
      </c>
    </row>
    <row r="1520" spans="2:18" ht="15.75" customHeight="1">
      <c r="B1520" s="54">
        <v>45741</v>
      </c>
      <c r="C1520" s="55" t="s">
        <v>132</v>
      </c>
      <c r="D1520" s="55">
        <v>2025</v>
      </c>
      <c r="E1520" s="56">
        <v>96</v>
      </c>
      <c r="F1520" s="58" t="s">
        <v>188</v>
      </c>
      <c r="G1520" s="57" t="s">
        <v>96</v>
      </c>
      <c r="H1520" s="58" t="s">
        <v>223</v>
      </c>
      <c r="I1520" s="59" t="s">
        <v>42</v>
      </c>
      <c r="J1520" s="96">
        <v>6.99</v>
      </c>
      <c r="K1520" s="47">
        <f t="shared" si="35"/>
        <v>671.04</v>
      </c>
      <c r="L1520" s="60"/>
      <c r="M1520" s="55" t="s">
        <v>51</v>
      </c>
      <c r="N1520" s="60">
        <f t="shared" si="34"/>
        <v>671.04</v>
      </c>
      <c r="O1520" s="54">
        <v>45748</v>
      </c>
      <c r="P1520" s="97">
        <v>1364600</v>
      </c>
      <c r="R1520" t="str">
        <f t="shared" si="37"/>
        <v>Mar/25</v>
      </c>
    </row>
    <row r="1521" spans="2:18" ht="15.75" customHeight="1">
      <c r="B1521" s="54">
        <v>45741</v>
      </c>
      <c r="C1521" s="55" t="s">
        <v>132</v>
      </c>
      <c r="D1521" s="55">
        <v>2025</v>
      </c>
      <c r="E1521" s="56">
        <v>96</v>
      </c>
      <c r="F1521" s="57" t="s">
        <v>668</v>
      </c>
      <c r="G1521" s="57" t="s">
        <v>96</v>
      </c>
      <c r="H1521" s="58" t="s">
        <v>223</v>
      </c>
      <c r="I1521" s="59" t="s">
        <v>42</v>
      </c>
      <c r="J1521" s="96">
        <v>6.99</v>
      </c>
      <c r="K1521" s="47">
        <f t="shared" si="35"/>
        <v>671.04</v>
      </c>
      <c r="L1521" s="60"/>
      <c r="M1521" s="55" t="s">
        <v>51</v>
      </c>
      <c r="N1521" s="60">
        <f t="shared" si="34"/>
        <v>671.04</v>
      </c>
      <c r="O1521" s="54">
        <v>45748</v>
      </c>
      <c r="P1521" s="97">
        <v>1364600</v>
      </c>
      <c r="R1521" t="str">
        <f t="shared" si="37"/>
        <v>Mar/25</v>
      </c>
    </row>
    <row r="1522" spans="2:18" ht="15.75" customHeight="1">
      <c r="B1522" s="54">
        <v>45741</v>
      </c>
      <c r="C1522" s="55" t="s">
        <v>132</v>
      </c>
      <c r="D1522" s="55">
        <v>2025</v>
      </c>
      <c r="E1522" s="56">
        <v>24</v>
      </c>
      <c r="F1522" s="58" t="s">
        <v>192</v>
      </c>
      <c r="G1522" s="57" t="s">
        <v>96</v>
      </c>
      <c r="H1522" s="58" t="s">
        <v>223</v>
      </c>
      <c r="I1522" s="59" t="s">
        <v>42</v>
      </c>
      <c r="J1522" s="96">
        <v>6.99</v>
      </c>
      <c r="K1522" s="47">
        <f t="shared" si="35"/>
        <v>167.76</v>
      </c>
      <c r="L1522" s="60"/>
      <c r="M1522" s="55" t="s">
        <v>51</v>
      </c>
      <c r="N1522" s="60">
        <f t="shared" si="34"/>
        <v>167.76</v>
      </c>
      <c r="O1522" s="54">
        <v>45748</v>
      </c>
      <c r="P1522" s="97">
        <v>1364600</v>
      </c>
      <c r="R1522" t="str">
        <f t="shared" si="37"/>
        <v>Mar/25</v>
      </c>
    </row>
    <row r="1523" spans="2:18" ht="15.75" customHeight="1">
      <c r="B1523" s="54">
        <v>45741</v>
      </c>
      <c r="C1523" s="55" t="s">
        <v>132</v>
      </c>
      <c r="D1523" s="55">
        <v>2025</v>
      </c>
      <c r="E1523" s="56">
        <v>1</v>
      </c>
      <c r="F1523" s="58" t="s">
        <v>795</v>
      </c>
      <c r="G1523" s="57" t="s">
        <v>46</v>
      </c>
      <c r="H1523" s="58" t="s">
        <v>633</v>
      </c>
      <c r="I1523" s="59" t="s">
        <v>42</v>
      </c>
      <c r="J1523" s="96">
        <v>304</v>
      </c>
      <c r="K1523" s="47">
        <f t="shared" si="35"/>
        <v>304</v>
      </c>
      <c r="L1523" s="60"/>
      <c r="M1523" s="55" t="s">
        <v>51</v>
      </c>
      <c r="N1523" s="60">
        <f t="shared" si="34"/>
        <v>304</v>
      </c>
      <c r="O1523" s="54">
        <v>45741</v>
      </c>
      <c r="P1523" s="97">
        <v>0</v>
      </c>
      <c r="R1523" t="str">
        <f t="shared" si="37"/>
        <v>Mar/25</v>
      </c>
    </row>
    <row r="1524" spans="2:18" ht="15.75" customHeight="1">
      <c r="B1524" s="54">
        <v>45742</v>
      </c>
      <c r="C1524" s="55" t="s">
        <v>132</v>
      </c>
      <c r="D1524" s="55">
        <v>2025</v>
      </c>
      <c r="E1524" s="56">
        <v>1</v>
      </c>
      <c r="F1524" s="57" t="s">
        <v>796</v>
      </c>
      <c r="G1524" s="57" t="s">
        <v>46</v>
      </c>
      <c r="H1524" s="57" t="s">
        <v>369</v>
      </c>
      <c r="I1524" s="59" t="s">
        <v>42</v>
      </c>
      <c r="J1524" s="60">
        <v>94.99</v>
      </c>
      <c r="K1524" s="47">
        <f t="shared" si="35"/>
        <v>94.99</v>
      </c>
      <c r="L1524" s="60"/>
      <c r="M1524" s="55" t="s">
        <v>43</v>
      </c>
      <c r="N1524" s="60">
        <f t="shared" si="34"/>
        <v>94.99</v>
      </c>
      <c r="O1524" s="54">
        <v>45742</v>
      </c>
      <c r="P1524" s="62">
        <v>0</v>
      </c>
      <c r="R1524" t="str">
        <f t="shared" si="37"/>
        <v>Mar/25</v>
      </c>
    </row>
    <row r="1525" spans="2:18" ht="15.75" customHeight="1">
      <c r="B1525" s="54">
        <v>45742</v>
      </c>
      <c r="C1525" s="55" t="s">
        <v>132</v>
      </c>
      <c r="D1525" s="55">
        <v>2025</v>
      </c>
      <c r="E1525" s="56">
        <v>8</v>
      </c>
      <c r="F1525" s="57" t="s">
        <v>797</v>
      </c>
      <c r="G1525" s="57" t="s">
        <v>40</v>
      </c>
      <c r="H1525" s="57" t="s">
        <v>369</v>
      </c>
      <c r="I1525" s="59" t="s">
        <v>42</v>
      </c>
      <c r="J1525" s="60">
        <v>18.489999999999998</v>
      </c>
      <c r="K1525" s="47">
        <f t="shared" si="35"/>
        <v>147.91999999999999</v>
      </c>
      <c r="L1525" s="60"/>
      <c r="M1525" s="55" t="s">
        <v>43</v>
      </c>
      <c r="N1525" s="60">
        <f t="shared" si="34"/>
        <v>147.91999999999999</v>
      </c>
      <c r="O1525" s="54">
        <v>45742</v>
      </c>
      <c r="P1525" s="62">
        <v>0</v>
      </c>
      <c r="R1525" t="str">
        <f t="shared" si="37"/>
        <v>Mar/25</v>
      </c>
    </row>
    <row r="1526" spans="2:18" ht="15.75" customHeight="1">
      <c r="B1526" s="54">
        <v>45742</v>
      </c>
      <c r="C1526" s="55" t="s">
        <v>132</v>
      </c>
      <c r="D1526" s="55">
        <v>2025</v>
      </c>
      <c r="E1526" s="56">
        <v>6</v>
      </c>
      <c r="F1526" s="58" t="s">
        <v>64</v>
      </c>
      <c r="G1526" s="57" t="s">
        <v>46</v>
      </c>
      <c r="H1526" s="58" t="s">
        <v>65</v>
      </c>
      <c r="I1526" s="59" t="s">
        <v>42</v>
      </c>
      <c r="J1526" s="60">
        <v>32.99</v>
      </c>
      <c r="K1526" s="47">
        <f t="shared" si="35"/>
        <v>197.94</v>
      </c>
      <c r="L1526" s="60"/>
      <c r="M1526" s="55" t="s">
        <v>43</v>
      </c>
      <c r="N1526" s="60">
        <f t="shared" si="34"/>
        <v>197.94</v>
      </c>
      <c r="O1526" s="54">
        <v>45742</v>
      </c>
      <c r="P1526" s="62">
        <v>19475</v>
      </c>
      <c r="R1526" t="str">
        <f t="shared" si="37"/>
        <v>Mar/25</v>
      </c>
    </row>
    <row r="1527" spans="2:18" ht="15.75" customHeight="1">
      <c r="B1527" s="54">
        <v>45742</v>
      </c>
      <c r="C1527" s="55" t="s">
        <v>132</v>
      </c>
      <c r="D1527" s="55">
        <v>2025</v>
      </c>
      <c r="E1527" s="56">
        <v>3</v>
      </c>
      <c r="F1527" s="57" t="s">
        <v>66</v>
      </c>
      <c r="G1527" s="58" t="s">
        <v>46</v>
      </c>
      <c r="H1527" s="57" t="s">
        <v>65</v>
      </c>
      <c r="I1527" s="59" t="s">
        <v>42</v>
      </c>
      <c r="J1527" s="96">
        <v>27</v>
      </c>
      <c r="K1527" s="47">
        <f t="shared" si="35"/>
        <v>81</v>
      </c>
      <c r="L1527" s="60"/>
      <c r="M1527" s="55" t="s">
        <v>43</v>
      </c>
      <c r="N1527" s="60">
        <f t="shared" si="34"/>
        <v>81</v>
      </c>
      <c r="O1527" s="54">
        <v>45742</v>
      </c>
      <c r="P1527" s="62">
        <v>19475</v>
      </c>
      <c r="R1527" t="str">
        <f t="shared" si="37"/>
        <v>Mar/25</v>
      </c>
    </row>
    <row r="1528" spans="2:18" ht="15.75" customHeight="1">
      <c r="B1528" s="54">
        <v>45742</v>
      </c>
      <c r="C1528" s="55" t="s">
        <v>132</v>
      </c>
      <c r="D1528" s="55">
        <v>2025</v>
      </c>
      <c r="E1528" s="56">
        <v>10</v>
      </c>
      <c r="F1528" s="57" t="s">
        <v>81</v>
      </c>
      <c r="G1528" s="57" t="s">
        <v>77</v>
      </c>
      <c r="H1528" s="57" t="s">
        <v>78</v>
      </c>
      <c r="I1528" s="59" t="s">
        <v>42</v>
      </c>
      <c r="J1528" s="60">
        <v>510</v>
      </c>
      <c r="K1528" s="47">
        <f t="shared" si="35"/>
        <v>5100</v>
      </c>
      <c r="L1528" s="60"/>
      <c r="M1528" s="55" t="s">
        <v>43</v>
      </c>
      <c r="N1528" s="60">
        <f t="shared" si="34"/>
        <v>5100</v>
      </c>
      <c r="O1528" s="54">
        <v>45749</v>
      </c>
      <c r="P1528" s="62">
        <v>0</v>
      </c>
      <c r="R1528" t="str">
        <f t="shared" si="37"/>
        <v>Mar/25</v>
      </c>
    </row>
    <row r="1529" spans="2:18" ht="15.75" customHeight="1">
      <c r="B1529" s="54">
        <v>45742</v>
      </c>
      <c r="C1529" s="55" t="s">
        <v>132</v>
      </c>
      <c r="D1529" s="55">
        <v>2025</v>
      </c>
      <c r="E1529" s="56">
        <v>1</v>
      </c>
      <c r="F1529" s="57" t="s">
        <v>798</v>
      </c>
      <c r="G1529" s="57" t="s">
        <v>53</v>
      </c>
      <c r="H1529" s="57" t="s">
        <v>68</v>
      </c>
      <c r="I1529" s="59" t="s">
        <v>42</v>
      </c>
      <c r="J1529" s="60">
        <v>4.7241</v>
      </c>
      <c r="K1529" s="47">
        <f t="shared" si="35"/>
        <v>4.7241</v>
      </c>
      <c r="L1529" s="60"/>
      <c r="M1529" s="55" t="s">
        <v>51</v>
      </c>
      <c r="N1529" s="60">
        <f t="shared" si="34"/>
        <v>4.7241</v>
      </c>
      <c r="O1529" s="54">
        <v>45749</v>
      </c>
      <c r="P1529" s="62">
        <v>1304882</v>
      </c>
      <c r="R1529" t="str">
        <f t="shared" si="37"/>
        <v>Mar/25</v>
      </c>
    </row>
    <row r="1530" spans="2:18" ht="15.75" customHeight="1">
      <c r="B1530" s="54">
        <v>45742</v>
      </c>
      <c r="C1530" s="55" t="s">
        <v>132</v>
      </c>
      <c r="D1530" s="55">
        <v>2025</v>
      </c>
      <c r="E1530" s="56">
        <v>1</v>
      </c>
      <c r="F1530" s="57" t="s">
        <v>539</v>
      </c>
      <c r="G1530" s="57" t="s">
        <v>53</v>
      </c>
      <c r="H1530" s="57" t="s">
        <v>68</v>
      </c>
      <c r="I1530" s="59" t="s">
        <v>42</v>
      </c>
      <c r="J1530" s="60">
        <v>8.61</v>
      </c>
      <c r="K1530" s="47">
        <f t="shared" si="35"/>
        <v>8.61</v>
      </c>
      <c r="L1530" s="60"/>
      <c r="M1530" s="55" t="s">
        <v>51</v>
      </c>
      <c r="N1530" s="60">
        <f t="shared" si="34"/>
        <v>8.61</v>
      </c>
      <c r="O1530" s="54">
        <v>45749</v>
      </c>
      <c r="P1530" s="62">
        <v>1304882</v>
      </c>
      <c r="R1530" t="str">
        <f t="shared" si="37"/>
        <v>Mar/25</v>
      </c>
    </row>
    <row r="1531" spans="2:18" ht="15.75" customHeight="1">
      <c r="B1531" s="54">
        <v>45742</v>
      </c>
      <c r="C1531" s="55" t="s">
        <v>132</v>
      </c>
      <c r="D1531" s="55">
        <v>2025</v>
      </c>
      <c r="E1531" s="56">
        <v>1</v>
      </c>
      <c r="F1531" s="57" t="s">
        <v>799</v>
      </c>
      <c r="G1531" s="57" t="s">
        <v>53</v>
      </c>
      <c r="H1531" s="57" t="s">
        <v>68</v>
      </c>
      <c r="I1531" s="59" t="s">
        <v>42</v>
      </c>
      <c r="J1531" s="60">
        <v>2.96</v>
      </c>
      <c r="K1531" s="47">
        <f t="shared" si="35"/>
        <v>2.96</v>
      </c>
      <c r="L1531" s="60"/>
      <c r="M1531" s="55" t="s">
        <v>51</v>
      </c>
      <c r="N1531" s="60">
        <f t="shared" si="34"/>
        <v>2.96</v>
      </c>
      <c r="O1531" s="54">
        <v>45749</v>
      </c>
      <c r="P1531" s="62">
        <v>1304882</v>
      </c>
      <c r="R1531" t="str">
        <f t="shared" si="37"/>
        <v>Mar/25</v>
      </c>
    </row>
    <row r="1532" spans="2:18" ht="15.75" customHeight="1">
      <c r="B1532" s="54">
        <v>45742</v>
      </c>
      <c r="C1532" s="55" t="s">
        <v>132</v>
      </c>
      <c r="D1532" s="55">
        <v>2025</v>
      </c>
      <c r="E1532" s="56">
        <v>5</v>
      </c>
      <c r="F1532" s="58" t="s">
        <v>251</v>
      </c>
      <c r="G1532" s="57" t="s">
        <v>46</v>
      </c>
      <c r="H1532" s="58" t="s">
        <v>68</v>
      </c>
      <c r="I1532" s="59" t="s">
        <v>42</v>
      </c>
      <c r="J1532" s="96">
        <v>74.66</v>
      </c>
      <c r="K1532" s="47">
        <f t="shared" si="35"/>
        <v>373.29999999999995</v>
      </c>
      <c r="L1532" s="60"/>
      <c r="M1532" s="55" t="s">
        <v>51</v>
      </c>
      <c r="N1532" s="60">
        <f t="shared" si="34"/>
        <v>373.29999999999995</v>
      </c>
      <c r="O1532" s="54">
        <v>45749</v>
      </c>
      <c r="P1532" s="62">
        <v>1304882</v>
      </c>
      <c r="R1532" t="str">
        <f t="shared" si="37"/>
        <v>Mar/25</v>
      </c>
    </row>
    <row r="1533" spans="2:18" ht="15.75" customHeight="1">
      <c r="B1533" s="54">
        <v>45742</v>
      </c>
      <c r="C1533" s="55" t="s">
        <v>132</v>
      </c>
      <c r="D1533" s="55">
        <v>2025</v>
      </c>
      <c r="E1533" s="56">
        <v>1</v>
      </c>
      <c r="F1533" s="58" t="s">
        <v>800</v>
      </c>
      <c r="G1533" s="57" t="s">
        <v>46</v>
      </c>
      <c r="H1533" s="58" t="s">
        <v>68</v>
      </c>
      <c r="I1533" s="59" t="s">
        <v>42</v>
      </c>
      <c r="J1533" s="96">
        <v>44.71</v>
      </c>
      <c r="K1533" s="47">
        <f t="shared" si="35"/>
        <v>44.71</v>
      </c>
      <c r="L1533" s="60"/>
      <c r="M1533" s="55" t="s">
        <v>51</v>
      </c>
      <c r="N1533" s="60">
        <f t="shared" si="34"/>
        <v>44.71</v>
      </c>
      <c r="O1533" s="54">
        <v>45749</v>
      </c>
      <c r="P1533" s="62">
        <v>1304882</v>
      </c>
      <c r="R1533" t="str">
        <f t="shared" si="37"/>
        <v>Mar/25</v>
      </c>
    </row>
    <row r="1534" spans="2:18" ht="15.75" customHeight="1">
      <c r="B1534" s="54">
        <v>45743</v>
      </c>
      <c r="C1534" s="55" t="s">
        <v>132</v>
      </c>
      <c r="D1534" s="55">
        <v>2025</v>
      </c>
      <c r="E1534" s="56">
        <v>6</v>
      </c>
      <c r="F1534" s="57" t="s">
        <v>786</v>
      </c>
      <c r="G1534" s="57" t="s">
        <v>40</v>
      </c>
      <c r="H1534" s="57" t="s">
        <v>91</v>
      </c>
      <c r="I1534" s="59" t="s">
        <v>42</v>
      </c>
      <c r="J1534" s="60">
        <v>134.46</v>
      </c>
      <c r="K1534" s="47">
        <f t="shared" si="35"/>
        <v>806.76</v>
      </c>
      <c r="L1534" s="60"/>
      <c r="M1534" s="55" t="s">
        <v>51</v>
      </c>
      <c r="N1534" s="60">
        <f t="shared" si="34"/>
        <v>806.76</v>
      </c>
      <c r="O1534" s="54">
        <v>45757</v>
      </c>
      <c r="P1534" s="62">
        <v>9631</v>
      </c>
      <c r="R1534" t="str">
        <f t="shared" si="37"/>
        <v>Mar/25</v>
      </c>
    </row>
    <row r="1535" spans="2:18" ht="15.75" customHeight="1">
      <c r="B1535" s="54">
        <v>45743</v>
      </c>
      <c r="C1535" s="55" t="s">
        <v>132</v>
      </c>
      <c r="D1535" s="55">
        <v>2025</v>
      </c>
      <c r="E1535" s="56">
        <v>3</v>
      </c>
      <c r="F1535" s="58" t="s">
        <v>64</v>
      </c>
      <c r="G1535" s="57" t="s">
        <v>46</v>
      </c>
      <c r="H1535" s="58" t="s">
        <v>65</v>
      </c>
      <c r="I1535" s="59" t="s">
        <v>42</v>
      </c>
      <c r="J1535" s="60">
        <v>32.99</v>
      </c>
      <c r="K1535" s="47">
        <f t="shared" si="35"/>
        <v>98.97</v>
      </c>
      <c r="L1535" s="60"/>
      <c r="M1535" s="55" t="s">
        <v>43</v>
      </c>
      <c r="N1535" s="60">
        <f t="shared" si="34"/>
        <v>98.97</v>
      </c>
      <c r="O1535" s="54">
        <v>45747</v>
      </c>
      <c r="P1535" s="62">
        <v>19498</v>
      </c>
      <c r="R1535" t="str">
        <f t="shared" si="37"/>
        <v>Mar/25</v>
      </c>
    </row>
    <row r="1536" spans="2:18" ht="15.75" customHeight="1">
      <c r="B1536" s="54">
        <v>45743</v>
      </c>
      <c r="C1536" s="55" t="s">
        <v>132</v>
      </c>
      <c r="D1536" s="55">
        <v>2025</v>
      </c>
      <c r="E1536" s="56">
        <v>2</v>
      </c>
      <c r="F1536" s="57" t="s">
        <v>66</v>
      </c>
      <c r="G1536" s="58" t="s">
        <v>46</v>
      </c>
      <c r="H1536" s="57" t="s">
        <v>65</v>
      </c>
      <c r="I1536" s="59" t="s">
        <v>42</v>
      </c>
      <c r="J1536" s="96">
        <v>27</v>
      </c>
      <c r="K1536" s="47">
        <f t="shared" si="35"/>
        <v>54</v>
      </c>
      <c r="L1536" s="60"/>
      <c r="M1536" s="55" t="s">
        <v>43</v>
      </c>
      <c r="N1536" s="60">
        <f t="shared" si="34"/>
        <v>54</v>
      </c>
      <c r="O1536" s="54">
        <v>45747</v>
      </c>
      <c r="P1536" s="62">
        <v>19498</v>
      </c>
      <c r="R1536" t="str">
        <f t="shared" si="37"/>
        <v>Mar/25</v>
      </c>
    </row>
    <row r="1537" spans="2:18" ht="15.75" customHeight="1">
      <c r="B1537" s="54">
        <v>45743</v>
      </c>
      <c r="C1537" s="55" t="s">
        <v>132</v>
      </c>
      <c r="D1537" s="55">
        <v>2025</v>
      </c>
      <c r="E1537" s="56">
        <v>14</v>
      </c>
      <c r="F1537" s="57" t="s">
        <v>778</v>
      </c>
      <c r="G1537" s="57" t="s">
        <v>46</v>
      </c>
      <c r="H1537" s="57" t="s">
        <v>195</v>
      </c>
      <c r="I1537" s="59" t="s">
        <v>42</v>
      </c>
      <c r="J1537" s="60">
        <v>27.8</v>
      </c>
      <c r="K1537" s="47">
        <f t="shared" si="35"/>
        <v>389.2</v>
      </c>
      <c r="L1537" s="60"/>
      <c r="M1537" s="55" t="s">
        <v>51</v>
      </c>
      <c r="N1537" s="60">
        <f t="shared" si="34"/>
        <v>389.2</v>
      </c>
      <c r="O1537" s="54">
        <v>45754</v>
      </c>
      <c r="P1537" s="62">
        <v>294911</v>
      </c>
      <c r="R1537" t="str">
        <f t="shared" si="37"/>
        <v>Mar/25</v>
      </c>
    </row>
    <row r="1538" spans="2:18" ht="15.75" customHeight="1">
      <c r="B1538" s="54">
        <v>45743</v>
      </c>
      <c r="C1538" s="55" t="s">
        <v>132</v>
      </c>
      <c r="D1538" s="55">
        <v>2025</v>
      </c>
      <c r="E1538" s="116">
        <v>9.6</v>
      </c>
      <c r="F1538" s="57" t="s">
        <v>602</v>
      </c>
      <c r="G1538" s="57" t="s">
        <v>46</v>
      </c>
      <c r="H1538" s="57" t="s">
        <v>231</v>
      </c>
      <c r="I1538" s="59" t="s">
        <v>42</v>
      </c>
      <c r="J1538" s="60">
        <v>34.5</v>
      </c>
      <c r="K1538" s="47">
        <f t="shared" si="35"/>
        <v>331.2</v>
      </c>
      <c r="L1538" s="60"/>
      <c r="M1538" s="55" t="s">
        <v>51</v>
      </c>
      <c r="N1538" s="60">
        <f t="shared" si="34"/>
        <v>331.2</v>
      </c>
      <c r="O1538" s="54">
        <v>45764</v>
      </c>
      <c r="P1538" s="62">
        <v>956045</v>
      </c>
      <c r="R1538" t="str">
        <f t="shared" si="37"/>
        <v>Mar/25</v>
      </c>
    </row>
    <row r="1539" spans="2:18" ht="15.75" customHeight="1">
      <c r="B1539" s="54">
        <v>45743</v>
      </c>
      <c r="C1539" s="55" t="s">
        <v>132</v>
      </c>
      <c r="D1539" s="55">
        <v>2025</v>
      </c>
      <c r="E1539" s="56">
        <v>1</v>
      </c>
      <c r="F1539" s="58" t="s">
        <v>271</v>
      </c>
      <c r="G1539" s="57" t="s">
        <v>46</v>
      </c>
      <c r="H1539" s="58" t="s">
        <v>369</v>
      </c>
      <c r="I1539" s="59" t="s">
        <v>42</v>
      </c>
      <c r="J1539" s="96">
        <v>75.760000000000005</v>
      </c>
      <c r="K1539" s="47">
        <f t="shared" si="35"/>
        <v>75.760000000000005</v>
      </c>
      <c r="L1539" s="60"/>
      <c r="M1539" s="55" t="s">
        <v>43</v>
      </c>
      <c r="N1539" s="60">
        <f t="shared" si="34"/>
        <v>75.760000000000005</v>
      </c>
      <c r="O1539" s="54">
        <v>45743</v>
      </c>
      <c r="P1539" s="97">
        <v>0</v>
      </c>
      <c r="R1539" t="str">
        <f t="shared" ref="R1539:R1602" si="38">IF(B1539="","",PROPER(TEXT(B1539,"mmm/aa")))</f>
        <v>Mar/25</v>
      </c>
    </row>
    <row r="1540" spans="2:18" ht="15.75" customHeight="1">
      <c r="B1540" s="54">
        <v>45744</v>
      </c>
      <c r="C1540" s="55" t="s">
        <v>132</v>
      </c>
      <c r="D1540" s="55">
        <v>2025</v>
      </c>
      <c r="E1540" s="56">
        <v>2</v>
      </c>
      <c r="F1540" s="57" t="s">
        <v>355</v>
      </c>
      <c r="G1540" s="57" t="s">
        <v>40</v>
      </c>
      <c r="H1540" s="57" t="s">
        <v>220</v>
      </c>
      <c r="I1540" s="59" t="s">
        <v>42</v>
      </c>
      <c r="J1540" s="60">
        <v>80</v>
      </c>
      <c r="K1540" s="47">
        <f t="shared" si="35"/>
        <v>160</v>
      </c>
      <c r="L1540" s="60"/>
      <c r="M1540" s="55" t="s">
        <v>43</v>
      </c>
      <c r="N1540" s="60">
        <f t="shared" si="34"/>
        <v>160</v>
      </c>
      <c r="O1540" s="54">
        <v>45747</v>
      </c>
      <c r="P1540" s="62">
        <v>24682</v>
      </c>
      <c r="R1540" t="str">
        <f t="shared" si="38"/>
        <v>Mar/25</v>
      </c>
    </row>
    <row r="1541" spans="2:18" ht="15.75" customHeight="1">
      <c r="B1541" s="54">
        <v>45744</v>
      </c>
      <c r="C1541" s="55" t="s">
        <v>132</v>
      </c>
      <c r="D1541" s="55">
        <v>2025</v>
      </c>
      <c r="E1541" s="56">
        <v>3</v>
      </c>
      <c r="F1541" s="58" t="s">
        <v>64</v>
      </c>
      <c r="G1541" s="57" t="s">
        <v>46</v>
      </c>
      <c r="H1541" s="58" t="s">
        <v>65</v>
      </c>
      <c r="I1541" s="59" t="s">
        <v>42</v>
      </c>
      <c r="J1541" s="60">
        <v>32.99</v>
      </c>
      <c r="K1541" s="47">
        <f t="shared" si="35"/>
        <v>98.97</v>
      </c>
      <c r="L1541" s="60"/>
      <c r="M1541" s="55" t="s">
        <v>43</v>
      </c>
      <c r="N1541" s="60">
        <f t="shared" si="34"/>
        <v>98.97</v>
      </c>
      <c r="O1541" s="54">
        <v>45747</v>
      </c>
      <c r="P1541" s="62">
        <v>19543</v>
      </c>
      <c r="R1541" t="str">
        <f t="shared" si="38"/>
        <v>Mar/25</v>
      </c>
    </row>
    <row r="1542" spans="2:18" ht="15.75" customHeight="1">
      <c r="B1542" s="54">
        <v>45744</v>
      </c>
      <c r="C1542" s="55" t="s">
        <v>132</v>
      </c>
      <c r="D1542" s="55">
        <v>2025</v>
      </c>
      <c r="E1542" s="56">
        <v>5</v>
      </c>
      <c r="F1542" s="57" t="s">
        <v>66</v>
      </c>
      <c r="G1542" s="58" t="s">
        <v>46</v>
      </c>
      <c r="H1542" s="57" t="s">
        <v>65</v>
      </c>
      <c r="I1542" s="59" t="s">
        <v>42</v>
      </c>
      <c r="J1542" s="96">
        <v>27</v>
      </c>
      <c r="K1542" s="47">
        <f t="shared" si="35"/>
        <v>135</v>
      </c>
      <c r="L1542" s="60"/>
      <c r="M1542" s="55" t="s">
        <v>43</v>
      </c>
      <c r="N1542" s="60">
        <f t="shared" si="34"/>
        <v>135</v>
      </c>
      <c r="O1542" s="54">
        <v>45747</v>
      </c>
      <c r="P1542" s="62">
        <v>19543</v>
      </c>
      <c r="R1542" t="str">
        <f t="shared" si="38"/>
        <v>Mar/25</v>
      </c>
    </row>
    <row r="1543" spans="2:18" ht="15.75" customHeight="1">
      <c r="B1543" s="54">
        <v>45744</v>
      </c>
      <c r="C1543" s="55" t="s">
        <v>132</v>
      </c>
      <c r="D1543" s="55">
        <v>2025</v>
      </c>
      <c r="E1543" s="56">
        <v>4</v>
      </c>
      <c r="F1543" s="58" t="s">
        <v>171</v>
      </c>
      <c r="G1543" s="57" t="s">
        <v>46</v>
      </c>
      <c r="H1543" s="58" t="s">
        <v>594</v>
      </c>
      <c r="I1543" s="59" t="s">
        <v>42</v>
      </c>
      <c r="J1543" s="96">
        <v>19.23</v>
      </c>
      <c r="K1543" s="47">
        <f t="shared" si="35"/>
        <v>76.92</v>
      </c>
      <c r="L1543" s="60"/>
      <c r="M1543" s="55" t="s">
        <v>51</v>
      </c>
      <c r="N1543" s="60">
        <f t="shared" si="34"/>
        <v>76.92</v>
      </c>
      <c r="O1543" s="54">
        <v>45758</v>
      </c>
      <c r="P1543" s="97">
        <v>882902</v>
      </c>
      <c r="R1543" t="str">
        <f t="shared" si="38"/>
        <v>Mar/25</v>
      </c>
    </row>
    <row r="1544" spans="2:18" ht="15.75" customHeight="1">
      <c r="B1544" s="54">
        <v>45744</v>
      </c>
      <c r="C1544" s="55" t="s">
        <v>132</v>
      </c>
      <c r="D1544" s="55">
        <v>2025</v>
      </c>
      <c r="E1544" s="56">
        <v>3</v>
      </c>
      <c r="F1544" s="58" t="s">
        <v>173</v>
      </c>
      <c r="G1544" s="57" t="s">
        <v>46</v>
      </c>
      <c r="H1544" s="58" t="s">
        <v>594</v>
      </c>
      <c r="I1544" s="59" t="s">
        <v>42</v>
      </c>
      <c r="J1544" s="96">
        <v>19.23</v>
      </c>
      <c r="K1544" s="47">
        <f t="shared" si="35"/>
        <v>57.69</v>
      </c>
      <c r="L1544" s="60"/>
      <c r="M1544" s="55" t="s">
        <v>51</v>
      </c>
      <c r="N1544" s="60">
        <f t="shared" si="34"/>
        <v>57.69</v>
      </c>
      <c r="O1544" s="54">
        <v>45758</v>
      </c>
      <c r="P1544" s="97">
        <v>882902</v>
      </c>
      <c r="R1544" t="str">
        <f t="shared" si="38"/>
        <v>Mar/25</v>
      </c>
    </row>
    <row r="1545" spans="2:18" ht="15.75" customHeight="1">
      <c r="B1545" s="54">
        <v>45744</v>
      </c>
      <c r="C1545" s="55" t="s">
        <v>132</v>
      </c>
      <c r="D1545" s="55">
        <v>2025</v>
      </c>
      <c r="E1545" s="56">
        <v>1</v>
      </c>
      <c r="F1545" s="57" t="s">
        <v>735</v>
      </c>
      <c r="G1545" s="57" t="s">
        <v>104</v>
      </c>
      <c r="H1545" s="58" t="s">
        <v>369</v>
      </c>
      <c r="I1545" s="59" t="s">
        <v>42</v>
      </c>
      <c r="J1545" s="96">
        <v>179.83</v>
      </c>
      <c r="K1545" s="47">
        <f t="shared" si="35"/>
        <v>179.83</v>
      </c>
      <c r="L1545" s="60"/>
      <c r="M1545" s="55" t="s">
        <v>43</v>
      </c>
      <c r="N1545" s="60">
        <f t="shared" si="34"/>
        <v>179.83</v>
      </c>
      <c r="O1545" s="54">
        <v>45744</v>
      </c>
      <c r="P1545" s="97">
        <v>0</v>
      </c>
      <c r="R1545" t="str">
        <f t="shared" si="38"/>
        <v>Mar/25</v>
      </c>
    </row>
    <row r="1546" spans="2:18" ht="15.75" customHeight="1">
      <c r="B1546" s="54">
        <v>45744</v>
      </c>
      <c r="C1546" s="55" t="s">
        <v>132</v>
      </c>
      <c r="D1546" s="55">
        <v>2025</v>
      </c>
      <c r="E1546" s="56">
        <v>1</v>
      </c>
      <c r="F1546" s="57" t="s">
        <v>801</v>
      </c>
      <c r="G1546" s="58" t="s">
        <v>53</v>
      </c>
      <c r="H1546" s="57" t="s">
        <v>54</v>
      </c>
      <c r="I1546" s="59" t="s">
        <v>42</v>
      </c>
      <c r="J1546" s="60">
        <v>400</v>
      </c>
      <c r="K1546" s="47">
        <f t="shared" si="35"/>
        <v>400</v>
      </c>
      <c r="L1546" s="60"/>
      <c r="M1546" s="55" t="s">
        <v>43</v>
      </c>
      <c r="N1546" s="60">
        <f t="shared" si="34"/>
        <v>400</v>
      </c>
      <c r="O1546" s="54">
        <v>45744</v>
      </c>
      <c r="P1546" s="62">
        <v>0</v>
      </c>
      <c r="R1546" t="str">
        <f t="shared" si="38"/>
        <v>Mar/25</v>
      </c>
    </row>
    <row r="1547" spans="2:18" ht="15.75" customHeight="1">
      <c r="B1547" s="54">
        <v>45744</v>
      </c>
      <c r="C1547" s="55" t="s">
        <v>132</v>
      </c>
      <c r="D1547" s="55">
        <v>2025</v>
      </c>
      <c r="E1547" s="56">
        <v>1</v>
      </c>
      <c r="F1547" s="57" t="s">
        <v>802</v>
      </c>
      <c r="G1547" s="57" t="s">
        <v>61</v>
      </c>
      <c r="H1547" s="57" t="s">
        <v>759</v>
      </c>
      <c r="I1547" s="59" t="s">
        <v>42</v>
      </c>
      <c r="J1547" s="60">
        <v>665</v>
      </c>
      <c r="K1547" s="47">
        <f t="shared" si="35"/>
        <v>665</v>
      </c>
      <c r="L1547" s="60"/>
      <c r="M1547" s="55" t="s">
        <v>43</v>
      </c>
      <c r="N1547" s="60">
        <f t="shared" si="34"/>
        <v>665</v>
      </c>
      <c r="O1547" s="54">
        <v>45744</v>
      </c>
      <c r="P1547" s="62">
        <v>0</v>
      </c>
      <c r="R1547" t="str">
        <f t="shared" si="38"/>
        <v>Mar/25</v>
      </c>
    </row>
    <row r="1548" spans="2:18" ht="15.75" customHeight="1">
      <c r="B1548" s="54">
        <v>45745</v>
      </c>
      <c r="C1548" s="55" t="s">
        <v>132</v>
      </c>
      <c r="D1548" s="55">
        <v>2025</v>
      </c>
      <c r="E1548" s="56">
        <v>2</v>
      </c>
      <c r="F1548" s="58" t="s">
        <v>355</v>
      </c>
      <c r="G1548" s="57" t="s">
        <v>40</v>
      </c>
      <c r="H1548" s="58" t="s">
        <v>220</v>
      </c>
      <c r="I1548" s="59" t="s">
        <v>42</v>
      </c>
      <c r="J1548" s="96">
        <v>80</v>
      </c>
      <c r="K1548" s="47">
        <f t="shared" si="35"/>
        <v>160</v>
      </c>
      <c r="L1548" s="60"/>
      <c r="M1548" s="55" t="s">
        <v>43</v>
      </c>
      <c r="N1548" s="47">
        <f t="shared" si="34"/>
        <v>160</v>
      </c>
      <c r="O1548" s="54">
        <v>45747</v>
      </c>
      <c r="P1548" s="97">
        <v>24720</v>
      </c>
      <c r="R1548" t="str">
        <f t="shared" si="38"/>
        <v>Mar/25</v>
      </c>
    </row>
    <row r="1549" spans="2:18" ht="15.75" customHeight="1">
      <c r="B1549" s="54">
        <v>45745</v>
      </c>
      <c r="C1549" s="55" t="s">
        <v>132</v>
      </c>
      <c r="D1549" s="55">
        <v>2025</v>
      </c>
      <c r="E1549" s="56">
        <v>1</v>
      </c>
      <c r="F1549" s="57" t="s">
        <v>803</v>
      </c>
      <c r="G1549" s="57" t="s">
        <v>108</v>
      </c>
      <c r="H1549" s="57" t="s">
        <v>694</v>
      </c>
      <c r="I1549" s="59" t="s">
        <v>42</v>
      </c>
      <c r="J1549" s="60">
        <v>1300</v>
      </c>
      <c r="K1549" s="47">
        <f t="shared" si="35"/>
        <v>1300</v>
      </c>
      <c r="L1549" s="60"/>
      <c r="M1549" s="55" t="s">
        <v>43</v>
      </c>
      <c r="N1549" s="60">
        <f t="shared" si="34"/>
        <v>1300</v>
      </c>
      <c r="O1549" s="54">
        <v>45741</v>
      </c>
      <c r="P1549" s="62">
        <v>0</v>
      </c>
      <c r="R1549" t="str">
        <f t="shared" si="38"/>
        <v>Mar/25</v>
      </c>
    </row>
    <row r="1550" spans="2:18" ht="15.75" customHeight="1">
      <c r="B1550" s="54">
        <v>45745</v>
      </c>
      <c r="C1550" s="55" t="s">
        <v>132</v>
      </c>
      <c r="D1550" s="55">
        <v>2025</v>
      </c>
      <c r="E1550" s="56">
        <v>10</v>
      </c>
      <c r="F1550" s="58" t="s">
        <v>81</v>
      </c>
      <c r="G1550" s="57" t="s">
        <v>77</v>
      </c>
      <c r="H1550" s="58" t="s">
        <v>78</v>
      </c>
      <c r="I1550" s="59" t="s">
        <v>42</v>
      </c>
      <c r="J1550" s="96">
        <v>510</v>
      </c>
      <c r="K1550" s="47">
        <f t="shared" si="35"/>
        <v>5100</v>
      </c>
      <c r="L1550" s="60"/>
      <c r="M1550" s="55" t="s">
        <v>43</v>
      </c>
      <c r="N1550" s="60">
        <f t="shared" si="34"/>
        <v>5100</v>
      </c>
      <c r="O1550" s="54">
        <v>45748</v>
      </c>
      <c r="P1550" s="97">
        <v>969</v>
      </c>
      <c r="R1550" t="str">
        <f t="shared" si="38"/>
        <v>Mar/25</v>
      </c>
    </row>
    <row r="1551" spans="2:18" ht="15.75" customHeight="1">
      <c r="B1551" s="54">
        <v>45745</v>
      </c>
      <c r="C1551" s="55" t="s">
        <v>132</v>
      </c>
      <c r="D1551" s="55">
        <v>2025</v>
      </c>
      <c r="E1551" s="56">
        <v>1</v>
      </c>
      <c r="F1551" s="58" t="s">
        <v>75</v>
      </c>
      <c r="G1551" s="57" t="s">
        <v>77</v>
      </c>
      <c r="H1551" s="58" t="s">
        <v>78</v>
      </c>
      <c r="I1551" s="59" t="s">
        <v>42</v>
      </c>
      <c r="J1551" s="96">
        <v>435</v>
      </c>
      <c r="K1551" s="47">
        <f t="shared" si="35"/>
        <v>435</v>
      </c>
      <c r="L1551" s="60"/>
      <c r="M1551" s="55" t="s">
        <v>43</v>
      </c>
      <c r="N1551" s="60">
        <f t="shared" si="34"/>
        <v>435</v>
      </c>
      <c r="O1551" s="54">
        <v>45748</v>
      </c>
      <c r="P1551" s="97">
        <v>969</v>
      </c>
      <c r="R1551" t="str">
        <f t="shared" si="38"/>
        <v>Mar/25</v>
      </c>
    </row>
    <row r="1552" spans="2:18" ht="15.75" customHeight="1">
      <c r="B1552" s="54">
        <v>45745</v>
      </c>
      <c r="C1552" s="55" t="s">
        <v>132</v>
      </c>
      <c r="D1552" s="55">
        <v>2025</v>
      </c>
      <c r="E1552" s="56">
        <v>8</v>
      </c>
      <c r="F1552" s="58" t="s">
        <v>64</v>
      </c>
      <c r="G1552" s="57" t="s">
        <v>46</v>
      </c>
      <c r="H1552" s="58" t="s">
        <v>65</v>
      </c>
      <c r="I1552" s="59" t="s">
        <v>42</v>
      </c>
      <c r="J1552" s="60">
        <v>32.99</v>
      </c>
      <c r="K1552" s="47">
        <f t="shared" si="35"/>
        <v>263.92</v>
      </c>
      <c r="L1552" s="60"/>
      <c r="M1552" s="55" t="s">
        <v>43</v>
      </c>
      <c r="N1552" s="60">
        <f t="shared" si="34"/>
        <v>263.92</v>
      </c>
      <c r="O1552" s="54">
        <v>45747</v>
      </c>
      <c r="P1552" s="62">
        <v>19557</v>
      </c>
      <c r="R1552" t="str">
        <f t="shared" si="38"/>
        <v>Mar/25</v>
      </c>
    </row>
    <row r="1553" spans="2:18" ht="15.75" customHeight="1">
      <c r="B1553" s="54">
        <v>45745</v>
      </c>
      <c r="C1553" s="55" t="s">
        <v>132</v>
      </c>
      <c r="D1553" s="55">
        <v>2025</v>
      </c>
      <c r="E1553" s="56">
        <v>5</v>
      </c>
      <c r="F1553" s="57" t="s">
        <v>66</v>
      </c>
      <c r="G1553" s="58" t="s">
        <v>46</v>
      </c>
      <c r="H1553" s="57" t="s">
        <v>65</v>
      </c>
      <c r="I1553" s="59" t="s">
        <v>42</v>
      </c>
      <c r="J1553" s="96">
        <v>27</v>
      </c>
      <c r="K1553" s="47">
        <f t="shared" si="35"/>
        <v>135</v>
      </c>
      <c r="L1553" s="60"/>
      <c r="M1553" s="55" t="s">
        <v>43</v>
      </c>
      <c r="N1553" s="60">
        <f t="shared" si="34"/>
        <v>135</v>
      </c>
      <c r="O1553" s="54">
        <v>45747</v>
      </c>
      <c r="P1553" s="62">
        <v>19557</v>
      </c>
      <c r="R1553" t="str">
        <f t="shared" si="38"/>
        <v>Mar/25</v>
      </c>
    </row>
    <row r="1554" spans="2:18" ht="15.75" customHeight="1">
      <c r="B1554" s="54">
        <v>45746</v>
      </c>
      <c r="C1554" s="55" t="s">
        <v>132</v>
      </c>
      <c r="D1554" s="55">
        <v>2025</v>
      </c>
      <c r="E1554" s="56">
        <v>1</v>
      </c>
      <c r="F1554" s="58" t="s">
        <v>60</v>
      </c>
      <c r="G1554" s="57" t="s">
        <v>57</v>
      </c>
      <c r="H1554" s="58" t="s">
        <v>295</v>
      </c>
      <c r="I1554" s="59" t="s">
        <v>42</v>
      </c>
      <c r="J1554" s="96">
        <v>4600</v>
      </c>
      <c r="K1554" s="47">
        <f t="shared" si="35"/>
        <v>4600</v>
      </c>
      <c r="L1554" s="60"/>
      <c r="M1554" s="55" t="s">
        <v>43</v>
      </c>
      <c r="N1554" s="60">
        <f t="shared" si="34"/>
        <v>4600</v>
      </c>
      <c r="O1554" s="54">
        <v>45757</v>
      </c>
      <c r="P1554" s="97">
        <v>0</v>
      </c>
      <c r="R1554" t="str">
        <f t="shared" si="38"/>
        <v>Mar/25</v>
      </c>
    </row>
    <row r="1555" spans="2:18" ht="15.75" customHeight="1">
      <c r="B1555" s="54">
        <v>45746</v>
      </c>
      <c r="C1555" s="55" t="s">
        <v>132</v>
      </c>
      <c r="D1555" s="55">
        <v>2025</v>
      </c>
      <c r="E1555" s="56">
        <v>1</v>
      </c>
      <c r="F1555" s="58" t="s">
        <v>804</v>
      </c>
      <c r="G1555" s="57" t="s">
        <v>108</v>
      </c>
      <c r="H1555" s="58" t="s">
        <v>805</v>
      </c>
      <c r="I1555" s="59" t="s">
        <v>42</v>
      </c>
      <c r="J1555" s="96">
        <v>750</v>
      </c>
      <c r="K1555" s="47">
        <f t="shared" si="35"/>
        <v>750</v>
      </c>
      <c r="L1555" s="61"/>
      <c r="M1555" s="55" t="s">
        <v>43</v>
      </c>
      <c r="N1555" s="60">
        <f t="shared" si="34"/>
        <v>750</v>
      </c>
      <c r="O1555" s="54">
        <v>45746</v>
      </c>
      <c r="P1555" s="97">
        <v>0</v>
      </c>
      <c r="R1555" t="str">
        <f t="shared" si="38"/>
        <v>Mar/25</v>
      </c>
    </row>
    <row r="1556" spans="2:18" ht="15.75" customHeight="1">
      <c r="B1556" s="54">
        <v>45746</v>
      </c>
      <c r="C1556" s="55" t="s">
        <v>132</v>
      </c>
      <c r="D1556" s="55">
        <v>2025</v>
      </c>
      <c r="E1556" s="56">
        <v>8</v>
      </c>
      <c r="F1556" s="58" t="s">
        <v>64</v>
      </c>
      <c r="G1556" s="57" t="s">
        <v>46</v>
      </c>
      <c r="H1556" s="58" t="s">
        <v>65</v>
      </c>
      <c r="I1556" s="59" t="s">
        <v>42</v>
      </c>
      <c r="J1556" s="60">
        <v>32.99</v>
      </c>
      <c r="K1556" s="47">
        <f t="shared" si="35"/>
        <v>263.92</v>
      </c>
      <c r="L1556" s="60"/>
      <c r="M1556" s="55" t="s">
        <v>43</v>
      </c>
      <c r="N1556" s="60">
        <f t="shared" si="34"/>
        <v>263.92</v>
      </c>
      <c r="O1556" s="54">
        <v>45747</v>
      </c>
      <c r="P1556" s="62">
        <v>0</v>
      </c>
      <c r="R1556" t="str">
        <f t="shared" si="38"/>
        <v>Mar/25</v>
      </c>
    </row>
    <row r="1557" spans="2:18" ht="15.75" customHeight="1">
      <c r="B1557" s="54">
        <v>45746</v>
      </c>
      <c r="C1557" s="55" t="s">
        <v>132</v>
      </c>
      <c r="D1557" s="55">
        <v>2025</v>
      </c>
      <c r="E1557" s="56">
        <v>5</v>
      </c>
      <c r="F1557" s="57" t="s">
        <v>66</v>
      </c>
      <c r="G1557" s="58" t="s">
        <v>46</v>
      </c>
      <c r="H1557" s="57" t="s">
        <v>65</v>
      </c>
      <c r="I1557" s="59" t="s">
        <v>42</v>
      </c>
      <c r="J1557" s="96">
        <v>27</v>
      </c>
      <c r="K1557" s="47">
        <f t="shared" si="35"/>
        <v>135</v>
      </c>
      <c r="L1557" s="60"/>
      <c r="M1557" s="55" t="s">
        <v>43</v>
      </c>
      <c r="N1557" s="60">
        <f t="shared" si="34"/>
        <v>135</v>
      </c>
      <c r="O1557" s="54">
        <v>45747</v>
      </c>
      <c r="P1557" s="62">
        <v>0</v>
      </c>
      <c r="R1557" t="str">
        <f t="shared" si="38"/>
        <v>Mar/25</v>
      </c>
    </row>
    <row r="1558" spans="2:18" ht="15.75" customHeight="1">
      <c r="B1558" s="54">
        <v>45746</v>
      </c>
      <c r="C1558" s="55" t="s">
        <v>132</v>
      </c>
      <c r="D1558" s="55">
        <v>2025</v>
      </c>
      <c r="E1558" s="56">
        <v>24</v>
      </c>
      <c r="F1558" s="58" t="s">
        <v>806</v>
      </c>
      <c r="G1558" s="57" t="s">
        <v>96</v>
      </c>
      <c r="H1558" s="58" t="s">
        <v>369</v>
      </c>
      <c r="I1558" s="59" t="s">
        <v>42</v>
      </c>
      <c r="J1558" s="96">
        <v>8.25</v>
      </c>
      <c r="K1558" s="47">
        <f t="shared" si="35"/>
        <v>198</v>
      </c>
      <c r="L1558" s="60"/>
      <c r="M1558" s="55" t="s">
        <v>43</v>
      </c>
      <c r="N1558" s="60">
        <f t="shared" si="34"/>
        <v>198</v>
      </c>
      <c r="O1558" s="54">
        <v>45746</v>
      </c>
      <c r="P1558" s="97">
        <v>0</v>
      </c>
      <c r="R1558" t="str">
        <f t="shared" si="38"/>
        <v>Mar/25</v>
      </c>
    </row>
    <row r="1559" spans="2:18" ht="15.75" customHeight="1">
      <c r="B1559" s="54">
        <v>45747</v>
      </c>
      <c r="C1559" s="55" t="s">
        <v>132</v>
      </c>
      <c r="D1559" s="55">
        <v>2025</v>
      </c>
      <c r="E1559" s="56">
        <v>8</v>
      </c>
      <c r="F1559" s="58" t="s">
        <v>807</v>
      </c>
      <c r="G1559" s="57" t="s">
        <v>104</v>
      </c>
      <c r="H1559" s="58" t="s">
        <v>102</v>
      </c>
      <c r="I1559" s="59" t="s">
        <v>42</v>
      </c>
      <c r="J1559" s="96">
        <v>400</v>
      </c>
      <c r="K1559" s="47">
        <f t="shared" si="35"/>
        <v>3200</v>
      </c>
      <c r="L1559" s="60"/>
      <c r="M1559" s="55" t="s">
        <v>43</v>
      </c>
      <c r="N1559" s="60">
        <f t="shared" si="34"/>
        <v>3200</v>
      </c>
      <c r="O1559" s="54">
        <v>45747</v>
      </c>
      <c r="P1559" s="97">
        <v>0</v>
      </c>
      <c r="R1559" t="str">
        <f t="shared" si="38"/>
        <v>Mar/25</v>
      </c>
    </row>
    <row r="1560" spans="2:18" ht="15.75" customHeight="1">
      <c r="B1560" s="54">
        <v>45748</v>
      </c>
      <c r="C1560" s="55" t="s">
        <v>187</v>
      </c>
      <c r="D1560" s="55">
        <v>2025</v>
      </c>
      <c r="E1560" s="56">
        <v>1</v>
      </c>
      <c r="F1560" s="51" t="s">
        <v>274</v>
      </c>
      <c r="G1560" s="45" t="s">
        <v>57</v>
      </c>
      <c r="H1560" s="51" t="s">
        <v>274</v>
      </c>
      <c r="I1560" s="46" t="s">
        <v>74</v>
      </c>
      <c r="J1560" s="66">
        <v>168.99</v>
      </c>
      <c r="K1560" s="47">
        <f t="shared" si="35"/>
        <v>168.99</v>
      </c>
      <c r="L1560" s="48"/>
      <c r="M1560" s="11" t="s">
        <v>43</v>
      </c>
      <c r="N1560" s="47">
        <f t="shared" si="34"/>
        <v>168.99</v>
      </c>
      <c r="O1560" s="54"/>
      <c r="P1560" s="97"/>
      <c r="R1560" t="str">
        <f t="shared" si="38"/>
        <v>Abr/25</v>
      </c>
    </row>
    <row r="1561" spans="2:18" ht="15.75" customHeight="1">
      <c r="B1561" s="54">
        <v>45748</v>
      </c>
      <c r="C1561" s="55" t="s">
        <v>187</v>
      </c>
      <c r="D1561" s="55">
        <v>2025</v>
      </c>
      <c r="E1561" s="44">
        <v>1</v>
      </c>
      <c r="F1561" s="51" t="s">
        <v>707</v>
      </c>
      <c r="G1561" s="45" t="s">
        <v>107</v>
      </c>
      <c r="H1561" s="51" t="s">
        <v>212</v>
      </c>
      <c r="I1561" s="46" t="s">
        <v>74</v>
      </c>
      <c r="J1561" s="66">
        <v>6000</v>
      </c>
      <c r="K1561" s="47">
        <f t="shared" si="35"/>
        <v>6000</v>
      </c>
      <c r="L1561" s="48"/>
      <c r="M1561" s="11" t="s">
        <v>43</v>
      </c>
      <c r="N1561" s="47">
        <f t="shared" si="34"/>
        <v>6000</v>
      </c>
      <c r="O1561" s="54"/>
      <c r="P1561" s="62"/>
      <c r="R1561" t="str">
        <f t="shared" si="38"/>
        <v>Abr/25</v>
      </c>
    </row>
    <row r="1562" spans="2:18" ht="15.75" customHeight="1">
      <c r="B1562" s="54">
        <v>45748</v>
      </c>
      <c r="C1562" s="55" t="s">
        <v>187</v>
      </c>
      <c r="D1562" s="55">
        <v>2025</v>
      </c>
      <c r="E1562" s="44">
        <v>1</v>
      </c>
      <c r="F1562" s="51" t="s">
        <v>277</v>
      </c>
      <c r="G1562" s="45" t="s">
        <v>105</v>
      </c>
      <c r="H1562" s="45" t="s">
        <v>278</v>
      </c>
      <c r="I1562" s="46" t="s">
        <v>74</v>
      </c>
      <c r="J1562" s="47">
        <v>10000</v>
      </c>
      <c r="K1562" s="47">
        <f t="shared" si="35"/>
        <v>10000</v>
      </c>
      <c r="L1562" s="48"/>
      <c r="M1562" s="11" t="s">
        <v>43</v>
      </c>
      <c r="N1562" s="47">
        <f t="shared" si="34"/>
        <v>10000</v>
      </c>
      <c r="O1562" s="54"/>
      <c r="P1562" s="62"/>
      <c r="R1562" t="str">
        <f t="shared" si="38"/>
        <v>Abr/25</v>
      </c>
    </row>
    <row r="1563" spans="2:18" ht="15.75" customHeight="1">
      <c r="B1563" s="54">
        <v>45748</v>
      </c>
      <c r="C1563" s="55" t="s">
        <v>187</v>
      </c>
      <c r="D1563" s="55">
        <v>2025</v>
      </c>
      <c r="E1563" s="44">
        <v>1</v>
      </c>
      <c r="F1563" s="51" t="s">
        <v>279</v>
      </c>
      <c r="G1563" s="11" t="s">
        <v>104</v>
      </c>
      <c r="H1563" s="51" t="s">
        <v>278</v>
      </c>
      <c r="I1563" s="46" t="s">
        <v>74</v>
      </c>
      <c r="J1563" s="47">
        <v>4000</v>
      </c>
      <c r="K1563" s="47">
        <f t="shared" si="35"/>
        <v>4000</v>
      </c>
      <c r="L1563" s="48"/>
      <c r="M1563" s="11" t="s">
        <v>43</v>
      </c>
      <c r="N1563" s="47">
        <f t="shared" si="34"/>
        <v>4000</v>
      </c>
      <c r="O1563" s="54"/>
      <c r="P1563" s="62"/>
      <c r="R1563" t="str">
        <f t="shared" si="38"/>
        <v>Abr/25</v>
      </c>
    </row>
    <row r="1564" spans="2:18" ht="15.75" customHeight="1">
      <c r="B1564" s="54">
        <v>45748</v>
      </c>
      <c r="C1564" s="55" t="s">
        <v>187</v>
      </c>
      <c r="D1564" s="55">
        <v>2025</v>
      </c>
      <c r="E1564" s="44">
        <v>1</v>
      </c>
      <c r="F1564" s="51" t="s">
        <v>281</v>
      </c>
      <c r="G1564" s="11" t="s">
        <v>104</v>
      </c>
      <c r="H1564" s="51" t="s">
        <v>113</v>
      </c>
      <c r="I1564" s="46" t="s">
        <v>55</v>
      </c>
      <c r="J1564" s="66">
        <v>2900</v>
      </c>
      <c r="K1564" s="47">
        <f t="shared" si="35"/>
        <v>2900</v>
      </c>
      <c r="L1564" s="48"/>
      <c r="M1564" s="11" t="s">
        <v>43</v>
      </c>
      <c r="N1564" s="47">
        <f t="shared" si="34"/>
        <v>2900</v>
      </c>
      <c r="O1564" s="54"/>
      <c r="P1564" s="62"/>
      <c r="R1564" t="str">
        <f t="shared" si="38"/>
        <v>Abr/25</v>
      </c>
    </row>
    <row r="1565" spans="2:18" ht="15.75" customHeight="1">
      <c r="B1565" s="54">
        <v>45748</v>
      </c>
      <c r="C1565" s="55" t="s">
        <v>187</v>
      </c>
      <c r="D1565" s="55">
        <v>2025</v>
      </c>
      <c r="E1565" s="44">
        <v>1</v>
      </c>
      <c r="F1565" s="51" t="s">
        <v>282</v>
      </c>
      <c r="G1565" s="45" t="s">
        <v>104</v>
      </c>
      <c r="H1565" s="51" t="s">
        <v>116</v>
      </c>
      <c r="I1565" s="46" t="s">
        <v>55</v>
      </c>
      <c r="J1565" s="66">
        <v>3200</v>
      </c>
      <c r="K1565" s="47">
        <f t="shared" si="35"/>
        <v>3200</v>
      </c>
      <c r="L1565" s="48"/>
      <c r="M1565" s="11" t="s">
        <v>43</v>
      </c>
      <c r="N1565" s="47">
        <f t="shared" si="34"/>
        <v>3200</v>
      </c>
      <c r="O1565" s="54"/>
      <c r="P1565" s="62"/>
      <c r="R1565" t="str">
        <f t="shared" si="38"/>
        <v>Abr/25</v>
      </c>
    </row>
    <row r="1566" spans="2:18" ht="15.75" customHeight="1">
      <c r="B1566" s="54">
        <v>45748</v>
      </c>
      <c r="C1566" s="55" t="s">
        <v>187</v>
      </c>
      <c r="D1566" s="55">
        <v>2025</v>
      </c>
      <c r="E1566" s="44">
        <v>1</v>
      </c>
      <c r="F1566" s="51" t="s">
        <v>283</v>
      </c>
      <c r="G1566" s="45" t="s">
        <v>104</v>
      </c>
      <c r="H1566" s="51" t="s">
        <v>116</v>
      </c>
      <c r="I1566" s="46" t="s">
        <v>55</v>
      </c>
      <c r="J1566" s="66">
        <v>1950</v>
      </c>
      <c r="K1566" s="47">
        <f t="shared" si="35"/>
        <v>1950</v>
      </c>
      <c r="L1566" s="48"/>
      <c r="M1566" s="11" t="s">
        <v>43</v>
      </c>
      <c r="N1566" s="47">
        <f t="shared" si="34"/>
        <v>1950</v>
      </c>
      <c r="O1566" s="54"/>
      <c r="P1566" s="62"/>
      <c r="R1566" t="str">
        <f t="shared" si="38"/>
        <v>Abr/25</v>
      </c>
    </row>
    <row r="1567" spans="2:18" ht="15.75" customHeight="1">
      <c r="B1567" s="54">
        <v>45748</v>
      </c>
      <c r="C1567" s="55" t="s">
        <v>187</v>
      </c>
      <c r="D1567" s="55">
        <v>2025</v>
      </c>
      <c r="E1567" s="44">
        <v>1</v>
      </c>
      <c r="F1567" s="51" t="s">
        <v>284</v>
      </c>
      <c r="G1567" s="45" t="s">
        <v>104</v>
      </c>
      <c r="H1567" s="51" t="s">
        <v>116</v>
      </c>
      <c r="I1567" s="46" t="s">
        <v>55</v>
      </c>
      <c r="J1567" s="66">
        <v>1550</v>
      </c>
      <c r="K1567" s="47">
        <f t="shared" si="35"/>
        <v>1550</v>
      </c>
      <c r="L1567" s="48"/>
      <c r="M1567" s="11" t="s">
        <v>43</v>
      </c>
      <c r="N1567" s="47">
        <f t="shared" si="34"/>
        <v>1550</v>
      </c>
      <c r="O1567" s="54"/>
      <c r="P1567" s="62"/>
      <c r="R1567" t="str">
        <f t="shared" si="38"/>
        <v>Abr/25</v>
      </c>
    </row>
    <row r="1568" spans="2:18" ht="15.75" customHeight="1">
      <c r="B1568" s="54">
        <v>45748</v>
      </c>
      <c r="C1568" s="55" t="s">
        <v>187</v>
      </c>
      <c r="D1568" s="55">
        <v>2025</v>
      </c>
      <c r="E1568" s="44">
        <v>1</v>
      </c>
      <c r="F1568" s="45" t="s">
        <v>285</v>
      </c>
      <c r="G1568" s="45" t="s">
        <v>104</v>
      </c>
      <c r="H1568" s="51" t="s">
        <v>113</v>
      </c>
      <c r="I1568" s="46" t="s">
        <v>55</v>
      </c>
      <c r="J1568" s="66">
        <v>2000</v>
      </c>
      <c r="K1568" s="47">
        <f t="shared" si="35"/>
        <v>2000</v>
      </c>
      <c r="L1568" s="48"/>
      <c r="M1568" s="11" t="s">
        <v>43</v>
      </c>
      <c r="N1568" s="47">
        <f t="shared" si="34"/>
        <v>2000</v>
      </c>
      <c r="O1568" s="54"/>
      <c r="P1568" s="62"/>
      <c r="R1568" t="str">
        <f t="shared" si="38"/>
        <v>Abr/25</v>
      </c>
    </row>
    <row r="1569" spans="2:18" ht="15.75" customHeight="1">
      <c r="B1569" s="54">
        <v>45748</v>
      </c>
      <c r="C1569" s="55" t="s">
        <v>187</v>
      </c>
      <c r="D1569" s="55">
        <v>2025</v>
      </c>
      <c r="E1569" s="44">
        <v>1</v>
      </c>
      <c r="F1569" s="45" t="s">
        <v>708</v>
      </c>
      <c r="G1569" s="45" t="s">
        <v>104</v>
      </c>
      <c r="H1569" s="51" t="s">
        <v>113</v>
      </c>
      <c r="I1569" s="46" t="s">
        <v>55</v>
      </c>
      <c r="J1569" s="66">
        <v>2900</v>
      </c>
      <c r="K1569" s="47">
        <f t="shared" si="35"/>
        <v>2900</v>
      </c>
      <c r="L1569" s="48"/>
      <c r="M1569" s="11" t="s">
        <v>43</v>
      </c>
      <c r="N1569" s="47">
        <f t="shared" si="34"/>
        <v>2900</v>
      </c>
      <c r="O1569" s="54"/>
      <c r="P1569" s="62"/>
      <c r="R1569" t="str">
        <f t="shared" si="38"/>
        <v>Abr/25</v>
      </c>
    </row>
    <row r="1570" spans="2:18" ht="15.75" customHeight="1">
      <c r="B1570" s="54">
        <v>45748</v>
      </c>
      <c r="C1570" s="55" t="s">
        <v>187</v>
      </c>
      <c r="D1570" s="55">
        <v>2025</v>
      </c>
      <c r="E1570" s="44">
        <v>1</v>
      </c>
      <c r="F1570" s="51" t="s">
        <v>468</v>
      </c>
      <c r="G1570" s="45" t="s">
        <v>104</v>
      </c>
      <c r="H1570" s="45" t="s">
        <v>113</v>
      </c>
      <c r="I1570" s="46" t="s">
        <v>55</v>
      </c>
      <c r="J1570" s="66">
        <v>500</v>
      </c>
      <c r="K1570" s="47">
        <f t="shared" si="35"/>
        <v>500</v>
      </c>
      <c r="L1570" s="48"/>
      <c r="M1570" s="11" t="s">
        <v>43</v>
      </c>
      <c r="N1570" s="47">
        <f t="shared" si="34"/>
        <v>500</v>
      </c>
      <c r="O1570" s="54"/>
      <c r="P1570" s="62"/>
      <c r="R1570" t="str">
        <f t="shared" si="38"/>
        <v>Abr/25</v>
      </c>
    </row>
    <row r="1571" spans="2:18" ht="15.75" customHeight="1">
      <c r="B1571" s="54">
        <v>45748</v>
      </c>
      <c r="C1571" s="55" t="s">
        <v>187</v>
      </c>
      <c r="D1571" s="55">
        <v>2025</v>
      </c>
      <c r="E1571" s="56">
        <v>1</v>
      </c>
      <c r="F1571" s="57" t="s">
        <v>290</v>
      </c>
      <c r="G1571" s="58" t="s">
        <v>57</v>
      </c>
      <c r="H1571" s="57" t="s">
        <v>58</v>
      </c>
      <c r="I1571" s="59" t="s">
        <v>55</v>
      </c>
      <c r="J1571" s="60">
        <v>1780</v>
      </c>
      <c r="K1571" s="47">
        <f t="shared" si="35"/>
        <v>1780</v>
      </c>
      <c r="L1571" s="48"/>
      <c r="M1571" s="55" t="s">
        <v>43</v>
      </c>
      <c r="N1571" s="47">
        <f t="shared" si="34"/>
        <v>1780</v>
      </c>
      <c r="O1571" s="54"/>
      <c r="P1571" s="62"/>
      <c r="R1571" t="str">
        <f t="shared" si="38"/>
        <v>Abr/25</v>
      </c>
    </row>
    <row r="1572" spans="2:18" ht="15.75" customHeight="1">
      <c r="B1572" s="54">
        <v>45748</v>
      </c>
      <c r="C1572" s="55" t="s">
        <v>187</v>
      </c>
      <c r="D1572" s="55">
        <v>2025</v>
      </c>
      <c r="E1572" s="44">
        <v>1</v>
      </c>
      <c r="F1572" s="51" t="s">
        <v>101</v>
      </c>
      <c r="G1572" s="45" t="s">
        <v>101</v>
      </c>
      <c r="H1572" s="51" t="s">
        <v>293</v>
      </c>
      <c r="I1572" s="46" t="s">
        <v>55</v>
      </c>
      <c r="J1572" s="66">
        <v>15000</v>
      </c>
      <c r="K1572" s="47">
        <f t="shared" si="35"/>
        <v>15000</v>
      </c>
      <c r="L1572" s="48"/>
      <c r="M1572" s="11" t="s">
        <v>43</v>
      </c>
      <c r="N1572" s="47">
        <f t="shared" si="34"/>
        <v>15000</v>
      </c>
      <c r="O1572" s="54"/>
      <c r="P1572" s="62"/>
      <c r="R1572" t="str">
        <f t="shared" si="38"/>
        <v>Abr/25</v>
      </c>
    </row>
    <row r="1573" spans="2:18" ht="15.75" customHeight="1">
      <c r="B1573" s="54">
        <v>45748</v>
      </c>
      <c r="C1573" s="55" t="s">
        <v>187</v>
      </c>
      <c r="D1573" s="55">
        <v>2025</v>
      </c>
      <c r="E1573" s="44">
        <v>1</v>
      </c>
      <c r="F1573" s="45" t="s">
        <v>48</v>
      </c>
      <c r="G1573" s="51" t="s">
        <v>49</v>
      </c>
      <c r="H1573" s="45" t="s">
        <v>50</v>
      </c>
      <c r="I1573" s="46" t="s">
        <v>55</v>
      </c>
      <c r="J1573" s="47">
        <v>21000</v>
      </c>
      <c r="K1573" s="47">
        <f t="shared" si="35"/>
        <v>21000</v>
      </c>
      <c r="L1573" s="48"/>
      <c r="M1573" s="11" t="s">
        <v>43</v>
      </c>
      <c r="N1573" s="47">
        <f t="shared" si="34"/>
        <v>21000</v>
      </c>
      <c r="O1573" s="54"/>
      <c r="P1573" s="62"/>
      <c r="R1573" t="str">
        <f t="shared" si="38"/>
        <v>Abr/25</v>
      </c>
    </row>
    <row r="1574" spans="2:18" ht="15.75" customHeight="1">
      <c r="B1574" s="54">
        <v>45748</v>
      </c>
      <c r="C1574" s="55" t="s">
        <v>187</v>
      </c>
      <c r="D1574" s="55">
        <v>2025</v>
      </c>
      <c r="E1574" s="56">
        <v>1</v>
      </c>
      <c r="F1574" s="51" t="s">
        <v>370</v>
      </c>
      <c r="G1574" s="45" t="s">
        <v>57</v>
      </c>
      <c r="H1574" s="51" t="s">
        <v>371</v>
      </c>
      <c r="I1574" s="46" t="s">
        <v>74</v>
      </c>
      <c r="J1574" s="66">
        <v>288.7</v>
      </c>
      <c r="K1574" s="47">
        <f t="shared" si="35"/>
        <v>288.7</v>
      </c>
      <c r="L1574" s="48"/>
      <c r="M1574" s="11" t="s">
        <v>43</v>
      </c>
      <c r="N1574" s="47">
        <f t="shared" si="34"/>
        <v>288.7</v>
      </c>
      <c r="O1574" s="54"/>
      <c r="P1574" s="62"/>
      <c r="R1574" t="str">
        <f t="shared" si="38"/>
        <v>Abr/25</v>
      </c>
    </row>
    <row r="1575" spans="2:18" ht="15.75" customHeight="1">
      <c r="B1575" s="54">
        <v>45748</v>
      </c>
      <c r="C1575" s="55" t="s">
        <v>187</v>
      </c>
      <c r="D1575" s="55">
        <v>2025</v>
      </c>
      <c r="E1575" s="56">
        <v>1</v>
      </c>
      <c r="F1575" s="51" t="s">
        <v>217</v>
      </c>
      <c r="G1575" s="45" t="s">
        <v>57</v>
      </c>
      <c r="H1575" s="51" t="s">
        <v>617</v>
      </c>
      <c r="I1575" s="46" t="s">
        <v>74</v>
      </c>
      <c r="J1575" s="66">
        <v>240</v>
      </c>
      <c r="K1575" s="47">
        <f t="shared" si="35"/>
        <v>240</v>
      </c>
      <c r="L1575" s="48"/>
      <c r="M1575" s="11" t="s">
        <v>43</v>
      </c>
      <c r="N1575" s="47">
        <f t="shared" si="34"/>
        <v>240</v>
      </c>
      <c r="O1575" s="54"/>
      <c r="P1575" s="62"/>
      <c r="R1575" t="str">
        <f t="shared" si="38"/>
        <v>Abr/25</v>
      </c>
    </row>
    <row r="1576" spans="2:18" ht="15.75" customHeight="1">
      <c r="B1576" s="54">
        <v>45748</v>
      </c>
      <c r="C1576" s="55" t="s">
        <v>187</v>
      </c>
      <c r="D1576" s="55">
        <v>2025</v>
      </c>
      <c r="E1576" s="44">
        <v>1</v>
      </c>
      <c r="F1576" s="45" t="s">
        <v>73</v>
      </c>
      <c r="G1576" s="45" t="s">
        <v>40</v>
      </c>
      <c r="H1576" s="45" t="s">
        <v>73</v>
      </c>
      <c r="I1576" s="46" t="s">
        <v>74</v>
      </c>
      <c r="J1576" s="47">
        <v>428</v>
      </c>
      <c r="K1576" s="47">
        <f t="shared" si="35"/>
        <v>428</v>
      </c>
      <c r="L1576" s="48"/>
      <c r="M1576" s="11" t="s">
        <v>43</v>
      </c>
      <c r="N1576" s="47">
        <f t="shared" si="34"/>
        <v>428</v>
      </c>
      <c r="O1576" s="54"/>
      <c r="P1576" s="62"/>
      <c r="R1576" t="str">
        <f t="shared" si="38"/>
        <v>Abr/25</v>
      </c>
    </row>
    <row r="1577" spans="2:18" ht="15.75" customHeight="1">
      <c r="B1577" s="54">
        <v>45748</v>
      </c>
      <c r="C1577" s="55" t="s">
        <v>187</v>
      </c>
      <c r="D1577" s="55">
        <v>2025</v>
      </c>
      <c r="E1577" s="44">
        <v>1</v>
      </c>
      <c r="F1577" s="45" t="s">
        <v>162</v>
      </c>
      <c r="G1577" s="45" t="s">
        <v>57</v>
      </c>
      <c r="H1577" s="45" t="s">
        <v>163</v>
      </c>
      <c r="I1577" s="46" t="s">
        <v>74</v>
      </c>
      <c r="J1577" s="47">
        <v>1050</v>
      </c>
      <c r="K1577" s="47">
        <f t="shared" si="35"/>
        <v>1050</v>
      </c>
      <c r="L1577" s="48"/>
      <c r="M1577" s="11" t="s">
        <v>43</v>
      </c>
      <c r="N1577" s="47">
        <f t="shared" si="34"/>
        <v>1050</v>
      </c>
      <c r="O1577" s="54"/>
      <c r="P1577" s="62"/>
      <c r="R1577" t="str">
        <f t="shared" si="38"/>
        <v>Abr/25</v>
      </c>
    </row>
    <row r="1578" spans="2:18" ht="15.75" customHeight="1">
      <c r="B1578" s="54">
        <v>45748</v>
      </c>
      <c r="C1578" s="55" t="s">
        <v>187</v>
      </c>
      <c r="D1578" s="55">
        <v>2025</v>
      </c>
      <c r="E1578" s="44">
        <v>1</v>
      </c>
      <c r="F1578" s="51" t="s">
        <v>120</v>
      </c>
      <c r="G1578" s="45" t="s">
        <v>104</v>
      </c>
      <c r="H1578" s="45" t="s">
        <v>116</v>
      </c>
      <c r="I1578" s="46" t="s">
        <v>55</v>
      </c>
      <c r="J1578" s="66">
        <v>720</v>
      </c>
      <c r="K1578" s="47">
        <f t="shared" si="35"/>
        <v>720</v>
      </c>
      <c r="L1578" s="48"/>
      <c r="M1578" s="11" t="s">
        <v>43</v>
      </c>
      <c r="N1578" s="47">
        <f t="shared" si="34"/>
        <v>720</v>
      </c>
      <c r="O1578" s="54"/>
      <c r="P1578" s="62"/>
      <c r="R1578" t="str">
        <f t="shared" si="38"/>
        <v>Abr/25</v>
      </c>
    </row>
    <row r="1579" spans="2:18" ht="15.75" customHeight="1">
      <c r="B1579" s="54">
        <v>45748</v>
      </c>
      <c r="C1579" s="55" t="s">
        <v>187</v>
      </c>
      <c r="D1579" s="55">
        <v>2025</v>
      </c>
      <c r="E1579" s="44">
        <v>1</v>
      </c>
      <c r="F1579" s="51" t="s">
        <v>118</v>
      </c>
      <c r="G1579" s="45" t="s">
        <v>104</v>
      </c>
      <c r="H1579" s="45" t="s">
        <v>116</v>
      </c>
      <c r="I1579" s="46" t="s">
        <v>55</v>
      </c>
      <c r="J1579" s="66">
        <v>800</v>
      </c>
      <c r="K1579" s="47">
        <f t="shared" si="35"/>
        <v>800</v>
      </c>
      <c r="L1579" s="48"/>
      <c r="M1579" s="11" t="s">
        <v>43</v>
      </c>
      <c r="N1579" s="47">
        <f t="shared" si="34"/>
        <v>800</v>
      </c>
      <c r="O1579" s="54"/>
      <c r="P1579" s="62"/>
      <c r="R1579" t="str">
        <f t="shared" si="38"/>
        <v>Abr/25</v>
      </c>
    </row>
    <row r="1580" spans="2:18" ht="15.75" customHeight="1">
      <c r="B1580" s="54">
        <v>45748</v>
      </c>
      <c r="C1580" s="55" t="s">
        <v>187</v>
      </c>
      <c r="D1580" s="55">
        <v>2025</v>
      </c>
      <c r="E1580" s="44">
        <v>1</v>
      </c>
      <c r="F1580" s="51" t="s">
        <v>709</v>
      </c>
      <c r="G1580" s="45" t="s">
        <v>104</v>
      </c>
      <c r="H1580" s="45" t="s">
        <v>116</v>
      </c>
      <c r="I1580" s="46" t="s">
        <v>74</v>
      </c>
      <c r="J1580" s="47">
        <v>2800</v>
      </c>
      <c r="K1580" s="47">
        <f t="shared" si="35"/>
        <v>2800</v>
      </c>
      <c r="L1580" s="48"/>
      <c r="M1580" s="11" t="s">
        <v>43</v>
      </c>
      <c r="N1580" s="47">
        <f t="shared" si="34"/>
        <v>2800</v>
      </c>
      <c r="O1580" s="54"/>
      <c r="P1580" s="62"/>
      <c r="R1580" t="str">
        <f t="shared" si="38"/>
        <v>Abr/25</v>
      </c>
    </row>
    <row r="1581" spans="2:18" ht="15.75" customHeight="1">
      <c r="B1581" s="54">
        <v>45748</v>
      </c>
      <c r="C1581" s="55" t="s">
        <v>187</v>
      </c>
      <c r="D1581" s="55">
        <v>2025</v>
      </c>
      <c r="E1581" s="44">
        <v>1</v>
      </c>
      <c r="F1581" s="45" t="s">
        <v>472</v>
      </c>
      <c r="G1581" s="45" t="s">
        <v>104</v>
      </c>
      <c r="H1581" s="45" t="s">
        <v>50</v>
      </c>
      <c r="I1581" s="46" t="s">
        <v>74</v>
      </c>
      <c r="J1581" s="47">
        <v>80</v>
      </c>
      <c r="K1581" s="47">
        <f t="shared" si="35"/>
        <v>80</v>
      </c>
      <c r="L1581" s="48"/>
      <c r="M1581" s="11" t="s">
        <v>43</v>
      </c>
      <c r="N1581" s="47">
        <f t="shared" si="34"/>
        <v>80</v>
      </c>
      <c r="O1581" s="54"/>
      <c r="P1581" s="97"/>
      <c r="R1581" t="str">
        <f t="shared" si="38"/>
        <v>Abr/25</v>
      </c>
    </row>
    <row r="1582" spans="2:18" ht="15.75" customHeight="1">
      <c r="B1582" s="54">
        <v>45748</v>
      </c>
      <c r="C1582" s="55" t="s">
        <v>187</v>
      </c>
      <c r="D1582" s="55">
        <v>2025</v>
      </c>
      <c r="E1582" s="44">
        <v>1</v>
      </c>
      <c r="F1582" s="45" t="s">
        <v>474</v>
      </c>
      <c r="G1582" s="45" t="s">
        <v>104</v>
      </c>
      <c r="H1582" s="45" t="s">
        <v>50</v>
      </c>
      <c r="I1582" s="46" t="s">
        <v>74</v>
      </c>
      <c r="J1582" s="47">
        <v>80</v>
      </c>
      <c r="K1582" s="47">
        <f t="shared" si="35"/>
        <v>80</v>
      </c>
      <c r="L1582" s="48"/>
      <c r="M1582" s="11" t="s">
        <v>43</v>
      </c>
      <c r="N1582" s="47">
        <f t="shared" si="34"/>
        <v>80</v>
      </c>
      <c r="O1582" s="54"/>
      <c r="P1582" s="97"/>
      <c r="R1582" t="str">
        <f t="shared" si="38"/>
        <v>Abr/25</v>
      </c>
    </row>
    <row r="1583" spans="2:18" ht="15.75" customHeight="1">
      <c r="B1583" s="54">
        <v>45748</v>
      </c>
      <c r="C1583" s="55" t="s">
        <v>187</v>
      </c>
      <c r="D1583" s="55">
        <v>2025</v>
      </c>
      <c r="E1583" s="56">
        <v>1</v>
      </c>
      <c r="F1583" s="57" t="s">
        <v>476</v>
      </c>
      <c r="G1583" s="57" t="s">
        <v>61</v>
      </c>
      <c r="H1583" s="57" t="s">
        <v>335</v>
      </c>
      <c r="I1583" s="59" t="s">
        <v>74</v>
      </c>
      <c r="J1583" s="60">
        <v>200</v>
      </c>
      <c r="K1583" s="47">
        <f t="shared" si="35"/>
        <v>200</v>
      </c>
      <c r="L1583" s="60"/>
      <c r="M1583" s="55" t="s">
        <v>43</v>
      </c>
      <c r="N1583" s="47">
        <f t="shared" si="34"/>
        <v>200</v>
      </c>
      <c r="O1583" s="54"/>
      <c r="P1583" s="97"/>
      <c r="R1583" t="str">
        <f t="shared" si="38"/>
        <v>Abr/25</v>
      </c>
    </row>
    <row r="1584" spans="2:18" ht="15.75" customHeight="1">
      <c r="B1584" s="54">
        <v>45748</v>
      </c>
      <c r="C1584" s="55" t="s">
        <v>187</v>
      </c>
      <c r="D1584" s="55">
        <v>2025</v>
      </c>
      <c r="E1584" s="56">
        <v>1</v>
      </c>
      <c r="F1584" s="45" t="s">
        <v>63</v>
      </c>
      <c r="G1584" s="45" t="s">
        <v>49</v>
      </c>
      <c r="H1584" s="45" t="s">
        <v>50</v>
      </c>
      <c r="I1584" s="46" t="s">
        <v>55</v>
      </c>
      <c r="J1584" s="47">
        <v>750</v>
      </c>
      <c r="K1584" s="47">
        <f t="shared" si="35"/>
        <v>750</v>
      </c>
      <c r="L1584" s="48"/>
      <c r="M1584" s="11" t="s">
        <v>43</v>
      </c>
      <c r="N1584" s="47">
        <f t="shared" si="34"/>
        <v>750</v>
      </c>
      <c r="O1584" s="54"/>
      <c r="P1584" s="97"/>
      <c r="R1584" t="str">
        <f t="shared" si="38"/>
        <v>Abr/25</v>
      </c>
    </row>
    <row r="1585" spans="2:18" ht="15.75" customHeight="1">
      <c r="B1585" s="54">
        <v>45748</v>
      </c>
      <c r="C1585" s="55" t="s">
        <v>187</v>
      </c>
      <c r="D1585" s="55">
        <v>2025</v>
      </c>
      <c r="E1585" s="56">
        <v>1</v>
      </c>
      <c r="F1585" s="58" t="s">
        <v>59</v>
      </c>
      <c r="G1585" s="57" t="s">
        <v>49</v>
      </c>
      <c r="H1585" s="58" t="s">
        <v>59</v>
      </c>
      <c r="I1585" s="59" t="s">
        <v>55</v>
      </c>
      <c r="J1585" s="96">
        <v>950</v>
      </c>
      <c r="K1585" s="47">
        <f t="shared" si="35"/>
        <v>950</v>
      </c>
      <c r="L1585" s="60"/>
      <c r="M1585" s="55" t="s">
        <v>43</v>
      </c>
      <c r="N1585" s="47">
        <f t="shared" si="34"/>
        <v>950</v>
      </c>
      <c r="O1585" s="54"/>
      <c r="P1585" s="62"/>
      <c r="R1585" t="str">
        <f t="shared" si="38"/>
        <v>Abr/25</v>
      </c>
    </row>
    <row r="1586" spans="2:18" ht="15.75" customHeight="1">
      <c r="B1586" s="54">
        <v>45748</v>
      </c>
      <c r="C1586" s="55" t="s">
        <v>187</v>
      </c>
      <c r="D1586" s="55">
        <v>2025</v>
      </c>
      <c r="E1586" s="44">
        <v>1</v>
      </c>
      <c r="F1586" s="45" t="s">
        <v>273</v>
      </c>
      <c r="G1586" s="45" t="s">
        <v>53</v>
      </c>
      <c r="H1586" s="45" t="s">
        <v>466</v>
      </c>
      <c r="I1586" s="46" t="s">
        <v>74</v>
      </c>
      <c r="J1586" s="47">
        <v>900</v>
      </c>
      <c r="K1586" s="47">
        <f t="shared" si="35"/>
        <v>900</v>
      </c>
      <c r="L1586" s="60"/>
      <c r="M1586" s="55" t="s">
        <v>43</v>
      </c>
      <c r="N1586" s="47">
        <f t="shared" si="34"/>
        <v>900</v>
      </c>
      <c r="O1586" s="54"/>
      <c r="P1586" s="62"/>
      <c r="R1586" t="str">
        <f t="shared" si="38"/>
        <v>Abr/25</v>
      </c>
    </row>
    <row r="1587" spans="2:18" ht="15.75" customHeight="1">
      <c r="B1587" s="54">
        <v>45748</v>
      </c>
      <c r="C1587" s="55" t="s">
        <v>187</v>
      </c>
      <c r="D1587" s="55">
        <v>2025</v>
      </c>
      <c r="E1587" s="56">
        <v>1</v>
      </c>
      <c r="F1587" s="57" t="s">
        <v>619</v>
      </c>
      <c r="G1587" s="57" t="s">
        <v>109</v>
      </c>
      <c r="H1587" s="58" t="s">
        <v>620</v>
      </c>
      <c r="I1587" s="59" t="s">
        <v>55</v>
      </c>
      <c r="J1587" s="96">
        <v>2100</v>
      </c>
      <c r="K1587" s="47">
        <f t="shared" si="35"/>
        <v>2100</v>
      </c>
      <c r="L1587" s="60"/>
      <c r="M1587" s="55" t="s">
        <v>43</v>
      </c>
      <c r="N1587" s="47">
        <f t="shared" si="34"/>
        <v>2100</v>
      </c>
      <c r="O1587" s="54"/>
      <c r="P1587" s="97"/>
      <c r="R1587" t="str">
        <f t="shared" si="38"/>
        <v>Abr/25</v>
      </c>
    </row>
    <row r="1588" spans="2:18" ht="15.75" customHeight="1">
      <c r="B1588" s="54">
        <v>45748</v>
      </c>
      <c r="C1588" s="55" t="s">
        <v>187</v>
      </c>
      <c r="D1588" s="55">
        <v>2025</v>
      </c>
      <c r="E1588" s="56">
        <v>1</v>
      </c>
      <c r="F1588" s="58" t="s">
        <v>622</v>
      </c>
      <c r="G1588" s="57" t="s">
        <v>108</v>
      </c>
      <c r="H1588" s="58" t="s">
        <v>533</v>
      </c>
      <c r="I1588" s="59" t="s">
        <v>74</v>
      </c>
      <c r="J1588" s="60">
        <v>1000</v>
      </c>
      <c r="K1588" s="47">
        <f t="shared" si="35"/>
        <v>1000</v>
      </c>
      <c r="L1588" s="60"/>
      <c r="M1588" s="55" t="s">
        <v>43</v>
      </c>
      <c r="N1588" s="47">
        <f t="shared" si="34"/>
        <v>1000</v>
      </c>
      <c r="O1588" s="54"/>
      <c r="P1588" s="97"/>
      <c r="R1588" t="str">
        <f t="shared" si="38"/>
        <v>Abr/25</v>
      </c>
    </row>
    <row r="1589" spans="2:18" ht="15.75" customHeight="1">
      <c r="B1589" s="54">
        <v>45748</v>
      </c>
      <c r="C1589" s="55" t="s">
        <v>187</v>
      </c>
      <c r="D1589" s="55">
        <v>2025</v>
      </c>
      <c r="E1589" s="44">
        <v>1</v>
      </c>
      <c r="F1589" s="51" t="s">
        <v>623</v>
      </c>
      <c r="G1589" s="45" t="s">
        <v>61</v>
      </c>
      <c r="H1589" s="51" t="s">
        <v>276</v>
      </c>
      <c r="I1589" s="46" t="s">
        <v>55</v>
      </c>
      <c r="J1589" s="66">
        <v>3890</v>
      </c>
      <c r="K1589" s="47">
        <f t="shared" si="35"/>
        <v>3890</v>
      </c>
      <c r="L1589" s="48"/>
      <c r="M1589" s="11" t="s">
        <v>43</v>
      </c>
      <c r="N1589" s="47">
        <f t="shared" si="34"/>
        <v>3890</v>
      </c>
      <c r="O1589" s="54"/>
      <c r="P1589" s="97"/>
      <c r="R1589" t="str">
        <f t="shared" si="38"/>
        <v>Abr/25</v>
      </c>
    </row>
    <row r="1590" spans="2:18" ht="15.75" customHeight="1">
      <c r="B1590" s="54">
        <v>45748</v>
      </c>
      <c r="C1590" s="55" t="s">
        <v>187</v>
      </c>
      <c r="D1590" s="55">
        <v>2025</v>
      </c>
      <c r="E1590" s="56">
        <v>1</v>
      </c>
      <c r="F1590" s="57" t="s">
        <v>463</v>
      </c>
      <c r="G1590" s="57" t="s">
        <v>108</v>
      </c>
      <c r="H1590" s="57" t="s">
        <v>808</v>
      </c>
      <c r="I1590" s="59" t="s">
        <v>42</v>
      </c>
      <c r="J1590" s="60">
        <v>1200</v>
      </c>
      <c r="K1590" s="47">
        <f t="shared" si="35"/>
        <v>1200</v>
      </c>
      <c r="L1590" s="60"/>
      <c r="M1590" s="55" t="s">
        <v>43</v>
      </c>
      <c r="N1590" s="47">
        <f t="shared" si="34"/>
        <v>1200</v>
      </c>
      <c r="O1590" s="54"/>
      <c r="P1590" s="62"/>
      <c r="R1590" t="str">
        <f t="shared" si="38"/>
        <v>Abr/25</v>
      </c>
    </row>
    <row r="1591" spans="2:18" ht="15.75" customHeight="1">
      <c r="B1591" s="54">
        <v>45748</v>
      </c>
      <c r="C1591" s="55" t="s">
        <v>187</v>
      </c>
      <c r="D1591" s="55">
        <v>2025</v>
      </c>
      <c r="E1591" s="56">
        <v>1</v>
      </c>
      <c r="F1591" s="57" t="s">
        <v>809</v>
      </c>
      <c r="G1591" s="57" t="s">
        <v>108</v>
      </c>
      <c r="H1591" s="57" t="s">
        <v>529</v>
      </c>
      <c r="I1591" s="59" t="s">
        <v>55</v>
      </c>
      <c r="J1591" s="60">
        <v>1200</v>
      </c>
      <c r="K1591" s="47">
        <f t="shared" si="35"/>
        <v>1200</v>
      </c>
      <c r="L1591" s="60"/>
      <c r="M1591" s="55" t="s">
        <v>43</v>
      </c>
      <c r="N1591" s="47">
        <f t="shared" si="34"/>
        <v>1200</v>
      </c>
      <c r="O1591" s="54"/>
      <c r="P1591" s="62"/>
      <c r="R1591" t="str">
        <f t="shared" si="38"/>
        <v>Abr/25</v>
      </c>
    </row>
    <row r="1592" spans="2:18" ht="15.75" customHeight="1">
      <c r="B1592" s="54">
        <v>45748</v>
      </c>
      <c r="C1592" s="55" t="s">
        <v>187</v>
      </c>
      <c r="D1592" s="55">
        <v>2025</v>
      </c>
      <c r="E1592" s="56">
        <v>4</v>
      </c>
      <c r="F1592" s="57" t="s">
        <v>160</v>
      </c>
      <c r="G1592" s="57" t="s">
        <v>108</v>
      </c>
      <c r="H1592" s="57" t="s">
        <v>161</v>
      </c>
      <c r="I1592" s="59" t="s">
        <v>42</v>
      </c>
      <c r="J1592" s="60">
        <v>350</v>
      </c>
      <c r="K1592" s="47">
        <f t="shared" si="35"/>
        <v>1400</v>
      </c>
      <c r="L1592" s="60"/>
      <c r="M1592" s="55" t="s">
        <v>43</v>
      </c>
      <c r="N1592" s="47">
        <f t="shared" si="34"/>
        <v>1400</v>
      </c>
      <c r="O1592" s="54"/>
      <c r="P1592" s="62"/>
      <c r="R1592" t="str">
        <f t="shared" si="38"/>
        <v>Abr/25</v>
      </c>
    </row>
    <row r="1593" spans="2:18" ht="15.75" customHeight="1">
      <c r="B1593" s="54">
        <v>45748</v>
      </c>
      <c r="C1593" s="55" t="s">
        <v>187</v>
      </c>
      <c r="D1593" s="55">
        <v>2025</v>
      </c>
      <c r="E1593" s="56">
        <v>3</v>
      </c>
      <c r="F1593" s="57" t="s">
        <v>810</v>
      </c>
      <c r="G1593" s="57" t="s">
        <v>108</v>
      </c>
      <c r="H1593" s="57" t="s">
        <v>694</v>
      </c>
      <c r="I1593" s="59" t="s">
        <v>42</v>
      </c>
      <c r="J1593" s="60">
        <v>1200</v>
      </c>
      <c r="K1593" s="47">
        <f t="shared" si="35"/>
        <v>3600</v>
      </c>
      <c r="L1593" s="60"/>
      <c r="M1593" s="55" t="s">
        <v>43</v>
      </c>
      <c r="N1593" s="47">
        <f t="shared" si="34"/>
        <v>3600</v>
      </c>
      <c r="O1593" s="54"/>
      <c r="P1593" s="62"/>
      <c r="R1593" t="str">
        <f t="shared" si="38"/>
        <v>Abr/25</v>
      </c>
    </row>
    <row r="1594" spans="2:18" ht="15.75" customHeight="1">
      <c r="B1594" s="54">
        <v>45748</v>
      </c>
      <c r="C1594" s="55" t="s">
        <v>187</v>
      </c>
      <c r="D1594" s="55">
        <v>2025</v>
      </c>
      <c r="E1594" s="56">
        <v>1</v>
      </c>
      <c r="F1594" s="57" t="s">
        <v>713</v>
      </c>
      <c r="G1594" s="57" t="s">
        <v>108</v>
      </c>
      <c r="H1594" s="57" t="s">
        <v>713</v>
      </c>
      <c r="I1594" s="59" t="s">
        <v>42</v>
      </c>
      <c r="J1594" s="60">
        <v>2000</v>
      </c>
      <c r="K1594" s="47">
        <f t="shared" si="35"/>
        <v>2000</v>
      </c>
      <c r="L1594" s="60"/>
      <c r="M1594" s="55" t="s">
        <v>43</v>
      </c>
      <c r="N1594" s="47">
        <f t="shared" si="34"/>
        <v>2000</v>
      </c>
      <c r="O1594" s="54"/>
      <c r="P1594" s="62"/>
      <c r="R1594" t="str">
        <f t="shared" si="38"/>
        <v>Abr/25</v>
      </c>
    </row>
    <row r="1595" spans="2:18" ht="15.75" customHeight="1">
      <c r="B1595" s="54">
        <v>45748</v>
      </c>
      <c r="C1595" s="55" t="s">
        <v>187</v>
      </c>
      <c r="D1595" s="55">
        <v>2025</v>
      </c>
      <c r="E1595" s="56">
        <v>2</v>
      </c>
      <c r="F1595" s="57" t="s">
        <v>811</v>
      </c>
      <c r="G1595" s="57" t="s">
        <v>108</v>
      </c>
      <c r="H1595" s="57" t="s">
        <v>812</v>
      </c>
      <c r="I1595" s="59" t="s">
        <v>42</v>
      </c>
      <c r="J1595" s="60">
        <v>700</v>
      </c>
      <c r="K1595" s="47">
        <f t="shared" si="35"/>
        <v>1400</v>
      </c>
      <c r="L1595" s="60"/>
      <c r="M1595" s="55" t="s">
        <v>43</v>
      </c>
      <c r="N1595" s="47">
        <f t="shared" si="34"/>
        <v>1400</v>
      </c>
      <c r="O1595" s="54"/>
      <c r="P1595" s="62"/>
      <c r="R1595" t="str">
        <f t="shared" si="38"/>
        <v>Abr/25</v>
      </c>
    </row>
    <row r="1596" spans="2:18" ht="15.75" customHeight="1">
      <c r="B1596" s="54">
        <v>45748</v>
      </c>
      <c r="C1596" s="55" t="s">
        <v>187</v>
      </c>
      <c r="D1596" s="55">
        <v>2025</v>
      </c>
      <c r="E1596" s="56">
        <v>1</v>
      </c>
      <c r="F1596" s="57" t="s">
        <v>811</v>
      </c>
      <c r="G1596" s="57" t="s">
        <v>108</v>
      </c>
      <c r="H1596" s="57" t="s">
        <v>764</v>
      </c>
      <c r="I1596" s="59" t="s">
        <v>42</v>
      </c>
      <c r="J1596" s="60">
        <v>1000</v>
      </c>
      <c r="K1596" s="47">
        <f t="shared" si="35"/>
        <v>1000</v>
      </c>
      <c r="L1596" s="60"/>
      <c r="M1596" s="55" t="s">
        <v>43</v>
      </c>
      <c r="N1596" s="47">
        <f t="shared" si="34"/>
        <v>1000</v>
      </c>
      <c r="O1596" s="54"/>
      <c r="P1596" s="62"/>
      <c r="R1596" t="str">
        <f t="shared" si="38"/>
        <v>Abr/25</v>
      </c>
    </row>
    <row r="1597" spans="2:18" ht="15.75" customHeight="1">
      <c r="B1597" s="54">
        <v>45748</v>
      </c>
      <c r="C1597" s="55" t="s">
        <v>187</v>
      </c>
      <c r="D1597" s="55">
        <v>2025</v>
      </c>
      <c r="E1597" s="56">
        <v>1</v>
      </c>
      <c r="F1597" s="57" t="s">
        <v>805</v>
      </c>
      <c r="G1597" s="57" t="s">
        <v>108</v>
      </c>
      <c r="H1597" s="57" t="s">
        <v>805</v>
      </c>
      <c r="I1597" s="59" t="s">
        <v>42</v>
      </c>
      <c r="J1597" s="60">
        <v>900</v>
      </c>
      <c r="K1597" s="47">
        <f t="shared" si="35"/>
        <v>900</v>
      </c>
      <c r="L1597" s="60"/>
      <c r="M1597" s="55" t="s">
        <v>43</v>
      </c>
      <c r="N1597" s="47">
        <f t="shared" si="34"/>
        <v>900</v>
      </c>
      <c r="O1597" s="54"/>
      <c r="P1597" s="62"/>
      <c r="R1597" t="str">
        <f t="shared" si="38"/>
        <v>Abr/25</v>
      </c>
    </row>
    <row r="1598" spans="2:18" ht="15.75" customHeight="1">
      <c r="B1598" s="54">
        <v>45748</v>
      </c>
      <c r="C1598" s="55" t="s">
        <v>187</v>
      </c>
      <c r="D1598" s="55">
        <v>2025</v>
      </c>
      <c r="E1598" s="56">
        <v>1</v>
      </c>
      <c r="F1598" s="57" t="s">
        <v>813</v>
      </c>
      <c r="G1598" s="57" t="s">
        <v>108</v>
      </c>
      <c r="H1598" s="57" t="s">
        <v>813</v>
      </c>
      <c r="I1598" s="59" t="s">
        <v>42</v>
      </c>
      <c r="J1598" s="60">
        <v>1500</v>
      </c>
      <c r="K1598" s="47">
        <f t="shared" si="35"/>
        <v>1500</v>
      </c>
      <c r="L1598" s="60"/>
      <c r="M1598" s="55" t="s">
        <v>43</v>
      </c>
      <c r="N1598" s="47">
        <f t="shared" si="34"/>
        <v>1500</v>
      </c>
      <c r="O1598" s="54"/>
      <c r="P1598" s="62"/>
      <c r="R1598" t="str">
        <f t="shared" si="38"/>
        <v>Abr/25</v>
      </c>
    </row>
    <row r="1599" spans="2:18" ht="15.75" customHeight="1">
      <c r="B1599" s="54">
        <v>45748</v>
      </c>
      <c r="C1599" s="55" t="s">
        <v>187</v>
      </c>
      <c r="D1599" s="55">
        <v>2025</v>
      </c>
      <c r="E1599" s="56">
        <v>1</v>
      </c>
      <c r="F1599" s="58" t="s">
        <v>811</v>
      </c>
      <c r="G1599" s="57" t="s">
        <v>108</v>
      </c>
      <c r="H1599" s="58" t="s">
        <v>772</v>
      </c>
      <c r="I1599" s="59" t="s">
        <v>42</v>
      </c>
      <c r="J1599" s="96">
        <v>1000</v>
      </c>
      <c r="K1599" s="47">
        <f t="shared" si="35"/>
        <v>1000</v>
      </c>
      <c r="L1599" s="60"/>
      <c r="M1599" s="55" t="s">
        <v>43</v>
      </c>
      <c r="N1599" s="47">
        <f t="shared" si="34"/>
        <v>1000</v>
      </c>
      <c r="O1599" s="54"/>
      <c r="P1599" s="97"/>
      <c r="R1599" t="str">
        <f t="shared" si="38"/>
        <v>Abr/25</v>
      </c>
    </row>
    <row r="1600" spans="2:18" ht="15.75" customHeight="1">
      <c r="B1600" s="54">
        <v>45748</v>
      </c>
      <c r="C1600" s="55" t="s">
        <v>187</v>
      </c>
      <c r="D1600" s="55">
        <v>2025</v>
      </c>
      <c r="E1600" s="56">
        <v>1</v>
      </c>
      <c r="F1600" s="58" t="s">
        <v>463</v>
      </c>
      <c r="G1600" s="57" t="s">
        <v>108</v>
      </c>
      <c r="H1600" s="58" t="s">
        <v>464</v>
      </c>
      <c r="I1600" s="59" t="s">
        <v>42</v>
      </c>
      <c r="J1600" s="96">
        <v>600</v>
      </c>
      <c r="K1600" s="47">
        <f t="shared" si="35"/>
        <v>600</v>
      </c>
      <c r="L1600" s="60"/>
      <c r="M1600" s="55" t="s">
        <v>43</v>
      </c>
      <c r="N1600" s="47">
        <f t="shared" si="34"/>
        <v>600</v>
      </c>
      <c r="O1600" s="54"/>
      <c r="P1600" s="97"/>
      <c r="R1600" t="str">
        <f t="shared" si="38"/>
        <v>Abr/25</v>
      </c>
    </row>
    <row r="1601" spans="2:18" ht="15.75" customHeight="1">
      <c r="B1601" s="54">
        <v>45748</v>
      </c>
      <c r="C1601" s="55" t="s">
        <v>187</v>
      </c>
      <c r="D1601" s="55">
        <v>2025</v>
      </c>
      <c r="E1601" s="56">
        <v>1</v>
      </c>
      <c r="F1601" s="57" t="s">
        <v>126</v>
      </c>
      <c r="G1601" s="58" t="s">
        <v>104</v>
      </c>
      <c r="H1601" s="57" t="s">
        <v>423</v>
      </c>
      <c r="I1601" s="59" t="s">
        <v>55</v>
      </c>
      <c r="J1601" s="60">
        <v>6000</v>
      </c>
      <c r="K1601" s="47">
        <f t="shared" si="35"/>
        <v>6000</v>
      </c>
      <c r="L1601" s="60"/>
      <c r="M1601" s="55" t="s">
        <v>43</v>
      </c>
      <c r="N1601" s="47">
        <f t="shared" si="34"/>
        <v>6000</v>
      </c>
      <c r="O1601" s="54"/>
      <c r="P1601" s="97"/>
      <c r="R1601" t="str">
        <f t="shared" si="38"/>
        <v>Abr/25</v>
      </c>
    </row>
    <row r="1602" spans="2:18" ht="15.75" customHeight="1">
      <c r="B1602" s="54">
        <v>45748</v>
      </c>
      <c r="C1602" s="55" t="s">
        <v>187</v>
      </c>
      <c r="D1602" s="55">
        <v>2025</v>
      </c>
      <c r="E1602" s="56">
        <v>6</v>
      </c>
      <c r="F1602" s="58" t="s">
        <v>64</v>
      </c>
      <c r="G1602" s="57" t="s">
        <v>46</v>
      </c>
      <c r="H1602" s="58" t="s">
        <v>65</v>
      </c>
      <c r="I1602" s="59" t="s">
        <v>42</v>
      </c>
      <c r="J1602" s="96">
        <v>32.99</v>
      </c>
      <c r="K1602" s="47">
        <f t="shared" si="35"/>
        <v>197.94</v>
      </c>
      <c r="L1602" s="60"/>
      <c r="M1602" s="55" t="s">
        <v>43</v>
      </c>
      <c r="N1602" s="47">
        <f t="shared" si="34"/>
        <v>197.94</v>
      </c>
      <c r="O1602" s="54">
        <v>45762</v>
      </c>
      <c r="P1602" s="62">
        <v>19637</v>
      </c>
      <c r="R1602" t="str">
        <f t="shared" si="38"/>
        <v>Abr/25</v>
      </c>
    </row>
    <row r="1603" spans="2:18" ht="15.75" customHeight="1">
      <c r="B1603" s="54">
        <v>45748</v>
      </c>
      <c r="C1603" s="55" t="s">
        <v>187</v>
      </c>
      <c r="D1603" s="55">
        <v>2025</v>
      </c>
      <c r="E1603" s="56">
        <v>5</v>
      </c>
      <c r="F1603" s="57" t="s">
        <v>66</v>
      </c>
      <c r="G1603" s="58" t="s">
        <v>46</v>
      </c>
      <c r="H1603" s="57" t="s">
        <v>65</v>
      </c>
      <c r="I1603" s="59" t="s">
        <v>42</v>
      </c>
      <c r="J1603" s="60">
        <v>27</v>
      </c>
      <c r="K1603" s="47">
        <f t="shared" si="35"/>
        <v>135</v>
      </c>
      <c r="L1603" s="60"/>
      <c r="M1603" s="55" t="s">
        <v>43</v>
      </c>
      <c r="N1603" s="47">
        <f t="shared" si="34"/>
        <v>135</v>
      </c>
      <c r="O1603" s="54">
        <v>45762</v>
      </c>
      <c r="P1603" s="62">
        <v>19637</v>
      </c>
      <c r="R1603" t="str">
        <f t="shared" ref="R1603:R1666" si="39">IF(B1603="","",PROPER(TEXT(B1603,"mmm/aa")))</f>
        <v>Abr/25</v>
      </c>
    </row>
    <row r="1604" spans="2:18" ht="15.75" customHeight="1">
      <c r="B1604" s="54">
        <v>45748</v>
      </c>
      <c r="C1604" s="55" t="s">
        <v>187</v>
      </c>
      <c r="D1604" s="55">
        <v>2025</v>
      </c>
      <c r="E1604" s="56">
        <v>6</v>
      </c>
      <c r="F1604" s="57" t="s">
        <v>95</v>
      </c>
      <c r="G1604" s="57" t="s">
        <v>40</v>
      </c>
      <c r="H1604" s="57" t="s">
        <v>223</v>
      </c>
      <c r="I1604" s="59" t="s">
        <v>42</v>
      </c>
      <c r="J1604" s="60">
        <v>43.9</v>
      </c>
      <c r="K1604" s="47">
        <f t="shared" si="35"/>
        <v>263.39999999999998</v>
      </c>
      <c r="L1604" s="60"/>
      <c r="M1604" s="55" t="s">
        <v>43</v>
      </c>
      <c r="N1604" s="47">
        <f t="shared" si="34"/>
        <v>263.39999999999998</v>
      </c>
      <c r="O1604" s="54">
        <v>45755</v>
      </c>
      <c r="P1604" s="62">
        <v>1368720</v>
      </c>
      <c r="R1604" t="str">
        <f t="shared" si="39"/>
        <v>Abr/25</v>
      </c>
    </row>
    <row r="1605" spans="2:18" ht="15.75" customHeight="1">
      <c r="B1605" s="54">
        <v>45748</v>
      </c>
      <c r="C1605" s="55" t="s">
        <v>187</v>
      </c>
      <c r="D1605" s="55">
        <v>2025</v>
      </c>
      <c r="E1605" s="56">
        <v>6</v>
      </c>
      <c r="F1605" s="57" t="s">
        <v>814</v>
      </c>
      <c r="G1605" s="57" t="s">
        <v>40</v>
      </c>
      <c r="H1605" s="57" t="s">
        <v>223</v>
      </c>
      <c r="I1605" s="59" t="s">
        <v>42</v>
      </c>
      <c r="J1605" s="60">
        <v>121.9</v>
      </c>
      <c r="K1605" s="47">
        <f t="shared" si="35"/>
        <v>731.40000000000009</v>
      </c>
      <c r="L1605" s="60"/>
      <c r="M1605" s="55" t="s">
        <v>43</v>
      </c>
      <c r="N1605" s="47">
        <f t="shared" si="34"/>
        <v>731.40000000000009</v>
      </c>
      <c r="O1605" s="54">
        <v>45755</v>
      </c>
      <c r="P1605" s="62">
        <v>1368720</v>
      </c>
      <c r="R1605" t="str">
        <f t="shared" si="39"/>
        <v>Abr/25</v>
      </c>
    </row>
    <row r="1606" spans="2:18" ht="15.75" customHeight="1">
      <c r="B1606" s="54">
        <v>45748</v>
      </c>
      <c r="C1606" s="55" t="s">
        <v>187</v>
      </c>
      <c r="D1606" s="55">
        <v>2025</v>
      </c>
      <c r="E1606" s="56">
        <v>36</v>
      </c>
      <c r="F1606" s="57" t="s">
        <v>188</v>
      </c>
      <c r="G1606" s="57" t="s">
        <v>96</v>
      </c>
      <c r="H1606" s="57" t="s">
        <v>223</v>
      </c>
      <c r="I1606" s="59" t="s">
        <v>42</v>
      </c>
      <c r="J1606" s="60">
        <v>6.99</v>
      </c>
      <c r="K1606" s="47">
        <f t="shared" si="35"/>
        <v>251.64000000000001</v>
      </c>
      <c r="L1606" s="60"/>
      <c r="M1606" s="55" t="s">
        <v>43</v>
      </c>
      <c r="N1606" s="47">
        <f t="shared" ref="N1606:N1860" si="40">K1606+L1606</f>
        <v>251.64000000000001</v>
      </c>
      <c r="O1606" s="54">
        <v>45755</v>
      </c>
      <c r="P1606" s="62">
        <v>1368720</v>
      </c>
      <c r="R1606" t="str">
        <f t="shared" si="39"/>
        <v>Abr/25</v>
      </c>
    </row>
    <row r="1607" spans="2:18" ht="15.75" customHeight="1">
      <c r="B1607" s="54">
        <v>45748</v>
      </c>
      <c r="C1607" s="55" t="s">
        <v>187</v>
      </c>
      <c r="D1607" s="55">
        <v>2025</v>
      </c>
      <c r="E1607" s="56">
        <v>96</v>
      </c>
      <c r="F1607" s="57" t="s">
        <v>668</v>
      </c>
      <c r="G1607" s="57" t="s">
        <v>96</v>
      </c>
      <c r="H1607" s="57" t="s">
        <v>223</v>
      </c>
      <c r="I1607" s="59" t="s">
        <v>42</v>
      </c>
      <c r="J1607" s="60">
        <v>6.99</v>
      </c>
      <c r="K1607" s="47">
        <f t="shared" si="35"/>
        <v>671.04</v>
      </c>
      <c r="L1607" s="60"/>
      <c r="M1607" s="55" t="s">
        <v>43</v>
      </c>
      <c r="N1607" s="47">
        <f t="shared" si="40"/>
        <v>671.04</v>
      </c>
      <c r="O1607" s="54">
        <v>45755</v>
      </c>
      <c r="P1607" s="62">
        <v>1368720</v>
      </c>
      <c r="R1607" t="str">
        <f t="shared" si="39"/>
        <v>Abr/25</v>
      </c>
    </row>
    <row r="1608" spans="2:18" ht="15.75" customHeight="1">
      <c r="B1608" s="54">
        <v>45748</v>
      </c>
      <c r="C1608" s="55" t="s">
        <v>187</v>
      </c>
      <c r="D1608" s="55">
        <v>2025</v>
      </c>
      <c r="E1608" s="56">
        <v>4</v>
      </c>
      <c r="F1608" s="57" t="s">
        <v>587</v>
      </c>
      <c r="G1608" s="57" t="s">
        <v>40</v>
      </c>
      <c r="H1608" s="57" t="s">
        <v>293</v>
      </c>
      <c r="I1608" s="59" t="s">
        <v>42</v>
      </c>
      <c r="J1608" s="60">
        <v>69.900000000000006</v>
      </c>
      <c r="K1608" s="47">
        <f t="shared" si="35"/>
        <v>279.60000000000002</v>
      </c>
      <c r="L1608" s="60"/>
      <c r="M1608" s="55" t="s">
        <v>51</v>
      </c>
      <c r="N1608" s="47">
        <f t="shared" si="40"/>
        <v>279.60000000000002</v>
      </c>
      <c r="O1608" s="54">
        <v>45754</v>
      </c>
      <c r="P1608" s="62">
        <v>1400</v>
      </c>
      <c r="R1608" t="str">
        <f t="shared" si="39"/>
        <v>Abr/25</v>
      </c>
    </row>
    <row r="1609" spans="2:18" ht="15.75" customHeight="1">
      <c r="B1609" s="54">
        <v>45748</v>
      </c>
      <c r="C1609" s="55" t="s">
        <v>187</v>
      </c>
      <c r="D1609" s="55">
        <v>2025</v>
      </c>
      <c r="E1609" s="56">
        <v>4</v>
      </c>
      <c r="F1609" s="57" t="s">
        <v>588</v>
      </c>
      <c r="G1609" s="57" t="s">
        <v>46</v>
      </c>
      <c r="H1609" s="57" t="s">
        <v>293</v>
      </c>
      <c r="I1609" s="59" t="s">
        <v>42</v>
      </c>
      <c r="J1609" s="60">
        <v>39</v>
      </c>
      <c r="K1609" s="47">
        <f t="shared" si="35"/>
        <v>156</v>
      </c>
      <c r="L1609" s="60"/>
      <c r="M1609" s="55" t="s">
        <v>51</v>
      </c>
      <c r="N1609" s="47">
        <f t="shared" si="40"/>
        <v>156</v>
      </c>
      <c r="O1609" s="54">
        <v>45754</v>
      </c>
      <c r="P1609" s="62">
        <v>1400</v>
      </c>
      <c r="R1609" t="str">
        <f t="shared" si="39"/>
        <v>Abr/25</v>
      </c>
    </row>
    <row r="1610" spans="2:18" ht="15.75" customHeight="1">
      <c r="B1610" s="54">
        <v>45748</v>
      </c>
      <c r="C1610" s="55" t="s">
        <v>187</v>
      </c>
      <c r="D1610" s="55">
        <v>2025</v>
      </c>
      <c r="E1610" s="56">
        <v>1</v>
      </c>
      <c r="F1610" s="57" t="s">
        <v>619</v>
      </c>
      <c r="G1610" s="57" t="s">
        <v>109</v>
      </c>
      <c r="H1610" s="57" t="s">
        <v>289</v>
      </c>
      <c r="I1610" s="59" t="s">
        <v>74</v>
      </c>
      <c r="J1610" s="60">
        <v>192.5</v>
      </c>
      <c r="K1610" s="47">
        <f t="shared" si="35"/>
        <v>192.5</v>
      </c>
      <c r="L1610" s="60"/>
      <c r="M1610" s="55" t="s">
        <v>51</v>
      </c>
      <c r="N1610" s="47">
        <f t="shared" si="40"/>
        <v>192.5</v>
      </c>
      <c r="O1610" s="54">
        <v>45752</v>
      </c>
      <c r="P1610" s="62">
        <v>0</v>
      </c>
      <c r="R1610" t="str">
        <f t="shared" si="39"/>
        <v>Abr/25</v>
      </c>
    </row>
    <row r="1611" spans="2:18" ht="15.75" customHeight="1">
      <c r="B1611" s="54">
        <v>45748</v>
      </c>
      <c r="C1611" s="55" t="s">
        <v>187</v>
      </c>
      <c r="D1611" s="55">
        <v>2025</v>
      </c>
      <c r="E1611" s="56">
        <v>5</v>
      </c>
      <c r="F1611" s="45" t="s">
        <v>573</v>
      </c>
      <c r="G1611" s="45" t="s">
        <v>96</v>
      </c>
      <c r="H1611" s="45" t="s">
        <v>570</v>
      </c>
      <c r="I1611" s="46" t="s">
        <v>42</v>
      </c>
      <c r="J1611" s="47">
        <v>19.18</v>
      </c>
      <c r="K1611" s="47">
        <f t="shared" si="35"/>
        <v>95.9</v>
      </c>
      <c r="L1611" s="60"/>
      <c r="M1611" s="55" t="s">
        <v>51</v>
      </c>
      <c r="N1611" s="47">
        <f t="shared" si="40"/>
        <v>95.9</v>
      </c>
      <c r="O1611" s="54">
        <v>45754</v>
      </c>
      <c r="P1611" s="97">
        <v>636418</v>
      </c>
      <c r="R1611" t="str">
        <f t="shared" si="39"/>
        <v>Abr/25</v>
      </c>
    </row>
    <row r="1612" spans="2:18" ht="15.75" customHeight="1">
      <c r="B1612" s="54">
        <v>45748</v>
      </c>
      <c r="C1612" s="55" t="s">
        <v>187</v>
      </c>
      <c r="D1612" s="55">
        <v>2025</v>
      </c>
      <c r="E1612" s="56">
        <v>10</v>
      </c>
      <c r="F1612" s="45" t="s">
        <v>572</v>
      </c>
      <c r="G1612" s="45" t="s">
        <v>96</v>
      </c>
      <c r="H1612" s="45" t="s">
        <v>570</v>
      </c>
      <c r="I1612" s="46" t="s">
        <v>42</v>
      </c>
      <c r="J1612" s="47">
        <v>16.850000000000001</v>
      </c>
      <c r="K1612" s="47">
        <f t="shared" si="35"/>
        <v>168.5</v>
      </c>
      <c r="L1612" s="60"/>
      <c r="M1612" s="55" t="s">
        <v>51</v>
      </c>
      <c r="N1612" s="47">
        <f t="shared" si="40"/>
        <v>168.5</v>
      </c>
      <c r="O1612" s="54">
        <v>45754</v>
      </c>
      <c r="P1612" s="97">
        <v>636418</v>
      </c>
      <c r="R1612" t="str">
        <f t="shared" si="39"/>
        <v>Abr/25</v>
      </c>
    </row>
    <row r="1613" spans="2:18" ht="15.75" customHeight="1">
      <c r="B1613" s="54">
        <v>45748</v>
      </c>
      <c r="C1613" s="55" t="s">
        <v>187</v>
      </c>
      <c r="D1613" s="55">
        <v>2025</v>
      </c>
      <c r="E1613" s="56">
        <v>10</v>
      </c>
      <c r="F1613" s="45" t="s">
        <v>177</v>
      </c>
      <c r="G1613" s="45" t="s">
        <v>96</v>
      </c>
      <c r="H1613" s="45" t="s">
        <v>570</v>
      </c>
      <c r="I1613" s="46" t="s">
        <v>42</v>
      </c>
      <c r="J1613" s="47">
        <v>36.31</v>
      </c>
      <c r="K1613" s="47">
        <f t="shared" si="35"/>
        <v>363.1</v>
      </c>
      <c r="L1613" s="60"/>
      <c r="M1613" s="55" t="s">
        <v>51</v>
      </c>
      <c r="N1613" s="47">
        <f t="shared" si="40"/>
        <v>363.1</v>
      </c>
      <c r="O1613" s="54">
        <v>45754</v>
      </c>
      <c r="P1613" s="97">
        <v>636418</v>
      </c>
      <c r="R1613" t="str">
        <f t="shared" si="39"/>
        <v>Abr/25</v>
      </c>
    </row>
    <row r="1614" spans="2:18" ht="15.75" customHeight="1">
      <c r="B1614" s="54">
        <v>45748</v>
      </c>
      <c r="C1614" s="55" t="s">
        <v>187</v>
      </c>
      <c r="D1614" s="55">
        <v>2025</v>
      </c>
      <c r="E1614" s="56">
        <v>15</v>
      </c>
      <c r="F1614" s="45" t="s">
        <v>178</v>
      </c>
      <c r="G1614" s="45" t="s">
        <v>96</v>
      </c>
      <c r="H1614" s="45" t="s">
        <v>570</v>
      </c>
      <c r="I1614" s="46" t="s">
        <v>42</v>
      </c>
      <c r="J1614" s="47">
        <v>18.149999999999999</v>
      </c>
      <c r="K1614" s="47">
        <f t="shared" si="35"/>
        <v>272.25</v>
      </c>
      <c r="L1614" s="60"/>
      <c r="M1614" s="55" t="s">
        <v>51</v>
      </c>
      <c r="N1614" s="47">
        <f t="shared" si="40"/>
        <v>272.25</v>
      </c>
      <c r="O1614" s="54">
        <v>45754</v>
      </c>
      <c r="P1614" s="97">
        <v>636418</v>
      </c>
      <c r="R1614" t="str">
        <f t="shared" si="39"/>
        <v>Abr/25</v>
      </c>
    </row>
    <row r="1615" spans="2:18" ht="15.75" customHeight="1">
      <c r="B1615" s="54">
        <v>45748</v>
      </c>
      <c r="C1615" s="55" t="s">
        <v>187</v>
      </c>
      <c r="D1615" s="55">
        <v>2025</v>
      </c>
      <c r="E1615" s="56">
        <v>6</v>
      </c>
      <c r="F1615" s="45" t="s">
        <v>756</v>
      </c>
      <c r="G1615" s="45" t="s">
        <v>96</v>
      </c>
      <c r="H1615" s="45" t="s">
        <v>570</v>
      </c>
      <c r="I1615" s="46" t="s">
        <v>42</v>
      </c>
      <c r="J1615" s="47">
        <v>19.2</v>
      </c>
      <c r="K1615" s="47">
        <f t="shared" si="35"/>
        <v>115.19999999999999</v>
      </c>
      <c r="L1615" s="60"/>
      <c r="M1615" s="55" t="s">
        <v>51</v>
      </c>
      <c r="N1615" s="47">
        <f t="shared" si="40"/>
        <v>115.19999999999999</v>
      </c>
      <c r="O1615" s="54">
        <v>45754</v>
      </c>
      <c r="P1615" s="97">
        <v>636418</v>
      </c>
      <c r="R1615" t="str">
        <f t="shared" si="39"/>
        <v>Abr/25</v>
      </c>
    </row>
    <row r="1616" spans="2:18" ht="15.75" customHeight="1">
      <c r="B1616" s="54">
        <v>45748</v>
      </c>
      <c r="C1616" s="55" t="s">
        <v>187</v>
      </c>
      <c r="D1616" s="55">
        <v>2025</v>
      </c>
      <c r="E1616" s="56">
        <v>6</v>
      </c>
      <c r="F1616" s="45" t="s">
        <v>757</v>
      </c>
      <c r="G1616" s="45" t="s">
        <v>96</v>
      </c>
      <c r="H1616" s="45" t="s">
        <v>570</v>
      </c>
      <c r="I1616" s="46" t="s">
        <v>42</v>
      </c>
      <c r="J1616" s="47">
        <v>18.239999999999998</v>
      </c>
      <c r="K1616" s="47">
        <f t="shared" si="35"/>
        <v>109.44</v>
      </c>
      <c r="L1616" s="60"/>
      <c r="M1616" s="55" t="s">
        <v>51</v>
      </c>
      <c r="N1616" s="47">
        <f t="shared" si="40"/>
        <v>109.44</v>
      </c>
      <c r="O1616" s="54">
        <v>45754</v>
      </c>
      <c r="P1616" s="97">
        <v>636418</v>
      </c>
      <c r="R1616" t="str">
        <f t="shared" si="39"/>
        <v>Abr/25</v>
      </c>
    </row>
    <row r="1617" spans="2:18" ht="15.75" customHeight="1">
      <c r="B1617" s="54">
        <v>45748</v>
      </c>
      <c r="C1617" s="55" t="s">
        <v>187</v>
      </c>
      <c r="D1617" s="55">
        <v>2025</v>
      </c>
      <c r="E1617" s="56">
        <v>10</v>
      </c>
      <c r="F1617" s="45" t="s">
        <v>571</v>
      </c>
      <c r="G1617" s="45" t="s">
        <v>96</v>
      </c>
      <c r="H1617" s="45" t="s">
        <v>570</v>
      </c>
      <c r="I1617" s="46" t="s">
        <v>42</v>
      </c>
      <c r="J1617" s="47">
        <v>16.38</v>
      </c>
      <c r="K1617" s="47">
        <f t="shared" si="35"/>
        <v>163.79999999999998</v>
      </c>
      <c r="L1617" s="60"/>
      <c r="M1617" s="55" t="s">
        <v>51</v>
      </c>
      <c r="N1617" s="47">
        <f t="shared" si="40"/>
        <v>163.79999999999998</v>
      </c>
      <c r="O1617" s="54">
        <v>45754</v>
      </c>
      <c r="P1617" s="97">
        <v>636418</v>
      </c>
      <c r="R1617" t="str">
        <f t="shared" si="39"/>
        <v>Abr/25</v>
      </c>
    </row>
    <row r="1618" spans="2:18" ht="15.75" customHeight="1">
      <c r="B1618" s="54">
        <v>45748</v>
      </c>
      <c r="C1618" s="55" t="s">
        <v>187</v>
      </c>
      <c r="D1618" s="55">
        <v>2025</v>
      </c>
      <c r="E1618" s="56">
        <v>10</v>
      </c>
      <c r="F1618" s="45" t="s">
        <v>201</v>
      </c>
      <c r="G1618" s="45" t="s">
        <v>96</v>
      </c>
      <c r="H1618" s="45" t="s">
        <v>570</v>
      </c>
      <c r="I1618" s="46" t="s">
        <v>42</v>
      </c>
      <c r="J1618" s="47">
        <v>17.27</v>
      </c>
      <c r="K1618" s="47">
        <f t="shared" si="35"/>
        <v>172.7</v>
      </c>
      <c r="L1618" s="60"/>
      <c r="M1618" s="55" t="s">
        <v>51</v>
      </c>
      <c r="N1618" s="47">
        <f t="shared" si="40"/>
        <v>172.7</v>
      </c>
      <c r="O1618" s="54">
        <v>45754</v>
      </c>
      <c r="P1618" s="97">
        <v>636418</v>
      </c>
      <c r="R1618" t="str">
        <f t="shared" si="39"/>
        <v>Abr/25</v>
      </c>
    </row>
    <row r="1619" spans="2:18" ht="15.75" customHeight="1">
      <c r="B1619" s="54">
        <v>45748</v>
      </c>
      <c r="C1619" s="55" t="s">
        <v>187</v>
      </c>
      <c r="D1619" s="55">
        <v>2025</v>
      </c>
      <c r="E1619" s="56">
        <v>6</v>
      </c>
      <c r="F1619" s="45" t="s">
        <v>200</v>
      </c>
      <c r="G1619" s="45" t="s">
        <v>96</v>
      </c>
      <c r="H1619" s="45" t="s">
        <v>570</v>
      </c>
      <c r="I1619" s="46" t="s">
        <v>42</v>
      </c>
      <c r="J1619" s="47">
        <v>17.48</v>
      </c>
      <c r="K1619" s="47">
        <f t="shared" si="35"/>
        <v>104.88</v>
      </c>
      <c r="L1619" s="60"/>
      <c r="M1619" s="55" t="s">
        <v>51</v>
      </c>
      <c r="N1619" s="47">
        <f t="shared" si="40"/>
        <v>104.88</v>
      </c>
      <c r="O1619" s="54">
        <v>45754</v>
      </c>
      <c r="P1619" s="97">
        <v>636418</v>
      </c>
      <c r="R1619" t="str">
        <f t="shared" si="39"/>
        <v>Abr/25</v>
      </c>
    </row>
    <row r="1620" spans="2:18" ht="15.75" customHeight="1">
      <c r="B1620" s="54">
        <v>45748</v>
      </c>
      <c r="C1620" s="55" t="s">
        <v>187</v>
      </c>
      <c r="D1620" s="55">
        <v>2025</v>
      </c>
      <c r="E1620" s="56">
        <v>6</v>
      </c>
      <c r="F1620" s="45" t="s">
        <v>495</v>
      </c>
      <c r="G1620" s="45" t="s">
        <v>96</v>
      </c>
      <c r="H1620" s="45" t="s">
        <v>570</v>
      </c>
      <c r="I1620" s="46" t="s">
        <v>42</v>
      </c>
      <c r="J1620" s="47">
        <v>17.48</v>
      </c>
      <c r="K1620" s="47">
        <f t="shared" si="35"/>
        <v>104.88</v>
      </c>
      <c r="L1620" s="60"/>
      <c r="M1620" s="55" t="s">
        <v>51</v>
      </c>
      <c r="N1620" s="47">
        <f t="shared" si="40"/>
        <v>104.88</v>
      </c>
      <c r="O1620" s="54">
        <v>45754</v>
      </c>
      <c r="P1620" s="97">
        <v>636418</v>
      </c>
      <c r="R1620" t="str">
        <f t="shared" si="39"/>
        <v>Abr/25</v>
      </c>
    </row>
    <row r="1621" spans="2:18" ht="15.75" customHeight="1">
      <c r="B1621" s="54">
        <v>45748</v>
      </c>
      <c r="C1621" s="55" t="s">
        <v>187</v>
      </c>
      <c r="D1621" s="55">
        <v>2025</v>
      </c>
      <c r="E1621" s="56">
        <v>6</v>
      </c>
      <c r="F1621" s="57" t="s">
        <v>357</v>
      </c>
      <c r="G1621" s="57" t="s">
        <v>96</v>
      </c>
      <c r="H1621" s="57" t="s">
        <v>570</v>
      </c>
      <c r="I1621" s="59" t="s">
        <v>42</v>
      </c>
      <c r="J1621" s="60">
        <v>17.63</v>
      </c>
      <c r="K1621" s="47">
        <f t="shared" si="35"/>
        <v>105.78</v>
      </c>
      <c r="L1621" s="60"/>
      <c r="M1621" s="55" t="s">
        <v>51</v>
      </c>
      <c r="N1621" s="47">
        <f t="shared" si="40"/>
        <v>105.78</v>
      </c>
      <c r="O1621" s="54">
        <v>45754</v>
      </c>
      <c r="P1621" s="97">
        <v>636418</v>
      </c>
      <c r="R1621" t="str">
        <f t="shared" si="39"/>
        <v>Abr/25</v>
      </c>
    </row>
    <row r="1622" spans="2:18" ht="15.75" customHeight="1">
      <c r="B1622" s="54">
        <v>45748</v>
      </c>
      <c r="C1622" s="55" t="s">
        <v>187</v>
      </c>
      <c r="D1622" s="55">
        <v>2025</v>
      </c>
      <c r="E1622" s="56">
        <v>1</v>
      </c>
      <c r="F1622" s="57" t="s">
        <v>815</v>
      </c>
      <c r="G1622" s="57" t="s">
        <v>46</v>
      </c>
      <c r="H1622" s="57" t="s">
        <v>816</v>
      </c>
      <c r="I1622" s="59" t="s">
        <v>42</v>
      </c>
      <c r="J1622" s="60">
        <v>183.29</v>
      </c>
      <c r="K1622" s="47">
        <f t="shared" si="35"/>
        <v>183.29</v>
      </c>
      <c r="L1622" s="60"/>
      <c r="M1622" s="55" t="s">
        <v>43</v>
      </c>
      <c r="N1622" s="47">
        <f t="shared" si="40"/>
        <v>183.29</v>
      </c>
      <c r="O1622" s="54">
        <v>45748</v>
      </c>
      <c r="P1622" s="62">
        <v>0</v>
      </c>
      <c r="R1622" t="str">
        <f t="shared" si="39"/>
        <v>Abr/25</v>
      </c>
    </row>
    <row r="1623" spans="2:18" ht="15.75" customHeight="1">
      <c r="B1623" s="54">
        <v>45748</v>
      </c>
      <c r="C1623" s="55" t="s">
        <v>187</v>
      </c>
      <c r="D1623" s="55">
        <v>2025</v>
      </c>
      <c r="E1623" s="56">
        <v>1</v>
      </c>
      <c r="F1623" s="58" t="s">
        <v>817</v>
      </c>
      <c r="G1623" s="57" t="s">
        <v>61</v>
      </c>
      <c r="H1623" s="58" t="s">
        <v>342</v>
      </c>
      <c r="I1623" s="59" t="s">
        <v>42</v>
      </c>
      <c r="J1623" s="96">
        <v>850</v>
      </c>
      <c r="K1623" s="47">
        <f t="shared" si="35"/>
        <v>850</v>
      </c>
      <c r="L1623" s="60"/>
      <c r="M1623" s="55" t="s">
        <v>43</v>
      </c>
      <c r="N1623" s="47">
        <f t="shared" si="40"/>
        <v>850</v>
      </c>
      <c r="O1623" s="54">
        <v>45748</v>
      </c>
      <c r="P1623" s="97">
        <v>0</v>
      </c>
      <c r="R1623" t="str">
        <f t="shared" si="39"/>
        <v>Abr/25</v>
      </c>
    </row>
    <row r="1624" spans="2:18" ht="15.75" customHeight="1">
      <c r="B1624" s="54">
        <v>45748</v>
      </c>
      <c r="C1624" s="55" t="s">
        <v>187</v>
      </c>
      <c r="D1624" s="55">
        <v>2025</v>
      </c>
      <c r="E1624" s="56">
        <v>1</v>
      </c>
      <c r="F1624" s="58" t="s">
        <v>818</v>
      </c>
      <c r="G1624" s="57" t="s">
        <v>46</v>
      </c>
      <c r="H1624" s="58" t="s">
        <v>342</v>
      </c>
      <c r="I1624" s="59" t="s">
        <v>42</v>
      </c>
      <c r="J1624" s="96">
        <v>250</v>
      </c>
      <c r="K1624" s="47">
        <f t="shared" si="35"/>
        <v>250</v>
      </c>
      <c r="L1624" s="60"/>
      <c r="M1624" s="55" t="s">
        <v>43</v>
      </c>
      <c r="N1624" s="47">
        <f t="shared" si="40"/>
        <v>250</v>
      </c>
      <c r="O1624" s="54">
        <v>45748</v>
      </c>
      <c r="P1624" s="97">
        <v>0</v>
      </c>
      <c r="R1624" t="str">
        <f t="shared" si="39"/>
        <v>Abr/25</v>
      </c>
    </row>
    <row r="1625" spans="2:18" ht="15.75" customHeight="1">
      <c r="B1625" s="54">
        <v>45748</v>
      </c>
      <c r="C1625" s="55" t="s">
        <v>187</v>
      </c>
      <c r="D1625" s="55">
        <v>2025</v>
      </c>
      <c r="E1625" s="56">
        <v>2</v>
      </c>
      <c r="F1625" s="57" t="s">
        <v>391</v>
      </c>
      <c r="G1625" s="58" t="s">
        <v>46</v>
      </c>
      <c r="H1625" s="58" t="s">
        <v>220</v>
      </c>
      <c r="I1625" s="59" t="s">
        <v>42</v>
      </c>
      <c r="J1625" s="60">
        <v>9</v>
      </c>
      <c r="K1625" s="47">
        <f t="shared" si="35"/>
        <v>18</v>
      </c>
      <c r="L1625" s="60"/>
      <c r="M1625" s="55" t="s">
        <v>43</v>
      </c>
      <c r="N1625" s="47">
        <f t="shared" si="40"/>
        <v>18</v>
      </c>
      <c r="O1625" s="54">
        <v>45762</v>
      </c>
      <c r="P1625" s="62">
        <v>24741</v>
      </c>
      <c r="R1625" t="str">
        <f t="shared" si="39"/>
        <v>Abr/25</v>
      </c>
    </row>
    <row r="1626" spans="2:18" ht="15.75" customHeight="1">
      <c r="B1626" s="54">
        <v>45748</v>
      </c>
      <c r="C1626" s="55" t="s">
        <v>187</v>
      </c>
      <c r="D1626" s="55">
        <v>2025</v>
      </c>
      <c r="E1626" s="56">
        <v>4</v>
      </c>
      <c r="F1626" s="58" t="s">
        <v>486</v>
      </c>
      <c r="G1626" s="57" t="s">
        <v>46</v>
      </c>
      <c r="H1626" s="58" t="s">
        <v>220</v>
      </c>
      <c r="I1626" s="59" t="s">
        <v>42</v>
      </c>
      <c r="J1626" s="96">
        <v>6.5</v>
      </c>
      <c r="K1626" s="47">
        <f t="shared" si="35"/>
        <v>26</v>
      </c>
      <c r="L1626" s="60"/>
      <c r="M1626" s="55" t="s">
        <v>43</v>
      </c>
      <c r="N1626" s="47">
        <f t="shared" si="40"/>
        <v>26</v>
      </c>
      <c r="O1626" s="54">
        <v>45762</v>
      </c>
      <c r="P1626" s="62">
        <v>24741</v>
      </c>
      <c r="R1626" t="str">
        <f t="shared" si="39"/>
        <v>Abr/25</v>
      </c>
    </row>
    <row r="1627" spans="2:18" ht="15.75" customHeight="1">
      <c r="B1627" s="54">
        <v>45748</v>
      </c>
      <c r="C1627" s="55" t="s">
        <v>187</v>
      </c>
      <c r="D1627" s="55">
        <v>2025</v>
      </c>
      <c r="E1627" s="56">
        <v>1</v>
      </c>
      <c r="F1627" s="58" t="s">
        <v>744</v>
      </c>
      <c r="G1627" s="57" t="s">
        <v>46</v>
      </c>
      <c r="H1627" s="58" t="s">
        <v>220</v>
      </c>
      <c r="I1627" s="59" t="s">
        <v>42</v>
      </c>
      <c r="J1627" s="96">
        <v>6</v>
      </c>
      <c r="K1627" s="47">
        <f t="shared" si="35"/>
        <v>6</v>
      </c>
      <c r="L1627" s="60"/>
      <c r="M1627" s="55" t="s">
        <v>43</v>
      </c>
      <c r="N1627" s="47">
        <f t="shared" si="40"/>
        <v>6</v>
      </c>
      <c r="O1627" s="54">
        <v>45762</v>
      </c>
      <c r="P1627" s="62">
        <v>24741</v>
      </c>
      <c r="R1627" t="str">
        <f t="shared" si="39"/>
        <v>Abr/25</v>
      </c>
    </row>
    <row r="1628" spans="2:18" ht="15.75" customHeight="1">
      <c r="B1628" s="54">
        <v>45749</v>
      </c>
      <c r="C1628" s="55" t="s">
        <v>187</v>
      </c>
      <c r="D1628" s="55">
        <v>2025</v>
      </c>
      <c r="E1628" s="56">
        <v>5</v>
      </c>
      <c r="F1628" s="58" t="s">
        <v>64</v>
      </c>
      <c r="G1628" s="57" t="s">
        <v>46</v>
      </c>
      <c r="H1628" s="58" t="s">
        <v>65</v>
      </c>
      <c r="I1628" s="59" t="s">
        <v>42</v>
      </c>
      <c r="J1628" s="96">
        <v>32.99</v>
      </c>
      <c r="K1628" s="47">
        <f t="shared" si="35"/>
        <v>164.95000000000002</v>
      </c>
      <c r="L1628" s="60"/>
      <c r="M1628" s="55" t="s">
        <v>43</v>
      </c>
      <c r="N1628" s="47">
        <f t="shared" si="40"/>
        <v>164.95000000000002</v>
      </c>
      <c r="O1628" s="54">
        <v>45762</v>
      </c>
      <c r="P1628" s="97">
        <v>19657</v>
      </c>
      <c r="R1628" t="str">
        <f t="shared" si="39"/>
        <v>Abr/25</v>
      </c>
    </row>
    <row r="1629" spans="2:18" ht="15.75" customHeight="1">
      <c r="B1629" s="54">
        <v>45749</v>
      </c>
      <c r="C1629" s="55" t="s">
        <v>187</v>
      </c>
      <c r="D1629" s="55">
        <v>2025</v>
      </c>
      <c r="E1629" s="56">
        <v>3</v>
      </c>
      <c r="F1629" s="57" t="s">
        <v>66</v>
      </c>
      <c r="G1629" s="58" t="s">
        <v>46</v>
      </c>
      <c r="H1629" s="57" t="s">
        <v>65</v>
      </c>
      <c r="I1629" s="59" t="s">
        <v>42</v>
      </c>
      <c r="J1629" s="60">
        <v>27</v>
      </c>
      <c r="K1629" s="47">
        <f t="shared" si="35"/>
        <v>81</v>
      </c>
      <c r="L1629" s="60"/>
      <c r="M1629" s="55" t="s">
        <v>43</v>
      </c>
      <c r="N1629" s="47">
        <f t="shared" si="40"/>
        <v>81</v>
      </c>
      <c r="O1629" s="54">
        <v>45762</v>
      </c>
      <c r="P1629" s="97">
        <v>19657</v>
      </c>
      <c r="R1629" t="str">
        <f t="shared" si="39"/>
        <v>Abr/25</v>
      </c>
    </row>
    <row r="1630" spans="2:18" ht="15.75" customHeight="1">
      <c r="B1630" s="54">
        <v>45749</v>
      </c>
      <c r="C1630" s="55" t="s">
        <v>187</v>
      </c>
      <c r="D1630" s="55">
        <v>2025</v>
      </c>
      <c r="E1630" s="56">
        <v>6</v>
      </c>
      <c r="F1630" s="57" t="s">
        <v>81</v>
      </c>
      <c r="G1630" s="57" t="s">
        <v>77</v>
      </c>
      <c r="H1630" s="57" t="s">
        <v>78</v>
      </c>
      <c r="I1630" s="59" t="s">
        <v>42</v>
      </c>
      <c r="J1630" s="60">
        <v>510</v>
      </c>
      <c r="K1630" s="47">
        <f t="shared" si="35"/>
        <v>3060</v>
      </c>
      <c r="L1630" s="60"/>
      <c r="M1630" s="55" t="s">
        <v>43</v>
      </c>
      <c r="N1630" s="47">
        <f t="shared" si="40"/>
        <v>3060</v>
      </c>
      <c r="O1630" s="54">
        <v>45754</v>
      </c>
      <c r="P1630" s="62">
        <v>985</v>
      </c>
      <c r="R1630" t="str">
        <f t="shared" si="39"/>
        <v>Abr/25</v>
      </c>
    </row>
    <row r="1631" spans="2:18" ht="15.75" customHeight="1">
      <c r="B1631" s="54">
        <v>45749</v>
      </c>
      <c r="C1631" s="55" t="s">
        <v>187</v>
      </c>
      <c r="D1631" s="55">
        <v>2025</v>
      </c>
      <c r="E1631" s="56">
        <v>1</v>
      </c>
      <c r="F1631" s="57" t="s">
        <v>75</v>
      </c>
      <c r="G1631" s="57" t="s">
        <v>77</v>
      </c>
      <c r="H1631" s="57" t="s">
        <v>78</v>
      </c>
      <c r="I1631" s="59" t="s">
        <v>42</v>
      </c>
      <c r="J1631" s="60">
        <v>435</v>
      </c>
      <c r="K1631" s="47">
        <f t="shared" si="35"/>
        <v>435</v>
      </c>
      <c r="L1631" s="60"/>
      <c r="M1631" s="55" t="s">
        <v>43</v>
      </c>
      <c r="N1631" s="47">
        <f t="shared" si="40"/>
        <v>435</v>
      </c>
      <c r="O1631" s="54">
        <v>45754</v>
      </c>
      <c r="P1631" s="62">
        <v>985</v>
      </c>
      <c r="R1631" t="str">
        <f t="shared" si="39"/>
        <v>Abr/25</v>
      </c>
    </row>
    <row r="1632" spans="2:18" ht="15.75" customHeight="1">
      <c r="B1632" s="54">
        <v>45749</v>
      </c>
      <c r="C1632" s="55" t="s">
        <v>187</v>
      </c>
      <c r="D1632" s="55">
        <v>2025</v>
      </c>
      <c r="E1632" s="56">
        <v>30</v>
      </c>
      <c r="F1632" s="57" t="s">
        <v>819</v>
      </c>
      <c r="G1632" s="57" t="s">
        <v>46</v>
      </c>
      <c r="H1632" s="57" t="s">
        <v>231</v>
      </c>
      <c r="I1632" s="59" t="s">
        <v>42</v>
      </c>
      <c r="J1632" s="60">
        <v>44.64</v>
      </c>
      <c r="K1632" s="47">
        <f t="shared" si="35"/>
        <v>1339.2</v>
      </c>
      <c r="L1632" s="60"/>
      <c r="M1632" s="55" t="s">
        <v>51</v>
      </c>
      <c r="N1632" s="47">
        <f t="shared" si="40"/>
        <v>1339.2</v>
      </c>
      <c r="O1632" s="54">
        <v>45770</v>
      </c>
      <c r="P1632" s="62">
        <v>958581</v>
      </c>
      <c r="R1632" t="str">
        <f t="shared" si="39"/>
        <v>Abr/25</v>
      </c>
    </row>
    <row r="1633" spans="2:18" ht="15.75" customHeight="1">
      <c r="B1633" s="54">
        <v>45749</v>
      </c>
      <c r="C1633" s="55" t="s">
        <v>187</v>
      </c>
      <c r="D1633" s="55">
        <v>2025</v>
      </c>
      <c r="E1633" s="56">
        <v>5</v>
      </c>
      <c r="F1633" s="57" t="s">
        <v>820</v>
      </c>
      <c r="G1633" s="57" t="s">
        <v>46</v>
      </c>
      <c r="H1633" s="57" t="s">
        <v>195</v>
      </c>
      <c r="I1633" s="59" t="s">
        <v>42</v>
      </c>
      <c r="J1633" s="60">
        <v>222.4</v>
      </c>
      <c r="K1633" s="47">
        <f t="shared" si="35"/>
        <v>1112</v>
      </c>
      <c r="L1633" s="60"/>
      <c r="M1633" s="55" t="s">
        <v>51</v>
      </c>
      <c r="N1633" s="47">
        <f t="shared" si="40"/>
        <v>1112</v>
      </c>
      <c r="O1633" s="54">
        <v>45757</v>
      </c>
      <c r="P1633" s="62">
        <v>295407</v>
      </c>
      <c r="R1633" t="str">
        <f t="shared" si="39"/>
        <v>Abr/25</v>
      </c>
    </row>
    <row r="1634" spans="2:18" ht="15.75" customHeight="1">
      <c r="B1634" s="54">
        <v>45749</v>
      </c>
      <c r="C1634" s="55" t="s">
        <v>187</v>
      </c>
      <c r="D1634" s="55">
        <v>2025</v>
      </c>
      <c r="E1634" s="56">
        <v>1</v>
      </c>
      <c r="F1634" s="57" t="s">
        <v>821</v>
      </c>
      <c r="G1634" s="57" t="s">
        <v>57</v>
      </c>
      <c r="H1634" s="58" t="s">
        <v>822</v>
      </c>
      <c r="I1634" s="59" t="s">
        <v>42</v>
      </c>
      <c r="J1634" s="96">
        <v>356.95</v>
      </c>
      <c r="K1634" s="47">
        <f t="shared" si="35"/>
        <v>356.95</v>
      </c>
      <c r="L1634" s="60"/>
      <c r="M1634" s="55" t="s">
        <v>43</v>
      </c>
      <c r="N1634" s="47">
        <f t="shared" si="40"/>
        <v>356.95</v>
      </c>
      <c r="O1634" s="54">
        <v>45749</v>
      </c>
      <c r="P1634" s="97">
        <v>0</v>
      </c>
      <c r="R1634" t="str">
        <f t="shared" si="39"/>
        <v>Abr/25</v>
      </c>
    </row>
    <row r="1635" spans="2:18" ht="15.75" customHeight="1">
      <c r="B1635" s="54">
        <v>45750</v>
      </c>
      <c r="C1635" s="55" t="s">
        <v>187</v>
      </c>
      <c r="D1635" s="55">
        <v>2025</v>
      </c>
      <c r="E1635" s="56">
        <v>6</v>
      </c>
      <c r="F1635" s="58" t="s">
        <v>64</v>
      </c>
      <c r="G1635" s="57" t="s">
        <v>46</v>
      </c>
      <c r="H1635" s="58" t="s">
        <v>65</v>
      </c>
      <c r="I1635" s="59" t="s">
        <v>42</v>
      </c>
      <c r="J1635" s="96">
        <v>32.99</v>
      </c>
      <c r="K1635" s="47">
        <f t="shared" si="35"/>
        <v>197.94</v>
      </c>
      <c r="L1635" s="60"/>
      <c r="M1635" s="55" t="s">
        <v>43</v>
      </c>
      <c r="N1635" s="47">
        <f t="shared" si="40"/>
        <v>197.94</v>
      </c>
      <c r="O1635" s="54">
        <v>45762</v>
      </c>
      <c r="P1635" s="62">
        <v>19689</v>
      </c>
      <c r="R1635" t="str">
        <f t="shared" si="39"/>
        <v>Abr/25</v>
      </c>
    </row>
    <row r="1636" spans="2:18" ht="15.75" customHeight="1">
      <c r="B1636" s="54">
        <v>45750</v>
      </c>
      <c r="C1636" s="55" t="s">
        <v>187</v>
      </c>
      <c r="D1636" s="55">
        <v>2025</v>
      </c>
      <c r="E1636" s="56">
        <v>3</v>
      </c>
      <c r="F1636" s="57" t="s">
        <v>66</v>
      </c>
      <c r="G1636" s="58" t="s">
        <v>46</v>
      </c>
      <c r="H1636" s="57" t="s">
        <v>65</v>
      </c>
      <c r="I1636" s="59" t="s">
        <v>42</v>
      </c>
      <c r="J1636" s="60">
        <v>27</v>
      </c>
      <c r="K1636" s="47">
        <f t="shared" si="35"/>
        <v>81</v>
      </c>
      <c r="L1636" s="60"/>
      <c r="M1636" s="55" t="s">
        <v>43</v>
      </c>
      <c r="N1636" s="47">
        <f t="shared" si="40"/>
        <v>81</v>
      </c>
      <c r="O1636" s="54">
        <v>45762</v>
      </c>
      <c r="P1636" s="62">
        <v>19689</v>
      </c>
      <c r="R1636" t="str">
        <f t="shared" si="39"/>
        <v>Abr/25</v>
      </c>
    </row>
    <row r="1637" spans="2:18" ht="15.75" customHeight="1">
      <c r="B1637" s="54">
        <v>45750</v>
      </c>
      <c r="C1637" s="55" t="s">
        <v>187</v>
      </c>
      <c r="D1637" s="55">
        <v>2025</v>
      </c>
      <c r="E1637" s="56">
        <v>2</v>
      </c>
      <c r="F1637" s="57" t="s">
        <v>820</v>
      </c>
      <c r="G1637" s="57" t="s">
        <v>46</v>
      </c>
      <c r="H1637" s="57" t="s">
        <v>195</v>
      </c>
      <c r="I1637" s="59" t="s">
        <v>42</v>
      </c>
      <c r="J1637" s="60">
        <v>222.4</v>
      </c>
      <c r="K1637" s="47">
        <f t="shared" si="35"/>
        <v>444.8</v>
      </c>
      <c r="L1637" s="60"/>
      <c r="M1637" s="55" t="s">
        <v>51</v>
      </c>
      <c r="N1637" s="47">
        <f t="shared" si="40"/>
        <v>444.8</v>
      </c>
      <c r="O1637" s="54">
        <v>45761</v>
      </c>
      <c r="P1637" s="62">
        <v>295805</v>
      </c>
      <c r="R1637" t="str">
        <f t="shared" si="39"/>
        <v>Abr/25</v>
      </c>
    </row>
    <row r="1638" spans="2:18" ht="15.75" customHeight="1">
      <c r="B1638" s="54">
        <v>45750</v>
      </c>
      <c r="C1638" s="55" t="s">
        <v>187</v>
      </c>
      <c r="D1638" s="55">
        <v>2025</v>
      </c>
      <c r="E1638" s="127">
        <v>13.44</v>
      </c>
      <c r="F1638" s="57" t="s">
        <v>488</v>
      </c>
      <c r="G1638" s="57" t="s">
        <v>46</v>
      </c>
      <c r="H1638" s="57" t="s">
        <v>823</v>
      </c>
      <c r="I1638" s="59" t="s">
        <v>42</v>
      </c>
      <c r="J1638" s="60">
        <v>32.845199999999998</v>
      </c>
      <c r="K1638" s="47">
        <f t="shared" si="35"/>
        <v>441.43948799999998</v>
      </c>
      <c r="L1638" s="60"/>
      <c r="M1638" s="55" t="s">
        <v>51</v>
      </c>
      <c r="N1638" s="47">
        <f t="shared" si="40"/>
        <v>441.43948799999998</v>
      </c>
      <c r="O1638" s="54">
        <v>45755</v>
      </c>
      <c r="P1638" s="62">
        <v>2309449</v>
      </c>
      <c r="R1638" t="str">
        <f t="shared" si="39"/>
        <v>Abr/25</v>
      </c>
    </row>
    <row r="1639" spans="2:18" ht="15.75" customHeight="1">
      <c r="B1639" s="54">
        <v>45750</v>
      </c>
      <c r="C1639" s="55" t="s">
        <v>187</v>
      </c>
      <c r="D1639" s="55">
        <v>2025</v>
      </c>
      <c r="E1639" s="127">
        <v>4.4800000000000004</v>
      </c>
      <c r="F1639" s="57" t="s">
        <v>197</v>
      </c>
      <c r="G1639" s="57" t="s">
        <v>46</v>
      </c>
      <c r="H1639" s="57" t="s">
        <v>823</v>
      </c>
      <c r="I1639" s="59" t="s">
        <v>42</v>
      </c>
      <c r="J1639" s="60">
        <v>35.880000000000003</v>
      </c>
      <c r="K1639" s="47">
        <f t="shared" si="35"/>
        <v>160.74240000000003</v>
      </c>
      <c r="L1639" s="60"/>
      <c r="M1639" s="55" t="s">
        <v>51</v>
      </c>
      <c r="N1639" s="47">
        <f t="shared" si="40"/>
        <v>160.74240000000003</v>
      </c>
      <c r="O1639" s="54">
        <v>45755</v>
      </c>
      <c r="P1639" s="62">
        <v>2309449</v>
      </c>
      <c r="R1639" t="str">
        <f t="shared" si="39"/>
        <v>Abr/25</v>
      </c>
    </row>
    <row r="1640" spans="2:18" ht="15.75" customHeight="1">
      <c r="B1640" s="54">
        <v>45750</v>
      </c>
      <c r="C1640" s="55" t="s">
        <v>187</v>
      </c>
      <c r="D1640" s="55">
        <v>2025</v>
      </c>
      <c r="E1640" s="127">
        <v>10.5</v>
      </c>
      <c r="F1640" s="57" t="s">
        <v>208</v>
      </c>
      <c r="G1640" s="57" t="s">
        <v>46</v>
      </c>
      <c r="H1640" s="57" t="s">
        <v>633</v>
      </c>
      <c r="I1640" s="59" t="s">
        <v>42</v>
      </c>
      <c r="J1640" s="60">
        <v>21.067599999999999</v>
      </c>
      <c r="K1640" s="47">
        <f t="shared" si="35"/>
        <v>221.20979999999997</v>
      </c>
      <c r="L1640" s="60"/>
      <c r="M1640" s="55" t="s">
        <v>51</v>
      </c>
      <c r="N1640" s="47">
        <f t="shared" si="40"/>
        <v>221.20979999999997</v>
      </c>
      <c r="O1640" s="54">
        <v>45757</v>
      </c>
      <c r="P1640" s="62">
        <v>34960</v>
      </c>
      <c r="R1640" t="str">
        <f t="shared" si="39"/>
        <v>Abr/25</v>
      </c>
    </row>
    <row r="1641" spans="2:18" ht="15.75" customHeight="1">
      <c r="B1641" s="54">
        <v>45750</v>
      </c>
      <c r="C1641" s="55" t="s">
        <v>187</v>
      </c>
      <c r="D1641" s="55">
        <v>2025</v>
      </c>
      <c r="E1641" s="127">
        <v>37.5</v>
      </c>
      <c r="F1641" s="57" t="s">
        <v>824</v>
      </c>
      <c r="G1641" s="57" t="s">
        <v>46</v>
      </c>
      <c r="H1641" s="57" t="s">
        <v>633</v>
      </c>
      <c r="I1641" s="59" t="s">
        <v>42</v>
      </c>
      <c r="J1641" s="60">
        <v>16.274000000000001</v>
      </c>
      <c r="K1641" s="47">
        <f t="shared" si="35"/>
        <v>610.27500000000009</v>
      </c>
      <c r="L1641" s="60"/>
      <c r="M1641" s="55" t="s">
        <v>51</v>
      </c>
      <c r="N1641" s="47">
        <f t="shared" si="40"/>
        <v>610.27500000000009</v>
      </c>
      <c r="O1641" s="54">
        <v>45757</v>
      </c>
      <c r="P1641" s="62">
        <v>34960</v>
      </c>
      <c r="R1641" t="str">
        <f t="shared" si="39"/>
        <v>Abr/25</v>
      </c>
    </row>
    <row r="1642" spans="2:18" ht="15.75" customHeight="1">
      <c r="B1642" s="54">
        <v>45750</v>
      </c>
      <c r="C1642" s="55" t="s">
        <v>187</v>
      </c>
      <c r="D1642" s="55">
        <v>2025</v>
      </c>
      <c r="E1642" s="116">
        <v>12.5</v>
      </c>
      <c r="F1642" s="57" t="s">
        <v>723</v>
      </c>
      <c r="G1642" s="57" t="s">
        <v>46</v>
      </c>
      <c r="H1642" s="57" t="s">
        <v>633</v>
      </c>
      <c r="I1642" s="59" t="s">
        <v>42</v>
      </c>
      <c r="J1642" s="60">
        <v>17.989999999999998</v>
      </c>
      <c r="K1642" s="47">
        <f t="shared" si="35"/>
        <v>224.87499999999997</v>
      </c>
      <c r="L1642" s="60"/>
      <c r="M1642" s="55" t="s">
        <v>51</v>
      </c>
      <c r="N1642" s="47">
        <f t="shared" si="40"/>
        <v>224.87499999999997</v>
      </c>
      <c r="O1642" s="54">
        <v>45757</v>
      </c>
      <c r="P1642" s="62">
        <v>34960</v>
      </c>
      <c r="R1642" t="str">
        <f t="shared" si="39"/>
        <v>Abr/25</v>
      </c>
    </row>
    <row r="1643" spans="2:18" ht="15.75" customHeight="1">
      <c r="B1643" s="54">
        <v>45750</v>
      </c>
      <c r="C1643" s="55" t="s">
        <v>187</v>
      </c>
      <c r="D1643" s="55">
        <v>2025</v>
      </c>
      <c r="E1643" s="56">
        <v>6</v>
      </c>
      <c r="F1643" s="57" t="s">
        <v>784</v>
      </c>
      <c r="G1643" s="57" t="s">
        <v>46</v>
      </c>
      <c r="H1643" s="57" t="s">
        <v>633</v>
      </c>
      <c r="I1643" s="59" t="s">
        <v>42</v>
      </c>
      <c r="J1643" s="60">
        <v>51.42</v>
      </c>
      <c r="K1643" s="47">
        <f t="shared" si="35"/>
        <v>308.52</v>
      </c>
      <c r="L1643" s="60"/>
      <c r="M1643" s="55" t="s">
        <v>51</v>
      </c>
      <c r="N1643" s="47">
        <f t="shared" si="40"/>
        <v>308.52</v>
      </c>
      <c r="O1643" s="54">
        <v>45757</v>
      </c>
      <c r="P1643" s="62">
        <v>34960</v>
      </c>
      <c r="R1643" t="str">
        <f t="shared" si="39"/>
        <v>Abr/25</v>
      </c>
    </row>
    <row r="1644" spans="2:18" ht="15.75" customHeight="1">
      <c r="B1644" s="54">
        <v>45750</v>
      </c>
      <c r="C1644" s="55" t="s">
        <v>187</v>
      </c>
      <c r="D1644" s="55">
        <v>2025</v>
      </c>
      <c r="E1644" s="56">
        <v>5</v>
      </c>
      <c r="F1644" s="45" t="s">
        <v>573</v>
      </c>
      <c r="G1644" s="45" t="s">
        <v>96</v>
      </c>
      <c r="H1644" s="45" t="s">
        <v>570</v>
      </c>
      <c r="I1644" s="46" t="s">
        <v>42</v>
      </c>
      <c r="J1644" s="47">
        <v>19.18</v>
      </c>
      <c r="K1644" s="47">
        <f t="shared" si="35"/>
        <v>95.9</v>
      </c>
      <c r="L1644" s="60"/>
      <c r="M1644" s="55" t="s">
        <v>51</v>
      </c>
      <c r="N1644" s="47">
        <f t="shared" si="40"/>
        <v>95.9</v>
      </c>
      <c r="O1644" s="54">
        <v>45755</v>
      </c>
      <c r="P1644" s="62">
        <v>637149</v>
      </c>
      <c r="R1644" t="str">
        <f t="shared" si="39"/>
        <v>Abr/25</v>
      </c>
    </row>
    <row r="1645" spans="2:18" ht="15.75" customHeight="1">
      <c r="B1645" s="54">
        <v>45750</v>
      </c>
      <c r="C1645" s="55" t="s">
        <v>187</v>
      </c>
      <c r="D1645" s="55">
        <v>2025</v>
      </c>
      <c r="E1645" s="56">
        <v>5</v>
      </c>
      <c r="F1645" s="45" t="s">
        <v>572</v>
      </c>
      <c r="G1645" s="45" t="s">
        <v>96</v>
      </c>
      <c r="H1645" s="45" t="s">
        <v>570</v>
      </c>
      <c r="I1645" s="46" t="s">
        <v>42</v>
      </c>
      <c r="J1645" s="47">
        <v>17.13</v>
      </c>
      <c r="K1645" s="47">
        <f t="shared" si="35"/>
        <v>85.649999999999991</v>
      </c>
      <c r="L1645" s="60"/>
      <c r="M1645" s="55" t="s">
        <v>51</v>
      </c>
      <c r="N1645" s="47">
        <f t="shared" si="40"/>
        <v>85.649999999999991</v>
      </c>
      <c r="O1645" s="54">
        <v>45755</v>
      </c>
      <c r="P1645" s="62">
        <v>637149</v>
      </c>
      <c r="R1645" t="str">
        <f t="shared" si="39"/>
        <v>Abr/25</v>
      </c>
    </row>
    <row r="1646" spans="2:18" ht="15.75" customHeight="1">
      <c r="B1646" s="54">
        <v>45750</v>
      </c>
      <c r="C1646" s="55" t="s">
        <v>187</v>
      </c>
      <c r="D1646" s="55">
        <v>2025</v>
      </c>
      <c r="E1646" s="56">
        <v>5</v>
      </c>
      <c r="F1646" s="45" t="s">
        <v>177</v>
      </c>
      <c r="G1646" s="45" t="s">
        <v>96</v>
      </c>
      <c r="H1646" s="45" t="s">
        <v>570</v>
      </c>
      <c r="I1646" s="46" t="s">
        <v>42</v>
      </c>
      <c r="J1646" s="47">
        <v>36.9</v>
      </c>
      <c r="K1646" s="47">
        <f t="shared" si="35"/>
        <v>184.5</v>
      </c>
      <c r="L1646" s="60"/>
      <c r="M1646" s="55" t="s">
        <v>51</v>
      </c>
      <c r="N1646" s="47">
        <f t="shared" si="40"/>
        <v>184.5</v>
      </c>
      <c r="O1646" s="54">
        <v>45755</v>
      </c>
      <c r="P1646" s="62">
        <v>637149</v>
      </c>
      <c r="R1646" t="str">
        <f t="shared" si="39"/>
        <v>Abr/25</v>
      </c>
    </row>
    <row r="1647" spans="2:18" ht="15.75" customHeight="1">
      <c r="B1647" s="54">
        <v>45750</v>
      </c>
      <c r="C1647" s="55" t="s">
        <v>187</v>
      </c>
      <c r="D1647" s="55">
        <v>2025</v>
      </c>
      <c r="E1647" s="56">
        <v>5</v>
      </c>
      <c r="F1647" s="45" t="s">
        <v>178</v>
      </c>
      <c r="G1647" s="45" t="s">
        <v>96</v>
      </c>
      <c r="H1647" s="45" t="s">
        <v>570</v>
      </c>
      <c r="I1647" s="46" t="s">
        <v>42</v>
      </c>
      <c r="J1647" s="47">
        <v>18.3</v>
      </c>
      <c r="K1647" s="47">
        <f t="shared" si="35"/>
        <v>91.5</v>
      </c>
      <c r="L1647" s="60"/>
      <c r="M1647" s="55" t="s">
        <v>51</v>
      </c>
      <c r="N1647" s="47">
        <f t="shared" si="40"/>
        <v>91.5</v>
      </c>
      <c r="O1647" s="54">
        <v>45755</v>
      </c>
      <c r="P1647" s="62">
        <v>637149</v>
      </c>
      <c r="R1647" t="str">
        <f t="shared" si="39"/>
        <v>Abr/25</v>
      </c>
    </row>
    <row r="1648" spans="2:18" ht="15.75" customHeight="1">
      <c r="B1648" s="54">
        <v>45750</v>
      </c>
      <c r="C1648" s="55" t="s">
        <v>187</v>
      </c>
      <c r="D1648" s="55">
        <v>2025</v>
      </c>
      <c r="E1648" s="56">
        <v>1</v>
      </c>
      <c r="F1648" s="58" t="s">
        <v>825</v>
      </c>
      <c r="G1648" s="57" t="s">
        <v>61</v>
      </c>
      <c r="H1648" s="58" t="s">
        <v>826</v>
      </c>
      <c r="I1648" s="59" t="s">
        <v>42</v>
      </c>
      <c r="J1648" s="96">
        <v>170</v>
      </c>
      <c r="K1648" s="47">
        <f t="shared" si="35"/>
        <v>170</v>
      </c>
      <c r="L1648" s="60"/>
      <c r="M1648" s="55" t="s">
        <v>51</v>
      </c>
      <c r="N1648" s="47">
        <f t="shared" si="40"/>
        <v>170</v>
      </c>
      <c r="O1648" s="54">
        <v>45750</v>
      </c>
      <c r="P1648" s="97">
        <v>0</v>
      </c>
      <c r="R1648" t="str">
        <f t="shared" si="39"/>
        <v>Abr/25</v>
      </c>
    </row>
    <row r="1649" spans="2:18" ht="15.75" customHeight="1">
      <c r="B1649" s="54">
        <v>45750</v>
      </c>
      <c r="C1649" s="55" t="s">
        <v>187</v>
      </c>
      <c r="D1649" s="55">
        <v>2025</v>
      </c>
      <c r="E1649" s="56">
        <v>4</v>
      </c>
      <c r="F1649" s="57" t="s">
        <v>549</v>
      </c>
      <c r="G1649" s="58" t="s">
        <v>53</v>
      </c>
      <c r="H1649" s="57" t="s">
        <v>54</v>
      </c>
      <c r="I1649" s="59" t="s">
        <v>42</v>
      </c>
      <c r="J1649" s="60">
        <v>9.9499999999999993</v>
      </c>
      <c r="K1649" s="47">
        <f t="shared" si="35"/>
        <v>39.799999999999997</v>
      </c>
      <c r="L1649" s="60"/>
      <c r="M1649" s="55" t="s">
        <v>51</v>
      </c>
      <c r="N1649" s="47">
        <f t="shared" si="40"/>
        <v>39.799999999999997</v>
      </c>
      <c r="O1649" s="54">
        <v>45770</v>
      </c>
      <c r="P1649" s="62">
        <v>18017</v>
      </c>
      <c r="R1649" t="str">
        <f t="shared" si="39"/>
        <v>Abr/25</v>
      </c>
    </row>
    <row r="1650" spans="2:18" ht="15.75" customHeight="1">
      <c r="B1650" s="54">
        <v>45750</v>
      </c>
      <c r="C1650" s="55" t="s">
        <v>187</v>
      </c>
      <c r="D1650" s="55">
        <v>2025</v>
      </c>
      <c r="E1650" s="56">
        <v>1</v>
      </c>
      <c r="F1650" s="57" t="s">
        <v>827</v>
      </c>
      <c r="G1650" s="57" t="s">
        <v>53</v>
      </c>
      <c r="H1650" s="57" t="s">
        <v>54</v>
      </c>
      <c r="I1650" s="59" t="s">
        <v>42</v>
      </c>
      <c r="J1650" s="60">
        <v>18</v>
      </c>
      <c r="K1650" s="47">
        <f t="shared" si="35"/>
        <v>18</v>
      </c>
      <c r="L1650" s="60"/>
      <c r="M1650" s="55" t="s">
        <v>51</v>
      </c>
      <c r="N1650" s="47">
        <f t="shared" si="40"/>
        <v>18</v>
      </c>
      <c r="O1650" s="54">
        <v>45770</v>
      </c>
      <c r="P1650" s="62">
        <v>18017</v>
      </c>
      <c r="R1650" t="str">
        <f t="shared" si="39"/>
        <v>Abr/25</v>
      </c>
    </row>
    <row r="1651" spans="2:18" ht="15.75" customHeight="1">
      <c r="B1651" s="54">
        <v>45750</v>
      </c>
      <c r="C1651" s="55" t="s">
        <v>187</v>
      </c>
      <c r="D1651" s="55">
        <v>2025</v>
      </c>
      <c r="E1651" s="56">
        <v>4</v>
      </c>
      <c r="F1651" s="58" t="s">
        <v>828</v>
      </c>
      <c r="G1651" s="57" t="s">
        <v>53</v>
      </c>
      <c r="H1651" s="57" t="s">
        <v>54</v>
      </c>
      <c r="I1651" s="59" t="s">
        <v>42</v>
      </c>
      <c r="J1651" s="96">
        <v>44.5</v>
      </c>
      <c r="K1651" s="47">
        <f t="shared" si="35"/>
        <v>178</v>
      </c>
      <c r="L1651" s="60"/>
      <c r="M1651" s="55" t="s">
        <v>51</v>
      </c>
      <c r="N1651" s="47">
        <f t="shared" si="40"/>
        <v>178</v>
      </c>
      <c r="O1651" s="54">
        <v>45770</v>
      </c>
      <c r="P1651" s="62">
        <v>18017</v>
      </c>
      <c r="R1651" t="str">
        <f t="shared" si="39"/>
        <v>Abr/25</v>
      </c>
    </row>
    <row r="1652" spans="2:18" ht="15.75" customHeight="1">
      <c r="B1652" s="54">
        <v>45750</v>
      </c>
      <c r="C1652" s="55" t="s">
        <v>187</v>
      </c>
      <c r="D1652" s="55">
        <v>2025</v>
      </c>
      <c r="E1652" s="56">
        <v>1</v>
      </c>
      <c r="F1652" s="58" t="s">
        <v>829</v>
      </c>
      <c r="G1652" s="57" t="s">
        <v>53</v>
      </c>
      <c r="H1652" s="57" t="s">
        <v>54</v>
      </c>
      <c r="I1652" s="59" t="s">
        <v>42</v>
      </c>
      <c r="J1652" s="96">
        <v>18.5</v>
      </c>
      <c r="K1652" s="47">
        <f t="shared" si="35"/>
        <v>18.5</v>
      </c>
      <c r="L1652" s="60"/>
      <c r="M1652" s="55" t="s">
        <v>51</v>
      </c>
      <c r="N1652" s="47">
        <f t="shared" si="40"/>
        <v>18.5</v>
      </c>
      <c r="O1652" s="54">
        <v>45770</v>
      </c>
      <c r="P1652" s="62">
        <v>18017</v>
      </c>
      <c r="R1652" t="str">
        <f t="shared" si="39"/>
        <v>Abr/25</v>
      </c>
    </row>
    <row r="1653" spans="2:18" ht="15.75" customHeight="1">
      <c r="B1653" s="54">
        <v>45750</v>
      </c>
      <c r="C1653" s="55" t="s">
        <v>187</v>
      </c>
      <c r="D1653" s="55">
        <v>2025</v>
      </c>
      <c r="E1653" s="56">
        <v>6</v>
      </c>
      <c r="F1653" s="58" t="s">
        <v>830</v>
      </c>
      <c r="G1653" s="57" t="s">
        <v>53</v>
      </c>
      <c r="H1653" s="57" t="s">
        <v>54</v>
      </c>
      <c r="I1653" s="59" t="s">
        <v>42</v>
      </c>
      <c r="J1653" s="96">
        <v>9.9499999999999993</v>
      </c>
      <c r="K1653" s="47">
        <f t="shared" si="35"/>
        <v>59.699999999999996</v>
      </c>
      <c r="L1653" s="60"/>
      <c r="M1653" s="55" t="s">
        <v>51</v>
      </c>
      <c r="N1653" s="47">
        <f t="shared" si="40"/>
        <v>59.699999999999996</v>
      </c>
      <c r="O1653" s="54">
        <v>45770</v>
      </c>
      <c r="P1653" s="62">
        <v>18017</v>
      </c>
      <c r="R1653" t="str">
        <f t="shared" si="39"/>
        <v>Abr/25</v>
      </c>
    </row>
    <row r="1654" spans="2:18" ht="15.75" customHeight="1">
      <c r="B1654" s="54">
        <v>45750</v>
      </c>
      <c r="C1654" s="55" t="s">
        <v>187</v>
      </c>
      <c r="D1654" s="55">
        <v>2025</v>
      </c>
      <c r="E1654" s="56">
        <v>1</v>
      </c>
      <c r="F1654" s="57" t="s">
        <v>831</v>
      </c>
      <c r="G1654" s="57" t="s">
        <v>53</v>
      </c>
      <c r="H1654" s="57" t="s">
        <v>54</v>
      </c>
      <c r="I1654" s="59" t="s">
        <v>42</v>
      </c>
      <c r="J1654" s="60">
        <v>18.5</v>
      </c>
      <c r="K1654" s="47">
        <f t="shared" si="35"/>
        <v>18.5</v>
      </c>
      <c r="L1654" s="60"/>
      <c r="M1654" s="55" t="s">
        <v>51</v>
      </c>
      <c r="N1654" s="47">
        <f t="shared" si="40"/>
        <v>18.5</v>
      </c>
      <c r="O1654" s="54">
        <v>45770</v>
      </c>
      <c r="P1654" s="62">
        <v>18017</v>
      </c>
      <c r="R1654" t="str">
        <f t="shared" si="39"/>
        <v>Abr/25</v>
      </c>
    </row>
    <row r="1655" spans="2:18" ht="15.75" customHeight="1">
      <c r="B1655" s="54">
        <v>45750</v>
      </c>
      <c r="C1655" s="55" t="s">
        <v>187</v>
      </c>
      <c r="D1655" s="55">
        <v>2025</v>
      </c>
      <c r="E1655" s="56">
        <v>1</v>
      </c>
      <c r="F1655" s="57" t="s">
        <v>832</v>
      </c>
      <c r="G1655" s="57" t="s">
        <v>53</v>
      </c>
      <c r="H1655" s="57" t="s">
        <v>54</v>
      </c>
      <c r="I1655" s="59" t="s">
        <v>42</v>
      </c>
      <c r="J1655" s="60">
        <v>4.5</v>
      </c>
      <c r="K1655" s="47">
        <f t="shared" si="35"/>
        <v>4.5</v>
      </c>
      <c r="L1655" s="60"/>
      <c r="M1655" s="55" t="s">
        <v>51</v>
      </c>
      <c r="N1655" s="47">
        <f t="shared" si="40"/>
        <v>4.5</v>
      </c>
      <c r="O1655" s="54">
        <v>45770</v>
      </c>
      <c r="P1655" s="62">
        <v>18017</v>
      </c>
      <c r="R1655" t="str">
        <f t="shared" si="39"/>
        <v>Abr/25</v>
      </c>
    </row>
    <row r="1656" spans="2:18" ht="15.75" customHeight="1">
      <c r="B1656" s="54">
        <v>45750</v>
      </c>
      <c r="C1656" s="55" t="s">
        <v>187</v>
      </c>
      <c r="D1656" s="55">
        <v>2025</v>
      </c>
      <c r="E1656" s="56">
        <v>2</v>
      </c>
      <c r="F1656" s="57" t="s">
        <v>833</v>
      </c>
      <c r="G1656" s="57" t="s">
        <v>53</v>
      </c>
      <c r="H1656" s="57" t="s">
        <v>54</v>
      </c>
      <c r="I1656" s="59" t="s">
        <v>42</v>
      </c>
      <c r="J1656" s="60">
        <v>140</v>
      </c>
      <c r="K1656" s="47">
        <f t="shared" si="35"/>
        <v>280</v>
      </c>
      <c r="L1656" s="60"/>
      <c r="M1656" s="55" t="s">
        <v>51</v>
      </c>
      <c r="N1656" s="47">
        <f t="shared" si="40"/>
        <v>280</v>
      </c>
      <c r="O1656" s="54">
        <v>45770</v>
      </c>
      <c r="P1656" s="62">
        <v>18017</v>
      </c>
      <c r="R1656" t="str">
        <f t="shared" si="39"/>
        <v>Abr/25</v>
      </c>
    </row>
    <row r="1657" spans="2:18" ht="15.75" customHeight="1">
      <c r="B1657" s="54">
        <v>45750</v>
      </c>
      <c r="C1657" s="55" t="s">
        <v>187</v>
      </c>
      <c r="D1657" s="55">
        <v>2025</v>
      </c>
      <c r="E1657" s="56">
        <v>2</v>
      </c>
      <c r="F1657" s="57" t="s">
        <v>247</v>
      </c>
      <c r="G1657" s="57" t="s">
        <v>53</v>
      </c>
      <c r="H1657" s="57" t="s">
        <v>54</v>
      </c>
      <c r="I1657" s="59" t="s">
        <v>42</v>
      </c>
      <c r="J1657" s="60">
        <v>69.75</v>
      </c>
      <c r="K1657" s="47">
        <f t="shared" si="35"/>
        <v>139.5</v>
      </c>
      <c r="L1657" s="60"/>
      <c r="M1657" s="55" t="s">
        <v>51</v>
      </c>
      <c r="N1657" s="47">
        <f t="shared" si="40"/>
        <v>139.5</v>
      </c>
      <c r="O1657" s="54">
        <v>45770</v>
      </c>
      <c r="P1657" s="62">
        <v>18017</v>
      </c>
      <c r="R1657" t="str">
        <f t="shared" si="39"/>
        <v>Abr/25</v>
      </c>
    </row>
    <row r="1658" spans="2:18" ht="15.75" customHeight="1">
      <c r="B1658" s="54">
        <v>45750</v>
      </c>
      <c r="C1658" s="55" t="s">
        <v>187</v>
      </c>
      <c r="D1658" s="55">
        <v>2025</v>
      </c>
      <c r="E1658" s="56">
        <v>1</v>
      </c>
      <c r="F1658" s="57" t="s">
        <v>834</v>
      </c>
      <c r="G1658" s="57" t="s">
        <v>53</v>
      </c>
      <c r="H1658" s="57" t="s">
        <v>54</v>
      </c>
      <c r="I1658" s="59" t="s">
        <v>42</v>
      </c>
      <c r="J1658" s="96">
        <v>21</v>
      </c>
      <c r="K1658" s="47">
        <f t="shared" si="35"/>
        <v>21</v>
      </c>
      <c r="L1658" s="60"/>
      <c r="M1658" s="55" t="s">
        <v>51</v>
      </c>
      <c r="N1658" s="47">
        <f t="shared" si="40"/>
        <v>21</v>
      </c>
      <c r="O1658" s="54">
        <v>45770</v>
      </c>
      <c r="P1658" s="62">
        <v>18017</v>
      </c>
      <c r="R1658" t="str">
        <f t="shared" si="39"/>
        <v>Abr/25</v>
      </c>
    </row>
    <row r="1659" spans="2:18" ht="15.75" customHeight="1">
      <c r="B1659" s="54">
        <v>45750</v>
      </c>
      <c r="C1659" s="55" t="s">
        <v>187</v>
      </c>
      <c r="D1659" s="55">
        <v>2025</v>
      </c>
      <c r="E1659" s="56">
        <v>1</v>
      </c>
      <c r="F1659" s="58" t="s">
        <v>835</v>
      </c>
      <c r="G1659" s="57" t="s">
        <v>53</v>
      </c>
      <c r="H1659" s="57" t="s">
        <v>54</v>
      </c>
      <c r="I1659" s="59" t="s">
        <v>42</v>
      </c>
      <c r="J1659" s="96">
        <v>23.5</v>
      </c>
      <c r="K1659" s="47">
        <f t="shared" si="35"/>
        <v>23.5</v>
      </c>
      <c r="L1659" s="60"/>
      <c r="M1659" s="55" t="s">
        <v>51</v>
      </c>
      <c r="N1659" s="47">
        <f t="shared" si="40"/>
        <v>23.5</v>
      </c>
      <c r="O1659" s="54">
        <v>45770</v>
      </c>
      <c r="P1659" s="62">
        <v>18017</v>
      </c>
      <c r="R1659" t="str">
        <f t="shared" si="39"/>
        <v>Abr/25</v>
      </c>
    </row>
    <row r="1660" spans="2:18" ht="15.75" customHeight="1">
      <c r="B1660" s="54">
        <v>45750</v>
      </c>
      <c r="C1660" s="55" t="s">
        <v>187</v>
      </c>
      <c r="D1660" s="55">
        <v>2025</v>
      </c>
      <c r="E1660" s="56">
        <v>2</v>
      </c>
      <c r="F1660" s="57" t="s">
        <v>391</v>
      </c>
      <c r="G1660" s="57" t="s">
        <v>46</v>
      </c>
      <c r="H1660" s="57" t="s">
        <v>220</v>
      </c>
      <c r="I1660" s="59" t="s">
        <v>42</v>
      </c>
      <c r="J1660" s="60">
        <v>0</v>
      </c>
      <c r="K1660" s="47">
        <f t="shared" si="35"/>
        <v>0</v>
      </c>
      <c r="L1660" s="60"/>
      <c r="M1660" s="55" t="s">
        <v>43</v>
      </c>
      <c r="N1660" s="47">
        <f t="shared" si="40"/>
        <v>0</v>
      </c>
      <c r="O1660" s="54">
        <v>45757</v>
      </c>
      <c r="P1660" s="62">
        <v>24792</v>
      </c>
      <c r="R1660" t="str">
        <f t="shared" si="39"/>
        <v>Abr/25</v>
      </c>
    </row>
    <row r="1661" spans="2:18" ht="15.75" customHeight="1">
      <c r="B1661" s="54">
        <v>45750</v>
      </c>
      <c r="C1661" s="55" t="s">
        <v>187</v>
      </c>
      <c r="D1661" s="55">
        <v>2025</v>
      </c>
      <c r="E1661" s="56">
        <v>4</v>
      </c>
      <c r="F1661" s="57" t="s">
        <v>486</v>
      </c>
      <c r="G1661" s="57" t="s">
        <v>46</v>
      </c>
      <c r="H1661" s="57" t="s">
        <v>220</v>
      </c>
      <c r="I1661" s="59" t="s">
        <v>42</v>
      </c>
      <c r="J1661" s="60">
        <v>6.5</v>
      </c>
      <c r="K1661" s="47">
        <f t="shared" si="35"/>
        <v>26</v>
      </c>
      <c r="L1661" s="60"/>
      <c r="M1661" s="55" t="s">
        <v>43</v>
      </c>
      <c r="N1661" s="47">
        <f t="shared" si="40"/>
        <v>26</v>
      </c>
      <c r="O1661" s="54">
        <v>45757</v>
      </c>
      <c r="P1661" s="62">
        <v>24792</v>
      </c>
      <c r="R1661" t="str">
        <f t="shared" si="39"/>
        <v>Abr/25</v>
      </c>
    </row>
    <row r="1662" spans="2:18" ht="15.75" customHeight="1">
      <c r="B1662" s="54">
        <v>45750</v>
      </c>
      <c r="C1662" s="55" t="s">
        <v>187</v>
      </c>
      <c r="D1662" s="55">
        <v>2025</v>
      </c>
      <c r="E1662" s="56">
        <v>1</v>
      </c>
      <c r="F1662" s="57" t="s">
        <v>455</v>
      </c>
      <c r="G1662" s="57" t="s">
        <v>46</v>
      </c>
      <c r="H1662" s="57" t="s">
        <v>220</v>
      </c>
      <c r="I1662" s="59" t="s">
        <v>42</v>
      </c>
      <c r="J1662" s="60">
        <v>3.5</v>
      </c>
      <c r="K1662" s="47">
        <f t="shared" si="35"/>
        <v>3.5</v>
      </c>
      <c r="L1662" s="60"/>
      <c r="M1662" s="55" t="s">
        <v>43</v>
      </c>
      <c r="N1662" s="47">
        <f t="shared" si="40"/>
        <v>3.5</v>
      </c>
      <c r="O1662" s="54">
        <v>45757</v>
      </c>
      <c r="P1662" s="62">
        <v>24792</v>
      </c>
      <c r="R1662" t="str">
        <f t="shared" si="39"/>
        <v>Abr/25</v>
      </c>
    </row>
    <row r="1663" spans="2:18" ht="15.75" customHeight="1">
      <c r="B1663" s="54">
        <v>45750</v>
      </c>
      <c r="C1663" s="55" t="s">
        <v>187</v>
      </c>
      <c r="D1663" s="55">
        <v>2025</v>
      </c>
      <c r="E1663" s="56">
        <v>5</v>
      </c>
      <c r="F1663" s="57" t="s">
        <v>836</v>
      </c>
      <c r="G1663" s="57" t="s">
        <v>40</v>
      </c>
      <c r="H1663" s="57" t="s">
        <v>220</v>
      </c>
      <c r="I1663" s="59" t="s">
        <v>42</v>
      </c>
      <c r="J1663" s="60">
        <v>1</v>
      </c>
      <c r="K1663" s="47">
        <f t="shared" si="35"/>
        <v>5</v>
      </c>
      <c r="L1663" s="60"/>
      <c r="M1663" s="55" t="s">
        <v>43</v>
      </c>
      <c r="N1663" s="47">
        <f t="shared" si="40"/>
        <v>5</v>
      </c>
      <c r="O1663" s="54">
        <v>45757</v>
      </c>
      <c r="P1663" s="62">
        <v>24792</v>
      </c>
      <c r="R1663" t="str">
        <f t="shared" si="39"/>
        <v>Abr/25</v>
      </c>
    </row>
    <row r="1664" spans="2:18" ht="15.75" customHeight="1">
      <c r="B1664" s="54">
        <v>45750</v>
      </c>
      <c r="C1664" s="55" t="s">
        <v>187</v>
      </c>
      <c r="D1664" s="55">
        <v>2025</v>
      </c>
      <c r="E1664" s="56">
        <v>1</v>
      </c>
      <c r="F1664" s="57" t="s">
        <v>355</v>
      </c>
      <c r="G1664" s="57" t="s">
        <v>40</v>
      </c>
      <c r="H1664" s="57" t="s">
        <v>220</v>
      </c>
      <c r="I1664" s="59" t="s">
        <v>42</v>
      </c>
      <c r="J1664" s="60">
        <v>80</v>
      </c>
      <c r="K1664" s="47">
        <f t="shared" si="35"/>
        <v>80</v>
      </c>
      <c r="L1664" s="60"/>
      <c r="M1664" s="55" t="s">
        <v>43</v>
      </c>
      <c r="N1664" s="47">
        <f t="shared" si="40"/>
        <v>80</v>
      </c>
      <c r="O1664" s="54">
        <v>45757</v>
      </c>
      <c r="P1664" s="62">
        <v>24792</v>
      </c>
      <c r="R1664" t="str">
        <f t="shared" si="39"/>
        <v>Abr/25</v>
      </c>
    </row>
    <row r="1665" spans="2:18" ht="15.75" customHeight="1">
      <c r="B1665" s="54">
        <v>45751</v>
      </c>
      <c r="C1665" s="55" t="s">
        <v>187</v>
      </c>
      <c r="D1665" s="55">
        <v>2025</v>
      </c>
      <c r="E1665" s="56">
        <v>7</v>
      </c>
      <c r="F1665" s="58" t="s">
        <v>64</v>
      </c>
      <c r="G1665" s="57" t="s">
        <v>46</v>
      </c>
      <c r="H1665" s="58" t="s">
        <v>65</v>
      </c>
      <c r="I1665" s="59" t="s">
        <v>42</v>
      </c>
      <c r="J1665" s="96">
        <v>32.99</v>
      </c>
      <c r="K1665" s="47">
        <f t="shared" si="35"/>
        <v>230.93</v>
      </c>
      <c r="L1665" s="60"/>
      <c r="M1665" s="55" t="s">
        <v>43</v>
      </c>
      <c r="N1665" s="47">
        <f t="shared" si="40"/>
        <v>230.93</v>
      </c>
      <c r="O1665" s="54">
        <v>45762</v>
      </c>
      <c r="P1665" s="97">
        <v>19735</v>
      </c>
      <c r="R1665" t="str">
        <f t="shared" si="39"/>
        <v>Abr/25</v>
      </c>
    </row>
    <row r="1666" spans="2:18" ht="15.75" customHeight="1">
      <c r="B1666" s="54">
        <v>45751</v>
      </c>
      <c r="C1666" s="55" t="s">
        <v>187</v>
      </c>
      <c r="D1666" s="55">
        <v>2025</v>
      </c>
      <c r="E1666" s="56">
        <v>4</v>
      </c>
      <c r="F1666" s="57" t="s">
        <v>66</v>
      </c>
      <c r="G1666" s="58" t="s">
        <v>46</v>
      </c>
      <c r="H1666" s="57" t="s">
        <v>65</v>
      </c>
      <c r="I1666" s="59" t="s">
        <v>42</v>
      </c>
      <c r="J1666" s="60">
        <v>27</v>
      </c>
      <c r="K1666" s="47">
        <f t="shared" ref="K1666:K1920" si="41">E1666*J1666</f>
        <v>108</v>
      </c>
      <c r="L1666" s="60"/>
      <c r="M1666" s="55" t="s">
        <v>43</v>
      </c>
      <c r="N1666" s="47">
        <f t="shared" si="40"/>
        <v>108</v>
      </c>
      <c r="O1666" s="54">
        <v>45762</v>
      </c>
      <c r="P1666" s="97">
        <v>19735</v>
      </c>
      <c r="R1666" t="str">
        <f t="shared" si="39"/>
        <v>Abr/25</v>
      </c>
    </row>
    <row r="1667" spans="2:18" ht="15.75" customHeight="1">
      <c r="B1667" s="54">
        <v>45751</v>
      </c>
      <c r="C1667" s="55" t="s">
        <v>187</v>
      </c>
      <c r="D1667" s="55">
        <v>2025</v>
      </c>
      <c r="E1667" s="56">
        <v>2</v>
      </c>
      <c r="F1667" s="57" t="s">
        <v>67</v>
      </c>
      <c r="G1667" s="57" t="s">
        <v>46</v>
      </c>
      <c r="H1667" s="57" t="s">
        <v>68</v>
      </c>
      <c r="I1667" s="59" t="s">
        <v>42</v>
      </c>
      <c r="J1667" s="60">
        <v>242.4</v>
      </c>
      <c r="K1667" s="47">
        <f t="shared" si="41"/>
        <v>484.8</v>
      </c>
      <c r="L1667" s="60"/>
      <c r="M1667" s="55" t="s">
        <v>51</v>
      </c>
      <c r="N1667" s="47">
        <f t="shared" si="40"/>
        <v>484.8</v>
      </c>
      <c r="O1667" s="54">
        <v>45758</v>
      </c>
      <c r="P1667" s="62">
        <v>1308607</v>
      </c>
      <c r="R1667" t="str">
        <f t="shared" ref="R1667:R1730" si="42">IF(B1667="","",PROPER(TEXT(B1667,"mmm/aa")))</f>
        <v>Abr/25</v>
      </c>
    </row>
    <row r="1668" spans="2:18" ht="15.75" customHeight="1">
      <c r="B1668" s="54">
        <v>45751</v>
      </c>
      <c r="C1668" s="55" t="s">
        <v>187</v>
      </c>
      <c r="D1668" s="55">
        <v>2025</v>
      </c>
      <c r="E1668" s="116">
        <v>9.6</v>
      </c>
      <c r="F1668" s="57" t="s">
        <v>602</v>
      </c>
      <c r="G1668" s="57" t="s">
        <v>46</v>
      </c>
      <c r="H1668" s="57" t="s">
        <v>231</v>
      </c>
      <c r="I1668" s="59" t="s">
        <v>42</v>
      </c>
      <c r="J1668" s="60">
        <v>34.68</v>
      </c>
      <c r="K1668" s="47">
        <f t="shared" si="41"/>
        <v>332.928</v>
      </c>
      <c r="L1668" s="60"/>
      <c r="M1668" s="55" t="s">
        <v>51</v>
      </c>
      <c r="N1668" s="47">
        <f t="shared" si="40"/>
        <v>332.928</v>
      </c>
      <c r="O1668" s="54">
        <v>45779</v>
      </c>
      <c r="P1668" s="62">
        <v>959906</v>
      </c>
      <c r="R1668" t="str">
        <f t="shared" si="42"/>
        <v>Abr/25</v>
      </c>
    </row>
    <row r="1669" spans="2:18" ht="15.75" customHeight="1">
      <c r="B1669" s="54">
        <v>45751</v>
      </c>
      <c r="C1669" s="55" t="s">
        <v>187</v>
      </c>
      <c r="D1669" s="55">
        <v>2025</v>
      </c>
      <c r="E1669" s="56">
        <v>60</v>
      </c>
      <c r="F1669" s="58" t="s">
        <v>384</v>
      </c>
      <c r="G1669" s="57" t="s">
        <v>96</v>
      </c>
      <c r="H1669" s="58" t="s">
        <v>307</v>
      </c>
      <c r="I1669" s="59" t="s">
        <v>42</v>
      </c>
      <c r="J1669" s="96">
        <v>7.9</v>
      </c>
      <c r="K1669" s="47">
        <f t="shared" si="41"/>
        <v>474</v>
      </c>
      <c r="L1669" s="60"/>
      <c r="M1669" s="55" t="s">
        <v>43</v>
      </c>
      <c r="N1669" s="47">
        <f t="shared" si="40"/>
        <v>474</v>
      </c>
      <c r="O1669" s="54">
        <v>45751</v>
      </c>
      <c r="P1669" s="97">
        <v>0</v>
      </c>
      <c r="R1669" t="str">
        <f t="shared" si="42"/>
        <v>Abr/25</v>
      </c>
    </row>
    <row r="1670" spans="2:18" ht="15.75" customHeight="1">
      <c r="B1670" s="54">
        <v>45751</v>
      </c>
      <c r="C1670" s="55" t="s">
        <v>187</v>
      </c>
      <c r="D1670" s="55">
        <v>2025</v>
      </c>
      <c r="E1670" s="56">
        <v>1</v>
      </c>
      <c r="F1670" s="57" t="s">
        <v>531</v>
      </c>
      <c r="G1670" s="57" t="s">
        <v>46</v>
      </c>
      <c r="H1670" s="57" t="s">
        <v>307</v>
      </c>
      <c r="I1670" s="59" t="s">
        <v>42</v>
      </c>
      <c r="J1670" s="60">
        <v>70.680000000000007</v>
      </c>
      <c r="K1670" s="47">
        <f t="shared" si="41"/>
        <v>70.680000000000007</v>
      </c>
      <c r="L1670" s="60"/>
      <c r="M1670" s="55" t="s">
        <v>43</v>
      </c>
      <c r="N1670" s="47">
        <f t="shared" si="40"/>
        <v>70.680000000000007</v>
      </c>
      <c r="O1670" s="54">
        <v>45751</v>
      </c>
      <c r="P1670" s="62">
        <v>0</v>
      </c>
      <c r="R1670" t="str">
        <f t="shared" si="42"/>
        <v>Abr/25</v>
      </c>
    </row>
    <row r="1671" spans="2:18" ht="15.75" customHeight="1">
      <c r="B1671" s="54">
        <v>45751</v>
      </c>
      <c r="C1671" s="55" t="s">
        <v>187</v>
      </c>
      <c r="D1671" s="55">
        <v>2025</v>
      </c>
      <c r="E1671" s="56">
        <v>2</v>
      </c>
      <c r="F1671" s="58" t="s">
        <v>355</v>
      </c>
      <c r="G1671" s="57" t="s">
        <v>40</v>
      </c>
      <c r="H1671" s="58" t="s">
        <v>220</v>
      </c>
      <c r="I1671" s="59" t="s">
        <v>42</v>
      </c>
      <c r="J1671" s="96">
        <v>80</v>
      </c>
      <c r="K1671" s="47">
        <f t="shared" si="41"/>
        <v>160</v>
      </c>
      <c r="L1671" s="60"/>
      <c r="M1671" s="55" t="s">
        <v>43</v>
      </c>
      <c r="N1671" s="47">
        <f t="shared" si="40"/>
        <v>160</v>
      </c>
      <c r="O1671" s="54">
        <v>45762</v>
      </c>
      <c r="P1671" s="62">
        <v>0</v>
      </c>
      <c r="R1671" t="str">
        <f t="shared" si="42"/>
        <v>Abr/25</v>
      </c>
    </row>
    <row r="1672" spans="2:18" ht="15.75" customHeight="1">
      <c r="B1672" s="54">
        <v>45752</v>
      </c>
      <c r="C1672" s="55" t="s">
        <v>187</v>
      </c>
      <c r="D1672" s="55">
        <v>2025</v>
      </c>
      <c r="E1672" s="56">
        <v>10</v>
      </c>
      <c r="F1672" s="57" t="s">
        <v>81</v>
      </c>
      <c r="G1672" s="57" t="s">
        <v>77</v>
      </c>
      <c r="H1672" s="57" t="s">
        <v>78</v>
      </c>
      <c r="I1672" s="59" t="s">
        <v>42</v>
      </c>
      <c r="J1672" s="60">
        <v>510</v>
      </c>
      <c r="K1672" s="47">
        <f t="shared" si="41"/>
        <v>5100</v>
      </c>
      <c r="L1672" s="60"/>
      <c r="M1672" s="55" t="s">
        <v>43</v>
      </c>
      <c r="N1672" s="47">
        <f t="shared" si="40"/>
        <v>5100</v>
      </c>
      <c r="O1672" s="54">
        <v>45755</v>
      </c>
      <c r="P1672" s="62">
        <v>1004</v>
      </c>
      <c r="R1672" t="str">
        <f t="shared" si="42"/>
        <v>Abr/25</v>
      </c>
    </row>
    <row r="1673" spans="2:18" ht="15.75" customHeight="1">
      <c r="B1673" s="54">
        <v>45752</v>
      </c>
      <c r="C1673" s="55" t="s">
        <v>187</v>
      </c>
      <c r="D1673" s="55">
        <v>2025</v>
      </c>
      <c r="E1673" s="56">
        <v>1</v>
      </c>
      <c r="F1673" s="57" t="s">
        <v>75</v>
      </c>
      <c r="G1673" s="57" t="s">
        <v>77</v>
      </c>
      <c r="H1673" s="57" t="s">
        <v>78</v>
      </c>
      <c r="I1673" s="59" t="s">
        <v>42</v>
      </c>
      <c r="J1673" s="60">
        <v>435</v>
      </c>
      <c r="K1673" s="47">
        <f t="shared" si="41"/>
        <v>435</v>
      </c>
      <c r="L1673" s="60"/>
      <c r="M1673" s="55" t="s">
        <v>43</v>
      </c>
      <c r="N1673" s="47">
        <f t="shared" si="40"/>
        <v>435</v>
      </c>
      <c r="O1673" s="54">
        <v>45755</v>
      </c>
      <c r="P1673" s="62">
        <v>1004</v>
      </c>
      <c r="R1673" t="str">
        <f t="shared" si="42"/>
        <v>Abr/25</v>
      </c>
    </row>
    <row r="1674" spans="2:18" ht="15.75" customHeight="1">
      <c r="B1674" s="54">
        <v>45752</v>
      </c>
      <c r="C1674" s="55" t="s">
        <v>187</v>
      </c>
      <c r="D1674" s="55">
        <v>2025</v>
      </c>
      <c r="E1674" s="56">
        <v>7</v>
      </c>
      <c r="F1674" s="58" t="s">
        <v>64</v>
      </c>
      <c r="G1674" s="57" t="s">
        <v>46</v>
      </c>
      <c r="H1674" s="58" t="s">
        <v>65</v>
      </c>
      <c r="I1674" s="59" t="s">
        <v>42</v>
      </c>
      <c r="J1674" s="96">
        <v>32.99</v>
      </c>
      <c r="K1674" s="47">
        <f t="shared" si="41"/>
        <v>230.93</v>
      </c>
      <c r="L1674" s="60"/>
      <c r="M1674" s="55" t="s">
        <v>43</v>
      </c>
      <c r="N1674" s="47">
        <f t="shared" si="40"/>
        <v>230.93</v>
      </c>
      <c r="O1674" s="54">
        <v>45762</v>
      </c>
      <c r="P1674" s="62">
        <v>19750</v>
      </c>
      <c r="R1674" t="str">
        <f t="shared" si="42"/>
        <v>Abr/25</v>
      </c>
    </row>
    <row r="1675" spans="2:18" ht="15.75" customHeight="1">
      <c r="B1675" s="54">
        <v>45752</v>
      </c>
      <c r="C1675" s="55" t="s">
        <v>187</v>
      </c>
      <c r="D1675" s="55">
        <v>2025</v>
      </c>
      <c r="E1675" s="56">
        <v>2</v>
      </c>
      <c r="F1675" s="57" t="s">
        <v>66</v>
      </c>
      <c r="G1675" s="58" t="s">
        <v>46</v>
      </c>
      <c r="H1675" s="57" t="s">
        <v>65</v>
      </c>
      <c r="I1675" s="59" t="s">
        <v>42</v>
      </c>
      <c r="J1675" s="60">
        <v>27</v>
      </c>
      <c r="K1675" s="47">
        <f t="shared" si="41"/>
        <v>54</v>
      </c>
      <c r="L1675" s="60"/>
      <c r="M1675" s="55" t="s">
        <v>43</v>
      </c>
      <c r="N1675" s="47">
        <f t="shared" si="40"/>
        <v>54</v>
      </c>
      <c r="O1675" s="54">
        <v>45762</v>
      </c>
      <c r="P1675" s="62">
        <v>19750</v>
      </c>
      <c r="R1675" t="str">
        <f t="shared" si="42"/>
        <v>Abr/25</v>
      </c>
    </row>
    <row r="1676" spans="2:18" ht="15.75" customHeight="1">
      <c r="B1676" s="54">
        <v>45752</v>
      </c>
      <c r="C1676" s="55" t="s">
        <v>187</v>
      </c>
      <c r="D1676" s="55">
        <v>2025</v>
      </c>
      <c r="E1676" s="56">
        <v>1</v>
      </c>
      <c r="F1676" s="57" t="s">
        <v>355</v>
      </c>
      <c r="G1676" s="57" t="s">
        <v>40</v>
      </c>
      <c r="H1676" s="57" t="s">
        <v>456</v>
      </c>
      <c r="I1676" s="59" t="s">
        <v>42</v>
      </c>
      <c r="J1676" s="60">
        <v>131.57</v>
      </c>
      <c r="K1676" s="47">
        <f t="shared" si="41"/>
        <v>131.57</v>
      </c>
      <c r="L1676" s="60"/>
      <c r="M1676" s="55" t="s">
        <v>43</v>
      </c>
      <c r="N1676" s="47">
        <f t="shared" si="40"/>
        <v>131.57</v>
      </c>
      <c r="O1676" s="54">
        <v>45752</v>
      </c>
      <c r="P1676" s="62">
        <v>0</v>
      </c>
      <c r="R1676" t="str">
        <f t="shared" si="42"/>
        <v>Abr/25</v>
      </c>
    </row>
    <row r="1677" spans="2:18" ht="15.75" customHeight="1">
      <c r="B1677" s="54">
        <v>45752</v>
      </c>
      <c r="C1677" s="55" t="s">
        <v>187</v>
      </c>
      <c r="D1677" s="55">
        <v>2025</v>
      </c>
      <c r="E1677" s="56">
        <v>1</v>
      </c>
      <c r="F1677" s="57" t="s">
        <v>837</v>
      </c>
      <c r="G1677" s="57" t="s">
        <v>61</v>
      </c>
      <c r="H1677" s="57" t="s">
        <v>413</v>
      </c>
      <c r="I1677" s="59" t="s">
        <v>42</v>
      </c>
      <c r="J1677" s="60">
        <v>23.3</v>
      </c>
      <c r="K1677" s="47">
        <f t="shared" si="41"/>
        <v>23.3</v>
      </c>
      <c r="L1677" s="60"/>
      <c r="M1677" s="55" t="s">
        <v>43</v>
      </c>
      <c r="N1677" s="47">
        <f t="shared" si="40"/>
        <v>23.3</v>
      </c>
      <c r="O1677" s="54">
        <v>45752</v>
      </c>
      <c r="P1677" s="62">
        <v>0</v>
      </c>
      <c r="R1677" t="str">
        <f t="shared" si="42"/>
        <v>Abr/25</v>
      </c>
    </row>
    <row r="1678" spans="2:18" ht="15.75" customHeight="1">
      <c r="B1678" s="54">
        <v>45752</v>
      </c>
      <c r="C1678" s="55" t="s">
        <v>187</v>
      </c>
      <c r="D1678" s="55">
        <v>2025</v>
      </c>
      <c r="E1678" s="56">
        <v>70</v>
      </c>
      <c r="F1678" s="57" t="s">
        <v>384</v>
      </c>
      <c r="G1678" s="57" t="s">
        <v>96</v>
      </c>
      <c r="H1678" s="57" t="s">
        <v>369</v>
      </c>
      <c r="I1678" s="59" t="s">
        <v>42</v>
      </c>
      <c r="J1678" s="60">
        <v>7.9</v>
      </c>
      <c r="K1678" s="47">
        <f t="shared" si="41"/>
        <v>553</v>
      </c>
      <c r="L1678" s="60"/>
      <c r="M1678" s="55" t="s">
        <v>43</v>
      </c>
      <c r="N1678" s="47">
        <f t="shared" si="40"/>
        <v>553</v>
      </c>
      <c r="O1678" s="54">
        <v>45752</v>
      </c>
      <c r="P1678" s="62">
        <v>0</v>
      </c>
      <c r="R1678" t="str">
        <f t="shared" si="42"/>
        <v>Abr/25</v>
      </c>
    </row>
    <row r="1679" spans="2:18" ht="15.75" customHeight="1">
      <c r="B1679" s="54">
        <v>45752</v>
      </c>
      <c r="C1679" s="55" t="s">
        <v>187</v>
      </c>
      <c r="D1679" s="55">
        <v>2025</v>
      </c>
      <c r="E1679" s="56">
        <v>1</v>
      </c>
      <c r="F1679" s="57" t="s">
        <v>742</v>
      </c>
      <c r="G1679" s="57" t="s">
        <v>40</v>
      </c>
      <c r="H1679" s="57" t="s">
        <v>307</v>
      </c>
      <c r="I1679" s="59" t="s">
        <v>42</v>
      </c>
      <c r="J1679" s="60">
        <v>260.7</v>
      </c>
      <c r="K1679" s="47">
        <f t="shared" si="41"/>
        <v>260.7</v>
      </c>
      <c r="L1679" s="60"/>
      <c r="M1679" s="55" t="s">
        <v>43</v>
      </c>
      <c r="N1679" s="47">
        <f t="shared" si="40"/>
        <v>260.7</v>
      </c>
      <c r="O1679" s="54">
        <v>45752</v>
      </c>
      <c r="P1679" s="62">
        <v>0</v>
      </c>
      <c r="R1679" t="str">
        <f t="shared" si="42"/>
        <v>Abr/25</v>
      </c>
    </row>
    <row r="1680" spans="2:18" ht="15.75" customHeight="1">
      <c r="B1680" s="54">
        <v>45753</v>
      </c>
      <c r="C1680" s="55" t="s">
        <v>187</v>
      </c>
      <c r="D1680" s="55">
        <v>2025</v>
      </c>
      <c r="E1680" s="56">
        <v>1</v>
      </c>
      <c r="F1680" s="57" t="s">
        <v>378</v>
      </c>
      <c r="G1680" s="57" t="s">
        <v>46</v>
      </c>
      <c r="H1680" s="57" t="s">
        <v>379</v>
      </c>
      <c r="I1680" s="59" t="s">
        <v>42</v>
      </c>
      <c r="J1680" s="60">
        <v>450</v>
      </c>
      <c r="K1680" s="47">
        <f t="shared" si="41"/>
        <v>450</v>
      </c>
      <c r="L1680" s="60"/>
      <c r="M1680" s="55" t="s">
        <v>43</v>
      </c>
      <c r="N1680" s="47">
        <f t="shared" si="40"/>
        <v>450</v>
      </c>
      <c r="O1680" s="54">
        <v>45753</v>
      </c>
      <c r="P1680" s="62">
        <v>0</v>
      </c>
      <c r="R1680" t="str">
        <f t="shared" si="42"/>
        <v>Abr/25</v>
      </c>
    </row>
    <row r="1681" spans="2:18" ht="15.75" customHeight="1">
      <c r="B1681" s="54">
        <v>45753</v>
      </c>
      <c r="C1681" s="55" t="s">
        <v>187</v>
      </c>
      <c r="D1681" s="55">
        <v>2025</v>
      </c>
      <c r="E1681" s="56">
        <v>1</v>
      </c>
      <c r="F1681" s="57" t="s">
        <v>742</v>
      </c>
      <c r="G1681" s="57" t="s">
        <v>40</v>
      </c>
      <c r="H1681" s="57" t="s">
        <v>307</v>
      </c>
      <c r="I1681" s="59" t="s">
        <v>42</v>
      </c>
      <c r="J1681" s="60">
        <v>287.60000000000002</v>
      </c>
      <c r="K1681" s="47">
        <f t="shared" si="41"/>
        <v>287.60000000000002</v>
      </c>
      <c r="L1681" s="60"/>
      <c r="M1681" s="55" t="s">
        <v>43</v>
      </c>
      <c r="N1681" s="47">
        <f t="shared" si="40"/>
        <v>287.60000000000002</v>
      </c>
      <c r="O1681" s="54">
        <v>45753</v>
      </c>
      <c r="P1681" s="62">
        <v>0</v>
      </c>
      <c r="R1681" t="str">
        <f t="shared" si="42"/>
        <v>Abr/25</v>
      </c>
    </row>
    <row r="1682" spans="2:18" ht="15.75" customHeight="1">
      <c r="B1682" s="54">
        <v>45754</v>
      </c>
      <c r="C1682" s="55" t="s">
        <v>187</v>
      </c>
      <c r="D1682" s="55">
        <v>2025</v>
      </c>
      <c r="E1682" s="56">
        <v>18</v>
      </c>
      <c r="F1682" s="57" t="s">
        <v>742</v>
      </c>
      <c r="G1682" s="57" t="s">
        <v>40</v>
      </c>
      <c r="H1682" s="57" t="s">
        <v>181</v>
      </c>
      <c r="I1682" s="59" t="s">
        <v>42</v>
      </c>
      <c r="J1682" s="60">
        <v>62</v>
      </c>
      <c r="K1682" s="47">
        <f t="shared" si="41"/>
        <v>1116</v>
      </c>
      <c r="L1682" s="60"/>
      <c r="M1682" s="55" t="s">
        <v>51</v>
      </c>
      <c r="N1682" s="47">
        <f t="shared" si="40"/>
        <v>1116</v>
      </c>
      <c r="O1682" s="54">
        <v>45768</v>
      </c>
      <c r="P1682" s="62">
        <v>6197</v>
      </c>
      <c r="R1682" t="str">
        <f t="shared" si="42"/>
        <v>Abr/25</v>
      </c>
    </row>
    <row r="1683" spans="2:18" ht="15.75" customHeight="1">
      <c r="B1683" s="54">
        <v>45754</v>
      </c>
      <c r="C1683" s="55" t="s">
        <v>187</v>
      </c>
      <c r="D1683" s="55">
        <v>2025</v>
      </c>
      <c r="E1683" s="56">
        <v>6</v>
      </c>
      <c r="F1683" s="57" t="s">
        <v>741</v>
      </c>
      <c r="G1683" s="57" t="s">
        <v>40</v>
      </c>
      <c r="H1683" s="57" t="s">
        <v>181</v>
      </c>
      <c r="I1683" s="59" t="s">
        <v>42</v>
      </c>
      <c r="J1683" s="60">
        <v>225</v>
      </c>
      <c r="K1683" s="47">
        <f t="shared" si="41"/>
        <v>1350</v>
      </c>
      <c r="L1683" s="60"/>
      <c r="M1683" s="55" t="s">
        <v>51</v>
      </c>
      <c r="N1683" s="47">
        <f t="shared" si="40"/>
        <v>1350</v>
      </c>
      <c r="O1683" s="54">
        <v>45768</v>
      </c>
      <c r="P1683" s="62">
        <v>6197</v>
      </c>
      <c r="R1683" t="str">
        <f t="shared" si="42"/>
        <v>Abr/25</v>
      </c>
    </row>
    <row r="1684" spans="2:18" ht="15.75" customHeight="1">
      <c r="B1684" s="54">
        <v>45754</v>
      </c>
      <c r="C1684" s="55" t="s">
        <v>187</v>
      </c>
      <c r="D1684" s="55">
        <v>2025</v>
      </c>
      <c r="E1684" s="56">
        <v>1</v>
      </c>
      <c r="F1684" s="57" t="s">
        <v>838</v>
      </c>
      <c r="G1684" s="57" t="s">
        <v>40</v>
      </c>
      <c r="H1684" s="57" t="s">
        <v>181</v>
      </c>
      <c r="I1684" s="59" t="s">
        <v>42</v>
      </c>
      <c r="J1684" s="60">
        <v>364</v>
      </c>
      <c r="K1684" s="47">
        <f t="shared" si="41"/>
        <v>364</v>
      </c>
      <c r="L1684" s="60"/>
      <c r="M1684" s="55" t="s">
        <v>51</v>
      </c>
      <c r="N1684" s="47">
        <f t="shared" si="40"/>
        <v>364</v>
      </c>
      <c r="O1684" s="54">
        <v>45768</v>
      </c>
      <c r="P1684" s="62">
        <v>6197</v>
      </c>
      <c r="R1684" t="str">
        <f t="shared" si="42"/>
        <v>Abr/25</v>
      </c>
    </row>
    <row r="1685" spans="2:18" ht="15.75" customHeight="1">
      <c r="B1685" s="54">
        <v>45754</v>
      </c>
      <c r="C1685" s="55" t="s">
        <v>187</v>
      </c>
      <c r="D1685" s="55">
        <v>2025</v>
      </c>
      <c r="E1685" s="56">
        <v>6</v>
      </c>
      <c r="F1685" s="57" t="s">
        <v>632</v>
      </c>
      <c r="G1685" s="57" t="s">
        <v>40</v>
      </c>
      <c r="H1685" s="57" t="s">
        <v>181</v>
      </c>
      <c r="I1685" s="59" t="s">
        <v>42</v>
      </c>
      <c r="J1685" s="60">
        <v>38</v>
      </c>
      <c r="K1685" s="47">
        <f t="shared" si="41"/>
        <v>228</v>
      </c>
      <c r="L1685" s="60"/>
      <c r="M1685" s="55" t="s">
        <v>51</v>
      </c>
      <c r="N1685" s="47">
        <f t="shared" si="40"/>
        <v>228</v>
      </c>
      <c r="O1685" s="54">
        <v>45768</v>
      </c>
      <c r="P1685" s="62">
        <v>6197</v>
      </c>
      <c r="R1685" t="str">
        <f t="shared" si="42"/>
        <v>Abr/25</v>
      </c>
    </row>
    <row r="1686" spans="2:18" ht="15.75" customHeight="1">
      <c r="B1686" s="54">
        <v>45754</v>
      </c>
      <c r="C1686" s="55" t="s">
        <v>187</v>
      </c>
      <c r="D1686" s="55">
        <v>2025</v>
      </c>
      <c r="E1686" s="56">
        <v>42</v>
      </c>
      <c r="F1686" s="57" t="s">
        <v>598</v>
      </c>
      <c r="G1686" s="57" t="s">
        <v>96</v>
      </c>
      <c r="H1686" s="57" t="s">
        <v>594</v>
      </c>
      <c r="I1686" s="59" t="s">
        <v>42</v>
      </c>
      <c r="J1686" s="60">
        <v>1.1499999999999999</v>
      </c>
      <c r="K1686" s="47">
        <f t="shared" si="41"/>
        <v>48.3</v>
      </c>
      <c r="L1686" s="60"/>
      <c r="M1686" s="55" t="s">
        <v>51</v>
      </c>
      <c r="N1686" s="47">
        <f t="shared" si="40"/>
        <v>48.3</v>
      </c>
      <c r="O1686" s="54">
        <v>45768</v>
      </c>
      <c r="P1686" s="62">
        <v>888873</v>
      </c>
      <c r="R1686" t="str">
        <f t="shared" si="42"/>
        <v>Abr/25</v>
      </c>
    </row>
    <row r="1687" spans="2:18" ht="15.75" customHeight="1">
      <c r="B1687" s="54">
        <v>45754</v>
      </c>
      <c r="C1687" s="55" t="s">
        <v>187</v>
      </c>
      <c r="D1687" s="55">
        <v>2025</v>
      </c>
      <c r="E1687" s="56">
        <v>42</v>
      </c>
      <c r="F1687" s="57" t="s">
        <v>600</v>
      </c>
      <c r="G1687" s="57" t="s">
        <v>96</v>
      </c>
      <c r="H1687" s="57" t="s">
        <v>594</v>
      </c>
      <c r="I1687" s="59" t="s">
        <v>42</v>
      </c>
      <c r="J1687" s="60">
        <v>1.1499999999999999</v>
      </c>
      <c r="K1687" s="47">
        <f t="shared" si="41"/>
        <v>48.3</v>
      </c>
      <c r="L1687" s="60"/>
      <c r="M1687" s="55" t="s">
        <v>51</v>
      </c>
      <c r="N1687" s="47">
        <f t="shared" si="40"/>
        <v>48.3</v>
      </c>
      <c r="O1687" s="54">
        <v>45768</v>
      </c>
      <c r="P1687" s="62">
        <v>888873</v>
      </c>
      <c r="R1687" t="str">
        <f t="shared" si="42"/>
        <v>Abr/25</v>
      </c>
    </row>
    <row r="1688" spans="2:18" ht="15.75" customHeight="1">
      <c r="B1688" s="54">
        <v>45754</v>
      </c>
      <c r="C1688" s="55" t="s">
        <v>187</v>
      </c>
      <c r="D1688" s="55">
        <v>2025</v>
      </c>
      <c r="E1688" s="56">
        <v>5</v>
      </c>
      <c r="F1688" s="58" t="s">
        <v>171</v>
      </c>
      <c r="G1688" s="57" t="s">
        <v>46</v>
      </c>
      <c r="H1688" s="58" t="s">
        <v>594</v>
      </c>
      <c r="I1688" s="59" t="s">
        <v>42</v>
      </c>
      <c r="J1688" s="96">
        <v>19.23</v>
      </c>
      <c r="K1688" s="47">
        <f t="shared" si="41"/>
        <v>96.15</v>
      </c>
      <c r="L1688" s="60"/>
      <c r="M1688" s="55" t="s">
        <v>51</v>
      </c>
      <c r="N1688" s="47">
        <f t="shared" si="40"/>
        <v>96.15</v>
      </c>
      <c r="O1688" s="54">
        <v>45768</v>
      </c>
      <c r="P1688" s="62">
        <v>888873</v>
      </c>
      <c r="R1688" t="str">
        <f t="shared" si="42"/>
        <v>Abr/25</v>
      </c>
    </row>
    <row r="1689" spans="2:18" ht="15.75" customHeight="1">
      <c r="B1689" s="54">
        <v>45754</v>
      </c>
      <c r="C1689" s="55" t="s">
        <v>187</v>
      </c>
      <c r="D1689" s="55">
        <v>2025</v>
      </c>
      <c r="E1689" s="56">
        <v>5</v>
      </c>
      <c r="F1689" s="58" t="s">
        <v>173</v>
      </c>
      <c r="G1689" s="57" t="s">
        <v>46</v>
      </c>
      <c r="H1689" s="58" t="s">
        <v>594</v>
      </c>
      <c r="I1689" s="59" t="s">
        <v>42</v>
      </c>
      <c r="J1689" s="96">
        <v>19.23</v>
      </c>
      <c r="K1689" s="47">
        <f t="shared" si="41"/>
        <v>96.15</v>
      </c>
      <c r="L1689" s="60"/>
      <c r="M1689" s="55" t="s">
        <v>51</v>
      </c>
      <c r="N1689" s="47">
        <f t="shared" si="40"/>
        <v>96.15</v>
      </c>
      <c r="O1689" s="54">
        <v>45768</v>
      </c>
      <c r="P1689" s="62">
        <v>888873</v>
      </c>
      <c r="R1689" t="str">
        <f t="shared" si="42"/>
        <v>Abr/25</v>
      </c>
    </row>
    <row r="1690" spans="2:18" ht="15.75" customHeight="1">
      <c r="B1690" s="54">
        <v>45754</v>
      </c>
      <c r="C1690" s="55" t="s">
        <v>187</v>
      </c>
      <c r="D1690" s="55">
        <v>2025</v>
      </c>
      <c r="E1690" s="56">
        <v>15</v>
      </c>
      <c r="F1690" s="57" t="s">
        <v>839</v>
      </c>
      <c r="G1690" s="57" t="s">
        <v>40</v>
      </c>
      <c r="H1690" s="58" t="s">
        <v>91</v>
      </c>
      <c r="I1690" s="59" t="s">
        <v>42</v>
      </c>
      <c r="J1690" s="96">
        <v>134.46</v>
      </c>
      <c r="K1690" s="47">
        <f t="shared" si="41"/>
        <v>2016.9</v>
      </c>
      <c r="L1690" s="60"/>
      <c r="M1690" s="55" t="s">
        <v>51</v>
      </c>
      <c r="N1690" s="47">
        <f t="shared" si="40"/>
        <v>2016.9</v>
      </c>
      <c r="O1690" s="54">
        <v>45768</v>
      </c>
      <c r="P1690" s="97">
        <v>9762</v>
      </c>
      <c r="R1690" t="str">
        <f t="shared" si="42"/>
        <v>Abr/25</v>
      </c>
    </row>
    <row r="1691" spans="2:18" ht="15.75" customHeight="1">
      <c r="B1691" s="54">
        <v>45754</v>
      </c>
      <c r="C1691" s="55" t="s">
        <v>187</v>
      </c>
      <c r="D1691" s="55">
        <v>2025</v>
      </c>
      <c r="E1691" s="56">
        <v>5</v>
      </c>
      <c r="F1691" s="58" t="s">
        <v>840</v>
      </c>
      <c r="G1691" s="57" t="s">
        <v>40</v>
      </c>
      <c r="H1691" s="58" t="s">
        <v>91</v>
      </c>
      <c r="I1691" s="59" t="s">
        <v>42</v>
      </c>
      <c r="J1691" s="96">
        <v>276</v>
      </c>
      <c r="K1691" s="47">
        <f t="shared" si="41"/>
        <v>1380</v>
      </c>
      <c r="L1691" s="60"/>
      <c r="M1691" s="55" t="s">
        <v>51</v>
      </c>
      <c r="N1691" s="47">
        <f t="shared" si="40"/>
        <v>1380</v>
      </c>
      <c r="O1691" s="54">
        <v>45768</v>
      </c>
      <c r="P1691" s="97">
        <v>9762</v>
      </c>
      <c r="R1691" t="str">
        <f t="shared" si="42"/>
        <v>Abr/25</v>
      </c>
    </row>
    <row r="1692" spans="2:18" ht="15.75" customHeight="1">
      <c r="B1692" s="54">
        <v>45754</v>
      </c>
      <c r="C1692" s="55" t="s">
        <v>187</v>
      </c>
      <c r="D1692" s="55">
        <v>2025</v>
      </c>
      <c r="E1692" s="56">
        <v>3</v>
      </c>
      <c r="F1692" s="57" t="s">
        <v>841</v>
      </c>
      <c r="G1692" s="58" t="s">
        <v>40</v>
      </c>
      <c r="H1692" s="57" t="s">
        <v>91</v>
      </c>
      <c r="I1692" s="59" t="s">
        <v>42</v>
      </c>
      <c r="J1692" s="60">
        <v>268.93</v>
      </c>
      <c r="K1692" s="47">
        <f t="shared" si="41"/>
        <v>806.79</v>
      </c>
      <c r="L1692" s="60"/>
      <c r="M1692" s="55" t="s">
        <v>51</v>
      </c>
      <c r="N1692" s="47">
        <f t="shared" si="40"/>
        <v>806.79</v>
      </c>
      <c r="O1692" s="54">
        <v>45768</v>
      </c>
      <c r="P1692" s="62">
        <v>9762</v>
      </c>
      <c r="R1692" t="str">
        <f t="shared" si="42"/>
        <v>Abr/25</v>
      </c>
    </row>
    <row r="1693" spans="2:18" ht="15.75" customHeight="1">
      <c r="B1693" s="54">
        <v>45754</v>
      </c>
      <c r="C1693" s="55" t="s">
        <v>187</v>
      </c>
      <c r="D1693" s="55">
        <v>2025</v>
      </c>
      <c r="E1693" s="56">
        <v>1</v>
      </c>
      <c r="F1693" s="57" t="s">
        <v>842</v>
      </c>
      <c r="G1693" s="57" t="s">
        <v>61</v>
      </c>
      <c r="H1693" s="57" t="s">
        <v>759</v>
      </c>
      <c r="I1693" s="59" t="s">
        <v>42</v>
      </c>
      <c r="J1693" s="60">
        <v>216</v>
      </c>
      <c r="K1693" s="47">
        <f t="shared" si="41"/>
        <v>216</v>
      </c>
      <c r="L1693" s="60"/>
      <c r="M1693" s="55" t="s">
        <v>43</v>
      </c>
      <c r="N1693" s="47">
        <f t="shared" si="40"/>
        <v>216</v>
      </c>
      <c r="O1693" s="54">
        <v>45754</v>
      </c>
      <c r="P1693" s="62">
        <v>0</v>
      </c>
      <c r="R1693" t="str">
        <f t="shared" si="42"/>
        <v>Abr/25</v>
      </c>
    </row>
    <row r="1694" spans="2:18" ht="15.75" customHeight="1">
      <c r="B1694" s="54">
        <v>45754</v>
      </c>
      <c r="C1694" s="55" t="s">
        <v>187</v>
      </c>
      <c r="D1694" s="55">
        <v>2025</v>
      </c>
      <c r="E1694" s="56">
        <v>1</v>
      </c>
      <c r="F1694" s="57" t="s">
        <v>39</v>
      </c>
      <c r="G1694" s="57" t="s">
        <v>40</v>
      </c>
      <c r="H1694" s="57" t="s">
        <v>300</v>
      </c>
      <c r="I1694" s="59" t="s">
        <v>42</v>
      </c>
      <c r="J1694" s="60">
        <v>445.5</v>
      </c>
      <c r="K1694" s="47">
        <f t="shared" si="41"/>
        <v>445.5</v>
      </c>
      <c r="L1694" s="60"/>
      <c r="M1694" s="55" t="s">
        <v>43</v>
      </c>
      <c r="N1694" s="47">
        <f t="shared" si="40"/>
        <v>445.5</v>
      </c>
      <c r="O1694" s="54">
        <v>45754</v>
      </c>
      <c r="P1694" s="62">
        <v>0</v>
      </c>
      <c r="R1694" t="str">
        <f t="shared" si="42"/>
        <v>Abr/25</v>
      </c>
    </row>
    <row r="1695" spans="2:18" ht="15.75" customHeight="1">
      <c r="B1695" s="54">
        <v>45754</v>
      </c>
      <c r="C1695" s="55" t="s">
        <v>187</v>
      </c>
      <c r="D1695" s="55">
        <v>2025</v>
      </c>
      <c r="E1695" s="56">
        <v>1</v>
      </c>
      <c r="F1695" s="57" t="s">
        <v>531</v>
      </c>
      <c r="G1695" s="57" t="s">
        <v>46</v>
      </c>
      <c r="H1695" s="57" t="s">
        <v>307</v>
      </c>
      <c r="I1695" s="59" t="s">
        <v>42</v>
      </c>
      <c r="J1695" s="60">
        <v>52.3</v>
      </c>
      <c r="K1695" s="47">
        <f t="shared" si="41"/>
        <v>52.3</v>
      </c>
      <c r="L1695" s="60"/>
      <c r="M1695" s="55" t="s">
        <v>43</v>
      </c>
      <c r="N1695" s="47">
        <f t="shared" si="40"/>
        <v>52.3</v>
      </c>
      <c r="O1695" s="54">
        <v>45754</v>
      </c>
      <c r="P1695" s="62">
        <v>0</v>
      </c>
      <c r="R1695" t="str">
        <f t="shared" si="42"/>
        <v>Abr/25</v>
      </c>
    </row>
    <row r="1696" spans="2:18" ht="15.75" customHeight="1">
      <c r="B1696" s="54">
        <v>45755</v>
      </c>
      <c r="C1696" s="55" t="s">
        <v>187</v>
      </c>
      <c r="D1696" s="55">
        <v>2025</v>
      </c>
      <c r="E1696" s="56">
        <v>8</v>
      </c>
      <c r="F1696" s="57" t="s">
        <v>81</v>
      </c>
      <c r="G1696" s="57" t="s">
        <v>77</v>
      </c>
      <c r="H1696" s="57" t="s">
        <v>78</v>
      </c>
      <c r="I1696" s="59" t="s">
        <v>42</v>
      </c>
      <c r="J1696" s="60">
        <v>510</v>
      </c>
      <c r="K1696" s="47">
        <f t="shared" si="41"/>
        <v>4080</v>
      </c>
      <c r="L1696" s="60"/>
      <c r="M1696" s="55" t="s">
        <v>43</v>
      </c>
      <c r="N1696" s="47">
        <f t="shared" si="40"/>
        <v>4080</v>
      </c>
      <c r="O1696" s="54">
        <v>45762</v>
      </c>
      <c r="P1696" s="62">
        <v>1005</v>
      </c>
      <c r="R1696" t="str">
        <f t="shared" si="42"/>
        <v>Abr/25</v>
      </c>
    </row>
    <row r="1697" spans="2:18" ht="15.75" customHeight="1">
      <c r="B1697" s="54">
        <v>45755</v>
      </c>
      <c r="C1697" s="55" t="s">
        <v>187</v>
      </c>
      <c r="D1697" s="55">
        <v>2025</v>
      </c>
      <c r="E1697" s="56">
        <v>8</v>
      </c>
      <c r="F1697" s="58" t="s">
        <v>64</v>
      </c>
      <c r="G1697" s="57" t="s">
        <v>46</v>
      </c>
      <c r="H1697" s="58" t="s">
        <v>65</v>
      </c>
      <c r="I1697" s="59" t="s">
        <v>42</v>
      </c>
      <c r="J1697" s="96">
        <v>32.99</v>
      </c>
      <c r="K1697" s="47">
        <f t="shared" si="41"/>
        <v>263.92</v>
      </c>
      <c r="L1697" s="60"/>
      <c r="M1697" s="55" t="s">
        <v>43</v>
      </c>
      <c r="N1697" s="47">
        <f t="shared" si="40"/>
        <v>263.92</v>
      </c>
      <c r="O1697" s="54">
        <v>45762</v>
      </c>
      <c r="P1697" s="62">
        <v>19814</v>
      </c>
      <c r="R1697" t="str">
        <f t="shared" si="42"/>
        <v>Abr/25</v>
      </c>
    </row>
    <row r="1698" spans="2:18" ht="15.75" customHeight="1">
      <c r="B1698" s="54">
        <v>45755</v>
      </c>
      <c r="C1698" s="55" t="s">
        <v>187</v>
      </c>
      <c r="D1698" s="55">
        <v>2025</v>
      </c>
      <c r="E1698" s="56">
        <v>4</v>
      </c>
      <c r="F1698" s="57" t="s">
        <v>66</v>
      </c>
      <c r="G1698" s="58" t="s">
        <v>46</v>
      </c>
      <c r="H1698" s="57" t="s">
        <v>65</v>
      </c>
      <c r="I1698" s="59" t="s">
        <v>42</v>
      </c>
      <c r="J1698" s="60">
        <v>27</v>
      </c>
      <c r="K1698" s="47">
        <f t="shared" si="41"/>
        <v>108</v>
      </c>
      <c r="L1698" s="60"/>
      <c r="M1698" s="55" t="s">
        <v>43</v>
      </c>
      <c r="N1698" s="47">
        <f t="shared" si="40"/>
        <v>108</v>
      </c>
      <c r="O1698" s="54">
        <v>45762</v>
      </c>
      <c r="P1698" s="62">
        <v>19814</v>
      </c>
      <c r="R1698" t="str">
        <f t="shared" si="42"/>
        <v>Abr/25</v>
      </c>
    </row>
    <row r="1699" spans="2:18" ht="15.75" customHeight="1">
      <c r="B1699" s="54">
        <v>45755</v>
      </c>
      <c r="C1699" s="55" t="s">
        <v>187</v>
      </c>
      <c r="D1699" s="55">
        <v>2025</v>
      </c>
      <c r="E1699" s="56">
        <v>2</v>
      </c>
      <c r="F1699" s="57" t="s">
        <v>196</v>
      </c>
      <c r="G1699" s="57" t="s">
        <v>46</v>
      </c>
      <c r="H1699" s="57" t="s">
        <v>195</v>
      </c>
      <c r="I1699" s="59" t="s">
        <v>42</v>
      </c>
      <c r="J1699" s="60">
        <v>222.4</v>
      </c>
      <c r="K1699" s="47">
        <f t="shared" si="41"/>
        <v>444.8</v>
      </c>
      <c r="L1699" s="60"/>
      <c r="M1699" s="55" t="s">
        <v>51</v>
      </c>
      <c r="N1699" s="47">
        <f t="shared" si="40"/>
        <v>444.8</v>
      </c>
      <c r="O1699" s="54">
        <v>45764</v>
      </c>
      <c r="P1699" s="62">
        <v>296228</v>
      </c>
      <c r="R1699" t="str">
        <f t="shared" si="42"/>
        <v>Abr/25</v>
      </c>
    </row>
    <row r="1700" spans="2:18" ht="15.75" customHeight="1">
      <c r="B1700" s="54">
        <v>45755</v>
      </c>
      <c r="C1700" s="55" t="s">
        <v>187</v>
      </c>
      <c r="D1700" s="55">
        <v>2025</v>
      </c>
      <c r="E1700" s="56">
        <v>96</v>
      </c>
      <c r="F1700" s="57" t="s">
        <v>188</v>
      </c>
      <c r="G1700" s="57" t="s">
        <v>96</v>
      </c>
      <c r="H1700" s="57" t="s">
        <v>223</v>
      </c>
      <c r="I1700" s="59" t="s">
        <v>42</v>
      </c>
      <c r="J1700" s="60">
        <v>7.65</v>
      </c>
      <c r="K1700" s="47">
        <f t="shared" si="41"/>
        <v>734.40000000000009</v>
      </c>
      <c r="L1700" s="60"/>
      <c r="M1700" s="55" t="s">
        <v>51</v>
      </c>
      <c r="N1700" s="47">
        <f t="shared" si="40"/>
        <v>734.40000000000009</v>
      </c>
      <c r="O1700" s="54">
        <v>45762</v>
      </c>
      <c r="P1700" s="62">
        <v>1371938</v>
      </c>
      <c r="R1700" t="str">
        <f t="shared" si="42"/>
        <v>Abr/25</v>
      </c>
    </row>
    <row r="1701" spans="2:18" ht="15.75" customHeight="1">
      <c r="B1701" s="54">
        <v>45755</v>
      </c>
      <c r="C1701" s="55" t="s">
        <v>187</v>
      </c>
      <c r="D1701" s="55">
        <v>2025</v>
      </c>
      <c r="E1701" s="56">
        <v>24</v>
      </c>
      <c r="F1701" s="58" t="s">
        <v>668</v>
      </c>
      <c r="G1701" s="57" t="s">
        <v>96</v>
      </c>
      <c r="H1701" s="58" t="s">
        <v>223</v>
      </c>
      <c r="I1701" s="59" t="s">
        <v>42</v>
      </c>
      <c r="J1701" s="96">
        <v>7.65</v>
      </c>
      <c r="K1701" s="47">
        <f t="shared" si="41"/>
        <v>183.60000000000002</v>
      </c>
      <c r="L1701" s="60"/>
      <c r="M1701" s="55" t="s">
        <v>51</v>
      </c>
      <c r="N1701" s="47">
        <f t="shared" si="40"/>
        <v>183.60000000000002</v>
      </c>
      <c r="O1701" s="54">
        <v>45762</v>
      </c>
      <c r="P1701" s="62">
        <v>1371938</v>
      </c>
      <c r="R1701" t="str">
        <f t="shared" si="42"/>
        <v>Abr/25</v>
      </c>
    </row>
    <row r="1702" spans="2:18" ht="15.75" customHeight="1">
      <c r="B1702" s="54">
        <v>45755</v>
      </c>
      <c r="C1702" s="55" t="s">
        <v>187</v>
      </c>
      <c r="D1702" s="55">
        <v>2025</v>
      </c>
      <c r="E1702" s="56">
        <v>20</v>
      </c>
      <c r="F1702" s="58" t="s">
        <v>192</v>
      </c>
      <c r="G1702" s="57" t="s">
        <v>96</v>
      </c>
      <c r="H1702" s="58" t="s">
        <v>223</v>
      </c>
      <c r="I1702" s="59" t="s">
        <v>42</v>
      </c>
      <c r="J1702" s="96">
        <v>7.65</v>
      </c>
      <c r="K1702" s="47">
        <f t="shared" si="41"/>
        <v>153</v>
      </c>
      <c r="L1702" s="60"/>
      <c r="M1702" s="55" t="s">
        <v>51</v>
      </c>
      <c r="N1702" s="47">
        <f t="shared" si="40"/>
        <v>153</v>
      </c>
      <c r="O1702" s="54">
        <v>45762</v>
      </c>
      <c r="P1702" s="62">
        <v>1371938</v>
      </c>
      <c r="R1702" t="str">
        <f t="shared" si="42"/>
        <v>Abr/25</v>
      </c>
    </row>
    <row r="1703" spans="2:18" ht="15.75" customHeight="1">
      <c r="B1703" s="54">
        <v>45755</v>
      </c>
      <c r="C1703" s="55" t="s">
        <v>187</v>
      </c>
      <c r="D1703" s="55">
        <v>2025</v>
      </c>
      <c r="E1703" s="56">
        <v>96</v>
      </c>
      <c r="F1703" s="58" t="s">
        <v>191</v>
      </c>
      <c r="G1703" s="57" t="s">
        <v>96</v>
      </c>
      <c r="H1703" s="58" t="s">
        <v>223</v>
      </c>
      <c r="I1703" s="59" t="s">
        <v>42</v>
      </c>
      <c r="J1703" s="96">
        <v>7.65</v>
      </c>
      <c r="K1703" s="47">
        <f t="shared" si="41"/>
        <v>734.40000000000009</v>
      </c>
      <c r="L1703" s="60"/>
      <c r="M1703" s="55" t="s">
        <v>51</v>
      </c>
      <c r="N1703" s="47">
        <f t="shared" si="40"/>
        <v>734.40000000000009</v>
      </c>
      <c r="O1703" s="54">
        <v>45762</v>
      </c>
      <c r="P1703" s="62">
        <v>1371938</v>
      </c>
      <c r="R1703" t="str">
        <f t="shared" si="42"/>
        <v>Abr/25</v>
      </c>
    </row>
    <row r="1704" spans="2:18" ht="15.75" customHeight="1">
      <c r="B1704" s="54">
        <v>45755</v>
      </c>
      <c r="C1704" s="55" t="s">
        <v>187</v>
      </c>
      <c r="D1704" s="55">
        <v>2025</v>
      </c>
      <c r="E1704" s="56">
        <v>2</v>
      </c>
      <c r="F1704" s="57" t="s">
        <v>843</v>
      </c>
      <c r="G1704" s="57" t="s">
        <v>40</v>
      </c>
      <c r="H1704" s="57" t="s">
        <v>223</v>
      </c>
      <c r="I1704" s="59" t="s">
        <v>42</v>
      </c>
      <c r="J1704" s="60">
        <v>117.9</v>
      </c>
      <c r="K1704" s="47">
        <f t="shared" si="41"/>
        <v>235.8</v>
      </c>
      <c r="L1704" s="60"/>
      <c r="M1704" s="55" t="s">
        <v>51</v>
      </c>
      <c r="N1704" s="47">
        <f t="shared" si="40"/>
        <v>235.8</v>
      </c>
      <c r="O1704" s="54">
        <v>45762</v>
      </c>
      <c r="P1704" s="62">
        <v>1371938</v>
      </c>
      <c r="R1704" t="str">
        <f t="shared" si="42"/>
        <v>Abr/25</v>
      </c>
    </row>
    <row r="1705" spans="2:18" ht="15.75" customHeight="1">
      <c r="B1705" s="54">
        <v>45755</v>
      </c>
      <c r="C1705" s="55" t="s">
        <v>187</v>
      </c>
      <c r="D1705" s="55">
        <v>2025</v>
      </c>
      <c r="E1705" s="56">
        <v>4</v>
      </c>
      <c r="F1705" s="57" t="s">
        <v>642</v>
      </c>
      <c r="G1705" s="57" t="s">
        <v>46</v>
      </c>
      <c r="H1705" s="57" t="s">
        <v>223</v>
      </c>
      <c r="I1705" s="59" t="s">
        <v>42</v>
      </c>
      <c r="J1705" s="60">
        <v>159.9</v>
      </c>
      <c r="K1705" s="47">
        <f t="shared" si="41"/>
        <v>639.6</v>
      </c>
      <c r="L1705" s="60"/>
      <c r="M1705" s="55" t="s">
        <v>51</v>
      </c>
      <c r="N1705" s="47">
        <f t="shared" si="40"/>
        <v>639.6</v>
      </c>
      <c r="O1705" s="54">
        <v>45762</v>
      </c>
      <c r="P1705" s="62">
        <v>1371937</v>
      </c>
      <c r="R1705" t="str">
        <f t="shared" si="42"/>
        <v>Abr/25</v>
      </c>
    </row>
    <row r="1706" spans="2:18" ht="15.75" customHeight="1">
      <c r="B1706" s="54">
        <v>45755</v>
      </c>
      <c r="C1706" s="55" t="s">
        <v>187</v>
      </c>
      <c r="D1706" s="55">
        <v>2025</v>
      </c>
      <c r="E1706" s="56">
        <v>3</v>
      </c>
      <c r="F1706" s="45" t="s">
        <v>573</v>
      </c>
      <c r="G1706" s="45" t="s">
        <v>96</v>
      </c>
      <c r="H1706" s="45" t="s">
        <v>570</v>
      </c>
      <c r="I1706" s="46" t="s">
        <v>42</v>
      </c>
      <c r="J1706" s="47">
        <v>19.18</v>
      </c>
      <c r="K1706" s="47">
        <f t="shared" si="41"/>
        <v>57.54</v>
      </c>
      <c r="L1706" s="60"/>
      <c r="M1706" s="55" t="s">
        <v>51</v>
      </c>
      <c r="N1706" s="47">
        <f t="shared" si="40"/>
        <v>57.54</v>
      </c>
      <c r="O1706" s="54">
        <v>45761</v>
      </c>
      <c r="P1706" s="62">
        <v>638583</v>
      </c>
      <c r="R1706" t="str">
        <f t="shared" si="42"/>
        <v>Abr/25</v>
      </c>
    </row>
    <row r="1707" spans="2:18" ht="15.75" customHeight="1">
      <c r="B1707" s="54">
        <v>45755</v>
      </c>
      <c r="C1707" s="55" t="s">
        <v>187</v>
      </c>
      <c r="D1707" s="55">
        <v>2025</v>
      </c>
      <c r="E1707" s="56">
        <v>4</v>
      </c>
      <c r="F1707" s="45" t="s">
        <v>572</v>
      </c>
      <c r="G1707" s="45" t="s">
        <v>96</v>
      </c>
      <c r="H1707" s="45" t="s">
        <v>570</v>
      </c>
      <c r="I1707" s="46" t="s">
        <v>42</v>
      </c>
      <c r="J1707" s="47">
        <v>17.13</v>
      </c>
      <c r="K1707" s="47">
        <f t="shared" si="41"/>
        <v>68.52</v>
      </c>
      <c r="L1707" s="60"/>
      <c r="M1707" s="55" t="s">
        <v>51</v>
      </c>
      <c r="N1707" s="47">
        <f t="shared" si="40"/>
        <v>68.52</v>
      </c>
      <c r="O1707" s="54">
        <v>45761</v>
      </c>
      <c r="P1707" s="62">
        <v>638583</v>
      </c>
      <c r="R1707" t="str">
        <f t="shared" si="42"/>
        <v>Abr/25</v>
      </c>
    </row>
    <row r="1708" spans="2:18" ht="15.75" customHeight="1">
      <c r="B1708" s="54">
        <v>45755</v>
      </c>
      <c r="C1708" s="55" t="s">
        <v>187</v>
      </c>
      <c r="D1708" s="55">
        <v>2025</v>
      </c>
      <c r="E1708" s="56">
        <v>10</v>
      </c>
      <c r="F1708" s="45" t="s">
        <v>177</v>
      </c>
      <c r="G1708" s="45" t="s">
        <v>96</v>
      </c>
      <c r="H1708" s="45" t="s">
        <v>570</v>
      </c>
      <c r="I1708" s="46" t="s">
        <v>42</v>
      </c>
      <c r="J1708" s="47">
        <v>36.9</v>
      </c>
      <c r="K1708" s="47">
        <f t="shared" si="41"/>
        <v>369</v>
      </c>
      <c r="L1708" s="60"/>
      <c r="M1708" s="55" t="s">
        <v>51</v>
      </c>
      <c r="N1708" s="47">
        <f t="shared" si="40"/>
        <v>369</v>
      </c>
      <c r="O1708" s="54">
        <v>45761</v>
      </c>
      <c r="P1708" s="62">
        <v>638583</v>
      </c>
      <c r="R1708" t="str">
        <f t="shared" si="42"/>
        <v>Abr/25</v>
      </c>
    </row>
    <row r="1709" spans="2:18" ht="15.75" customHeight="1">
      <c r="B1709" s="54">
        <v>45755</v>
      </c>
      <c r="C1709" s="55" t="s">
        <v>187</v>
      </c>
      <c r="D1709" s="55">
        <v>2025</v>
      </c>
      <c r="E1709" s="56">
        <v>10</v>
      </c>
      <c r="F1709" s="45" t="s">
        <v>178</v>
      </c>
      <c r="G1709" s="45" t="s">
        <v>96</v>
      </c>
      <c r="H1709" s="45" t="s">
        <v>570</v>
      </c>
      <c r="I1709" s="46" t="s">
        <v>42</v>
      </c>
      <c r="J1709" s="47">
        <v>18.149999999999999</v>
      </c>
      <c r="K1709" s="47">
        <f t="shared" si="41"/>
        <v>181.5</v>
      </c>
      <c r="L1709" s="60"/>
      <c r="M1709" s="55" t="s">
        <v>51</v>
      </c>
      <c r="N1709" s="47">
        <f t="shared" si="40"/>
        <v>181.5</v>
      </c>
      <c r="O1709" s="54">
        <v>45761</v>
      </c>
      <c r="P1709" s="62">
        <v>638583</v>
      </c>
      <c r="R1709" t="str">
        <f t="shared" si="42"/>
        <v>Abr/25</v>
      </c>
    </row>
    <row r="1710" spans="2:18" ht="15.75" customHeight="1">
      <c r="B1710" s="54">
        <v>45755</v>
      </c>
      <c r="C1710" s="55" t="s">
        <v>187</v>
      </c>
      <c r="D1710" s="55">
        <v>2025</v>
      </c>
      <c r="E1710" s="56">
        <v>5</v>
      </c>
      <c r="F1710" s="57" t="s">
        <v>524</v>
      </c>
      <c r="G1710" s="57" t="s">
        <v>96</v>
      </c>
      <c r="H1710" s="57" t="s">
        <v>570</v>
      </c>
      <c r="I1710" s="59" t="s">
        <v>42</v>
      </c>
      <c r="J1710" s="60">
        <v>17.690000000000001</v>
      </c>
      <c r="K1710" s="47">
        <f t="shared" si="41"/>
        <v>88.45</v>
      </c>
      <c r="L1710" s="60"/>
      <c r="M1710" s="55" t="s">
        <v>51</v>
      </c>
      <c r="N1710" s="47">
        <f t="shared" si="40"/>
        <v>88.45</v>
      </c>
      <c r="O1710" s="54">
        <v>45761</v>
      </c>
      <c r="P1710" s="62">
        <v>638583</v>
      </c>
      <c r="R1710" t="str">
        <f t="shared" si="42"/>
        <v>Abr/25</v>
      </c>
    </row>
    <row r="1711" spans="2:18" ht="15.75" customHeight="1">
      <c r="B1711" s="54">
        <v>45755</v>
      </c>
      <c r="C1711" s="55" t="s">
        <v>187</v>
      </c>
      <c r="D1711" s="55">
        <v>2025</v>
      </c>
      <c r="E1711" s="56">
        <v>3</v>
      </c>
      <c r="F1711" s="57" t="s">
        <v>358</v>
      </c>
      <c r="G1711" s="57" t="s">
        <v>96</v>
      </c>
      <c r="H1711" s="57" t="s">
        <v>570</v>
      </c>
      <c r="I1711" s="59" t="s">
        <v>42</v>
      </c>
      <c r="J1711" s="60">
        <v>17.690000000000001</v>
      </c>
      <c r="K1711" s="47">
        <f t="shared" si="41"/>
        <v>53.070000000000007</v>
      </c>
      <c r="L1711" s="60"/>
      <c r="M1711" s="55" t="s">
        <v>51</v>
      </c>
      <c r="N1711" s="47">
        <f t="shared" si="40"/>
        <v>53.070000000000007</v>
      </c>
      <c r="O1711" s="54">
        <v>45761</v>
      </c>
      <c r="P1711" s="62">
        <v>638583</v>
      </c>
      <c r="R1711" t="str">
        <f t="shared" si="42"/>
        <v>Abr/25</v>
      </c>
    </row>
    <row r="1712" spans="2:18" ht="15.75" customHeight="1">
      <c r="B1712" s="54">
        <v>45755</v>
      </c>
      <c r="C1712" s="55" t="s">
        <v>187</v>
      </c>
      <c r="D1712" s="55">
        <v>2025</v>
      </c>
      <c r="E1712" s="56">
        <v>1</v>
      </c>
      <c r="F1712" s="57" t="s">
        <v>844</v>
      </c>
      <c r="G1712" s="57" t="s">
        <v>61</v>
      </c>
      <c r="H1712" s="57" t="s">
        <v>342</v>
      </c>
      <c r="I1712" s="59" t="s">
        <v>42</v>
      </c>
      <c r="J1712" s="60">
        <v>494.8</v>
      </c>
      <c r="K1712" s="47">
        <f t="shared" si="41"/>
        <v>494.8</v>
      </c>
      <c r="L1712" s="60"/>
      <c r="M1712" s="55" t="s">
        <v>43</v>
      </c>
      <c r="N1712" s="47">
        <f t="shared" si="40"/>
        <v>494.8</v>
      </c>
      <c r="O1712" s="54">
        <v>45755</v>
      </c>
      <c r="P1712" s="62">
        <v>0</v>
      </c>
      <c r="R1712" t="str">
        <f t="shared" si="42"/>
        <v>Abr/25</v>
      </c>
    </row>
    <row r="1713" spans="2:18" ht="15.75" customHeight="1">
      <c r="B1713" s="54">
        <v>45755</v>
      </c>
      <c r="C1713" s="55" t="s">
        <v>187</v>
      </c>
      <c r="D1713" s="55">
        <v>2025</v>
      </c>
      <c r="E1713" s="56">
        <v>1</v>
      </c>
      <c r="F1713" s="57" t="s">
        <v>845</v>
      </c>
      <c r="G1713" s="57" t="s">
        <v>61</v>
      </c>
      <c r="H1713" s="57" t="s">
        <v>342</v>
      </c>
      <c r="I1713" s="59" t="s">
        <v>42</v>
      </c>
      <c r="J1713" s="60">
        <v>101.58</v>
      </c>
      <c r="K1713" s="47">
        <f t="shared" si="41"/>
        <v>101.58</v>
      </c>
      <c r="L1713" s="60"/>
      <c r="M1713" s="55" t="s">
        <v>43</v>
      </c>
      <c r="N1713" s="47">
        <f t="shared" si="40"/>
        <v>101.58</v>
      </c>
      <c r="O1713" s="54">
        <v>45755</v>
      </c>
      <c r="P1713" s="62">
        <v>0</v>
      </c>
      <c r="R1713" t="str">
        <f t="shared" si="42"/>
        <v>Abr/25</v>
      </c>
    </row>
    <row r="1714" spans="2:18" ht="15.75" customHeight="1">
      <c r="B1714" s="54">
        <v>45756</v>
      </c>
      <c r="C1714" s="55" t="s">
        <v>187</v>
      </c>
      <c r="D1714" s="55">
        <v>2025</v>
      </c>
      <c r="E1714" s="56">
        <v>2</v>
      </c>
      <c r="F1714" s="58" t="s">
        <v>64</v>
      </c>
      <c r="G1714" s="57" t="s">
        <v>46</v>
      </c>
      <c r="H1714" s="58" t="s">
        <v>65</v>
      </c>
      <c r="I1714" s="59" t="s">
        <v>42</v>
      </c>
      <c r="J1714" s="96">
        <v>32.99</v>
      </c>
      <c r="K1714" s="47">
        <f t="shared" si="41"/>
        <v>65.98</v>
      </c>
      <c r="L1714" s="60"/>
      <c r="M1714" s="55" t="s">
        <v>43</v>
      </c>
      <c r="N1714" s="47">
        <f t="shared" si="40"/>
        <v>65.98</v>
      </c>
      <c r="O1714" s="54">
        <v>45762</v>
      </c>
      <c r="P1714" s="62">
        <v>19860</v>
      </c>
      <c r="R1714" t="str">
        <f t="shared" si="42"/>
        <v>Abr/25</v>
      </c>
    </row>
    <row r="1715" spans="2:18" ht="15.75" customHeight="1">
      <c r="B1715" s="54">
        <v>45756</v>
      </c>
      <c r="C1715" s="55" t="s">
        <v>187</v>
      </c>
      <c r="D1715" s="55">
        <v>2025</v>
      </c>
      <c r="E1715" s="56">
        <v>2</v>
      </c>
      <c r="F1715" s="57" t="s">
        <v>66</v>
      </c>
      <c r="G1715" s="58" t="s">
        <v>46</v>
      </c>
      <c r="H1715" s="57" t="s">
        <v>65</v>
      </c>
      <c r="I1715" s="59" t="s">
        <v>42</v>
      </c>
      <c r="J1715" s="60">
        <v>27</v>
      </c>
      <c r="K1715" s="47">
        <f t="shared" si="41"/>
        <v>54</v>
      </c>
      <c r="L1715" s="60"/>
      <c r="M1715" s="55" t="s">
        <v>43</v>
      </c>
      <c r="N1715" s="47">
        <f t="shared" si="40"/>
        <v>54</v>
      </c>
      <c r="O1715" s="54">
        <v>45762</v>
      </c>
      <c r="P1715" s="62">
        <v>19860</v>
      </c>
      <c r="R1715" t="str">
        <f t="shared" si="42"/>
        <v>Abr/25</v>
      </c>
    </row>
    <row r="1716" spans="2:18" ht="15.75" customHeight="1">
      <c r="B1716" s="54">
        <v>45756</v>
      </c>
      <c r="C1716" s="55" t="s">
        <v>187</v>
      </c>
      <c r="D1716" s="55">
        <v>2025</v>
      </c>
      <c r="E1716" s="56">
        <v>1</v>
      </c>
      <c r="F1716" s="57" t="s">
        <v>846</v>
      </c>
      <c r="G1716" s="57" t="s">
        <v>104</v>
      </c>
      <c r="H1716" s="57" t="s">
        <v>847</v>
      </c>
      <c r="I1716" s="59" t="s">
        <v>42</v>
      </c>
      <c r="J1716" s="60">
        <v>265</v>
      </c>
      <c r="K1716" s="47">
        <f t="shared" si="41"/>
        <v>265</v>
      </c>
      <c r="L1716" s="60"/>
      <c r="M1716" s="55" t="s">
        <v>43</v>
      </c>
      <c r="N1716" s="47">
        <f t="shared" si="40"/>
        <v>265</v>
      </c>
      <c r="O1716" s="54">
        <v>45756</v>
      </c>
      <c r="P1716" s="62">
        <v>0</v>
      </c>
      <c r="R1716" t="str">
        <f t="shared" si="42"/>
        <v>Abr/25</v>
      </c>
    </row>
    <row r="1717" spans="2:18" ht="15.75" customHeight="1">
      <c r="B1717" s="54">
        <v>45756</v>
      </c>
      <c r="C1717" s="55" t="s">
        <v>187</v>
      </c>
      <c r="D1717" s="55">
        <v>2025</v>
      </c>
      <c r="E1717" s="127">
        <v>13.44</v>
      </c>
      <c r="F1717" s="58" t="s">
        <v>488</v>
      </c>
      <c r="G1717" s="57" t="s">
        <v>46</v>
      </c>
      <c r="H1717" s="58" t="s">
        <v>823</v>
      </c>
      <c r="I1717" s="59" t="s">
        <v>42</v>
      </c>
      <c r="J1717" s="96">
        <v>32.845199999999998</v>
      </c>
      <c r="K1717" s="47">
        <f t="shared" si="41"/>
        <v>441.43948799999998</v>
      </c>
      <c r="L1717" s="60"/>
      <c r="M1717" s="55" t="s">
        <v>51</v>
      </c>
      <c r="N1717" s="47">
        <f t="shared" si="40"/>
        <v>441.43948799999998</v>
      </c>
      <c r="O1717" s="54">
        <v>45762</v>
      </c>
      <c r="P1717" s="97">
        <v>2320183</v>
      </c>
      <c r="R1717" t="str">
        <f t="shared" si="42"/>
        <v>Abr/25</v>
      </c>
    </row>
    <row r="1718" spans="2:18" ht="15.75" customHeight="1">
      <c r="B1718" s="54">
        <v>45756</v>
      </c>
      <c r="C1718" s="55" t="s">
        <v>187</v>
      </c>
      <c r="D1718" s="55">
        <v>2025</v>
      </c>
      <c r="E1718" s="127">
        <v>2.2400000000000002</v>
      </c>
      <c r="F1718" s="57" t="s">
        <v>197</v>
      </c>
      <c r="G1718" s="58" t="s">
        <v>46</v>
      </c>
      <c r="H1718" s="57" t="s">
        <v>823</v>
      </c>
      <c r="I1718" s="59" t="s">
        <v>42</v>
      </c>
      <c r="J1718" s="60">
        <v>35.880000000000003</v>
      </c>
      <c r="K1718" s="47">
        <f t="shared" si="41"/>
        <v>80.371200000000016</v>
      </c>
      <c r="L1718" s="60"/>
      <c r="M1718" s="55" t="s">
        <v>51</v>
      </c>
      <c r="N1718" s="47">
        <f t="shared" si="40"/>
        <v>80.371200000000016</v>
      </c>
      <c r="O1718" s="54">
        <v>45762</v>
      </c>
      <c r="P1718" s="97">
        <v>2320183</v>
      </c>
      <c r="R1718" t="str">
        <f t="shared" si="42"/>
        <v>Abr/25</v>
      </c>
    </row>
    <row r="1719" spans="2:18" ht="15.75" customHeight="1">
      <c r="B1719" s="54">
        <v>45757</v>
      </c>
      <c r="C1719" s="55" t="s">
        <v>187</v>
      </c>
      <c r="D1719" s="55">
        <v>2025</v>
      </c>
      <c r="E1719" s="56">
        <v>2</v>
      </c>
      <c r="F1719" s="57" t="s">
        <v>355</v>
      </c>
      <c r="G1719" s="57" t="s">
        <v>40</v>
      </c>
      <c r="H1719" s="57" t="s">
        <v>220</v>
      </c>
      <c r="I1719" s="59" t="s">
        <v>42</v>
      </c>
      <c r="J1719" s="60">
        <v>80</v>
      </c>
      <c r="K1719" s="47">
        <f t="shared" si="41"/>
        <v>160</v>
      </c>
      <c r="L1719" s="60"/>
      <c r="M1719" s="55" t="s">
        <v>43</v>
      </c>
      <c r="N1719" s="47">
        <f t="shared" si="40"/>
        <v>160</v>
      </c>
      <c r="O1719" s="54">
        <v>45757</v>
      </c>
      <c r="P1719" s="62">
        <v>24893</v>
      </c>
      <c r="R1719" t="str">
        <f t="shared" si="42"/>
        <v>Abr/25</v>
      </c>
    </row>
    <row r="1720" spans="2:18" ht="15.75" customHeight="1">
      <c r="B1720" s="54">
        <v>45757</v>
      </c>
      <c r="C1720" s="55" t="s">
        <v>187</v>
      </c>
      <c r="D1720" s="55">
        <v>2025</v>
      </c>
      <c r="E1720" s="56">
        <v>24</v>
      </c>
      <c r="F1720" s="57" t="s">
        <v>384</v>
      </c>
      <c r="G1720" s="57" t="s">
        <v>96</v>
      </c>
      <c r="H1720" s="57" t="s">
        <v>369</v>
      </c>
      <c r="I1720" s="59" t="s">
        <v>42</v>
      </c>
      <c r="J1720" s="60">
        <v>7.9</v>
      </c>
      <c r="K1720" s="47">
        <f t="shared" si="41"/>
        <v>189.60000000000002</v>
      </c>
      <c r="L1720" s="60"/>
      <c r="M1720" s="55" t="s">
        <v>43</v>
      </c>
      <c r="N1720" s="47">
        <f t="shared" si="40"/>
        <v>189.60000000000002</v>
      </c>
      <c r="O1720" s="54">
        <v>45757</v>
      </c>
      <c r="P1720" s="62">
        <v>0</v>
      </c>
      <c r="R1720" t="str">
        <f t="shared" si="42"/>
        <v>Abr/25</v>
      </c>
    </row>
    <row r="1721" spans="2:18" ht="15.75" customHeight="1">
      <c r="B1721" s="54">
        <v>45757</v>
      </c>
      <c r="C1721" s="55" t="s">
        <v>187</v>
      </c>
      <c r="D1721" s="55">
        <v>2025</v>
      </c>
      <c r="E1721" s="56">
        <v>1</v>
      </c>
      <c r="F1721" s="58" t="s">
        <v>531</v>
      </c>
      <c r="G1721" s="57" t="s">
        <v>46</v>
      </c>
      <c r="H1721" s="58" t="s">
        <v>369</v>
      </c>
      <c r="I1721" s="59" t="s">
        <v>42</v>
      </c>
      <c r="J1721" s="96">
        <v>100</v>
      </c>
      <c r="K1721" s="47">
        <f t="shared" si="41"/>
        <v>100</v>
      </c>
      <c r="L1721" s="60"/>
      <c r="M1721" s="55" t="s">
        <v>43</v>
      </c>
      <c r="N1721" s="47">
        <f t="shared" si="40"/>
        <v>100</v>
      </c>
      <c r="O1721" s="54">
        <v>45757</v>
      </c>
      <c r="P1721" s="97">
        <v>0</v>
      </c>
      <c r="R1721" t="str">
        <f t="shared" si="42"/>
        <v>Abr/25</v>
      </c>
    </row>
    <row r="1722" spans="2:18" ht="15.75" customHeight="1">
      <c r="B1722" s="54">
        <v>45757</v>
      </c>
      <c r="C1722" s="55" t="s">
        <v>187</v>
      </c>
      <c r="D1722" s="55">
        <v>2025</v>
      </c>
      <c r="E1722" s="56">
        <v>6</v>
      </c>
      <c r="F1722" s="58" t="s">
        <v>64</v>
      </c>
      <c r="G1722" s="57" t="s">
        <v>46</v>
      </c>
      <c r="H1722" s="58" t="s">
        <v>65</v>
      </c>
      <c r="I1722" s="59" t="s">
        <v>42</v>
      </c>
      <c r="J1722" s="96">
        <v>32.99</v>
      </c>
      <c r="K1722" s="47">
        <f t="shared" si="41"/>
        <v>197.94</v>
      </c>
      <c r="L1722" s="60"/>
      <c r="M1722" s="55" t="s">
        <v>43</v>
      </c>
      <c r="N1722" s="47">
        <f t="shared" si="40"/>
        <v>197.94</v>
      </c>
      <c r="O1722" s="54">
        <v>45757</v>
      </c>
      <c r="P1722" s="97">
        <v>19874</v>
      </c>
      <c r="R1722" t="str">
        <f t="shared" si="42"/>
        <v>Abr/25</v>
      </c>
    </row>
    <row r="1723" spans="2:18" ht="15.75" customHeight="1">
      <c r="B1723" s="54">
        <v>45757</v>
      </c>
      <c r="C1723" s="55" t="s">
        <v>187</v>
      </c>
      <c r="D1723" s="55">
        <v>2025</v>
      </c>
      <c r="E1723" s="56">
        <v>4</v>
      </c>
      <c r="F1723" s="57" t="s">
        <v>66</v>
      </c>
      <c r="G1723" s="58" t="s">
        <v>46</v>
      </c>
      <c r="H1723" s="57" t="s">
        <v>65</v>
      </c>
      <c r="I1723" s="59" t="s">
        <v>42</v>
      </c>
      <c r="J1723" s="60">
        <v>27</v>
      </c>
      <c r="K1723" s="47">
        <f t="shared" si="41"/>
        <v>108</v>
      </c>
      <c r="L1723" s="60"/>
      <c r="M1723" s="55" t="s">
        <v>43</v>
      </c>
      <c r="N1723" s="47">
        <f t="shared" si="40"/>
        <v>108</v>
      </c>
      <c r="O1723" s="54">
        <v>45757</v>
      </c>
      <c r="P1723" s="97">
        <v>19874</v>
      </c>
      <c r="R1723" t="str">
        <f t="shared" si="42"/>
        <v>Abr/25</v>
      </c>
    </row>
    <row r="1724" spans="2:18" ht="15.75" customHeight="1">
      <c r="B1724" s="54">
        <v>45757</v>
      </c>
      <c r="C1724" s="55" t="s">
        <v>187</v>
      </c>
      <c r="D1724" s="55">
        <v>2025</v>
      </c>
      <c r="E1724" s="56">
        <v>2</v>
      </c>
      <c r="F1724" s="45" t="s">
        <v>573</v>
      </c>
      <c r="G1724" s="45" t="s">
        <v>96</v>
      </c>
      <c r="H1724" s="45" t="s">
        <v>570</v>
      </c>
      <c r="I1724" s="46" t="s">
        <v>42</v>
      </c>
      <c r="J1724" s="47">
        <v>19.18</v>
      </c>
      <c r="K1724" s="47">
        <f t="shared" si="41"/>
        <v>38.36</v>
      </c>
      <c r="L1724" s="60"/>
      <c r="M1724" s="55" t="s">
        <v>51</v>
      </c>
      <c r="N1724" s="47">
        <f t="shared" si="40"/>
        <v>38.36</v>
      </c>
      <c r="O1724" s="54">
        <v>45763</v>
      </c>
      <c r="P1724" s="97">
        <v>639264</v>
      </c>
      <c r="R1724" t="str">
        <f t="shared" si="42"/>
        <v>Abr/25</v>
      </c>
    </row>
    <row r="1725" spans="2:18" ht="15.75" customHeight="1">
      <c r="B1725" s="54">
        <v>45757</v>
      </c>
      <c r="C1725" s="55" t="s">
        <v>187</v>
      </c>
      <c r="D1725" s="55">
        <v>2025</v>
      </c>
      <c r="E1725" s="56">
        <v>4</v>
      </c>
      <c r="F1725" s="45" t="s">
        <v>572</v>
      </c>
      <c r="G1725" s="45" t="s">
        <v>96</v>
      </c>
      <c r="H1725" s="45" t="s">
        <v>570</v>
      </c>
      <c r="I1725" s="46" t="s">
        <v>42</v>
      </c>
      <c r="J1725" s="47">
        <v>17.13</v>
      </c>
      <c r="K1725" s="47">
        <f t="shared" si="41"/>
        <v>68.52</v>
      </c>
      <c r="L1725" s="60"/>
      <c r="M1725" s="55" t="s">
        <v>51</v>
      </c>
      <c r="N1725" s="47">
        <f t="shared" si="40"/>
        <v>68.52</v>
      </c>
      <c r="O1725" s="54">
        <v>45763</v>
      </c>
      <c r="P1725" s="97">
        <v>639264</v>
      </c>
      <c r="R1725" t="str">
        <f t="shared" si="42"/>
        <v>Abr/25</v>
      </c>
    </row>
    <row r="1726" spans="2:18" ht="15.75" customHeight="1">
      <c r="B1726" s="54">
        <v>45757</v>
      </c>
      <c r="C1726" s="55" t="s">
        <v>187</v>
      </c>
      <c r="D1726" s="55">
        <v>2025</v>
      </c>
      <c r="E1726" s="56">
        <v>5</v>
      </c>
      <c r="F1726" s="45" t="s">
        <v>177</v>
      </c>
      <c r="G1726" s="45" t="s">
        <v>96</v>
      </c>
      <c r="H1726" s="45" t="s">
        <v>570</v>
      </c>
      <c r="I1726" s="46" t="s">
        <v>42</v>
      </c>
      <c r="J1726" s="47">
        <v>36.9</v>
      </c>
      <c r="K1726" s="47">
        <f t="shared" si="41"/>
        <v>184.5</v>
      </c>
      <c r="L1726" s="60"/>
      <c r="M1726" s="55" t="s">
        <v>51</v>
      </c>
      <c r="N1726" s="47">
        <f t="shared" si="40"/>
        <v>184.5</v>
      </c>
      <c r="O1726" s="54">
        <v>45763</v>
      </c>
      <c r="P1726" s="97">
        <v>639264</v>
      </c>
      <c r="R1726" t="str">
        <f t="shared" si="42"/>
        <v>Abr/25</v>
      </c>
    </row>
    <row r="1727" spans="2:18" ht="15.75" customHeight="1">
      <c r="B1727" s="54">
        <v>45757</v>
      </c>
      <c r="C1727" s="55" t="s">
        <v>187</v>
      </c>
      <c r="D1727" s="55">
        <v>2025</v>
      </c>
      <c r="E1727" s="56">
        <v>10</v>
      </c>
      <c r="F1727" s="45" t="s">
        <v>178</v>
      </c>
      <c r="G1727" s="45" t="s">
        <v>96</v>
      </c>
      <c r="H1727" s="45" t="s">
        <v>570</v>
      </c>
      <c r="I1727" s="46" t="s">
        <v>42</v>
      </c>
      <c r="J1727" s="47">
        <v>18.149999999999999</v>
      </c>
      <c r="K1727" s="47">
        <f t="shared" si="41"/>
        <v>181.5</v>
      </c>
      <c r="L1727" s="60"/>
      <c r="M1727" s="55" t="s">
        <v>51</v>
      </c>
      <c r="N1727" s="47">
        <f t="shared" si="40"/>
        <v>181.5</v>
      </c>
      <c r="O1727" s="54">
        <v>45763</v>
      </c>
      <c r="P1727" s="97">
        <v>639264</v>
      </c>
      <c r="R1727" t="str">
        <f t="shared" si="42"/>
        <v>Abr/25</v>
      </c>
    </row>
    <row r="1728" spans="2:18" ht="15.75" customHeight="1">
      <c r="B1728" s="54">
        <v>45757</v>
      </c>
      <c r="C1728" s="55" t="s">
        <v>187</v>
      </c>
      <c r="D1728" s="55">
        <v>2025</v>
      </c>
      <c r="E1728" s="56">
        <v>5</v>
      </c>
      <c r="F1728" s="57" t="s">
        <v>201</v>
      </c>
      <c r="G1728" s="57" t="s">
        <v>96</v>
      </c>
      <c r="H1728" s="57" t="s">
        <v>570</v>
      </c>
      <c r="I1728" s="59" t="s">
        <v>42</v>
      </c>
      <c r="J1728" s="60">
        <v>17.690000000000001</v>
      </c>
      <c r="K1728" s="47">
        <f t="shared" si="41"/>
        <v>88.45</v>
      </c>
      <c r="L1728" s="60"/>
      <c r="M1728" s="55" t="s">
        <v>51</v>
      </c>
      <c r="N1728" s="47">
        <f t="shared" si="40"/>
        <v>88.45</v>
      </c>
      <c r="O1728" s="54">
        <v>45763</v>
      </c>
      <c r="P1728" s="97">
        <v>639264</v>
      </c>
      <c r="R1728" t="str">
        <f t="shared" si="42"/>
        <v>Abr/25</v>
      </c>
    </row>
    <row r="1729" spans="2:18" ht="15.75" customHeight="1">
      <c r="B1729" s="54">
        <v>45757</v>
      </c>
      <c r="C1729" s="55" t="s">
        <v>187</v>
      </c>
      <c r="D1729" s="55">
        <v>2025</v>
      </c>
      <c r="E1729" s="56">
        <v>3</v>
      </c>
      <c r="F1729" s="57" t="s">
        <v>358</v>
      </c>
      <c r="G1729" s="57" t="s">
        <v>96</v>
      </c>
      <c r="H1729" s="57" t="s">
        <v>570</v>
      </c>
      <c r="I1729" s="59" t="s">
        <v>42</v>
      </c>
      <c r="J1729" s="60">
        <v>17.690000000000001</v>
      </c>
      <c r="K1729" s="47">
        <f t="shared" si="41"/>
        <v>53.070000000000007</v>
      </c>
      <c r="L1729" s="60"/>
      <c r="M1729" s="55" t="s">
        <v>51</v>
      </c>
      <c r="N1729" s="47">
        <f t="shared" si="40"/>
        <v>53.070000000000007</v>
      </c>
      <c r="O1729" s="54">
        <v>45763</v>
      </c>
      <c r="P1729" s="97">
        <v>639264</v>
      </c>
      <c r="R1729" t="str">
        <f t="shared" si="42"/>
        <v>Abr/25</v>
      </c>
    </row>
    <row r="1730" spans="2:18" ht="15.75" customHeight="1">
      <c r="B1730" s="54">
        <v>45757</v>
      </c>
      <c r="C1730" s="55" t="s">
        <v>187</v>
      </c>
      <c r="D1730" s="55">
        <v>2025</v>
      </c>
      <c r="E1730" s="56">
        <v>2</v>
      </c>
      <c r="F1730" s="57" t="s">
        <v>235</v>
      </c>
      <c r="G1730" s="57" t="s">
        <v>93</v>
      </c>
      <c r="H1730" s="57" t="s">
        <v>499</v>
      </c>
      <c r="I1730" s="59" t="s">
        <v>42</v>
      </c>
      <c r="J1730" s="60">
        <v>35.78</v>
      </c>
      <c r="K1730" s="47">
        <f t="shared" si="41"/>
        <v>71.56</v>
      </c>
      <c r="L1730" s="60"/>
      <c r="M1730" s="55" t="s">
        <v>51</v>
      </c>
      <c r="N1730" s="47">
        <f t="shared" si="40"/>
        <v>71.56</v>
      </c>
      <c r="O1730" s="54">
        <v>45778</v>
      </c>
      <c r="P1730" s="62">
        <v>74431</v>
      </c>
      <c r="R1730" t="str">
        <f t="shared" si="42"/>
        <v>Abr/25</v>
      </c>
    </row>
    <row r="1731" spans="2:18" ht="15.75" customHeight="1">
      <c r="B1731" s="54">
        <v>45757</v>
      </c>
      <c r="C1731" s="55" t="s">
        <v>187</v>
      </c>
      <c r="D1731" s="55">
        <v>2025</v>
      </c>
      <c r="E1731" s="56">
        <v>2</v>
      </c>
      <c r="F1731" s="57" t="s">
        <v>848</v>
      </c>
      <c r="G1731" s="57" t="s">
        <v>93</v>
      </c>
      <c r="H1731" s="57" t="s">
        <v>499</v>
      </c>
      <c r="I1731" s="59" t="s">
        <v>42</v>
      </c>
      <c r="J1731" s="60">
        <v>177.29</v>
      </c>
      <c r="K1731" s="47">
        <f t="shared" si="41"/>
        <v>354.58</v>
      </c>
      <c r="L1731" s="60"/>
      <c r="M1731" s="55" t="s">
        <v>51</v>
      </c>
      <c r="N1731" s="47">
        <f t="shared" si="40"/>
        <v>354.58</v>
      </c>
      <c r="O1731" s="54">
        <v>45778</v>
      </c>
      <c r="P1731" s="62">
        <v>74431</v>
      </c>
      <c r="R1731" t="str">
        <f t="shared" ref="R1731:R1794" si="43">IF(B1731="","",PROPER(TEXT(B1731,"mmm/aa")))</f>
        <v>Abr/25</v>
      </c>
    </row>
    <row r="1732" spans="2:18" ht="15.75" customHeight="1">
      <c r="B1732" s="54">
        <v>45757</v>
      </c>
      <c r="C1732" s="55" t="s">
        <v>187</v>
      </c>
      <c r="D1732" s="55">
        <v>2025</v>
      </c>
      <c r="E1732" s="56">
        <v>4</v>
      </c>
      <c r="F1732" s="57" t="s">
        <v>228</v>
      </c>
      <c r="G1732" s="57" t="s">
        <v>93</v>
      </c>
      <c r="H1732" s="57" t="s">
        <v>499</v>
      </c>
      <c r="I1732" s="59" t="s">
        <v>42</v>
      </c>
      <c r="J1732" s="60">
        <v>26.46</v>
      </c>
      <c r="K1732" s="47">
        <f t="shared" si="41"/>
        <v>105.84</v>
      </c>
      <c r="L1732" s="60"/>
      <c r="M1732" s="55" t="s">
        <v>51</v>
      </c>
      <c r="N1732" s="47">
        <f t="shared" si="40"/>
        <v>105.84</v>
      </c>
      <c r="O1732" s="54">
        <v>45778</v>
      </c>
      <c r="P1732" s="62">
        <v>74431</v>
      </c>
      <c r="R1732" t="str">
        <f t="shared" si="43"/>
        <v>Abr/25</v>
      </c>
    </row>
    <row r="1733" spans="2:18" ht="15.75" customHeight="1">
      <c r="B1733" s="54">
        <v>45757</v>
      </c>
      <c r="C1733" s="55" t="s">
        <v>187</v>
      </c>
      <c r="D1733" s="55">
        <v>2025</v>
      </c>
      <c r="E1733" s="56">
        <v>4</v>
      </c>
      <c r="F1733" s="57" t="s">
        <v>849</v>
      </c>
      <c r="G1733" s="57" t="s">
        <v>93</v>
      </c>
      <c r="H1733" s="57" t="s">
        <v>499</v>
      </c>
      <c r="I1733" s="59" t="s">
        <v>42</v>
      </c>
      <c r="J1733" s="60">
        <v>184.88</v>
      </c>
      <c r="K1733" s="47">
        <f t="shared" si="41"/>
        <v>739.52</v>
      </c>
      <c r="L1733" s="60"/>
      <c r="M1733" s="55" t="s">
        <v>51</v>
      </c>
      <c r="N1733" s="47">
        <f t="shared" si="40"/>
        <v>739.52</v>
      </c>
      <c r="O1733" s="54">
        <v>45778</v>
      </c>
      <c r="P1733" s="62">
        <v>74431</v>
      </c>
      <c r="R1733" t="str">
        <f t="shared" si="43"/>
        <v>Abr/25</v>
      </c>
    </row>
    <row r="1734" spans="2:18" ht="15.75" customHeight="1">
      <c r="B1734" s="54">
        <v>45757</v>
      </c>
      <c r="C1734" s="55" t="s">
        <v>187</v>
      </c>
      <c r="D1734" s="55">
        <v>2025</v>
      </c>
      <c r="E1734" s="56">
        <v>20</v>
      </c>
      <c r="F1734" s="57" t="s">
        <v>205</v>
      </c>
      <c r="G1734" s="57" t="s">
        <v>93</v>
      </c>
      <c r="H1734" s="57" t="s">
        <v>499</v>
      </c>
      <c r="I1734" s="59" t="s">
        <v>42</v>
      </c>
      <c r="J1734" s="60">
        <v>289</v>
      </c>
      <c r="K1734" s="47">
        <f t="shared" si="41"/>
        <v>5780</v>
      </c>
      <c r="L1734" s="60"/>
      <c r="M1734" s="55" t="s">
        <v>51</v>
      </c>
      <c r="N1734" s="47">
        <f t="shared" si="40"/>
        <v>5780</v>
      </c>
      <c r="O1734" s="54">
        <v>45778</v>
      </c>
      <c r="P1734" s="62">
        <v>74431</v>
      </c>
      <c r="R1734" t="str">
        <f t="shared" si="43"/>
        <v>Abr/25</v>
      </c>
    </row>
    <row r="1735" spans="2:18" ht="15.75" customHeight="1">
      <c r="B1735" s="54">
        <v>45757</v>
      </c>
      <c r="C1735" s="55" t="s">
        <v>187</v>
      </c>
      <c r="D1735" s="55">
        <v>2025</v>
      </c>
      <c r="E1735" s="56">
        <v>25</v>
      </c>
      <c r="F1735" s="57" t="s">
        <v>385</v>
      </c>
      <c r="G1735" s="57" t="s">
        <v>46</v>
      </c>
      <c r="H1735" s="57" t="s">
        <v>633</v>
      </c>
      <c r="I1735" s="59" t="s">
        <v>42</v>
      </c>
      <c r="J1735" s="60">
        <v>16.274799999999999</v>
      </c>
      <c r="K1735" s="47">
        <f t="shared" si="41"/>
        <v>406.87</v>
      </c>
      <c r="L1735" s="60"/>
      <c r="M1735" s="55" t="s">
        <v>51</v>
      </c>
      <c r="N1735" s="47">
        <f t="shared" si="40"/>
        <v>406.87</v>
      </c>
      <c r="O1735" s="54">
        <v>45771</v>
      </c>
      <c r="P1735" s="62">
        <v>35510</v>
      </c>
      <c r="R1735" t="str">
        <f t="shared" si="43"/>
        <v>Abr/25</v>
      </c>
    </row>
    <row r="1736" spans="2:18" ht="15.75" customHeight="1">
      <c r="B1736" s="54">
        <v>45757</v>
      </c>
      <c r="C1736" s="55" t="s">
        <v>187</v>
      </c>
      <c r="D1736" s="55">
        <v>2025</v>
      </c>
      <c r="E1736" s="56">
        <v>12</v>
      </c>
      <c r="F1736" s="57" t="s">
        <v>784</v>
      </c>
      <c r="G1736" s="57" t="s">
        <v>46</v>
      </c>
      <c r="H1736" s="57" t="s">
        <v>633</v>
      </c>
      <c r="I1736" s="59" t="s">
        <v>42</v>
      </c>
      <c r="J1736" s="60">
        <v>51.4283</v>
      </c>
      <c r="K1736" s="47">
        <f t="shared" si="41"/>
        <v>617.13959999999997</v>
      </c>
      <c r="L1736" s="60"/>
      <c r="M1736" s="55" t="s">
        <v>51</v>
      </c>
      <c r="N1736" s="47">
        <f t="shared" si="40"/>
        <v>617.13959999999997</v>
      </c>
      <c r="O1736" s="54">
        <v>45771</v>
      </c>
      <c r="P1736" s="62">
        <v>35510</v>
      </c>
      <c r="R1736" t="str">
        <f t="shared" si="43"/>
        <v>Abr/25</v>
      </c>
    </row>
    <row r="1737" spans="2:18" ht="15.75" customHeight="1">
      <c r="B1737" s="54">
        <v>45757</v>
      </c>
      <c r="C1737" s="55" t="s">
        <v>187</v>
      </c>
      <c r="D1737" s="55">
        <v>2025</v>
      </c>
      <c r="E1737" s="116">
        <v>10.5</v>
      </c>
      <c r="F1737" s="57" t="s">
        <v>208</v>
      </c>
      <c r="G1737" s="57" t="s">
        <v>46</v>
      </c>
      <c r="H1737" s="57" t="s">
        <v>633</v>
      </c>
      <c r="I1737" s="59" t="s">
        <v>42</v>
      </c>
      <c r="J1737" s="60">
        <v>20.990400000000001</v>
      </c>
      <c r="K1737" s="47">
        <f t="shared" si="41"/>
        <v>220.39920000000001</v>
      </c>
      <c r="L1737" s="60"/>
      <c r="M1737" s="55" t="s">
        <v>51</v>
      </c>
      <c r="N1737" s="47">
        <f t="shared" si="40"/>
        <v>220.39920000000001</v>
      </c>
      <c r="O1737" s="54">
        <v>45771</v>
      </c>
      <c r="P1737" s="62">
        <v>35510</v>
      </c>
      <c r="R1737" t="str">
        <f t="shared" si="43"/>
        <v>Abr/25</v>
      </c>
    </row>
    <row r="1738" spans="2:18" ht="15.75" customHeight="1">
      <c r="B1738" s="54">
        <v>45757</v>
      </c>
      <c r="C1738" s="55" t="s">
        <v>187</v>
      </c>
      <c r="D1738" s="55">
        <v>2025</v>
      </c>
      <c r="E1738" s="56">
        <v>30</v>
      </c>
      <c r="F1738" s="57" t="s">
        <v>819</v>
      </c>
      <c r="G1738" s="57" t="s">
        <v>46</v>
      </c>
      <c r="H1738" s="57" t="s">
        <v>231</v>
      </c>
      <c r="I1738" s="59" t="s">
        <v>42</v>
      </c>
      <c r="J1738" s="60">
        <v>44.87</v>
      </c>
      <c r="K1738" s="47">
        <f t="shared" si="41"/>
        <v>1346.1</v>
      </c>
      <c r="L1738" s="60"/>
      <c r="M1738" s="55" t="s">
        <v>51</v>
      </c>
      <c r="N1738" s="47">
        <f t="shared" si="40"/>
        <v>1346.1</v>
      </c>
      <c r="O1738" s="54">
        <v>45785</v>
      </c>
      <c r="P1738" s="62">
        <v>962976</v>
      </c>
      <c r="R1738" t="str">
        <f t="shared" si="43"/>
        <v>Abr/25</v>
      </c>
    </row>
    <row r="1739" spans="2:18" ht="15.75" customHeight="1">
      <c r="B1739" s="54">
        <v>45758</v>
      </c>
      <c r="C1739" s="55" t="s">
        <v>187</v>
      </c>
      <c r="D1739" s="55">
        <v>2025</v>
      </c>
      <c r="E1739" s="56">
        <v>10</v>
      </c>
      <c r="F1739" s="57" t="s">
        <v>81</v>
      </c>
      <c r="G1739" s="57" t="s">
        <v>77</v>
      </c>
      <c r="H1739" s="57" t="s">
        <v>78</v>
      </c>
      <c r="I1739" s="59" t="s">
        <v>42</v>
      </c>
      <c r="J1739" s="60">
        <v>510</v>
      </c>
      <c r="K1739" s="47">
        <f t="shared" si="41"/>
        <v>5100</v>
      </c>
      <c r="L1739" s="60"/>
      <c r="M1739" s="55" t="s">
        <v>43</v>
      </c>
      <c r="N1739" s="47">
        <f t="shared" si="40"/>
        <v>5100</v>
      </c>
      <c r="O1739" s="54">
        <v>45762</v>
      </c>
      <c r="P1739" s="97">
        <v>1016</v>
      </c>
      <c r="R1739" t="str">
        <f t="shared" si="43"/>
        <v>Abr/25</v>
      </c>
    </row>
    <row r="1740" spans="2:18" ht="15.75" customHeight="1">
      <c r="B1740" s="54">
        <v>45758</v>
      </c>
      <c r="C1740" s="55" t="s">
        <v>187</v>
      </c>
      <c r="D1740" s="55">
        <v>2025</v>
      </c>
      <c r="E1740" s="56">
        <v>6</v>
      </c>
      <c r="F1740" s="58" t="s">
        <v>64</v>
      </c>
      <c r="G1740" s="57" t="s">
        <v>46</v>
      </c>
      <c r="H1740" s="58" t="s">
        <v>65</v>
      </c>
      <c r="I1740" s="59" t="s">
        <v>42</v>
      </c>
      <c r="J1740" s="96">
        <v>32.99</v>
      </c>
      <c r="K1740" s="47">
        <f t="shared" si="41"/>
        <v>197.94</v>
      </c>
      <c r="L1740" s="60"/>
      <c r="M1740" s="55" t="s">
        <v>43</v>
      </c>
      <c r="N1740" s="47">
        <f t="shared" si="40"/>
        <v>197.94</v>
      </c>
      <c r="O1740" s="54">
        <v>45777</v>
      </c>
      <c r="P1740" s="62">
        <v>19910</v>
      </c>
      <c r="R1740" t="str">
        <f t="shared" si="43"/>
        <v>Abr/25</v>
      </c>
    </row>
    <row r="1741" spans="2:18" ht="15.75" customHeight="1">
      <c r="B1741" s="54">
        <v>45758</v>
      </c>
      <c r="C1741" s="55" t="s">
        <v>187</v>
      </c>
      <c r="D1741" s="55">
        <v>2025</v>
      </c>
      <c r="E1741" s="56">
        <v>5</v>
      </c>
      <c r="F1741" s="57" t="s">
        <v>66</v>
      </c>
      <c r="G1741" s="58" t="s">
        <v>46</v>
      </c>
      <c r="H1741" s="57" t="s">
        <v>65</v>
      </c>
      <c r="I1741" s="59" t="s">
        <v>42</v>
      </c>
      <c r="J1741" s="60">
        <v>27</v>
      </c>
      <c r="K1741" s="47">
        <f t="shared" si="41"/>
        <v>135</v>
      </c>
      <c r="L1741" s="60"/>
      <c r="M1741" s="55" t="s">
        <v>43</v>
      </c>
      <c r="N1741" s="47">
        <f t="shared" si="40"/>
        <v>135</v>
      </c>
      <c r="O1741" s="54">
        <v>45777</v>
      </c>
      <c r="P1741" s="62">
        <v>19910</v>
      </c>
      <c r="R1741" t="str">
        <f t="shared" si="43"/>
        <v>Abr/25</v>
      </c>
    </row>
    <row r="1742" spans="2:18" ht="15.75" customHeight="1">
      <c r="B1742" s="54">
        <v>45758</v>
      </c>
      <c r="C1742" s="55" t="s">
        <v>187</v>
      </c>
      <c r="D1742" s="55">
        <v>2025</v>
      </c>
      <c r="E1742" s="56">
        <v>2</v>
      </c>
      <c r="F1742" s="57" t="s">
        <v>67</v>
      </c>
      <c r="G1742" s="57" t="s">
        <v>46</v>
      </c>
      <c r="H1742" s="57" t="s">
        <v>68</v>
      </c>
      <c r="I1742" s="59" t="s">
        <v>42</v>
      </c>
      <c r="J1742" s="60">
        <v>242.4</v>
      </c>
      <c r="K1742" s="47">
        <f t="shared" si="41"/>
        <v>484.8</v>
      </c>
      <c r="L1742" s="60"/>
      <c r="M1742" s="55" t="s">
        <v>51</v>
      </c>
      <c r="N1742" s="47">
        <f t="shared" si="40"/>
        <v>484.8</v>
      </c>
      <c r="O1742" s="54">
        <v>45765</v>
      </c>
      <c r="P1742" s="62">
        <v>1311386</v>
      </c>
      <c r="R1742" t="str">
        <f t="shared" si="43"/>
        <v>Abr/25</v>
      </c>
    </row>
    <row r="1743" spans="2:18" ht="15.75" customHeight="1">
      <c r="B1743" s="54">
        <v>45758</v>
      </c>
      <c r="C1743" s="55" t="s">
        <v>187</v>
      </c>
      <c r="D1743" s="55">
        <v>2025</v>
      </c>
      <c r="E1743" s="56">
        <v>1</v>
      </c>
      <c r="F1743" s="57" t="s">
        <v>850</v>
      </c>
      <c r="G1743" s="57" t="s">
        <v>61</v>
      </c>
      <c r="H1743" s="57" t="s">
        <v>413</v>
      </c>
      <c r="I1743" s="59" t="s">
        <v>42</v>
      </c>
      <c r="J1743" s="60">
        <v>29.9</v>
      </c>
      <c r="K1743" s="47">
        <f t="shared" si="41"/>
        <v>29.9</v>
      </c>
      <c r="L1743" s="60"/>
      <c r="M1743" s="55" t="s">
        <v>43</v>
      </c>
      <c r="N1743" s="47">
        <f t="shared" si="40"/>
        <v>29.9</v>
      </c>
      <c r="O1743" s="54">
        <v>45758</v>
      </c>
      <c r="P1743" s="62">
        <v>0</v>
      </c>
      <c r="R1743" t="str">
        <f t="shared" si="43"/>
        <v>Abr/25</v>
      </c>
    </row>
    <row r="1744" spans="2:18" ht="15.75" customHeight="1">
      <c r="B1744" s="54">
        <v>45758</v>
      </c>
      <c r="C1744" s="55" t="s">
        <v>187</v>
      </c>
      <c r="D1744" s="55">
        <v>2025</v>
      </c>
      <c r="E1744" s="56">
        <v>6</v>
      </c>
      <c r="F1744" s="58" t="s">
        <v>851</v>
      </c>
      <c r="G1744" s="57" t="s">
        <v>40</v>
      </c>
      <c r="H1744" s="58" t="s">
        <v>667</v>
      </c>
      <c r="I1744" s="59" t="s">
        <v>42</v>
      </c>
      <c r="J1744" s="96">
        <v>44.99</v>
      </c>
      <c r="K1744" s="47">
        <f t="shared" si="41"/>
        <v>269.94</v>
      </c>
      <c r="L1744" s="60"/>
      <c r="M1744" s="55" t="s">
        <v>51</v>
      </c>
      <c r="N1744" s="47">
        <f t="shared" si="40"/>
        <v>269.94</v>
      </c>
      <c r="O1744" s="54">
        <v>45770</v>
      </c>
      <c r="P1744" s="97">
        <v>528342</v>
      </c>
      <c r="R1744" t="str">
        <f t="shared" si="43"/>
        <v>Abr/25</v>
      </c>
    </row>
    <row r="1745" spans="2:18" ht="15.75" customHeight="1">
      <c r="B1745" s="54">
        <v>45758</v>
      </c>
      <c r="C1745" s="55" t="s">
        <v>187</v>
      </c>
      <c r="D1745" s="55">
        <v>2025</v>
      </c>
      <c r="E1745" s="56">
        <v>12</v>
      </c>
      <c r="F1745" s="58" t="s">
        <v>87</v>
      </c>
      <c r="G1745" s="57" t="s">
        <v>40</v>
      </c>
      <c r="H1745" s="58" t="s">
        <v>667</v>
      </c>
      <c r="I1745" s="59" t="s">
        <v>42</v>
      </c>
      <c r="J1745" s="96">
        <v>44.99</v>
      </c>
      <c r="K1745" s="47">
        <f t="shared" si="41"/>
        <v>539.88</v>
      </c>
      <c r="L1745" s="60"/>
      <c r="M1745" s="55" t="s">
        <v>51</v>
      </c>
      <c r="N1745" s="47">
        <f t="shared" si="40"/>
        <v>539.88</v>
      </c>
      <c r="O1745" s="54">
        <v>45770</v>
      </c>
      <c r="P1745" s="97">
        <v>528342</v>
      </c>
      <c r="R1745" t="str">
        <f t="shared" si="43"/>
        <v>Abr/25</v>
      </c>
    </row>
    <row r="1746" spans="2:18" ht="15.75" customHeight="1">
      <c r="B1746" s="54">
        <v>45758</v>
      </c>
      <c r="C1746" s="55" t="s">
        <v>187</v>
      </c>
      <c r="D1746" s="55">
        <v>2025</v>
      </c>
      <c r="E1746" s="56">
        <v>6</v>
      </c>
      <c r="F1746" s="57" t="s">
        <v>88</v>
      </c>
      <c r="G1746" s="57" t="s">
        <v>40</v>
      </c>
      <c r="H1746" s="58" t="s">
        <v>667</v>
      </c>
      <c r="I1746" s="59" t="s">
        <v>42</v>
      </c>
      <c r="J1746" s="96">
        <v>44.99</v>
      </c>
      <c r="K1746" s="47">
        <f t="shared" si="41"/>
        <v>269.94</v>
      </c>
      <c r="L1746" s="60"/>
      <c r="M1746" s="55" t="s">
        <v>51</v>
      </c>
      <c r="N1746" s="47">
        <f t="shared" si="40"/>
        <v>269.94</v>
      </c>
      <c r="O1746" s="54">
        <v>45770</v>
      </c>
      <c r="P1746" s="97">
        <v>528342</v>
      </c>
      <c r="R1746" t="str">
        <f t="shared" si="43"/>
        <v>Abr/25</v>
      </c>
    </row>
    <row r="1747" spans="2:18" ht="15.75" customHeight="1">
      <c r="B1747" s="54">
        <v>45758</v>
      </c>
      <c r="C1747" s="55" t="s">
        <v>187</v>
      </c>
      <c r="D1747" s="55">
        <v>2025</v>
      </c>
      <c r="E1747" s="56">
        <v>6</v>
      </c>
      <c r="F1747" s="58" t="s">
        <v>659</v>
      </c>
      <c r="G1747" s="57" t="s">
        <v>40</v>
      </c>
      <c r="H1747" s="58" t="s">
        <v>667</v>
      </c>
      <c r="I1747" s="59" t="s">
        <v>42</v>
      </c>
      <c r="J1747" s="96">
        <v>63.79</v>
      </c>
      <c r="K1747" s="47">
        <f t="shared" si="41"/>
        <v>382.74</v>
      </c>
      <c r="L1747" s="60"/>
      <c r="M1747" s="55" t="s">
        <v>51</v>
      </c>
      <c r="N1747" s="47">
        <f t="shared" si="40"/>
        <v>382.74</v>
      </c>
      <c r="O1747" s="54">
        <v>45770</v>
      </c>
      <c r="P1747" s="97">
        <v>528342</v>
      </c>
      <c r="R1747" t="str">
        <f t="shared" si="43"/>
        <v>Abr/25</v>
      </c>
    </row>
    <row r="1748" spans="2:18" ht="15.75" customHeight="1">
      <c r="B1748" s="54">
        <v>45759</v>
      </c>
      <c r="C1748" s="55" t="s">
        <v>187</v>
      </c>
      <c r="D1748" s="55">
        <v>2025</v>
      </c>
      <c r="E1748" s="56">
        <v>4</v>
      </c>
      <c r="F1748" s="57" t="s">
        <v>81</v>
      </c>
      <c r="G1748" s="57" t="s">
        <v>77</v>
      </c>
      <c r="H1748" s="57" t="s">
        <v>78</v>
      </c>
      <c r="I1748" s="59" t="s">
        <v>42</v>
      </c>
      <c r="J1748" s="60">
        <v>510</v>
      </c>
      <c r="K1748" s="47">
        <f t="shared" si="41"/>
        <v>2040</v>
      </c>
      <c r="L1748" s="60"/>
      <c r="M1748" s="55" t="s">
        <v>43</v>
      </c>
      <c r="N1748" s="47">
        <f t="shared" si="40"/>
        <v>2040</v>
      </c>
      <c r="O1748" s="54">
        <v>45762</v>
      </c>
      <c r="P1748" s="62">
        <v>1022</v>
      </c>
      <c r="R1748" t="str">
        <f t="shared" si="43"/>
        <v>Abr/25</v>
      </c>
    </row>
    <row r="1749" spans="2:18" ht="15.75" customHeight="1">
      <c r="B1749" s="54">
        <v>45759</v>
      </c>
      <c r="C1749" s="55" t="s">
        <v>187</v>
      </c>
      <c r="D1749" s="55">
        <v>2025</v>
      </c>
      <c r="E1749" s="56">
        <v>2</v>
      </c>
      <c r="F1749" s="57" t="s">
        <v>355</v>
      </c>
      <c r="G1749" s="57" t="s">
        <v>40</v>
      </c>
      <c r="H1749" s="57" t="s">
        <v>220</v>
      </c>
      <c r="I1749" s="59" t="s">
        <v>42</v>
      </c>
      <c r="J1749" s="60">
        <v>80</v>
      </c>
      <c r="K1749" s="47">
        <f t="shared" si="41"/>
        <v>160</v>
      </c>
      <c r="L1749" s="60"/>
      <c r="M1749" s="55" t="s">
        <v>43</v>
      </c>
      <c r="N1749" s="47">
        <f t="shared" si="40"/>
        <v>160</v>
      </c>
      <c r="O1749" s="54">
        <v>45762</v>
      </c>
      <c r="P1749" s="62">
        <v>24940</v>
      </c>
      <c r="R1749" t="str">
        <f t="shared" si="43"/>
        <v>Abr/25</v>
      </c>
    </row>
    <row r="1750" spans="2:18" ht="15.75" customHeight="1">
      <c r="B1750" s="54">
        <v>45759</v>
      </c>
      <c r="C1750" s="55" t="s">
        <v>187</v>
      </c>
      <c r="D1750" s="55">
        <v>2025</v>
      </c>
      <c r="E1750" s="56">
        <v>7</v>
      </c>
      <c r="F1750" s="58" t="s">
        <v>64</v>
      </c>
      <c r="G1750" s="57" t="s">
        <v>46</v>
      </c>
      <c r="H1750" s="58" t="s">
        <v>65</v>
      </c>
      <c r="I1750" s="59" t="s">
        <v>42</v>
      </c>
      <c r="J1750" s="96">
        <v>32.99</v>
      </c>
      <c r="K1750" s="47">
        <f t="shared" si="41"/>
        <v>230.93</v>
      </c>
      <c r="L1750" s="60"/>
      <c r="M1750" s="55" t="s">
        <v>43</v>
      </c>
      <c r="N1750" s="47">
        <f t="shared" si="40"/>
        <v>230.93</v>
      </c>
      <c r="O1750" s="54">
        <v>45777</v>
      </c>
      <c r="P1750" s="62">
        <v>19951</v>
      </c>
      <c r="R1750" t="str">
        <f t="shared" si="43"/>
        <v>Abr/25</v>
      </c>
    </row>
    <row r="1751" spans="2:18" ht="15.75" customHeight="1">
      <c r="B1751" s="54">
        <v>45759</v>
      </c>
      <c r="C1751" s="55" t="s">
        <v>187</v>
      </c>
      <c r="D1751" s="55">
        <v>2025</v>
      </c>
      <c r="E1751" s="56">
        <v>6</v>
      </c>
      <c r="F1751" s="57" t="s">
        <v>66</v>
      </c>
      <c r="G1751" s="58" t="s">
        <v>46</v>
      </c>
      <c r="H1751" s="57" t="s">
        <v>65</v>
      </c>
      <c r="I1751" s="59" t="s">
        <v>42</v>
      </c>
      <c r="J1751" s="60">
        <v>27</v>
      </c>
      <c r="K1751" s="47">
        <f t="shared" si="41"/>
        <v>162</v>
      </c>
      <c r="L1751" s="60"/>
      <c r="M1751" s="55" t="s">
        <v>43</v>
      </c>
      <c r="N1751" s="47">
        <f t="shared" si="40"/>
        <v>162</v>
      </c>
      <c r="O1751" s="54">
        <v>45777</v>
      </c>
      <c r="P1751" s="62">
        <v>19951</v>
      </c>
      <c r="R1751" t="str">
        <f t="shared" si="43"/>
        <v>Abr/25</v>
      </c>
    </row>
    <row r="1752" spans="2:18" ht="15.75" customHeight="1">
      <c r="B1752" s="54">
        <v>45759</v>
      </c>
      <c r="C1752" s="55" t="s">
        <v>187</v>
      </c>
      <c r="D1752" s="55">
        <v>2025</v>
      </c>
      <c r="E1752" s="56">
        <v>1</v>
      </c>
      <c r="F1752" s="57" t="s">
        <v>271</v>
      </c>
      <c r="G1752" s="58" t="s">
        <v>46</v>
      </c>
      <c r="H1752" s="57" t="s">
        <v>369</v>
      </c>
      <c r="I1752" s="59" t="s">
        <v>42</v>
      </c>
      <c r="J1752" s="60">
        <v>250</v>
      </c>
      <c r="K1752" s="47">
        <f t="shared" si="41"/>
        <v>250</v>
      </c>
      <c r="L1752" s="60"/>
      <c r="M1752" s="55" t="s">
        <v>43</v>
      </c>
      <c r="N1752" s="47">
        <f t="shared" si="40"/>
        <v>250</v>
      </c>
      <c r="O1752" s="54">
        <v>45759</v>
      </c>
      <c r="P1752" s="62">
        <v>0</v>
      </c>
      <c r="R1752" t="str">
        <f t="shared" si="43"/>
        <v>Abr/25</v>
      </c>
    </row>
    <row r="1753" spans="2:18" ht="15.75" customHeight="1">
      <c r="B1753" s="54">
        <v>45759</v>
      </c>
      <c r="C1753" s="55" t="s">
        <v>187</v>
      </c>
      <c r="D1753" s="55">
        <v>2025</v>
      </c>
      <c r="E1753" s="56">
        <v>1</v>
      </c>
      <c r="F1753" s="57" t="s">
        <v>852</v>
      </c>
      <c r="G1753" s="57" t="s">
        <v>61</v>
      </c>
      <c r="H1753" s="57" t="s">
        <v>369</v>
      </c>
      <c r="I1753" s="59" t="s">
        <v>42</v>
      </c>
      <c r="J1753" s="60">
        <v>50</v>
      </c>
      <c r="K1753" s="47">
        <f t="shared" si="41"/>
        <v>50</v>
      </c>
      <c r="L1753" s="60"/>
      <c r="M1753" s="55" t="s">
        <v>43</v>
      </c>
      <c r="N1753" s="47">
        <f t="shared" si="40"/>
        <v>50</v>
      </c>
      <c r="O1753" s="54">
        <v>45759</v>
      </c>
      <c r="P1753" s="62">
        <v>0</v>
      </c>
      <c r="R1753" t="str">
        <f t="shared" si="43"/>
        <v>Abr/25</v>
      </c>
    </row>
    <row r="1754" spans="2:18" ht="15.75" customHeight="1">
      <c r="B1754" s="54">
        <v>45760</v>
      </c>
      <c r="C1754" s="55" t="s">
        <v>187</v>
      </c>
      <c r="D1754" s="55">
        <v>2025</v>
      </c>
      <c r="E1754" s="56">
        <v>2</v>
      </c>
      <c r="F1754" s="57" t="s">
        <v>81</v>
      </c>
      <c r="G1754" s="57" t="s">
        <v>77</v>
      </c>
      <c r="H1754" s="57" t="s">
        <v>78</v>
      </c>
      <c r="I1754" s="59" t="s">
        <v>42</v>
      </c>
      <c r="J1754" s="60">
        <v>510</v>
      </c>
      <c r="K1754" s="47">
        <f t="shared" si="41"/>
        <v>1020</v>
      </c>
      <c r="L1754" s="60"/>
      <c r="M1754" s="55" t="s">
        <v>43</v>
      </c>
      <c r="N1754" s="47">
        <f t="shared" si="40"/>
        <v>1020</v>
      </c>
      <c r="O1754" s="54">
        <v>45762</v>
      </c>
      <c r="P1754" s="62">
        <v>1024</v>
      </c>
      <c r="R1754" t="str">
        <f t="shared" si="43"/>
        <v>Abr/25</v>
      </c>
    </row>
    <row r="1755" spans="2:18" ht="15.75" customHeight="1">
      <c r="B1755" s="54">
        <v>45760</v>
      </c>
      <c r="C1755" s="55" t="s">
        <v>187</v>
      </c>
      <c r="D1755" s="55">
        <v>2025</v>
      </c>
      <c r="E1755" s="56">
        <v>7</v>
      </c>
      <c r="F1755" s="58" t="s">
        <v>64</v>
      </c>
      <c r="G1755" s="57" t="s">
        <v>46</v>
      </c>
      <c r="H1755" s="58" t="s">
        <v>65</v>
      </c>
      <c r="I1755" s="59" t="s">
        <v>42</v>
      </c>
      <c r="J1755" s="96">
        <v>32.99</v>
      </c>
      <c r="K1755" s="47">
        <f t="shared" si="41"/>
        <v>230.93</v>
      </c>
      <c r="L1755" s="60"/>
      <c r="M1755" s="55" t="s">
        <v>43</v>
      </c>
      <c r="N1755" s="47">
        <f t="shared" si="40"/>
        <v>230.93</v>
      </c>
      <c r="O1755" s="54">
        <v>45777</v>
      </c>
      <c r="P1755" s="62">
        <v>19971</v>
      </c>
      <c r="R1755" t="str">
        <f t="shared" si="43"/>
        <v>Abr/25</v>
      </c>
    </row>
    <row r="1756" spans="2:18" ht="15.75" customHeight="1">
      <c r="B1756" s="54">
        <v>45760</v>
      </c>
      <c r="C1756" s="55" t="s">
        <v>187</v>
      </c>
      <c r="D1756" s="55">
        <v>2025</v>
      </c>
      <c r="E1756" s="56">
        <v>6</v>
      </c>
      <c r="F1756" s="57" t="s">
        <v>66</v>
      </c>
      <c r="G1756" s="58" t="s">
        <v>46</v>
      </c>
      <c r="H1756" s="57" t="s">
        <v>65</v>
      </c>
      <c r="I1756" s="59" t="s">
        <v>42</v>
      </c>
      <c r="J1756" s="60">
        <v>27</v>
      </c>
      <c r="K1756" s="47">
        <f t="shared" si="41"/>
        <v>162</v>
      </c>
      <c r="L1756" s="60"/>
      <c r="M1756" s="55" t="s">
        <v>43</v>
      </c>
      <c r="N1756" s="47">
        <f t="shared" si="40"/>
        <v>162</v>
      </c>
      <c r="O1756" s="54">
        <v>45777</v>
      </c>
      <c r="P1756" s="62">
        <v>19971</v>
      </c>
      <c r="R1756" t="str">
        <f t="shared" si="43"/>
        <v>Abr/25</v>
      </c>
    </row>
    <row r="1757" spans="2:18" ht="15.75" customHeight="1">
      <c r="B1757" s="54">
        <v>45760</v>
      </c>
      <c r="C1757" s="55" t="s">
        <v>187</v>
      </c>
      <c r="D1757" s="55">
        <v>2025</v>
      </c>
      <c r="E1757" s="56">
        <v>1</v>
      </c>
      <c r="F1757" s="58" t="s">
        <v>853</v>
      </c>
      <c r="G1757" s="57" t="s">
        <v>46</v>
      </c>
      <c r="H1757" s="58" t="s">
        <v>568</v>
      </c>
      <c r="I1757" s="59" t="s">
        <v>42</v>
      </c>
      <c r="J1757" s="96">
        <v>339.37</v>
      </c>
      <c r="K1757" s="47">
        <f t="shared" si="41"/>
        <v>339.37</v>
      </c>
      <c r="L1757" s="60"/>
      <c r="M1757" s="55" t="s">
        <v>43</v>
      </c>
      <c r="N1757" s="47">
        <f t="shared" si="40"/>
        <v>339.37</v>
      </c>
      <c r="O1757" s="54">
        <v>45761</v>
      </c>
      <c r="P1757" s="97">
        <v>0</v>
      </c>
      <c r="R1757" t="str">
        <f t="shared" si="43"/>
        <v>Abr/25</v>
      </c>
    </row>
    <row r="1758" spans="2:18" ht="15.75" customHeight="1">
      <c r="B1758" s="54">
        <v>45761</v>
      </c>
      <c r="C1758" s="55" t="s">
        <v>187</v>
      </c>
      <c r="D1758" s="55">
        <v>2025</v>
      </c>
      <c r="E1758" s="56">
        <v>1</v>
      </c>
      <c r="F1758" s="58" t="s">
        <v>39</v>
      </c>
      <c r="G1758" s="57" t="s">
        <v>40</v>
      </c>
      <c r="H1758" s="58" t="s">
        <v>300</v>
      </c>
      <c r="I1758" s="59" t="s">
        <v>42</v>
      </c>
      <c r="J1758" s="96">
        <v>378</v>
      </c>
      <c r="K1758" s="47">
        <f t="shared" si="41"/>
        <v>378</v>
      </c>
      <c r="L1758" s="60"/>
      <c r="M1758" s="55" t="s">
        <v>43</v>
      </c>
      <c r="N1758" s="47">
        <f t="shared" si="40"/>
        <v>378</v>
      </c>
      <c r="O1758" s="54">
        <v>45761</v>
      </c>
      <c r="P1758" s="97">
        <v>0</v>
      </c>
      <c r="R1758" t="str">
        <f t="shared" si="43"/>
        <v>Abr/25</v>
      </c>
    </row>
    <row r="1759" spans="2:18" ht="15.75" customHeight="1">
      <c r="B1759" s="54">
        <v>45762</v>
      </c>
      <c r="C1759" s="55" t="s">
        <v>187</v>
      </c>
      <c r="D1759" s="55">
        <v>2025</v>
      </c>
      <c r="E1759" s="56">
        <v>6</v>
      </c>
      <c r="F1759" s="58" t="s">
        <v>196</v>
      </c>
      <c r="G1759" s="57" t="s">
        <v>46</v>
      </c>
      <c r="H1759" s="58" t="s">
        <v>195</v>
      </c>
      <c r="I1759" s="59" t="s">
        <v>42</v>
      </c>
      <c r="J1759" s="96">
        <v>164.65</v>
      </c>
      <c r="K1759" s="47">
        <f t="shared" si="41"/>
        <v>987.90000000000009</v>
      </c>
      <c r="L1759" s="60"/>
      <c r="M1759" s="55" t="s">
        <v>51</v>
      </c>
      <c r="N1759" s="47">
        <f t="shared" si="40"/>
        <v>987.90000000000009</v>
      </c>
      <c r="O1759" s="54">
        <v>45771</v>
      </c>
      <c r="P1759" s="97">
        <v>297075</v>
      </c>
      <c r="R1759" t="str">
        <f t="shared" si="43"/>
        <v>Abr/25</v>
      </c>
    </row>
    <row r="1760" spans="2:18" ht="15.75" customHeight="1">
      <c r="B1760" s="54">
        <v>45762</v>
      </c>
      <c r="C1760" s="55" t="s">
        <v>187</v>
      </c>
      <c r="D1760" s="55">
        <v>2025</v>
      </c>
      <c r="E1760" s="127">
        <v>15.68</v>
      </c>
      <c r="F1760" s="57" t="s">
        <v>488</v>
      </c>
      <c r="G1760" s="57" t="s">
        <v>46</v>
      </c>
      <c r="H1760" s="57" t="s">
        <v>823</v>
      </c>
      <c r="I1760" s="59" t="s">
        <v>42</v>
      </c>
      <c r="J1760" s="60">
        <v>32.850099999999998</v>
      </c>
      <c r="K1760" s="47">
        <f t="shared" si="41"/>
        <v>515.08956799999999</v>
      </c>
      <c r="L1760" s="60"/>
      <c r="M1760" s="55" t="s">
        <v>51</v>
      </c>
      <c r="N1760" s="47">
        <f t="shared" si="40"/>
        <v>515.08956799999999</v>
      </c>
      <c r="O1760" s="54">
        <v>45768</v>
      </c>
      <c r="P1760" s="62">
        <v>2385550</v>
      </c>
      <c r="R1760" t="str">
        <f t="shared" si="43"/>
        <v>Abr/25</v>
      </c>
    </row>
    <row r="1761" spans="2:18" ht="15.75" customHeight="1">
      <c r="B1761" s="54">
        <v>45762</v>
      </c>
      <c r="C1761" s="55" t="s">
        <v>187</v>
      </c>
      <c r="D1761" s="55">
        <v>2025</v>
      </c>
      <c r="E1761" s="127">
        <v>2.2400000000000002</v>
      </c>
      <c r="F1761" s="57" t="s">
        <v>197</v>
      </c>
      <c r="G1761" s="57" t="s">
        <v>46</v>
      </c>
      <c r="H1761" s="57" t="s">
        <v>823</v>
      </c>
      <c r="I1761" s="59" t="s">
        <v>42</v>
      </c>
      <c r="J1761" s="60">
        <v>35.880000000000003</v>
      </c>
      <c r="K1761" s="47">
        <f t="shared" si="41"/>
        <v>80.371200000000016</v>
      </c>
      <c r="L1761" s="60"/>
      <c r="M1761" s="55" t="s">
        <v>51</v>
      </c>
      <c r="N1761" s="47">
        <f t="shared" si="40"/>
        <v>80.371200000000016</v>
      </c>
      <c r="O1761" s="54">
        <v>45768</v>
      </c>
      <c r="P1761" s="62">
        <v>2385550</v>
      </c>
      <c r="R1761" t="str">
        <f t="shared" si="43"/>
        <v>Abr/25</v>
      </c>
    </row>
    <row r="1762" spans="2:18" ht="15.75" customHeight="1">
      <c r="B1762" s="54">
        <v>45762</v>
      </c>
      <c r="C1762" s="55" t="s">
        <v>187</v>
      </c>
      <c r="D1762" s="55">
        <v>2025</v>
      </c>
      <c r="E1762" s="56">
        <v>6</v>
      </c>
      <c r="F1762" s="57" t="s">
        <v>814</v>
      </c>
      <c r="G1762" s="57" t="s">
        <v>40</v>
      </c>
      <c r="H1762" s="57" t="s">
        <v>223</v>
      </c>
      <c r="I1762" s="59" t="s">
        <v>42</v>
      </c>
      <c r="J1762" s="60">
        <v>123.99</v>
      </c>
      <c r="K1762" s="47">
        <f t="shared" si="41"/>
        <v>743.93999999999994</v>
      </c>
      <c r="L1762" s="60"/>
      <c r="M1762" s="55" t="s">
        <v>51</v>
      </c>
      <c r="N1762" s="47">
        <f t="shared" si="40"/>
        <v>743.93999999999994</v>
      </c>
      <c r="O1762" s="54">
        <v>45769</v>
      </c>
      <c r="P1762" s="62">
        <v>1375467</v>
      </c>
      <c r="R1762" t="str">
        <f t="shared" si="43"/>
        <v>Abr/25</v>
      </c>
    </row>
    <row r="1763" spans="2:18" ht="15.75" customHeight="1">
      <c r="B1763" s="54">
        <v>45762</v>
      </c>
      <c r="C1763" s="55" t="s">
        <v>187</v>
      </c>
      <c r="D1763" s="55">
        <v>2025</v>
      </c>
      <c r="E1763" s="56">
        <v>120</v>
      </c>
      <c r="F1763" s="58" t="s">
        <v>188</v>
      </c>
      <c r="G1763" s="57" t="s">
        <v>96</v>
      </c>
      <c r="H1763" s="57" t="s">
        <v>223</v>
      </c>
      <c r="I1763" s="59" t="s">
        <v>42</v>
      </c>
      <c r="J1763" s="96">
        <v>7.24</v>
      </c>
      <c r="K1763" s="47">
        <f t="shared" si="41"/>
        <v>868.80000000000007</v>
      </c>
      <c r="L1763" s="60"/>
      <c r="M1763" s="55" t="s">
        <v>51</v>
      </c>
      <c r="N1763" s="47">
        <f t="shared" si="40"/>
        <v>868.80000000000007</v>
      </c>
      <c r="O1763" s="54">
        <v>45769</v>
      </c>
      <c r="P1763" s="62">
        <v>1375467</v>
      </c>
      <c r="R1763" t="str">
        <f t="shared" si="43"/>
        <v>Abr/25</v>
      </c>
    </row>
    <row r="1764" spans="2:18" ht="15.75" customHeight="1">
      <c r="B1764" s="54">
        <v>45762</v>
      </c>
      <c r="C1764" s="55" t="s">
        <v>187</v>
      </c>
      <c r="D1764" s="55">
        <v>2025</v>
      </c>
      <c r="E1764" s="56">
        <v>48</v>
      </c>
      <c r="F1764" s="58" t="s">
        <v>668</v>
      </c>
      <c r="G1764" s="57" t="s">
        <v>96</v>
      </c>
      <c r="H1764" s="57" t="s">
        <v>223</v>
      </c>
      <c r="I1764" s="59" t="s">
        <v>42</v>
      </c>
      <c r="J1764" s="96">
        <v>7.24</v>
      </c>
      <c r="K1764" s="47">
        <f t="shared" si="41"/>
        <v>347.52</v>
      </c>
      <c r="L1764" s="60"/>
      <c r="M1764" s="55" t="s">
        <v>51</v>
      </c>
      <c r="N1764" s="47">
        <f t="shared" si="40"/>
        <v>347.52</v>
      </c>
      <c r="O1764" s="54">
        <v>45769</v>
      </c>
      <c r="P1764" s="62">
        <v>1375467</v>
      </c>
      <c r="R1764" t="str">
        <f t="shared" si="43"/>
        <v>Abr/25</v>
      </c>
    </row>
    <row r="1765" spans="2:18" ht="15.75" customHeight="1">
      <c r="B1765" s="54">
        <v>45762</v>
      </c>
      <c r="C1765" s="55" t="s">
        <v>187</v>
      </c>
      <c r="D1765" s="55">
        <v>2025</v>
      </c>
      <c r="E1765" s="56">
        <v>24</v>
      </c>
      <c r="F1765" s="57" t="s">
        <v>191</v>
      </c>
      <c r="G1765" s="57" t="s">
        <v>96</v>
      </c>
      <c r="H1765" s="57" t="s">
        <v>223</v>
      </c>
      <c r="I1765" s="59" t="s">
        <v>42</v>
      </c>
      <c r="J1765" s="96">
        <v>7.24</v>
      </c>
      <c r="K1765" s="47">
        <f t="shared" si="41"/>
        <v>173.76</v>
      </c>
      <c r="L1765" s="60"/>
      <c r="M1765" s="55" t="s">
        <v>51</v>
      </c>
      <c r="N1765" s="47">
        <f t="shared" si="40"/>
        <v>173.76</v>
      </c>
      <c r="O1765" s="54">
        <v>45769</v>
      </c>
      <c r="P1765" s="62">
        <v>1375467</v>
      </c>
      <c r="R1765" t="str">
        <f t="shared" si="43"/>
        <v>Abr/25</v>
      </c>
    </row>
    <row r="1766" spans="2:18" ht="15.75" customHeight="1">
      <c r="B1766" s="54">
        <v>45762</v>
      </c>
      <c r="C1766" s="55" t="s">
        <v>187</v>
      </c>
      <c r="D1766" s="55">
        <v>2025</v>
      </c>
      <c r="E1766" s="56">
        <v>4</v>
      </c>
      <c r="F1766" s="58" t="s">
        <v>843</v>
      </c>
      <c r="G1766" s="57" t="s">
        <v>40</v>
      </c>
      <c r="H1766" s="57" t="s">
        <v>223</v>
      </c>
      <c r="I1766" s="59" t="s">
        <v>42</v>
      </c>
      <c r="J1766" s="96">
        <v>117.9</v>
      </c>
      <c r="K1766" s="47">
        <f t="shared" si="41"/>
        <v>471.6</v>
      </c>
      <c r="L1766" s="60"/>
      <c r="M1766" s="55" t="s">
        <v>51</v>
      </c>
      <c r="N1766" s="47">
        <f t="shared" si="40"/>
        <v>471.6</v>
      </c>
      <c r="O1766" s="54">
        <v>45769</v>
      </c>
      <c r="P1766" s="62">
        <v>1375467</v>
      </c>
      <c r="R1766" t="str">
        <f t="shared" si="43"/>
        <v>Abr/25</v>
      </c>
    </row>
    <row r="1767" spans="2:18" ht="15.75" customHeight="1">
      <c r="B1767" s="54">
        <v>45762</v>
      </c>
      <c r="C1767" s="55" t="s">
        <v>187</v>
      </c>
      <c r="D1767" s="55">
        <v>2025</v>
      </c>
      <c r="E1767" s="56">
        <v>12</v>
      </c>
      <c r="F1767" s="57" t="s">
        <v>95</v>
      </c>
      <c r="G1767" s="58" t="s">
        <v>40</v>
      </c>
      <c r="H1767" s="57" t="s">
        <v>223</v>
      </c>
      <c r="I1767" s="59" t="s">
        <v>42</v>
      </c>
      <c r="J1767" s="60">
        <v>41.9</v>
      </c>
      <c r="K1767" s="47">
        <f t="shared" si="41"/>
        <v>502.79999999999995</v>
      </c>
      <c r="L1767" s="60"/>
      <c r="M1767" s="55" t="s">
        <v>51</v>
      </c>
      <c r="N1767" s="47">
        <f t="shared" si="40"/>
        <v>502.79999999999995</v>
      </c>
      <c r="O1767" s="54">
        <v>45769</v>
      </c>
      <c r="P1767" s="62">
        <v>1375468</v>
      </c>
      <c r="R1767" t="str">
        <f t="shared" si="43"/>
        <v>Abr/25</v>
      </c>
    </row>
    <row r="1768" spans="2:18" ht="15.75" customHeight="1">
      <c r="B1768" s="54">
        <v>45762</v>
      </c>
      <c r="C1768" s="55" t="s">
        <v>187</v>
      </c>
      <c r="D1768" s="55">
        <v>2025</v>
      </c>
      <c r="E1768" s="56">
        <v>84</v>
      </c>
      <c r="F1768" s="57" t="s">
        <v>854</v>
      </c>
      <c r="G1768" s="57" t="s">
        <v>96</v>
      </c>
      <c r="H1768" s="57" t="s">
        <v>594</v>
      </c>
      <c r="I1768" s="59" t="s">
        <v>42</v>
      </c>
      <c r="J1768" s="60">
        <v>1.59</v>
      </c>
      <c r="K1768" s="47">
        <f t="shared" si="41"/>
        <v>133.56</v>
      </c>
      <c r="L1768" s="60"/>
      <c r="M1768" s="55" t="s">
        <v>51</v>
      </c>
      <c r="N1768" s="47">
        <f t="shared" si="40"/>
        <v>133.56</v>
      </c>
      <c r="O1768" s="54">
        <v>45776</v>
      </c>
      <c r="P1768" s="62">
        <v>894201</v>
      </c>
      <c r="R1768" t="str">
        <f t="shared" si="43"/>
        <v>Abr/25</v>
      </c>
    </row>
    <row r="1769" spans="2:18" ht="15.75" customHeight="1">
      <c r="B1769" s="54">
        <v>45762</v>
      </c>
      <c r="C1769" s="55" t="s">
        <v>187</v>
      </c>
      <c r="D1769" s="55">
        <v>2025</v>
      </c>
      <c r="E1769" s="116">
        <v>9.6</v>
      </c>
      <c r="F1769" s="58" t="s">
        <v>602</v>
      </c>
      <c r="G1769" s="57" t="s">
        <v>46</v>
      </c>
      <c r="H1769" s="58" t="s">
        <v>594</v>
      </c>
      <c r="I1769" s="59" t="s">
        <v>42</v>
      </c>
      <c r="J1769" s="96">
        <v>38.47</v>
      </c>
      <c r="K1769" s="47">
        <f t="shared" si="41"/>
        <v>369.31199999999995</v>
      </c>
      <c r="L1769" s="60"/>
      <c r="M1769" s="55" t="s">
        <v>51</v>
      </c>
      <c r="N1769" s="47">
        <f t="shared" si="40"/>
        <v>369.31199999999995</v>
      </c>
      <c r="O1769" s="54">
        <v>45776</v>
      </c>
      <c r="P1769" s="62">
        <v>894201</v>
      </c>
      <c r="R1769" t="str">
        <f t="shared" si="43"/>
        <v>Abr/25</v>
      </c>
    </row>
    <row r="1770" spans="2:18" ht="15.75" customHeight="1">
      <c r="B1770" s="54">
        <v>45762</v>
      </c>
      <c r="C1770" s="55" t="s">
        <v>187</v>
      </c>
      <c r="D1770" s="55">
        <v>2025</v>
      </c>
      <c r="E1770" s="56">
        <v>1</v>
      </c>
      <c r="F1770" s="58" t="s">
        <v>714</v>
      </c>
      <c r="G1770" s="57" t="s">
        <v>46</v>
      </c>
      <c r="H1770" s="58" t="s">
        <v>594</v>
      </c>
      <c r="I1770" s="59" t="s">
        <v>42</v>
      </c>
      <c r="J1770" s="96">
        <v>153.41</v>
      </c>
      <c r="K1770" s="47">
        <f t="shared" si="41"/>
        <v>153.41</v>
      </c>
      <c r="L1770" s="60"/>
      <c r="M1770" s="55" t="s">
        <v>51</v>
      </c>
      <c r="N1770" s="47">
        <f t="shared" si="40"/>
        <v>153.41</v>
      </c>
      <c r="O1770" s="54">
        <v>45776</v>
      </c>
      <c r="P1770" s="62">
        <v>894201</v>
      </c>
      <c r="R1770" t="str">
        <f t="shared" si="43"/>
        <v>Abr/25</v>
      </c>
    </row>
    <row r="1771" spans="2:18" ht="15.75" customHeight="1">
      <c r="B1771" s="54">
        <v>45762</v>
      </c>
      <c r="C1771" s="55" t="s">
        <v>187</v>
      </c>
      <c r="D1771" s="55">
        <v>2025</v>
      </c>
      <c r="E1771" s="56">
        <v>5</v>
      </c>
      <c r="F1771" s="58" t="s">
        <v>64</v>
      </c>
      <c r="G1771" s="57" t="s">
        <v>46</v>
      </c>
      <c r="H1771" s="58" t="s">
        <v>65</v>
      </c>
      <c r="I1771" s="59" t="s">
        <v>42</v>
      </c>
      <c r="J1771" s="96">
        <v>32.99</v>
      </c>
      <c r="K1771" s="47">
        <f t="shared" si="41"/>
        <v>164.95000000000002</v>
      </c>
      <c r="L1771" s="60"/>
      <c r="M1771" s="55" t="s">
        <v>43</v>
      </c>
      <c r="N1771" s="47">
        <f t="shared" si="40"/>
        <v>164.95000000000002</v>
      </c>
      <c r="O1771" s="54">
        <v>45777</v>
      </c>
      <c r="P1771" s="97">
        <v>20013</v>
      </c>
      <c r="R1771" t="str">
        <f t="shared" si="43"/>
        <v>Abr/25</v>
      </c>
    </row>
    <row r="1772" spans="2:18" ht="15.75" customHeight="1">
      <c r="B1772" s="54">
        <v>45762</v>
      </c>
      <c r="C1772" s="55" t="s">
        <v>187</v>
      </c>
      <c r="D1772" s="55">
        <v>2025</v>
      </c>
      <c r="E1772" s="56">
        <v>3</v>
      </c>
      <c r="F1772" s="57" t="s">
        <v>66</v>
      </c>
      <c r="G1772" s="58" t="s">
        <v>46</v>
      </c>
      <c r="H1772" s="57" t="s">
        <v>65</v>
      </c>
      <c r="I1772" s="59" t="s">
        <v>42</v>
      </c>
      <c r="J1772" s="60">
        <v>27</v>
      </c>
      <c r="K1772" s="47">
        <f t="shared" si="41"/>
        <v>81</v>
      </c>
      <c r="L1772" s="60"/>
      <c r="M1772" s="55" t="s">
        <v>43</v>
      </c>
      <c r="N1772" s="47">
        <f t="shared" si="40"/>
        <v>81</v>
      </c>
      <c r="O1772" s="54">
        <v>45777</v>
      </c>
      <c r="P1772" s="97">
        <v>20013</v>
      </c>
      <c r="R1772" t="str">
        <f t="shared" si="43"/>
        <v>Abr/25</v>
      </c>
    </row>
    <row r="1773" spans="2:18" ht="15.75" customHeight="1">
      <c r="B1773" s="54">
        <v>45762</v>
      </c>
      <c r="C1773" s="55" t="s">
        <v>187</v>
      </c>
      <c r="D1773" s="55">
        <v>2025</v>
      </c>
      <c r="E1773" s="56">
        <v>12</v>
      </c>
      <c r="F1773" s="57" t="s">
        <v>676</v>
      </c>
      <c r="G1773" s="57" t="s">
        <v>40</v>
      </c>
      <c r="H1773" s="57" t="s">
        <v>181</v>
      </c>
      <c r="I1773" s="59" t="s">
        <v>42</v>
      </c>
      <c r="J1773" s="60">
        <v>69</v>
      </c>
      <c r="K1773" s="47">
        <f t="shared" si="41"/>
        <v>828</v>
      </c>
      <c r="L1773" s="60"/>
      <c r="M1773" s="55" t="s">
        <v>51</v>
      </c>
      <c r="N1773" s="47">
        <f t="shared" si="40"/>
        <v>828</v>
      </c>
      <c r="O1773" s="54">
        <v>45777</v>
      </c>
      <c r="P1773" s="62">
        <v>6253</v>
      </c>
      <c r="R1773" t="str">
        <f t="shared" si="43"/>
        <v>Abr/25</v>
      </c>
    </row>
    <row r="1774" spans="2:18" ht="15.75" customHeight="1">
      <c r="B1774" s="54">
        <v>45762</v>
      </c>
      <c r="C1774" s="55" t="s">
        <v>187</v>
      </c>
      <c r="D1774" s="55">
        <v>2025</v>
      </c>
      <c r="E1774" s="56">
        <v>1</v>
      </c>
      <c r="F1774" s="57" t="s">
        <v>741</v>
      </c>
      <c r="G1774" s="57" t="s">
        <v>40</v>
      </c>
      <c r="H1774" s="57" t="s">
        <v>181</v>
      </c>
      <c r="I1774" s="59" t="s">
        <v>42</v>
      </c>
      <c r="J1774" s="60">
        <v>225</v>
      </c>
      <c r="K1774" s="47">
        <f t="shared" si="41"/>
        <v>225</v>
      </c>
      <c r="L1774" s="60"/>
      <c r="M1774" s="55" t="s">
        <v>51</v>
      </c>
      <c r="N1774" s="47">
        <f t="shared" si="40"/>
        <v>225</v>
      </c>
      <c r="O1774" s="54">
        <v>45777</v>
      </c>
      <c r="P1774" s="62">
        <v>6253</v>
      </c>
      <c r="R1774" t="str">
        <f t="shared" si="43"/>
        <v>Abr/25</v>
      </c>
    </row>
    <row r="1775" spans="2:18" ht="15.75" customHeight="1">
      <c r="B1775" s="54">
        <v>45763</v>
      </c>
      <c r="C1775" s="55" t="s">
        <v>187</v>
      </c>
      <c r="D1775" s="55">
        <v>2025</v>
      </c>
      <c r="E1775" s="56">
        <v>75</v>
      </c>
      <c r="F1775" s="57" t="s">
        <v>855</v>
      </c>
      <c r="G1775" s="57" t="s">
        <v>46</v>
      </c>
      <c r="H1775" s="57" t="s">
        <v>633</v>
      </c>
      <c r="I1775" s="59" t="s">
        <v>42</v>
      </c>
      <c r="J1775" s="60">
        <v>16.274799999999999</v>
      </c>
      <c r="K1775" s="47">
        <f t="shared" si="41"/>
        <v>1220.6099999999999</v>
      </c>
      <c r="L1775" s="60"/>
      <c r="M1775" s="55" t="s">
        <v>51</v>
      </c>
      <c r="N1775" s="47">
        <f t="shared" si="40"/>
        <v>1220.6099999999999</v>
      </c>
      <c r="O1775" s="54">
        <v>45777</v>
      </c>
      <c r="P1775" s="62">
        <v>36153</v>
      </c>
      <c r="R1775" t="str">
        <f t="shared" si="43"/>
        <v>Abr/25</v>
      </c>
    </row>
    <row r="1776" spans="2:18" ht="15.75" customHeight="1">
      <c r="B1776" s="54">
        <v>45763</v>
      </c>
      <c r="C1776" s="55" t="s">
        <v>187</v>
      </c>
      <c r="D1776" s="55">
        <v>2025</v>
      </c>
      <c r="E1776" s="56">
        <v>10</v>
      </c>
      <c r="F1776" s="57" t="s">
        <v>81</v>
      </c>
      <c r="G1776" s="57" t="s">
        <v>77</v>
      </c>
      <c r="H1776" s="57" t="s">
        <v>78</v>
      </c>
      <c r="I1776" s="59" t="s">
        <v>42</v>
      </c>
      <c r="J1776" s="60">
        <v>510</v>
      </c>
      <c r="K1776" s="47">
        <f t="shared" si="41"/>
        <v>5100</v>
      </c>
      <c r="L1776" s="60"/>
      <c r="M1776" s="55" t="s">
        <v>43</v>
      </c>
      <c r="N1776" s="47">
        <f t="shared" si="40"/>
        <v>5100</v>
      </c>
      <c r="O1776" s="54">
        <v>45769</v>
      </c>
      <c r="P1776" s="62">
        <v>1040</v>
      </c>
      <c r="R1776" t="str">
        <f t="shared" si="43"/>
        <v>Abr/25</v>
      </c>
    </row>
    <row r="1777" spans="2:18" ht="15.75" customHeight="1">
      <c r="B1777" s="54">
        <v>45763</v>
      </c>
      <c r="C1777" s="55" t="s">
        <v>187</v>
      </c>
      <c r="D1777" s="55">
        <v>2025</v>
      </c>
      <c r="E1777" s="56">
        <v>1</v>
      </c>
      <c r="F1777" s="57" t="s">
        <v>75</v>
      </c>
      <c r="G1777" s="57" t="s">
        <v>77</v>
      </c>
      <c r="H1777" s="57" t="s">
        <v>78</v>
      </c>
      <c r="I1777" s="59" t="s">
        <v>42</v>
      </c>
      <c r="J1777" s="60">
        <v>435</v>
      </c>
      <c r="K1777" s="47">
        <f t="shared" si="41"/>
        <v>435</v>
      </c>
      <c r="L1777" s="60"/>
      <c r="M1777" s="55" t="s">
        <v>43</v>
      </c>
      <c r="N1777" s="47">
        <f t="shared" si="40"/>
        <v>435</v>
      </c>
      <c r="O1777" s="54">
        <v>45769</v>
      </c>
      <c r="P1777" s="62">
        <v>1040</v>
      </c>
      <c r="R1777" t="str">
        <f t="shared" si="43"/>
        <v>Abr/25</v>
      </c>
    </row>
    <row r="1778" spans="2:18" ht="15.75" customHeight="1">
      <c r="B1778" s="54">
        <v>45763</v>
      </c>
      <c r="C1778" s="55" t="s">
        <v>187</v>
      </c>
      <c r="D1778" s="55">
        <v>2025</v>
      </c>
      <c r="E1778" s="56">
        <v>3</v>
      </c>
      <c r="F1778" s="57" t="s">
        <v>856</v>
      </c>
      <c r="G1778" s="57" t="s">
        <v>77</v>
      </c>
      <c r="H1778" s="57" t="s">
        <v>78</v>
      </c>
      <c r="I1778" s="59" t="s">
        <v>42</v>
      </c>
      <c r="J1778" s="60">
        <v>31.95</v>
      </c>
      <c r="K1778" s="47">
        <f t="shared" si="41"/>
        <v>95.85</v>
      </c>
      <c r="L1778" s="60"/>
      <c r="M1778" s="55" t="s">
        <v>43</v>
      </c>
      <c r="N1778" s="47">
        <f t="shared" si="40"/>
        <v>95.85</v>
      </c>
      <c r="O1778" s="54">
        <v>45769</v>
      </c>
      <c r="P1778" s="62">
        <v>1040</v>
      </c>
      <c r="R1778" t="str">
        <f t="shared" si="43"/>
        <v>Abr/25</v>
      </c>
    </row>
    <row r="1779" spans="2:18" ht="15.75" customHeight="1">
      <c r="B1779" s="54">
        <v>45763</v>
      </c>
      <c r="C1779" s="55" t="s">
        <v>187</v>
      </c>
      <c r="D1779" s="55">
        <v>2025</v>
      </c>
      <c r="E1779" s="56">
        <v>6</v>
      </c>
      <c r="F1779" s="58" t="s">
        <v>64</v>
      </c>
      <c r="G1779" s="57" t="s">
        <v>46</v>
      </c>
      <c r="H1779" s="58" t="s">
        <v>65</v>
      </c>
      <c r="I1779" s="59" t="s">
        <v>42</v>
      </c>
      <c r="J1779" s="96">
        <v>32.99</v>
      </c>
      <c r="K1779" s="47">
        <f t="shared" si="41"/>
        <v>197.94</v>
      </c>
      <c r="L1779" s="60"/>
      <c r="M1779" s="55" t="s">
        <v>43</v>
      </c>
      <c r="N1779" s="47">
        <f t="shared" si="40"/>
        <v>197.94</v>
      </c>
      <c r="O1779" s="54">
        <v>45777</v>
      </c>
      <c r="P1779" s="62">
        <v>20038</v>
      </c>
      <c r="R1779" t="str">
        <f t="shared" si="43"/>
        <v>Abr/25</v>
      </c>
    </row>
    <row r="1780" spans="2:18" ht="15.75" customHeight="1">
      <c r="B1780" s="54">
        <v>45763</v>
      </c>
      <c r="C1780" s="55" t="s">
        <v>187</v>
      </c>
      <c r="D1780" s="55">
        <v>2025</v>
      </c>
      <c r="E1780" s="56">
        <v>3</v>
      </c>
      <c r="F1780" s="57" t="s">
        <v>66</v>
      </c>
      <c r="G1780" s="58" t="s">
        <v>46</v>
      </c>
      <c r="H1780" s="57" t="s">
        <v>65</v>
      </c>
      <c r="I1780" s="59" t="s">
        <v>42</v>
      </c>
      <c r="J1780" s="60">
        <v>27</v>
      </c>
      <c r="K1780" s="47">
        <f t="shared" si="41"/>
        <v>81</v>
      </c>
      <c r="L1780" s="60"/>
      <c r="M1780" s="55" t="s">
        <v>43</v>
      </c>
      <c r="N1780" s="47">
        <f t="shared" si="40"/>
        <v>81</v>
      </c>
      <c r="O1780" s="54">
        <v>45777</v>
      </c>
      <c r="P1780" s="62">
        <v>20038</v>
      </c>
      <c r="R1780" t="str">
        <f t="shared" si="43"/>
        <v>Abr/25</v>
      </c>
    </row>
    <row r="1781" spans="2:18" ht="15.75" customHeight="1">
      <c r="B1781" s="54">
        <v>45763</v>
      </c>
      <c r="C1781" s="55" t="s">
        <v>187</v>
      </c>
      <c r="D1781" s="55">
        <v>2025</v>
      </c>
      <c r="E1781" s="56">
        <v>2</v>
      </c>
      <c r="F1781" s="57" t="s">
        <v>715</v>
      </c>
      <c r="G1781" s="57" t="s">
        <v>40</v>
      </c>
      <c r="H1781" s="57" t="s">
        <v>91</v>
      </c>
      <c r="I1781" s="59" t="s">
        <v>42</v>
      </c>
      <c r="J1781" s="60">
        <v>268.93</v>
      </c>
      <c r="K1781" s="47">
        <f t="shared" si="41"/>
        <v>537.86</v>
      </c>
      <c r="L1781" s="60"/>
      <c r="M1781" s="55" t="s">
        <v>51</v>
      </c>
      <c r="N1781" s="47">
        <f t="shared" si="40"/>
        <v>537.86</v>
      </c>
      <c r="O1781" s="54">
        <v>45777</v>
      </c>
      <c r="P1781" s="62">
        <v>9891</v>
      </c>
      <c r="R1781" t="str">
        <f t="shared" si="43"/>
        <v>Abr/25</v>
      </c>
    </row>
    <row r="1782" spans="2:18" ht="15.75" customHeight="1">
      <c r="B1782" s="54">
        <v>45763</v>
      </c>
      <c r="C1782" s="55" t="s">
        <v>187</v>
      </c>
      <c r="D1782" s="55">
        <v>2025</v>
      </c>
      <c r="E1782" s="56">
        <v>2</v>
      </c>
      <c r="F1782" s="57" t="s">
        <v>839</v>
      </c>
      <c r="G1782" s="57" t="s">
        <v>40</v>
      </c>
      <c r="H1782" s="57" t="s">
        <v>91</v>
      </c>
      <c r="I1782" s="59" t="s">
        <v>42</v>
      </c>
      <c r="J1782" s="60">
        <v>134.46</v>
      </c>
      <c r="K1782" s="47">
        <f t="shared" si="41"/>
        <v>268.92</v>
      </c>
      <c r="L1782" s="60"/>
      <c r="M1782" s="55" t="s">
        <v>51</v>
      </c>
      <c r="N1782" s="47">
        <f t="shared" si="40"/>
        <v>268.92</v>
      </c>
      <c r="O1782" s="54">
        <v>45777</v>
      </c>
      <c r="P1782" s="62">
        <v>9891</v>
      </c>
      <c r="R1782" t="str">
        <f t="shared" si="43"/>
        <v>Abr/25</v>
      </c>
    </row>
    <row r="1783" spans="2:18" ht="15.75" customHeight="1">
      <c r="B1783" s="54">
        <v>45763</v>
      </c>
      <c r="C1783" s="55" t="s">
        <v>187</v>
      </c>
      <c r="D1783" s="55">
        <v>2025</v>
      </c>
      <c r="E1783" s="56">
        <v>1</v>
      </c>
      <c r="F1783" s="57" t="s">
        <v>716</v>
      </c>
      <c r="G1783" s="57" t="s">
        <v>40</v>
      </c>
      <c r="H1783" s="57" t="s">
        <v>91</v>
      </c>
      <c r="I1783" s="59" t="s">
        <v>42</v>
      </c>
      <c r="J1783" s="60">
        <v>276</v>
      </c>
      <c r="K1783" s="47">
        <f t="shared" si="41"/>
        <v>276</v>
      </c>
      <c r="L1783" s="60"/>
      <c r="M1783" s="55" t="s">
        <v>51</v>
      </c>
      <c r="N1783" s="47">
        <f t="shared" si="40"/>
        <v>276</v>
      </c>
      <c r="O1783" s="54">
        <v>45777</v>
      </c>
      <c r="P1783" s="62">
        <v>9891</v>
      </c>
      <c r="R1783" t="str">
        <f t="shared" si="43"/>
        <v>Abr/25</v>
      </c>
    </row>
    <row r="1784" spans="2:18" ht="15.75" customHeight="1">
      <c r="B1784" s="54">
        <v>45763</v>
      </c>
      <c r="C1784" s="55" t="s">
        <v>187</v>
      </c>
      <c r="D1784" s="55">
        <v>2025</v>
      </c>
      <c r="E1784" s="56">
        <v>1</v>
      </c>
      <c r="F1784" s="57" t="s">
        <v>691</v>
      </c>
      <c r="G1784" s="57" t="s">
        <v>40</v>
      </c>
      <c r="H1784" s="57" t="s">
        <v>91</v>
      </c>
      <c r="I1784" s="59" t="s">
        <v>42</v>
      </c>
      <c r="J1784" s="60">
        <v>276</v>
      </c>
      <c r="K1784" s="47">
        <f t="shared" si="41"/>
        <v>276</v>
      </c>
      <c r="L1784" s="60"/>
      <c r="M1784" s="55" t="s">
        <v>51</v>
      </c>
      <c r="N1784" s="47">
        <f t="shared" si="40"/>
        <v>276</v>
      </c>
      <c r="O1784" s="54">
        <v>45777</v>
      </c>
      <c r="P1784" s="62">
        <v>9891</v>
      </c>
      <c r="R1784" t="str">
        <f t="shared" si="43"/>
        <v>Abr/25</v>
      </c>
    </row>
    <row r="1785" spans="2:18" ht="15.75" customHeight="1">
      <c r="B1785" s="54">
        <v>45763</v>
      </c>
      <c r="C1785" s="55" t="s">
        <v>187</v>
      </c>
      <c r="D1785" s="55">
        <v>2025</v>
      </c>
      <c r="E1785" s="56">
        <v>6</v>
      </c>
      <c r="F1785" s="57" t="s">
        <v>649</v>
      </c>
      <c r="G1785" s="57" t="s">
        <v>96</v>
      </c>
      <c r="H1785" s="57" t="s">
        <v>570</v>
      </c>
      <c r="I1785" s="59" t="s">
        <v>42</v>
      </c>
      <c r="J1785" s="60">
        <v>16.989999999999998</v>
      </c>
      <c r="K1785" s="47">
        <f t="shared" si="41"/>
        <v>101.94</v>
      </c>
      <c r="L1785" s="60"/>
      <c r="M1785" s="55" t="s">
        <v>51</v>
      </c>
      <c r="N1785" s="47">
        <f t="shared" si="40"/>
        <v>101.94</v>
      </c>
      <c r="O1785" s="54">
        <v>45769</v>
      </c>
      <c r="P1785" s="62">
        <v>641201</v>
      </c>
      <c r="R1785" t="str">
        <f t="shared" si="43"/>
        <v>Abr/25</v>
      </c>
    </row>
    <row r="1786" spans="2:18" ht="15.75" customHeight="1">
      <c r="B1786" s="54">
        <v>45763</v>
      </c>
      <c r="C1786" s="55" t="s">
        <v>187</v>
      </c>
      <c r="D1786" s="55">
        <v>2025</v>
      </c>
      <c r="E1786" s="56">
        <v>7</v>
      </c>
      <c r="F1786" s="57" t="s">
        <v>647</v>
      </c>
      <c r="G1786" s="57" t="s">
        <v>96</v>
      </c>
      <c r="H1786" s="57" t="s">
        <v>570</v>
      </c>
      <c r="I1786" s="59" t="s">
        <v>42</v>
      </c>
      <c r="J1786" s="60">
        <v>36.9</v>
      </c>
      <c r="K1786" s="47">
        <f t="shared" si="41"/>
        <v>258.3</v>
      </c>
      <c r="L1786" s="60"/>
      <c r="M1786" s="55" t="s">
        <v>51</v>
      </c>
      <c r="N1786" s="47">
        <f t="shared" si="40"/>
        <v>258.3</v>
      </c>
      <c r="O1786" s="54">
        <v>45769</v>
      </c>
      <c r="P1786" s="62">
        <v>641201</v>
      </c>
      <c r="R1786" t="str">
        <f t="shared" si="43"/>
        <v>Abr/25</v>
      </c>
    </row>
    <row r="1787" spans="2:18" ht="15.75" customHeight="1">
      <c r="B1787" s="54">
        <v>45763</v>
      </c>
      <c r="C1787" s="55" t="s">
        <v>187</v>
      </c>
      <c r="D1787" s="55">
        <v>2025</v>
      </c>
      <c r="E1787" s="56">
        <v>15</v>
      </c>
      <c r="F1787" s="57" t="s">
        <v>178</v>
      </c>
      <c r="G1787" s="57" t="s">
        <v>96</v>
      </c>
      <c r="H1787" s="57" t="s">
        <v>570</v>
      </c>
      <c r="I1787" s="59" t="s">
        <v>42</v>
      </c>
      <c r="J1787" s="60">
        <v>18.149999999999999</v>
      </c>
      <c r="K1787" s="47">
        <f t="shared" si="41"/>
        <v>272.25</v>
      </c>
      <c r="L1787" s="60"/>
      <c r="M1787" s="55" t="s">
        <v>51</v>
      </c>
      <c r="N1787" s="47">
        <f t="shared" si="40"/>
        <v>272.25</v>
      </c>
      <c r="O1787" s="54">
        <v>45769</v>
      </c>
      <c r="P1787" s="62">
        <v>641201</v>
      </c>
      <c r="R1787" t="str">
        <f t="shared" si="43"/>
        <v>Abr/25</v>
      </c>
    </row>
    <row r="1788" spans="2:18" ht="15.75" customHeight="1">
      <c r="B1788" s="54">
        <v>45763</v>
      </c>
      <c r="C1788" s="55" t="s">
        <v>187</v>
      </c>
      <c r="D1788" s="55">
        <v>2025</v>
      </c>
      <c r="E1788" s="56">
        <v>5</v>
      </c>
      <c r="F1788" s="57" t="s">
        <v>304</v>
      </c>
      <c r="G1788" s="57" t="s">
        <v>96</v>
      </c>
      <c r="H1788" s="57" t="s">
        <v>570</v>
      </c>
      <c r="I1788" s="59" t="s">
        <v>42</v>
      </c>
      <c r="J1788" s="60">
        <v>19.2</v>
      </c>
      <c r="K1788" s="47">
        <f t="shared" si="41"/>
        <v>96</v>
      </c>
      <c r="L1788" s="60"/>
      <c r="M1788" s="55" t="s">
        <v>51</v>
      </c>
      <c r="N1788" s="47">
        <f t="shared" si="40"/>
        <v>96</v>
      </c>
      <c r="O1788" s="54">
        <v>45769</v>
      </c>
      <c r="P1788" s="62">
        <v>641201</v>
      </c>
      <c r="R1788" t="str">
        <f t="shared" si="43"/>
        <v>Abr/25</v>
      </c>
    </row>
    <row r="1789" spans="2:18" ht="15.75" customHeight="1">
      <c r="B1789" s="54">
        <v>45763</v>
      </c>
      <c r="C1789" s="55" t="s">
        <v>187</v>
      </c>
      <c r="D1789" s="55">
        <v>2025</v>
      </c>
      <c r="E1789" s="56">
        <v>4</v>
      </c>
      <c r="F1789" s="57" t="s">
        <v>201</v>
      </c>
      <c r="G1789" s="57" t="s">
        <v>96</v>
      </c>
      <c r="H1789" s="57" t="s">
        <v>570</v>
      </c>
      <c r="I1789" s="59" t="s">
        <v>42</v>
      </c>
      <c r="J1789" s="60">
        <v>17.690000000000001</v>
      </c>
      <c r="K1789" s="47">
        <f t="shared" si="41"/>
        <v>70.760000000000005</v>
      </c>
      <c r="L1789" s="60"/>
      <c r="M1789" s="55" t="s">
        <v>51</v>
      </c>
      <c r="N1789" s="47">
        <f t="shared" si="40"/>
        <v>70.760000000000005</v>
      </c>
      <c r="O1789" s="54">
        <v>45769</v>
      </c>
      <c r="P1789" s="62">
        <v>641201</v>
      </c>
      <c r="R1789" t="str">
        <f t="shared" si="43"/>
        <v>Abr/25</v>
      </c>
    </row>
    <row r="1790" spans="2:18" ht="15.75" customHeight="1">
      <c r="B1790" s="54">
        <v>45764</v>
      </c>
      <c r="C1790" s="55" t="s">
        <v>187</v>
      </c>
      <c r="D1790" s="55">
        <v>2025</v>
      </c>
      <c r="E1790" s="56">
        <v>3</v>
      </c>
      <c r="F1790" s="57" t="s">
        <v>355</v>
      </c>
      <c r="G1790" s="57" t="s">
        <v>40</v>
      </c>
      <c r="H1790" s="57" t="s">
        <v>220</v>
      </c>
      <c r="I1790" s="59" t="s">
        <v>42</v>
      </c>
      <c r="J1790" s="60">
        <v>80</v>
      </c>
      <c r="K1790" s="47">
        <f t="shared" si="41"/>
        <v>240</v>
      </c>
      <c r="L1790" s="60"/>
      <c r="M1790" s="55" t="s">
        <v>43</v>
      </c>
      <c r="N1790" s="47">
        <f t="shared" si="40"/>
        <v>240</v>
      </c>
      <c r="O1790" s="54">
        <v>45772</v>
      </c>
      <c r="P1790" s="62">
        <v>25000</v>
      </c>
      <c r="R1790" t="str">
        <f t="shared" si="43"/>
        <v>Abr/25</v>
      </c>
    </row>
    <row r="1791" spans="2:18" ht="15.75" customHeight="1">
      <c r="B1791" s="54">
        <v>45764</v>
      </c>
      <c r="C1791" s="55" t="s">
        <v>187</v>
      </c>
      <c r="D1791" s="55">
        <v>2025</v>
      </c>
      <c r="E1791" s="56">
        <v>1</v>
      </c>
      <c r="F1791" s="57" t="s">
        <v>271</v>
      </c>
      <c r="G1791" s="57" t="s">
        <v>46</v>
      </c>
      <c r="H1791" s="57" t="s">
        <v>369</v>
      </c>
      <c r="I1791" s="59" t="s">
        <v>42</v>
      </c>
      <c r="J1791" s="60">
        <v>133.58000000000001</v>
      </c>
      <c r="K1791" s="47">
        <f t="shared" si="41"/>
        <v>133.58000000000001</v>
      </c>
      <c r="L1791" s="60"/>
      <c r="M1791" s="55" t="s">
        <v>43</v>
      </c>
      <c r="N1791" s="47">
        <f t="shared" si="40"/>
        <v>133.58000000000001</v>
      </c>
      <c r="O1791" s="54">
        <v>45764</v>
      </c>
      <c r="P1791" s="62">
        <v>0</v>
      </c>
      <c r="R1791" t="str">
        <f t="shared" si="43"/>
        <v>Abr/25</v>
      </c>
    </row>
    <row r="1792" spans="2:18" ht="15.75" customHeight="1">
      <c r="B1792" s="54">
        <v>45764</v>
      </c>
      <c r="C1792" s="55" t="s">
        <v>187</v>
      </c>
      <c r="D1792" s="55">
        <v>2025</v>
      </c>
      <c r="E1792" s="56">
        <v>1</v>
      </c>
      <c r="F1792" s="58" t="s">
        <v>378</v>
      </c>
      <c r="G1792" s="57" t="s">
        <v>46</v>
      </c>
      <c r="H1792" s="58" t="s">
        <v>379</v>
      </c>
      <c r="I1792" s="59" t="s">
        <v>42</v>
      </c>
      <c r="J1792" s="96">
        <v>450</v>
      </c>
      <c r="K1792" s="47">
        <f t="shared" si="41"/>
        <v>450</v>
      </c>
      <c r="L1792" s="60"/>
      <c r="M1792" s="55" t="s">
        <v>43</v>
      </c>
      <c r="N1792" s="47">
        <f t="shared" si="40"/>
        <v>450</v>
      </c>
      <c r="O1792" s="54">
        <v>45764</v>
      </c>
      <c r="P1792" s="97">
        <v>0</v>
      </c>
      <c r="R1792" t="str">
        <f t="shared" si="43"/>
        <v>Abr/25</v>
      </c>
    </row>
    <row r="1793" spans="2:18" ht="15.75" customHeight="1">
      <c r="B1793" s="54">
        <v>45764</v>
      </c>
      <c r="C1793" s="55" t="s">
        <v>187</v>
      </c>
      <c r="D1793" s="55">
        <v>2025</v>
      </c>
      <c r="E1793" s="56">
        <v>4</v>
      </c>
      <c r="F1793" s="57" t="s">
        <v>857</v>
      </c>
      <c r="G1793" s="57" t="s">
        <v>46</v>
      </c>
      <c r="H1793" s="57" t="s">
        <v>195</v>
      </c>
      <c r="I1793" s="59" t="s">
        <v>42</v>
      </c>
      <c r="J1793" s="60">
        <v>164.5</v>
      </c>
      <c r="K1793" s="47">
        <f t="shared" si="41"/>
        <v>658</v>
      </c>
      <c r="L1793" s="60"/>
      <c r="M1793" s="55" t="s">
        <v>51</v>
      </c>
      <c r="N1793" s="47">
        <f t="shared" si="40"/>
        <v>658</v>
      </c>
      <c r="O1793" s="54">
        <v>45776</v>
      </c>
      <c r="P1793" s="62">
        <v>297487</v>
      </c>
      <c r="R1793" t="str">
        <f t="shared" si="43"/>
        <v>Abr/25</v>
      </c>
    </row>
    <row r="1794" spans="2:18" ht="15.75" customHeight="1">
      <c r="B1794" s="54">
        <v>45764</v>
      </c>
      <c r="C1794" s="55" t="s">
        <v>187</v>
      </c>
      <c r="D1794" s="55">
        <v>2025</v>
      </c>
      <c r="E1794" s="56">
        <v>9</v>
      </c>
      <c r="F1794" s="58" t="s">
        <v>64</v>
      </c>
      <c r="G1794" s="57" t="s">
        <v>46</v>
      </c>
      <c r="H1794" s="58" t="s">
        <v>65</v>
      </c>
      <c r="I1794" s="59" t="s">
        <v>42</v>
      </c>
      <c r="J1794" s="96">
        <v>32.99</v>
      </c>
      <c r="K1794" s="47">
        <f t="shared" si="41"/>
        <v>296.91000000000003</v>
      </c>
      <c r="L1794" s="60"/>
      <c r="M1794" s="55" t="s">
        <v>43</v>
      </c>
      <c r="N1794" s="47">
        <f t="shared" si="40"/>
        <v>296.91000000000003</v>
      </c>
      <c r="O1794" s="54">
        <v>45777</v>
      </c>
      <c r="P1794" s="97">
        <v>20079</v>
      </c>
      <c r="R1794" t="str">
        <f t="shared" si="43"/>
        <v>Abr/25</v>
      </c>
    </row>
    <row r="1795" spans="2:18" ht="15.75" customHeight="1">
      <c r="B1795" s="54">
        <v>45764</v>
      </c>
      <c r="C1795" s="55" t="s">
        <v>187</v>
      </c>
      <c r="D1795" s="55">
        <v>2025</v>
      </c>
      <c r="E1795" s="56">
        <v>6</v>
      </c>
      <c r="F1795" s="57" t="s">
        <v>66</v>
      </c>
      <c r="G1795" s="58" t="s">
        <v>46</v>
      </c>
      <c r="H1795" s="57" t="s">
        <v>65</v>
      </c>
      <c r="I1795" s="59" t="s">
        <v>42</v>
      </c>
      <c r="J1795" s="60">
        <v>27</v>
      </c>
      <c r="K1795" s="47">
        <f t="shared" si="41"/>
        <v>162</v>
      </c>
      <c r="L1795" s="60"/>
      <c r="M1795" s="55" t="s">
        <v>43</v>
      </c>
      <c r="N1795" s="47">
        <f t="shared" si="40"/>
        <v>162</v>
      </c>
      <c r="O1795" s="54">
        <v>45777</v>
      </c>
      <c r="P1795" s="97">
        <v>20079</v>
      </c>
      <c r="R1795" t="str">
        <f t="shared" ref="R1795:R1858" si="44">IF(B1795="","",PROPER(TEXT(B1795,"mmm/aa")))</f>
        <v>Abr/25</v>
      </c>
    </row>
    <row r="1796" spans="2:18" ht="15.75" customHeight="1">
      <c r="B1796" s="54">
        <v>45764</v>
      </c>
      <c r="C1796" s="55" t="s">
        <v>187</v>
      </c>
      <c r="D1796" s="55">
        <v>2025</v>
      </c>
      <c r="E1796" s="56">
        <v>1</v>
      </c>
      <c r="F1796" s="58" t="s">
        <v>858</v>
      </c>
      <c r="G1796" s="57" t="s">
        <v>104</v>
      </c>
      <c r="H1796" s="58" t="s">
        <v>546</v>
      </c>
      <c r="I1796" s="59" t="s">
        <v>42</v>
      </c>
      <c r="J1796" s="96">
        <v>397.78</v>
      </c>
      <c r="K1796" s="47">
        <f t="shared" si="41"/>
        <v>397.78</v>
      </c>
      <c r="L1796" s="60"/>
      <c r="M1796" s="55" t="s">
        <v>43</v>
      </c>
      <c r="N1796" s="47">
        <f t="shared" si="40"/>
        <v>397.78</v>
      </c>
      <c r="O1796" s="54">
        <v>45764</v>
      </c>
      <c r="P1796" s="97">
        <v>0</v>
      </c>
      <c r="R1796" t="str">
        <f t="shared" si="44"/>
        <v>Abr/25</v>
      </c>
    </row>
    <row r="1797" spans="2:18" ht="15.75" customHeight="1">
      <c r="B1797" s="54">
        <v>45765</v>
      </c>
      <c r="C1797" s="55" t="s">
        <v>187</v>
      </c>
      <c r="D1797" s="55">
        <v>2025</v>
      </c>
      <c r="E1797" s="56">
        <v>12</v>
      </c>
      <c r="F1797" s="57" t="s">
        <v>81</v>
      </c>
      <c r="G1797" s="57" t="s">
        <v>77</v>
      </c>
      <c r="H1797" s="57" t="s">
        <v>78</v>
      </c>
      <c r="I1797" s="59" t="s">
        <v>42</v>
      </c>
      <c r="J1797" s="60">
        <v>510</v>
      </c>
      <c r="K1797" s="47">
        <f t="shared" si="41"/>
        <v>6120</v>
      </c>
      <c r="L1797" s="60"/>
      <c r="M1797" s="55" t="s">
        <v>43</v>
      </c>
      <c r="N1797" s="47">
        <f t="shared" si="40"/>
        <v>6120</v>
      </c>
      <c r="O1797" s="54">
        <v>45769</v>
      </c>
      <c r="P1797" s="97">
        <v>1062</v>
      </c>
      <c r="R1797" t="str">
        <f t="shared" si="44"/>
        <v>Abr/25</v>
      </c>
    </row>
    <row r="1798" spans="2:18" ht="15.75" customHeight="1">
      <c r="B1798" s="54">
        <v>45765</v>
      </c>
      <c r="C1798" s="55" t="s">
        <v>187</v>
      </c>
      <c r="D1798" s="55">
        <v>2025</v>
      </c>
      <c r="E1798" s="56">
        <v>1</v>
      </c>
      <c r="F1798" s="57" t="s">
        <v>75</v>
      </c>
      <c r="G1798" s="57" t="s">
        <v>77</v>
      </c>
      <c r="H1798" s="57" t="s">
        <v>78</v>
      </c>
      <c r="I1798" s="59" t="s">
        <v>42</v>
      </c>
      <c r="J1798" s="60">
        <v>435</v>
      </c>
      <c r="K1798" s="47">
        <f t="shared" si="41"/>
        <v>435</v>
      </c>
      <c r="L1798" s="60"/>
      <c r="M1798" s="55" t="s">
        <v>43</v>
      </c>
      <c r="N1798" s="47">
        <f t="shared" si="40"/>
        <v>435</v>
      </c>
      <c r="O1798" s="54">
        <v>45769</v>
      </c>
      <c r="P1798" s="97">
        <v>1062</v>
      </c>
      <c r="R1798" t="str">
        <f t="shared" si="44"/>
        <v>Abr/25</v>
      </c>
    </row>
    <row r="1799" spans="2:18" ht="15.75" customHeight="1">
      <c r="B1799" s="54">
        <v>45765</v>
      </c>
      <c r="C1799" s="55" t="s">
        <v>187</v>
      </c>
      <c r="D1799" s="55">
        <v>2025</v>
      </c>
      <c r="E1799" s="56">
        <v>11</v>
      </c>
      <c r="F1799" s="57" t="s">
        <v>81</v>
      </c>
      <c r="G1799" s="57" t="s">
        <v>77</v>
      </c>
      <c r="H1799" s="57" t="s">
        <v>78</v>
      </c>
      <c r="I1799" s="59" t="s">
        <v>42</v>
      </c>
      <c r="J1799" s="60">
        <v>510</v>
      </c>
      <c r="K1799" s="47">
        <f t="shared" si="41"/>
        <v>5610</v>
      </c>
      <c r="L1799" s="60"/>
      <c r="M1799" s="55" t="s">
        <v>43</v>
      </c>
      <c r="N1799" s="47">
        <f t="shared" si="40"/>
        <v>5610</v>
      </c>
      <c r="O1799" s="54">
        <v>45769</v>
      </c>
      <c r="P1799" s="62">
        <v>1082</v>
      </c>
      <c r="R1799" t="str">
        <f t="shared" si="44"/>
        <v>Abr/25</v>
      </c>
    </row>
    <row r="1800" spans="2:18" ht="15.75" customHeight="1">
      <c r="B1800" s="54">
        <v>45765</v>
      </c>
      <c r="C1800" s="55" t="s">
        <v>187</v>
      </c>
      <c r="D1800" s="55">
        <v>2025</v>
      </c>
      <c r="E1800" s="56">
        <v>3</v>
      </c>
      <c r="F1800" s="57" t="s">
        <v>177</v>
      </c>
      <c r="G1800" s="57" t="s">
        <v>96</v>
      </c>
      <c r="H1800" s="57" t="s">
        <v>570</v>
      </c>
      <c r="I1800" s="59" t="s">
        <v>42</v>
      </c>
      <c r="J1800" s="60">
        <v>37.200000000000003</v>
      </c>
      <c r="K1800" s="47">
        <f t="shared" si="41"/>
        <v>111.60000000000001</v>
      </c>
      <c r="L1800" s="60"/>
      <c r="M1800" s="55" t="s">
        <v>51</v>
      </c>
      <c r="N1800" s="47">
        <f t="shared" si="40"/>
        <v>111.60000000000001</v>
      </c>
      <c r="O1800" s="54">
        <v>45771</v>
      </c>
      <c r="P1800" s="62">
        <v>641724</v>
      </c>
      <c r="R1800" t="str">
        <f t="shared" si="44"/>
        <v>Abr/25</v>
      </c>
    </row>
    <row r="1801" spans="2:18" ht="15.75" customHeight="1">
      <c r="B1801" s="54">
        <v>45765</v>
      </c>
      <c r="C1801" s="55" t="s">
        <v>187</v>
      </c>
      <c r="D1801" s="55">
        <v>2025</v>
      </c>
      <c r="E1801" s="56">
        <v>5</v>
      </c>
      <c r="F1801" s="57" t="s">
        <v>178</v>
      </c>
      <c r="G1801" s="57" t="s">
        <v>96</v>
      </c>
      <c r="H1801" s="57" t="s">
        <v>570</v>
      </c>
      <c r="I1801" s="59" t="s">
        <v>42</v>
      </c>
      <c r="J1801" s="60">
        <v>18.3</v>
      </c>
      <c r="K1801" s="47">
        <f t="shared" si="41"/>
        <v>91.5</v>
      </c>
      <c r="L1801" s="60"/>
      <c r="M1801" s="55" t="s">
        <v>51</v>
      </c>
      <c r="N1801" s="47">
        <f t="shared" si="40"/>
        <v>91.5</v>
      </c>
      <c r="O1801" s="54">
        <v>45771</v>
      </c>
      <c r="P1801" s="62">
        <v>641724</v>
      </c>
      <c r="R1801" t="str">
        <f t="shared" si="44"/>
        <v>Abr/25</v>
      </c>
    </row>
    <row r="1802" spans="2:18" ht="15.75" customHeight="1">
      <c r="B1802" s="54">
        <v>45765</v>
      </c>
      <c r="C1802" s="55" t="s">
        <v>187</v>
      </c>
      <c r="D1802" s="55">
        <v>2025</v>
      </c>
      <c r="E1802" s="56">
        <v>1</v>
      </c>
      <c r="F1802" s="57" t="s">
        <v>859</v>
      </c>
      <c r="G1802" s="58" t="s">
        <v>40</v>
      </c>
      <c r="H1802" s="57" t="s">
        <v>369</v>
      </c>
      <c r="I1802" s="59" t="s">
        <v>42</v>
      </c>
      <c r="J1802" s="60">
        <v>140</v>
      </c>
      <c r="K1802" s="47">
        <f t="shared" si="41"/>
        <v>140</v>
      </c>
      <c r="L1802" s="60"/>
      <c r="M1802" s="55" t="s">
        <v>43</v>
      </c>
      <c r="N1802" s="47">
        <f t="shared" si="40"/>
        <v>140</v>
      </c>
      <c r="O1802" s="54">
        <v>45765</v>
      </c>
      <c r="P1802" s="62">
        <v>0</v>
      </c>
      <c r="R1802" t="str">
        <f t="shared" si="44"/>
        <v>Abr/25</v>
      </c>
    </row>
    <row r="1803" spans="2:18" ht="15.75" customHeight="1">
      <c r="B1803" s="54">
        <v>45765</v>
      </c>
      <c r="C1803" s="55" t="s">
        <v>187</v>
      </c>
      <c r="D1803" s="55">
        <v>2025</v>
      </c>
      <c r="E1803" s="56">
        <v>1</v>
      </c>
      <c r="F1803" s="57" t="s">
        <v>860</v>
      </c>
      <c r="G1803" s="58" t="s">
        <v>46</v>
      </c>
      <c r="H1803" s="57" t="s">
        <v>369</v>
      </c>
      <c r="I1803" s="59" t="s">
        <v>42</v>
      </c>
      <c r="J1803" s="60">
        <v>60</v>
      </c>
      <c r="K1803" s="47">
        <f t="shared" si="41"/>
        <v>60</v>
      </c>
      <c r="L1803" s="60"/>
      <c r="M1803" s="55" t="s">
        <v>43</v>
      </c>
      <c r="N1803" s="47">
        <f t="shared" si="40"/>
        <v>60</v>
      </c>
      <c r="O1803" s="54">
        <v>45765</v>
      </c>
      <c r="P1803" s="62">
        <v>0</v>
      </c>
      <c r="R1803" t="str">
        <f t="shared" si="44"/>
        <v>Abr/25</v>
      </c>
    </row>
    <row r="1804" spans="2:18" ht="15.75" customHeight="1">
      <c r="B1804" s="54">
        <v>45766</v>
      </c>
      <c r="C1804" s="55" t="s">
        <v>187</v>
      </c>
      <c r="D1804" s="55">
        <v>2025</v>
      </c>
      <c r="E1804" s="56">
        <v>3</v>
      </c>
      <c r="F1804" s="57" t="s">
        <v>355</v>
      </c>
      <c r="G1804" s="57" t="s">
        <v>40</v>
      </c>
      <c r="H1804" s="57" t="s">
        <v>220</v>
      </c>
      <c r="I1804" s="59" t="s">
        <v>42</v>
      </c>
      <c r="J1804" s="60">
        <v>80</v>
      </c>
      <c r="K1804" s="47">
        <f t="shared" si="41"/>
        <v>240</v>
      </c>
      <c r="L1804" s="60"/>
      <c r="M1804" s="55" t="s">
        <v>43</v>
      </c>
      <c r="N1804" s="47">
        <f t="shared" si="40"/>
        <v>240</v>
      </c>
      <c r="O1804" s="54">
        <v>45769</v>
      </c>
      <c r="P1804" s="62">
        <v>25064</v>
      </c>
      <c r="R1804" t="str">
        <f t="shared" si="44"/>
        <v>Abr/25</v>
      </c>
    </row>
    <row r="1805" spans="2:18" ht="15.75" customHeight="1">
      <c r="B1805" s="54">
        <v>45766</v>
      </c>
      <c r="C1805" s="55" t="s">
        <v>187</v>
      </c>
      <c r="D1805" s="55">
        <v>2025</v>
      </c>
      <c r="E1805" s="56">
        <v>5</v>
      </c>
      <c r="F1805" s="57" t="s">
        <v>171</v>
      </c>
      <c r="G1805" s="57" t="s">
        <v>46</v>
      </c>
      <c r="H1805" s="57" t="s">
        <v>326</v>
      </c>
      <c r="I1805" s="59" t="s">
        <v>42</v>
      </c>
      <c r="J1805" s="60">
        <v>21.99</v>
      </c>
      <c r="K1805" s="47">
        <f t="shared" si="41"/>
        <v>109.94999999999999</v>
      </c>
      <c r="L1805" s="60"/>
      <c r="M1805" s="55" t="s">
        <v>51</v>
      </c>
      <c r="N1805" s="47">
        <f t="shared" si="40"/>
        <v>109.94999999999999</v>
      </c>
      <c r="O1805" s="54">
        <v>45773</v>
      </c>
      <c r="P1805" s="62">
        <v>3462261</v>
      </c>
      <c r="R1805" t="str">
        <f t="shared" si="44"/>
        <v>Abr/25</v>
      </c>
    </row>
    <row r="1806" spans="2:18" ht="15.75" customHeight="1">
      <c r="B1806" s="54">
        <v>45766</v>
      </c>
      <c r="C1806" s="55" t="s">
        <v>187</v>
      </c>
      <c r="D1806" s="55">
        <v>2025</v>
      </c>
      <c r="E1806" s="56">
        <v>5</v>
      </c>
      <c r="F1806" s="57" t="s">
        <v>861</v>
      </c>
      <c r="G1806" s="57" t="s">
        <v>46</v>
      </c>
      <c r="H1806" s="57" t="s">
        <v>326</v>
      </c>
      <c r="I1806" s="59" t="s">
        <v>42</v>
      </c>
      <c r="J1806" s="60">
        <v>21.99</v>
      </c>
      <c r="K1806" s="47">
        <f t="shared" si="41"/>
        <v>109.94999999999999</v>
      </c>
      <c r="L1806" s="60"/>
      <c r="M1806" s="55" t="s">
        <v>51</v>
      </c>
      <c r="N1806" s="47">
        <f t="shared" si="40"/>
        <v>109.94999999999999</v>
      </c>
      <c r="O1806" s="54">
        <v>45773</v>
      </c>
      <c r="P1806" s="62">
        <v>3462261</v>
      </c>
      <c r="R1806" t="str">
        <f t="shared" si="44"/>
        <v>Abr/25</v>
      </c>
    </row>
    <row r="1807" spans="2:18" ht="15.75" customHeight="1">
      <c r="B1807" s="54">
        <v>45766</v>
      </c>
      <c r="C1807" s="55" t="s">
        <v>187</v>
      </c>
      <c r="D1807" s="55">
        <v>2025</v>
      </c>
      <c r="E1807" s="56">
        <v>9</v>
      </c>
      <c r="F1807" s="58" t="s">
        <v>64</v>
      </c>
      <c r="G1807" s="57" t="s">
        <v>46</v>
      </c>
      <c r="H1807" s="58" t="s">
        <v>65</v>
      </c>
      <c r="I1807" s="59" t="s">
        <v>42</v>
      </c>
      <c r="J1807" s="96">
        <v>32.99</v>
      </c>
      <c r="K1807" s="47">
        <f t="shared" si="41"/>
        <v>296.91000000000003</v>
      </c>
      <c r="L1807" s="60"/>
      <c r="M1807" s="55" t="s">
        <v>43</v>
      </c>
      <c r="N1807" s="47">
        <f t="shared" si="40"/>
        <v>296.91000000000003</v>
      </c>
      <c r="O1807" s="54">
        <v>45777</v>
      </c>
      <c r="P1807" s="62">
        <v>20137</v>
      </c>
      <c r="R1807" t="str">
        <f t="shared" si="44"/>
        <v>Abr/25</v>
      </c>
    </row>
    <row r="1808" spans="2:18" ht="15.75" customHeight="1">
      <c r="B1808" s="54">
        <v>45766</v>
      </c>
      <c r="C1808" s="55" t="s">
        <v>187</v>
      </c>
      <c r="D1808" s="55">
        <v>2025</v>
      </c>
      <c r="E1808" s="56">
        <v>6</v>
      </c>
      <c r="F1808" s="57" t="s">
        <v>66</v>
      </c>
      <c r="G1808" s="58" t="s">
        <v>46</v>
      </c>
      <c r="H1808" s="57" t="s">
        <v>65</v>
      </c>
      <c r="I1808" s="59" t="s">
        <v>42</v>
      </c>
      <c r="J1808" s="60">
        <v>27</v>
      </c>
      <c r="K1808" s="47">
        <f t="shared" si="41"/>
        <v>162</v>
      </c>
      <c r="L1808" s="60"/>
      <c r="M1808" s="55" t="s">
        <v>43</v>
      </c>
      <c r="N1808" s="47">
        <f t="shared" si="40"/>
        <v>162</v>
      </c>
      <c r="O1808" s="54">
        <v>45777</v>
      </c>
      <c r="P1808" s="62">
        <v>20137</v>
      </c>
      <c r="R1808" t="str">
        <f t="shared" si="44"/>
        <v>Abr/25</v>
      </c>
    </row>
    <row r="1809" spans="2:18" ht="15.75" customHeight="1">
      <c r="B1809" s="54">
        <v>45766</v>
      </c>
      <c r="C1809" s="55" t="s">
        <v>187</v>
      </c>
      <c r="D1809" s="55">
        <v>2025</v>
      </c>
      <c r="E1809" s="56">
        <v>1</v>
      </c>
      <c r="F1809" s="58" t="s">
        <v>862</v>
      </c>
      <c r="G1809" s="57" t="s">
        <v>61</v>
      </c>
      <c r="H1809" s="58" t="s">
        <v>863</v>
      </c>
      <c r="I1809" s="59" t="s">
        <v>42</v>
      </c>
      <c r="J1809" s="96">
        <v>25</v>
      </c>
      <c r="K1809" s="47">
        <f t="shared" si="41"/>
        <v>25</v>
      </c>
      <c r="L1809" s="60"/>
      <c r="M1809" s="55" t="s">
        <v>43</v>
      </c>
      <c r="N1809" s="47">
        <f t="shared" si="40"/>
        <v>25</v>
      </c>
      <c r="O1809" s="54">
        <v>45766</v>
      </c>
      <c r="P1809" s="97">
        <v>0</v>
      </c>
      <c r="R1809" t="str">
        <f t="shared" si="44"/>
        <v>Abr/25</v>
      </c>
    </row>
    <row r="1810" spans="2:18" ht="15.75" customHeight="1">
      <c r="B1810" s="54">
        <v>45766</v>
      </c>
      <c r="C1810" s="55" t="s">
        <v>187</v>
      </c>
      <c r="D1810" s="55">
        <v>2025</v>
      </c>
      <c r="E1810" s="56">
        <v>1</v>
      </c>
      <c r="F1810" s="58" t="s">
        <v>271</v>
      </c>
      <c r="G1810" s="57" t="s">
        <v>46</v>
      </c>
      <c r="H1810" s="57" t="s">
        <v>369</v>
      </c>
      <c r="I1810" s="59" t="s">
        <v>42</v>
      </c>
      <c r="J1810" s="60">
        <v>100</v>
      </c>
      <c r="K1810" s="47">
        <f t="shared" si="41"/>
        <v>100</v>
      </c>
      <c r="L1810" s="60"/>
      <c r="M1810" s="55" t="s">
        <v>43</v>
      </c>
      <c r="N1810" s="47">
        <f t="shared" si="40"/>
        <v>100</v>
      </c>
      <c r="O1810" s="54">
        <v>45765</v>
      </c>
      <c r="P1810" s="97">
        <v>0</v>
      </c>
      <c r="R1810" t="str">
        <f t="shared" si="44"/>
        <v>Abr/25</v>
      </c>
    </row>
    <row r="1811" spans="2:18" ht="15.75" customHeight="1">
      <c r="B1811" s="54">
        <v>45766</v>
      </c>
      <c r="C1811" s="55" t="s">
        <v>187</v>
      </c>
      <c r="D1811" s="55">
        <v>2025</v>
      </c>
      <c r="E1811" s="56">
        <v>1</v>
      </c>
      <c r="F1811" s="58" t="s">
        <v>864</v>
      </c>
      <c r="G1811" s="57" t="s">
        <v>104</v>
      </c>
      <c r="H1811" s="57" t="s">
        <v>369</v>
      </c>
      <c r="I1811" s="59" t="s">
        <v>42</v>
      </c>
      <c r="J1811" s="60">
        <v>170</v>
      </c>
      <c r="K1811" s="47">
        <f t="shared" si="41"/>
        <v>170</v>
      </c>
      <c r="L1811" s="60"/>
      <c r="M1811" s="55" t="s">
        <v>43</v>
      </c>
      <c r="N1811" s="47">
        <f t="shared" si="40"/>
        <v>170</v>
      </c>
      <c r="O1811" s="54">
        <v>45765</v>
      </c>
      <c r="P1811" s="97">
        <v>0</v>
      </c>
      <c r="R1811" t="str">
        <f t="shared" si="44"/>
        <v>Abr/25</v>
      </c>
    </row>
    <row r="1812" spans="2:18" ht="15.75" customHeight="1">
      <c r="B1812" s="54">
        <v>45766</v>
      </c>
      <c r="C1812" s="55" t="s">
        <v>187</v>
      </c>
      <c r="D1812" s="55">
        <v>2025</v>
      </c>
      <c r="E1812" s="56">
        <v>1</v>
      </c>
      <c r="F1812" s="57" t="s">
        <v>865</v>
      </c>
      <c r="G1812" s="57" t="s">
        <v>104</v>
      </c>
      <c r="H1812" s="57" t="s">
        <v>866</v>
      </c>
      <c r="I1812" s="59" t="s">
        <v>42</v>
      </c>
      <c r="J1812" s="60">
        <v>340</v>
      </c>
      <c r="K1812" s="47">
        <f t="shared" si="41"/>
        <v>340</v>
      </c>
      <c r="L1812" s="60"/>
      <c r="M1812" s="55" t="s">
        <v>43</v>
      </c>
      <c r="N1812" s="47">
        <f t="shared" si="40"/>
        <v>340</v>
      </c>
      <c r="O1812" s="54">
        <v>45768</v>
      </c>
      <c r="P1812" s="62">
        <v>0</v>
      </c>
      <c r="R1812" t="str">
        <f t="shared" si="44"/>
        <v>Abr/25</v>
      </c>
    </row>
    <row r="1813" spans="2:18" ht="15.75" customHeight="1">
      <c r="B1813" s="54">
        <v>45768</v>
      </c>
      <c r="C1813" s="55" t="s">
        <v>187</v>
      </c>
      <c r="D1813" s="55">
        <v>2025</v>
      </c>
      <c r="E1813" s="56">
        <v>1</v>
      </c>
      <c r="F1813" s="57" t="s">
        <v>853</v>
      </c>
      <c r="G1813" s="57" t="s">
        <v>46</v>
      </c>
      <c r="H1813" s="58" t="s">
        <v>568</v>
      </c>
      <c r="I1813" s="59" t="s">
        <v>42</v>
      </c>
      <c r="J1813" s="96">
        <v>1111.29</v>
      </c>
      <c r="K1813" s="47">
        <f t="shared" si="41"/>
        <v>1111.29</v>
      </c>
      <c r="L1813" s="60"/>
      <c r="M1813" s="55" t="s">
        <v>43</v>
      </c>
      <c r="N1813" s="47">
        <f t="shared" si="40"/>
        <v>1111.29</v>
      </c>
      <c r="O1813" s="54">
        <v>45768</v>
      </c>
      <c r="P1813" s="97">
        <v>0</v>
      </c>
      <c r="R1813" t="str">
        <f t="shared" si="44"/>
        <v>Abr/25</v>
      </c>
    </row>
    <row r="1814" spans="2:18" ht="15.75" customHeight="1">
      <c r="B1814" s="54">
        <v>45768</v>
      </c>
      <c r="C1814" s="55" t="s">
        <v>187</v>
      </c>
      <c r="D1814" s="55">
        <v>2025</v>
      </c>
      <c r="E1814" s="56">
        <v>1</v>
      </c>
      <c r="F1814" s="57" t="s">
        <v>867</v>
      </c>
      <c r="G1814" s="57" t="s">
        <v>61</v>
      </c>
      <c r="H1814" s="57" t="s">
        <v>342</v>
      </c>
      <c r="I1814" s="59" t="s">
        <v>42</v>
      </c>
      <c r="J1814" s="60">
        <v>1200</v>
      </c>
      <c r="K1814" s="47">
        <f t="shared" si="41"/>
        <v>1200</v>
      </c>
      <c r="L1814" s="60"/>
      <c r="M1814" s="55" t="s">
        <v>43</v>
      </c>
      <c r="N1814" s="47">
        <f t="shared" si="40"/>
        <v>1200</v>
      </c>
      <c r="O1814" s="54">
        <v>45769</v>
      </c>
      <c r="P1814" s="62">
        <v>0</v>
      </c>
      <c r="R1814" t="str">
        <f t="shared" si="44"/>
        <v>Abr/25</v>
      </c>
    </row>
    <row r="1815" spans="2:18" ht="15.75" customHeight="1">
      <c r="B1815" s="54">
        <v>45769</v>
      </c>
      <c r="C1815" s="55" t="s">
        <v>187</v>
      </c>
      <c r="D1815" s="55">
        <v>2025</v>
      </c>
      <c r="E1815" s="56">
        <v>2</v>
      </c>
      <c r="F1815" s="57" t="s">
        <v>378</v>
      </c>
      <c r="G1815" s="57" t="s">
        <v>46</v>
      </c>
      <c r="H1815" s="57" t="s">
        <v>379</v>
      </c>
      <c r="I1815" s="59" t="s">
        <v>42</v>
      </c>
      <c r="J1815" s="60">
        <v>450</v>
      </c>
      <c r="K1815" s="47">
        <f t="shared" si="41"/>
        <v>900</v>
      </c>
      <c r="L1815" s="60"/>
      <c r="M1815" s="55" t="s">
        <v>43</v>
      </c>
      <c r="N1815" s="47">
        <f t="shared" si="40"/>
        <v>900</v>
      </c>
      <c r="O1815" s="54">
        <v>45769</v>
      </c>
      <c r="P1815" s="62">
        <v>0</v>
      </c>
      <c r="R1815" t="str">
        <f t="shared" si="44"/>
        <v>Abr/25</v>
      </c>
    </row>
    <row r="1816" spans="2:18" ht="15.75" customHeight="1">
      <c r="B1816" s="54">
        <v>45769</v>
      </c>
      <c r="C1816" s="55" t="s">
        <v>187</v>
      </c>
      <c r="D1816" s="55">
        <v>2025</v>
      </c>
      <c r="E1816" s="56">
        <v>84</v>
      </c>
      <c r="F1816" s="57" t="s">
        <v>868</v>
      </c>
      <c r="G1816" s="57" t="s">
        <v>96</v>
      </c>
      <c r="H1816" s="57" t="s">
        <v>594</v>
      </c>
      <c r="I1816" s="59" t="s">
        <v>42</v>
      </c>
      <c r="J1816" s="60">
        <v>1.59</v>
      </c>
      <c r="K1816" s="47">
        <f t="shared" si="41"/>
        <v>133.56</v>
      </c>
      <c r="L1816" s="60"/>
      <c r="M1816" s="55" t="s">
        <v>51</v>
      </c>
      <c r="N1816" s="47">
        <f t="shared" si="40"/>
        <v>133.56</v>
      </c>
      <c r="O1816" s="54">
        <v>45783</v>
      </c>
      <c r="P1816" s="62">
        <v>898543</v>
      </c>
      <c r="R1816" t="str">
        <f t="shared" si="44"/>
        <v>Abr/25</v>
      </c>
    </row>
    <row r="1817" spans="2:18" ht="15.75" customHeight="1">
      <c r="B1817" s="54">
        <v>45769</v>
      </c>
      <c r="C1817" s="55" t="s">
        <v>187</v>
      </c>
      <c r="D1817" s="55">
        <v>2025</v>
      </c>
      <c r="E1817" s="56">
        <v>42</v>
      </c>
      <c r="F1817" s="58" t="s">
        <v>593</v>
      </c>
      <c r="G1817" s="57" t="s">
        <v>96</v>
      </c>
      <c r="H1817" s="58" t="s">
        <v>594</v>
      </c>
      <c r="I1817" s="59" t="s">
        <v>42</v>
      </c>
      <c r="J1817" s="60">
        <v>1.59</v>
      </c>
      <c r="K1817" s="47">
        <f t="shared" si="41"/>
        <v>66.78</v>
      </c>
      <c r="L1817" s="60"/>
      <c r="M1817" s="55" t="s">
        <v>51</v>
      </c>
      <c r="N1817" s="47">
        <f t="shared" si="40"/>
        <v>66.78</v>
      </c>
      <c r="O1817" s="54">
        <v>45783</v>
      </c>
      <c r="P1817" s="62">
        <v>898543</v>
      </c>
      <c r="R1817" t="str">
        <f t="shared" si="44"/>
        <v>Abr/25</v>
      </c>
    </row>
    <row r="1818" spans="2:18" ht="15.75" customHeight="1">
      <c r="B1818" s="54">
        <v>45769</v>
      </c>
      <c r="C1818" s="55" t="s">
        <v>187</v>
      </c>
      <c r="D1818" s="55">
        <v>2025</v>
      </c>
      <c r="E1818" s="56">
        <v>84</v>
      </c>
      <c r="F1818" s="57" t="s">
        <v>595</v>
      </c>
      <c r="G1818" s="57" t="s">
        <v>96</v>
      </c>
      <c r="H1818" s="57" t="s">
        <v>594</v>
      </c>
      <c r="I1818" s="59" t="s">
        <v>42</v>
      </c>
      <c r="J1818" s="60">
        <v>1.59</v>
      </c>
      <c r="K1818" s="47">
        <f t="shared" si="41"/>
        <v>133.56</v>
      </c>
      <c r="L1818" s="60"/>
      <c r="M1818" s="55" t="s">
        <v>51</v>
      </c>
      <c r="N1818" s="47">
        <f t="shared" si="40"/>
        <v>133.56</v>
      </c>
      <c r="O1818" s="54">
        <v>45783</v>
      </c>
      <c r="P1818" s="62">
        <v>898543</v>
      </c>
      <c r="R1818" t="str">
        <f t="shared" si="44"/>
        <v>Abr/25</v>
      </c>
    </row>
    <row r="1819" spans="2:18" ht="15.75" customHeight="1">
      <c r="B1819" s="54">
        <v>45769</v>
      </c>
      <c r="C1819" s="55" t="s">
        <v>187</v>
      </c>
      <c r="D1819" s="55">
        <v>2025</v>
      </c>
      <c r="E1819" s="56">
        <v>42</v>
      </c>
      <c r="F1819" s="57" t="s">
        <v>598</v>
      </c>
      <c r="G1819" s="57" t="s">
        <v>96</v>
      </c>
      <c r="H1819" s="57" t="s">
        <v>594</v>
      </c>
      <c r="I1819" s="59" t="s">
        <v>42</v>
      </c>
      <c r="J1819" s="60">
        <v>1.04</v>
      </c>
      <c r="K1819" s="47">
        <f t="shared" si="41"/>
        <v>43.68</v>
      </c>
      <c r="L1819" s="60"/>
      <c r="M1819" s="55" t="s">
        <v>51</v>
      </c>
      <c r="N1819" s="47">
        <f t="shared" si="40"/>
        <v>43.68</v>
      </c>
      <c r="O1819" s="54">
        <v>45783</v>
      </c>
      <c r="P1819" s="62">
        <v>898543</v>
      </c>
      <c r="R1819" t="str">
        <f t="shared" si="44"/>
        <v>Abr/25</v>
      </c>
    </row>
    <row r="1820" spans="2:18" ht="15.75" customHeight="1">
      <c r="B1820" s="54">
        <v>45769</v>
      </c>
      <c r="C1820" s="55" t="s">
        <v>187</v>
      </c>
      <c r="D1820" s="55">
        <v>2025</v>
      </c>
      <c r="E1820" s="56">
        <v>42</v>
      </c>
      <c r="F1820" s="57" t="s">
        <v>600</v>
      </c>
      <c r="G1820" s="57" t="s">
        <v>96</v>
      </c>
      <c r="H1820" s="57" t="s">
        <v>594</v>
      </c>
      <c r="I1820" s="59" t="s">
        <v>42</v>
      </c>
      <c r="J1820" s="60">
        <v>1.04</v>
      </c>
      <c r="K1820" s="47">
        <f t="shared" si="41"/>
        <v>43.68</v>
      </c>
      <c r="L1820" s="60"/>
      <c r="M1820" s="55" t="s">
        <v>51</v>
      </c>
      <c r="N1820" s="47">
        <f t="shared" si="40"/>
        <v>43.68</v>
      </c>
      <c r="O1820" s="54">
        <v>45783</v>
      </c>
      <c r="P1820" s="62">
        <v>898543</v>
      </c>
      <c r="R1820" t="str">
        <f t="shared" si="44"/>
        <v>Abr/25</v>
      </c>
    </row>
    <row r="1821" spans="2:18" ht="15.75" customHeight="1">
      <c r="B1821" s="54">
        <v>45769</v>
      </c>
      <c r="C1821" s="55" t="s">
        <v>187</v>
      </c>
      <c r="D1821" s="55">
        <v>2025</v>
      </c>
      <c r="E1821" s="56">
        <v>6</v>
      </c>
      <c r="F1821" s="57" t="s">
        <v>171</v>
      </c>
      <c r="G1821" s="57" t="s">
        <v>46</v>
      </c>
      <c r="H1821" s="57" t="s">
        <v>594</v>
      </c>
      <c r="I1821" s="59" t="s">
        <v>42</v>
      </c>
      <c r="J1821" s="60">
        <v>19.23</v>
      </c>
      <c r="K1821" s="47">
        <f t="shared" si="41"/>
        <v>115.38</v>
      </c>
      <c r="L1821" s="60"/>
      <c r="M1821" s="55" t="s">
        <v>51</v>
      </c>
      <c r="N1821" s="47">
        <f t="shared" si="40"/>
        <v>115.38</v>
      </c>
      <c r="O1821" s="54">
        <v>45783</v>
      </c>
      <c r="P1821" s="62">
        <v>898543</v>
      </c>
      <c r="R1821" t="str">
        <f t="shared" si="44"/>
        <v>Abr/25</v>
      </c>
    </row>
    <row r="1822" spans="2:18" ht="15.75" customHeight="1">
      <c r="B1822" s="54">
        <v>45769</v>
      </c>
      <c r="C1822" s="55" t="s">
        <v>187</v>
      </c>
      <c r="D1822" s="55">
        <v>2025</v>
      </c>
      <c r="E1822" s="116">
        <v>4.8</v>
      </c>
      <c r="F1822" s="57" t="s">
        <v>602</v>
      </c>
      <c r="G1822" s="57" t="s">
        <v>46</v>
      </c>
      <c r="H1822" s="57" t="s">
        <v>594</v>
      </c>
      <c r="I1822" s="59" t="s">
        <v>42</v>
      </c>
      <c r="J1822" s="60">
        <v>38.47</v>
      </c>
      <c r="K1822" s="47">
        <f t="shared" si="41"/>
        <v>184.65599999999998</v>
      </c>
      <c r="L1822" s="60"/>
      <c r="M1822" s="55" t="s">
        <v>51</v>
      </c>
      <c r="N1822" s="47">
        <f t="shared" si="40"/>
        <v>184.65599999999998</v>
      </c>
      <c r="O1822" s="54">
        <v>45783</v>
      </c>
      <c r="P1822" s="62">
        <v>898543</v>
      </c>
      <c r="R1822" t="str">
        <f t="shared" si="44"/>
        <v>Abr/25</v>
      </c>
    </row>
    <row r="1823" spans="2:18" ht="15.75" customHeight="1">
      <c r="B1823" s="54">
        <v>45769</v>
      </c>
      <c r="C1823" s="55" t="s">
        <v>187</v>
      </c>
      <c r="D1823" s="55">
        <v>2025</v>
      </c>
      <c r="E1823" s="56">
        <v>1</v>
      </c>
      <c r="F1823" s="57" t="s">
        <v>869</v>
      </c>
      <c r="G1823" s="57" t="s">
        <v>46</v>
      </c>
      <c r="H1823" s="57" t="s">
        <v>195</v>
      </c>
      <c r="I1823" s="59" t="s">
        <v>42</v>
      </c>
      <c r="J1823" s="60">
        <v>129.80000000000001</v>
      </c>
      <c r="K1823" s="47">
        <f t="shared" si="41"/>
        <v>129.80000000000001</v>
      </c>
      <c r="L1823" s="60"/>
      <c r="M1823" s="55" t="s">
        <v>51</v>
      </c>
      <c r="N1823" s="47">
        <f t="shared" si="40"/>
        <v>129.80000000000001</v>
      </c>
      <c r="O1823" s="54">
        <v>45779</v>
      </c>
      <c r="P1823" s="62">
        <v>297714</v>
      </c>
      <c r="R1823" t="str">
        <f t="shared" si="44"/>
        <v>Abr/25</v>
      </c>
    </row>
    <row r="1824" spans="2:18" ht="15.75" customHeight="1">
      <c r="B1824" s="54">
        <v>45769</v>
      </c>
      <c r="C1824" s="55" t="s">
        <v>187</v>
      </c>
      <c r="D1824" s="55">
        <v>2025</v>
      </c>
      <c r="E1824" s="56">
        <v>6</v>
      </c>
      <c r="F1824" s="57" t="s">
        <v>870</v>
      </c>
      <c r="G1824" s="57" t="s">
        <v>46</v>
      </c>
      <c r="H1824" s="57" t="s">
        <v>195</v>
      </c>
      <c r="I1824" s="59" t="s">
        <v>42</v>
      </c>
      <c r="J1824" s="60">
        <v>222.4</v>
      </c>
      <c r="K1824" s="47">
        <f t="shared" si="41"/>
        <v>1334.4</v>
      </c>
      <c r="L1824" s="60"/>
      <c r="M1824" s="55" t="s">
        <v>51</v>
      </c>
      <c r="N1824" s="47">
        <f t="shared" si="40"/>
        <v>1334.4</v>
      </c>
      <c r="O1824" s="54">
        <v>45779</v>
      </c>
      <c r="P1824" s="62">
        <v>297714</v>
      </c>
      <c r="R1824" t="str">
        <f t="shared" si="44"/>
        <v>Abr/25</v>
      </c>
    </row>
    <row r="1825" spans="2:18" ht="15.75" customHeight="1">
      <c r="B1825" s="54">
        <v>45769</v>
      </c>
      <c r="C1825" s="55" t="s">
        <v>187</v>
      </c>
      <c r="D1825" s="55">
        <v>2025</v>
      </c>
      <c r="E1825" s="116">
        <v>87.5</v>
      </c>
      <c r="F1825" s="57" t="s">
        <v>745</v>
      </c>
      <c r="G1825" s="57" t="s">
        <v>46</v>
      </c>
      <c r="H1825" s="57" t="s">
        <v>633</v>
      </c>
      <c r="I1825" s="59" t="s">
        <v>42</v>
      </c>
      <c r="J1825" s="60">
        <v>15.63</v>
      </c>
      <c r="K1825" s="47">
        <f t="shared" si="41"/>
        <v>1367.625</v>
      </c>
      <c r="L1825" s="60"/>
      <c r="M1825" s="55" t="s">
        <v>51</v>
      </c>
      <c r="N1825" s="47">
        <f t="shared" si="40"/>
        <v>1367.625</v>
      </c>
      <c r="O1825" s="54">
        <v>45783</v>
      </c>
      <c r="P1825" s="62">
        <v>36460</v>
      </c>
      <c r="R1825" t="str">
        <f t="shared" si="44"/>
        <v>Abr/25</v>
      </c>
    </row>
    <row r="1826" spans="2:18" ht="15.75" customHeight="1">
      <c r="B1826" s="54">
        <v>45769</v>
      </c>
      <c r="C1826" s="55" t="s">
        <v>187</v>
      </c>
      <c r="D1826" s="55">
        <v>2025</v>
      </c>
      <c r="E1826" s="56">
        <v>12</v>
      </c>
      <c r="F1826" s="57" t="s">
        <v>87</v>
      </c>
      <c r="G1826" s="57" t="s">
        <v>40</v>
      </c>
      <c r="H1826" s="57" t="s">
        <v>667</v>
      </c>
      <c r="I1826" s="59" t="s">
        <v>42</v>
      </c>
      <c r="J1826" s="60">
        <v>43.99</v>
      </c>
      <c r="K1826" s="47">
        <f t="shared" si="41"/>
        <v>527.88</v>
      </c>
      <c r="L1826" s="60"/>
      <c r="M1826" s="55" t="s">
        <v>51</v>
      </c>
      <c r="N1826" s="47">
        <f t="shared" si="40"/>
        <v>527.88</v>
      </c>
      <c r="O1826" s="54">
        <v>45783</v>
      </c>
      <c r="P1826" s="62">
        <v>530101</v>
      </c>
      <c r="R1826" t="str">
        <f t="shared" si="44"/>
        <v>Abr/25</v>
      </c>
    </row>
    <row r="1827" spans="2:18" ht="15.75" customHeight="1">
      <c r="B1827" s="54">
        <v>45769</v>
      </c>
      <c r="C1827" s="55" t="s">
        <v>187</v>
      </c>
      <c r="D1827" s="55">
        <v>2025</v>
      </c>
      <c r="E1827" s="56">
        <v>6</v>
      </c>
      <c r="F1827" s="57" t="s">
        <v>88</v>
      </c>
      <c r="G1827" s="57" t="s">
        <v>40</v>
      </c>
      <c r="H1827" s="57" t="s">
        <v>667</v>
      </c>
      <c r="I1827" s="59" t="s">
        <v>42</v>
      </c>
      <c r="J1827" s="60">
        <v>43.99</v>
      </c>
      <c r="K1827" s="47">
        <f t="shared" si="41"/>
        <v>263.94</v>
      </c>
      <c r="L1827" s="60"/>
      <c r="M1827" s="55" t="s">
        <v>51</v>
      </c>
      <c r="N1827" s="47">
        <f t="shared" si="40"/>
        <v>263.94</v>
      </c>
      <c r="O1827" s="54">
        <v>45783</v>
      </c>
      <c r="P1827" s="62">
        <v>530101</v>
      </c>
      <c r="R1827" t="str">
        <f t="shared" si="44"/>
        <v>Abr/25</v>
      </c>
    </row>
    <row r="1828" spans="2:18" ht="15.75" customHeight="1">
      <c r="B1828" s="54">
        <v>45769</v>
      </c>
      <c r="C1828" s="55" t="s">
        <v>187</v>
      </c>
      <c r="D1828" s="55">
        <v>2025</v>
      </c>
      <c r="E1828" s="56">
        <v>4</v>
      </c>
      <c r="F1828" s="57" t="s">
        <v>659</v>
      </c>
      <c r="G1828" s="57" t="s">
        <v>40</v>
      </c>
      <c r="H1828" s="57" t="s">
        <v>667</v>
      </c>
      <c r="I1828" s="59" t="s">
        <v>42</v>
      </c>
      <c r="J1828" s="60">
        <v>54.74</v>
      </c>
      <c r="K1828" s="47">
        <f t="shared" si="41"/>
        <v>218.96</v>
      </c>
      <c r="L1828" s="60"/>
      <c r="M1828" s="55" t="s">
        <v>51</v>
      </c>
      <c r="N1828" s="47">
        <f t="shared" si="40"/>
        <v>218.96</v>
      </c>
      <c r="O1828" s="54">
        <v>45783</v>
      </c>
      <c r="P1828" s="62">
        <v>530101</v>
      </c>
      <c r="R1828" t="str">
        <f t="shared" si="44"/>
        <v>Abr/25</v>
      </c>
    </row>
    <row r="1829" spans="2:18" ht="15.75" customHeight="1">
      <c r="B1829" s="54">
        <v>45769</v>
      </c>
      <c r="C1829" s="55" t="s">
        <v>187</v>
      </c>
      <c r="D1829" s="55">
        <v>2025</v>
      </c>
      <c r="E1829" s="56">
        <v>10</v>
      </c>
      <c r="F1829" s="57" t="s">
        <v>572</v>
      </c>
      <c r="G1829" s="57" t="s">
        <v>96</v>
      </c>
      <c r="H1829" s="57" t="s">
        <v>570</v>
      </c>
      <c r="I1829" s="59" t="s">
        <v>42</v>
      </c>
      <c r="J1829" s="60">
        <v>19.68</v>
      </c>
      <c r="K1829" s="47">
        <f t="shared" si="41"/>
        <v>196.8</v>
      </c>
      <c r="L1829" s="60"/>
      <c r="M1829" s="55" t="s">
        <v>51</v>
      </c>
      <c r="N1829" s="47">
        <f t="shared" si="40"/>
        <v>196.8</v>
      </c>
      <c r="O1829" s="54">
        <v>45775</v>
      </c>
      <c r="P1829" s="62">
        <v>642345</v>
      </c>
      <c r="R1829" t="str">
        <f t="shared" si="44"/>
        <v>Abr/25</v>
      </c>
    </row>
    <row r="1830" spans="2:18" ht="15.75" customHeight="1">
      <c r="B1830" s="54">
        <v>45769</v>
      </c>
      <c r="C1830" s="55" t="s">
        <v>187</v>
      </c>
      <c r="D1830" s="55">
        <v>2025</v>
      </c>
      <c r="E1830" s="56">
        <v>15</v>
      </c>
      <c r="F1830" s="57" t="s">
        <v>573</v>
      </c>
      <c r="G1830" s="57" t="s">
        <v>96</v>
      </c>
      <c r="H1830" s="57" t="s">
        <v>570</v>
      </c>
      <c r="I1830" s="59" t="s">
        <v>42</v>
      </c>
      <c r="J1830" s="60">
        <v>17.52</v>
      </c>
      <c r="K1830" s="47">
        <f t="shared" si="41"/>
        <v>262.8</v>
      </c>
      <c r="L1830" s="60"/>
      <c r="M1830" s="55" t="s">
        <v>51</v>
      </c>
      <c r="N1830" s="47">
        <f t="shared" si="40"/>
        <v>262.8</v>
      </c>
      <c r="O1830" s="54">
        <v>45775</v>
      </c>
      <c r="P1830" s="62">
        <v>642345</v>
      </c>
      <c r="R1830" t="str">
        <f t="shared" si="44"/>
        <v>Abr/25</v>
      </c>
    </row>
    <row r="1831" spans="2:18" ht="15.75" customHeight="1">
      <c r="B1831" s="54">
        <v>45769</v>
      </c>
      <c r="C1831" s="55" t="s">
        <v>187</v>
      </c>
      <c r="D1831" s="55">
        <v>2025</v>
      </c>
      <c r="E1831" s="56">
        <v>6</v>
      </c>
      <c r="F1831" s="57" t="s">
        <v>177</v>
      </c>
      <c r="G1831" s="57" t="s">
        <v>96</v>
      </c>
      <c r="H1831" s="57" t="s">
        <v>570</v>
      </c>
      <c r="I1831" s="59" t="s">
        <v>42</v>
      </c>
      <c r="J1831" s="60">
        <v>38.64</v>
      </c>
      <c r="K1831" s="47">
        <f t="shared" si="41"/>
        <v>231.84</v>
      </c>
      <c r="L1831" s="60"/>
      <c r="M1831" s="55" t="s">
        <v>51</v>
      </c>
      <c r="N1831" s="47">
        <f t="shared" si="40"/>
        <v>231.84</v>
      </c>
      <c r="O1831" s="54">
        <v>45775</v>
      </c>
      <c r="P1831" s="62">
        <v>642345</v>
      </c>
      <c r="R1831" t="str">
        <f t="shared" si="44"/>
        <v>Abr/25</v>
      </c>
    </row>
    <row r="1832" spans="2:18" ht="15.75" customHeight="1">
      <c r="B1832" s="54">
        <v>45769</v>
      </c>
      <c r="C1832" s="55" t="s">
        <v>187</v>
      </c>
      <c r="D1832" s="55">
        <v>2025</v>
      </c>
      <c r="E1832" s="56">
        <v>15</v>
      </c>
      <c r="F1832" s="57" t="s">
        <v>178</v>
      </c>
      <c r="G1832" s="57" t="s">
        <v>96</v>
      </c>
      <c r="H1832" s="57" t="s">
        <v>570</v>
      </c>
      <c r="I1832" s="59" t="s">
        <v>42</v>
      </c>
      <c r="J1832" s="60">
        <v>19.32</v>
      </c>
      <c r="K1832" s="47">
        <f t="shared" si="41"/>
        <v>289.8</v>
      </c>
      <c r="L1832" s="60"/>
      <c r="M1832" s="55" t="s">
        <v>51</v>
      </c>
      <c r="N1832" s="47">
        <f t="shared" si="40"/>
        <v>289.8</v>
      </c>
      <c r="O1832" s="54">
        <v>45775</v>
      </c>
      <c r="P1832" s="62">
        <v>642345</v>
      </c>
      <c r="R1832" t="str">
        <f t="shared" si="44"/>
        <v>Abr/25</v>
      </c>
    </row>
    <row r="1833" spans="2:18" ht="15.75" customHeight="1">
      <c r="B1833" s="54">
        <v>45769</v>
      </c>
      <c r="C1833" s="55" t="s">
        <v>187</v>
      </c>
      <c r="D1833" s="55">
        <v>2025</v>
      </c>
      <c r="E1833" s="56">
        <v>6</v>
      </c>
      <c r="F1833" s="57" t="s">
        <v>495</v>
      </c>
      <c r="G1833" s="57" t="s">
        <v>96</v>
      </c>
      <c r="H1833" s="57" t="s">
        <v>570</v>
      </c>
      <c r="I1833" s="59" t="s">
        <v>42</v>
      </c>
      <c r="J1833" s="60">
        <v>18.18</v>
      </c>
      <c r="K1833" s="47">
        <f t="shared" si="41"/>
        <v>109.08</v>
      </c>
      <c r="L1833" s="60"/>
      <c r="M1833" s="55" t="s">
        <v>51</v>
      </c>
      <c r="N1833" s="47">
        <f t="shared" si="40"/>
        <v>109.08</v>
      </c>
      <c r="O1833" s="54">
        <v>45775</v>
      </c>
      <c r="P1833" s="62">
        <v>642345</v>
      </c>
      <c r="R1833" t="str">
        <f t="shared" si="44"/>
        <v>Abr/25</v>
      </c>
    </row>
    <row r="1834" spans="2:18" ht="15.75" customHeight="1">
      <c r="B1834" s="54">
        <v>45769</v>
      </c>
      <c r="C1834" s="55" t="s">
        <v>187</v>
      </c>
      <c r="D1834" s="55">
        <v>2025</v>
      </c>
      <c r="E1834" s="56">
        <v>6</v>
      </c>
      <c r="F1834" s="57" t="s">
        <v>201</v>
      </c>
      <c r="G1834" s="57" t="s">
        <v>96</v>
      </c>
      <c r="H1834" s="57" t="s">
        <v>570</v>
      </c>
      <c r="I1834" s="59" t="s">
        <v>42</v>
      </c>
      <c r="J1834" s="60">
        <v>18.18</v>
      </c>
      <c r="K1834" s="47">
        <f t="shared" si="41"/>
        <v>109.08</v>
      </c>
      <c r="L1834" s="60"/>
      <c r="M1834" s="55" t="s">
        <v>51</v>
      </c>
      <c r="N1834" s="47">
        <f t="shared" si="40"/>
        <v>109.08</v>
      </c>
      <c r="O1834" s="54">
        <v>45775</v>
      </c>
      <c r="P1834" s="62">
        <v>642345</v>
      </c>
      <c r="R1834" t="str">
        <f t="shared" si="44"/>
        <v>Abr/25</v>
      </c>
    </row>
    <row r="1835" spans="2:18" ht="15.75" customHeight="1">
      <c r="B1835" s="54">
        <v>45769</v>
      </c>
      <c r="C1835" s="55" t="s">
        <v>187</v>
      </c>
      <c r="D1835" s="55">
        <v>2025</v>
      </c>
      <c r="E1835" s="56">
        <v>12</v>
      </c>
      <c r="F1835" s="57" t="s">
        <v>742</v>
      </c>
      <c r="G1835" s="57" t="s">
        <v>40</v>
      </c>
      <c r="H1835" s="57" t="s">
        <v>181</v>
      </c>
      <c r="I1835" s="59" t="s">
        <v>42</v>
      </c>
      <c r="J1835" s="60">
        <v>69</v>
      </c>
      <c r="K1835" s="47">
        <f t="shared" si="41"/>
        <v>828</v>
      </c>
      <c r="L1835" s="60"/>
      <c r="M1835" s="55" t="s">
        <v>51</v>
      </c>
      <c r="N1835" s="47">
        <f t="shared" si="40"/>
        <v>828</v>
      </c>
      <c r="O1835" s="54">
        <v>45784</v>
      </c>
      <c r="P1835" s="62">
        <v>6274</v>
      </c>
      <c r="R1835" t="str">
        <f t="shared" si="44"/>
        <v>Abr/25</v>
      </c>
    </row>
    <row r="1836" spans="2:18" ht="15.75" customHeight="1">
      <c r="B1836" s="54">
        <v>45769</v>
      </c>
      <c r="C1836" s="55" t="s">
        <v>187</v>
      </c>
      <c r="D1836" s="55">
        <v>2025</v>
      </c>
      <c r="E1836" s="56">
        <v>6</v>
      </c>
      <c r="F1836" s="58" t="s">
        <v>632</v>
      </c>
      <c r="G1836" s="57" t="s">
        <v>40</v>
      </c>
      <c r="H1836" s="58" t="s">
        <v>181</v>
      </c>
      <c r="I1836" s="59" t="s">
        <v>42</v>
      </c>
      <c r="J1836" s="96">
        <v>38</v>
      </c>
      <c r="K1836" s="47">
        <f t="shared" si="41"/>
        <v>228</v>
      </c>
      <c r="L1836" s="60"/>
      <c r="M1836" s="55" t="s">
        <v>51</v>
      </c>
      <c r="N1836" s="47">
        <f t="shared" si="40"/>
        <v>228</v>
      </c>
      <c r="O1836" s="54">
        <v>45784</v>
      </c>
      <c r="P1836" s="62">
        <v>6274</v>
      </c>
      <c r="R1836" t="str">
        <f t="shared" si="44"/>
        <v>Abr/25</v>
      </c>
    </row>
    <row r="1837" spans="2:18" ht="15.75" customHeight="1">
      <c r="B1837" s="54">
        <v>45769</v>
      </c>
      <c r="C1837" s="55" t="s">
        <v>187</v>
      </c>
      <c r="D1837" s="55">
        <v>2025</v>
      </c>
      <c r="E1837" s="56">
        <v>4</v>
      </c>
      <c r="F1837" s="58" t="s">
        <v>741</v>
      </c>
      <c r="G1837" s="57" t="s">
        <v>40</v>
      </c>
      <c r="H1837" s="58" t="s">
        <v>181</v>
      </c>
      <c r="I1837" s="59" t="s">
        <v>42</v>
      </c>
      <c r="J1837" s="96">
        <v>225</v>
      </c>
      <c r="K1837" s="47">
        <f t="shared" si="41"/>
        <v>900</v>
      </c>
      <c r="L1837" s="60"/>
      <c r="M1837" s="55" t="s">
        <v>51</v>
      </c>
      <c r="N1837" s="47">
        <f t="shared" si="40"/>
        <v>900</v>
      </c>
      <c r="O1837" s="54">
        <v>45784</v>
      </c>
      <c r="P1837" s="62">
        <v>6274</v>
      </c>
      <c r="R1837" t="str">
        <f t="shared" si="44"/>
        <v>Abr/25</v>
      </c>
    </row>
    <row r="1838" spans="2:18" ht="15.75" customHeight="1">
      <c r="B1838" s="54">
        <v>45769</v>
      </c>
      <c r="C1838" s="55" t="s">
        <v>187</v>
      </c>
      <c r="D1838" s="55">
        <v>2025</v>
      </c>
      <c r="E1838" s="56">
        <v>13</v>
      </c>
      <c r="F1838" s="57" t="s">
        <v>839</v>
      </c>
      <c r="G1838" s="57" t="s">
        <v>40</v>
      </c>
      <c r="H1838" s="58" t="s">
        <v>91</v>
      </c>
      <c r="I1838" s="59" t="s">
        <v>42</v>
      </c>
      <c r="J1838" s="96">
        <v>134.46</v>
      </c>
      <c r="K1838" s="47">
        <f t="shared" si="41"/>
        <v>1747.98</v>
      </c>
      <c r="L1838" s="60"/>
      <c r="M1838" s="55" t="s">
        <v>51</v>
      </c>
      <c r="N1838" s="47">
        <f t="shared" si="40"/>
        <v>1747.98</v>
      </c>
      <c r="O1838" s="54">
        <v>45791</v>
      </c>
      <c r="P1838" s="97">
        <v>9928</v>
      </c>
      <c r="R1838" t="str">
        <f t="shared" si="44"/>
        <v>Abr/25</v>
      </c>
    </row>
    <row r="1839" spans="2:18" ht="15.75" customHeight="1">
      <c r="B1839" s="54">
        <v>45769</v>
      </c>
      <c r="C1839" s="55" t="s">
        <v>187</v>
      </c>
      <c r="D1839" s="55">
        <v>2025</v>
      </c>
      <c r="E1839" s="56">
        <v>2</v>
      </c>
      <c r="F1839" s="58" t="s">
        <v>716</v>
      </c>
      <c r="G1839" s="57" t="s">
        <v>40</v>
      </c>
      <c r="H1839" s="58" t="s">
        <v>91</v>
      </c>
      <c r="I1839" s="59" t="s">
        <v>42</v>
      </c>
      <c r="J1839" s="96">
        <v>276</v>
      </c>
      <c r="K1839" s="47">
        <f t="shared" si="41"/>
        <v>552</v>
      </c>
      <c r="L1839" s="60"/>
      <c r="M1839" s="55" t="s">
        <v>51</v>
      </c>
      <c r="N1839" s="47">
        <f t="shared" si="40"/>
        <v>552</v>
      </c>
      <c r="O1839" s="54">
        <v>45791</v>
      </c>
      <c r="P1839" s="97">
        <v>9928</v>
      </c>
      <c r="R1839" t="str">
        <f t="shared" si="44"/>
        <v>Abr/25</v>
      </c>
    </row>
    <row r="1840" spans="2:18" ht="15.75" customHeight="1">
      <c r="B1840" s="54">
        <v>45769</v>
      </c>
      <c r="C1840" s="55" t="s">
        <v>187</v>
      </c>
      <c r="D1840" s="55">
        <v>2025</v>
      </c>
      <c r="E1840" s="56">
        <v>1</v>
      </c>
      <c r="F1840" s="57" t="s">
        <v>715</v>
      </c>
      <c r="G1840" s="58" t="s">
        <v>40</v>
      </c>
      <c r="H1840" s="57" t="s">
        <v>91</v>
      </c>
      <c r="I1840" s="59" t="s">
        <v>42</v>
      </c>
      <c r="J1840" s="60">
        <v>268.93</v>
      </c>
      <c r="K1840" s="47">
        <f t="shared" si="41"/>
        <v>268.93</v>
      </c>
      <c r="L1840" s="60"/>
      <c r="M1840" s="55" t="s">
        <v>51</v>
      </c>
      <c r="N1840" s="47">
        <f t="shared" si="40"/>
        <v>268.93</v>
      </c>
      <c r="O1840" s="54">
        <v>45791</v>
      </c>
      <c r="P1840" s="97">
        <v>9928</v>
      </c>
      <c r="R1840" t="str">
        <f t="shared" si="44"/>
        <v>Abr/25</v>
      </c>
    </row>
    <row r="1841" spans="2:18" ht="15.75" customHeight="1">
      <c r="B1841" s="54">
        <v>45769</v>
      </c>
      <c r="C1841" s="55" t="s">
        <v>187</v>
      </c>
      <c r="D1841" s="55">
        <v>2025</v>
      </c>
      <c r="E1841" s="56">
        <v>3</v>
      </c>
      <c r="F1841" s="58" t="s">
        <v>549</v>
      </c>
      <c r="G1841" s="57" t="s">
        <v>53</v>
      </c>
      <c r="H1841" s="58" t="s">
        <v>752</v>
      </c>
      <c r="I1841" s="59" t="s">
        <v>42</v>
      </c>
      <c r="J1841" s="96">
        <v>9.85</v>
      </c>
      <c r="K1841" s="47">
        <f t="shared" si="41"/>
        <v>29.549999999999997</v>
      </c>
      <c r="L1841" s="60"/>
      <c r="M1841" s="55" t="s">
        <v>51</v>
      </c>
      <c r="N1841" s="47">
        <f t="shared" si="40"/>
        <v>29.549999999999997</v>
      </c>
      <c r="O1841" s="54">
        <v>45789</v>
      </c>
      <c r="P1841" s="97">
        <v>18113</v>
      </c>
      <c r="R1841" t="str">
        <f t="shared" si="44"/>
        <v>Abr/25</v>
      </c>
    </row>
    <row r="1842" spans="2:18" ht="15.75" customHeight="1">
      <c r="B1842" s="54">
        <v>45769</v>
      </c>
      <c r="C1842" s="55" t="s">
        <v>187</v>
      </c>
      <c r="D1842" s="55">
        <v>2025</v>
      </c>
      <c r="E1842" s="56">
        <v>1</v>
      </c>
      <c r="F1842" s="58" t="s">
        <v>871</v>
      </c>
      <c r="G1842" s="57" t="s">
        <v>53</v>
      </c>
      <c r="H1842" s="58" t="s">
        <v>752</v>
      </c>
      <c r="I1842" s="59" t="s">
        <v>42</v>
      </c>
      <c r="J1842" s="96">
        <v>42.75</v>
      </c>
      <c r="K1842" s="47">
        <f t="shared" si="41"/>
        <v>42.75</v>
      </c>
      <c r="L1842" s="60"/>
      <c r="M1842" s="55" t="s">
        <v>51</v>
      </c>
      <c r="N1842" s="47">
        <f t="shared" si="40"/>
        <v>42.75</v>
      </c>
      <c r="O1842" s="54">
        <v>45789</v>
      </c>
      <c r="P1842" s="97">
        <v>18113</v>
      </c>
      <c r="R1842" t="str">
        <f t="shared" si="44"/>
        <v>Abr/25</v>
      </c>
    </row>
    <row r="1843" spans="2:18" ht="15.75" customHeight="1">
      <c r="B1843" s="54">
        <v>45769</v>
      </c>
      <c r="C1843" s="55" t="s">
        <v>187</v>
      </c>
      <c r="D1843" s="55">
        <v>2025</v>
      </c>
      <c r="E1843" s="56">
        <v>10</v>
      </c>
      <c r="F1843" s="57" t="s">
        <v>828</v>
      </c>
      <c r="G1843" s="57" t="s">
        <v>53</v>
      </c>
      <c r="H1843" s="58" t="s">
        <v>752</v>
      </c>
      <c r="I1843" s="59" t="s">
        <v>42</v>
      </c>
      <c r="J1843" s="60">
        <v>9.9499999999999993</v>
      </c>
      <c r="K1843" s="47">
        <f t="shared" si="41"/>
        <v>99.5</v>
      </c>
      <c r="L1843" s="60"/>
      <c r="M1843" s="55" t="s">
        <v>51</v>
      </c>
      <c r="N1843" s="47">
        <f t="shared" si="40"/>
        <v>99.5</v>
      </c>
      <c r="O1843" s="54">
        <v>45789</v>
      </c>
      <c r="P1843" s="62">
        <v>18113</v>
      </c>
      <c r="R1843" t="str">
        <f t="shared" si="44"/>
        <v>Abr/25</v>
      </c>
    </row>
    <row r="1844" spans="2:18" ht="15.75" customHeight="1">
      <c r="B1844" s="54">
        <v>45769</v>
      </c>
      <c r="C1844" s="55" t="s">
        <v>187</v>
      </c>
      <c r="D1844" s="55">
        <v>2025</v>
      </c>
      <c r="E1844" s="56">
        <v>2</v>
      </c>
      <c r="F1844" s="57" t="s">
        <v>872</v>
      </c>
      <c r="G1844" s="57" t="s">
        <v>53</v>
      </c>
      <c r="H1844" s="58" t="s">
        <v>752</v>
      </c>
      <c r="I1844" s="59" t="s">
        <v>42</v>
      </c>
      <c r="J1844" s="60">
        <v>154</v>
      </c>
      <c r="K1844" s="47">
        <f t="shared" si="41"/>
        <v>308</v>
      </c>
      <c r="L1844" s="60"/>
      <c r="M1844" s="55" t="s">
        <v>51</v>
      </c>
      <c r="N1844" s="47">
        <f t="shared" si="40"/>
        <v>308</v>
      </c>
      <c r="O1844" s="54">
        <v>45789</v>
      </c>
      <c r="P1844" s="97">
        <v>18113</v>
      </c>
      <c r="R1844" t="str">
        <f t="shared" si="44"/>
        <v>Abr/25</v>
      </c>
    </row>
    <row r="1845" spans="2:18" ht="15.75" customHeight="1">
      <c r="B1845" s="54">
        <v>45769</v>
      </c>
      <c r="C1845" s="55" t="s">
        <v>187</v>
      </c>
      <c r="D1845" s="55">
        <v>2025</v>
      </c>
      <c r="E1845" s="56">
        <v>10</v>
      </c>
      <c r="F1845" s="57" t="s">
        <v>873</v>
      </c>
      <c r="G1845" s="57" t="s">
        <v>53</v>
      </c>
      <c r="H1845" s="58" t="s">
        <v>752</v>
      </c>
      <c r="I1845" s="59" t="s">
        <v>42</v>
      </c>
      <c r="J1845" s="60">
        <v>11.85</v>
      </c>
      <c r="K1845" s="47">
        <f t="shared" si="41"/>
        <v>118.5</v>
      </c>
      <c r="L1845" s="60"/>
      <c r="M1845" s="55" t="s">
        <v>51</v>
      </c>
      <c r="N1845" s="47">
        <f t="shared" si="40"/>
        <v>118.5</v>
      </c>
      <c r="O1845" s="54">
        <v>45789</v>
      </c>
      <c r="P1845" s="97">
        <v>18113</v>
      </c>
      <c r="R1845" t="str">
        <f t="shared" si="44"/>
        <v>Abr/25</v>
      </c>
    </row>
    <row r="1846" spans="2:18" ht="15.75" customHeight="1">
      <c r="B1846" s="54">
        <v>45769</v>
      </c>
      <c r="C1846" s="55" t="s">
        <v>187</v>
      </c>
      <c r="D1846" s="55">
        <v>2025</v>
      </c>
      <c r="E1846" s="56">
        <v>1</v>
      </c>
      <c r="F1846" s="57" t="s">
        <v>874</v>
      </c>
      <c r="G1846" s="57" t="s">
        <v>53</v>
      </c>
      <c r="H1846" s="58" t="s">
        <v>752</v>
      </c>
      <c r="I1846" s="59" t="s">
        <v>42</v>
      </c>
      <c r="J1846" s="60">
        <v>38.5</v>
      </c>
      <c r="K1846" s="47">
        <f t="shared" si="41"/>
        <v>38.5</v>
      </c>
      <c r="L1846" s="60"/>
      <c r="M1846" s="55" t="s">
        <v>51</v>
      </c>
      <c r="N1846" s="47">
        <f t="shared" si="40"/>
        <v>38.5</v>
      </c>
      <c r="O1846" s="54">
        <v>45789</v>
      </c>
      <c r="P1846" s="97">
        <v>18113</v>
      </c>
      <c r="R1846" t="str">
        <f t="shared" si="44"/>
        <v>Abr/25</v>
      </c>
    </row>
    <row r="1847" spans="2:18" ht="15.75" customHeight="1">
      <c r="B1847" s="54">
        <v>45769</v>
      </c>
      <c r="C1847" s="55" t="s">
        <v>187</v>
      </c>
      <c r="D1847" s="55">
        <v>2025</v>
      </c>
      <c r="E1847" s="56">
        <v>1</v>
      </c>
      <c r="F1847" s="57" t="s">
        <v>875</v>
      </c>
      <c r="G1847" s="57" t="s">
        <v>53</v>
      </c>
      <c r="H1847" s="58" t="s">
        <v>752</v>
      </c>
      <c r="I1847" s="59" t="s">
        <v>42</v>
      </c>
      <c r="J1847" s="60">
        <v>106.7</v>
      </c>
      <c r="K1847" s="47">
        <f t="shared" si="41"/>
        <v>106.7</v>
      </c>
      <c r="L1847" s="60"/>
      <c r="M1847" s="55" t="s">
        <v>51</v>
      </c>
      <c r="N1847" s="47">
        <f t="shared" si="40"/>
        <v>106.7</v>
      </c>
      <c r="O1847" s="54">
        <v>45789</v>
      </c>
      <c r="P1847" s="97">
        <v>18113</v>
      </c>
      <c r="R1847" t="str">
        <f t="shared" si="44"/>
        <v>Abr/25</v>
      </c>
    </row>
    <row r="1848" spans="2:18" ht="15.75" customHeight="1">
      <c r="B1848" s="54">
        <v>45769</v>
      </c>
      <c r="C1848" s="55" t="s">
        <v>187</v>
      </c>
      <c r="D1848" s="55">
        <v>2025</v>
      </c>
      <c r="E1848" s="56">
        <v>3</v>
      </c>
      <c r="F1848" s="57" t="s">
        <v>876</v>
      </c>
      <c r="G1848" s="57" t="s">
        <v>53</v>
      </c>
      <c r="H1848" s="58" t="s">
        <v>752</v>
      </c>
      <c r="I1848" s="59" t="s">
        <v>42</v>
      </c>
      <c r="J1848" s="60">
        <v>33</v>
      </c>
      <c r="K1848" s="47">
        <f t="shared" si="41"/>
        <v>99</v>
      </c>
      <c r="L1848" s="60"/>
      <c r="M1848" s="55" t="s">
        <v>51</v>
      </c>
      <c r="N1848" s="47">
        <f t="shared" si="40"/>
        <v>99</v>
      </c>
      <c r="O1848" s="54">
        <v>45789</v>
      </c>
      <c r="P1848" s="97">
        <v>18113</v>
      </c>
      <c r="R1848" t="str">
        <f t="shared" si="44"/>
        <v>Abr/25</v>
      </c>
    </row>
    <row r="1849" spans="2:18" ht="15.75" customHeight="1">
      <c r="B1849" s="54">
        <v>45769</v>
      </c>
      <c r="C1849" s="55" t="s">
        <v>187</v>
      </c>
      <c r="D1849" s="55">
        <v>2025</v>
      </c>
      <c r="E1849" s="56">
        <v>1</v>
      </c>
      <c r="F1849" s="57" t="s">
        <v>877</v>
      </c>
      <c r="G1849" s="57" t="s">
        <v>53</v>
      </c>
      <c r="H1849" s="58" t="s">
        <v>752</v>
      </c>
      <c r="I1849" s="59" t="s">
        <v>42</v>
      </c>
      <c r="J1849" s="60">
        <v>9.9499999999999993</v>
      </c>
      <c r="K1849" s="47">
        <f t="shared" si="41"/>
        <v>9.9499999999999993</v>
      </c>
      <c r="L1849" s="60"/>
      <c r="M1849" s="55" t="s">
        <v>51</v>
      </c>
      <c r="N1849" s="47">
        <f t="shared" si="40"/>
        <v>9.9499999999999993</v>
      </c>
      <c r="O1849" s="54">
        <v>45789</v>
      </c>
      <c r="P1849" s="97">
        <v>18113</v>
      </c>
      <c r="R1849" t="str">
        <f t="shared" si="44"/>
        <v>Abr/25</v>
      </c>
    </row>
    <row r="1850" spans="2:18" ht="15.75" customHeight="1">
      <c r="B1850" s="54">
        <v>45769</v>
      </c>
      <c r="C1850" s="55" t="s">
        <v>187</v>
      </c>
      <c r="D1850" s="55">
        <v>2025</v>
      </c>
      <c r="E1850" s="56">
        <v>1</v>
      </c>
      <c r="F1850" s="57" t="s">
        <v>271</v>
      </c>
      <c r="G1850" s="57" t="s">
        <v>46</v>
      </c>
      <c r="H1850" s="57" t="s">
        <v>369</v>
      </c>
      <c r="I1850" s="59" t="s">
        <v>42</v>
      </c>
      <c r="J1850" s="60">
        <v>47.91</v>
      </c>
      <c r="K1850" s="47">
        <f t="shared" si="41"/>
        <v>47.91</v>
      </c>
      <c r="L1850" s="60"/>
      <c r="M1850" s="55" t="s">
        <v>51</v>
      </c>
      <c r="N1850" s="47">
        <f t="shared" si="40"/>
        <v>47.91</v>
      </c>
      <c r="O1850" s="54">
        <v>45769</v>
      </c>
      <c r="P1850" s="62">
        <v>0</v>
      </c>
      <c r="R1850" t="str">
        <f t="shared" si="44"/>
        <v>Abr/25</v>
      </c>
    </row>
    <row r="1851" spans="2:18" ht="15.75" customHeight="1">
      <c r="B1851" s="54">
        <v>45770</v>
      </c>
      <c r="C1851" s="55" t="s">
        <v>187</v>
      </c>
      <c r="D1851" s="55">
        <v>2025</v>
      </c>
      <c r="E1851" s="56">
        <v>8</v>
      </c>
      <c r="F1851" s="58" t="s">
        <v>64</v>
      </c>
      <c r="G1851" s="57" t="s">
        <v>46</v>
      </c>
      <c r="H1851" s="58" t="s">
        <v>65</v>
      </c>
      <c r="I1851" s="59" t="s">
        <v>42</v>
      </c>
      <c r="J1851" s="96">
        <v>32.99</v>
      </c>
      <c r="K1851" s="47">
        <f t="shared" si="41"/>
        <v>263.92</v>
      </c>
      <c r="L1851" s="60"/>
      <c r="M1851" s="55" t="s">
        <v>43</v>
      </c>
      <c r="N1851" s="47">
        <f t="shared" si="40"/>
        <v>263.92</v>
      </c>
      <c r="O1851" s="54">
        <v>45777</v>
      </c>
      <c r="P1851" s="62">
        <v>20199</v>
      </c>
      <c r="R1851" t="str">
        <f t="shared" si="44"/>
        <v>Abr/25</v>
      </c>
    </row>
    <row r="1852" spans="2:18" ht="15.75" customHeight="1">
      <c r="B1852" s="54">
        <v>45770</v>
      </c>
      <c r="C1852" s="55" t="s">
        <v>187</v>
      </c>
      <c r="D1852" s="55">
        <v>2025</v>
      </c>
      <c r="E1852" s="56">
        <v>6</v>
      </c>
      <c r="F1852" s="57" t="s">
        <v>66</v>
      </c>
      <c r="G1852" s="58" t="s">
        <v>46</v>
      </c>
      <c r="H1852" s="57" t="s">
        <v>65</v>
      </c>
      <c r="I1852" s="59" t="s">
        <v>42</v>
      </c>
      <c r="J1852" s="60">
        <v>27</v>
      </c>
      <c r="K1852" s="47">
        <f t="shared" si="41"/>
        <v>162</v>
      </c>
      <c r="L1852" s="60"/>
      <c r="M1852" s="55" t="s">
        <v>43</v>
      </c>
      <c r="N1852" s="47">
        <f t="shared" si="40"/>
        <v>162</v>
      </c>
      <c r="O1852" s="54">
        <v>45777</v>
      </c>
      <c r="P1852" s="62">
        <v>20199</v>
      </c>
      <c r="R1852" t="str">
        <f t="shared" si="44"/>
        <v>Abr/25</v>
      </c>
    </row>
    <row r="1853" spans="2:18" ht="15.75" customHeight="1">
      <c r="B1853" s="54">
        <v>45770</v>
      </c>
      <c r="C1853" s="55" t="s">
        <v>187</v>
      </c>
      <c r="D1853" s="55">
        <v>2025</v>
      </c>
      <c r="E1853" s="56">
        <v>1</v>
      </c>
      <c r="F1853" s="57" t="s">
        <v>39</v>
      </c>
      <c r="G1853" s="57" t="s">
        <v>40</v>
      </c>
      <c r="H1853" s="57" t="s">
        <v>300</v>
      </c>
      <c r="I1853" s="59" t="s">
        <v>42</v>
      </c>
      <c r="J1853" s="60">
        <v>540</v>
      </c>
      <c r="K1853" s="47">
        <f t="shared" si="41"/>
        <v>540</v>
      </c>
      <c r="L1853" s="60"/>
      <c r="M1853" s="55" t="s">
        <v>43</v>
      </c>
      <c r="N1853" s="47">
        <f t="shared" si="40"/>
        <v>540</v>
      </c>
      <c r="O1853" s="54">
        <v>45770</v>
      </c>
      <c r="P1853" s="62">
        <v>0</v>
      </c>
      <c r="R1853" t="str">
        <f t="shared" si="44"/>
        <v>Abr/25</v>
      </c>
    </row>
    <row r="1854" spans="2:18" ht="15.75" customHeight="1">
      <c r="B1854" s="54">
        <v>45770</v>
      </c>
      <c r="C1854" s="55" t="s">
        <v>187</v>
      </c>
      <c r="D1854" s="55">
        <v>2025</v>
      </c>
      <c r="E1854" s="56">
        <v>1</v>
      </c>
      <c r="F1854" s="58" t="s">
        <v>878</v>
      </c>
      <c r="G1854" s="57" t="s">
        <v>93</v>
      </c>
      <c r="H1854" s="58" t="s">
        <v>342</v>
      </c>
      <c r="I1854" s="59" t="s">
        <v>42</v>
      </c>
      <c r="J1854" s="96">
        <v>327.63</v>
      </c>
      <c r="K1854" s="47">
        <f t="shared" si="41"/>
        <v>327.63</v>
      </c>
      <c r="L1854" s="60"/>
      <c r="M1854" s="55" t="s">
        <v>43</v>
      </c>
      <c r="N1854" s="47">
        <f t="shared" si="40"/>
        <v>327.63</v>
      </c>
      <c r="O1854" s="54">
        <v>45770</v>
      </c>
      <c r="P1854" s="97">
        <v>0</v>
      </c>
      <c r="R1854" t="str">
        <f t="shared" si="44"/>
        <v>Abr/25</v>
      </c>
    </row>
    <row r="1855" spans="2:18" ht="15.75" customHeight="1">
      <c r="B1855" s="54">
        <v>45770</v>
      </c>
      <c r="C1855" s="55" t="s">
        <v>187</v>
      </c>
      <c r="D1855" s="55">
        <v>2025</v>
      </c>
      <c r="E1855" s="56">
        <v>48</v>
      </c>
      <c r="F1855" s="57" t="s">
        <v>190</v>
      </c>
      <c r="G1855" s="57" t="s">
        <v>96</v>
      </c>
      <c r="H1855" s="57" t="s">
        <v>223</v>
      </c>
      <c r="I1855" s="59" t="s">
        <v>42</v>
      </c>
      <c r="J1855" s="60">
        <v>7.24</v>
      </c>
      <c r="K1855" s="47">
        <f t="shared" si="41"/>
        <v>347.52</v>
      </c>
      <c r="L1855" s="60"/>
      <c r="M1855" s="55" t="s">
        <v>51</v>
      </c>
      <c r="N1855" s="47">
        <f t="shared" si="40"/>
        <v>347.52</v>
      </c>
      <c r="O1855" s="54">
        <v>45777</v>
      </c>
      <c r="P1855" s="62">
        <v>1378550</v>
      </c>
      <c r="R1855" t="str">
        <f t="shared" si="44"/>
        <v>Abr/25</v>
      </c>
    </row>
    <row r="1856" spans="2:18" ht="15.75" customHeight="1">
      <c r="B1856" s="54">
        <v>45770</v>
      </c>
      <c r="C1856" s="55" t="s">
        <v>187</v>
      </c>
      <c r="D1856" s="55">
        <v>2025</v>
      </c>
      <c r="E1856" s="56">
        <v>24</v>
      </c>
      <c r="F1856" s="57" t="s">
        <v>668</v>
      </c>
      <c r="G1856" s="57" t="s">
        <v>96</v>
      </c>
      <c r="H1856" s="57" t="s">
        <v>223</v>
      </c>
      <c r="I1856" s="59" t="s">
        <v>42</v>
      </c>
      <c r="J1856" s="60">
        <v>7.24</v>
      </c>
      <c r="K1856" s="47">
        <f t="shared" si="41"/>
        <v>173.76</v>
      </c>
      <c r="L1856" s="60"/>
      <c r="M1856" s="55" t="s">
        <v>51</v>
      </c>
      <c r="N1856" s="47">
        <f t="shared" si="40"/>
        <v>173.76</v>
      </c>
      <c r="O1856" s="54">
        <v>45777</v>
      </c>
      <c r="P1856" s="62">
        <v>1378550</v>
      </c>
      <c r="R1856" t="str">
        <f t="shared" si="44"/>
        <v>Abr/25</v>
      </c>
    </row>
    <row r="1857" spans="2:18" ht="15.75" customHeight="1">
      <c r="B1857" s="54">
        <v>45770</v>
      </c>
      <c r="C1857" s="55" t="s">
        <v>187</v>
      </c>
      <c r="D1857" s="55">
        <v>2025</v>
      </c>
      <c r="E1857" s="56">
        <v>8</v>
      </c>
      <c r="F1857" s="57" t="s">
        <v>642</v>
      </c>
      <c r="G1857" s="57" t="s">
        <v>46</v>
      </c>
      <c r="H1857" s="57" t="s">
        <v>223</v>
      </c>
      <c r="I1857" s="59" t="s">
        <v>42</v>
      </c>
      <c r="J1857" s="60">
        <v>50.99</v>
      </c>
      <c r="K1857" s="47">
        <f t="shared" si="41"/>
        <v>407.92</v>
      </c>
      <c r="L1857" s="60"/>
      <c r="M1857" s="55" t="s">
        <v>51</v>
      </c>
      <c r="N1857" s="47">
        <f t="shared" si="40"/>
        <v>407.92</v>
      </c>
      <c r="O1857" s="54">
        <v>45777</v>
      </c>
      <c r="P1857" s="62">
        <v>1378550</v>
      </c>
      <c r="R1857" t="str">
        <f t="shared" si="44"/>
        <v>Abr/25</v>
      </c>
    </row>
    <row r="1858" spans="2:18" ht="15.75" customHeight="1">
      <c r="B1858" s="54">
        <v>45770</v>
      </c>
      <c r="C1858" s="55" t="s">
        <v>187</v>
      </c>
      <c r="D1858" s="55">
        <v>2025</v>
      </c>
      <c r="E1858" s="56">
        <v>3</v>
      </c>
      <c r="F1858" s="57" t="s">
        <v>679</v>
      </c>
      <c r="G1858" s="57" t="s">
        <v>96</v>
      </c>
      <c r="H1858" s="57" t="s">
        <v>293</v>
      </c>
      <c r="I1858" s="59" t="s">
        <v>42</v>
      </c>
      <c r="J1858" s="60">
        <v>47.2</v>
      </c>
      <c r="K1858" s="47">
        <f t="shared" si="41"/>
        <v>141.60000000000002</v>
      </c>
      <c r="L1858" s="60"/>
      <c r="M1858" s="55" t="s">
        <v>51</v>
      </c>
      <c r="N1858" s="47">
        <f t="shared" si="40"/>
        <v>141.60000000000002</v>
      </c>
      <c r="O1858" s="54">
        <v>45785</v>
      </c>
      <c r="P1858" s="62">
        <v>1425</v>
      </c>
      <c r="R1858" t="str">
        <f t="shared" si="44"/>
        <v>Abr/25</v>
      </c>
    </row>
    <row r="1859" spans="2:18" ht="15.75" customHeight="1">
      <c r="B1859" s="54">
        <v>45770</v>
      </c>
      <c r="C1859" s="55" t="s">
        <v>187</v>
      </c>
      <c r="D1859" s="55">
        <v>2025</v>
      </c>
      <c r="E1859" s="56">
        <v>3</v>
      </c>
      <c r="F1859" s="57" t="s">
        <v>879</v>
      </c>
      <c r="G1859" s="57" t="s">
        <v>96</v>
      </c>
      <c r="H1859" s="57" t="s">
        <v>293</v>
      </c>
      <c r="I1859" s="59" t="s">
        <v>42</v>
      </c>
      <c r="J1859" s="60">
        <v>47.2</v>
      </c>
      <c r="K1859" s="47">
        <f t="shared" si="41"/>
        <v>141.60000000000002</v>
      </c>
      <c r="L1859" s="60"/>
      <c r="M1859" s="55" t="s">
        <v>51</v>
      </c>
      <c r="N1859" s="47">
        <f t="shared" si="40"/>
        <v>141.60000000000002</v>
      </c>
      <c r="O1859" s="54">
        <v>45785</v>
      </c>
      <c r="P1859" s="62">
        <v>1425</v>
      </c>
      <c r="R1859" t="str">
        <f t="shared" ref="R1859:R1922" si="45">IF(B1859="","",PROPER(TEXT(B1859,"mmm/aa")))</f>
        <v>Abr/25</v>
      </c>
    </row>
    <row r="1860" spans="2:18" ht="15.75" customHeight="1">
      <c r="B1860" s="54">
        <v>45770</v>
      </c>
      <c r="C1860" s="55" t="s">
        <v>187</v>
      </c>
      <c r="D1860" s="55">
        <v>2025</v>
      </c>
      <c r="E1860" s="56">
        <v>3</v>
      </c>
      <c r="F1860" s="57" t="s">
        <v>587</v>
      </c>
      <c r="G1860" s="57" t="s">
        <v>40</v>
      </c>
      <c r="H1860" s="57" t="s">
        <v>293</v>
      </c>
      <c r="I1860" s="59" t="s">
        <v>42</v>
      </c>
      <c r="J1860" s="60">
        <v>69.900000000000006</v>
      </c>
      <c r="K1860" s="47">
        <f t="shared" si="41"/>
        <v>209.70000000000002</v>
      </c>
      <c r="L1860" s="60"/>
      <c r="M1860" s="55" t="s">
        <v>51</v>
      </c>
      <c r="N1860" s="47">
        <f t="shared" si="40"/>
        <v>209.70000000000002</v>
      </c>
      <c r="O1860" s="54">
        <v>45785</v>
      </c>
      <c r="P1860" s="62">
        <v>1425</v>
      </c>
      <c r="R1860" t="str">
        <f t="shared" si="45"/>
        <v>Abr/25</v>
      </c>
    </row>
    <row r="1861" spans="2:18" ht="15.75" customHeight="1">
      <c r="B1861" s="54">
        <v>45771</v>
      </c>
      <c r="C1861" s="55" t="s">
        <v>187</v>
      </c>
      <c r="D1861" s="55">
        <v>2025</v>
      </c>
      <c r="E1861" s="56">
        <v>1</v>
      </c>
      <c r="F1861" s="57" t="s">
        <v>880</v>
      </c>
      <c r="G1861" s="57" t="s">
        <v>104</v>
      </c>
      <c r="H1861" s="57" t="s">
        <v>299</v>
      </c>
      <c r="I1861" s="59" t="s">
        <v>42</v>
      </c>
      <c r="J1861" s="60">
        <v>123</v>
      </c>
      <c r="K1861" s="47">
        <f t="shared" si="41"/>
        <v>123</v>
      </c>
      <c r="L1861" s="60"/>
      <c r="M1861" s="55" t="s">
        <v>43</v>
      </c>
      <c r="N1861" s="47">
        <f t="shared" ref="N1861:N2115" si="46">K1861+L1861</f>
        <v>123</v>
      </c>
      <c r="O1861" s="54">
        <v>45771</v>
      </c>
      <c r="P1861" s="62">
        <v>0</v>
      </c>
      <c r="R1861" t="str">
        <f t="shared" si="45"/>
        <v>Abr/25</v>
      </c>
    </row>
    <row r="1862" spans="2:18" ht="15.75" customHeight="1">
      <c r="B1862" s="54">
        <v>45771</v>
      </c>
      <c r="C1862" s="55" t="s">
        <v>187</v>
      </c>
      <c r="D1862" s="55">
        <v>2025</v>
      </c>
      <c r="E1862" s="56">
        <v>1</v>
      </c>
      <c r="F1862" s="58" t="s">
        <v>881</v>
      </c>
      <c r="G1862" s="57" t="s">
        <v>61</v>
      </c>
      <c r="H1862" s="58" t="s">
        <v>759</v>
      </c>
      <c r="I1862" s="59" t="s">
        <v>42</v>
      </c>
      <c r="J1862" s="96">
        <v>418</v>
      </c>
      <c r="K1862" s="47">
        <f t="shared" si="41"/>
        <v>418</v>
      </c>
      <c r="L1862" s="60"/>
      <c r="M1862" s="55" t="s">
        <v>43</v>
      </c>
      <c r="N1862" s="47">
        <f t="shared" si="46"/>
        <v>418</v>
      </c>
      <c r="O1862" s="54">
        <v>45771</v>
      </c>
      <c r="P1862" s="97">
        <v>0</v>
      </c>
      <c r="R1862" t="str">
        <f t="shared" si="45"/>
        <v>Abr/25</v>
      </c>
    </row>
    <row r="1863" spans="2:18" ht="15.75" customHeight="1">
      <c r="B1863" s="54">
        <v>45771</v>
      </c>
      <c r="C1863" s="55" t="s">
        <v>187</v>
      </c>
      <c r="D1863" s="55">
        <v>2025</v>
      </c>
      <c r="E1863" s="56">
        <v>7</v>
      </c>
      <c r="F1863" s="58" t="s">
        <v>861</v>
      </c>
      <c r="G1863" s="57" t="s">
        <v>46</v>
      </c>
      <c r="H1863" s="58" t="s">
        <v>326</v>
      </c>
      <c r="I1863" s="59" t="s">
        <v>42</v>
      </c>
      <c r="J1863" s="96">
        <v>22.99</v>
      </c>
      <c r="K1863" s="47">
        <f t="shared" si="41"/>
        <v>160.92999999999998</v>
      </c>
      <c r="L1863" s="60"/>
      <c r="M1863" s="55" t="s">
        <v>51</v>
      </c>
      <c r="N1863" s="47">
        <f t="shared" si="46"/>
        <v>160.92999999999998</v>
      </c>
      <c r="O1863" s="54">
        <v>45778</v>
      </c>
      <c r="P1863" s="97">
        <v>3466482</v>
      </c>
      <c r="R1863" t="str">
        <f t="shared" si="45"/>
        <v>Abr/25</v>
      </c>
    </row>
    <row r="1864" spans="2:18" ht="15.75" customHeight="1">
      <c r="B1864" s="54">
        <v>45771</v>
      </c>
      <c r="C1864" s="55" t="s">
        <v>187</v>
      </c>
      <c r="D1864" s="55">
        <v>2025</v>
      </c>
      <c r="E1864" s="56">
        <v>4</v>
      </c>
      <c r="F1864" s="57" t="s">
        <v>64</v>
      </c>
      <c r="G1864" s="58" t="s">
        <v>46</v>
      </c>
      <c r="H1864" s="57" t="s">
        <v>65</v>
      </c>
      <c r="I1864" s="59" t="s">
        <v>42</v>
      </c>
      <c r="J1864" s="60">
        <v>32.99</v>
      </c>
      <c r="K1864" s="47">
        <f t="shared" si="41"/>
        <v>131.96</v>
      </c>
      <c r="L1864" s="60"/>
      <c r="M1864" s="55" t="s">
        <v>43</v>
      </c>
      <c r="N1864" s="47">
        <f t="shared" si="46"/>
        <v>131.96</v>
      </c>
      <c r="O1864" s="54">
        <v>45777</v>
      </c>
      <c r="P1864" s="62">
        <v>20235</v>
      </c>
      <c r="R1864" t="str">
        <f t="shared" si="45"/>
        <v>Abr/25</v>
      </c>
    </row>
    <row r="1865" spans="2:18" ht="15.75" customHeight="1">
      <c r="B1865" s="54">
        <v>45771</v>
      </c>
      <c r="C1865" s="55" t="s">
        <v>187</v>
      </c>
      <c r="D1865" s="55">
        <v>2025</v>
      </c>
      <c r="E1865" s="56">
        <v>2</v>
      </c>
      <c r="F1865" s="57" t="s">
        <v>66</v>
      </c>
      <c r="G1865" s="57" t="s">
        <v>46</v>
      </c>
      <c r="H1865" s="57" t="s">
        <v>65</v>
      </c>
      <c r="I1865" s="59" t="s">
        <v>42</v>
      </c>
      <c r="J1865" s="60">
        <v>27</v>
      </c>
      <c r="K1865" s="47">
        <f t="shared" si="41"/>
        <v>54</v>
      </c>
      <c r="L1865" s="60"/>
      <c r="M1865" s="55" t="s">
        <v>43</v>
      </c>
      <c r="N1865" s="47">
        <f t="shared" si="46"/>
        <v>54</v>
      </c>
      <c r="O1865" s="54">
        <v>45777</v>
      </c>
      <c r="P1865" s="62">
        <v>20235</v>
      </c>
      <c r="R1865" t="str">
        <f t="shared" si="45"/>
        <v>Abr/25</v>
      </c>
    </row>
    <row r="1866" spans="2:18" ht="15.75" customHeight="1">
      <c r="B1866" s="54">
        <v>45771</v>
      </c>
      <c r="C1866" s="55" t="s">
        <v>187</v>
      </c>
      <c r="D1866" s="55">
        <v>2025</v>
      </c>
      <c r="E1866" s="56">
        <v>6</v>
      </c>
      <c r="F1866" s="57" t="s">
        <v>177</v>
      </c>
      <c r="G1866" s="57" t="s">
        <v>96</v>
      </c>
      <c r="H1866" s="57" t="s">
        <v>570</v>
      </c>
      <c r="I1866" s="59" t="s">
        <v>42</v>
      </c>
      <c r="J1866" s="60">
        <v>36.9</v>
      </c>
      <c r="K1866" s="47">
        <f t="shared" si="41"/>
        <v>221.39999999999998</v>
      </c>
      <c r="L1866" s="60"/>
      <c r="M1866" s="55" t="s">
        <v>51</v>
      </c>
      <c r="N1866" s="47">
        <f t="shared" si="46"/>
        <v>221.39999999999998</v>
      </c>
      <c r="O1866" s="54">
        <v>45772</v>
      </c>
      <c r="P1866" s="62">
        <v>643250</v>
      </c>
      <c r="R1866" t="str">
        <f t="shared" si="45"/>
        <v>Abr/25</v>
      </c>
    </row>
    <row r="1867" spans="2:18" ht="15.75" customHeight="1">
      <c r="B1867" s="54">
        <v>45771</v>
      </c>
      <c r="C1867" s="55" t="s">
        <v>187</v>
      </c>
      <c r="D1867" s="55">
        <v>2025</v>
      </c>
      <c r="E1867" s="56">
        <v>5</v>
      </c>
      <c r="F1867" s="57" t="s">
        <v>178</v>
      </c>
      <c r="G1867" s="57" t="s">
        <v>96</v>
      </c>
      <c r="H1867" s="57" t="s">
        <v>570</v>
      </c>
      <c r="I1867" s="59" t="s">
        <v>42</v>
      </c>
      <c r="J1867" s="60">
        <v>18.3</v>
      </c>
      <c r="K1867" s="47">
        <f t="shared" si="41"/>
        <v>91.5</v>
      </c>
      <c r="L1867" s="60"/>
      <c r="M1867" s="55" t="s">
        <v>51</v>
      </c>
      <c r="N1867" s="47">
        <f t="shared" si="46"/>
        <v>91.5</v>
      </c>
      <c r="O1867" s="54">
        <v>45772</v>
      </c>
      <c r="P1867" s="62">
        <v>643250</v>
      </c>
      <c r="R1867" t="str">
        <f t="shared" si="45"/>
        <v>Abr/25</v>
      </c>
    </row>
    <row r="1868" spans="2:18" ht="15.75" customHeight="1">
      <c r="B1868" s="54">
        <v>45771</v>
      </c>
      <c r="C1868" s="55" t="s">
        <v>187</v>
      </c>
      <c r="D1868" s="55">
        <v>2025</v>
      </c>
      <c r="E1868" s="56">
        <v>96</v>
      </c>
      <c r="F1868" s="57" t="s">
        <v>188</v>
      </c>
      <c r="G1868" s="57" t="s">
        <v>96</v>
      </c>
      <c r="H1868" s="57" t="s">
        <v>223</v>
      </c>
      <c r="I1868" s="59" t="s">
        <v>42</v>
      </c>
      <c r="J1868" s="60">
        <v>7.24</v>
      </c>
      <c r="K1868" s="47">
        <f t="shared" si="41"/>
        <v>695.04</v>
      </c>
      <c r="L1868" s="60"/>
      <c r="M1868" s="55" t="s">
        <v>51</v>
      </c>
      <c r="N1868" s="47">
        <f t="shared" si="46"/>
        <v>695.04</v>
      </c>
      <c r="O1868" s="54">
        <v>45778</v>
      </c>
      <c r="P1868" s="62">
        <v>1379340</v>
      </c>
      <c r="R1868" t="str">
        <f t="shared" si="45"/>
        <v>Abr/25</v>
      </c>
    </row>
    <row r="1869" spans="2:18" ht="15.75" customHeight="1">
      <c r="B1869" s="54">
        <v>45771</v>
      </c>
      <c r="C1869" s="55" t="s">
        <v>187</v>
      </c>
      <c r="D1869" s="55">
        <v>2025</v>
      </c>
      <c r="E1869" s="56">
        <v>6</v>
      </c>
      <c r="F1869" s="58" t="s">
        <v>882</v>
      </c>
      <c r="G1869" s="57" t="s">
        <v>46</v>
      </c>
      <c r="H1869" s="58" t="s">
        <v>220</v>
      </c>
      <c r="I1869" s="59" t="s">
        <v>42</v>
      </c>
      <c r="J1869" s="96">
        <v>6.5</v>
      </c>
      <c r="K1869" s="47">
        <f t="shared" si="41"/>
        <v>39</v>
      </c>
      <c r="L1869" s="60"/>
      <c r="M1869" s="55" t="s">
        <v>43</v>
      </c>
      <c r="N1869" s="47">
        <f t="shared" si="46"/>
        <v>39</v>
      </c>
      <c r="O1869" s="54">
        <v>45777</v>
      </c>
      <c r="P1869" s="97">
        <v>25125</v>
      </c>
      <c r="R1869" t="str">
        <f t="shared" si="45"/>
        <v>Abr/25</v>
      </c>
    </row>
    <row r="1870" spans="2:18" ht="15.75" customHeight="1">
      <c r="B1870" s="54">
        <v>45771</v>
      </c>
      <c r="C1870" s="55" t="s">
        <v>187</v>
      </c>
      <c r="D1870" s="55">
        <v>2025</v>
      </c>
      <c r="E1870" s="56">
        <v>1</v>
      </c>
      <c r="F1870" s="57" t="s">
        <v>391</v>
      </c>
      <c r="G1870" s="57" t="s">
        <v>46</v>
      </c>
      <c r="H1870" s="58" t="s">
        <v>220</v>
      </c>
      <c r="I1870" s="59" t="s">
        <v>42</v>
      </c>
      <c r="J1870" s="60">
        <v>7.5</v>
      </c>
      <c r="K1870" s="47">
        <f t="shared" si="41"/>
        <v>7.5</v>
      </c>
      <c r="L1870" s="60"/>
      <c r="M1870" s="55" t="s">
        <v>43</v>
      </c>
      <c r="N1870" s="47">
        <f t="shared" si="46"/>
        <v>7.5</v>
      </c>
      <c r="O1870" s="54">
        <v>45777</v>
      </c>
      <c r="P1870" s="97">
        <v>25125</v>
      </c>
      <c r="R1870" t="str">
        <f t="shared" si="45"/>
        <v>Abr/25</v>
      </c>
    </row>
    <row r="1871" spans="2:18" ht="15.75" customHeight="1">
      <c r="B1871" s="54">
        <v>45772</v>
      </c>
      <c r="C1871" s="55" t="s">
        <v>187</v>
      </c>
      <c r="D1871" s="55">
        <v>2025</v>
      </c>
      <c r="E1871" s="56">
        <v>8</v>
      </c>
      <c r="F1871" s="57" t="s">
        <v>64</v>
      </c>
      <c r="G1871" s="58" t="s">
        <v>46</v>
      </c>
      <c r="H1871" s="57" t="s">
        <v>65</v>
      </c>
      <c r="I1871" s="59" t="s">
        <v>42</v>
      </c>
      <c r="J1871" s="60">
        <v>32.99</v>
      </c>
      <c r="K1871" s="47">
        <f t="shared" si="41"/>
        <v>263.92</v>
      </c>
      <c r="L1871" s="60"/>
      <c r="M1871" s="55" t="s">
        <v>43</v>
      </c>
      <c r="N1871" s="47">
        <f t="shared" si="46"/>
        <v>263.92</v>
      </c>
      <c r="O1871" s="54">
        <v>45777</v>
      </c>
      <c r="P1871" s="97">
        <v>20259</v>
      </c>
      <c r="R1871" t="str">
        <f t="shared" si="45"/>
        <v>Abr/25</v>
      </c>
    </row>
    <row r="1872" spans="2:18" ht="15.75" customHeight="1">
      <c r="B1872" s="54">
        <v>45772</v>
      </c>
      <c r="C1872" s="55" t="s">
        <v>187</v>
      </c>
      <c r="D1872" s="55">
        <v>2025</v>
      </c>
      <c r="E1872" s="56">
        <v>3</v>
      </c>
      <c r="F1872" s="57" t="s">
        <v>66</v>
      </c>
      <c r="G1872" s="57" t="s">
        <v>46</v>
      </c>
      <c r="H1872" s="57" t="s">
        <v>65</v>
      </c>
      <c r="I1872" s="59" t="s">
        <v>42</v>
      </c>
      <c r="J1872" s="60">
        <v>27</v>
      </c>
      <c r="K1872" s="47">
        <f t="shared" si="41"/>
        <v>81</v>
      </c>
      <c r="L1872" s="60"/>
      <c r="M1872" s="55" t="s">
        <v>43</v>
      </c>
      <c r="N1872" s="47">
        <f t="shared" si="46"/>
        <v>81</v>
      </c>
      <c r="O1872" s="54">
        <v>45777</v>
      </c>
      <c r="P1872" s="97">
        <v>20259</v>
      </c>
      <c r="R1872" t="str">
        <f t="shared" si="45"/>
        <v>Abr/25</v>
      </c>
    </row>
    <row r="1873" spans="2:18" ht="15.75" customHeight="1">
      <c r="B1873" s="54">
        <v>45772</v>
      </c>
      <c r="C1873" s="55" t="s">
        <v>187</v>
      </c>
      <c r="D1873" s="55">
        <v>2025</v>
      </c>
      <c r="E1873" s="56">
        <v>2</v>
      </c>
      <c r="F1873" s="57" t="s">
        <v>219</v>
      </c>
      <c r="G1873" s="57" t="s">
        <v>40</v>
      </c>
      <c r="H1873" s="57" t="s">
        <v>220</v>
      </c>
      <c r="I1873" s="59" t="s">
        <v>42</v>
      </c>
      <c r="J1873" s="60">
        <v>80</v>
      </c>
      <c r="K1873" s="47">
        <f t="shared" si="41"/>
        <v>160</v>
      </c>
      <c r="L1873" s="60"/>
      <c r="M1873" s="55" t="s">
        <v>43</v>
      </c>
      <c r="N1873" s="47">
        <f t="shared" si="46"/>
        <v>160</v>
      </c>
      <c r="O1873" s="54">
        <v>45777</v>
      </c>
      <c r="P1873" s="62">
        <v>0</v>
      </c>
      <c r="R1873" t="str">
        <f t="shared" si="45"/>
        <v>Abr/25</v>
      </c>
    </row>
    <row r="1874" spans="2:18" ht="15.75" customHeight="1">
      <c r="B1874" s="54">
        <v>45772</v>
      </c>
      <c r="C1874" s="55" t="s">
        <v>187</v>
      </c>
      <c r="D1874" s="55">
        <v>2025</v>
      </c>
      <c r="E1874" s="56">
        <v>10</v>
      </c>
      <c r="F1874" s="57" t="s">
        <v>81</v>
      </c>
      <c r="G1874" s="57" t="s">
        <v>77</v>
      </c>
      <c r="H1874" s="57" t="s">
        <v>78</v>
      </c>
      <c r="I1874" s="59" t="s">
        <v>42</v>
      </c>
      <c r="J1874" s="60">
        <v>510</v>
      </c>
      <c r="K1874" s="47">
        <f t="shared" si="41"/>
        <v>5100</v>
      </c>
      <c r="L1874" s="60"/>
      <c r="M1874" s="55" t="s">
        <v>43</v>
      </c>
      <c r="N1874" s="47">
        <f t="shared" si="46"/>
        <v>5100</v>
      </c>
      <c r="O1874" s="54">
        <v>45776</v>
      </c>
      <c r="P1874" s="62">
        <v>1110</v>
      </c>
      <c r="R1874" t="str">
        <f t="shared" si="45"/>
        <v>Abr/25</v>
      </c>
    </row>
    <row r="1875" spans="2:18" ht="15.75" customHeight="1">
      <c r="B1875" s="54">
        <v>45772</v>
      </c>
      <c r="C1875" s="55" t="s">
        <v>187</v>
      </c>
      <c r="D1875" s="55">
        <v>2025</v>
      </c>
      <c r="E1875" s="56">
        <v>1</v>
      </c>
      <c r="F1875" s="57" t="s">
        <v>883</v>
      </c>
      <c r="G1875" s="57" t="s">
        <v>108</v>
      </c>
      <c r="H1875" s="57" t="s">
        <v>884</v>
      </c>
      <c r="I1875" s="59" t="s">
        <v>42</v>
      </c>
      <c r="J1875" s="60">
        <v>200</v>
      </c>
      <c r="K1875" s="47">
        <f t="shared" si="41"/>
        <v>200</v>
      </c>
      <c r="L1875" s="60"/>
      <c r="M1875" s="55" t="s">
        <v>43</v>
      </c>
      <c r="N1875" s="47">
        <f t="shared" si="46"/>
        <v>200</v>
      </c>
      <c r="O1875" s="54">
        <v>45772</v>
      </c>
      <c r="P1875" s="62">
        <v>0</v>
      </c>
      <c r="R1875" t="str">
        <f t="shared" si="45"/>
        <v>Abr/25</v>
      </c>
    </row>
    <row r="1876" spans="2:18" ht="15.75" customHeight="1">
      <c r="B1876" s="54">
        <v>45772</v>
      </c>
      <c r="C1876" s="55" t="s">
        <v>187</v>
      </c>
      <c r="D1876" s="55">
        <v>2025</v>
      </c>
      <c r="E1876" s="56">
        <v>1</v>
      </c>
      <c r="F1876" s="57" t="s">
        <v>647</v>
      </c>
      <c r="G1876" s="57" t="s">
        <v>96</v>
      </c>
      <c r="H1876" s="57" t="s">
        <v>570</v>
      </c>
      <c r="I1876" s="59" t="s">
        <v>42</v>
      </c>
      <c r="J1876" s="60">
        <v>312.89999999999998</v>
      </c>
      <c r="K1876" s="47">
        <f t="shared" si="41"/>
        <v>312.89999999999998</v>
      </c>
      <c r="L1876" s="60"/>
      <c r="M1876" s="55" t="s">
        <v>43</v>
      </c>
      <c r="N1876" s="47">
        <f t="shared" si="46"/>
        <v>312.89999999999998</v>
      </c>
      <c r="O1876" s="54">
        <v>45772</v>
      </c>
      <c r="P1876" s="62">
        <v>0</v>
      </c>
      <c r="R1876" t="str">
        <f t="shared" si="45"/>
        <v>Abr/25</v>
      </c>
    </row>
    <row r="1877" spans="2:18" ht="15.75" customHeight="1">
      <c r="B1877" s="54">
        <v>45772</v>
      </c>
      <c r="C1877" s="55" t="s">
        <v>187</v>
      </c>
      <c r="D1877" s="55">
        <v>2025</v>
      </c>
      <c r="E1877" s="56">
        <v>1</v>
      </c>
      <c r="F1877" s="57" t="s">
        <v>885</v>
      </c>
      <c r="G1877" s="57" t="s">
        <v>61</v>
      </c>
      <c r="H1877" s="57" t="s">
        <v>128</v>
      </c>
      <c r="I1877" s="59" t="s">
        <v>42</v>
      </c>
      <c r="J1877" s="60">
        <v>191.9</v>
      </c>
      <c r="K1877" s="47">
        <f t="shared" si="41"/>
        <v>191.9</v>
      </c>
      <c r="L1877" s="60"/>
      <c r="M1877" s="55" t="s">
        <v>43</v>
      </c>
      <c r="N1877" s="47">
        <f t="shared" si="46"/>
        <v>191.9</v>
      </c>
      <c r="O1877" s="54">
        <v>45772</v>
      </c>
      <c r="P1877" s="62">
        <v>0</v>
      </c>
      <c r="R1877" t="str">
        <f t="shared" si="45"/>
        <v>Abr/25</v>
      </c>
    </row>
    <row r="1878" spans="2:18" ht="15.75" customHeight="1">
      <c r="B1878" s="54">
        <v>45773</v>
      </c>
      <c r="C1878" s="55" t="s">
        <v>187</v>
      </c>
      <c r="D1878" s="55">
        <v>2025</v>
      </c>
      <c r="E1878" s="56">
        <v>6</v>
      </c>
      <c r="F1878" s="57" t="s">
        <v>64</v>
      </c>
      <c r="G1878" s="58" t="s">
        <v>46</v>
      </c>
      <c r="H1878" s="57" t="s">
        <v>65</v>
      </c>
      <c r="I1878" s="59" t="s">
        <v>42</v>
      </c>
      <c r="J1878" s="60">
        <v>32.99</v>
      </c>
      <c r="K1878" s="47">
        <f t="shared" si="41"/>
        <v>197.94</v>
      </c>
      <c r="L1878" s="60"/>
      <c r="M1878" s="55" t="s">
        <v>43</v>
      </c>
      <c r="N1878" s="47">
        <f t="shared" si="46"/>
        <v>197.94</v>
      </c>
      <c r="O1878" s="54">
        <v>45777</v>
      </c>
      <c r="P1878" s="97">
        <v>20300</v>
      </c>
      <c r="R1878" t="str">
        <f t="shared" si="45"/>
        <v>Abr/25</v>
      </c>
    </row>
    <row r="1879" spans="2:18" ht="15.75" customHeight="1">
      <c r="B1879" s="54">
        <v>45773</v>
      </c>
      <c r="C1879" s="55" t="s">
        <v>187</v>
      </c>
      <c r="D1879" s="55">
        <v>2025</v>
      </c>
      <c r="E1879" s="56">
        <v>6</v>
      </c>
      <c r="F1879" s="57" t="s">
        <v>66</v>
      </c>
      <c r="G1879" s="57" t="s">
        <v>46</v>
      </c>
      <c r="H1879" s="57" t="s">
        <v>65</v>
      </c>
      <c r="I1879" s="59" t="s">
        <v>42</v>
      </c>
      <c r="J1879" s="60">
        <v>27</v>
      </c>
      <c r="K1879" s="47">
        <f t="shared" si="41"/>
        <v>162</v>
      </c>
      <c r="L1879" s="60"/>
      <c r="M1879" s="55" t="s">
        <v>43</v>
      </c>
      <c r="N1879" s="47">
        <f t="shared" si="46"/>
        <v>162</v>
      </c>
      <c r="O1879" s="54">
        <v>45777</v>
      </c>
      <c r="P1879" s="97">
        <v>20300</v>
      </c>
      <c r="R1879" t="str">
        <f t="shared" si="45"/>
        <v>Abr/25</v>
      </c>
    </row>
    <row r="1880" spans="2:18" ht="15.75" customHeight="1">
      <c r="B1880" s="54">
        <v>45773</v>
      </c>
      <c r="C1880" s="55" t="s">
        <v>187</v>
      </c>
      <c r="D1880" s="55">
        <v>2025</v>
      </c>
      <c r="E1880" s="56">
        <v>2</v>
      </c>
      <c r="F1880" s="57" t="s">
        <v>219</v>
      </c>
      <c r="G1880" s="57" t="s">
        <v>40</v>
      </c>
      <c r="H1880" s="57" t="s">
        <v>220</v>
      </c>
      <c r="I1880" s="59" t="s">
        <v>42</v>
      </c>
      <c r="J1880" s="60">
        <v>80</v>
      </c>
      <c r="K1880" s="47">
        <f t="shared" si="41"/>
        <v>160</v>
      </c>
      <c r="L1880" s="60"/>
      <c r="M1880" s="55" t="s">
        <v>43</v>
      </c>
      <c r="N1880" s="47">
        <f t="shared" si="46"/>
        <v>160</v>
      </c>
      <c r="O1880" s="54">
        <v>45777</v>
      </c>
      <c r="P1880" s="62">
        <v>25177</v>
      </c>
      <c r="R1880" t="str">
        <f t="shared" si="45"/>
        <v>Abr/25</v>
      </c>
    </row>
    <row r="1881" spans="2:18" ht="15.75" customHeight="1">
      <c r="B1881" s="54">
        <v>45773</v>
      </c>
      <c r="C1881" s="55" t="s">
        <v>187</v>
      </c>
      <c r="D1881" s="55">
        <v>2025</v>
      </c>
      <c r="E1881" s="56">
        <v>1</v>
      </c>
      <c r="F1881" s="58" t="s">
        <v>744</v>
      </c>
      <c r="G1881" s="57" t="s">
        <v>46</v>
      </c>
      <c r="H1881" s="57" t="s">
        <v>220</v>
      </c>
      <c r="I1881" s="59" t="s">
        <v>42</v>
      </c>
      <c r="J1881" s="96">
        <v>6</v>
      </c>
      <c r="K1881" s="47">
        <f t="shared" si="41"/>
        <v>6</v>
      </c>
      <c r="L1881" s="60"/>
      <c r="M1881" s="55" t="s">
        <v>43</v>
      </c>
      <c r="N1881" s="47">
        <f t="shared" si="46"/>
        <v>6</v>
      </c>
      <c r="O1881" s="54">
        <v>45777</v>
      </c>
      <c r="P1881" s="62">
        <v>25177</v>
      </c>
      <c r="R1881" t="str">
        <f t="shared" si="45"/>
        <v>Abr/25</v>
      </c>
    </row>
    <row r="1882" spans="2:18" ht="15.75" customHeight="1">
      <c r="B1882" s="54">
        <v>45773</v>
      </c>
      <c r="C1882" s="55" t="s">
        <v>187</v>
      </c>
      <c r="D1882" s="55">
        <v>2025</v>
      </c>
      <c r="E1882" s="56">
        <v>3</v>
      </c>
      <c r="F1882" s="58" t="s">
        <v>886</v>
      </c>
      <c r="G1882" s="57" t="s">
        <v>40</v>
      </c>
      <c r="H1882" s="57" t="s">
        <v>220</v>
      </c>
      <c r="I1882" s="59" t="s">
        <v>42</v>
      </c>
      <c r="J1882" s="96">
        <v>0.9</v>
      </c>
      <c r="K1882" s="47">
        <f t="shared" si="41"/>
        <v>2.7</v>
      </c>
      <c r="L1882" s="60"/>
      <c r="M1882" s="55" t="s">
        <v>43</v>
      </c>
      <c r="N1882" s="47">
        <f t="shared" si="46"/>
        <v>2.7</v>
      </c>
      <c r="O1882" s="54">
        <v>45777</v>
      </c>
      <c r="P1882" s="62">
        <v>25177</v>
      </c>
      <c r="R1882" t="str">
        <f t="shared" si="45"/>
        <v>Abr/25</v>
      </c>
    </row>
    <row r="1883" spans="2:18" ht="15.75" customHeight="1">
      <c r="B1883" s="54">
        <v>45773</v>
      </c>
      <c r="C1883" s="55" t="s">
        <v>187</v>
      </c>
      <c r="D1883" s="55">
        <v>2025</v>
      </c>
      <c r="E1883" s="56">
        <v>1</v>
      </c>
      <c r="F1883" s="58" t="s">
        <v>391</v>
      </c>
      <c r="G1883" s="57" t="s">
        <v>46</v>
      </c>
      <c r="H1883" s="57" t="s">
        <v>220</v>
      </c>
      <c r="I1883" s="59" t="s">
        <v>42</v>
      </c>
      <c r="J1883" s="96">
        <v>6</v>
      </c>
      <c r="K1883" s="47">
        <f t="shared" si="41"/>
        <v>6</v>
      </c>
      <c r="L1883" s="60"/>
      <c r="M1883" s="55" t="s">
        <v>43</v>
      </c>
      <c r="N1883" s="47">
        <f t="shared" si="46"/>
        <v>6</v>
      </c>
      <c r="O1883" s="54">
        <v>45777</v>
      </c>
      <c r="P1883" s="62">
        <v>25177</v>
      </c>
      <c r="R1883" t="str">
        <f t="shared" si="45"/>
        <v>Abr/25</v>
      </c>
    </row>
    <row r="1884" spans="2:18" ht="15.75" customHeight="1">
      <c r="B1884" s="54">
        <v>45773</v>
      </c>
      <c r="C1884" s="55" t="s">
        <v>187</v>
      </c>
      <c r="D1884" s="55">
        <v>2025</v>
      </c>
      <c r="E1884" s="56">
        <v>4</v>
      </c>
      <c r="F1884" s="57" t="s">
        <v>882</v>
      </c>
      <c r="G1884" s="57" t="s">
        <v>46</v>
      </c>
      <c r="H1884" s="57" t="s">
        <v>220</v>
      </c>
      <c r="I1884" s="59" t="s">
        <v>42</v>
      </c>
      <c r="J1884" s="60">
        <v>6.5</v>
      </c>
      <c r="K1884" s="47">
        <f t="shared" si="41"/>
        <v>26</v>
      </c>
      <c r="L1884" s="60"/>
      <c r="M1884" s="55" t="s">
        <v>43</v>
      </c>
      <c r="N1884" s="47">
        <f t="shared" si="46"/>
        <v>26</v>
      </c>
      <c r="O1884" s="54">
        <v>45777</v>
      </c>
      <c r="P1884" s="62">
        <v>25177</v>
      </c>
      <c r="R1884" t="str">
        <f t="shared" si="45"/>
        <v>Abr/25</v>
      </c>
    </row>
    <row r="1885" spans="2:18" ht="15.75" customHeight="1">
      <c r="B1885" s="54">
        <v>45773</v>
      </c>
      <c r="C1885" s="55" t="s">
        <v>187</v>
      </c>
      <c r="D1885" s="55">
        <v>2025</v>
      </c>
      <c r="E1885" s="56">
        <v>10</v>
      </c>
      <c r="F1885" s="57" t="s">
        <v>81</v>
      </c>
      <c r="G1885" s="57" t="s">
        <v>77</v>
      </c>
      <c r="H1885" s="57" t="s">
        <v>78</v>
      </c>
      <c r="I1885" s="59" t="s">
        <v>42</v>
      </c>
      <c r="J1885" s="60">
        <v>510</v>
      </c>
      <c r="K1885" s="47">
        <f t="shared" si="41"/>
        <v>5100</v>
      </c>
      <c r="L1885" s="60"/>
      <c r="M1885" s="55" t="s">
        <v>43</v>
      </c>
      <c r="N1885" s="47">
        <f t="shared" si="46"/>
        <v>5100</v>
      </c>
      <c r="O1885" s="54">
        <v>45776</v>
      </c>
      <c r="P1885" s="62">
        <v>1112</v>
      </c>
      <c r="R1885" t="str">
        <f t="shared" si="45"/>
        <v>Abr/25</v>
      </c>
    </row>
    <row r="1886" spans="2:18" ht="15.75" customHeight="1">
      <c r="B1886" s="54">
        <v>45773</v>
      </c>
      <c r="C1886" s="55" t="s">
        <v>187</v>
      </c>
      <c r="D1886" s="55">
        <v>2025</v>
      </c>
      <c r="E1886" s="56">
        <v>4</v>
      </c>
      <c r="F1886" s="57" t="s">
        <v>843</v>
      </c>
      <c r="G1886" s="57" t="s">
        <v>40</v>
      </c>
      <c r="H1886" s="57" t="s">
        <v>887</v>
      </c>
      <c r="I1886" s="59" t="s">
        <v>42</v>
      </c>
      <c r="J1886" s="60">
        <v>109.9</v>
      </c>
      <c r="K1886" s="47">
        <f t="shared" si="41"/>
        <v>439.6</v>
      </c>
      <c r="L1886" s="60"/>
      <c r="M1886" s="55" t="s">
        <v>43</v>
      </c>
      <c r="N1886" s="47">
        <f t="shared" si="46"/>
        <v>439.6</v>
      </c>
      <c r="O1886" s="54">
        <v>45773</v>
      </c>
      <c r="P1886" s="62">
        <v>0</v>
      </c>
      <c r="R1886" t="str">
        <f t="shared" si="45"/>
        <v>Abr/25</v>
      </c>
    </row>
    <row r="1887" spans="2:18" ht="15.75" customHeight="1">
      <c r="B1887" s="54">
        <v>45775</v>
      </c>
      <c r="C1887" s="55" t="s">
        <v>187</v>
      </c>
      <c r="D1887" s="55">
        <v>2025</v>
      </c>
      <c r="E1887" s="56">
        <v>1</v>
      </c>
      <c r="F1887" s="57" t="s">
        <v>714</v>
      </c>
      <c r="G1887" s="57" t="s">
        <v>46</v>
      </c>
      <c r="H1887" s="58" t="s">
        <v>594</v>
      </c>
      <c r="I1887" s="59" t="s">
        <v>42</v>
      </c>
      <c r="J1887" s="96">
        <v>155</v>
      </c>
      <c r="K1887" s="47">
        <f t="shared" si="41"/>
        <v>155</v>
      </c>
      <c r="L1887" s="60"/>
      <c r="M1887" s="55" t="s">
        <v>51</v>
      </c>
      <c r="N1887" s="47">
        <f t="shared" si="46"/>
        <v>155</v>
      </c>
      <c r="O1887" s="54">
        <v>45789</v>
      </c>
      <c r="P1887" s="97">
        <v>902587</v>
      </c>
      <c r="R1887" t="str">
        <f t="shared" si="45"/>
        <v>Abr/25</v>
      </c>
    </row>
    <row r="1888" spans="2:18" ht="15.75" customHeight="1">
      <c r="B1888" s="54">
        <v>45775</v>
      </c>
      <c r="C1888" s="55" t="s">
        <v>187</v>
      </c>
      <c r="D1888" s="55">
        <v>2025</v>
      </c>
      <c r="E1888" s="56">
        <v>1.05</v>
      </c>
      <c r="F1888" s="58" t="s">
        <v>888</v>
      </c>
      <c r="G1888" s="57" t="s">
        <v>46</v>
      </c>
      <c r="H1888" s="58" t="s">
        <v>594</v>
      </c>
      <c r="I1888" s="59" t="s">
        <v>42</v>
      </c>
      <c r="J1888" s="96">
        <v>90.03</v>
      </c>
      <c r="K1888" s="47">
        <f t="shared" si="41"/>
        <v>94.531500000000008</v>
      </c>
      <c r="L1888" s="60"/>
      <c r="M1888" s="55" t="s">
        <v>51</v>
      </c>
      <c r="N1888" s="47">
        <f t="shared" si="46"/>
        <v>94.531500000000008</v>
      </c>
      <c r="O1888" s="54">
        <v>45789</v>
      </c>
      <c r="P1888" s="97">
        <v>902587</v>
      </c>
      <c r="R1888" t="str">
        <f t="shared" si="45"/>
        <v>Abr/25</v>
      </c>
    </row>
    <row r="1889" spans="2:18" ht="15.75" customHeight="1">
      <c r="B1889" s="54">
        <v>45776</v>
      </c>
      <c r="C1889" s="55" t="s">
        <v>187</v>
      </c>
      <c r="D1889" s="55">
        <v>2025</v>
      </c>
      <c r="E1889" s="56">
        <v>1</v>
      </c>
      <c r="F1889" s="57" t="s">
        <v>889</v>
      </c>
      <c r="G1889" s="57" t="s">
        <v>46</v>
      </c>
      <c r="H1889" s="57" t="s">
        <v>568</v>
      </c>
      <c r="I1889" s="59" t="s">
        <v>42</v>
      </c>
      <c r="J1889" s="60">
        <v>758.11</v>
      </c>
      <c r="K1889" s="47">
        <f t="shared" si="41"/>
        <v>758.11</v>
      </c>
      <c r="L1889" s="60"/>
      <c r="M1889" s="55" t="s">
        <v>43</v>
      </c>
      <c r="N1889" s="47">
        <f t="shared" si="46"/>
        <v>758.11</v>
      </c>
      <c r="O1889" s="54">
        <v>45776</v>
      </c>
      <c r="P1889" s="62">
        <v>0</v>
      </c>
      <c r="R1889" t="str">
        <f t="shared" si="45"/>
        <v>Abr/25</v>
      </c>
    </row>
    <row r="1890" spans="2:18" ht="15.75" customHeight="1">
      <c r="B1890" s="54">
        <v>45776</v>
      </c>
      <c r="C1890" s="55" t="s">
        <v>187</v>
      </c>
      <c r="D1890" s="55">
        <v>2025</v>
      </c>
      <c r="E1890" s="56">
        <v>1</v>
      </c>
      <c r="F1890" s="57" t="s">
        <v>39</v>
      </c>
      <c r="G1890" s="57" t="s">
        <v>40</v>
      </c>
      <c r="H1890" s="57" t="s">
        <v>300</v>
      </c>
      <c r="I1890" s="59" t="s">
        <v>42</v>
      </c>
      <c r="J1890" s="60">
        <v>423</v>
      </c>
      <c r="K1890" s="47">
        <f t="shared" si="41"/>
        <v>423</v>
      </c>
      <c r="L1890" s="60"/>
      <c r="M1890" s="55" t="s">
        <v>43</v>
      </c>
      <c r="N1890" s="47">
        <f t="shared" si="46"/>
        <v>423</v>
      </c>
      <c r="O1890" s="54">
        <v>45776</v>
      </c>
      <c r="P1890" s="62">
        <v>0</v>
      </c>
      <c r="R1890" t="str">
        <f t="shared" si="45"/>
        <v>Abr/25</v>
      </c>
    </row>
    <row r="1891" spans="2:18" ht="15.75" customHeight="1">
      <c r="B1891" s="54">
        <v>45776</v>
      </c>
      <c r="C1891" s="55" t="s">
        <v>187</v>
      </c>
      <c r="D1891" s="55">
        <v>2025</v>
      </c>
      <c r="E1891" s="56">
        <v>1</v>
      </c>
      <c r="F1891" s="57" t="s">
        <v>246</v>
      </c>
      <c r="G1891" s="57" t="s">
        <v>46</v>
      </c>
      <c r="H1891" s="57" t="s">
        <v>369</v>
      </c>
      <c r="I1891" s="59" t="s">
        <v>42</v>
      </c>
      <c r="J1891" s="60">
        <v>82.6</v>
      </c>
      <c r="K1891" s="47">
        <f t="shared" si="41"/>
        <v>82.6</v>
      </c>
      <c r="L1891" s="60"/>
      <c r="M1891" s="55" t="s">
        <v>43</v>
      </c>
      <c r="N1891" s="47">
        <f t="shared" si="46"/>
        <v>82.6</v>
      </c>
      <c r="O1891" s="54">
        <v>45776</v>
      </c>
      <c r="P1891" s="62">
        <v>0</v>
      </c>
      <c r="R1891" t="str">
        <f t="shared" si="45"/>
        <v>Abr/25</v>
      </c>
    </row>
    <row r="1892" spans="2:18" ht="15.75" customHeight="1">
      <c r="B1892" s="54">
        <v>45776</v>
      </c>
      <c r="C1892" s="55" t="s">
        <v>187</v>
      </c>
      <c r="D1892" s="55">
        <v>2025</v>
      </c>
      <c r="E1892" s="56">
        <v>1</v>
      </c>
      <c r="F1892" s="58" t="s">
        <v>455</v>
      </c>
      <c r="G1892" s="57" t="s">
        <v>46</v>
      </c>
      <c r="H1892" s="58" t="s">
        <v>220</v>
      </c>
      <c r="I1892" s="59" t="s">
        <v>42</v>
      </c>
      <c r="J1892" s="96">
        <v>78</v>
      </c>
      <c r="K1892" s="47">
        <f t="shared" si="41"/>
        <v>78</v>
      </c>
      <c r="L1892" s="60"/>
      <c r="M1892" s="55" t="s">
        <v>43</v>
      </c>
      <c r="N1892" s="47">
        <f t="shared" si="46"/>
        <v>78</v>
      </c>
      <c r="O1892" s="54">
        <v>45776</v>
      </c>
      <c r="P1892" s="97">
        <v>26188</v>
      </c>
      <c r="R1892" t="str">
        <f t="shared" si="45"/>
        <v>Abr/25</v>
      </c>
    </row>
    <row r="1893" spans="2:18" ht="15.75" customHeight="1">
      <c r="B1893" s="54">
        <v>45776</v>
      </c>
      <c r="C1893" s="55" t="s">
        <v>187</v>
      </c>
      <c r="D1893" s="55">
        <v>2025</v>
      </c>
      <c r="E1893" s="56">
        <v>1</v>
      </c>
      <c r="F1893" s="58" t="s">
        <v>219</v>
      </c>
      <c r="G1893" s="57" t="s">
        <v>40</v>
      </c>
      <c r="H1893" s="58" t="s">
        <v>220</v>
      </c>
      <c r="I1893" s="59" t="s">
        <v>42</v>
      </c>
      <c r="J1893" s="96">
        <v>3.5</v>
      </c>
      <c r="K1893" s="47">
        <f t="shared" si="41"/>
        <v>3.5</v>
      </c>
      <c r="L1893" s="60"/>
      <c r="M1893" s="55" t="s">
        <v>43</v>
      </c>
      <c r="N1893" s="47">
        <f t="shared" si="46"/>
        <v>3.5</v>
      </c>
      <c r="O1893" s="54">
        <v>45776</v>
      </c>
      <c r="P1893" s="97">
        <v>26188</v>
      </c>
      <c r="R1893" t="str">
        <f t="shared" si="45"/>
        <v>Abr/25</v>
      </c>
    </row>
    <row r="1894" spans="2:18" ht="15.75" customHeight="1">
      <c r="B1894" s="54">
        <v>45776</v>
      </c>
      <c r="C1894" s="55" t="s">
        <v>187</v>
      </c>
      <c r="D1894" s="55">
        <v>2025</v>
      </c>
      <c r="E1894" s="56">
        <v>1</v>
      </c>
      <c r="F1894" s="57" t="s">
        <v>744</v>
      </c>
      <c r="G1894" s="57" t="s">
        <v>46</v>
      </c>
      <c r="H1894" s="58" t="s">
        <v>220</v>
      </c>
      <c r="I1894" s="59" t="s">
        <v>42</v>
      </c>
      <c r="J1894" s="96">
        <v>6</v>
      </c>
      <c r="K1894" s="47">
        <f t="shared" si="41"/>
        <v>6</v>
      </c>
      <c r="L1894" s="60"/>
      <c r="M1894" s="55" t="s">
        <v>43</v>
      </c>
      <c r="N1894" s="47">
        <f t="shared" si="46"/>
        <v>6</v>
      </c>
      <c r="O1894" s="54">
        <v>45776</v>
      </c>
      <c r="P1894" s="97">
        <v>26188</v>
      </c>
      <c r="R1894" t="str">
        <f t="shared" si="45"/>
        <v>Abr/25</v>
      </c>
    </row>
    <row r="1895" spans="2:18" ht="15.75" customHeight="1">
      <c r="B1895" s="54">
        <v>45777</v>
      </c>
      <c r="C1895" s="55" t="s">
        <v>187</v>
      </c>
      <c r="D1895" s="55">
        <v>2025</v>
      </c>
      <c r="E1895" s="56">
        <v>1</v>
      </c>
      <c r="F1895" s="57" t="s">
        <v>439</v>
      </c>
      <c r="G1895" s="57" t="s">
        <v>57</v>
      </c>
      <c r="H1895" s="57" t="s">
        <v>295</v>
      </c>
      <c r="I1895" s="59" t="s">
        <v>42</v>
      </c>
      <c r="J1895" s="60">
        <v>1500</v>
      </c>
      <c r="K1895" s="47">
        <f t="shared" si="41"/>
        <v>1500</v>
      </c>
      <c r="L1895" s="60"/>
      <c r="M1895" s="55" t="s">
        <v>43</v>
      </c>
      <c r="N1895" s="47">
        <f t="shared" si="46"/>
        <v>1500</v>
      </c>
      <c r="O1895" s="54">
        <v>45787</v>
      </c>
      <c r="P1895" s="62">
        <v>0</v>
      </c>
      <c r="R1895" t="str">
        <f t="shared" si="45"/>
        <v>Abr/25</v>
      </c>
    </row>
    <row r="1896" spans="2:18" ht="15.75" customHeight="1">
      <c r="B1896" s="54">
        <v>45777</v>
      </c>
      <c r="C1896" s="55" t="s">
        <v>187</v>
      </c>
      <c r="D1896" s="55">
        <v>2025</v>
      </c>
      <c r="E1896" s="56">
        <v>1</v>
      </c>
      <c r="F1896" s="57" t="s">
        <v>890</v>
      </c>
      <c r="G1896" s="57" t="s">
        <v>104</v>
      </c>
      <c r="H1896" s="57" t="s">
        <v>847</v>
      </c>
      <c r="I1896" s="59" t="s">
        <v>42</v>
      </c>
      <c r="J1896" s="60">
        <v>115</v>
      </c>
      <c r="K1896" s="47">
        <f t="shared" si="41"/>
        <v>115</v>
      </c>
      <c r="L1896" s="60"/>
      <c r="M1896" s="55" t="s">
        <v>43</v>
      </c>
      <c r="N1896" s="47">
        <f t="shared" si="46"/>
        <v>115</v>
      </c>
      <c r="O1896" s="54">
        <v>45777</v>
      </c>
      <c r="P1896" s="62">
        <v>0</v>
      </c>
      <c r="R1896" t="str">
        <f t="shared" si="45"/>
        <v>Abr/25</v>
      </c>
    </row>
    <row r="1897" spans="2:18" ht="15.75" customHeight="1">
      <c r="B1897" s="54">
        <v>45777</v>
      </c>
      <c r="C1897" s="55" t="s">
        <v>187</v>
      </c>
      <c r="D1897" s="55">
        <v>2025</v>
      </c>
      <c r="E1897" s="56">
        <v>8</v>
      </c>
      <c r="F1897" s="57" t="s">
        <v>891</v>
      </c>
      <c r="G1897" s="57" t="s">
        <v>104</v>
      </c>
      <c r="H1897" s="57" t="s">
        <v>892</v>
      </c>
      <c r="I1897" s="59" t="s">
        <v>42</v>
      </c>
      <c r="J1897" s="60">
        <v>357.5</v>
      </c>
      <c r="K1897" s="47">
        <f t="shared" si="41"/>
        <v>2860</v>
      </c>
      <c r="L1897" s="60"/>
      <c r="M1897" s="55" t="s">
        <v>43</v>
      </c>
      <c r="N1897" s="47">
        <f t="shared" si="46"/>
        <v>2860</v>
      </c>
      <c r="O1897" s="54">
        <v>45777</v>
      </c>
      <c r="P1897" s="62">
        <v>0</v>
      </c>
      <c r="R1897" t="str">
        <f t="shared" si="45"/>
        <v>Abr/25</v>
      </c>
    </row>
    <row r="1898" spans="2:18" ht="15.75" customHeight="1">
      <c r="B1898" s="54">
        <v>45777</v>
      </c>
      <c r="C1898" s="55" t="s">
        <v>187</v>
      </c>
      <c r="D1898" s="55">
        <v>2025</v>
      </c>
      <c r="E1898" s="56">
        <v>1</v>
      </c>
      <c r="F1898" s="58"/>
      <c r="G1898" s="57"/>
      <c r="H1898" s="58"/>
      <c r="I1898" s="59"/>
      <c r="J1898" s="96"/>
      <c r="K1898" s="47">
        <f t="shared" si="41"/>
        <v>0</v>
      </c>
      <c r="L1898" s="60"/>
      <c r="M1898" s="55"/>
      <c r="N1898" s="47">
        <f t="shared" si="46"/>
        <v>0</v>
      </c>
      <c r="O1898" s="54"/>
      <c r="P1898" s="97"/>
      <c r="R1898" t="str">
        <f t="shared" si="45"/>
        <v>Abr/25</v>
      </c>
    </row>
    <row r="1899" spans="2:18" ht="15.75" customHeight="1">
      <c r="B1899" s="54">
        <v>45777</v>
      </c>
      <c r="C1899" s="55" t="s">
        <v>187</v>
      </c>
      <c r="D1899" s="55">
        <v>2025</v>
      </c>
      <c r="E1899" s="56">
        <v>1</v>
      </c>
      <c r="F1899" s="58"/>
      <c r="G1899" s="57"/>
      <c r="H1899" s="58"/>
      <c r="I1899" s="59"/>
      <c r="J1899" s="96"/>
      <c r="K1899" s="47">
        <f t="shared" si="41"/>
        <v>0</v>
      </c>
      <c r="L1899" s="60"/>
      <c r="M1899" s="55"/>
      <c r="N1899" s="47">
        <f t="shared" si="46"/>
        <v>0</v>
      </c>
      <c r="O1899" s="54"/>
      <c r="P1899" s="97"/>
      <c r="R1899" t="str">
        <f t="shared" si="45"/>
        <v>Abr/25</v>
      </c>
    </row>
    <row r="1900" spans="2:18" ht="15.75" customHeight="1">
      <c r="B1900" s="54">
        <v>45778</v>
      </c>
      <c r="C1900" s="55" t="s">
        <v>225</v>
      </c>
      <c r="D1900" s="55">
        <v>2025</v>
      </c>
      <c r="E1900" s="56">
        <v>1</v>
      </c>
      <c r="F1900" s="57" t="s">
        <v>378</v>
      </c>
      <c r="G1900" s="57" t="s">
        <v>46</v>
      </c>
      <c r="H1900" s="57" t="s">
        <v>379</v>
      </c>
      <c r="I1900" s="59" t="s">
        <v>42</v>
      </c>
      <c r="J1900" s="60">
        <v>450</v>
      </c>
      <c r="K1900" s="47">
        <f t="shared" si="41"/>
        <v>450</v>
      </c>
      <c r="L1900" s="60"/>
      <c r="M1900" s="55" t="s">
        <v>43</v>
      </c>
      <c r="N1900" s="47">
        <f t="shared" si="46"/>
        <v>450</v>
      </c>
      <c r="O1900" s="54">
        <v>45777</v>
      </c>
      <c r="P1900" s="62">
        <v>0</v>
      </c>
      <c r="R1900" t="str">
        <f t="shared" si="45"/>
        <v>Mai/25</v>
      </c>
    </row>
    <row r="1901" spans="2:18" ht="15.75" customHeight="1">
      <c r="B1901" s="54">
        <v>45778</v>
      </c>
      <c r="C1901" s="55" t="s">
        <v>225</v>
      </c>
      <c r="D1901" s="55">
        <v>2025</v>
      </c>
      <c r="E1901" s="56">
        <v>1</v>
      </c>
      <c r="F1901" s="51" t="s">
        <v>274</v>
      </c>
      <c r="G1901" s="45" t="s">
        <v>57</v>
      </c>
      <c r="H1901" s="51" t="s">
        <v>274</v>
      </c>
      <c r="I1901" s="46" t="s">
        <v>74</v>
      </c>
      <c r="J1901" s="66">
        <v>168.99</v>
      </c>
      <c r="K1901" s="47">
        <f t="shared" si="41"/>
        <v>168.99</v>
      </c>
      <c r="L1901" s="61"/>
      <c r="M1901" s="11" t="s">
        <v>43</v>
      </c>
      <c r="N1901" s="60">
        <f t="shared" si="46"/>
        <v>168.99</v>
      </c>
      <c r="O1901" s="74"/>
      <c r="P1901" s="132"/>
      <c r="R1901" t="str">
        <f t="shared" si="45"/>
        <v>Mai/25</v>
      </c>
    </row>
    <row r="1902" spans="2:18" ht="15.75" customHeight="1">
      <c r="B1902" s="54">
        <v>45778</v>
      </c>
      <c r="C1902" s="55" t="s">
        <v>225</v>
      </c>
      <c r="D1902" s="55">
        <v>2025</v>
      </c>
      <c r="E1902" s="44">
        <v>1</v>
      </c>
      <c r="F1902" s="51" t="s">
        <v>707</v>
      </c>
      <c r="G1902" s="45" t="s">
        <v>107</v>
      </c>
      <c r="H1902" s="51" t="s">
        <v>212</v>
      </c>
      <c r="I1902" s="46" t="s">
        <v>74</v>
      </c>
      <c r="J1902" s="66">
        <v>8500</v>
      </c>
      <c r="K1902" s="47">
        <f t="shared" si="41"/>
        <v>8500</v>
      </c>
      <c r="L1902" s="61"/>
      <c r="M1902" s="11" t="s">
        <v>43</v>
      </c>
      <c r="N1902" s="60">
        <f t="shared" si="46"/>
        <v>8500</v>
      </c>
      <c r="O1902" s="74"/>
      <c r="P1902" s="133"/>
      <c r="R1902" t="str">
        <f t="shared" si="45"/>
        <v>Mai/25</v>
      </c>
    </row>
    <row r="1903" spans="2:18" ht="15.75" customHeight="1">
      <c r="B1903" s="54">
        <v>45778</v>
      </c>
      <c r="C1903" s="55" t="s">
        <v>225</v>
      </c>
      <c r="D1903" s="55">
        <v>2025</v>
      </c>
      <c r="E1903" s="44">
        <v>1</v>
      </c>
      <c r="F1903" s="51" t="s">
        <v>277</v>
      </c>
      <c r="G1903" s="45" t="s">
        <v>105</v>
      </c>
      <c r="H1903" s="45" t="s">
        <v>278</v>
      </c>
      <c r="I1903" s="46" t="s">
        <v>74</v>
      </c>
      <c r="J1903" s="47">
        <v>10000</v>
      </c>
      <c r="K1903" s="47">
        <f t="shared" si="41"/>
        <v>10000</v>
      </c>
      <c r="L1903" s="61"/>
      <c r="M1903" s="11" t="s">
        <v>43</v>
      </c>
      <c r="N1903" s="60">
        <f t="shared" si="46"/>
        <v>10000</v>
      </c>
      <c r="O1903" s="74"/>
      <c r="P1903" s="133"/>
      <c r="R1903" t="str">
        <f t="shared" si="45"/>
        <v>Mai/25</v>
      </c>
    </row>
    <row r="1904" spans="2:18" ht="15.75" customHeight="1">
      <c r="B1904" s="54">
        <v>45778</v>
      </c>
      <c r="C1904" s="55" t="s">
        <v>225</v>
      </c>
      <c r="D1904" s="55">
        <v>2025</v>
      </c>
      <c r="E1904" s="44">
        <v>1</v>
      </c>
      <c r="F1904" s="51" t="s">
        <v>279</v>
      </c>
      <c r="G1904" s="11" t="s">
        <v>104</v>
      </c>
      <c r="H1904" s="51" t="s">
        <v>278</v>
      </c>
      <c r="I1904" s="46" t="s">
        <v>74</v>
      </c>
      <c r="J1904" s="47">
        <v>4000</v>
      </c>
      <c r="K1904" s="47">
        <f t="shared" si="41"/>
        <v>4000</v>
      </c>
      <c r="L1904" s="61"/>
      <c r="M1904" s="11" t="s">
        <v>43</v>
      </c>
      <c r="N1904" s="60">
        <f t="shared" si="46"/>
        <v>4000</v>
      </c>
      <c r="O1904" s="74"/>
      <c r="P1904" s="133"/>
      <c r="R1904" t="str">
        <f t="shared" si="45"/>
        <v>Mai/25</v>
      </c>
    </row>
    <row r="1905" spans="2:18" ht="15.75" customHeight="1">
      <c r="B1905" s="54">
        <v>45778</v>
      </c>
      <c r="C1905" s="55" t="s">
        <v>225</v>
      </c>
      <c r="D1905" s="55">
        <v>2025</v>
      </c>
      <c r="E1905" s="44">
        <v>1</v>
      </c>
      <c r="F1905" s="51" t="s">
        <v>281</v>
      </c>
      <c r="G1905" s="11" t="s">
        <v>104</v>
      </c>
      <c r="H1905" s="51" t="s">
        <v>113</v>
      </c>
      <c r="I1905" s="46" t="s">
        <v>55</v>
      </c>
      <c r="J1905" s="66">
        <v>2556</v>
      </c>
      <c r="K1905" s="47">
        <f t="shared" si="41"/>
        <v>2556</v>
      </c>
      <c r="L1905" s="61"/>
      <c r="M1905" s="11" t="s">
        <v>43</v>
      </c>
      <c r="N1905" s="60">
        <f t="shared" si="46"/>
        <v>2556</v>
      </c>
      <c r="O1905" s="74"/>
      <c r="P1905" s="133"/>
      <c r="R1905" t="str">
        <f t="shared" si="45"/>
        <v>Mai/25</v>
      </c>
    </row>
    <row r="1906" spans="2:18" ht="15.75" customHeight="1">
      <c r="B1906" s="54">
        <v>45778</v>
      </c>
      <c r="C1906" s="55" t="s">
        <v>225</v>
      </c>
      <c r="D1906" s="55">
        <v>2025</v>
      </c>
      <c r="E1906" s="44">
        <v>1</v>
      </c>
      <c r="F1906" s="51" t="s">
        <v>282</v>
      </c>
      <c r="G1906" s="45" t="s">
        <v>104</v>
      </c>
      <c r="H1906" s="51" t="s">
        <v>116</v>
      </c>
      <c r="I1906" s="46" t="s">
        <v>55</v>
      </c>
      <c r="J1906" s="66">
        <v>2800</v>
      </c>
      <c r="K1906" s="47">
        <f t="shared" si="41"/>
        <v>2800</v>
      </c>
      <c r="L1906" s="61"/>
      <c r="M1906" s="11" t="s">
        <v>43</v>
      </c>
      <c r="N1906" s="60">
        <f t="shared" si="46"/>
        <v>2800</v>
      </c>
      <c r="O1906" s="74"/>
      <c r="P1906" s="132"/>
      <c r="R1906" t="str">
        <f t="shared" si="45"/>
        <v>Mai/25</v>
      </c>
    </row>
    <row r="1907" spans="2:18" ht="15.75" customHeight="1">
      <c r="B1907" s="54">
        <v>45778</v>
      </c>
      <c r="C1907" s="55" t="s">
        <v>225</v>
      </c>
      <c r="D1907" s="55">
        <v>2025</v>
      </c>
      <c r="E1907" s="44">
        <v>1</v>
      </c>
      <c r="F1907" s="51" t="s">
        <v>283</v>
      </c>
      <c r="G1907" s="45" t="s">
        <v>104</v>
      </c>
      <c r="H1907" s="51" t="s">
        <v>116</v>
      </c>
      <c r="I1907" s="46" t="s">
        <v>55</v>
      </c>
      <c r="J1907" s="66">
        <v>1500</v>
      </c>
      <c r="K1907" s="47">
        <f t="shared" si="41"/>
        <v>1500</v>
      </c>
      <c r="L1907" s="61"/>
      <c r="M1907" s="11" t="s">
        <v>43</v>
      </c>
      <c r="N1907" s="60">
        <f t="shared" si="46"/>
        <v>1500</v>
      </c>
      <c r="O1907" s="74"/>
      <c r="P1907" s="133"/>
      <c r="R1907" t="str">
        <f t="shared" si="45"/>
        <v>Mai/25</v>
      </c>
    </row>
    <row r="1908" spans="2:18" ht="15.75" customHeight="1">
      <c r="B1908" s="54">
        <v>45778</v>
      </c>
      <c r="C1908" s="55" t="s">
        <v>225</v>
      </c>
      <c r="D1908" s="55">
        <v>2025</v>
      </c>
      <c r="E1908" s="44">
        <v>1</v>
      </c>
      <c r="F1908" s="51" t="s">
        <v>284</v>
      </c>
      <c r="G1908" s="45" t="s">
        <v>104</v>
      </c>
      <c r="H1908" s="51" t="s">
        <v>116</v>
      </c>
      <c r="I1908" s="46" t="s">
        <v>55</v>
      </c>
      <c r="J1908" s="66">
        <v>1350</v>
      </c>
      <c r="K1908" s="47">
        <f t="shared" si="41"/>
        <v>1350</v>
      </c>
      <c r="L1908" s="61"/>
      <c r="M1908" s="11" t="s">
        <v>43</v>
      </c>
      <c r="N1908" s="60">
        <f t="shared" si="46"/>
        <v>1350</v>
      </c>
      <c r="O1908" s="74"/>
      <c r="P1908" s="133"/>
      <c r="R1908" t="str">
        <f t="shared" si="45"/>
        <v>Mai/25</v>
      </c>
    </row>
    <row r="1909" spans="2:18" ht="15.75" customHeight="1">
      <c r="B1909" s="54">
        <v>45778</v>
      </c>
      <c r="C1909" s="55" t="s">
        <v>225</v>
      </c>
      <c r="D1909" s="55">
        <v>2025</v>
      </c>
      <c r="E1909" s="44">
        <v>1</v>
      </c>
      <c r="F1909" s="45" t="s">
        <v>285</v>
      </c>
      <c r="G1909" s="45" t="s">
        <v>104</v>
      </c>
      <c r="H1909" s="51" t="s">
        <v>113</v>
      </c>
      <c r="I1909" s="46" t="s">
        <v>55</v>
      </c>
      <c r="J1909" s="66">
        <v>1600</v>
      </c>
      <c r="K1909" s="47">
        <f t="shared" si="41"/>
        <v>1600</v>
      </c>
      <c r="L1909" s="61"/>
      <c r="M1909" s="11" t="s">
        <v>43</v>
      </c>
      <c r="N1909" s="60">
        <f t="shared" si="46"/>
        <v>1600</v>
      </c>
      <c r="O1909" s="74"/>
      <c r="P1909" s="133"/>
      <c r="R1909" t="str">
        <f t="shared" si="45"/>
        <v>Mai/25</v>
      </c>
    </row>
    <row r="1910" spans="2:18" ht="15.75" customHeight="1">
      <c r="B1910" s="54">
        <v>45778</v>
      </c>
      <c r="C1910" s="55" t="s">
        <v>225</v>
      </c>
      <c r="D1910" s="55">
        <v>2025</v>
      </c>
      <c r="E1910" s="44">
        <v>1</v>
      </c>
      <c r="F1910" s="45" t="s">
        <v>708</v>
      </c>
      <c r="G1910" s="45" t="s">
        <v>104</v>
      </c>
      <c r="H1910" s="51" t="s">
        <v>113</v>
      </c>
      <c r="I1910" s="46" t="s">
        <v>55</v>
      </c>
      <c r="J1910" s="66">
        <v>2200</v>
      </c>
      <c r="K1910" s="47">
        <f t="shared" si="41"/>
        <v>2200</v>
      </c>
      <c r="L1910" s="61"/>
      <c r="M1910" s="11" t="s">
        <v>43</v>
      </c>
      <c r="N1910" s="60">
        <f t="shared" si="46"/>
        <v>2200</v>
      </c>
      <c r="O1910" s="74"/>
      <c r="P1910" s="133"/>
      <c r="R1910" t="str">
        <f t="shared" si="45"/>
        <v>Mai/25</v>
      </c>
    </row>
    <row r="1911" spans="2:18" ht="15.75" customHeight="1">
      <c r="B1911" s="54">
        <v>45778</v>
      </c>
      <c r="C1911" s="55" t="s">
        <v>225</v>
      </c>
      <c r="D1911" s="55">
        <v>2025</v>
      </c>
      <c r="E1911" s="44">
        <v>1</v>
      </c>
      <c r="F1911" s="51" t="s">
        <v>468</v>
      </c>
      <c r="G1911" s="45" t="s">
        <v>104</v>
      </c>
      <c r="H1911" s="45" t="s">
        <v>113</v>
      </c>
      <c r="I1911" s="46" t="s">
        <v>55</v>
      </c>
      <c r="J1911" s="66">
        <v>500</v>
      </c>
      <c r="K1911" s="47">
        <f t="shared" si="41"/>
        <v>500</v>
      </c>
      <c r="L1911" s="61"/>
      <c r="M1911" s="11" t="s">
        <v>43</v>
      </c>
      <c r="N1911" s="60">
        <f t="shared" si="46"/>
        <v>500</v>
      </c>
      <c r="O1911" s="74"/>
      <c r="P1911" s="133"/>
      <c r="R1911" t="str">
        <f t="shared" si="45"/>
        <v>Mai/25</v>
      </c>
    </row>
    <row r="1912" spans="2:18" ht="15.75" customHeight="1">
      <c r="B1912" s="54">
        <v>45778</v>
      </c>
      <c r="C1912" s="55" t="s">
        <v>225</v>
      </c>
      <c r="D1912" s="55">
        <v>2025</v>
      </c>
      <c r="E1912" s="56">
        <v>1</v>
      </c>
      <c r="F1912" s="57" t="s">
        <v>290</v>
      </c>
      <c r="G1912" s="58" t="s">
        <v>57</v>
      </c>
      <c r="H1912" s="57" t="s">
        <v>58</v>
      </c>
      <c r="I1912" s="59" t="s">
        <v>55</v>
      </c>
      <c r="J1912" s="60">
        <v>1950</v>
      </c>
      <c r="K1912" s="47">
        <f t="shared" si="41"/>
        <v>1950</v>
      </c>
      <c r="L1912" s="61"/>
      <c r="M1912" s="55" t="s">
        <v>43</v>
      </c>
      <c r="N1912" s="60">
        <f t="shared" si="46"/>
        <v>1950</v>
      </c>
      <c r="O1912" s="74"/>
      <c r="P1912" s="133"/>
      <c r="R1912" t="str">
        <f t="shared" si="45"/>
        <v>Mai/25</v>
      </c>
    </row>
    <row r="1913" spans="2:18" ht="15.75" customHeight="1">
      <c r="B1913" s="54">
        <v>45778</v>
      </c>
      <c r="C1913" s="55" t="s">
        <v>225</v>
      </c>
      <c r="D1913" s="55">
        <v>2025</v>
      </c>
      <c r="E1913" s="44">
        <v>1</v>
      </c>
      <c r="F1913" s="51" t="s">
        <v>101</v>
      </c>
      <c r="G1913" s="45" t="s">
        <v>101</v>
      </c>
      <c r="H1913" s="51" t="s">
        <v>293</v>
      </c>
      <c r="I1913" s="46" t="s">
        <v>55</v>
      </c>
      <c r="J1913" s="66">
        <v>14500</v>
      </c>
      <c r="K1913" s="47">
        <f t="shared" si="41"/>
        <v>14500</v>
      </c>
      <c r="L1913" s="61"/>
      <c r="M1913" s="11" t="s">
        <v>43</v>
      </c>
      <c r="N1913" s="60">
        <f t="shared" si="46"/>
        <v>14500</v>
      </c>
      <c r="O1913" s="74"/>
      <c r="P1913" s="133"/>
      <c r="R1913" t="str">
        <f t="shared" si="45"/>
        <v>Mai/25</v>
      </c>
    </row>
    <row r="1914" spans="2:18" ht="15.75" customHeight="1">
      <c r="B1914" s="54">
        <v>45778</v>
      </c>
      <c r="C1914" s="55" t="s">
        <v>225</v>
      </c>
      <c r="D1914" s="55">
        <v>2025</v>
      </c>
      <c r="E1914" s="44">
        <v>1</v>
      </c>
      <c r="F1914" s="45" t="s">
        <v>48</v>
      </c>
      <c r="G1914" s="51" t="s">
        <v>49</v>
      </c>
      <c r="H1914" s="45" t="s">
        <v>50</v>
      </c>
      <c r="I1914" s="46" t="s">
        <v>55</v>
      </c>
      <c r="J1914" s="47">
        <v>20000</v>
      </c>
      <c r="K1914" s="47">
        <f t="shared" si="41"/>
        <v>20000</v>
      </c>
      <c r="L1914" s="61"/>
      <c r="M1914" s="11" t="s">
        <v>43</v>
      </c>
      <c r="N1914" s="60">
        <f t="shared" si="46"/>
        <v>20000</v>
      </c>
      <c r="O1914" s="74"/>
      <c r="P1914" s="133"/>
      <c r="R1914" t="str">
        <f t="shared" si="45"/>
        <v>Mai/25</v>
      </c>
    </row>
    <row r="1915" spans="2:18" ht="15.75" customHeight="1">
      <c r="B1915" s="54">
        <v>45778</v>
      </c>
      <c r="C1915" s="55" t="s">
        <v>225</v>
      </c>
      <c r="D1915" s="55">
        <v>2025</v>
      </c>
      <c r="E1915" s="56">
        <v>1</v>
      </c>
      <c r="F1915" s="51" t="s">
        <v>370</v>
      </c>
      <c r="G1915" s="45" t="s">
        <v>57</v>
      </c>
      <c r="H1915" s="51" t="s">
        <v>371</v>
      </c>
      <c r="I1915" s="46" t="s">
        <v>74</v>
      </c>
      <c r="J1915" s="66">
        <v>288.7</v>
      </c>
      <c r="K1915" s="47">
        <f t="shared" si="41"/>
        <v>288.7</v>
      </c>
      <c r="L1915" s="61"/>
      <c r="M1915" s="11" t="s">
        <v>43</v>
      </c>
      <c r="N1915" s="60">
        <f t="shared" si="46"/>
        <v>288.7</v>
      </c>
      <c r="O1915" s="74"/>
      <c r="P1915" s="133"/>
      <c r="R1915" t="str">
        <f t="shared" si="45"/>
        <v>Mai/25</v>
      </c>
    </row>
    <row r="1916" spans="2:18" ht="15.75" customHeight="1">
      <c r="B1916" s="54">
        <v>45778</v>
      </c>
      <c r="C1916" s="55" t="s">
        <v>225</v>
      </c>
      <c r="D1916" s="55">
        <v>2025</v>
      </c>
      <c r="E1916" s="56">
        <v>1</v>
      </c>
      <c r="F1916" s="51" t="s">
        <v>217</v>
      </c>
      <c r="G1916" s="45" t="s">
        <v>57</v>
      </c>
      <c r="H1916" s="51" t="s">
        <v>617</v>
      </c>
      <c r="I1916" s="46" t="s">
        <v>74</v>
      </c>
      <c r="J1916" s="66">
        <v>240</v>
      </c>
      <c r="K1916" s="47">
        <f t="shared" si="41"/>
        <v>240</v>
      </c>
      <c r="L1916" s="61"/>
      <c r="M1916" s="11" t="s">
        <v>43</v>
      </c>
      <c r="N1916" s="60">
        <f t="shared" si="46"/>
        <v>240</v>
      </c>
      <c r="O1916" s="74"/>
      <c r="P1916" s="133"/>
      <c r="R1916" t="str">
        <f t="shared" si="45"/>
        <v>Mai/25</v>
      </c>
    </row>
    <row r="1917" spans="2:18" ht="15.75" customHeight="1">
      <c r="B1917" s="54">
        <v>45778</v>
      </c>
      <c r="C1917" s="55" t="s">
        <v>225</v>
      </c>
      <c r="D1917" s="55">
        <v>2025</v>
      </c>
      <c r="E1917" s="44">
        <v>1</v>
      </c>
      <c r="F1917" s="45" t="s">
        <v>73</v>
      </c>
      <c r="G1917" s="45" t="s">
        <v>40</v>
      </c>
      <c r="H1917" s="45" t="s">
        <v>73</v>
      </c>
      <c r="I1917" s="46" t="s">
        <v>74</v>
      </c>
      <c r="J1917" s="47">
        <v>428</v>
      </c>
      <c r="K1917" s="47">
        <f t="shared" si="41"/>
        <v>428</v>
      </c>
      <c r="L1917" s="61"/>
      <c r="M1917" s="11" t="s">
        <v>43</v>
      </c>
      <c r="N1917" s="60">
        <f t="shared" si="46"/>
        <v>428</v>
      </c>
      <c r="O1917" s="74"/>
      <c r="P1917" s="133"/>
      <c r="R1917" t="str">
        <f t="shared" si="45"/>
        <v>Mai/25</v>
      </c>
    </row>
    <row r="1918" spans="2:18" ht="15.75" customHeight="1">
      <c r="B1918" s="54">
        <v>45778</v>
      </c>
      <c r="C1918" s="55" t="s">
        <v>225</v>
      </c>
      <c r="D1918" s="55">
        <v>2025</v>
      </c>
      <c r="E1918" s="44">
        <v>1</v>
      </c>
      <c r="F1918" s="45" t="s">
        <v>162</v>
      </c>
      <c r="G1918" s="45" t="s">
        <v>57</v>
      </c>
      <c r="H1918" s="45" t="s">
        <v>163</v>
      </c>
      <c r="I1918" s="46" t="s">
        <v>74</v>
      </c>
      <c r="J1918" s="47">
        <v>1050</v>
      </c>
      <c r="K1918" s="47">
        <f t="shared" si="41"/>
        <v>1050</v>
      </c>
      <c r="L1918" s="61"/>
      <c r="M1918" s="11" t="s">
        <v>43</v>
      </c>
      <c r="N1918" s="60">
        <f t="shared" si="46"/>
        <v>1050</v>
      </c>
      <c r="O1918" s="74"/>
      <c r="P1918" s="133"/>
      <c r="R1918" t="str">
        <f t="shared" si="45"/>
        <v>Mai/25</v>
      </c>
    </row>
    <row r="1919" spans="2:18" ht="15.75" customHeight="1">
      <c r="B1919" s="54">
        <v>45778</v>
      </c>
      <c r="C1919" s="55" t="s">
        <v>225</v>
      </c>
      <c r="D1919" s="55">
        <v>2025</v>
      </c>
      <c r="E1919" s="44">
        <v>1</v>
      </c>
      <c r="F1919" s="51" t="s">
        <v>120</v>
      </c>
      <c r="G1919" s="45" t="s">
        <v>104</v>
      </c>
      <c r="H1919" s="45" t="s">
        <v>116</v>
      </c>
      <c r="I1919" s="46" t="s">
        <v>55</v>
      </c>
      <c r="J1919" s="66">
        <v>720</v>
      </c>
      <c r="K1919" s="47">
        <f t="shared" si="41"/>
        <v>720</v>
      </c>
      <c r="L1919" s="61"/>
      <c r="M1919" s="11" t="s">
        <v>43</v>
      </c>
      <c r="N1919" s="60">
        <f t="shared" si="46"/>
        <v>720</v>
      </c>
      <c r="O1919" s="74"/>
      <c r="P1919" s="133"/>
      <c r="R1919" t="str">
        <f t="shared" si="45"/>
        <v>Mai/25</v>
      </c>
    </row>
    <row r="1920" spans="2:18" ht="15.75" customHeight="1">
      <c r="B1920" s="54">
        <v>45778</v>
      </c>
      <c r="C1920" s="55" t="s">
        <v>225</v>
      </c>
      <c r="D1920" s="55">
        <v>2025</v>
      </c>
      <c r="E1920" s="44">
        <v>1</v>
      </c>
      <c r="F1920" s="51" t="s">
        <v>118</v>
      </c>
      <c r="G1920" s="45" t="s">
        <v>104</v>
      </c>
      <c r="H1920" s="45" t="s">
        <v>116</v>
      </c>
      <c r="I1920" s="46" t="s">
        <v>55</v>
      </c>
      <c r="J1920" s="66">
        <v>800</v>
      </c>
      <c r="K1920" s="47">
        <f t="shared" si="41"/>
        <v>800</v>
      </c>
      <c r="L1920" s="61"/>
      <c r="M1920" s="11" t="s">
        <v>43</v>
      </c>
      <c r="N1920" s="60">
        <f t="shared" si="46"/>
        <v>800</v>
      </c>
      <c r="O1920" s="74"/>
      <c r="P1920" s="133"/>
      <c r="R1920" t="str">
        <f t="shared" si="45"/>
        <v>Mai/25</v>
      </c>
    </row>
    <row r="1921" spans="2:18" ht="15.75" customHeight="1">
      <c r="B1921" s="54">
        <v>45778</v>
      </c>
      <c r="C1921" s="55" t="s">
        <v>225</v>
      </c>
      <c r="D1921" s="55">
        <v>2025</v>
      </c>
      <c r="E1921" s="44">
        <v>1</v>
      </c>
      <c r="F1921" s="51" t="s">
        <v>709</v>
      </c>
      <c r="G1921" s="45" t="s">
        <v>104</v>
      </c>
      <c r="H1921" s="45" t="s">
        <v>116</v>
      </c>
      <c r="I1921" s="46" t="s">
        <v>74</v>
      </c>
      <c r="J1921" s="47">
        <v>2700</v>
      </c>
      <c r="K1921" s="47">
        <f t="shared" ref="K1921:K2175" si="47">E1921*J1921</f>
        <v>2700</v>
      </c>
      <c r="L1921" s="61"/>
      <c r="M1921" s="11" t="s">
        <v>43</v>
      </c>
      <c r="N1921" s="60">
        <f t="shared" si="46"/>
        <v>2700</v>
      </c>
      <c r="O1921" s="74"/>
      <c r="P1921" s="133"/>
      <c r="R1921" t="str">
        <f t="shared" si="45"/>
        <v>Mai/25</v>
      </c>
    </row>
    <row r="1922" spans="2:18" ht="15.75" customHeight="1">
      <c r="B1922" s="54">
        <v>45778</v>
      </c>
      <c r="C1922" s="55" t="s">
        <v>225</v>
      </c>
      <c r="D1922" s="55">
        <v>2025</v>
      </c>
      <c r="E1922" s="44">
        <v>1</v>
      </c>
      <c r="F1922" s="45" t="s">
        <v>472</v>
      </c>
      <c r="G1922" s="45" t="s">
        <v>104</v>
      </c>
      <c r="H1922" s="45" t="s">
        <v>50</v>
      </c>
      <c r="I1922" s="46" t="s">
        <v>74</v>
      </c>
      <c r="J1922" s="47">
        <v>80</v>
      </c>
      <c r="K1922" s="47">
        <f t="shared" si="47"/>
        <v>80</v>
      </c>
      <c r="L1922" s="61"/>
      <c r="M1922" s="11" t="s">
        <v>43</v>
      </c>
      <c r="N1922" s="60">
        <f t="shared" si="46"/>
        <v>80</v>
      </c>
      <c r="O1922" s="74"/>
      <c r="P1922" s="133"/>
      <c r="R1922" t="str">
        <f t="shared" si="45"/>
        <v>Mai/25</v>
      </c>
    </row>
    <row r="1923" spans="2:18" ht="15.75" customHeight="1">
      <c r="B1923" s="54">
        <v>45778</v>
      </c>
      <c r="C1923" s="55" t="s">
        <v>225</v>
      </c>
      <c r="D1923" s="55">
        <v>2025</v>
      </c>
      <c r="E1923" s="44">
        <v>1</v>
      </c>
      <c r="F1923" s="45" t="s">
        <v>474</v>
      </c>
      <c r="G1923" s="45" t="s">
        <v>104</v>
      </c>
      <c r="H1923" s="45" t="s">
        <v>50</v>
      </c>
      <c r="I1923" s="46" t="s">
        <v>74</v>
      </c>
      <c r="J1923" s="47">
        <v>80</v>
      </c>
      <c r="K1923" s="47">
        <f t="shared" si="47"/>
        <v>80</v>
      </c>
      <c r="L1923" s="61"/>
      <c r="M1923" s="11" t="s">
        <v>43</v>
      </c>
      <c r="N1923" s="60">
        <f t="shared" si="46"/>
        <v>80</v>
      </c>
      <c r="O1923" s="74"/>
      <c r="P1923" s="133"/>
      <c r="R1923" t="str">
        <f t="shared" ref="R1923:R1986" si="48">IF(B1923="","",PROPER(TEXT(B1923,"mmm/aa")))</f>
        <v>Mai/25</v>
      </c>
    </row>
    <row r="1924" spans="2:18" ht="15.75" customHeight="1">
      <c r="B1924" s="54">
        <v>45778</v>
      </c>
      <c r="C1924" s="55" t="s">
        <v>225</v>
      </c>
      <c r="D1924" s="55">
        <v>2025</v>
      </c>
      <c r="E1924" s="56">
        <v>1</v>
      </c>
      <c r="F1924" s="57" t="s">
        <v>476</v>
      </c>
      <c r="G1924" s="57" t="s">
        <v>61</v>
      </c>
      <c r="H1924" s="57" t="s">
        <v>335</v>
      </c>
      <c r="I1924" s="59" t="s">
        <v>74</v>
      </c>
      <c r="J1924" s="60">
        <v>200</v>
      </c>
      <c r="K1924" s="47">
        <f t="shared" si="47"/>
        <v>200</v>
      </c>
      <c r="L1924" s="61"/>
      <c r="M1924" s="55" t="s">
        <v>43</v>
      </c>
      <c r="N1924" s="60">
        <f t="shared" si="46"/>
        <v>200</v>
      </c>
      <c r="O1924" s="74"/>
      <c r="P1924" s="133"/>
      <c r="R1924" t="str">
        <f t="shared" si="48"/>
        <v>Mai/25</v>
      </c>
    </row>
    <row r="1925" spans="2:18" ht="15.75" customHeight="1">
      <c r="B1925" s="54">
        <v>45778</v>
      </c>
      <c r="C1925" s="55" t="s">
        <v>225</v>
      </c>
      <c r="D1925" s="55">
        <v>2025</v>
      </c>
      <c r="E1925" s="56">
        <v>1</v>
      </c>
      <c r="F1925" s="45" t="s">
        <v>63</v>
      </c>
      <c r="G1925" s="45" t="s">
        <v>49</v>
      </c>
      <c r="H1925" s="45" t="s">
        <v>50</v>
      </c>
      <c r="I1925" s="46" t="s">
        <v>55</v>
      </c>
      <c r="J1925" s="47">
        <v>750</v>
      </c>
      <c r="K1925" s="47">
        <f t="shared" si="47"/>
        <v>750</v>
      </c>
      <c r="L1925" s="61"/>
      <c r="M1925" s="11" t="s">
        <v>43</v>
      </c>
      <c r="N1925" s="60">
        <f t="shared" si="46"/>
        <v>750</v>
      </c>
      <c r="O1925" s="74"/>
      <c r="P1925" s="133"/>
      <c r="R1925" t="str">
        <f t="shared" si="48"/>
        <v>Mai/25</v>
      </c>
    </row>
    <row r="1926" spans="2:18" ht="15.75" customHeight="1">
      <c r="B1926" s="54">
        <v>45778</v>
      </c>
      <c r="C1926" s="55" t="s">
        <v>225</v>
      </c>
      <c r="D1926" s="55">
        <v>2025</v>
      </c>
      <c r="E1926" s="56">
        <v>1</v>
      </c>
      <c r="F1926" s="58" t="s">
        <v>59</v>
      </c>
      <c r="G1926" s="57" t="s">
        <v>49</v>
      </c>
      <c r="H1926" s="58" t="s">
        <v>59</v>
      </c>
      <c r="I1926" s="59" t="s">
        <v>55</v>
      </c>
      <c r="J1926" s="96">
        <v>1150</v>
      </c>
      <c r="K1926" s="47">
        <f t="shared" si="47"/>
        <v>1150</v>
      </c>
      <c r="L1926" s="61"/>
      <c r="M1926" s="55" t="s">
        <v>43</v>
      </c>
      <c r="N1926" s="60">
        <f t="shared" si="46"/>
        <v>1150</v>
      </c>
      <c r="O1926" s="74"/>
      <c r="P1926" s="133"/>
      <c r="R1926" t="str">
        <f t="shared" si="48"/>
        <v>Mai/25</v>
      </c>
    </row>
    <row r="1927" spans="2:18" ht="15.75" customHeight="1">
      <c r="B1927" s="54">
        <v>45778</v>
      </c>
      <c r="C1927" s="55" t="s">
        <v>225</v>
      </c>
      <c r="D1927" s="55">
        <v>2025</v>
      </c>
      <c r="E1927" s="44">
        <v>1</v>
      </c>
      <c r="F1927" s="45" t="s">
        <v>273</v>
      </c>
      <c r="G1927" s="45" t="s">
        <v>53</v>
      </c>
      <c r="H1927" s="45" t="s">
        <v>466</v>
      </c>
      <c r="I1927" s="46" t="s">
        <v>74</v>
      </c>
      <c r="J1927" s="47">
        <v>1100</v>
      </c>
      <c r="K1927" s="47">
        <f t="shared" si="47"/>
        <v>1100</v>
      </c>
      <c r="L1927" s="61"/>
      <c r="M1927" s="55" t="s">
        <v>43</v>
      </c>
      <c r="N1927" s="60">
        <f t="shared" si="46"/>
        <v>1100</v>
      </c>
      <c r="O1927" s="74"/>
      <c r="P1927" s="132"/>
      <c r="R1927" t="str">
        <f t="shared" si="48"/>
        <v>Mai/25</v>
      </c>
    </row>
    <row r="1928" spans="2:18" ht="15.75" customHeight="1">
      <c r="B1928" s="54">
        <v>45778</v>
      </c>
      <c r="C1928" s="55" t="s">
        <v>225</v>
      </c>
      <c r="D1928" s="55">
        <v>2025</v>
      </c>
      <c r="E1928" s="56">
        <v>1</v>
      </c>
      <c r="F1928" s="57" t="s">
        <v>619</v>
      </c>
      <c r="G1928" s="57" t="s">
        <v>109</v>
      </c>
      <c r="H1928" s="58" t="s">
        <v>620</v>
      </c>
      <c r="I1928" s="59" t="s">
        <v>55</v>
      </c>
      <c r="J1928" s="96">
        <v>1600</v>
      </c>
      <c r="K1928" s="47">
        <f t="shared" si="47"/>
        <v>1600</v>
      </c>
      <c r="L1928" s="61"/>
      <c r="M1928" s="55" t="s">
        <v>43</v>
      </c>
      <c r="N1928" s="60">
        <f t="shared" si="46"/>
        <v>1600</v>
      </c>
      <c r="O1928" s="74"/>
      <c r="P1928" s="132"/>
      <c r="R1928" t="str">
        <f t="shared" si="48"/>
        <v>Mai/25</v>
      </c>
    </row>
    <row r="1929" spans="2:18" ht="15.75" customHeight="1">
      <c r="B1929" s="54">
        <v>45778</v>
      </c>
      <c r="C1929" s="55" t="s">
        <v>225</v>
      </c>
      <c r="D1929" s="55">
        <v>2025</v>
      </c>
      <c r="E1929" s="56">
        <v>1</v>
      </c>
      <c r="F1929" s="58" t="s">
        <v>622</v>
      </c>
      <c r="G1929" s="57" t="s">
        <v>108</v>
      </c>
      <c r="H1929" s="58" t="s">
        <v>533</v>
      </c>
      <c r="I1929" s="59" t="s">
        <v>74</v>
      </c>
      <c r="J1929" s="60">
        <v>1000</v>
      </c>
      <c r="K1929" s="47">
        <f t="shared" si="47"/>
        <v>1000</v>
      </c>
      <c r="L1929" s="61"/>
      <c r="M1929" s="55" t="s">
        <v>43</v>
      </c>
      <c r="N1929" s="60">
        <f t="shared" si="46"/>
        <v>1000</v>
      </c>
      <c r="O1929" s="74"/>
      <c r="P1929" s="132"/>
      <c r="R1929" t="str">
        <f t="shared" si="48"/>
        <v>Mai/25</v>
      </c>
    </row>
    <row r="1930" spans="2:18" ht="15.75" customHeight="1">
      <c r="B1930" s="54">
        <v>45778</v>
      </c>
      <c r="C1930" s="55" t="s">
        <v>225</v>
      </c>
      <c r="D1930" s="55">
        <v>2025</v>
      </c>
      <c r="E1930" s="44">
        <v>1</v>
      </c>
      <c r="F1930" s="51" t="s">
        <v>623</v>
      </c>
      <c r="G1930" s="45" t="s">
        <v>61</v>
      </c>
      <c r="H1930" s="51" t="s">
        <v>276</v>
      </c>
      <c r="I1930" s="46" t="s">
        <v>55</v>
      </c>
      <c r="J1930" s="66">
        <v>3890</v>
      </c>
      <c r="K1930" s="47">
        <f t="shared" si="47"/>
        <v>3890</v>
      </c>
      <c r="L1930" s="61"/>
      <c r="M1930" s="11" t="s">
        <v>43</v>
      </c>
      <c r="N1930" s="60">
        <f t="shared" si="46"/>
        <v>3890</v>
      </c>
      <c r="O1930" s="74"/>
      <c r="P1930" s="132"/>
      <c r="R1930" t="str">
        <f t="shared" si="48"/>
        <v>Mai/25</v>
      </c>
    </row>
    <row r="1931" spans="2:18" ht="15.75" customHeight="1">
      <c r="B1931" s="54">
        <v>45778</v>
      </c>
      <c r="C1931" s="55" t="s">
        <v>225</v>
      </c>
      <c r="D1931" s="55">
        <v>2025</v>
      </c>
      <c r="E1931" s="56">
        <v>1</v>
      </c>
      <c r="F1931" s="57" t="s">
        <v>809</v>
      </c>
      <c r="G1931" s="57" t="s">
        <v>108</v>
      </c>
      <c r="H1931" s="57" t="s">
        <v>529</v>
      </c>
      <c r="I1931" s="59" t="s">
        <v>55</v>
      </c>
      <c r="J1931" s="60">
        <v>1000</v>
      </c>
      <c r="K1931" s="47">
        <f t="shared" si="47"/>
        <v>1000</v>
      </c>
      <c r="L1931" s="61"/>
      <c r="M1931" s="55" t="s">
        <v>43</v>
      </c>
      <c r="N1931" s="60">
        <f t="shared" si="46"/>
        <v>1000</v>
      </c>
      <c r="O1931" s="74"/>
      <c r="P1931" s="133"/>
      <c r="R1931" t="str">
        <f t="shared" si="48"/>
        <v>Mai/25</v>
      </c>
    </row>
    <row r="1932" spans="2:18" ht="15.75" customHeight="1">
      <c r="B1932" s="54">
        <v>45778</v>
      </c>
      <c r="C1932" s="55" t="s">
        <v>225</v>
      </c>
      <c r="D1932" s="55">
        <v>2025</v>
      </c>
      <c r="E1932" s="56">
        <v>1</v>
      </c>
      <c r="F1932" s="57" t="s">
        <v>126</v>
      </c>
      <c r="G1932" s="58" t="s">
        <v>104</v>
      </c>
      <c r="H1932" s="57" t="s">
        <v>423</v>
      </c>
      <c r="I1932" s="59" t="s">
        <v>55</v>
      </c>
      <c r="J1932" s="60">
        <v>5600</v>
      </c>
      <c r="K1932" s="47">
        <f t="shared" si="47"/>
        <v>5600</v>
      </c>
      <c r="L1932" s="61"/>
      <c r="M1932" s="55" t="s">
        <v>43</v>
      </c>
      <c r="N1932" s="60">
        <f t="shared" si="46"/>
        <v>5600</v>
      </c>
      <c r="O1932" s="74"/>
      <c r="P1932" s="133"/>
      <c r="R1932" t="str">
        <f t="shared" si="48"/>
        <v>Mai/25</v>
      </c>
    </row>
    <row r="1933" spans="2:18" ht="15.75" customHeight="1">
      <c r="B1933" s="54">
        <v>45778</v>
      </c>
      <c r="C1933" s="55" t="s">
        <v>225</v>
      </c>
      <c r="D1933" s="55">
        <v>2025</v>
      </c>
      <c r="E1933" s="56">
        <v>1</v>
      </c>
      <c r="F1933" s="57" t="s">
        <v>619</v>
      </c>
      <c r="G1933" s="57" t="s">
        <v>109</v>
      </c>
      <c r="H1933" s="57" t="s">
        <v>289</v>
      </c>
      <c r="I1933" s="59" t="s">
        <v>74</v>
      </c>
      <c r="J1933" s="60">
        <v>192.5</v>
      </c>
      <c r="K1933" s="47">
        <f t="shared" si="47"/>
        <v>192.5</v>
      </c>
      <c r="L1933" s="61"/>
      <c r="M1933" s="55" t="s">
        <v>51</v>
      </c>
      <c r="N1933" s="60">
        <f t="shared" si="46"/>
        <v>192.5</v>
      </c>
      <c r="O1933" s="74"/>
      <c r="P1933" s="132"/>
      <c r="R1933" t="str">
        <f t="shared" si="48"/>
        <v>Mai/25</v>
      </c>
    </row>
    <row r="1934" spans="2:18" ht="15.75" customHeight="1">
      <c r="B1934" s="54">
        <v>45778</v>
      </c>
      <c r="C1934" s="55" t="s">
        <v>225</v>
      </c>
      <c r="D1934" s="55">
        <v>2025</v>
      </c>
      <c r="E1934" s="56">
        <v>11</v>
      </c>
      <c r="F1934" s="57" t="s">
        <v>64</v>
      </c>
      <c r="G1934" s="58" t="s">
        <v>46</v>
      </c>
      <c r="H1934" s="57" t="s">
        <v>65</v>
      </c>
      <c r="I1934" s="59" t="s">
        <v>42</v>
      </c>
      <c r="J1934" s="60">
        <v>32.99</v>
      </c>
      <c r="K1934" s="60">
        <f t="shared" si="47"/>
        <v>362.89000000000004</v>
      </c>
      <c r="L1934" s="60"/>
      <c r="M1934" s="55" t="s">
        <v>43</v>
      </c>
      <c r="N1934" s="60">
        <f t="shared" si="46"/>
        <v>362.89000000000004</v>
      </c>
      <c r="O1934" s="54">
        <v>45792</v>
      </c>
      <c r="P1934" s="97">
        <v>20391</v>
      </c>
      <c r="R1934" t="str">
        <f t="shared" si="48"/>
        <v>Mai/25</v>
      </c>
    </row>
    <row r="1935" spans="2:18" ht="15.75" customHeight="1">
      <c r="B1935" s="54">
        <v>45778</v>
      </c>
      <c r="C1935" s="55" t="s">
        <v>225</v>
      </c>
      <c r="D1935" s="55">
        <v>2025</v>
      </c>
      <c r="E1935" s="56">
        <v>7</v>
      </c>
      <c r="F1935" s="57" t="s">
        <v>66</v>
      </c>
      <c r="G1935" s="57" t="s">
        <v>46</v>
      </c>
      <c r="H1935" s="57" t="s">
        <v>65</v>
      </c>
      <c r="I1935" s="59" t="s">
        <v>42</v>
      </c>
      <c r="J1935" s="60">
        <v>27</v>
      </c>
      <c r="K1935" s="60">
        <f t="shared" si="47"/>
        <v>189</v>
      </c>
      <c r="L1935" s="60"/>
      <c r="M1935" s="55" t="s">
        <v>43</v>
      </c>
      <c r="N1935" s="60">
        <f t="shared" si="46"/>
        <v>189</v>
      </c>
      <c r="O1935" s="54">
        <v>45792</v>
      </c>
      <c r="P1935" s="97">
        <v>20391</v>
      </c>
      <c r="R1935" t="str">
        <f t="shared" si="48"/>
        <v>Mai/25</v>
      </c>
    </row>
    <row r="1936" spans="2:18" ht="15.75" customHeight="1">
      <c r="B1936" s="54">
        <v>45778</v>
      </c>
      <c r="C1936" s="55" t="s">
        <v>225</v>
      </c>
      <c r="D1936" s="55">
        <v>2025</v>
      </c>
      <c r="E1936" s="56">
        <v>10</v>
      </c>
      <c r="F1936" s="57" t="s">
        <v>81</v>
      </c>
      <c r="G1936" s="57" t="s">
        <v>77</v>
      </c>
      <c r="H1936" s="57" t="s">
        <v>78</v>
      </c>
      <c r="I1936" s="59" t="s">
        <v>42</v>
      </c>
      <c r="J1936" s="60">
        <v>510</v>
      </c>
      <c r="K1936" s="60">
        <f t="shared" si="47"/>
        <v>5100</v>
      </c>
      <c r="L1936" s="60"/>
      <c r="M1936" s="55" t="s">
        <v>43</v>
      </c>
      <c r="N1936" s="60">
        <f t="shared" si="46"/>
        <v>5100</v>
      </c>
      <c r="O1936" s="54">
        <v>45783</v>
      </c>
      <c r="P1936" s="62">
        <v>1122</v>
      </c>
      <c r="R1936" t="str">
        <f t="shared" si="48"/>
        <v>Mai/25</v>
      </c>
    </row>
    <row r="1937" spans="2:18" ht="15.75" customHeight="1">
      <c r="B1937" s="54">
        <v>45778</v>
      </c>
      <c r="C1937" s="55" t="s">
        <v>225</v>
      </c>
      <c r="D1937" s="55">
        <v>2025</v>
      </c>
      <c r="E1937" s="56">
        <v>24</v>
      </c>
      <c r="F1937" s="57" t="s">
        <v>188</v>
      </c>
      <c r="G1937" s="57" t="s">
        <v>96</v>
      </c>
      <c r="H1937" s="57" t="s">
        <v>223</v>
      </c>
      <c r="I1937" s="59" t="s">
        <v>42</v>
      </c>
      <c r="J1937" s="60">
        <v>7.24</v>
      </c>
      <c r="K1937" s="60">
        <f t="shared" si="47"/>
        <v>173.76</v>
      </c>
      <c r="L1937" s="60"/>
      <c r="M1937" s="55" t="s">
        <v>51</v>
      </c>
      <c r="N1937" s="60">
        <f t="shared" si="46"/>
        <v>173.76</v>
      </c>
      <c r="O1937" s="54">
        <v>45783</v>
      </c>
      <c r="P1937" s="62">
        <v>1381788</v>
      </c>
      <c r="R1937" t="str">
        <f t="shared" si="48"/>
        <v>Mai/25</v>
      </c>
    </row>
    <row r="1938" spans="2:18" ht="15.75" customHeight="1">
      <c r="B1938" s="54">
        <v>45778</v>
      </c>
      <c r="C1938" s="55" t="s">
        <v>225</v>
      </c>
      <c r="D1938" s="55">
        <v>2025</v>
      </c>
      <c r="E1938" s="56">
        <v>24</v>
      </c>
      <c r="F1938" s="57" t="s">
        <v>191</v>
      </c>
      <c r="G1938" s="57" t="s">
        <v>96</v>
      </c>
      <c r="H1938" s="57" t="s">
        <v>223</v>
      </c>
      <c r="I1938" s="59" t="s">
        <v>42</v>
      </c>
      <c r="J1938" s="60">
        <v>7.24</v>
      </c>
      <c r="K1938" s="60">
        <f t="shared" si="47"/>
        <v>173.76</v>
      </c>
      <c r="L1938" s="60"/>
      <c r="M1938" s="55" t="s">
        <v>51</v>
      </c>
      <c r="N1938" s="60">
        <f t="shared" si="46"/>
        <v>173.76</v>
      </c>
      <c r="O1938" s="54">
        <v>45783</v>
      </c>
      <c r="P1938" s="62">
        <v>1381788</v>
      </c>
      <c r="R1938" t="str">
        <f t="shared" si="48"/>
        <v>Mai/25</v>
      </c>
    </row>
    <row r="1939" spans="2:18" ht="15.75" customHeight="1">
      <c r="B1939" s="54">
        <v>45778</v>
      </c>
      <c r="C1939" s="55" t="s">
        <v>225</v>
      </c>
      <c r="D1939" s="55">
        <v>2025</v>
      </c>
      <c r="E1939" s="56">
        <v>4</v>
      </c>
      <c r="F1939" s="57" t="s">
        <v>99</v>
      </c>
      <c r="G1939" s="57" t="s">
        <v>40</v>
      </c>
      <c r="H1939" s="57" t="s">
        <v>223</v>
      </c>
      <c r="I1939" s="59" t="s">
        <v>42</v>
      </c>
      <c r="J1939" s="60">
        <v>117.9</v>
      </c>
      <c r="K1939" s="60">
        <f t="shared" si="47"/>
        <v>471.6</v>
      </c>
      <c r="L1939" s="60"/>
      <c r="M1939" s="55" t="s">
        <v>51</v>
      </c>
      <c r="N1939" s="60">
        <f t="shared" si="46"/>
        <v>471.6</v>
      </c>
      <c r="O1939" s="54">
        <v>45783</v>
      </c>
      <c r="P1939" s="62">
        <v>1381788</v>
      </c>
      <c r="R1939" t="str">
        <f t="shared" si="48"/>
        <v>Mai/25</v>
      </c>
    </row>
    <row r="1940" spans="2:18" ht="15.75" customHeight="1">
      <c r="B1940" s="54">
        <v>45778</v>
      </c>
      <c r="C1940" s="55" t="s">
        <v>225</v>
      </c>
      <c r="D1940" s="55">
        <v>2025</v>
      </c>
      <c r="E1940" s="56">
        <v>8</v>
      </c>
      <c r="F1940" s="57" t="s">
        <v>893</v>
      </c>
      <c r="G1940" s="57" t="s">
        <v>96</v>
      </c>
      <c r="H1940" s="57" t="s">
        <v>570</v>
      </c>
      <c r="I1940" s="59" t="s">
        <v>42</v>
      </c>
      <c r="J1940" s="60">
        <v>19.02</v>
      </c>
      <c r="K1940" s="60">
        <f t="shared" si="47"/>
        <v>152.16</v>
      </c>
      <c r="L1940" s="60"/>
      <c r="M1940" s="55" t="s">
        <v>51</v>
      </c>
      <c r="N1940" s="60">
        <f t="shared" si="46"/>
        <v>152.16</v>
      </c>
      <c r="O1940" s="54">
        <v>45782</v>
      </c>
      <c r="P1940" s="62">
        <v>644585</v>
      </c>
      <c r="R1940" t="str">
        <f t="shared" si="48"/>
        <v>Mai/25</v>
      </c>
    </row>
    <row r="1941" spans="2:18" ht="15.75" customHeight="1">
      <c r="B1941" s="54">
        <v>45778</v>
      </c>
      <c r="C1941" s="55" t="s">
        <v>225</v>
      </c>
      <c r="D1941" s="55">
        <v>2025</v>
      </c>
      <c r="E1941" s="56">
        <v>12</v>
      </c>
      <c r="F1941" s="57" t="s">
        <v>649</v>
      </c>
      <c r="G1941" s="57" t="s">
        <v>96</v>
      </c>
      <c r="H1941" s="57" t="s">
        <v>570</v>
      </c>
      <c r="I1941" s="59" t="s">
        <v>42</v>
      </c>
      <c r="J1941" s="60">
        <v>16.850000000000001</v>
      </c>
      <c r="K1941" s="60">
        <f t="shared" si="47"/>
        <v>202.20000000000002</v>
      </c>
      <c r="L1941" s="60"/>
      <c r="M1941" s="55" t="s">
        <v>51</v>
      </c>
      <c r="N1941" s="60">
        <f t="shared" si="46"/>
        <v>202.20000000000002</v>
      </c>
      <c r="O1941" s="54">
        <v>45782</v>
      </c>
      <c r="P1941" s="62">
        <v>644585</v>
      </c>
      <c r="R1941" t="str">
        <f t="shared" si="48"/>
        <v>Mai/25</v>
      </c>
    </row>
    <row r="1942" spans="2:18" ht="15.75" customHeight="1">
      <c r="B1942" s="54">
        <v>45778</v>
      </c>
      <c r="C1942" s="55" t="s">
        <v>225</v>
      </c>
      <c r="D1942" s="55">
        <v>2025</v>
      </c>
      <c r="E1942" s="56">
        <v>12</v>
      </c>
      <c r="F1942" s="57" t="s">
        <v>177</v>
      </c>
      <c r="G1942" s="57" t="s">
        <v>96</v>
      </c>
      <c r="H1942" s="57" t="s">
        <v>570</v>
      </c>
      <c r="I1942" s="59" t="s">
        <v>42</v>
      </c>
      <c r="J1942" s="60">
        <v>36.31</v>
      </c>
      <c r="K1942" s="60">
        <f t="shared" si="47"/>
        <v>435.72</v>
      </c>
      <c r="L1942" s="60"/>
      <c r="M1942" s="55" t="s">
        <v>51</v>
      </c>
      <c r="N1942" s="60">
        <f t="shared" si="46"/>
        <v>435.72</v>
      </c>
      <c r="O1942" s="54">
        <v>45782</v>
      </c>
      <c r="P1942" s="62">
        <v>644585</v>
      </c>
      <c r="R1942" t="str">
        <f t="shared" si="48"/>
        <v>Mai/25</v>
      </c>
    </row>
    <row r="1943" spans="2:18" ht="15.75" customHeight="1">
      <c r="B1943" s="54">
        <v>45778</v>
      </c>
      <c r="C1943" s="55" t="s">
        <v>225</v>
      </c>
      <c r="D1943" s="55">
        <v>2025</v>
      </c>
      <c r="E1943" s="56">
        <v>20</v>
      </c>
      <c r="F1943" s="57" t="s">
        <v>178</v>
      </c>
      <c r="G1943" s="57" t="s">
        <v>96</v>
      </c>
      <c r="H1943" s="57" t="s">
        <v>570</v>
      </c>
      <c r="I1943" s="59" t="s">
        <v>42</v>
      </c>
      <c r="J1943" s="60">
        <v>18.149999999999999</v>
      </c>
      <c r="K1943" s="60">
        <f t="shared" si="47"/>
        <v>363</v>
      </c>
      <c r="L1943" s="60"/>
      <c r="M1943" s="55" t="s">
        <v>51</v>
      </c>
      <c r="N1943" s="60">
        <f t="shared" si="46"/>
        <v>363</v>
      </c>
      <c r="O1943" s="54">
        <v>45782</v>
      </c>
      <c r="P1943" s="62">
        <v>644585</v>
      </c>
      <c r="R1943" t="str">
        <f t="shared" si="48"/>
        <v>Mai/25</v>
      </c>
    </row>
    <row r="1944" spans="2:18" ht="15.75" customHeight="1">
      <c r="B1944" s="54">
        <v>45778</v>
      </c>
      <c r="C1944" s="55" t="s">
        <v>225</v>
      </c>
      <c r="D1944" s="55">
        <v>2025</v>
      </c>
      <c r="E1944" s="56">
        <v>6</v>
      </c>
      <c r="F1944" s="57" t="s">
        <v>357</v>
      </c>
      <c r="G1944" s="57" t="s">
        <v>96</v>
      </c>
      <c r="H1944" s="57" t="s">
        <v>570</v>
      </c>
      <c r="I1944" s="59" t="s">
        <v>42</v>
      </c>
      <c r="J1944" s="60">
        <v>17.63</v>
      </c>
      <c r="K1944" s="60">
        <f t="shared" si="47"/>
        <v>105.78</v>
      </c>
      <c r="L1944" s="60"/>
      <c r="M1944" s="55" t="s">
        <v>51</v>
      </c>
      <c r="N1944" s="60">
        <f t="shared" si="46"/>
        <v>105.78</v>
      </c>
      <c r="O1944" s="54">
        <v>45782</v>
      </c>
      <c r="P1944" s="62">
        <v>644585</v>
      </c>
      <c r="R1944" t="str">
        <f t="shared" si="48"/>
        <v>Mai/25</v>
      </c>
    </row>
    <row r="1945" spans="2:18" ht="15.75" customHeight="1">
      <c r="B1945" s="54">
        <v>45778</v>
      </c>
      <c r="C1945" s="55" t="s">
        <v>225</v>
      </c>
      <c r="D1945" s="55">
        <v>2025</v>
      </c>
      <c r="E1945" s="56">
        <v>6</v>
      </c>
      <c r="F1945" s="58" t="s">
        <v>201</v>
      </c>
      <c r="G1945" s="57" t="s">
        <v>96</v>
      </c>
      <c r="H1945" s="58" t="s">
        <v>570</v>
      </c>
      <c r="I1945" s="59" t="s">
        <v>42</v>
      </c>
      <c r="J1945" s="96">
        <v>17.55</v>
      </c>
      <c r="K1945" s="60">
        <f t="shared" si="47"/>
        <v>105.30000000000001</v>
      </c>
      <c r="L1945" s="60"/>
      <c r="M1945" s="55" t="s">
        <v>51</v>
      </c>
      <c r="N1945" s="60">
        <f t="shared" si="46"/>
        <v>105.30000000000001</v>
      </c>
      <c r="O1945" s="54">
        <v>45782</v>
      </c>
      <c r="P1945" s="62">
        <v>644585</v>
      </c>
      <c r="R1945" t="str">
        <f t="shared" si="48"/>
        <v>Mai/25</v>
      </c>
    </row>
    <row r="1946" spans="2:18" ht="15.75" customHeight="1">
      <c r="B1946" s="54">
        <v>45778</v>
      </c>
      <c r="C1946" s="55" t="s">
        <v>225</v>
      </c>
      <c r="D1946" s="55">
        <v>2025</v>
      </c>
      <c r="E1946" s="56">
        <v>2</v>
      </c>
      <c r="F1946" s="58" t="s">
        <v>894</v>
      </c>
      <c r="G1946" s="57" t="s">
        <v>46</v>
      </c>
      <c r="H1946" s="58" t="s">
        <v>184</v>
      </c>
      <c r="I1946" s="59" t="s">
        <v>42</v>
      </c>
      <c r="J1946" s="96">
        <v>153.36000000000001</v>
      </c>
      <c r="K1946" s="60">
        <f t="shared" si="47"/>
        <v>306.72000000000003</v>
      </c>
      <c r="L1946" s="60"/>
      <c r="M1946" s="55" t="s">
        <v>51</v>
      </c>
      <c r="N1946" s="60">
        <f t="shared" si="46"/>
        <v>306.72000000000003</v>
      </c>
      <c r="O1946" s="54">
        <v>45782</v>
      </c>
      <c r="P1946" s="97">
        <v>1651781</v>
      </c>
      <c r="R1946" t="str">
        <f t="shared" si="48"/>
        <v>Mai/25</v>
      </c>
    </row>
    <row r="1947" spans="2:18" ht="15.75" customHeight="1">
      <c r="B1947" s="54">
        <v>45778</v>
      </c>
      <c r="C1947" s="55" t="s">
        <v>225</v>
      </c>
      <c r="D1947" s="55">
        <v>2025</v>
      </c>
      <c r="E1947" s="127">
        <v>8.9600000000000009</v>
      </c>
      <c r="F1947" s="57" t="s">
        <v>488</v>
      </c>
      <c r="G1947" s="57" t="s">
        <v>46</v>
      </c>
      <c r="H1947" s="57" t="s">
        <v>823</v>
      </c>
      <c r="I1947" s="59" t="s">
        <v>42</v>
      </c>
      <c r="J1947" s="60">
        <v>33.148200000000003</v>
      </c>
      <c r="K1947" s="60">
        <f t="shared" si="47"/>
        <v>297.00787200000008</v>
      </c>
      <c r="L1947" s="60"/>
      <c r="M1947" s="55" t="s">
        <v>51</v>
      </c>
      <c r="N1947" s="60">
        <f t="shared" si="46"/>
        <v>297.00787200000008</v>
      </c>
      <c r="O1947" s="54">
        <v>45784</v>
      </c>
      <c r="P1947" s="62">
        <v>2349318</v>
      </c>
      <c r="R1947" t="str">
        <f t="shared" si="48"/>
        <v>Mai/25</v>
      </c>
    </row>
    <row r="1948" spans="2:18" ht="15.75" customHeight="1">
      <c r="B1948" s="54">
        <v>45778</v>
      </c>
      <c r="C1948" s="55" t="s">
        <v>225</v>
      </c>
      <c r="D1948" s="55">
        <v>2025</v>
      </c>
      <c r="E1948" s="56">
        <v>6</v>
      </c>
      <c r="F1948" s="57" t="s">
        <v>87</v>
      </c>
      <c r="G1948" s="57" t="s">
        <v>40</v>
      </c>
      <c r="H1948" s="57" t="s">
        <v>895</v>
      </c>
      <c r="I1948" s="59" t="s">
        <v>42</v>
      </c>
      <c r="J1948" s="60">
        <v>43.99</v>
      </c>
      <c r="K1948" s="60">
        <f t="shared" si="47"/>
        <v>263.94</v>
      </c>
      <c r="L1948" s="60"/>
      <c r="M1948" s="55" t="s">
        <v>51</v>
      </c>
      <c r="N1948" s="60">
        <f t="shared" si="46"/>
        <v>263.94</v>
      </c>
      <c r="O1948" s="54">
        <v>45791</v>
      </c>
      <c r="P1948" s="62">
        <v>532041</v>
      </c>
      <c r="R1948" t="str">
        <f t="shared" si="48"/>
        <v>Mai/25</v>
      </c>
    </row>
    <row r="1949" spans="2:18" ht="15.75" customHeight="1">
      <c r="B1949" s="54">
        <v>45778</v>
      </c>
      <c r="C1949" s="55" t="s">
        <v>225</v>
      </c>
      <c r="D1949" s="55">
        <v>2025</v>
      </c>
      <c r="E1949" s="56">
        <v>30</v>
      </c>
      <c r="F1949" s="57" t="s">
        <v>230</v>
      </c>
      <c r="G1949" s="57" t="s">
        <v>46</v>
      </c>
      <c r="H1949" s="57" t="s">
        <v>594</v>
      </c>
      <c r="I1949" s="59" t="s">
        <v>42</v>
      </c>
      <c r="J1949" s="60">
        <v>52.75</v>
      </c>
      <c r="K1949" s="60">
        <f t="shared" si="47"/>
        <v>1582.5</v>
      </c>
      <c r="L1949" s="60"/>
      <c r="M1949" s="55" t="s">
        <v>51</v>
      </c>
      <c r="N1949" s="60">
        <f t="shared" si="46"/>
        <v>1582.5</v>
      </c>
      <c r="O1949" s="54">
        <v>45792</v>
      </c>
      <c r="P1949" s="62">
        <v>904913</v>
      </c>
      <c r="R1949" t="str">
        <f t="shared" si="48"/>
        <v>Mai/25</v>
      </c>
    </row>
    <row r="1950" spans="2:18" ht="15.75" customHeight="1">
      <c r="B1950" s="54">
        <v>45778</v>
      </c>
      <c r="C1950" s="55" t="s">
        <v>225</v>
      </c>
      <c r="D1950" s="55">
        <v>2025</v>
      </c>
      <c r="E1950" s="56">
        <v>6</v>
      </c>
      <c r="F1950" s="57" t="s">
        <v>171</v>
      </c>
      <c r="G1950" s="57" t="s">
        <v>46</v>
      </c>
      <c r="H1950" s="57" t="s">
        <v>594</v>
      </c>
      <c r="I1950" s="59" t="s">
        <v>42</v>
      </c>
      <c r="J1950" s="60">
        <v>19.88</v>
      </c>
      <c r="K1950" s="60">
        <f t="shared" si="47"/>
        <v>119.28</v>
      </c>
      <c r="L1950" s="60"/>
      <c r="M1950" s="55" t="s">
        <v>51</v>
      </c>
      <c r="N1950" s="60">
        <f t="shared" si="46"/>
        <v>119.28</v>
      </c>
      <c r="O1950" s="54">
        <v>45792</v>
      </c>
      <c r="P1950" s="62">
        <v>904913</v>
      </c>
      <c r="R1950" t="str">
        <f t="shared" si="48"/>
        <v>Mai/25</v>
      </c>
    </row>
    <row r="1951" spans="2:18" ht="15.75" customHeight="1">
      <c r="B1951" s="54">
        <v>45778</v>
      </c>
      <c r="C1951" s="55" t="s">
        <v>225</v>
      </c>
      <c r="D1951" s="55">
        <v>2025</v>
      </c>
      <c r="E1951" s="56">
        <v>6</v>
      </c>
      <c r="F1951" s="57" t="s">
        <v>896</v>
      </c>
      <c r="G1951" s="57" t="s">
        <v>46</v>
      </c>
      <c r="H1951" s="57" t="s">
        <v>594</v>
      </c>
      <c r="I1951" s="59" t="s">
        <v>42</v>
      </c>
      <c r="J1951" s="60">
        <v>19.88</v>
      </c>
      <c r="K1951" s="60">
        <f t="shared" si="47"/>
        <v>119.28</v>
      </c>
      <c r="L1951" s="60"/>
      <c r="M1951" s="55" t="s">
        <v>51</v>
      </c>
      <c r="N1951" s="60">
        <f t="shared" si="46"/>
        <v>119.28</v>
      </c>
      <c r="O1951" s="54">
        <v>45792</v>
      </c>
      <c r="P1951" s="62">
        <v>904913</v>
      </c>
      <c r="R1951" t="str">
        <f t="shared" si="48"/>
        <v>Mai/25</v>
      </c>
    </row>
    <row r="1952" spans="2:18" ht="15.75" customHeight="1">
      <c r="B1952" s="54">
        <v>45778</v>
      </c>
      <c r="C1952" s="55" t="s">
        <v>187</v>
      </c>
      <c r="D1952" s="55">
        <v>2025</v>
      </c>
      <c r="E1952" s="56">
        <v>1</v>
      </c>
      <c r="F1952" s="58" t="s">
        <v>463</v>
      </c>
      <c r="G1952" s="57" t="s">
        <v>108</v>
      </c>
      <c r="H1952" s="58" t="s">
        <v>464</v>
      </c>
      <c r="I1952" s="59" t="s">
        <v>55</v>
      </c>
      <c r="J1952" s="96">
        <v>800</v>
      </c>
      <c r="K1952" s="60">
        <f t="shared" si="47"/>
        <v>800</v>
      </c>
      <c r="L1952" s="61"/>
      <c r="M1952" s="55" t="s">
        <v>43</v>
      </c>
      <c r="N1952" s="60">
        <f t="shared" si="46"/>
        <v>800</v>
      </c>
      <c r="O1952" s="54">
        <v>45807</v>
      </c>
      <c r="P1952" s="97">
        <v>0</v>
      </c>
      <c r="R1952" t="str">
        <f t="shared" si="48"/>
        <v>Mai/25</v>
      </c>
    </row>
    <row r="1953" spans="2:18" ht="15.75" customHeight="1">
      <c r="B1953" s="54">
        <v>45779</v>
      </c>
      <c r="C1953" s="55" t="s">
        <v>225</v>
      </c>
      <c r="D1953" s="55">
        <v>2025</v>
      </c>
      <c r="E1953" s="56">
        <v>6</v>
      </c>
      <c r="F1953" s="57" t="s">
        <v>368</v>
      </c>
      <c r="G1953" s="57" t="s">
        <v>46</v>
      </c>
      <c r="H1953" s="58" t="s">
        <v>307</v>
      </c>
      <c r="I1953" s="59" t="s">
        <v>42</v>
      </c>
      <c r="J1953" s="96">
        <v>19.89</v>
      </c>
      <c r="K1953" s="60">
        <f t="shared" si="47"/>
        <v>119.34</v>
      </c>
      <c r="L1953" s="60"/>
      <c r="M1953" s="55" t="s">
        <v>43</v>
      </c>
      <c r="N1953" s="60">
        <f t="shared" si="46"/>
        <v>119.34</v>
      </c>
      <c r="O1953" s="54">
        <v>45779</v>
      </c>
      <c r="P1953" s="97">
        <v>0</v>
      </c>
      <c r="R1953" t="str">
        <f t="shared" si="48"/>
        <v>Mai/25</v>
      </c>
    </row>
    <row r="1954" spans="2:18" ht="15.75" customHeight="1">
      <c r="B1954" s="54">
        <v>45779</v>
      </c>
      <c r="C1954" s="55" t="s">
        <v>225</v>
      </c>
      <c r="D1954" s="55">
        <v>2025</v>
      </c>
      <c r="E1954" s="56">
        <v>1</v>
      </c>
      <c r="F1954" s="58" t="s">
        <v>897</v>
      </c>
      <c r="G1954" s="57" t="s">
        <v>46</v>
      </c>
      <c r="H1954" s="58" t="s">
        <v>220</v>
      </c>
      <c r="I1954" s="59" t="s">
        <v>42</v>
      </c>
      <c r="J1954" s="96">
        <v>4.5999999999999996</v>
      </c>
      <c r="K1954" s="60">
        <f t="shared" si="47"/>
        <v>4.5999999999999996</v>
      </c>
      <c r="L1954" s="60"/>
      <c r="M1954" s="55" t="s">
        <v>43</v>
      </c>
      <c r="N1954" s="60">
        <f t="shared" si="46"/>
        <v>4.5999999999999996</v>
      </c>
      <c r="O1954" s="54">
        <v>45792</v>
      </c>
      <c r="P1954" s="97">
        <v>25266</v>
      </c>
      <c r="R1954" t="str">
        <f t="shared" si="48"/>
        <v>Mai/25</v>
      </c>
    </row>
    <row r="1955" spans="2:18" ht="15.75" customHeight="1">
      <c r="B1955" s="54">
        <v>45779</v>
      </c>
      <c r="C1955" s="55" t="s">
        <v>225</v>
      </c>
      <c r="D1955" s="55">
        <v>2025</v>
      </c>
      <c r="E1955" s="56">
        <v>2</v>
      </c>
      <c r="F1955" s="57" t="s">
        <v>219</v>
      </c>
      <c r="G1955" s="58" t="s">
        <v>40</v>
      </c>
      <c r="H1955" s="58" t="s">
        <v>220</v>
      </c>
      <c r="I1955" s="59" t="s">
        <v>42</v>
      </c>
      <c r="J1955" s="60">
        <v>75</v>
      </c>
      <c r="K1955" s="60">
        <f t="shared" si="47"/>
        <v>150</v>
      </c>
      <c r="L1955" s="60"/>
      <c r="M1955" s="55" t="s">
        <v>43</v>
      </c>
      <c r="N1955" s="60">
        <f t="shared" si="46"/>
        <v>150</v>
      </c>
      <c r="O1955" s="54">
        <v>45792</v>
      </c>
      <c r="P1955" s="97">
        <v>25266</v>
      </c>
      <c r="R1955" t="str">
        <f t="shared" si="48"/>
        <v>Mai/25</v>
      </c>
    </row>
    <row r="1956" spans="2:18" ht="15.75" customHeight="1">
      <c r="B1956" s="54">
        <v>45779</v>
      </c>
      <c r="C1956" s="55" t="s">
        <v>225</v>
      </c>
      <c r="D1956" s="55">
        <v>2025</v>
      </c>
      <c r="E1956" s="56">
        <v>4</v>
      </c>
      <c r="F1956" s="57" t="s">
        <v>486</v>
      </c>
      <c r="G1956" s="57" t="s">
        <v>46</v>
      </c>
      <c r="H1956" s="58" t="s">
        <v>220</v>
      </c>
      <c r="I1956" s="59" t="s">
        <v>42</v>
      </c>
      <c r="J1956" s="60">
        <v>6.5</v>
      </c>
      <c r="K1956" s="60">
        <f t="shared" si="47"/>
        <v>26</v>
      </c>
      <c r="L1956" s="60"/>
      <c r="M1956" s="55" t="s">
        <v>43</v>
      </c>
      <c r="N1956" s="60">
        <f t="shared" si="46"/>
        <v>26</v>
      </c>
      <c r="O1956" s="54">
        <v>45792</v>
      </c>
      <c r="P1956" s="97">
        <v>25266</v>
      </c>
      <c r="R1956" t="str">
        <f t="shared" si="48"/>
        <v>Mai/25</v>
      </c>
    </row>
    <row r="1957" spans="2:18" ht="15.75" customHeight="1">
      <c r="B1957" s="54">
        <v>45779</v>
      </c>
      <c r="C1957" s="55" t="s">
        <v>225</v>
      </c>
      <c r="D1957" s="55">
        <v>2025</v>
      </c>
      <c r="E1957" s="56">
        <v>8</v>
      </c>
      <c r="F1957" s="57" t="s">
        <v>64</v>
      </c>
      <c r="G1957" s="58" t="s">
        <v>46</v>
      </c>
      <c r="H1957" s="57" t="s">
        <v>65</v>
      </c>
      <c r="I1957" s="59" t="s">
        <v>42</v>
      </c>
      <c r="J1957" s="60">
        <v>32.99</v>
      </c>
      <c r="K1957" s="60">
        <f t="shared" si="47"/>
        <v>263.92</v>
      </c>
      <c r="L1957" s="60"/>
      <c r="M1957" s="55" t="s">
        <v>43</v>
      </c>
      <c r="N1957" s="60">
        <f t="shared" si="46"/>
        <v>263.92</v>
      </c>
      <c r="O1957" s="54">
        <v>45792</v>
      </c>
      <c r="P1957" s="62">
        <v>20429</v>
      </c>
      <c r="R1957" t="str">
        <f t="shared" si="48"/>
        <v>Mai/25</v>
      </c>
    </row>
    <row r="1958" spans="2:18" ht="15.75" customHeight="1">
      <c r="B1958" s="54">
        <v>45779</v>
      </c>
      <c r="C1958" s="55" t="s">
        <v>225</v>
      </c>
      <c r="D1958" s="55">
        <v>2025</v>
      </c>
      <c r="E1958" s="56">
        <v>4</v>
      </c>
      <c r="F1958" s="57" t="s">
        <v>66</v>
      </c>
      <c r="G1958" s="57" t="s">
        <v>46</v>
      </c>
      <c r="H1958" s="57" t="s">
        <v>65</v>
      </c>
      <c r="I1958" s="59" t="s">
        <v>42</v>
      </c>
      <c r="J1958" s="60">
        <v>27</v>
      </c>
      <c r="K1958" s="60">
        <f t="shared" si="47"/>
        <v>108</v>
      </c>
      <c r="L1958" s="60"/>
      <c r="M1958" s="55" t="s">
        <v>43</v>
      </c>
      <c r="N1958" s="60">
        <f t="shared" si="46"/>
        <v>108</v>
      </c>
      <c r="O1958" s="54">
        <v>45792</v>
      </c>
      <c r="P1958" s="62">
        <v>20429</v>
      </c>
      <c r="R1958" t="str">
        <f t="shared" si="48"/>
        <v>Mai/25</v>
      </c>
    </row>
    <row r="1959" spans="2:18" ht="15.75" customHeight="1">
      <c r="B1959" s="54">
        <v>45779</v>
      </c>
      <c r="C1959" s="55" t="s">
        <v>225</v>
      </c>
      <c r="D1959" s="55">
        <v>2025</v>
      </c>
      <c r="E1959" s="56">
        <v>1</v>
      </c>
      <c r="F1959" s="57" t="s">
        <v>385</v>
      </c>
      <c r="G1959" s="57" t="s">
        <v>46</v>
      </c>
      <c r="H1959" s="57" t="s">
        <v>195</v>
      </c>
      <c r="I1959" s="59" t="s">
        <v>42</v>
      </c>
      <c r="J1959" s="60">
        <v>271.87</v>
      </c>
      <c r="K1959" s="60">
        <f t="shared" si="47"/>
        <v>271.87</v>
      </c>
      <c r="L1959" s="60"/>
      <c r="M1959" s="55" t="s">
        <v>51</v>
      </c>
      <c r="N1959" s="60">
        <f t="shared" si="46"/>
        <v>271.87</v>
      </c>
      <c r="O1959" s="54">
        <v>45789</v>
      </c>
      <c r="P1959" s="62">
        <v>299021</v>
      </c>
      <c r="R1959" t="str">
        <f t="shared" si="48"/>
        <v>Mai/25</v>
      </c>
    </row>
    <row r="1960" spans="2:18" ht="15.75" customHeight="1">
      <c r="B1960" s="54">
        <v>45779</v>
      </c>
      <c r="C1960" s="55" t="s">
        <v>225</v>
      </c>
      <c r="D1960" s="55">
        <v>2025</v>
      </c>
      <c r="E1960" s="56">
        <v>1</v>
      </c>
      <c r="F1960" s="57" t="s">
        <v>898</v>
      </c>
      <c r="G1960" s="57" t="s">
        <v>46</v>
      </c>
      <c r="H1960" s="57" t="s">
        <v>195</v>
      </c>
      <c r="I1960" s="59" t="s">
        <v>42</v>
      </c>
      <c r="J1960" s="60">
        <v>319.13</v>
      </c>
      <c r="K1960" s="60">
        <f t="shared" si="47"/>
        <v>319.13</v>
      </c>
      <c r="L1960" s="60"/>
      <c r="M1960" s="55" t="s">
        <v>51</v>
      </c>
      <c r="N1960" s="60">
        <f t="shared" si="46"/>
        <v>319.13</v>
      </c>
      <c r="O1960" s="54">
        <v>45789</v>
      </c>
      <c r="P1960" s="62">
        <v>299021</v>
      </c>
      <c r="R1960" t="str">
        <f t="shared" si="48"/>
        <v>Mai/25</v>
      </c>
    </row>
    <row r="1961" spans="2:18" ht="15.75" customHeight="1">
      <c r="B1961" s="54">
        <v>45779</v>
      </c>
      <c r="C1961" s="55" t="s">
        <v>225</v>
      </c>
      <c r="D1961" s="55">
        <v>2025</v>
      </c>
      <c r="E1961" s="56">
        <v>4</v>
      </c>
      <c r="F1961" s="58" t="s">
        <v>820</v>
      </c>
      <c r="G1961" s="57" t="s">
        <v>46</v>
      </c>
      <c r="H1961" s="57" t="s">
        <v>195</v>
      </c>
      <c r="I1961" s="59" t="s">
        <v>42</v>
      </c>
      <c r="J1961" s="96">
        <v>222.4</v>
      </c>
      <c r="K1961" s="60">
        <f t="shared" si="47"/>
        <v>889.6</v>
      </c>
      <c r="L1961" s="60"/>
      <c r="M1961" s="55" t="s">
        <v>51</v>
      </c>
      <c r="N1961" s="60">
        <f t="shared" si="46"/>
        <v>889.6</v>
      </c>
      <c r="O1961" s="54">
        <v>45789</v>
      </c>
      <c r="P1961" s="62">
        <v>299021</v>
      </c>
      <c r="R1961" t="str">
        <f t="shared" si="48"/>
        <v>Mai/25</v>
      </c>
    </row>
    <row r="1962" spans="2:18" ht="15.75" customHeight="1">
      <c r="B1962" s="54">
        <v>45779</v>
      </c>
      <c r="C1962" s="55" t="s">
        <v>225</v>
      </c>
      <c r="D1962" s="55">
        <v>2025</v>
      </c>
      <c r="E1962" s="56">
        <v>1</v>
      </c>
      <c r="F1962" s="57" t="s">
        <v>898</v>
      </c>
      <c r="G1962" s="57" t="s">
        <v>46</v>
      </c>
      <c r="H1962" s="57" t="s">
        <v>195</v>
      </c>
      <c r="I1962" s="59" t="s">
        <v>42</v>
      </c>
      <c r="J1962" s="60">
        <v>323.83999999999997</v>
      </c>
      <c r="K1962" s="60">
        <f t="shared" si="47"/>
        <v>323.83999999999997</v>
      </c>
      <c r="L1962" s="60"/>
      <c r="M1962" s="55" t="s">
        <v>51</v>
      </c>
      <c r="N1962" s="60">
        <f t="shared" si="46"/>
        <v>323.83999999999997</v>
      </c>
      <c r="O1962" s="54">
        <v>45782</v>
      </c>
      <c r="P1962" s="97">
        <v>298075</v>
      </c>
      <c r="R1962" t="str">
        <f t="shared" si="48"/>
        <v>Mai/25</v>
      </c>
    </row>
    <row r="1963" spans="2:18" ht="15.75" customHeight="1">
      <c r="B1963" s="54">
        <v>45779</v>
      </c>
      <c r="C1963" s="55" t="s">
        <v>225</v>
      </c>
      <c r="D1963" s="55">
        <v>2025</v>
      </c>
      <c r="E1963" s="56">
        <v>20</v>
      </c>
      <c r="F1963" s="58" t="s">
        <v>786</v>
      </c>
      <c r="G1963" s="57" t="s">
        <v>40</v>
      </c>
      <c r="H1963" s="58" t="s">
        <v>91</v>
      </c>
      <c r="I1963" s="59" t="s">
        <v>42</v>
      </c>
      <c r="J1963" s="96">
        <v>134.46</v>
      </c>
      <c r="K1963" s="60">
        <f t="shared" si="47"/>
        <v>2689.2000000000003</v>
      </c>
      <c r="L1963" s="60"/>
      <c r="M1963" s="55" t="s">
        <v>51</v>
      </c>
      <c r="N1963" s="60">
        <f t="shared" si="46"/>
        <v>2689.2000000000003</v>
      </c>
      <c r="O1963" s="54">
        <v>45793</v>
      </c>
      <c r="P1963" s="97">
        <v>10069</v>
      </c>
      <c r="R1963" t="str">
        <f t="shared" si="48"/>
        <v>Mai/25</v>
      </c>
    </row>
    <row r="1964" spans="2:18" ht="15.75" customHeight="1">
      <c r="B1964" s="54">
        <v>45779</v>
      </c>
      <c r="C1964" s="55" t="s">
        <v>225</v>
      </c>
      <c r="D1964" s="55">
        <v>2025</v>
      </c>
      <c r="E1964" s="56">
        <v>14</v>
      </c>
      <c r="F1964" s="57" t="s">
        <v>81</v>
      </c>
      <c r="G1964" s="57" t="s">
        <v>77</v>
      </c>
      <c r="H1964" s="57" t="s">
        <v>78</v>
      </c>
      <c r="I1964" s="59" t="s">
        <v>42</v>
      </c>
      <c r="J1964" s="60">
        <v>510</v>
      </c>
      <c r="K1964" s="60">
        <f t="shared" si="47"/>
        <v>7140</v>
      </c>
      <c r="L1964" s="60"/>
      <c r="M1964" s="55" t="s">
        <v>43</v>
      </c>
      <c r="N1964" s="60">
        <f t="shared" si="46"/>
        <v>7140</v>
      </c>
      <c r="O1964" s="54">
        <v>45783</v>
      </c>
      <c r="P1964" s="62">
        <v>1144</v>
      </c>
      <c r="R1964" t="str">
        <f t="shared" si="48"/>
        <v>Mai/25</v>
      </c>
    </row>
    <row r="1965" spans="2:18" ht="15.75" customHeight="1">
      <c r="B1965" s="54">
        <v>45779</v>
      </c>
      <c r="C1965" s="55" t="s">
        <v>225</v>
      </c>
      <c r="D1965" s="55">
        <v>2025</v>
      </c>
      <c r="E1965" s="56">
        <v>1</v>
      </c>
      <c r="F1965" s="57" t="s">
        <v>75</v>
      </c>
      <c r="G1965" s="57" t="s">
        <v>77</v>
      </c>
      <c r="H1965" s="57" t="s">
        <v>78</v>
      </c>
      <c r="I1965" s="59" t="s">
        <v>42</v>
      </c>
      <c r="J1965" s="60">
        <v>435</v>
      </c>
      <c r="K1965" s="60">
        <f t="shared" si="47"/>
        <v>435</v>
      </c>
      <c r="L1965" s="60"/>
      <c r="M1965" s="55" t="s">
        <v>43</v>
      </c>
      <c r="N1965" s="60">
        <f t="shared" si="46"/>
        <v>435</v>
      </c>
      <c r="O1965" s="54">
        <v>45783</v>
      </c>
      <c r="P1965" s="62">
        <v>1144</v>
      </c>
      <c r="R1965" t="str">
        <f t="shared" si="48"/>
        <v>Mai/25</v>
      </c>
    </row>
    <row r="1966" spans="2:18" ht="15.75" customHeight="1">
      <c r="B1966" s="54">
        <v>45779</v>
      </c>
      <c r="C1966" s="55" t="s">
        <v>225</v>
      </c>
      <c r="D1966" s="55">
        <v>2025</v>
      </c>
      <c r="E1966" s="56">
        <v>1</v>
      </c>
      <c r="F1966" s="57" t="s">
        <v>811</v>
      </c>
      <c r="G1966" s="57" t="s">
        <v>108</v>
      </c>
      <c r="H1966" s="57" t="s">
        <v>812</v>
      </c>
      <c r="I1966" s="59" t="s">
        <v>42</v>
      </c>
      <c r="J1966" s="60">
        <v>800</v>
      </c>
      <c r="K1966" s="60">
        <f t="shared" si="47"/>
        <v>800</v>
      </c>
      <c r="L1966" s="60"/>
      <c r="M1966" s="55" t="s">
        <v>43</v>
      </c>
      <c r="N1966" s="60">
        <f t="shared" si="46"/>
        <v>800</v>
      </c>
      <c r="O1966" s="54">
        <v>45718</v>
      </c>
      <c r="P1966" s="62">
        <v>0</v>
      </c>
      <c r="R1966" t="str">
        <f t="shared" si="48"/>
        <v>Mai/25</v>
      </c>
    </row>
    <row r="1967" spans="2:18" ht="15.75" customHeight="1">
      <c r="B1967" s="54">
        <v>45779</v>
      </c>
      <c r="C1967" s="55" t="s">
        <v>225</v>
      </c>
      <c r="D1967" s="55">
        <v>2025</v>
      </c>
      <c r="E1967" s="56">
        <v>1</v>
      </c>
      <c r="F1967" s="57" t="s">
        <v>814</v>
      </c>
      <c r="G1967" s="57" t="s">
        <v>40</v>
      </c>
      <c r="H1967" s="57" t="s">
        <v>899</v>
      </c>
      <c r="I1967" s="59" t="s">
        <v>42</v>
      </c>
      <c r="J1967" s="60">
        <v>219.8</v>
      </c>
      <c r="K1967" s="60">
        <f t="shared" si="47"/>
        <v>219.8</v>
      </c>
      <c r="L1967" s="60"/>
      <c r="M1967" s="55" t="s">
        <v>43</v>
      </c>
      <c r="N1967" s="60">
        <f t="shared" si="46"/>
        <v>219.8</v>
      </c>
      <c r="O1967" s="54">
        <v>45779</v>
      </c>
      <c r="P1967" s="62">
        <v>0</v>
      </c>
      <c r="R1967" t="str">
        <f t="shared" si="48"/>
        <v>Mai/25</v>
      </c>
    </row>
    <row r="1968" spans="2:18" ht="15.75" customHeight="1">
      <c r="B1968" s="54">
        <v>45779</v>
      </c>
      <c r="C1968" s="55" t="s">
        <v>225</v>
      </c>
      <c r="D1968" s="55">
        <v>2025</v>
      </c>
      <c r="E1968" s="56">
        <v>1</v>
      </c>
      <c r="F1968" s="57" t="s">
        <v>853</v>
      </c>
      <c r="G1968" s="57" t="s">
        <v>46</v>
      </c>
      <c r="H1968" s="57" t="s">
        <v>568</v>
      </c>
      <c r="I1968" s="59" t="s">
        <v>42</v>
      </c>
      <c r="J1968" s="60">
        <v>457.78</v>
      </c>
      <c r="K1968" s="60">
        <f t="shared" si="47"/>
        <v>457.78</v>
      </c>
      <c r="L1968" s="60"/>
      <c r="M1968" s="55" t="s">
        <v>43</v>
      </c>
      <c r="N1968" s="60">
        <f t="shared" si="46"/>
        <v>457.78</v>
      </c>
      <c r="O1968" s="54">
        <v>45779</v>
      </c>
      <c r="P1968" s="62">
        <v>0</v>
      </c>
      <c r="R1968" t="str">
        <f t="shared" si="48"/>
        <v>Mai/25</v>
      </c>
    </row>
    <row r="1969" spans="1:33" ht="15.75" customHeight="1">
      <c r="B1969" s="54">
        <v>45779</v>
      </c>
      <c r="C1969" s="55" t="s">
        <v>225</v>
      </c>
      <c r="D1969" s="55">
        <v>2025</v>
      </c>
      <c r="E1969" s="56">
        <v>2</v>
      </c>
      <c r="F1969" s="58" t="s">
        <v>900</v>
      </c>
      <c r="G1969" s="57" t="s">
        <v>53</v>
      </c>
      <c r="H1969" s="58" t="s">
        <v>54</v>
      </c>
      <c r="I1969" s="59" t="s">
        <v>42</v>
      </c>
      <c r="J1969" s="96">
        <v>71.5</v>
      </c>
      <c r="K1969" s="60">
        <f t="shared" si="47"/>
        <v>143</v>
      </c>
      <c r="L1969" s="60"/>
      <c r="M1969" s="55" t="s">
        <v>51</v>
      </c>
      <c r="N1969" s="60">
        <f t="shared" si="46"/>
        <v>143</v>
      </c>
      <c r="O1969" s="54">
        <v>45799</v>
      </c>
      <c r="P1969" s="97">
        <v>18187</v>
      </c>
      <c r="R1969" t="str">
        <f t="shared" si="48"/>
        <v>Mai/25</v>
      </c>
    </row>
    <row r="1970" spans="1:33" ht="15.75" customHeight="1">
      <c r="B1970" s="54">
        <v>45779</v>
      </c>
      <c r="C1970" s="55" t="s">
        <v>225</v>
      </c>
      <c r="D1970" s="55">
        <v>2025</v>
      </c>
      <c r="E1970" s="56">
        <v>2</v>
      </c>
      <c r="F1970" s="58" t="s">
        <v>901</v>
      </c>
      <c r="G1970" s="57" t="s">
        <v>53</v>
      </c>
      <c r="H1970" s="58" t="s">
        <v>54</v>
      </c>
      <c r="I1970" s="59" t="s">
        <v>42</v>
      </c>
      <c r="J1970" s="96">
        <v>32.75</v>
      </c>
      <c r="K1970" s="60">
        <f t="shared" si="47"/>
        <v>65.5</v>
      </c>
      <c r="L1970" s="60"/>
      <c r="M1970" s="55" t="s">
        <v>51</v>
      </c>
      <c r="N1970" s="60">
        <f t="shared" si="46"/>
        <v>65.5</v>
      </c>
      <c r="O1970" s="54">
        <v>45799</v>
      </c>
      <c r="P1970" s="97">
        <v>18187</v>
      </c>
      <c r="R1970" t="str">
        <f t="shared" si="48"/>
        <v>Mai/25</v>
      </c>
    </row>
    <row r="1971" spans="1:33" ht="15.75" customHeight="1">
      <c r="B1971" s="54">
        <v>45779</v>
      </c>
      <c r="C1971" s="55" t="s">
        <v>225</v>
      </c>
      <c r="D1971" s="55">
        <v>2025</v>
      </c>
      <c r="E1971" s="56">
        <v>1</v>
      </c>
      <c r="F1971" s="57" t="s">
        <v>460</v>
      </c>
      <c r="G1971" s="57" t="s">
        <v>53</v>
      </c>
      <c r="H1971" s="58" t="s">
        <v>54</v>
      </c>
      <c r="I1971" s="59" t="s">
        <v>42</v>
      </c>
      <c r="J1971" s="96">
        <v>115.5</v>
      </c>
      <c r="K1971" s="60">
        <f t="shared" si="47"/>
        <v>115.5</v>
      </c>
      <c r="L1971" s="60"/>
      <c r="M1971" s="55" t="s">
        <v>51</v>
      </c>
      <c r="N1971" s="60">
        <f t="shared" si="46"/>
        <v>115.5</v>
      </c>
      <c r="O1971" s="54">
        <v>45799</v>
      </c>
      <c r="P1971" s="97">
        <v>18187</v>
      </c>
      <c r="R1971" t="str">
        <f t="shared" si="48"/>
        <v>Mai/25</v>
      </c>
    </row>
    <row r="1972" spans="1:33" ht="15.75" customHeight="1">
      <c r="B1972" s="54">
        <v>45780</v>
      </c>
      <c r="C1972" s="55" t="s">
        <v>225</v>
      </c>
      <c r="D1972" s="55">
        <v>2025</v>
      </c>
      <c r="E1972" s="56">
        <v>1</v>
      </c>
      <c r="F1972" s="58" t="s">
        <v>531</v>
      </c>
      <c r="G1972" s="57" t="s">
        <v>40</v>
      </c>
      <c r="H1972" s="58" t="s">
        <v>456</v>
      </c>
      <c r="I1972" s="59" t="s">
        <v>42</v>
      </c>
      <c r="J1972" s="96">
        <v>201.04</v>
      </c>
      <c r="K1972" s="60">
        <f t="shared" si="47"/>
        <v>201.04</v>
      </c>
      <c r="L1972" s="60"/>
      <c r="M1972" s="55" t="s">
        <v>43</v>
      </c>
      <c r="N1972" s="60">
        <f t="shared" si="46"/>
        <v>201.04</v>
      </c>
      <c r="O1972" s="54">
        <v>45780</v>
      </c>
      <c r="P1972" s="97">
        <v>0</v>
      </c>
      <c r="R1972" t="str">
        <f t="shared" si="48"/>
        <v>Mai/25</v>
      </c>
    </row>
    <row r="1973" spans="1:33" ht="15.75" customHeight="1">
      <c r="B1973" s="54">
        <v>45780</v>
      </c>
      <c r="C1973" s="55" t="s">
        <v>225</v>
      </c>
      <c r="D1973" s="55">
        <v>2025</v>
      </c>
      <c r="E1973" s="56">
        <v>9</v>
      </c>
      <c r="F1973" s="57" t="s">
        <v>64</v>
      </c>
      <c r="G1973" s="58" t="s">
        <v>46</v>
      </c>
      <c r="H1973" s="57" t="s">
        <v>65</v>
      </c>
      <c r="I1973" s="59" t="s">
        <v>42</v>
      </c>
      <c r="J1973" s="60">
        <v>32.99</v>
      </c>
      <c r="K1973" s="60">
        <f t="shared" si="47"/>
        <v>296.91000000000003</v>
      </c>
      <c r="L1973" s="60"/>
      <c r="M1973" s="55" t="s">
        <v>43</v>
      </c>
      <c r="N1973" s="60">
        <f t="shared" si="46"/>
        <v>296.91000000000003</v>
      </c>
      <c r="O1973" s="54">
        <v>45792</v>
      </c>
      <c r="P1973" s="97">
        <v>20473</v>
      </c>
      <c r="R1973" t="str">
        <f t="shared" si="48"/>
        <v>Mai/25</v>
      </c>
    </row>
    <row r="1974" spans="1:33" ht="15.75" customHeight="1">
      <c r="B1974" s="54">
        <v>45780</v>
      </c>
      <c r="C1974" s="55" t="s">
        <v>225</v>
      </c>
      <c r="D1974" s="55">
        <v>2025</v>
      </c>
      <c r="E1974" s="56">
        <v>6</v>
      </c>
      <c r="F1974" s="57" t="s">
        <v>66</v>
      </c>
      <c r="G1974" s="57" t="s">
        <v>46</v>
      </c>
      <c r="H1974" s="57" t="s">
        <v>65</v>
      </c>
      <c r="I1974" s="59" t="s">
        <v>42</v>
      </c>
      <c r="J1974" s="60">
        <v>27</v>
      </c>
      <c r="K1974" s="60">
        <f t="shared" si="47"/>
        <v>162</v>
      </c>
      <c r="L1974" s="60"/>
      <c r="M1974" s="55" t="s">
        <v>43</v>
      </c>
      <c r="N1974" s="60">
        <f t="shared" si="46"/>
        <v>162</v>
      </c>
      <c r="O1974" s="54">
        <v>45792</v>
      </c>
      <c r="P1974" s="97">
        <v>20473</v>
      </c>
      <c r="R1974" t="str">
        <f t="shared" si="48"/>
        <v>Mai/25</v>
      </c>
    </row>
    <row r="1975" spans="1:33" ht="15.75" customHeight="1">
      <c r="B1975" s="54">
        <v>45780</v>
      </c>
      <c r="C1975" s="55" t="s">
        <v>225</v>
      </c>
      <c r="D1975" s="55">
        <v>2025</v>
      </c>
      <c r="E1975" s="56">
        <v>1</v>
      </c>
      <c r="F1975" s="57" t="s">
        <v>712</v>
      </c>
      <c r="G1975" s="57" t="s">
        <v>108</v>
      </c>
      <c r="H1975" s="57" t="s">
        <v>902</v>
      </c>
      <c r="I1975" s="59" t="s">
        <v>42</v>
      </c>
      <c r="J1975" s="60">
        <v>1900</v>
      </c>
      <c r="K1975" s="60">
        <f t="shared" si="47"/>
        <v>1900</v>
      </c>
      <c r="L1975" s="60"/>
      <c r="M1975" s="55" t="s">
        <v>43</v>
      </c>
      <c r="N1975" s="60">
        <f t="shared" si="46"/>
        <v>1900</v>
      </c>
      <c r="O1975" s="54">
        <v>45780</v>
      </c>
      <c r="P1975" s="62">
        <v>0</v>
      </c>
      <c r="R1975" t="str">
        <f t="shared" si="48"/>
        <v>Mai/25</v>
      </c>
    </row>
    <row r="1976" spans="1:33" ht="15.75" customHeight="1">
      <c r="B1976" s="54">
        <v>45780</v>
      </c>
      <c r="C1976" s="55" t="s">
        <v>225</v>
      </c>
      <c r="D1976" s="55">
        <v>2025</v>
      </c>
      <c r="E1976" s="56">
        <v>1</v>
      </c>
      <c r="F1976" s="58" t="s">
        <v>531</v>
      </c>
      <c r="G1976" s="57" t="s">
        <v>40</v>
      </c>
      <c r="H1976" s="58" t="s">
        <v>307</v>
      </c>
      <c r="I1976" s="59" t="s">
        <v>42</v>
      </c>
      <c r="J1976" s="96">
        <v>201.04</v>
      </c>
      <c r="K1976" s="60">
        <f t="shared" si="47"/>
        <v>201.04</v>
      </c>
      <c r="L1976" s="60"/>
      <c r="M1976" s="55" t="s">
        <v>43</v>
      </c>
      <c r="N1976" s="60">
        <f t="shared" si="46"/>
        <v>201.04</v>
      </c>
      <c r="O1976" s="54">
        <v>45780</v>
      </c>
      <c r="P1976" s="97">
        <v>0</v>
      </c>
      <c r="R1976" t="str">
        <f t="shared" si="48"/>
        <v>Mai/25</v>
      </c>
    </row>
    <row r="1977" spans="1:33" ht="15.75" customHeight="1">
      <c r="B1977" s="54">
        <v>45780</v>
      </c>
      <c r="C1977" s="55" t="s">
        <v>225</v>
      </c>
      <c r="D1977" s="55">
        <v>2025</v>
      </c>
      <c r="E1977" s="56">
        <v>1</v>
      </c>
      <c r="F1977" s="57" t="s">
        <v>903</v>
      </c>
      <c r="G1977" s="58" t="s">
        <v>57</v>
      </c>
      <c r="H1977" s="57" t="s">
        <v>258</v>
      </c>
      <c r="I1977" s="59" t="s">
        <v>42</v>
      </c>
      <c r="J1977" s="60">
        <v>33.049999999999997</v>
      </c>
      <c r="K1977" s="60">
        <f t="shared" si="47"/>
        <v>33.049999999999997</v>
      </c>
      <c r="L1977" s="60"/>
      <c r="M1977" s="55" t="s">
        <v>43</v>
      </c>
      <c r="N1977" s="60">
        <f t="shared" si="46"/>
        <v>33.049999999999997</v>
      </c>
      <c r="O1977" s="54">
        <v>45780</v>
      </c>
      <c r="P1977" s="62">
        <v>0</v>
      </c>
      <c r="R1977" t="str">
        <f t="shared" si="48"/>
        <v>Mai/25</v>
      </c>
    </row>
    <row r="1978" spans="1:33" ht="15.75" customHeight="1">
      <c r="A1978" s="75"/>
      <c r="B1978" s="54">
        <v>45780</v>
      </c>
      <c r="C1978" s="55" t="s">
        <v>225</v>
      </c>
      <c r="D1978" s="55">
        <v>2025</v>
      </c>
      <c r="E1978" s="56">
        <v>1</v>
      </c>
      <c r="F1978" s="57" t="s">
        <v>864</v>
      </c>
      <c r="G1978" s="57" t="s">
        <v>104</v>
      </c>
      <c r="H1978" s="57" t="s">
        <v>369</v>
      </c>
      <c r="I1978" s="59" t="s">
        <v>42</v>
      </c>
      <c r="J1978" s="60">
        <v>91.96</v>
      </c>
      <c r="K1978" s="60">
        <f t="shared" si="47"/>
        <v>91.96</v>
      </c>
      <c r="L1978" s="60"/>
      <c r="M1978" s="55" t="s">
        <v>43</v>
      </c>
      <c r="N1978" s="60">
        <f t="shared" si="46"/>
        <v>91.96</v>
      </c>
      <c r="O1978" s="54">
        <v>45780</v>
      </c>
      <c r="P1978" s="62">
        <v>0</v>
      </c>
      <c r="Q1978" s="75"/>
      <c r="R1978" t="str">
        <f t="shared" si="48"/>
        <v>Mai/25</v>
      </c>
      <c r="S1978" s="75"/>
      <c r="T1978" s="75"/>
      <c r="U1978" s="75"/>
      <c r="V1978" s="75"/>
      <c r="W1978" s="75"/>
      <c r="X1978" s="75"/>
      <c r="Y1978" s="75"/>
      <c r="Z1978" s="75"/>
      <c r="AA1978" s="75"/>
      <c r="AB1978" s="75"/>
      <c r="AC1978" s="75"/>
      <c r="AD1978" s="75"/>
      <c r="AE1978" s="75"/>
      <c r="AF1978" s="75"/>
      <c r="AG1978" s="75"/>
    </row>
    <row r="1979" spans="1:33" ht="15.75" customHeight="1">
      <c r="B1979" s="54">
        <v>45780</v>
      </c>
      <c r="C1979" s="55" t="s">
        <v>225</v>
      </c>
      <c r="D1979" s="55">
        <v>2025</v>
      </c>
      <c r="E1979" s="56">
        <v>1</v>
      </c>
      <c r="F1979" s="58" t="s">
        <v>531</v>
      </c>
      <c r="G1979" s="57" t="s">
        <v>40</v>
      </c>
      <c r="H1979" s="58" t="s">
        <v>369</v>
      </c>
      <c r="I1979" s="59" t="s">
        <v>42</v>
      </c>
      <c r="J1979" s="96">
        <v>144.02000000000001</v>
      </c>
      <c r="K1979" s="60">
        <f t="shared" si="47"/>
        <v>144.02000000000001</v>
      </c>
      <c r="L1979" s="60"/>
      <c r="M1979" s="55" t="s">
        <v>43</v>
      </c>
      <c r="N1979" s="60">
        <f t="shared" si="46"/>
        <v>144.02000000000001</v>
      </c>
      <c r="O1979" s="54">
        <v>45780</v>
      </c>
      <c r="P1979" s="97">
        <v>0</v>
      </c>
      <c r="R1979" t="str">
        <f t="shared" si="48"/>
        <v>Mai/25</v>
      </c>
    </row>
    <row r="1980" spans="1:33" ht="15.75" customHeight="1">
      <c r="B1980" s="54">
        <v>45780</v>
      </c>
      <c r="C1980" s="55" t="s">
        <v>225</v>
      </c>
      <c r="D1980" s="55">
        <v>2025</v>
      </c>
      <c r="E1980" s="56">
        <v>1</v>
      </c>
      <c r="F1980" s="58" t="s">
        <v>201</v>
      </c>
      <c r="G1980" s="57" t="s">
        <v>40</v>
      </c>
      <c r="H1980" s="58" t="s">
        <v>369</v>
      </c>
      <c r="I1980" s="59" t="s">
        <v>42</v>
      </c>
      <c r="J1980" s="96">
        <v>100.44</v>
      </c>
      <c r="K1980" s="60">
        <f t="shared" si="47"/>
        <v>100.44</v>
      </c>
      <c r="L1980" s="60"/>
      <c r="M1980" s="55" t="s">
        <v>43</v>
      </c>
      <c r="N1980" s="60">
        <f t="shared" si="46"/>
        <v>100.44</v>
      </c>
      <c r="O1980" s="54">
        <v>45780</v>
      </c>
      <c r="P1980" s="97">
        <v>0</v>
      </c>
      <c r="R1980" t="str">
        <f t="shared" si="48"/>
        <v>Mai/25</v>
      </c>
    </row>
    <row r="1981" spans="1:33" ht="15.75" customHeight="1">
      <c r="B1981" s="54">
        <v>45781</v>
      </c>
      <c r="C1981" s="55" t="s">
        <v>225</v>
      </c>
      <c r="D1981" s="55">
        <v>2025</v>
      </c>
      <c r="E1981" s="56">
        <v>6</v>
      </c>
      <c r="F1981" s="57" t="s">
        <v>81</v>
      </c>
      <c r="G1981" s="57" t="s">
        <v>77</v>
      </c>
      <c r="H1981" s="57" t="s">
        <v>78</v>
      </c>
      <c r="I1981" s="59" t="s">
        <v>42</v>
      </c>
      <c r="J1981" s="60">
        <v>510</v>
      </c>
      <c r="K1981" s="60">
        <f t="shared" si="47"/>
        <v>3060</v>
      </c>
      <c r="L1981" s="60"/>
      <c r="M1981" s="55" t="s">
        <v>43</v>
      </c>
      <c r="N1981" s="60">
        <f t="shared" si="46"/>
        <v>3060</v>
      </c>
      <c r="O1981" s="54">
        <v>45783</v>
      </c>
      <c r="P1981" s="62">
        <v>1161</v>
      </c>
      <c r="R1981" t="str">
        <f t="shared" si="48"/>
        <v>Mai/25</v>
      </c>
    </row>
    <row r="1982" spans="1:33" ht="15.75" customHeight="1">
      <c r="B1982" s="54">
        <v>45781</v>
      </c>
      <c r="C1982" s="55" t="s">
        <v>225</v>
      </c>
      <c r="D1982" s="55">
        <v>2025</v>
      </c>
      <c r="E1982" s="56">
        <v>1</v>
      </c>
      <c r="F1982" s="57" t="s">
        <v>75</v>
      </c>
      <c r="G1982" s="57" t="s">
        <v>77</v>
      </c>
      <c r="H1982" s="57" t="s">
        <v>78</v>
      </c>
      <c r="I1982" s="59" t="s">
        <v>42</v>
      </c>
      <c r="J1982" s="60">
        <v>435</v>
      </c>
      <c r="K1982" s="60">
        <f t="shared" si="47"/>
        <v>435</v>
      </c>
      <c r="L1982" s="60"/>
      <c r="M1982" s="55" t="s">
        <v>43</v>
      </c>
      <c r="N1982" s="60">
        <f t="shared" si="46"/>
        <v>435</v>
      </c>
      <c r="O1982" s="54">
        <v>45783</v>
      </c>
      <c r="P1982" s="62">
        <v>1161</v>
      </c>
      <c r="R1982" t="str">
        <f t="shared" si="48"/>
        <v>Mai/25</v>
      </c>
    </row>
    <row r="1983" spans="1:33" ht="15.75" customHeight="1">
      <c r="B1983" s="54">
        <v>45781</v>
      </c>
      <c r="C1983" s="55" t="s">
        <v>225</v>
      </c>
      <c r="D1983" s="55">
        <v>2025</v>
      </c>
      <c r="E1983" s="56">
        <v>24</v>
      </c>
      <c r="F1983" s="57" t="s">
        <v>668</v>
      </c>
      <c r="G1983" s="57" t="s">
        <v>96</v>
      </c>
      <c r="H1983" s="57" t="s">
        <v>307</v>
      </c>
      <c r="I1983" s="59" t="s">
        <v>42</v>
      </c>
      <c r="J1983" s="60">
        <v>7.49</v>
      </c>
      <c r="K1983" s="60">
        <f t="shared" si="47"/>
        <v>179.76</v>
      </c>
      <c r="L1983" s="60"/>
      <c r="M1983" s="55" t="s">
        <v>43</v>
      </c>
      <c r="N1983" s="60">
        <f t="shared" si="46"/>
        <v>179.76</v>
      </c>
      <c r="O1983" s="54">
        <v>45781</v>
      </c>
      <c r="P1983" s="62" t="s">
        <v>28</v>
      </c>
      <c r="R1983" t="str">
        <f t="shared" si="48"/>
        <v>Mai/25</v>
      </c>
    </row>
    <row r="1984" spans="1:33" ht="15.75" customHeight="1">
      <c r="B1984" s="54">
        <v>45781</v>
      </c>
      <c r="C1984" s="55" t="s">
        <v>225</v>
      </c>
      <c r="D1984" s="55">
        <v>2025</v>
      </c>
      <c r="E1984" s="56">
        <v>28</v>
      </c>
      <c r="F1984" s="57" t="s">
        <v>188</v>
      </c>
      <c r="G1984" s="57" t="s">
        <v>96</v>
      </c>
      <c r="H1984" s="57" t="s">
        <v>307</v>
      </c>
      <c r="I1984" s="59" t="s">
        <v>42</v>
      </c>
      <c r="J1984" s="60">
        <v>7.49</v>
      </c>
      <c r="K1984" s="60">
        <f t="shared" si="47"/>
        <v>209.72</v>
      </c>
      <c r="L1984" s="60"/>
      <c r="M1984" s="55" t="s">
        <v>43</v>
      </c>
      <c r="N1984" s="60">
        <f t="shared" si="46"/>
        <v>209.72</v>
      </c>
      <c r="O1984" s="54">
        <v>45781</v>
      </c>
      <c r="P1984" s="62">
        <v>0</v>
      </c>
      <c r="R1984" t="str">
        <f t="shared" si="48"/>
        <v>Mai/25</v>
      </c>
    </row>
    <row r="1985" spans="2:18" ht="15.75" customHeight="1">
      <c r="B1985" s="54">
        <v>45781</v>
      </c>
      <c r="C1985" s="55" t="s">
        <v>225</v>
      </c>
      <c r="D1985" s="55">
        <v>2025</v>
      </c>
      <c r="E1985" s="56">
        <v>72</v>
      </c>
      <c r="F1985" s="57" t="s">
        <v>904</v>
      </c>
      <c r="G1985" s="57" t="s">
        <v>96</v>
      </c>
      <c r="H1985" s="57" t="s">
        <v>307</v>
      </c>
      <c r="I1985" s="59" t="s">
        <v>42</v>
      </c>
      <c r="J1985" s="60">
        <v>3.09</v>
      </c>
      <c r="K1985" s="60">
        <f t="shared" si="47"/>
        <v>222.48</v>
      </c>
      <c r="L1985" s="60"/>
      <c r="M1985" s="55" t="s">
        <v>43</v>
      </c>
      <c r="N1985" s="60">
        <f t="shared" si="46"/>
        <v>222.48</v>
      </c>
      <c r="O1985" s="54">
        <v>45781</v>
      </c>
      <c r="P1985" s="62">
        <v>0</v>
      </c>
      <c r="R1985" t="str">
        <f t="shared" si="48"/>
        <v>Mai/25</v>
      </c>
    </row>
    <row r="1986" spans="2:18" ht="15.75" customHeight="1">
      <c r="B1986" s="54">
        <v>45781</v>
      </c>
      <c r="C1986" s="55" t="s">
        <v>225</v>
      </c>
      <c r="D1986" s="55">
        <v>2025</v>
      </c>
      <c r="E1986" s="56">
        <v>24</v>
      </c>
      <c r="F1986" s="57" t="s">
        <v>615</v>
      </c>
      <c r="G1986" s="57" t="s">
        <v>96</v>
      </c>
      <c r="H1986" s="57" t="s">
        <v>307</v>
      </c>
      <c r="I1986" s="59" t="s">
        <v>42</v>
      </c>
      <c r="J1986" s="60">
        <v>3.09</v>
      </c>
      <c r="K1986" s="60">
        <f t="shared" si="47"/>
        <v>74.16</v>
      </c>
      <c r="L1986" s="60"/>
      <c r="M1986" s="55" t="s">
        <v>43</v>
      </c>
      <c r="N1986" s="60">
        <f t="shared" si="46"/>
        <v>74.16</v>
      </c>
      <c r="O1986" s="54">
        <v>45781</v>
      </c>
      <c r="P1986" s="62">
        <v>0</v>
      </c>
      <c r="R1986" t="str">
        <f t="shared" si="48"/>
        <v>Mai/25</v>
      </c>
    </row>
    <row r="1987" spans="2:18" ht="15.75" customHeight="1">
      <c r="B1987" s="54">
        <v>45781</v>
      </c>
      <c r="C1987" s="55" t="s">
        <v>225</v>
      </c>
      <c r="D1987" s="55">
        <v>2025</v>
      </c>
      <c r="E1987" s="56">
        <v>42</v>
      </c>
      <c r="F1987" s="58" t="s">
        <v>201</v>
      </c>
      <c r="G1987" s="57" t="s">
        <v>40</v>
      </c>
      <c r="H1987" s="57" t="s">
        <v>307</v>
      </c>
      <c r="I1987" s="59" t="s">
        <v>42</v>
      </c>
      <c r="J1987" s="96">
        <v>2.79</v>
      </c>
      <c r="K1987" s="60">
        <f t="shared" si="47"/>
        <v>117.18</v>
      </c>
      <c r="L1987" s="60"/>
      <c r="M1987" s="55" t="s">
        <v>43</v>
      </c>
      <c r="N1987" s="60">
        <f t="shared" si="46"/>
        <v>117.18</v>
      </c>
      <c r="O1987" s="54">
        <v>45781</v>
      </c>
      <c r="P1987" s="97">
        <v>0</v>
      </c>
      <c r="R1987" t="str">
        <f t="shared" ref="R1987:R2050" si="49">IF(B1987="","",PROPER(TEXT(B1987,"mmm/aa")))</f>
        <v>Mai/25</v>
      </c>
    </row>
    <row r="1988" spans="2:18" ht="15.75" customHeight="1">
      <c r="B1988" s="54">
        <v>45782</v>
      </c>
      <c r="C1988" s="55" t="s">
        <v>225</v>
      </c>
      <c r="D1988" s="55">
        <v>2025</v>
      </c>
      <c r="E1988" s="56">
        <v>1</v>
      </c>
      <c r="F1988" s="58" t="s">
        <v>853</v>
      </c>
      <c r="G1988" s="57" t="s">
        <v>46</v>
      </c>
      <c r="H1988" s="58" t="s">
        <v>568</v>
      </c>
      <c r="I1988" s="59" t="s">
        <v>42</v>
      </c>
      <c r="J1988" s="96">
        <v>524.4</v>
      </c>
      <c r="K1988" s="60">
        <f t="shared" si="47"/>
        <v>524.4</v>
      </c>
      <c r="L1988" s="60"/>
      <c r="M1988" s="55" t="s">
        <v>43</v>
      </c>
      <c r="N1988" s="60">
        <f t="shared" si="46"/>
        <v>524.4</v>
      </c>
      <c r="O1988" s="54">
        <v>45781</v>
      </c>
      <c r="P1988" s="97">
        <v>0</v>
      </c>
      <c r="R1988" t="str">
        <f t="shared" si="49"/>
        <v>Mai/25</v>
      </c>
    </row>
    <row r="1989" spans="2:18" ht="15.75" customHeight="1">
      <c r="B1989" s="54">
        <v>45783</v>
      </c>
      <c r="C1989" s="55" t="s">
        <v>225</v>
      </c>
      <c r="D1989" s="55">
        <v>2025</v>
      </c>
      <c r="E1989" s="56">
        <v>1</v>
      </c>
      <c r="F1989" s="57" t="s">
        <v>355</v>
      </c>
      <c r="G1989" s="57" t="s">
        <v>40</v>
      </c>
      <c r="H1989" s="57" t="s">
        <v>220</v>
      </c>
      <c r="I1989" s="59" t="s">
        <v>42</v>
      </c>
      <c r="J1989" s="60">
        <v>75</v>
      </c>
      <c r="K1989" s="60">
        <f t="shared" si="47"/>
        <v>75</v>
      </c>
      <c r="L1989" s="60"/>
      <c r="M1989" s="55" t="s">
        <v>43</v>
      </c>
      <c r="N1989" s="60">
        <f t="shared" si="46"/>
        <v>75</v>
      </c>
      <c r="O1989" s="54">
        <v>45783</v>
      </c>
      <c r="P1989" s="62">
        <v>25285</v>
      </c>
      <c r="R1989" t="str">
        <f t="shared" si="49"/>
        <v>Mai/25</v>
      </c>
    </row>
    <row r="1990" spans="2:18" ht="15.75" customHeight="1">
      <c r="B1990" s="54">
        <v>45783</v>
      </c>
      <c r="C1990" s="55" t="s">
        <v>225</v>
      </c>
      <c r="D1990" s="55">
        <v>2025</v>
      </c>
      <c r="E1990" s="56">
        <v>7</v>
      </c>
      <c r="F1990" s="57" t="s">
        <v>64</v>
      </c>
      <c r="G1990" s="58" t="s">
        <v>46</v>
      </c>
      <c r="H1990" s="57" t="s">
        <v>65</v>
      </c>
      <c r="I1990" s="59" t="s">
        <v>42</v>
      </c>
      <c r="J1990" s="60">
        <v>32.99</v>
      </c>
      <c r="K1990" s="60">
        <f t="shared" si="47"/>
        <v>230.93</v>
      </c>
      <c r="L1990" s="60"/>
      <c r="M1990" s="55" t="s">
        <v>43</v>
      </c>
      <c r="N1990" s="60">
        <f t="shared" si="46"/>
        <v>230.93</v>
      </c>
      <c r="O1990" s="54">
        <v>45792</v>
      </c>
      <c r="P1990" s="62">
        <v>20525</v>
      </c>
      <c r="R1990" t="str">
        <f t="shared" si="49"/>
        <v>Mai/25</v>
      </c>
    </row>
    <row r="1991" spans="2:18" ht="15.75" customHeight="1">
      <c r="B1991" s="54">
        <v>45783</v>
      </c>
      <c r="C1991" s="55" t="s">
        <v>225</v>
      </c>
      <c r="D1991" s="55">
        <v>2025</v>
      </c>
      <c r="E1991" s="56">
        <v>6</v>
      </c>
      <c r="F1991" s="57" t="s">
        <v>66</v>
      </c>
      <c r="G1991" s="57" t="s">
        <v>46</v>
      </c>
      <c r="H1991" s="57" t="s">
        <v>65</v>
      </c>
      <c r="I1991" s="59" t="s">
        <v>42</v>
      </c>
      <c r="J1991" s="60">
        <v>27</v>
      </c>
      <c r="K1991" s="60">
        <f t="shared" si="47"/>
        <v>162</v>
      </c>
      <c r="L1991" s="60"/>
      <c r="M1991" s="55" t="s">
        <v>43</v>
      </c>
      <c r="N1991" s="60">
        <f t="shared" si="46"/>
        <v>162</v>
      </c>
      <c r="O1991" s="54">
        <v>45792</v>
      </c>
      <c r="P1991" s="62">
        <v>20525</v>
      </c>
      <c r="R1991" t="str">
        <f t="shared" si="49"/>
        <v>Mai/25</v>
      </c>
    </row>
    <row r="1992" spans="2:18" ht="15.75" customHeight="1">
      <c r="B1992" s="54">
        <v>45783</v>
      </c>
      <c r="C1992" s="55" t="s">
        <v>225</v>
      </c>
      <c r="D1992" s="55">
        <v>2025</v>
      </c>
      <c r="E1992" s="56">
        <v>12</v>
      </c>
      <c r="F1992" s="57" t="s">
        <v>87</v>
      </c>
      <c r="G1992" s="57" t="s">
        <v>40</v>
      </c>
      <c r="H1992" s="57" t="s">
        <v>895</v>
      </c>
      <c r="I1992" s="59" t="s">
        <v>42</v>
      </c>
      <c r="J1992" s="60">
        <v>47.99</v>
      </c>
      <c r="K1992" s="60">
        <f t="shared" si="47"/>
        <v>575.88</v>
      </c>
      <c r="L1992" s="60"/>
      <c r="M1992" s="55" t="s">
        <v>51</v>
      </c>
      <c r="N1992" s="60">
        <f t="shared" si="46"/>
        <v>575.88</v>
      </c>
      <c r="O1992" s="54">
        <v>45797</v>
      </c>
      <c r="P1992" s="62">
        <v>532827</v>
      </c>
      <c r="R1992" t="str">
        <f t="shared" si="49"/>
        <v>Mai/25</v>
      </c>
    </row>
    <row r="1993" spans="2:18" ht="15.75" customHeight="1">
      <c r="B1993" s="54">
        <v>45783</v>
      </c>
      <c r="C1993" s="55" t="s">
        <v>225</v>
      </c>
      <c r="D1993" s="55">
        <v>2025</v>
      </c>
      <c r="E1993" s="56">
        <v>4</v>
      </c>
      <c r="F1993" s="57" t="s">
        <v>171</v>
      </c>
      <c r="G1993" s="57" t="s">
        <v>46</v>
      </c>
      <c r="H1993" s="57" t="s">
        <v>594</v>
      </c>
      <c r="I1993" s="59" t="s">
        <v>42</v>
      </c>
      <c r="J1993" s="60">
        <v>20.95</v>
      </c>
      <c r="K1993" s="60">
        <f t="shared" si="47"/>
        <v>83.8</v>
      </c>
      <c r="L1993" s="60"/>
      <c r="M1993" s="55" t="s">
        <v>51</v>
      </c>
      <c r="N1993" s="60">
        <f t="shared" si="46"/>
        <v>83.8</v>
      </c>
      <c r="O1993" s="54">
        <v>45797</v>
      </c>
      <c r="P1993" s="62">
        <v>907349</v>
      </c>
      <c r="R1993" t="str">
        <f t="shared" si="49"/>
        <v>Mai/25</v>
      </c>
    </row>
    <row r="1994" spans="2:18" ht="15.75" customHeight="1">
      <c r="B1994" s="54">
        <v>45783</v>
      </c>
      <c r="C1994" s="55" t="s">
        <v>225</v>
      </c>
      <c r="D1994" s="55">
        <v>2025</v>
      </c>
      <c r="E1994" s="116">
        <v>9.6</v>
      </c>
      <c r="F1994" s="57" t="s">
        <v>368</v>
      </c>
      <c r="G1994" s="57" t="s">
        <v>46</v>
      </c>
      <c r="H1994" s="57" t="s">
        <v>594</v>
      </c>
      <c r="I1994" s="59" t="s">
        <v>42</v>
      </c>
      <c r="J1994" s="60">
        <v>42.49</v>
      </c>
      <c r="K1994" s="60">
        <f t="shared" si="47"/>
        <v>407.904</v>
      </c>
      <c r="L1994" s="60"/>
      <c r="M1994" s="55" t="s">
        <v>51</v>
      </c>
      <c r="N1994" s="60">
        <f t="shared" si="46"/>
        <v>407.904</v>
      </c>
      <c r="O1994" s="54">
        <v>45797</v>
      </c>
      <c r="P1994" s="62">
        <v>907349</v>
      </c>
      <c r="R1994" t="str">
        <f t="shared" si="49"/>
        <v>Mai/25</v>
      </c>
    </row>
    <row r="1995" spans="2:18" ht="15.75" customHeight="1">
      <c r="B1995" s="54">
        <v>45783</v>
      </c>
      <c r="C1995" s="55" t="s">
        <v>225</v>
      </c>
      <c r="D1995" s="55">
        <v>2025</v>
      </c>
      <c r="E1995" s="56">
        <v>4</v>
      </c>
      <c r="F1995" s="57" t="s">
        <v>896</v>
      </c>
      <c r="G1995" s="57" t="s">
        <v>46</v>
      </c>
      <c r="H1995" s="57" t="s">
        <v>594</v>
      </c>
      <c r="I1995" s="59" t="s">
        <v>42</v>
      </c>
      <c r="J1995" s="60">
        <v>20.95</v>
      </c>
      <c r="K1995" s="60">
        <f t="shared" si="47"/>
        <v>83.8</v>
      </c>
      <c r="L1995" s="60"/>
      <c r="M1995" s="55" t="s">
        <v>51</v>
      </c>
      <c r="N1995" s="60">
        <f t="shared" si="46"/>
        <v>83.8</v>
      </c>
      <c r="O1995" s="54">
        <v>45797</v>
      </c>
      <c r="P1995" s="62">
        <v>907349</v>
      </c>
      <c r="R1995" t="str">
        <f t="shared" si="49"/>
        <v>Mai/25</v>
      </c>
    </row>
    <row r="1996" spans="2:18" ht="15.75" customHeight="1">
      <c r="B1996" s="54">
        <v>45783</v>
      </c>
      <c r="C1996" s="55" t="s">
        <v>225</v>
      </c>
      <c r="D1996" s="55">
        <v>2025</v>
      </c>
      <c r="E1996" s="56">
        <v>8</v>
      </c>
      <c r="F1996" s="57" t="s">
        <v>495</v>
      </c>
      <c r="G1996" s="57" t="s">
        <v>96</v>
      </c>
      <c r="H1996" s="57" t="s">
        <v>570</v>
      </c>
      <c r="I1996" s="59" t="s">
        <v>42</v>
      </c>
      <c r="J1996" s="60">
        <v>18.18</v>
      </c>
      <c r="K1996" s="60">
        <f t="shared" si="47"/>
        <v>145.44</v>
      </c>
      <c r="L1996" s="60"/>
      <c r="M1996" s="55" t="s">
        <v>51</v>
      </c>
      <c r="N1996" s="60">
        <f t="shared" si="46"/>
        <v>145.44</v>
      </c>
      <c r="O1996" s="54">
        <v>45789</v>
      </c>
      <c r="P1996" s="62">
        <v>646484</v>
      </c>
      <c r="R1996" t="str">
        <f t="shared" si="49"/>
        <v>Mai/25</v>
      </c>
    </row>
    <row r="1997" spans="2:18" ht="15.75" customHeight="1">
      <c r="B1997" s="54">
        <v>45783</v>
      </c>
      <c r="C1997" s="55" t="s">
        <v>225</v>
      </c>
      <c r="D1997" s="55">
        <v>2025</v>
      </c>
      <c r="E1997" s="56">
        <v>15</v>
      </c>
      <c r="F1997" s="57" t="s">
        <v>649</v>
      </c>
      <c r="G1997" s="57" t="s">
        <v>96</v>
      </c>
      <c r="H1997" s="57" t="s">
        <v>570</v>
      </c>
      <c r="I1997" s="59" t="s">
        <v>42</v>
      </c>
      <c r="J1997" s="60">
        <v>17.52</v>
      </c>
      <c r="K1997" s="60">
        <f t="shared" si="47"/>
        <v>262.8</v>
      </c>
      <c r="L1997" s="60"/>
      <c r="M1997" s="55" t="s">
        <v>51</v>
      </c>
      <c r="N1997" s="60">
        <f t="shared" si="46"/>
        <v>262.8</v>
      </c>
      <c r="O1997" s="54">
        <v>45789</v>
      </c>
      <c r="P1997" s="62">
        <v>646484</v>
      </c>
      <c r="R1997" t="str">
        <f t="shared" si="49"/>
        <v>Mai/25</v>
      </c>
    </row>
    <row r="1998" spans="2:18" ht="15.75" customHeight="1">
      <c r="B1998" s="54">
        <v>45783</v>
      </c>
      <c r="C1998" s="55" t="s">
        <v>225</v>
      </c>
      <c r="D1998" s="55">
        <v>2025</v>
      </c>
      <c r="E1998" s="56">
        <v>15</v>
      </c>
      <c r="F1998" s="57" t="s">
        <v>177</v>
      </c>
      <c r="G1998" s="57" t="s">
        <v>96</v>
      </c>
      <c r="H1998" s="57" t="s">
        <v>570</v>
      </c>
      <c r="I1998" s="59" t="s">
        <v>42</v>
      </c>
      <c r="J1998" s="60">
        <v>38.64</v>
      </c>
      <c r="K1998" s="60">
        <f t="shared" si="47"/>
        <v>579.6</v>
      </c>
      <c r="L1998" s="60"/>
      <c r="M1998" s="55" t="s">
        <v>51</v>
      </c>
      <c r="N1998" s="60">
        <f t="shared" si="46"/>
        <v>579.6</v>
      </c>
      <c r="O1998" s="54">
        <v>45789</v>
      </c>
      <c r="P1998" s="62">
        <v>646484</v>
      </c>
      <c r="R1998" t="str">
        <f t="shared" si="49"/>
        <v>Mai/25</v>
      </c>
    </row>
    <row r="1999" spans="2:18" ht="15.75" customHeight="1">
      <c r="B1999" s="54">
        <v>45783</v>
      </c>
      <c r="C1999" s="55" t="s">
        <v>225</v>
      </c>
      <c r="D1999" s="55">
        <v>2025</v>
      </c>
      <c r="E1999" s="56">
        <v>20</v>
      </c>
      <c r="F1999" s="57" t="s">
        <v>178</v>
      </c>
      <c r="G1999" s="57" t="s">
        <v>96</v>
      </c>
      <c r="H1999" s="57" t="s">
        <v>570</v>
      </c>
      <c r="I1999" s="59" t="s">
        <v>42</v>
      </c>
      <c r="J1999" s="60">
        <v>19.32</v>
      </c>
      <c r="K1999" s="60">
        <f t="shared" si="47"/>
        <v>386.4</v>
      </c>
      <c r="L1999" s="60"/>
      <c r="M1999" s="55" t="s">
        <v>51</v>
      </c>
      <c r="N1999" s="60">
        <f t="shared" si="46"/>
        <v>386.4</v>
      </c>
      <c r="O1999" s="54">
        <v>45789</v>
      </c>
      <c r="P1999" s="62">
        <v>646484</v>
      </c>
      <c r="R1999" t="str">
        <f t="shared" si="49"/>
        <v>Mai/25</v>
      </c>
    </row>
    <row r="2000" spans="2:18" ht="15.75" customHeight="1">
      <c r="B2000" s="54">
        <v>45783</v>
      </c>
      <c r="C2000" s="55" t="s">
        <v>225</v>
      </c>
      <c r="D2000" s="55">
        <v>2025</v>
      </c>
      <c r="E2000" s="56">
        <v>8</v>
      </c>
      <c r="F2000" s="57" t="s">
        <v>571</v>
      </c>
      <c r="G2000" s="57" t="s">
        <v>96</v>
      </c>
      <c r="H2000" s="57" t="s">
        <v>570</v>
      </c>
      <c r="I2000" s="59" t="s">
        <v>42</v>
      </c>
      <c r="J2000" s="60">
        <v>16.38</v>
      </c>
      <c r="K2000" s="60">
        <f t="shared" si="47"/>
        <v>131.04</v>
      </c>
      <c r="L2000" s="60"/>
      <c r="M2000" s="55" t="s">
        <v>51</v>
      </c>
      <c r="N2000" s="60">
        <f t="shared" si="46"/>
        <v>131.04</v>
      </c>
      <c r="O2000" s="54">
        <v>45789</v>
      </c>
      <c r="P2000" s="62">
        <v>646484</v>
      </c>
      <c r="R2000" t="str">
        <f t="shared" si="49"/>
        <v>Mai/25</v>
      </c>
    </row>
    <row r="2001" spans="2:18" ht="15.75" customHeight="1">
      <c r="B2001" s="54">
        <v>45783</v>
      </c>
      <c r="C2001" s="55" t="s">
        <v>225</v>
      </c>
      <c r="D2001" s="55">
        <v>2025</v>
      </c>
      <c r="E2001" s="56">
        <v>8</v>
      </c>
      <c r="F2001" s="57" t="s">
        <v>201</v>
      </c>
      <c r="G2001" s="57" t="s">
        <v>96</v>
      </c>
      <c r="H2001" s="57" t="s">
        <v>570</v>
      </c>
      <c r="I2001" s="59" t="s">
        <v>42</v>
      </c>
      <c r="J2001" s="60">
        <v>18.239999999999998</v>
      </c>
      <c r="K2001" s="60">
        <f t="shared" si="47"/>
        <v>145.91999999999999</v>
      </c>
      <c r="L2001" s="60"/>
      <c r="M2001" s="55" t="s">
        <v>51</v>
      </c>
      <c r="N2001" s="60">
        <f t="shared" si="46"/>
        <v>145.91999999999999</v>
      </c>
      <c r="O2001" s="54">
        <v>45789</v>
      </c>
      <c r="P2001" s="62">
        <v>646484</v>
      </c>
      <c r="R2001" t="str">
        <f t="shared" si="49"/>
        <v>Mai/25</v>
      </c>
    </row>
    <row r="2002" spans="2:18" ht="15.75" customHeight="1">
      <c r="B2002" s="54">
        <v>45783</v>
      </c>
      <c r="C2002" s="55" t="s">
        <v>225</v>
      </c>
      <c r="D2002" s="55">
        <v>2025</v>
      </c>
      <c r="E2002" s="56">
        <v>8</v>
      </c>
      <c r="F2002" s="57" t="s">
        <v>358</v>
      </c>
      <c r="G2002" s="57" t="s">
        <v>96</v>
      </c>
      <c r="H2002" s="57" t="s">
        <v>570</v>
      </c>
      <c r="I2002" s="59" t="s">
        <v>42</v>
      </c>
      <c r="J2002" s="60">
        <v>18.239999999999998</v>
      </c>
      <c r="K2002" s="60">
        <f t="shared" si="47"/>
        <v>145.91999999999999</v>
      </c>
      <c r="L2002" s="60"/>
      <c r="M2002" s="55" t="s">
        <v>51</v>
      </c>
      <c r="N2002" s="60">
        <f t="shared" si="46"/>
        <v>145.91999999999999</v>
      </c>
      <c r="O2002" s="54">
        <v>45789</v>
      </c>
      <c r="P2002" s="62">
        <v>646484</v>
      </c>
      <c r="R2002" t="str">
        <f t="shared" si="49"/>
        <v>Mai/25</v>
      </c>
    </row>
    <row r="2003" spans="2:18" ht="15.75" customHeight="1">
      <c r="B2003" s="54">
        <v>45783</v>
      </c>
      <c r="C2003" s="55" t="s">
        <v>225</v>
      </c>
      <c r="D2003" s="55">
        <v>2025</v>
      </c>
      <c r="E2003" s="56">
        <v>4</v>
      </c>
      <c r="F2003" s="57" t="s">
        <v>741</v>
      </c>
      <c r="G2003" s="57" t="s">
        <v>40</v>
      </c>
      <c r="H2003" s="57" t="s">
        <v>181</v>
      </c>
      <c r="I2003" s="59" t="s">
        <v>42</v>
      </c>
      <c r="J2003" s="60">
        <v>225</v>
      </c>
      <c r="K2003" s="60">
        <f t="shared" si="47"/>
        <v>900</v>
      </c>
      <c r="L2003" s="60"/>
      <c r="M2003" s="55" t="s">
        <v>51</v>
      </c>
      <c r="N2003" s="60">
        <f t="shared" si="46"/>
        <v>900</v>
      </c>
      <c r="O2003" s="54">
        <v>45798</v>
      </c>
      <c r="P2003" s="62">
        <v>6354</v>
      </c>
      <c r="R2003" t="str">
        <f t="shared" si="49"/>
        <v>Mai/25</v>
      </c>
    </row>
    <row r="2004" spans="2:18" ht="15.75" customHeight="1">
      <c r="B2004" s="54">
        <v>45783</v>
      </c>
      <c r="C2004" s="55" t="s">
        <v>225</v>
      </c>
      <c r="D2004" s="55">
        <v>2025</v>
      </c>
      <c r="E2004" s="56">
        <v>6</v>
      </c>
      <c r="F2004" s="57" t="s">
        <v>742</v>
      </c>
      <c r="G2004" s="57" t="s">
        <v>40</v>
      </c>
      <c r="H2004" s="57" t="s">
        <v>181</v>
      </c>
      <c r="I2004" s="59" t="s">
        <v>42</v>
      </c>
      <c r="J2004" s="60">
        <v>69</v>
      </c>
      <c r="K2004" s="60">
        <f t="shared" si="47"/>
        <v>414</v>
      </c>
      <c r="L2004" s="60"/>
      <c r="M2004" s="55" t="s">
        <v>51</v>
      </c>
      <c r="N2004" s="60">
        <f t="shared" si="46"/>
        <v>414</v>
      </c>
      <c r="O2004" s="54">
        <v>45798</v>
      </c>
      <c r="P2004" s="62">
        <v>6354</v>
      </c>
      <c r="R2004" t="str">
        <f t="shared" si="49"/>
        <v>Mai/25</v>
      </c>
    </row>
    <row r="2005" spans="2:18" ht="15.75" customHeight="1">
      <c r="B2005" s="54">
        <v>45783</v>
      </c>
      <c r="C2005" s="55" t="s">
        <v>225</v>
      </c>
      <c r="D2005" s="55">
        <v>2025</v>
      </c>
      <c r="E2005" s="56">
        <v>6</v>
      </c>
      <c r="F2005" s="57" t="s">
        <v>632</v>
      </c>
      <c r="G2005" s="57" t="s">
        <v>40</v>
      </c>
      <c r="H2005" s="57" t="s">
        <v>181</v>
      </c>
      <c r="I2005" s="59" t="s">
        <v>42</v>
      </c>
      <c r="J2005" s="60">
        <v>38</v>
      </c>
      <c r="K2005" s="60">
        <f t="shared" si="47"/>
        <v>228</v>
      </c>
      <c r="L2005" s="60"/>
      <c r="M2005" s="55" t="s">
        <v>51</v>
      </c>
      <c r="N2005" s="60">
        <f t="shared" si="46"/>
        <v>228</v>
      </c>
      <c r="O2005" s="54">
        <v>45798</v>
      </c>
      <c r="P2005" s="62">
        <v>6354</v>
      </c>
      <c r="R2005" t="str">
        <f t="shared" si="49"/>
        <v>Mai/25</v>
      </c>
    </row>
    <row r="2006" spans="2:18" ht="15.75" customHeight="1">
      <c r="B2006" s="54">
        <v>45783</v>
      </c>
      <c r="C2006" s="55" t="s">
        <v>225</v>
      </c>
      <c r="D2006" s="55">
        <v>2025</v>
      </c>
      <c r="E2006" s="56">
        <v>120</v>
      </c>
      <c r="F2006" s="57" t="s">
        <v>188</v>
      </c>
      <c r="G2006" s="57" t="s">
        <v>96</v>
      </c>
      <c r="H2006" s="57" t="s">
        <v>223</v>
      </c>
      <c r="I2006" s="59" t="s">
        <v>42</v>
      </c>
      <c r="J2006" s="60">
        <v>7.24</v>
      </c>
      <c r="K2006" s="60">
        <f t="shared" si="47"/>
        <v>868.80000000000007</v>
      </c>
      <c r="L2006" s="60"/>
      <c r="M2006" s="55" t="s">
        <v>51</v>
      </c>
      <c r="N2006" s="60">
        <f t="shared" si="46"/>
        <v>868.80000000000007</v>
      </c>
      <c r="O2006" s="54">
        <v>45790</v>
      </c>
      <c r="P2006" s="62">
        <v>1384999</v>
      </c>
      <c r="R2006" t="str">
        <f t="shared" si="49"/>
        <v>Mai/25</v>
      </c>
    </row>
    <row r="2007" spans="2:18" ht="15.75" customHeight="1">
      <c r="B2007" s="54">
        <v>45783</v>
      </c>
      <c r="C2007" s="55" t="s">
        <v>225</v>
      </c>
      <c r="D2007" s="55">
        <v>2025</v>
      </c>
      <c r="E2007" s="56">
        <v>96</v>
      </c>
      <c r="F2007" s="57" t="s">
        <v>905</v>
      </c>
      <c r="G2007" s="57" t="s">
        <v>96</v>
      </c>
      <c r="H2007" s="57" t="s">
        <v>223</v>
      </c>
      <c r="I2007" s="59" t="s">
        <v>42</v>
      </c>
      <c r="J2007" s="60">
        <v>7.24</v>
      </c>
      <c r="K2007" s="60">
        <f t="shared" si="47"/>
        <v>695.04</v>
      </c>
      <c r="L2007" s="60"/>
      <c r="M2007" s="55" t="s">
        <v>51</v>
      </c>
      <c r="N2007" s="60">
        <f t="shared" si="46"/>
        <v>695.04</v>
      </c>
      <c r="O2007" s="54">
        <v>45790</v>
      </c>
      <c r="P2007" s="62">
        <v>1384999</v>
      </c>
      <c r="R2007" t="str">
        <f t="shared" si="49"/>
        <v>Mai/25</v>
      </c>
    </row>
    <row r="2008" spans="2:18" ht="15.75" customHeight="1">
      <c r="B2008" s="54">
        <v>45783</v>
      </c>
      <c r="C2008" s="55" t="s">
        <v>225</v>
      </c>
      <c r="D2008" s="55">
        <v>2025</v>
      </c>
      <c r="E2008" s="56">
        <v>48</v>
      </c>
      <c r="F2008" s="57" t="s">
        <v>689</v>
      </c>
      <c r="G2008" s="57" t="s">
        <v>96</v>
      </c>
      <c r="H2008" s="57" t="s">
        <v>223</v>
      </c>
      <c r="I2008" s="59" t="s">
        <v>42</v>
      </c>
      <c r="J2008" s="60">
        <v>7.24</v>
      </c>
      <c r="K2008" s="60">
        <f t="shared" si="47"/>
        <v>347.52</v>
      </c>
      <c r="L2008" s="60"/>
      <c r="M2008" s="55" t="s">
        <v>51</v>
      </c>
      <c r="N2008" s="60">
        <f t="shared" si="46"/>
        <v>347.52</v>
      </c>
      <c r="O2008" s="54">
        <v>45790</v>
      </c>
      <c r="P2008" s="62">
        <v>1384999</v>
      </c>
      <c r="R2008" t="str">
        <f t="shared" si="49"/>
        <v>Mai/25</v>
      </c>
    </row>
    <row r="2009" spans="2:18" ht="15.75" customHeight="1">
      <c r="B2009" s="54">
        <v>45783</v>
      </c>
      <c r="C2009" s="55" t="s">
        <v>225</v>
      </c>
      <c r="D2009" s="55">
        <v>2025</v>
      </c>
      <c r="E2009" s="56">
        <v>1</v>
      </c>
      <c r="F2009" s="57" t="s">
        <v>39</v>
      </c>
      <c r="G2009" s="57" t="s">
        <v>40</v>
      </c>
      <c r="H2009" s="57" t="s">
        <v>300</v>
      </c>
      <c r="I2009" s="59" t="s">
        <v>42</v>
      </c>
      <c r="J2009" s="60">
        <v>648</v>
      </c>
      <c r="K2009" s="60">
        <f t="shared" si="47"/>
        <v>648</v>
      </c>
      <c r="L2009" s="60"/>
      <c r="M2009" s="55" t="s">
        <v>43</v>
      </c>
      <c r="N2009" s="60">
        <f t="shared" si="46"/>
        <v>648</v>
      </c>
      <c r="O2009" s="54">
        <v>45783</v>
      </c>
      <c r="P2009" s="62">
        <v>0</v>
      </c>
      <c r="R2009" t="str">
        <f t="shared" si="49"/>
        <v>Mai/25</v>
      </c>
    </row>
    <row r="2010" spans="2:18" ht="15.75" customHeight="1">
      <c r="B2010" s="54">
        <v>45783</v>
      </c>
      <c r="C2010" s="55" t="s">
        <v>225</v>
      </c>
      <c r="D2010" s="55">
        <v>2025</v>
      </c>
      <c r="E2010" s="56">
        <v>1</v>
      </c>
      <c r="F2010" s="57" t="s">
        <v>531</v>
      </c>
      <c r="G2010" s="57" t="s">
        <v>46</v>
      </c>
      <c r="H2010" s="57" t="s">
        <v>369</v>
      </c>
      <c r="I2010" s="59" t="s">
        <v>42</v>
      </c>
      <c r="J2010" s="60">
        <v>115.65</v>
      </c>
      <c r="K2010" s="60">
        <f t="shared" si="47"/>
        <v>115.65</v>
      </c>
      <c r="L2010" s="60"/>
      <c r="M2010" s="55" t="s">
        <v>43</v>
      </c>
      <c r="N2010" s="60">
        <f t="shared" si="46"/>
        <v>115.65</v>
      </c>
      <c r="O2010" s="54">
        <v>45783</v>
      </c>
      <c r="P2010" s="62">
        <v>0</v>
      </c>
      <c r="R2010" t="str">
        <f t="shared" si="49"/>
        <v>Mai/25</v>
      </c>
    </row>
    <row r="2011" spans="2:18" ht="15.75" customHeight="1">
      <c r="B2011" s="54">
        <v>45784</v>
      </c>
      <c r="C2011" s="55" t="s">
        <v>225</v>
      </c>
      <c r="D2011" s="55">
        <v>2025</v>
      </c>
      <c r="E2011" s="56">
        <v>3</v>
      </c>
      <c r="F2011" s="57" t="s">
        <v>64</v>
      </c>
      <c r="G2011" s="58" t="s">
        <v>46</v>
      </c>
      <c r="H2011" s="57" t="s">
        <v>65</v>
      </c>
      <c r="I2011" s="59" t="s">
        <v>42</v>
      </c>
      <c r="J2011" s="60">
        <v>32.99</v>
      </c>
      <c r="K2011" s="60">
        <f t="shared" si="47"/>
        <v>98.97</v>
      </c>
      <c r="L2011" s="60"/>
      <c r="M2011" s="55" t="s">
        <v>43</v>
      </c>
      <c r="N2011" s="60">
        <f t="shared" si="46"/>
        <v>98.97</v>
      </c>
      <c r="O2011" s="54">
        <v>45792</v>
      </c>
      <c r="P2011" s="62">
        <v>20557</v>
      </c>
      <c r="R2011" t="str">
        <f t="shared" si="49"/>
        <v>Mai/25</v>
      </c>
    </row>
    <row r="2012" spans="2:18" ht="15.75" customHeight="1">
      <c r="B2012" s="54">
        <v>45784</v>
      </c>
      <c r="C2012" s="55" t="s">
        <v>225</v>
      </c>
      <c r="D2012" s="55">
        <v>2025</v>
      </c>
      <c r="E2012" s="56">
        <v>3</v>
      </c>
      <c r="F2012" s="57" t="s">
        <v>66</v>
      </c>
      <c r="G2012" s="57" t="s">
        <v>46</v>
      </c>
      <c r="H2012" s="57" t="s">
        <v>65</v>
      </c>
      <c r="I2012" s="59" t="s">
        <v>42</v>
      </c>
      <c r="J2012" s="60">
        <v>27</v>
      </c>
      <c r="K2012" s="60">
        <f t="shared" si="47"/>
        <v>81</v>
      </c>
      <c r="L2012" s="60"/>
      <c r="M2012" s="55" t="s">
        <v>43</v>
      </c>
      <c r="N2012" s="60">
        <f t="shared" si="46"/>
        <v>81</v>
      </c>
      <c r="O2012" s="54">
        <v>45792</v>
      </c>
      <c r="P2012" s="62">
        <v>20557</v>
      </c>
      <c r="R2012" t="str">
        <f t="shared" si="49"/>
        <v>Mai/25</v>
      </c>
    </row>
    <row r="2013" spans="2:18" ht="15.75" customHeight="1">
      <c r="B2013" s="54">
        <v>45784</v>
      </c>
      <c r="C2013" s="55" t="s">
        <v>225</v>
      </c>
      <c r="D2013" s="55">
        <v>2025</v>
      </c>
      <c r="E2013" s="56">
        <v>2</v>
      </c>
      <c r="F2013" s="57" t="s">
        <v>67</v>
      </c>
      <c r="G2013" s="57" t="s">
        <v>46</v>
      </c>
      <c r="H2013" s="57" t="s">
        <v>68</v>
      </c>
      <c r="I2013" s="59" t="s">
        <v>42</v>
      </c>
      <c r="J2013" s="60">
        <v>242.4</v>
      </c>
      <c r="K2013" s="60">
        <f t="shared" si="47"/>
        <v>484.8</v>
      </c>
      <c r="L2013" s="60"/>
      <c r="M2013" s="55" t="s">
        <v>51</v>
      </c>
      <c r="N2013" s="60">
        <f t="shared" si="46"/>
        <v>484.8</v>
      </c>
      <c r="O2013" s="54">
        <v>45791</v>
      </c>
      <c r="P2013" s="62">
        <v>1321044</v>
      </c>
      <c r="R2013" t="str">
        <f t="shared" si="49"/>
        <v>Mai/25</v>
      </c>
    </row>
    <row r="2014" spans="2:18" ht="15.75" customHeight="1">
      <c r="B2014" s="54">
        <v>45784</v>
      </c>
      <c r="C2014" s="55" t="s">
        <v>225</v>
      </c>
      <c r="D2014" s="55">
        <v>2025</v>
      </c>
      <c r="E2014" s="56">
        <v>4</v>
      </c>
      <c r="F2014" s="58" t="s">
        <v>906</v>
      </c>
      <c r="G2014" s="57" t="s">
        <v>46</v>
      </c>
      <c r="H2014" s="58" t="s">
        <v>184</v>
      </c>
      <c r="I2014" s="59" t="s">
        <v>42</v>
      </c>
      <c r="J2014" s="96">
        <v>167.8</v>
      </c>
      <c r="K2014" s="60">
        <f t="shared" si="47"/>
        <v>671.2</v>
      </c>
      <c r="L2014" s="60"/>
      <c r="M2014" s="55" t="s">
        <v>51</v>
      </c>
      <c r="N2014" s="60">
        <f t="shared" si="46"/>
        <v>671.2</v>
      </c>
      <c r="O2014" s="54">
        <v>45791</v>
      </c>
      <c r="P2014" s="97">
        <v>1659579</v>
      </c>
      <c r="R2014" t="str">
        <f t="shared" si="49"/>
        <v>Mai/25</v>
      </c>
    </row>
    <row r="2015" spans="2:18" ht="15.75" customHeight="1">
      <c r="B2015" s="54">
        <v>45785</v>
      </c>
      <c r="C2015" s="55" t="s">
        <v>225</v>
      </c>
      <c r="D2015" s="55">
        <v>2025</v>
      </c>
      <c r="E2015" s="56">
        <v>1</v>
      </c>
      <c r="F2015" s="58" t="s">
        <v>907</v>
      </c>
      <c r="G2015" s="57" t="s">
        <v>61</v>
      </c>
      <c r="H2015" s="58" t="s">
        <v>908</v>
      </c>
      <c r="I2015" s="59" t="s">
        <v>42</v>
      </c>
      <c r="J2015" s="96">
        <v>140</v>
      </c>
      <c r="K2015" s="60">
        <f t="shared" si="47"/>
        <v>140</v>
      </c>
      <c r="L2015" s="60"/>
      <c r="M2015" s="55" t="s">
        <v>43</v>
      </c>
      <c r="N2015" s="60">
        <f t="shared" si="46"/>
        <v>140</v>
      </c>
      <c r="O2015" s="54">
        <v>45785</v>
      </c>
      <c r="P2015" s="97">
        <v>0</v>
      </c>
      <c r="R2015" t="str">
        <f t="shared" si="49"/>
        <v>Mai/25</v>
      </c>
    </row>
    <row r="2016" spans="2:18" ht="15.75" customHeight="1">
      <c r="B2016" s="54">
        <v>45785</v>
      </c>
      <c r="C2016" s="55" t="s">
        <v>225</v>
      </c>
      <c r="D2016" s="55">
        <v>2025</v>
      </c>
      <c r="E2016" s="56">
        <v>1</v>
      </c>
      <c r="F2016" s="58" t="s">
        <v>909</v>
      </c>
      <c r="G2016" s="57" t="s">
        <v>40</v>
      </c>
      <c r="H2016" s="58" t="s">
        <v>899</v>
      </c>
      <c r="I2016" s="59" t="s">
        <v>42</v>
      </c>
      <c r="J2016" s="96">
        <v>1283</v>
      </c>
      <c r="K2016" s="60">
        <f t="shared" si="47"/>
        <v>1283</v>
      </c>
      <c r="L2016" s="60"/>
      <c r="M2016" s="55" t="s">
        <v>43</v>
      </c>
      <c r="N2016" s="60">
        <f t="shared" si="46"/>
        <v>1283</v>
      </c>
      <c r="O2016" s="54">
        <v>45785</v>
      </c>
      <c r="P2016" s="97">
        <v>0</v>
      </c>
      <c r="R2016" t="str">
        <f t="shared" si="49"/>
        <v>Mai/25</v>
      </c>
    </row>
    <row r="2017" spans="2:18" ht="15.75" customHeight="1">
      <c r="B2017" s="54">
        <v>45785</v>
      </c>
      <c r="C2017" s="55" t="s">
        <v>225</v>
      </c>
      <c r="D2017" s="55">
        <v>2025</v>
      </c>
      <c r="E2017" s="56">
        <v>1</v>
      </c>
      <c r="F2017" s="57" t="s">
        <v>251</v>
      </c>
      <c r="G2017" s="57" t="s">
        <v>46</v>
      </c>
      <c r="H2017" s="58" t="s">
        <v>910</v>
      </c>
      <c r="I2017" s="59" t="s">
        <v>42</v>
      </c>
      <c r="J2017" s="96">
        <v>277.63</v>
      </c>
      <c r="K2017" s="60">
        <f t="shared" si="47"/>
        <v>277.63</v>
      </c>
      <c r="L2017" s="60"/>
      <c r="M2017" s="55" t="s">
        <v>43</v>
      </c>
      <c r="N2017" s="60">
        <f t="shared" si="46"/>
        <v>277.63</v>
      </c>
      <c r="O2017" s="54">
        <v>45785</v>
      </c>
      <c r="P2017" s="97">
        <v>0</v>
      </c>
      <c r="R2017" t="str">
        <f t="shared" si="49"/>
        <v>Mai/25</v>
      </c>
    </row>
    <row r="2018" spans="2:18" ht="15.75" customHeight="1">
      <c r="B2018" s="54">
        <v>45785</v>
      </c>
      <c r="C2018" s="55" t="s">
        <v>225</v>
      </c>
      <c r="D2018" s="55">
        <v>2025</v>
      </c>
      <c r="E2018" s="56">
        <v>6</v>
      </c>
      <c r="F2018" s="58" t="s">
        <v>588</v>
      </c>
      <c r="G2018" s="57" t="s">
        <v>46</v>
      </c>
      <c r="H2018" s="58" t="s">
        <v>293</v>
      </c>
      <c r="I2018" s="59" t="s">
        <v>42</v>
      </c>
      <c r="J2018" s="96">
        <v>39</v>
      </c>
      <c r="K2018" s="60">
        <f t="shared" si="47"/>
        <v>234</v>
      </c>
      <c r="L2018" s="60"/>
      <c r="M2018" s="55" t="s">
        <v>43</v>
      </c>
      <c r="N2018" s="60">
        <f t="shared" si="46"/>
        <v>234</v>
      </c>
      <c r="O2018" s="54">
        <v>45785</v>
      </c>
      <c r="P2018" s="97">
        <v>0</v>
      </c>
      <c r="R2018" t="str">
        <f t="shared" si="49"/>
        <v>Mai/25</v>
      </c>
    </row>
    <row r="2019" spans="2:18" ht="15.75" customHeight="1">
      <c r="B2019" s="54">
        <v>45785</v>
      </c>
      <c r="C2019" s="55" t="s">
        <v>225</v>
      </c>
      <c r="D2019" s="55">
        <v>2025</v>
      </c>
      <c r="E2019" s="56">
        <v>4</v>
      </c>
      <c r="F2019" s="58" t="s">
        <v>587</v>
      </c>
      <c r="G2019" s="57" t="s">
        <v>40</v>
      </c>
      <c r="H2019" s="58" t="s">
        <v>293</v>
      </c>
      <c r="I2019" s="59" t="s">
        <v>42</v>
      </c>
      <c r="J2019" s="96">
        <v>69.900000000000006</v>
      </c>
      <c r="K2019" s="60">
        <f t="shared" si="47"/>
        <v>279.60000000000002</v>
      </c>
      <c r="L2019" s="60"/>
      <c r="M2019" s="55" t="s">
        <v>43</v>
      </c>
      <c r="N2019" s="60">
        <f t="shared" si="46"/>
        <v>279.60000000000002</v>
      </c>
      <c r="O2019" s="54">
        <v>45785</v>
      </c>
      <c r="P2019" s="97">
        <v>0</v>
      </c>
      <c r="R2019" t="str">
        <f t="shared" si="49"/>
        <v>Mai/25</v>
      </c>
    </row>
    <row r="2020" spans="2:18" ht="15.75" customHeight="1">
      <c r="B2020" s="54">
        <v>45785</v>
      </c>
      <c r="C2020" s="55" t="s">
        <v>225</v>
      </c>
      <c r="D2020" s="55">
        <v>2025</v>
      </c>
      <c r="E2020" s="56">
        <v>4</v>
      </c>
      <c r="F2020" s="57" t="s">
        <v>64</v>
      </c>
      <c r="G2020" s="58" t="s">
        <v>46</v>
      </c>
      <c r="H2020" s="57" t="s">
        <v>65</v>
      </c>
      <c r="I2020" s="59" t="s">
        <v>42</v>
      </c>
      <c r="J2020" s="60">
        <v>32.99</v>
      </c>
      <c r="K2020" s="60">
        <f t="shared" si="47"/>
        <v>131.96</v>
      </c>
      <c r="L2020" s="60"/>
      <c r="M2020" s="55" t="s">
        <v>43</v>
      </c>
      <c r="N2020" s="60">
        <f t="shared" si="46"/>
        <v>131.96</v>
      </c>
      <c r="O2020" s="54">
        <v>45785</v>
      </c>
      <c r="P2020" s="97">
        <v>20571</v>
      </c>
      <c r="R2020" t="str">
        <f t="shared" si="49"/>
        <v>Mai/25</v>
      </c>
    </row>
    <row r="2021" spans="2:18" ht="15.75" customHeight="1">
      <c r="B2021" s="54">
        <v>45785</v>
      </c>
      <c r="C2021" s="55" t="s">
        <v>225</v>
      </c>
      <c r="D2021" s="55">
        <v>2025</v>
      </c>
      <c r="E2021" s="56">
        <v>3</v>
      </c>
      <c r="F2021" s="57" t="s">
        <v>66</v>
      </c>
      <c r="G2021" s="57" t="s">
        <v>46</v>
      </c>
      <c r="H2021" s="57" t="s">
        <v>65</v>
      </c>
      <c r="I2021" s="59" t="s">
        <v>42</v>
      </c>
      <c r="J2021" s="60">
        <v>27</v>
      </c>
      <c r="K2021" s="60">
        <f t="shared" si="47"/>
        <v>81</v>
      </c>
      <c r="L2021" s="60"/>
      <c r="M2021" s="55" t="s">
        <v>43</v>
      </c>
      <c r="N2021" s="60">
        <f t="shared" si="46"/>
        <v>81</v>
      </c>
      <c r="O2021" s="54">
        <v>45785</v>
      </c>
      <c r="P2021" s="97">
        <v>20571</v>
      </c>
      <c r="R2021" t="str">
        <f t="shared" si="49"/>
        <v>Mai/25</v>
      </c>
    </row>
    <row r="2022" spans="2:18" ht="15.75" customHeight="1">
      <c r="B2022" s="54">
        <v>45785</v>
      </c>
      <c r="C2022" s="55" t="s">
        <v>225</v>
      </c>
      <c r="D2022" s="55">
        <v>2025</v>
      </c>
      <c r="E2022" s="127">
        <v>8.9600000000000009</v>
      </c>
      <c r="F2022" s="58" t="s">
        <v>488</v>
      </c>
      <c r="G2022" s="57" t="s">
        <v>46</v>
      </c>
      <c r="H2022" s="58" t="s">
        <v>823</v>
      </c>
      <c r="I2022" s="59" t="s">
        <v>42</v>
      </c>
      <c r="J2022" s="134">
        <v>33.148200000000003</v>
      </c>
      <c r="K2022" s="60">
        <f t="shared" si="47"/>
        <v>297.00787200000008</v>
      </c>
      <c r="L2022" s="60"/>
      <c r="M2022" s="55" t="s">
        <v>51</v>
      </c>
      <c r="N2022" s="60">
        <f t="shared" si="46"/>
        <v>297.00787200000008</v>
      </c>
      <c r="O2022" s="54">
        <v>45791</v>
      </c>
      <c r="P2022" s="97">
        <v>2360649</v>
      </c>
      <c r="R2022" t="str">
        <f t="shared" si="49"/>
        <v>Mai/25</v>
      </c>
    </row>
    <row r="2023" spans="2:18" ht="15.75" customHeight="1">
      <c r="B2023" s="54">
        <v>45785</v>
      </c>
      <c r="C2023" s="55" t="s">
        <v>225</v>
      </c>
      <c r="D2023" s="55">
        <v>2025</v>
      </c>
      <c r="E2023" s="56">
        <v>2</v>
      </c>
      <c r="F2023" s="57" t="s">
        <v>251</v>
      </c>
      <c r="G2023" s="57" t="s">
        <v>46</v>
      </c>
      <c r="H2023" s="57" t="s">
        <v>68</v>
      </c>
      <c r="I2023" s="59" t="s">
        <v>42</v>
      </c>
      <c r="J2023" s="60">
        <v>74.66</v>
      </c>
      <c r="K2023" s="60">
        <f t="shared" si="47"/>
        <v>149.32</v>
      </c>
      <c r="L2023" s="60"/>
      <c r="M2023" s="55" t="s">
        <v>51</v>
      </c>
      <c r="N2023" s="60">
        <f t="shared" si="46"/>
        <v>149.32</v>
      </c>
      <c r="O2023" s="54">
        <v>45792</v>
      </c>
      <c r="P2023" s="62">
        <v>1322047</v>
      </c>
      <c r="R2023" t="str">
        <f t="shared" si="49"/>
        <v>Mai/25</v>
      </c>
    </row>
    <row r="2024" spans="2:18" ht="15.75" customHeight="1">
      <c r="B2024" s="54">
        <v>45785</v>
      </c>
      <c r="C2024" s="55" t="s">
        <v>225</v>
      </c>
      <c r="D2024" s="55">
        <v>2025</v>
      </c>
      <c r="E2024" s="56">
        <v>2</v>
      </c>
      <c r="F2024" s="57" t="s">
        <v>911</v>
      </c>
      <c r="G2024" s="57" t="s">
        <v>46</v>
      </c>
      <c r="H2024" s="57" t="s">
        <v>68</v>
      </c>
      <c r="I2024" s="59" t="s">
        <v>42</v>
      </c>
      <c r="J2024" s="60">
        <v>34</v>
      </c>
      <c r="K2024" s="60">
        <f t="shared" si="47"/>
        <v>68</v>
      </c>
      <c r="L2024" s="60"/>
      <c r="M2024" s="55" t="s">
        <v>51</v>
      </c>
      <c r="N2024" s="60">
        <f t="shared" si="46"/>
        <v>68</v>
      </c>
      <c r="O2024" s="54">
        <v>45792</v>
      </c>
      <c r="P2024" s="62">
        <v>1322047</v>
      </c>
      <c r="R2024" t="str">
        <f t="shared" si="49"/>
        <v>Mai/25</v>
      </c>
    </row>
    <row r="2025" spans="2:18" ht="15.75" customHeight="1">
      <c r="B2025" s="54">
        <v>45785</v>
      </c>
      <c r="C2025" s="55" t="s">
        <v>225</v>
      </c>
      <c r="D2025" s="55">
        <v>2025</v>
      </c>
      <c r="E2025" s="56">
        <v>3</v>
      </c>
      <c r="F2025" s="57" t="s">
        <v>912</v>
      </c>
      <c r="G2025" s="57" t="s">
        <v>46</v>
      </c>
      <c r="H2025" s="57" t="s">
        <v>195</v>
      </c>
      <c r="I2025" s="59" t="s">
        <v>42</v>
      </c>
      <c r="J2025" s="60">
        <v>222.4</v>
      </c>
      <c r="K2025" s="60">
        <f t="shared" si="47"/>
        <v>667.2</v>
      </c>
      <c r="L2025" s="60"/>
      <c r="M2025" s="55" t="s">
        <v>51</v>
      </c>
      <c r="N2025" s="60">
        <f t="shared" si="46"/>
        <v>667.2</v>
      </c>
      <c r="O2025" s="54">
        <v>45796</v>
      </c>
      <c r="P2025" s="62">
        <v>299679</v>
      </c>
      <c r="R2025" t="str">
        <f t="shared" si="49"/>
        <v>Mai/25</v>
      </c>
    </row>
    <row r="2026" spans="2:18" ht="15.75" customHeight="1">
      <c r="B2026" s="54">
        <v>45785</v>
      </c>
      <c r="C2026" s="55" t="s">
        <v>225</v>
      </c>
      <c r="D2026" s="55">
        <v>2025</v>
      </c>
      <c r="E2026" s="56">
        <v>1</v>
      </c>
      <c r="F2026" s="57" t="s">
        <v>869</v>
      </c>
      <c r="G2026" s="57" t="s">
        <v>46</v>
      </c>
      <c r="H2026" s="57" t="s">
        <v>195</v>
      </c>
      <c r="I2026" s="59" t="s">
        <v>42</v>
      </c>
      <c r="J2026" s="60">
        <v>129.80000000000001</v>
      </c>
      <c r="K2026" s="60">
        <f t="shared" si="47"/>
        <v>129.80000000000001</v>
      </c>
      <c r="L2026" s="60"/>
      <c r="M2026" s="55" t="s">
        <v>51</v>
      </c>
      <c r="N2026" s="60">
        <f t="shared" si="46"/>
        <v>129.80000000000001</v>
      </c>
      <c r="O2026" s="54">
        <v>45796</v>
      </c>
      <c r="P2026" s="62">
        <v>299679</v>
      </c>
      <c r="R2026" t="str">
        <f t="shared" si="49"/>
        <v>Mai/25</v>
      </c>
    </row>
    <row r="2027" spans="2:18" ht="15.75" customHeight="1">
      <c r="B2027" s="54">
        <v>45785</v>
      </c>
      <c r="C2027" s="55" t="s">
        <v>225</v>
      </c>
      <c r="D2027" s="55">
        <v>2025</v>
      </c>
      <c r="E2027" s="56">
        <v>3</v>
      </c>
      <c r="F2027" s="57" t="s">
        <v>385</v>
      </c>
      <c r="G2027" s="57" t="s">
        <v>46</v>
      </c>
      <c r="H2027" s="57" t="s">
        <v>195</v>
      </c>
      <c r="I2027" s="59" t="s">
        <v>42</v>
      </c>
      <c r="J2027" s="60">
        <v>271.87</v>
      </c>
      <c r="K2027" s="60">
        <f t="shared" si="47"/>
        <v>815.61</v>
      </c>
      <c r="L2027" s="60"/>
      <c r="M2027" s="55" t="s">
        <v>51</v>
      </c>
      <c r="N2027" s="60">
        <f t="shared" si="46"/>
        <v>815.61</v>
      </c>
      <c r="O2027" s="54">
        <v>45796</v>
      </c>
      <c r="P2027" s="62">
        <v>299679</v>
      </c>
      <c r="R2027" t="str">
        <f t="shared" si="49"/>
        <v>Mai/25</v>
      </c>
    </row>
    <row r="2028" spans="2:18" ht="15.75" customHeight="1">
      <c r="B2028" s="54">
        <v>45785</v>
      </c>
      <c r="C2028" s="55" t="s">
        <v>225</v>
      </c>
      <c r="D2028" s="55">
        <v>2025</v>
      </c>
      <c r="E2028" s="56">
        <v>42</v>
      </c>
      <c r="F2028" s="57" t="s">
        <v>738</v>
      </c>
      <c r="G2028" s="57" t="s">
        <v>96</v>
      </c>
      <c r="H2028" s="57" t="s">
        <v>594</v>
      </c>
      <c r="I2028" s="59" t="s">
        <v>42</v>
      </c>
      <c r="J2028" s="60">
        <v>1.68</v>
      </c>
      <c r="K2028" s="60">
        <f t="shared" si="47"/>
        <v>70.56</v>
      </c>
      <c r="L2028" s="60"/>
      <c r="M2028" s="55" t="s">
        <v>51</v>
      </c>
      <c r="N2028" s="60">
        <f t="shared" si="46"/>
        <v>70.56</v>
      </c>
      <c r="O2028" s="54">
        <v>45799</v>
      </c>
      <c r="P2028" s="62">
        <v>909727</v>
      </c>
      <c r="R2028" t="str">
        <f t="shared" si="49"/>
        <v>Mai/25</v>
      </c>
    </row>
    <row r="2029" spans="2:18" ht="15.75" customHeight="1">
      <c r="B2029" s="54">
        <v>45785</v>
      </c>
      <c r="C2029" s="55" t="s">
        <v>225</v>
      </c>
      <c r="D2029" s="55">
        <v>2025</v>
      </c>
      <c r="E2029" s="56">
        <v>42</v>
      </c>
      <c r="F2029" s="57" t="s">
        <v>739</v>
      </c>
      <c r="G2029" s="57" t="s">
        <v>96</v>
      </c>
      <c r="H2029" s="57" t="s">
        <v>594</v>
      </c>
      <c r="I2029" s="59" t="s">
        <v>42</v>
      </c>
      <c r="J2029" s="60">
        <v>1.68</v>
      </c>
      <c r="K2029" s="60">
        <f t="shared" si="47"/>
        <v>70.56</v>
      </c>
      <c r="L2029" s="60"/>
      <c r="M2029" s="55" t="s">
        <v>51</v>
      </c>
      <c r="N2029" s="60">
        <f t="shared" si="46"/>
        <v>70.56</v>
      </c>
      <c r="O2029" s="54">
        <v>45799</v>
      </c>
      <c r="P2029" s="62">
        <v>909727</v>
      </c>
      <c r="R2029" t="str">
        <f t="shared" si="49"/>
        <v>Mai/25</v>
      </c>
    </row>
    <row r="2030" spans="2:18" ht="15.75" customHeight="1">
      <c r="B2030" s="54">
        <v>45785</v>
      </c>
      <c r="C2030" s="55" t="s">
        <v>225</v>
      </c>
      <c r="D2030" s="55">
        <v>2025</v>
      </c>
      <c r="E2030" s="56">
        <v>21</v>
      </c>
      <c r="F2030" s="57" t="s">
        <v>600</v>
      </c>
      <c r="G2030" s="57" t="s">
        <v>96</v>
      </c>
      <c r="H2030" s="57" t="s">
        <v>594</v>
      </c>
      <c r="I2030" s="59" t="s">
        <v>42</v>
      </c>
      <c r="J2030" s="60">
        <v>1.04</v>
      </c>
      <c r="K2030" s="60">
        <f t="shared" si="47"/>
        <v>21.84</v>
      </c>
      <c r="L2030" s="60"/>
      <c r="M2030" s="55" t="s">
        <v>51</v>
      </c>
      <c r="N2030" s="60">
        <f t="shared" si="46"/>
        <v>21.84</v>
      </c>
      <c r="O2030" s="54">
        <v>45799</v>
      </c>
      <c r="P2030" s="62">
        <v>909727</v>
      </c>
      <c r="R2030" t="str">
        <f t="shared" si="49"/>
        <v>Mai/25</v>
      </c>
    </row>
    <row r="2031" spans="2:18" ht="15.75" customHeight="1">
      <c r="B2031" s="54">
        <v>45785</v>
      </c>
      <c r="C2031" s="55" t="s">
        <v>225</v>
      </c>
      <c r="D2031" s="55">
        <v>2025</v>
      </c>
      <c r="E2031" s="56">
        <v>21</v>
      </c>
      <c r="F2031" s="57" t="s">
        <v>600</v>
      </c>
      <c r="G2031" s="57" t="s">
        <v>96</v>
      </c>
      <c r="H2031" s="57" t="s">
        <v>594</v>
      </c>
      <c r="I2031" s="59" t="s">
        <v>42</v>
      </c>
      <c r="J2031" s="60">
        <v>1.04</v>
      </c>
      <c r="K2031" s="60">
        <f t="shared" si="47"/>
        <v>21.84</v>
      </c>
      <c r="L2031" s="60"/>
      <c r="M2031" s="55" t="s">
        <v>51</v>
      </c>
      <c r="N2031" s="60">
        <f t="shared" si="46"/>
        <v>21.84</v>
      </c>
      <c r="O2031" s="54">
        <v>45799</v>
      </c>
      <c r="P2031" s="62">
        <v>909727</v>
      </c>
      <c r="R2031" t="str">
        <f t="shared" si="49"/>
        <v>Mai/25</v>
      </c>
    </row>
    <row r="2032" spans="2:18" ht="15.75" customHeight="1">
      <c r="B2032" s="54">
        <v>45785</v>
      </c>
      <c r="C2032" s="55" t="s">
        <v>225</v>
      </c>
      <c r="D2032" s="55">
        <v>2025</v>
      </c>
      <c r="E2032" s="56">
        <v>5</v>
      </c>
      <c r="F2032" s="57" t="s">
        <v>913</v>
      </c>
      <c r="G2032" s="57" t="s">
        <v>46</v>
      </c>
      <c r="H2032" s="57" t="s">
        <v>594</v>
      </c>
      <c r="I2032" s="59" t="s">
        <v>42</v>
      </c>
      <c r="J2032" s="60">
        <v>23.23</v>
      </c>
      <c r="K2032" s="60">
        <f t="shared" si="47"/>
        <v>116.15</v>
      </c>
      <c r="L2032" s="60"/>
      <c r="M2032" s="55" t="s">
        <v>51</v>
      </c>
      <c r="N2032" s="60">
        <f t="shared" si="46"/>
        <v>116.15</v>
      </c>
      <c r="O2032" s="54">
        <v>45799</v>
      </c>
      <c r="P2032" s="62">
        <v>909727</v>
      </c>
      <c r="R2032" t="str">
        <f t="shared" si="49"/>
        <v>Mai/25</v>
      </c>
    </row>
    <row r="2033" spans="2:18" ht="15.75" customHeight="1">
      <c r="B2033" s="54">
        <v>45786</v>
      </c>
      <c r="C2033" s="55" t="s">
        <v>225</v>
      </c>
      <c r="D2033" s="55">
        <v>2025</v>
      </c>
      <c r="E2033" s="56">
        <v>1</v>
      </c>
      <c r="F2033" s="57" t="s">
        <v>712</v>
      </c>
      <c r="G2033" s="57" t="s">
        <v>108</v>
      </c>
      <c r="H2033" s="57" t="s">
        <v>694</v>
      </c>
      <c r="I2033" s="59" t="s">
        <v>42</v>
      </c>
      <c r="J2033" s="60">
        <v>1200</v>
      </c>
      <c r="K2033" s="60">
        <f t="shared" si="47"/>
        <v>1200</v>
      </c>
      <c r="L2033" s="60"/>
      <c r="M2033" s="55" t="s">
        <v>43</v>
      </c>
      <c r="N2033" s="60">
        <f t="shared" si="46"/>
        <v>1200</v>
      </c>
      <c r="O2033" s="54">
        <v>45786</v>
      </c>
      <c r="P2033" s="62">
        <v>0</v>
      </c>
      <c r="R2033" t="str">
        <f t="shared" si="49"/>
        <v>Mai/25</v>
      </c>
    </row>
    <row r="2034" spans="2:18" ht="15.75" customHeight="1">
      <c r="B2034" s="54">
        <v>45786</v>
      </c>
      <c r="C2034" s="55" t="s">
        <v>225</v>
      </c>
      <c r="D2034" s="55">
        <v>2025</v>
      </c>
      <c r="E2034" s="56">
        <v>1</v>
      </c>
      <c r="F2034" s="58" t="s">
        <v>914</v>
      </c>
      <c r="G2034" s="57" t="s">
        <v>93</v>
      </c>
      <c r="H2034" s="58" t="s">
        <v>915</v>
      </c>
      <c r="I2034" s="59" t="s">
        <v>42</v>
      </c>
      <c r="J2034" s="96">
        <v>79.98</v>
      </c>
      <c r="K2034" s="60">
        <f t="shared" si="47"/>
        <v>79.98</v>
      </c>
      <c r="L2034" s="60"/>
      <c r="M2034" s="55" t="s">
        <v>43</v>
      </c>
      <c r="N2034" s="60">
        <f t="shared" si="46"/>
        <v>79.98</v>
      </c>
      <c r="O2034" s="54">
        <v>45786</v>
      </c>
      <c r="P2034" s="97">
        <v>0</v>
      </c>
      <c r="R2034" t="str">
        <f t="shared" si="49"/>
        <v>Mai/25</v>
      </c>
    </row>
    <row r="2035" spans="2:18" ht="15.75" customHeight="1">
      <c r="B2035" s="54">
        <v>45786</v>
      </c>
      <c r="C2035" s="55" t="s">
        <v>225</v>
      </c>
      <c r="D2035" s="55">
        <v>2025</v>
      </c>
      <c r="E2035" s="56">
        <v>1</v>
      </c>
      <c r="F2035" s="57" t="s">
        <v>916</v>
      </c>
      <c r="G2035" s="58" t="s">
        <v>40</v>
      </c>
      <c r="H2035" s="57" t="s">
        <v>482</v>
      </c>
      <c r="I2035" s="59" t="s">
        <v>42</v>
      </c>
      <c r="J2035" s="60">
        <v>55</v>
      </c>
      <c r="K2035" s="60">
        <f t="shared" si="47"/>
        <v>55</v>
      </c>
      <c r="L2035" s="60"/>
      <c r="M2035" s="55" t="s">
        <v>43</v>
      </c>
      <c r="N2035" s="60">
        <f t="shared" si="46"/>
        <v>55</v>
      </c>
      <c r="O2035" s="54">
        <v>45786</v>
      </c>
      <c r="P2035" s="62">
        <v>0</v>
      </c>
      <c r="R2035" t="str">
        <f t="shared" si="49"/>
        <v>Mai/25</v>
      </c>
    </row>
    <row r="2036" spans="2:18" ht="15.75" customHeight="1">
      <c r="B2036" s="54">
        <v>45786</v>
      </c>
      <c r="C2036" s="55" t="s">
        <v>225</v>
      </c>
      <c r="D2036" s="55">
        <v>2025</v>
      </c>
      <c r="E2036" s="56">
        <v>1</v>
      </c>
      <c r="F2036" s="57" t="s">
        <v>378</v>
      </c>
      <c r="G2036" s="57" t="s">
        <v>46</v>
      </c>
      <c r="H2036" s="57" t="s">
        <v>379</v>
      </c>
      <c r="I2036" s="59" t="s">
        <v>42</v>
      </c>
      <c r="J2036" s="60">
        <v>450</v>
      </c>
      <c r="K2036" s="60">
        <f t="shared" si="47"/>
        <v>450</v>
      </c>
      <c r="L2036" s="60"/>
      <c r="M2036" s="55" t="s">
        <v>43</v>
      </c>
      <c r="N2036" s="60">
        <f t="shared" si="46"/>
        <v>450</v>
      </c>
      <c r="O2036" s="54">
        <v>45786</v>
      </c>
      <c r="P2036" s="62">
        <v>0</v>
      </c>
      <c r="R2036" t="str">
        <f t="shared" si="49"/>
        <v>Mai/25</v>
      </c>
    </row>
    <row r="2037" spans="2:18" ht="15.75" customHeight="1">
      <c r="B2037" s="54">
        <v>45786</v>
      </c>
      <c r="C2037" s="55" t="s">
        <v>225</v>
      </c>
      <c r="D2037" s="55">
        <v>2025</v>
      </c>
      <c r="E2037" s="56">
        <v>2</v>
      </c>
      <c r="F2037" s="57" t="s">
        <v>219</v>
      </c>
      <c r="G2037" s="57" t="s">
        <v>40</v>
      </c>
      <c r="H2037" s="57" t="s">
        <v>220</v>
      </c>
      <c r="I2037" s="59" t="s">
        <v>42</v>
      </c>
      <c r="J2037" s="96">
        <v>77</v>
      </c>
      <c r="K2037" s="60">
        <f t="shared" si="47"/>
        <v>154</v>
      </c>
      <c r="L2037" s="60"/>
      <c r="M2037" s="55" t="s">
        <v>43</v>
      </c>
      <c r="N2037" s="60">
        <f t="shared" si="46"/>
        <v>154</v>
      </c>
      <c r="O2037" s="54">
        <v>45786</v>
      </c>
      <c r="P2037" s="97">
        <v>25372</v>
      </c>
      <c r="R2037" t="str">
        <f t="shared" si="49"/>
        <v>Mai/25</v>
      </c>
    </row>
    <row r="2038" spans="2:18" ht="15.75" customHeight="1">
      <c r="B2038" s="54">
        <v>45786</v>
      </c>
      <c r="C2038" s="55" t="s">
        <v>225</v>
      </c>
      <c r="D2038" s="55">
        <v>2025</v>
      </c>
      <c r="E2038" s="56">
        <v>1</v>
      </c>
      <c r="F2038" s="57" t="s">
        <v>886</v>
      </c>
      <c r="G2038" s="57" t="s">
        <v>40</v>
      </c>
      <c r="H2038" s="57" t="s">
        <v>220</v>
      </c>
      <c r="I2038" s="59" t="s">
        <v>42</v>
      </c>
      <c r="J2038" s="60">
        <v>4.8</v>
      </c>
      <c r="K2038" s="60">
        <f t="shared" si="47"/>
        <v>4.8</v>
      </c>
      <c r="L2038" s="60"/>
      <c r="M2038" s="55" t="s">
        <v>43</v>
      </c>
      <c r="N2038" s="60">
        <f t="shared" si="46"/>
        <v>4.8</v>
      </c>
      <c r="O2038" s="54">
        <v>45786</v>
      </c>
      <c r="P2038" s="97">
        <v>25372</v>
      </c>
      <c r="R2038" t="str">
        <f t="shared" si="49"/>
        <v>Mai/25</v>
      </c>
    </row>
    <row r="2039" spans="2:18" ht="15.75" customHeight="1">
      <c r="B2039" s="54">
        <v>45786</v>
      </c>
      <c r="C2039" s="55" t="s">
        <v>225</v>
      </c>
      <c r="D2039" s="55">
        <v>2025</v>
      </c>
      <c r="E2039" s="56">
        <v>1</v>
      </c>
      <c r="F2039" s="57" t="s">
        <v>561</v>
      </c>
      <c r="G2039" s="57" t="s">
        <v>40</v>
      </c>
      <c r="H2039" s="57" t="s">
        <v>220</v>
      </c>
      <c r="I2039" s="59" t="s">
        <v>42</v>
      </c>
      <c r="J2039" s="60">
        <v>13.5</v>
      </c>
      <c r="K2039" s="60">
        <f t="shared" si="47"/>
        <v>13.5</v>
      </c>
      <c r="L2039" s="60"/>
      <c r="M2039" s="55" t="s">
        <v>43</v>
      </c>
      <c r="N2039" s="60">
        <f t="shared" si="46"/>
        <v>13.5</v>
      </c>
      <c r="O2039" s="54">
        <v>45786</v>
      </c>
      <c r="P2039" s="97">
        <v>25372</v>
      </c>
      <c r="R2039" t="str">
        <f t="shared" si="49"/>
        <v>Mai/25</v>
      </c>
    </row>
    <row r="2040" spans="2:18" ht="15.75" customHeight="1">
      <c r="B2040" s="54">
        <v>45786</v>
      </c>
      <c r="C2040" s="55" t="s">
        <v>225</v>
      </c>
      <c r="D2040" s="55">
        <v>2025</v>
      </c>
      <c r="E2040" s="56">
        <v>20</v>
      </c>
      <c r="F2040" s="58" t="s">
        <v>81</v>
      </c>
      <c r="G2040" s="57" t="s">
        <v>77</v>
      </c>
      <c r="H2040" s="58" t="s">
        <v>78</v>
      </c>
      <c r="I2040" s="59" t="s">
        <v>42</v>
      </c>
      <c r="J2040" s="96">
        <v>510</v>
      </c>
      <c r="K2040" s="60">
        <f t="shared" si="47"/>
        <v>10200</v>
      </c>
      <c r="L2040" s="60"/>
      <c r="M2040" s="55" t="s">
        <v>43</v>
      </c>
      <c r="N2040" s="60">
        <f t="shared" si="46"/>
        <v>10200</v>
      </c>
      <c r="O2040" s="54">
        <v>45786</v>
      </c>
      <c r="P2040" s="97">
        <v>1178</v>
      </c>
      <c r="R2040" t="str">
        <f t="shared" si="49"/>
        <v>Mai/25</v>
      </c>
    </row>
    <row r="2041" spans="2:18" ht="15.75" customHeight="1">
      <c r="B2041" s="54">
        <v>45786</v>
      </c>
      <c r="C2041" s="55" t="s">
        <v>225</v>
      </c>
      <c r="D2041" s="55">
        <v>2025</v>
      </c>
      <c r="E2041" s="56">
        <v>6</v>
      </c>
      <c r="F2041" s="57" t="s">
        <v>64</v>
      </c>
      <c r="G2041" s="58" t="s">
        <v>46</v>
      </c>
      <c r="H2041" s="57" t="s">
        <v>65</v>
      </c>
      <c r="I2041" s="59" t="s">
        <v>42</v>
      </c>
      <c r="J2041" s="60">
        <v>32.99</v>
      </c>
      <c r="K2041" s="60">
        <f t="shared" si="47"/>
        <v>197.94</v>
      </c>
      <c r="L2041" s="60"/>
      <c r="M2041" s="55" t="s">
        <v>43</v>
      </c>
      <c r="N2041" s="60">
        <f t="shared" si="46"/>
        <v>197.94</v>
      </c>
      <c r="O2041" s="54">
        <v>45786</v>
      </c>
      <c r="P2041" s="62">
        <v>20632</v>
      </c>
      <c r="R2041" t="str">
        <f t="shared" si="49"/>
        <v>Mai/25</v>
      </c>
    </row>
    <row r="2042" spans="2:18" ht="15.75" customHeight="1">
      <c r="B2042" s="54">
        <v>45786</v>
      </c>
      <c r="C2042" s="55" t="s">
        <v>225</v>
      </c>
      <c r="D2042" s="55">
        <v>2025</v>
      </c>
      <c r="E2042" s="56">
        <v>5</v>
      </c>
      <c r="F2042" s="57" t="s">
        <v>66</v>
      </c>
      <c r="G2042" s="57" t="s">
        <v>46</v>
      </c>
      <c r="H2042" s="57" t="s">
        <v>65</v>
      </c>
      <c r="I2042" s="59" t="s">
        <v>42</v>
      </c>
      <c r="J2042" s="60">
        <v>27</v>
      </c>
      <c r="K2042" s="60">
        <f t="shared" si="47"/>
        <v>135</v>
      </c>
      <c r="L2042" s="60"/>
      <c r="M2042" s="55" t="s">
        <v>43</v>
      </c>
      <c r="N2042" s="60">
        <f t="shared" si="46"/>
        <v>135</v>
      </c>
      <c r="O2042" s="54">
        <v>45786</v>
      </c>
      <c r="P2042" s="62">
        <v>20632</v>
      </c>
      <c r="R2042" t="str">
        <f t="shared" si="49"/>
        <v>Mai/25</v>
      </c>
    </row>
    <row r="2043" spans="2:18" ht="15.75" customHeight="1">
      <c r="B2043" s="54">
        <v>45786</v>
      </c>
      <c r="C2043" s="55" t="s">
        <v>225</v>
      </c>
      <c r="D2043" s="55">
        <v>2025</v>
      </c>
      <c r="E2043" s="116">
        <v>4.2</v>
      </c>
      <c r="F2043" s="57" t="s">
        <v>917</v>
      </c>
      <c r="G2043" s="57" t="s">
        <v>46</v>
      </c>
      <c r="H2043" s="57" t="s">
        <v>65</v>
      </c>
      <c r="I2043" s="59" t="s">
        <v>42</v>
      </c>
      <c r="J2043" s="60">
        <v>27.5</v>
      </c>
      <c r="K2043" s="60">
        <f t="shared" si="47"/>
        <v>115.5</v>
      </c>
      <c r="L2043" s="60"/>
      <c r="M2043" s="55" t="s">
        <v>43</v>
      </c>
      <c r="N2043" s="60">
        <f t="shared" si="46"/>
        <v>115.5</v>
      </c>
      <c r="O2043" s="54">
        <v>45786</v>
      </c>
      <c r="P2043" s="62">
        <v>20632</v>
      </c>
      <c r="R2043" t="str">
        <f t="shared" si="49"/>
        <v>Mai/25</v>
      </c>
    </row>
    <row r="2044" spans="2:18" ht="15.75" customHeight="1">
      <c r="B2044" s="54">
        <v>45787</v>
      </c>
      <c r="C2044" s="55" t="s">
        <v>225</v>
      </c>
      <c r="D2044" s="55">
        <v>2025</v>
      </c>
      <c r="E2044" s="56">
        <v>1</v>
      </c>
      <c r="F2044" s="58" t="s">
        <v>864</v>
      </c>
      <c r="G2044" s="57" t="s">
        <v>104</v>
      </c>
      <c r="H2044" s="58" t="s">
        <v>369</v>
      </c>
      <c r="I2044" s="59" t="s">
        <v>42</v>
      </c>
      <c r="J2044" s="96">
        <v>114</v>
      </c>
      <c r="K2044" s="60">
        <f t="shared" si="47"/>
        <v>114</v>
      </c>
      <c r="L2044" s="60"/>
      <c r="M2044" s="55" t="s">
        <v>43</v>
      </c>
      <c r="N2044" s="60">
        <f t="shared" si="46"/>
        <v>114</v>
      </c>
      <c r="O2044" s="54">
        <v>45787</v>
      </c>
      <c r="P2044" s="97">
        <v>0</v>
      </c>
      <c r="R2044" t="str">
        <f t="shared" si="49"/>
        <v>Mai/25</v>
      </c>
    </row>
    <row r="2045" spans="2:18" ht="15.75" customHeight="1">
      <c r="B2045" s="54">
        <v>45787</v>
      </c>
      <c r="C2045" s="55" t="s">
        <v>225</v>
      </c>
      <c r="D2045" s="55">
        <v>2025</v>
      </c>
      <c r="E2045" s="56">
        <v>1</v>
      </c>
      <c r="F2045" s="57" t="s">
        <v>918</v>
      </c>
      <c r="G2045" s="57" t="s">
        <v>57</v>
      </c>
      <c r="H2045" s="57" t="s">
        <v>777</v>
      </c>
      <c r="I2045" s="59" t="s">
        <v>42</v>
      </c>
      <c r="J2045" s="60">
        <v>150</v>
      </c>
      <c r="K2045" s="60">
        <f t="shared" si="47"/>
        <v>150</v>
      </c>
      <c r="L2045" s="60"/>
      <c r="M2045" s="55" t="s">
        <v>43</v>
      </c>
      <c r="N2045" s="60">
        <f t="shared" si="46"/>
        <v>150</v>
      </c>
      <c r="O2045" s="54">
        <v>45787</v>
      </c>
      <c r="P2045" s="62">
        <v>0</v>
      </c>
      <c r="R2045" t="str">
        <f t="shared" si="49"/>
        <v>Mai/25</v>
      </c>
    </row>
    <row r="2046" spans="2:18" ht="15.75" customHeight="1">
      <c r="B2046" s="54">
        <v>45787</v>
      </c>
      <c r="C2046" s="55" t="s">
        <v>225</v>
      </c>
      <c r="D2046" s="55">
        <v>2025</v>
      </c>
      <c r="E2046" s="56">
        <v>6</v>
      </c>
      <c r="F2046" s="57" t="s">
        <v>743</v>
      </c>
      <c r="G2046" s="57" t="s">
        <v>46</v>
      </c>
      <c r="H2046" s="57" t="s">
        <v>220</v>
      </c>
      <c r="I2046" s="59" t="s">
        <v>42</v>
      </c>
      <c r="J2046" s="60">
        <v>1.375</v>
      </c>
      <c r="K2046" s="60">
        <f t="shared" si="47"/>
        <v>8.25</v>
      </c>
      <c r="L2046" s="60"/>
      <c r="M2046" s="55" t="s">
        <v>43</v>
      </c>
      <c r="N2046" s="60">
        <f t="shared" si="46"/>
        <v>8.25</v>
      </c>
      <c r="O2046" s="54">
        <v>45787</v>
      </c>
      <c r="P2046" s="62">
        <v>0</v>
      </c>
      <c r="R2046" t="str">
        <f t="shared" si="49"/>
        <v>Mai/25</v>
      </c>
    </row>
    <row r="2047" spans="2:18" ht="15.75" customHeight="1">
      <c r="B2047" s="54">
        <v>45787</v>
      </c>
      <c r="C2047" s="55" t="s">
        <v>225</v>
      </c>
      <c r="D2047" s="55">
        <v>2025</v>
      </c>
      <c r="E2047" s="56">
        <v>6</v>
      </c>
      <c r="F2047" s="57" t="s">
        <v>486</v>
      </c>
      <c r="G2047" s="57" t="s">
        <v>46</v>
      </c>
      <c r="H2047" s="57" t="s">
        <v>220</v>
      </c>
      <c r="I2047" s="59" t="s">
        <v>42</v>
      </c>
      <c r="J2047" s="60">
        <v>6.5</v>
      </c>
      <c r="K2047" s="60">
        <f t="shared" si="47"/>
        <v>39</v>
      </c>
      <c r="L2047" s="60"/>
      <c r="M2047" s="55" t="s">
        <v>43</v>
      </c>
      <c r="N2047" s="60">
        <f t="shared" si="46"/>
        <v>39</v>
      </c>
      <c r="O2047" s="54">
        <v>45787</v>
      </c>
      <c r="P2047" s="62">
        <v>0</v>
      </c>
      <c r="R2047" t="str">
        <f t="shared" si="49"/>
        <v>Mai/25</v>
      </c>
    </row>
    <row r="2048" spans="2:18" ht="15.75" customHeight="1">
      <c r="B2048" s="54">
        <v>45787</v>
      </c>
      <c r="C2048" s="55" t="s">
        <v>225</v>
      </c>
      <c r="D2048" s="55">
        <v>2025</v>
      </c>
      <c r="E2048" s="56">
        <v>1</v>
      </c>
      <c r="F2048" s="58" t="s">
        <v>919</v>
      </c>
      <c r="G2048" s="57" t="s">
        <v>46</v>
      </c>
      <c r="H2048" s="57" t="s">
        <v>220</v>
      </c>
      <c r="I2048" s="59" t="s">
        <v>42</v>
      </c>
      <c r="J2048" s="96">
        <v>6</v>
      </c>
      <c r="K2048" s="60">
        <f t="shared" si="47"/>
        <v>6</v>
      </c>
      <c r="L2048" s="60"/>
      <c r="M2048" s="55" t="s">
        <v>43</v>
      </c>
      <c r="N2048" s="60">
        <f t="shared" si="46"/>
        <v>6</v>
      </c>
      <c r="O2048" s="54">
        <v>45787</v>
      </c>
      <c r="P2048" s="97">
        <v>0</v>
      </c>
      <c r="R2048" t="str">
        <f t="shared" si="49"/>
        <v>Mai/25</v>
      </c>
    </row>
    <row r="2049" spans="2:18" ht="15.75" customHeight="1">
      <c r="B2049" s="54">
        <v>45787</v>
      </c>
      <c r="C2049" s="55" t="s">
        <v>225</v>
      </c>
      <c r="D2049" s="55">
        <v>2025</v>
      </c>
      <c r="E2049" s="56">
        <v>1</v>
      </c>
      <c r="F2049" s="58" t="s">
        <v>455</v>
      </c>
      <c r="G2049" s="57" t="s">
        <v>46</v>
      </c>
      <c r="H2049" s="57" t="s">
        <v>220</v>
      </c>
      <c r="I2049" s="59" t="s">
        <v>42</v>
      </c>
      <c r="J2049" s="96">
        <v>3.5</v>
      </c>
      <c r="K2049" s="60">
        <f t="shared" si="47"/>
        <v>3.5</v>
      </c>
      <c r="L2049" s="60"/>
      <c r="M2049" s="55" t="s">
        <v>43</v>
      </c>
      <c r="N2049" s="60">
        <f t="shared" si="46"/>
        <v>3.5</v>
      </c>
      <c r="O2049" s="54">
        <v>45787</v>
      </c>
      <c r="P2049" s="97">
        <v>0</v>
      </c>
      <c r="R2049" t="str">
        <f t="shared" si="49"/>
        <v>Mai/25</v>
      </c>
    </row>
    <row r="2050" spans="2:18" ht="15.75" customHeight="1">
      <c r="B2050" s="54">
        <v>45787</v>
      </c>
      <c r="C2050" s="55" t="s">
        <v>225</v>
      </c>
      <c r="D2050" s="55">
        <v>2025</v>
      </c>
      <c r="E2050" s="56">
        <v>1</v>
      </c>
      <c r="F2050" s="57" t="s">
        <v>219</v>
      </c>
      <c r="G2050" s="57" t="s">
        <v>40</v>
      </c>
      <c r="H2050" s="57" t="s">
        <v>220</v>
      </c>
      <c r="I2050" s="59" t="s">
        <v>42</v>
      </c>
      <c r="J2050" s="96">
        <v>78</v>
      </c>
      <c r="K2050" s="60">
        <f t="shared" si="47"/>
        <v>78</v>
      </c>
      <c r="L2050" s="60"/>
      <c r="M2050" s="55" t="s">
        <v>43</v>
      </c>
      <c r="N2050" s="60">
        <f t="shared" si="46"/>
        <v>78</v>
      </c>
      <c r="O2050" s="54">
        <v>45787</v>
      </c>
      <c r="P2050" s="97">
        <v>0</v>
      </c>
      <c r="R2050" t="str">
        <f t="shared" si="49"/>
        <v>Mai/25</v>
      </c>
    </row>
    <row r="2051" spans="2:18" ht="15.75" customHeight="1">
      <c r="B2051" s="54">
        <v>45787</v>
      </c>
      <c r="C2051" s="55" t="s">
        <v>225</v>
      </c>
      <c r="D2051" s="55">
        <v>2025</v>
      </c>
      <c r="E2051" s="56">
        <v>4</v>
      </c>
      <c r="F2051" s="57" t="s">
        <v>64</v>
      </c>
      <c r="G2051" s="58" t="s">
        <v>46</v>
      </c>
      <c r="H2051" s="57" t="s">
        <v>65</v>
      </c>
      <c r="I2051" s="59" t="s">
        <v>42</v>
      </c>
      <c r="J2051" s="60">
        <v>32.99</v>
      </c>
      <c r="K2051" s="60">
        <f t="shared" si="47"/>
        <v>131.96</v>
      </c>
      <c r="L2051" s="60"/>
      <c r="M2051" s="55" t="s">
        <v>43</v>
      </c>
      <c r="N2051" s="60">
        <f t="shared" si="46"/>
        <v>131.96</v>
      </c>
      <c r="O2051" s="54">
        <v>45787</v>
      </c>
      <c r="P2051" s="62">
        <v>20651</v>
      </c>
      <c r="R2051" t="str">
        <f t="shared" ref="R2051:R2114" si="50">IF(B2051="","",PROPER(TEXT(B2051,"mmm/aa")))</f>
        <v>Mai/25</v>
      </c>
    </row>
    <row r="2052" spans="2:18" ht="15.75" customHeight="1">
      <c r="B2052" s="54">
        <v>45787</v>
      </c>
      <c r="C2052" s="55" t="s">
        <v>225</v>
      </c>
      <c r="D2052" s="55">
        <v>2025</v>
      </c>
      <c r="E2052" s="56">
        <v>3</v>
      </c>
      <c r="F2052" s="57" t="s">
        <v>66</v>
      </c>
      <c r="G2052" s="57" t="s">
        <v>46</v>
      </c>
      <c r="H2052" s="57" t="s">
        <v>65</v>
      </c>
      <c r="I2052" s="59" t="s">
        <v>42</v>
      </c>
      <c r="J2052" s="60">
        <v>27</v>
      </c>
      <c r="K2052" s="60">
        <f t="shared" si="47"/>
        <v>81</v>
      </c>
      <c r="L2052" s="60"/>
      <c r="M2052" s="55" t="s">
        <v>43</v>
      </c>
      <c r="N2052" s="60">
        <f t="shared" si="46"/>
        <v>81</v>
      </c>
      <c r="O2052" s="54">
        <v>45787</v>
      </c>
      <c r="P2052" s="62">
        <v>20651</v>
      </c>
      <c r="R2052" t="str">
        <f t="shared" si="50"/>
        <v>Mai/25</v>
      </c>
    </row>
    <row r="2053" spans="2:18" ht="15.75" customHeight="1">
      <c r="B2053" s="54">
        <v>45788</v>
      </c>
      <c r="C2053" s="55" t="s">
        <v>225</v>
      </c>
      <c r="D2053" s="55">
        <v>2025</v>
      </c>
      <c r="E2053" s="56">
        <v>1</v>
      </c>
      <c r="F2053" s="57" t="s">
        <v>878</v>
      </c>
      <c r="G2053" s="57" t="s">
        <v>93</v>
      </c>
      <c r="H2053" s="57" t="s">
        <v>342</v>
      </c>
      <c r="I2053" s="59" t="s">
        <v>42</v>
      </c>
      <c r="J2053" s="60">
        <v>219</v>
      </c>
      <c r="K2053" s="60">
        <f t="shared" si="47"/>
        <v>219</v>
      </c>
      <c r="L2053" s="60"/>
      <c r="M2053" s="55" t="s">
        <v>43</v>
      </c>
      <c r="N2053" s="60">
        <f t="shared" si="46"/>
        <v>219</v>
      </c>
      <c r="O2053" s="54">
        <v>45788</v>
      </c>
      <c r="P2053" s="62">
        <v>0</v>
      </c>
      <c r="R2053" t="str">
        <f t="shared" si="50"/>
        <v>Mai/25</v>
      </c>
    </row>
    <row r="2054" spans="2:18" ht="15.75" customHeight="1">
      <c r="B2054" s="54">
        <v>45788</v>
      </c>
      <c r="C2054" s="55" t="s">
        <v>225</v>
      </c>
      <c r="D2054" s="55">
        <v>2025</v>
      </c>
      <c r="E2054" s="56">
        <v>1</v>
      </c>
      <c r="F2054" s="57" t="s">
        <v>853</v>
      </c>
      <c r="G2054" s="57" t="s">
        <v>46</v>
      </c>
      <c r="H2054" s="57" t="s">
        <v>568</v>
      </c>
      <c r="I2054" s="59" t="s">
        <v>42</v>
      </c>
      <c r="J2054" s="60">
        <v>460.47</v>
      </c>
      <c r="K2054" s="60">
        <f t="shared" si="47"/>
        <v>460.47</v>
      </c>
      <c r="L2054" s="60"/>
      <c r="M2054" s="55" t="s">
        <v>43</v>
      </c>
      <c r="N2054" s="60">
        <f t="shared" si="46"/>
        <v>460.47</v>
      </c>
      <c r="O2054" s="54">
        <v>45788</v>
      </c>
      <c r="P2054" s="62">
        <v>0</v>
      </c>
      <c r="R2054" t="str">
        <f t="shared" si="50"/>
        <v>Mai/25</v>
      </c>
    </row>
    <row r="2055" spans="2:18" ht="15.75" customHeight="1">
      <c r="B2055" s="54">
        <v>45788</v>
      </c>
      <c r="C2055" s="55" t="s">
        <v>225</v>
      </c>
      <c r="D2055" s="55">
        <v>2025</v>
      </c>
      <c r="E2055" s="56">
        <v>1</v>
      </c>
      <c r="F2055" s="57" t="s">
        <v>920</v>
      </c>
      <c r="G2055" s="57" t="s">
        <v>104</v>
      </c>
      <c r="H2055" s="57" t="s">
        <v>125</v>
      </c>
      <c r="I2055" s="59" t="s">
        <v>42</v>
      </c>
      <c r="J2055" s="60">
        <v>30</v>
      </c>
      <c r="K2055" s="60">
        <f t="shared" si="47"/>
        <v>30</v>
      </c>
      <c r="L2055" s="60"/>
      <c r="M2055" s="55" t="s">
        <v>43</v>
      </c>
      <c r="N2055" s="60">
        <f t="shared" si="46"/>
        <v>30</v>
      </c>
      <c r="O2055" s="54">
        <v>45788</v>
      </c>
      <c r="P2055" s="62">
        <v>0</v>
      </c>
      <c r="R2055" t="str">
        <f t="shared" si="50"/>
        <v>Mai/25</v>
      </c>
    </row>
    <row r="2056" spans="2:18" ht="15.75" customHeight="1">
      <c r="B2056" s="54">
        <v>45789</v>
      </c>
      <c r="C2056" s="55" t="s">
        <v>225</v>
      </c>
      <c r="D2056" s="55">
        <v>2025</v>
      </c>
      <c r="E2056" s="56">
        <v>1</v>
      </c>
      <c r="F2056" s="57" t="s">
        <v>921</v>
      </c>
      <c r="G2056" s="57" t="s">
        <v>46</v>
      </c>
      <c r="H2056" s="57" t="s">
        <v>198</v>
      </c>
      <c r="I2056" s="59" t="s">
        <v>42</v>
      </c>
      <c r="J2056" s="60">
        <v>181</v>
      </c>
      <c r="K2056" s="60">
        <f t="shared" si="47"/>
        <v>181</v>
      </c>
      <c r="L2056" s="60"/>
      <c r="M2056" s="55" t="s">
        <v>43</v>
      </c>
      <c r="N2056" s="60">
        <f t="shared" si="46"/>
        <v>181</v>
      </c>
      <c r="O2056" s="54">
        <v>45789</v>
      </c>
      <c r="P2056" s="62">
        <v>0</v>
      </c>
      <c r="R2056" t="str">
        <f t="shared" si="50"/>
        <v>Mai/25</v>
      </c>
    </row>
    <row r="2057" spans="2:18" ht="15.75" customHeight="1">
      <c r="B2057" s="54">
        <v>45789</v>
      </c>
      <c r="C2057" s="55" t="s">
        <v>225</v>
      </c>
      <c r="D2057" s="55">
        <v>2025</v>
      </c>
      <c r="E2057" s="56">
        <v>1</v>
      </c>
      <c r="F2057" s="57" t="s">
        <v>39</v>
      </c>
      <c r="G2057" s="57" t="s">
        <v>40</v>
      </c>
      <c r="H2057" s="57" t="s">
        <v>300</v>
      </c>
      <c r="I2057" s="59" t="s">
        <v>42</v>
      </c>
      <c r="J2057" s="60">
        <v>409.5</v>
      </c>
      <c r="K2057" s="60">
        <f t="shared" si="47"/>
        <v>409.5</v>
      </c>
      <c r="L2057" s="60"/>
      <c r="M2057" s="55" t="s">
        <v>43</v>
      </c>
      <c r="N2057" s="60">
        <f t="shared" si="46"/>
        <v>409.5</v>
      </c>
      <c r="O2057" s="54">
        <v>45789</v>
      </c>
      <c r="P2057" s="62">
        <v>0</v>
      </c>
      <c r="R2057" t="str">
        <f t="shared" si="50"/>
        <v>Mai/25</v>
      </c>
    </row>
    <row r="2058" spans="2:18" ht="15.75" customHeight="1">
      <c r="B2058" s="54">
        <v>45789</v>
      </c>
      <c r="C2058" s="55" t="s">
        <v>225</v>
      </c>
      <c r="D2058" s="55">
        <v>2025</v>
      </c>
      <c r="E2058" s="56">
        <v>1</v>
      </c>
      <c r="F2058" s="57" t="s">
        <v>246</v>
      </c>
      <c r="G2058" s="57" t="s">
        <v>46</v>
      </c>
      <c r="H2058" s="57" t="s">
        <v>307</v>
      </c>
      <c r="I2058" s="59" t="s">
        <v>42</v>
      </c>
      <c r="J2058" s="60">
        <v>53</v>
      </c>
      <c r="K2058" s="60">
        <f t="shared" si="47"/>
        <v>53</v>
      </c>
      <c r="L2058" s="60"/>
      <c r="M2058" s="55" t="s">
        <v>43</v>
      </c>
      <c r="N2058" s="60">
        <f t="shared" si="46"/>
        <v>53</v>
      </c>
      <c r="O2058" s="54">
        <v>45789</v>
      </c>
      <c r="P2058" s="62">
        <v>0</v>
      </c>
      <c r="R2058" t="str">
        <f t="shared" si="50"/>
        <v>Mai/25</v>
      </c>
    </row>
    <row r="2059" spans="2:18" ht="15.75" customHeight="1">
      <c r="B2059" s="54">
        <v>45789</v>
      </c>
      <c r="C2059" s="55" t="s">
        <v>225</v>
      </c>
      <c r="D2059" s="55">
        <v>2025</v>
      </c>
      <c r="E2059" s="56">
        <v>8.9600000000000009</v>
      </c>
      <c r="F2059" s="58" t="s">
        <v>488</v>
      </c>
      <c r="G2059" s="57" t="s">
        <v>46</v>
      </c>
      <c r="H2059" s="58" t="s">
        <v>823</v>
      </c>
      <c r="I2059" s="59" t="s">
        <v>42</v>
      </c>
      <c r="J2059" s="96">
        <v>33.148200000000003</v>
      </c>
      <c r="K2059" s="60">
        <f t="shared" si="47"/>
        <v>297.00787200000008</v>
      </c>
      <c r="L2059" s="60"/>
      <c r="M2059" s="55" t="s">
        <v>51</v>
      </c>
      <c r="N2059" s="60">
        <f t="shared" si="46"/>
        <v>297.00787200000008</v>
      </c>
      <c r="O2059" s="54">
        <v>45795</v>
      </c>
      <c r="P2059" s="97">
        <v>2365136</v>
      </c>
      <c r="R2059" t="str">
        <f t="shared" si="50"/>
        <v>Mai/25</v>
      </c>
    </row>
    <row r="2060" spans="2:18" ht="15.75" customHeight="1">
      <c r="B2060" s="54">
        <v>45789</v>
      </c>
      <c r="C2060" s="55" t="s">
        <v>225</v>
      </c>
      <c r="D2060" s="55">
        <v>2025</v>
      </c>
      <c r="E2060" s="56">
        <v>7</v>
      </c>
      <c r="F2060" s="57" t="s">
        <v>893</v>
      </c>
      <c r="G2060" s="57" t="s">
        <v>96</v>
      </c>
      <c r="H2060" s="57" t="s">
        <v>570</v>
      </c>
      <c r="I2060" s="59" t="s">
        <v>42</v>
      </c>
      <c r="J2060" s="60">
        <v>19.68</v>
      </c>
      <c r="K2060" s="60">
        <f t="shared" si="47"/>
        <v>137.76</v>
      </c>
      <c r="L2060" s="60"/>
      <c r="M2060" s="55" t="s">
        <v>51</v>
      </c>
      <c r="N2060" s="60">
        <f t="shared" si="46"/>
        <v>137.76</v>
      </c>
      <c r="O2060" s="54">
        <v>45795</v>
      </c>
      <c r="P2060" s="62">
        <v>648119</v>
      </c>
      <c r="R2060" t="str">
        <f t="shared" si="50"/>
        <v>Mai/25</v>
      </c>
    </row>
    <row r="2061" spans="2:18" ht="15.75" customHeight="1">
      <c r="B2061" s="54">
        <v>45789</v>
      </c>
      <c r="C2061" s="55" t="s">
        <v>225</v>
      </c>
      <c r="D2061" s="55">
        <v>2025</v>
      </c>
      <c r="E2061" s="56">
        <v>10</v>
      </c>
      <c r="F2061" s="57" t="s">
        <v>177</v>
      </c>
      <c r="G2061" s="57" t="s">
        <v>96</v>
      </c>
      <c r="H2061" s="57" t="s">
        <v>570</v>
      </c>
      <c r="I2061" s="59" t="s">
        <v>42</v>
      </c>
      <c r="J2061" s="60">
        <v>36.9</v>
      </c>
      <c r="K2061" s="60">
        <f t="shared" si="47"/>
        <v>369</v>
      </c>
      <c r="L2061" s="60"/>
      <c r="M2061" s="55" t="s">
        <v>51</v>
      </c>
      <c r="N2061" s="60">
        <f t="shared" si="46"/>
        <v>369</v>
      </c>
      <c r="O2061" s="54">
        <v>45795</v>
      </c>
      <c r="P2061" s="62">
        <v>648119</v>
      </c>
      <c r="R2061" t="str">
        <f t="shared" si="50"/>
        <v>Mai/25</v>
      </c>
    </row>
    <row r="2062" spans="2:18" ht="15.75" customHeight="1">
      <c r="B2062" s="54">
        <v>45789</v>
      </c>
      <c r="C2062" s="55" t="s">
        <v>225</v>
      </c>
      <c r="D2062" s="55">
        <v>2025</v>
      </c>
      <c r="E2062" s="56">
        <v>10</v>
      </c>
      <c r="F2062" s="57" t="s">
        <v>178</v>
      </c>
      <c r="G2062" s="57" t="s">
        <v>96</v>
      </c>
      <c r="H2062" s="57" t="s">
        <v>570</v>
      </c>
      <c r="I2062" s="59" t="s">
        <v>42</v>
      </c>
      <c r="J2062" s="60">
        <v>18.600000000000001</v>
      </c>
      <c r="K2062" s="60">
        <f t="shared" si="47"/>
        <v>186</v>
      </c>
      <c r="L2062" s="60"/>
      <c r="M2062" s="55" t="s">
        <v>51</v>
      </c>
      <c r="N2062" s="60">
        <f t="shared" si="46"/>
        <v>186</v>
      </c>
      <c r="O2062" s="54">
        <v>45795</v>
      </c>
      <c r="P2062" s="62">
        <v>648119</v>
      </c>
      <c r="R2062" t="str">
        <f t="shared" si="50"/>
        <v>Mai/25</v>
      </c>
    </row>
    <row r="2063" spans="2:18" ht="15.75" customHeight="1">
      <c r="B2063" s="54">
        <v>45789</v>
      </c>
      <c r="C2063" s="55" t="s">
        <v>225</v>
      </c>
      <c r="D2063" s="55">
        <v>2025</v>
      </c>
      <c r="E2063" s="56">
        <v>2</v>
      </c>
      <c r="F2063" s="57" t="s">
        <v>651</v>
      </c>
      <c r="G2063" s="57" t="s">
        <v>96</v>
      </c>
      <c r="H2063" s="57" t="s">
        <v>570</v>
      </c>
      <c r="I2063" s="59" t="s">
        <v>42</v>
      </c>
      <c r="J2063" s="60">
        <v>19.2</v>
      </c>
      <c r="K2063" s="60">
        <f t="shared" si="47"/>
        <v>38.4</v>
      </c>
      <c r="L2063" s="60"/>
      <c r="M2063" s="55" t="s">
        <v>51</v>
      </c>
      <c r="N2063" s="60">
        <f t="shared" si="46"/>
        <v>38.4</v>
      </c>
      <c r="O2063" s="54">
        <v>45795</v>
      </c>
      <c r="P2063" s="62">
        <v>648119</v>
      </c>
      <c r="R2063" t="str">
        <f t="shared" si="50"/>
        <v>Mai/25</v>
      </c>
    </row>
    <row r="2064" spans="2:18" ht="15.75" customHeight="1">
      <c r="B2064" s="54">
        <v>45789</v>
      </c>
      <c r="C2064" s="55" t="s">
        <v>225</v>
      </c>
      <c r="D2064" s="55">
        <v>2025</v>
      </c>
      <c r="E2064" s="56">
        <v>2</v>
      </c>
      <c r="F2064" s="57" t="s">
        <v>650</v>
      </c>
      <c r="G2064" s="57" t="s">
        <v>96</v>
      </c>
      <c r="H2064" s="57" t="s">
        <v>570</v>
      </c>
      <c r="I2064" s="59" t="s">
        <v>42</v>
      </c>
      <c r="J2064" s="60">
        <v>18.239999999999998</v>
      </c>
      <c r="K2064" s="60">
        <f t="shared" si="47"/>
        <v>36.479999999999997</v>
      </c>
      <c r="L2064" s="60"/>
      <c r="M2064" s="55" t="s">
        <v>51</v>
      </c>
      <c r="N2064" s="60">
        <f t="shared" si="46"/>
        <v>36.479999999999997</v>
      </c>
      <c r="O2064" s="54">
        <v>45795</v>
      </c>
      <c r="P2064" s="62">
        <v>648119</v>
      </c>
      <c r="R2064" t="str">
        <f t="shared" si="50"/>
        <v>Mai/25</v>
      </c>
    </row>
    <row r="2065" spans="2:18" ht="15.75" customHeight="1">
      <c r="B2065" s="54">
        <v>45789</v>
      </c>
      <c r="C2065" s="55" t="s">
        <v>225</v>
      </c>
      <c r="D2065" s="55">
        <v>2025</v>
      </c>
      <c r="E2065" s="56">
        <v>5</v>
      </c>
      <c r="F2065" s="57" t="s">
        <v>357</v>
      </c>
      <c r="G2065" s="57" t="s">
        <v>96</v>
      </c>
      <c r="H2065" s="57" t="s">
        <v>570</v>
      </c>
      <c r="I2065" s="59" t="s">
        <v>42</v>
      </c>
      <c r="J2065" s="60">
        <v>18.36</v>
      </c>
      <c r="K2065" s="60">
        <f t="shared" si="47"/>
        <v>91.8</v>
      </c>
      <c r="L2065" s="60"/>
      <c r="M2065" s="55" t="s">
        <v>51</v>
      </c>
      <c r="N2065" s="60">
        <f t="shared" si="46"/>
        <v>91.8</v>
      </c>
      <c r="O2065" s="54">
        <v>45795</v>
      </c>
      <c r="P2065" s="62">
        <v>648119</v>
      </c>
      <c r="R2065" t="str">
        <f t="shared" si="50"/>
        <v>Mai/25</v>
      </c>
    </row>
    <row r="2066" spans="2:18" ht="15.75" customHeight="1">
      <c r="B2066" s="54">
        <v>45789</v>
      </c>
      <c r="C2066" s="55" t="s">
        <v>225</v>
      </c>
      <c r="D2066" s="55">
        <v>2025</v>
      </c>
      <c r="E2066" s="56">
        <v>5</v>
      </c>
      <c r="F2066" s="57" t="s">
        <v>201</v>
      </c>
      <c r="G2066" s="57" t="s">
        <v>96</v>
      </c>
      <c r="H2066" s="57" t="s">
        <v>570</v>
      </c>
      <c r="I2066" s="59" t="s">
        <v>42</v>
      </c>
      <c r="J2066" s="60">
        <v>18.239999999999998</v>
      </c>
      <c r="K2066" s="60">
        <f t="shared" si="47"/>
        <v>91.199999999999989</v>
      </c>
      <c r="L2066" s="60"/>
      <c r="M2066" s="55" t="s">
        <v>51</v>
      </c>
      <c r="N2066" s="60">
        <f t="shared" si="46"/>
        <v>91.199999999999989</v>
      </c>
      <c r="O2066" s="54">
        <v>45795</v>
      </c>
      <c r="P2066" s="62">
        <v>648119</v>
      </c>
      <c r="R2066" t="str">
        <f t="shared" si="50"/>
        <v>Mai/25</v>
      </c>
    </row>
    <row r="2067" spans="2:18" ht="15.75" customHeight="1">
      <c r="B2067" s="54">
        <v>45789</v>
      </c>
      <c r="C2067" s="55" t="s">
        <v>225</v>
      </c>
      <c r="D2067" s="55">
        <v>2025</v>
      </c>
      <c r="E2067" s="56">
        <v>6</v>
      </c>
      <c r="F2067" s="57" t="s">
        <v>358</v>
      </c>
      <c r="G2067" s="57" t="s">
        <v>96</v>
      </c>
      <c r="H2067" s="57" t="s">
        <v>570</v>
      </c>
      <c r="I2067" s="59" t="s">
        <v>42</v>
      </c>
      <c r="J2067" s="60">
        <v>18.239999999999998</v>
      </c>
      <c r="K2067" s="60">
        <f t="shared" si="47"/>
        <v>109.44</v>
      </c>
      <c r="L2067" s="60"/>
      <c r="M2067" s="55" t="s">
        <v>51</v>
      </c>
      <c r="N2067" s="60">
        <f t="shared" si="46"/>
        <v>109.44</v>
      </c>
      <c r="O2067" s="54">
        <v>45795</v>
      </c>
      <c r="P2067" s="62">
        <v>648119</v>
      </c>
      <c r="R2067" t="str">
        <f t="shared" si="50"/>
        <v>Mai/25</v>
      </c>
    </row>
    <row r="2068" spans="2:18" ht="15.75" customHeight="1">
      <c r="B2068" s="54">
        <v>45789</v>
      </c>
      <c r="C2068" s="55" t="s">
        <v>225</v>
      </c>
      <c r="D2068" s="55">
        <v>2025</v>
      </c>
      <c r="E2068" s="56">
        <v>12</v>
      </c>
      <c r="F2068" s="57" t="s">
        <v>916</v>
      </c>
      <c r="G2068" s="57" t="s">
        <v>40</v>
      </c>
      <c r="H2068" s="57" t="s">
        <v>895</v>
      </c>
      <c r="I2068" s="59" t="s">
        <v>42</v>
      </c>
      <c r="J2068" s="60">
        <v>44.99</v>
      </c>
      <c r="K2068" s="60">
        <f t="shared" si="47"/>
        <v>539.88</v>
      </c>
      <c r="L2068" s="60"/>
      <c r="M2068" s="55" t="s">
        <v>51</v>
      </c>
      <c r="N2068" s="60">
        <f t="shared" si="46"/>
        <v>539.88</v>
      </c>
      <c r="O2068" s="54">
        <v>45803</v>
      </c>
      <c r="P2068" s="62">
        <v>534083</v>
      </c>
      <c r="R2068" t="str">
        <f t="shared" si="50"/>
        <v>Mai/25</v>
      </c>
    </row>
    <row r="2069" spans="2:18" ht="15.75" customHeight="1">
      <c r="B2069" s="54">
        <v>45789</v>
      </c>
      <c r="C2069" s="55" t="s">
        <v>225</v>
      </c>
      <c r="D2069" s="55">
        <v>2025</v>
      </c>
      <c r="E2069" s="56">
        <v>12</v>
      </c>
      <c r="F2069" s="57" t="s">
        <v>87</v>
      </c>
      <c r="G2069" s="57" t="s">
        <v>40</v>
      </c>
      <c r="H2069" s="57" t="s">
        <v>895</v>
      </c>
      <c r="I2069" s="59" t="s">
        <v>42</v>
      </c>
      <c r="J2069" s="60">
        <v>44.99</v>
      </c>
      <c r="K2069" s="60">
        <f t="shared" si="47"/>
        <v>539.88</v>
      </c>
      <c r="L2069" s="60"/>
      <c r="M2069" s="55" t="s">
        <v>51</v>
      </c>
      <c r="N2069" s="60">
        <f t="shared" si="46"/>
        <v>539.88</v>
      </c>
      <c r="O2069" s="54">
        <v>45803</v>
      </c>
      <c r="P2069" s="62">
        <v>534083</v>
      </c>
      <c r="R2069" t="str">
        <f t="shared" si="50"/>
        <v>Mai/25</v>
      </c>
    </row>
    <row r="2070" spans="2:18" ht="15.75" customHeight="1">
      <c r="B2070" s="54">
        <v>45789</v>
      </c>
      <c r="C2070" s="55" t="s">
        <v>225</v>
      </c>
      <c r="D2070" s="55">
        <v>2025</v>
      </c>
      <c r="E2070" s="56">
        <v>4</v>
      </c>
      <c r="F2070" s="57" t="s">
        <v>659</v>
      </c>
      <c r="G2070" s="57" t="s">
        <v>40</v>
      </c>
      <c r="H2070" s="57" t="s">
        <v>895</v>
      </c>
      <c r="I2070" s="59" t="s">
        <v>42</v>
      </c>
      <c r="J2070" s="60">
        <v>68.44</v>
      </c>
      <c r="K2070" s="60">
        <f t="shared" si="47"/>
        <v>273.76</v>
      </c>
      <c r="L2070" s="60"/>
      <c r="M2070" s="55" t="s">
        <v>51</v>
      </c>
      <c r="N2070" s="60">
        <f t="shared" si="46"/>
        <v>273.76</v>
      </c>
      <c r="O2070" s="54">
        <v>45803</v>
      </c>
      <c r="P2070" s="62">
        <v>534083</v>
      </c>
      <c r="R2070" t="str">
        <f t="shared" si="50"/>
        <v>Mai/25</v>
      </c>
    </row>
    <row r="2071" spans="2:18" ht="15.75" customHeight="1">
      <c r="B2071" s="54">
        <v>45789</v>
      </c>
      <c r="C2071" s="55" t="s">
        <v>225</v>
      </c>
      <c r="D2071" s="55">
        <v>2025</v>
      </c>
      <c r="E2071" s="56">
        <v>12</v>
      </c>
      <c r="F2071" s="57" t="s">
        <v>742</v>
      </c>
      <c r="G2071" s="57" t="s">
        <v>40</v>
      </c>
      <c r="H2071" s="57" t="s">
        <v>181</v>
      </c>
      <c r="I2071" s="59" t="s">
        <v>42</v>
      </c>
      <c r="J2071" s="60">
        <v>69</v>
      </c>
      <c r="K2071" s="60">
        <f t="shared" si="47"/>
        <v>828</v>
      </c>
      <c r="L2071" s="60"/>
      <c r="M2071" s="55" t="s">
        <v>51</v>
      </c>
      <c r="N2071" s="60">
        <f t="shared" si="46"/>
        <v>828</v>
      </c>
      <c r="O2071" s="54">
        <v>45804</v>
      </c>
      <c r="P2071" s="62">
        <v>6381</v>
      </c>
      <c r="R2071" t="str">
        <f t="shared" si="50"/>
        <v>Mai/25</v>
      </c>
    </row>
    <row r="2072" spans="2:18" ht="15.75" customHeight="1">
      <c r="B2072" s="54">
        <v>45789</v>
      </c>
      <c r="C2072" s="55" t="s">
        <v>225</v>
      </c>
      <c r="D2072" s="55">
        <v>2025</v>
      </c>
      <c r="E2072" s="56">
        <v>1</v>
      </c>
      <c r="F2072" s="57" t="s">
        <v>922</v>
      </c>
      <c r="G2072" s="57" t="s">
        <v>61</v>
      </c>
      <c r="H2072" s="57" t="s">
        <v>342</v>
      </c>
      <c r="I2072" s="59" t="s">
        <v>42</v>
      </c>
      <c r="J2072" s="60">
        <v>94.99</v>
      </c>
      <c r="K2072" s="60">
        <f t="shared" si="47"/>
        <v>94.99</v>
      </c>
      <c r="L2072" s="60"/>
      <c r="M2072" s="55" t="s">
        <v>43</v>
      </c>
      <c r="N2072" s="60">
        <f t="shared" si="46"/>
        <v>94.99</v>
      </c>
      <c r="O2072" s="54">
        <v>45789</v>
      </c>
      <c r="P2072" s="62">
        <v>0</v>
      </c>
      <c r="R2072" t="str">
        <f t="shared" si="50"/>
        <v>Mai/25</v>
      </c>
    </row>
    <row r="2073" spans="2:18" ht="15.75" customHeight="1">
      <c r="B2073" s="54">
        <v>45789</v>
      </c>
      <c r="C2073" s="55" t="s">
        <v>225</v>
      </c>
      <c r="D2073" s="55">
        <v>2025</v>
      </c>
      <c r="E2073" s="56">
        <v>1</v>
      </c>
      <c r="F2073" s="57" t="s">
        <v>463</v>
      </c>
      <c r="G2073" s="57" t="s">
        <v>108</v>
      </c>
      <c r="H2073" s="57" t="s">
        <v>464</v>
      </c>
      <c r="I2073" s="59" t="s">
        <v>55</v>
      </c>
      <c r="J2073" s="60">
        <v>800</v>
      </c>
      <c r="K2073" s="60">
        <f t="shared" si="47"/>
        <v>800</v>
      </c>
      <c r="L2073" s="60"/>
      <c r="M2073" s="55" t="s">
        <v>43</v>
      </c>
      <c r="N2073" s="60">
        <f t="shared" si="46"/>
        <v>800</v>
      </c>
      <c r="O2073" s="54">
        <v>45789</v>
      </c>
      <c r="P2073" s="62">
        <v>0</v>
      </c>
      <c r="R2073" t="str">
        <f t="shared" si="50"/>
        <v>Mai/25</v>
      </c>
    </row>
    <row r="2074" spans="2:18" ht="15.75" customHeight="1">
      <c r="B2074" s="54">
        <v>45790</v>
      </c>
      <c r="C2074" s="55" t="s">
        <v>225</v>
      </c>
      <c r="D2074" s="55">
        <v>2025</v>
      </c>
      <c r="E2074" s="56">
        <v>2</v>
      </c>
      <c r="F2074" s="57" t="s">
        <v>743</v>
      </c>
      <c r="G2074" s="57" t="s">
        <v>46</v>
      </c>
      <c r="H2074" s="57" t="s">
        <v>220</v>
      </c>
      <c r="I2074" s="59" t="s">
        <v>42</v>
      </c>
      <c r="J2074" s="60">
        <v>7.5</v>
      </c>
      <c r="K2074" s="60">
        <f t="shared" si="47"/>
        <v>15</v>
      </c>
      <c r="L2074" s="60"/>
      <c r="M2074" s="55" t="s">
        <v>43</v>
      </c>
      <c r="N2074" s="60">
        <f t="shared" si="46"/>
        <v>15</v>
      </c>
      <c r="O2074" s="54">
        <v>45798</v>
      </c>
      <c r="P2074" s="62">
        <v>25409</v>
      </c>
      <c r="R2074" t="str">
        <f t="shared" si="50"/>
        <v>Mai/25</v>
      </c>
    </row>
    <row r="2075" spans="2:18" ht="15.75" customHeight="1">
      <c r="B2075" s="54">
        <v>45790</v>
      </c>
      <c r="C2075" s="55" t="s">
        <v>225</v>
      </c>
      <c r="D2075" s="55">
        <v>2025</v>
      </c>
      <c r="E2075" s="56">
        <v>1</v>
      </c>
      <c r="F2075" s="57" t="s">
        <v>486</v>
      </c>
      <c r="G2075" s="57" t="s">
        <v>46</v>
      </c>
      <c r="H2075" s="57" t="s">
        <v>220</v>
      </c>
      <c r="I2075" s="59" t="s">
        <v>42</v>
      </c>
      <c r="J2075" s="60">
        <v>6.5</v>
      </c>
      <c r="K2075" s="60">
        <f t="shared" si="47"/>
        <v>6.5</v>
      </c>
      <c r="L2075" s="60"/>
      <c r="M2075" s="55" t="s">
        <v>43</v>
      </c>
      <c r="N2075" s="60">
        <f t="shared" si="46"/>
        <v>6.5</v>
      </c>
      <c r="O2075" s="54">
        <v>45798</v>
      </c>
      <c r="P2075" s="62">
        <v>25409</v>
      </c>
      <c r="R2075" t="str">
        <f t="shared" si="50"/>
        <v>Mai/25</v>
      </c>
    </row>
    <row r="2076" spans="2:18" ht="15.75" customHeight="1">
      <c r="B2076" s="54">
        <v>45790</v>
      </c>
      <c r="C2076" s="55" t="s">
        <v>225</v>
      </c>
      <c r="D2076" s="55">
        <v>2025</v>
      </c>
      <c r="E2076" s="56">
        <v>1</v>
      </c>
      <c r="F2076" s="58" t="s">
        <v>455</v>
      </c>
      <c r="G2076" s="57" t="s">
        <v>46</v>
      </c>
      <c r="H2076" s="57" t="s">
        <v>220</v>
      </c>
      <c r="I2076" s="59" t="s">
        <v>42</v>
      </c>
      <c r="J2076" s="96">
        <v>3.5</v>
      </c>
      <c r="K2076" s="60">
        <f t="shared" si="47"/>
        <v>3.5</v>
      </c>
      <c r="L2076" s="60"/>
      <c r="M2076" s="55" t="s">
        <v>43</v>
      </c>
      <c r="N2076" s="60">
        <f t="shared" si="46"/>
        <v>3.5</v>
      </c>
      <c r="O2076" s="54">
        <v>45798</v>
      </c>
      <c r="P2076" s="62">
        <v>25409</v>
      </c>
      <c r="R2076" t="str">
        <f t="shared" si="50"/>
        <v>Mai/25</v>
      </c>
    </row>
    <row r="2077" spans="2:18" ht="15.75" customHeight="1">
      <c r="B2077" s="54">
        <v>45790</v>
      </c>
      <c r="C2077" s="55" t="s">
        <v>225</v>
      </c>
      <c r="D2077" s="55">
        <v>2025</v>
      </c>
      <c r="E2077" s="56">
        <v>1</v>
      </c>
      <c r="F2077" s="57" t="s">
        <v>744</v>
      </c>
      <c r="G2077" s="57" t="s">
        <v>46</v>
      </c>
      <c r="H2077" s="57" t="s">
        <v>220</v>
      </c>
      <c r="I2077" s="59" t="s">
        <v>42</v>
      </c>
      <c r="J2077" s="60">
        <v>6</v>
      </c>
      <c r="K2077" s="60">
        <f t="shared" si="47"/>
        <v>6</v>
      </c>
      <c r="L2077" s="60"/>
      <c r="M2077" s="55" t="s">
        <v>43</v>
      </c>
      <c r="N2077" s="60">
        <f t="shared" si="46"/>
        <v>6</v>
      </c>
      <c r="O2077" s="54">
        <v>45798</v>
      </c>
      <c r="P2077" s="62">
        <v>25409</v>
      </c>
      <c r="R2077" t="str">
        <f t="shared" si="50"/>
        <v>Mai/25</v>
      </c>
    </row>
    <row r="2078" spans="2:18" ht="15.75" customHeight="1">
      <c r="B2078" s="54">
        <v>45790</v>
      </c>
      <c r="C2078" s="55" t="s">
        <v>225</v>
      </c>
      <c r="D2078" s="55">
        <v>2025</v>
      </c>
      <c r="E2078" s="56">
        <v>6</v>
      </c>
      <c r="F2078" s="57" t="s">
        <v>64</v>
      </c>
      <c r="G2078" s="58" t="s">
        <v>46</v>
      </c>
      <c r="H2078" s="57" t="s">
        <v>65</v>
      </c>
      <c r="I2078" s="59" t="s">
        <v>42</v>
      </c>
      <c r="J2078" s="60">
        <v>32.99</v>
      </c>
      <c r="K2078" s="60">
        <f t="shared" si="47"/>
        <v>197.94</v>
      </c>
      <c r="L2078" s="60"/>
      <c r="M2078" s="55" t="s">
        <v>43</v>
      </c>
      <c r="N2078" s="60">
        <f t="shared" si="46"/>
        <v>197.94</v>
      </c>
      <c r="O2078" s="54">
        <v>45807</v>
      </c>
      <c r="P2078" s="97">
        <v>20710</v>
      </c>
      <c r="R2078" t="str">
        <f t="shared" si="50"/>
        <v>Mai/25</v>
      </c>
    </row>
    <row r="2079" spans="2:18" ht="15.75" customHeight="1">
      <c r="B2079" s="54">
        <v>45790</v>
      </c>
      <c r="C2079" s="55" t="s">
        <v>225</v>
      </c>
      <c r="D2079" s="55">
        <v>2025</v>
      </c>
      <c r="E2079" s="56">
        <v>1</v>
      </c>
      <c r="F2079" s="57" t="s">
        <v>66</v>
      </c>
      <c r="G2079" s="57" t="s">
        <v>46</v>
      </c>
      <c r="H2079" s="57" t="s">
        <v>65</v>
      </c>
      <c r="I2079" s="59" t="s">
        <v>42</v>
      </c>
      <c r="J2079" s="60">
        <v>27</v>
      </c>
      <c r="K2079" s="60">
        <f t="shared" si="47"/>
        <v>27</v>
      </c>
      <c r="L2079" s="60"/>
      <c r="M2079" s="55" t="s">
        <v>43</v>
      </c>
      <c r="N2079" s="60">
        <f t="shared" si="46"/>
        <v>27</v>
      </c>
      <c r="O2079" s="54">
        <v>45807</v>
      </c>
      <c r="P2079" s="97">
        <v>20710</v>
      </c>
      <c r="R2079" t="str">
        <f t="shared" si="50"/>
        <v>Mai/25</v>
      </c>
    </row>
    <row r="2080" spans="2:18" ht="15.75" customHeight="1">
      <c r="B2080" s="54">
        <v>45790</v>
      </c>
      <c r="C2080" s="55" t="s">
        <v>225</v>
      </c>
      <c r="D2080" s="55">
        <v>2025</v>
      </c>
      <c r="E2080" s="56">
        <v>12</v>
      </c>
      <c r="F2080" s="57" t="s">
        <v>95</v>
      </c>
      <c r="G2080" s="57" t="s">
        <v>40</v>
      </c>
      <c r="H2080" s="57" t="s">
        <v>223</v>
      </c>
      <c r="I2080" s="59" t="s">
        <v>42</v>
      </c>
      <c r="J2080" s="60">
        <v>45.99</v>
      </c>
      <c r="K2080" s="60">
        <f t="shared" si="47"/>
        <v>551.88</v>
      </c>
      <c r="L2080" s="60"/>
      <c r="M2080" s="55" t="s">
        <v>51</v>
      </c>
      <c r="N2080" s="60">
        <f t="shared" si="46"/>
        <v>551.88</v>
      </c>
      <c r="O2080" s="54">
        <v>45797</v>
      </c>
      <c r="P2080" s="62">
        <v>1388555</v>
      </c>
      <c r="R2080" t="str">
        <f t="shared" si="50"/>
        <v>Mai/25</v>
      </c>
    </row>
    <row r="2081" spans="2:18" ht="15.75" customHeight="1">
      <c r="B2081" s="54">
        <v>45790</v>
      </c>
      <c r="C2081" s="55" t="s">
        <v>225</v>
      </c>
      <c r="D2081" s="55">
        <v>2025</v>
      </c>
      <c r="E2081" s="56">
        <v>48</v>
      </c>
      <c r="F2081" s="57" t="s">
        <v>190</v>
      </c>
      <c r="G2081" s="57" t="s">
        <v>96</v>
      </c>
      <c r="H2081" s="57" t="s">
        <v>223</v>
      </c>
      <c r="I2081" s="59" t="s">
        <v>42</v>
      </c>
      <c r="J2081" s="60">
        <v>7.24</v>
      </c>
      <c r="K2081" s="60">
        <f t="shared" si="47"/>
        <v>347.52</v>
      </c>
      <c r="L2081" s="60"/>
      <c r="M2081" s="55" t="s">
        <v>51</v>
      </c>
      <c r="N2081" s="60">
        <f t="shared" si="46"/>
        <v>347.52</v>
      </c>
      <c r="O2081" s="54">
        <v>45797</v>
      </c>
      <c r="P2081" s="62">
        <v>1388555</v>
      </c>
      <c r="R2081" t="str">
        <f t="shared" si="50"/>
        <v>Mai/25</v>
      </c>
    </row>
    <row r="2082" spans="2:18" ht="15.75" customHeight="1">
      <c r="B2082" s="54">
        <v>45790</v>
      </c>
      <c r="C2082" s="55" t="s">
        <v>225</v>
      </c>
      <c r="D2082" s="55">
        <v>2025</v>
      </c>
      <c r="E2082" s="56">
        <v>72</v>
      </c>
      <c r="F2082" s="57" t="s">
        <v>191</v>
      </c>
      <c r="G2082" s="57" t="s">
        <v>96</v>
      </c>
      <c r="H2082" s="57" t="s">
        <v>223</v>
      </c>
      <c r="I2082" s="59" t="s">
        <v>42</v>
      </c>
      <c r="J2082" s="60">
        <v>7.24</v>
      </c>
      <c r="K2082" s="60">
        <f t="shared" si="47"/>
        <v>521.28</v>
      </c>
      <c r="L2082" s="60"/>
      <c r="M2082" s="55" t="s">
        <v>51</v>
      </c>
      <c r="N2082" s="60">
        <f t="shared" si="46"/>
        <v>521.28</v>
      </c>
      <c r="O2082" s="54">
        <v>45797</v>
      </c>
      <c r="P2082" s="62">
        <v>1388555</v>
      </c>
      <c r="R2082" t="str">
        <f t="shared" si="50"/>
        <v>Mai/25</v>
      </c>
    </row>
    <row r="2083" spans="2:18" ht="15.75" customHeight="1">
      <c r="B2083" s="54">
        <v>45790</v>
      </c>
      <c r="C2083" s="55" t="s">
        <v>225</v>
      </c>
      <c r="D2083" s="55">
        <v>2025</v>
      </c>
      <c r="E2083" s="56">
        <v>6</v>
      </c>
      <c r="F2083" s="57" t="s">
        <v>760</v>
      </c>
      <c r="G2083" s="57" t="s">
        <v>46</v>
      </c>
      <c r="H2083" s="57" t="s">
        <v>223</v>
      </c>
      <c r="I2083" s="59" t="s">
        <v>42</v>
      </c>
      <c r="J2083" s="60">
        <v>19.989999999999998</v>
      </c>
      <c r="K2083" s="60">
        <f t="shared" si="47"/>
        <v>119.94</v>
      </c>
      <c r="L2083" s="60"/>
      <c r="M2083" s="55" t="s">
        <v>51</v>
      </c>
      <c r="N2083" s="60">
        <f t="shared" si="46"/>
        <v>119.94</v>
      </c>
      <c r="O2083" s="54">
        <v>45797</v>
      </c>
      <c r="P2083" s="62">
        <v>1388555</v>
      </c>
      <c r="R2083" t="str">
        <f t="shared" si="50"/>
        <v>Mai/25</v>
      </c>
    </row>
    <row r="2084" spans="2:18" ht="15.75" customHeight="1">
      <c r="B2084" s="54">
        <v>45790</v>
      </c>
      <c r="C2084" s="55" t="s">
        <v>225</v>
      </c>
      <c r="D2084" s="55">
        <v>2025</v>
      </c>
      <c r="E2084" s="56">
        <v>6</v>
      </c>
      <c r="F2084" s="57" t="s">
        <v>896</v>
      </c>
      <c r="G2084" s="57" t="s">
        <v>46</v>
      </c>
      <c r="H2084" s="57" t="s">
        <v>223</v>
      </c>
      <c r="I2084" s="59" t="s">
        <v>42</v>
      </c>
      <c r="J2084" s="60">
        <v>19.989999999999998</v>
      </c>
      <c r="K2084" s="60">
        <f t="shared" si="47"/>
        <v>119.94</v>
      </c>
      <c r="L2084" s="60"/>
      <c r="M2084" s="55" t="s">
        <v>51</v>
      </c>
      <c r="N2084" s="60">
        <f t="shared" si="46"/>
        <v>119.94</v>
      </c>
      <c r="O2084" s="54">
        <v>45797</v>
      </c>
      <c r="P2084" s="62">
        <v>1388555</v>
      </c>
      <c r="R2084" t="str">
        <f t="shared" si="50"/>
        <v>Mai/25</v>
      </c>
    </row>
    <row r="2085" spans="2:18" ht="15.75" customHeight="1">
      <c r="B2085" s="54">
        <v>45790</v>
      </c>
      <c r="C2085" s="55" t="s">
        <v>225</v>
      </c>
      <c r="D2085" s="55">
        <v>2025</v>
      </c>
      <c r="E2085" s="56">
        <v>4</v>
      </c>
      <c r="F2085" s="57" t="s">
        <v>913</v>
      </c>
      <c r="G2085" s="57" t="s">
        <v>46</v>
      </c>
      <c r="H2085" s="57" t="s">
        <v>223</v>
      </c>
      <c r="I2085" s="59" t="s">
        <v>42</v>
      </c>
      <c r="J2085" s="60">
        <v>19.989999999999998</v>
      </c>
      <c r="K2085" s="60">
        <f t="shared" si="47"/>
        <v>79.959999999999994</v>
      </c>
      <c r="L2085" s="60"/>
      <c r="M2085" s="55" t="s">
        <v>51</v>
      </c>
      <c r="N2085" s="60">
        <f t="shared" si="46"/>
        <v>79.959999999999994</v>
      </c>
      <c r="O2085" s="54">
        <v>45797</v>
      </c>
      <c r="P2085" s="62">
        <v>1388555</v>
      </c>
      <c r="R2085" t="str">
        <f t="shared" si="50"/>
        <v>Mai/25</v>
      </c>
    </row>
    <row r="2086" spans="2:18" ht="15.75" customHeight="1">
      <c r="B2086" s="54">
        <v>45791</v>
      </c>
      <c r="C2086" s="55" t="s">
        <v>225</v>
      </c>
      <c r="D2086" s="55">
        <v>2025</v>
      </c>
      <c r="E2086" s="56">
        <v>4</v>
      </c>
      <c r="F2086" s="57" t="s">
        <v>197</v>
      </c>
      <c r="G2086" s="57" t="s">
        <v>46</v>
      </c>
      <c r="H2086" s="57" t="s">
        <v>184</v>
      </c>
      <c r="I2086" s="59" t="s">
        <v>42</v>
      </c>
      <c r="J2086" s="60">
        <v>109.21</v>
      </c>
      <c r="K2086" s="60">
        <f t="shared" si="47"/>
        <v>436.84</v>
      </c>
      <c r="L2086" s="60"/>
      <c r="M2086" s="55" t="s">
        <v>51</v>
      </c>
      <c r="N2086" s="60">
        <f t="shared" si="46"/>
        <v>436.84</v>
      </c>
      <c r="O2086" s="54">
        <v>45798</v>
      </c>
      <c r="P2086" s="62">
        <v>1665620</v>
      </c>
      <c r="R2086" t="str">
        <f t="shared" si="50"/>
        <v>Mai/25</v>
      </c>
    </row>
    <row r="2087" spans="2:18" ht="15.75" customHeight="1">
      <c r="B2087" s="54">
        <v>45791</v>
      </c>
      <c r="C2087" s="55" t="s">
        <v>225</v>
      </c>
      <c r="D2087" s="55">
        <v>2025</v>
      </c>
      <c r="E2087" s="56">
        <v>2</v>
      </c>
      <c r="F2087" s="57" t="s">
        <v>67</v>
      </c>
      <c r="G2087" s="57" t="s">
        <v>46</v>
      </c>
      <c r="H2087" s="57" t="s">
        <v>68</v>
      </c>
      <c r="I2087" s="59" t="s">
        <v>42</v>
      </c>
      <c r="J2087" s="60">
        <v>242.4</v>
      </c>
      <c r="K2087" s="60">
        <f t="shared" si="47"/>
        <v>484.8</v>
      </c>
      <c r="L2087" s="60"/>
      <c r="M2087" s="55" t="s">
        <v>51</v>
      </c>
      <c r="N2087" s="60">
        <f t="shared" si="46"/>
        <v>484.8</v>
      </c>
      <c r="O2087" s="54">
        <v>45798</v>
      </c>
      <c r="P2087" s="62">
        <v>1324105</v>
      </c>
      <c r="R2087" t="str">
        <f t="shared" si="50"/>
        <v>Mai/25</v>
      </c>
    </row>
    <row r="2088" spans="2:18" ht="15.75" customHeight="1">
      <c r="B2088" s="54">
        <v>45791</v>
      </c>
      <c r="C2088" s="55" t="s">
        <v>225</v>
      </c>
      <c r="D2088" s="55">
        <v>2025</v>
      </c>
      <c r="E2088" s="56">
        <v>2</v>
      </c>
      <c r="F2088" s="57" t="s">
        <v>549</v>
      </c>
      <c r="G2088" s="57" t="s">
        <v>53</v>
      </c>
      <c r="H2088" s="57" t="s">
        <v>68</v>
      </c>
      <c r="I2088" s="59" t="s">
        <v>42</v>
      </c>
      <c r="J2088" s="60">
        <v>9.3024000000000004</v>
      </c>
      <c r="K2088" s="60">
        <f t="shared" si="47"/>
        <v>18.604800000000001</v>
      </c>
      <c r="L2088" s="60"/>
      <c r="M2088" s="55" t="s">
        <v>51</v>
      </c>
      <c r="N2088" s="60">
        <f t="shared" si="46"/>
        <v>18.604800000000001</v>
      </c>
      <c r="O2088" s="54">
        <v>45798</v>
      </c>
      <c r="P2088" s="62">
        <v>1324131</v>
      </c>
      <c r="R2088" t="str">
        <f t="shared" si="50"/>
        <v>Mai/25</v>
      </c>
    </row>
    <row r="2089" spans="2:18" ht="15.75" customHeight="1">
      <c r="B2089" s="54">
        <v>45791</v>
      </c>
      <c r="C2089" s="55" t="s">
        <v>225</v>
      </c>
      <c r="D2089" s="55">
        <v>2025</v>
      </c>
      <c r="E2089" s="56">
        <v>40</v>
      </c>
      <c r="F2089" s="57" t="s">
        <v>923</v>
      </c>
      <c r="G2089" s="57" t="s">
        <v>93</v>
      </c>
      <c r="H2089" s="57" t="s">
        <v>68</v>
      </c>
      <c r="I2089" s="59" t="s">
        <v>42</v>
      </c>
      <c r="J2089" s="60">
        <v>7.9</v>
      </c>
      <c r="K2089" s="60">
        <f t="shared" si="47"/>
        <v>316</v>
      </c>
      <c r="L2089" s="60"/>
      <c r="M2089" s="55" t="s">
        <v>51</v>
      </c>
      <c r="N2089" s="60">
        <f t="shared" si="46"/>
        <v>316</v>
      </c>
      <c r="O2089" s="54">
        <v>45798</v>
      </c>
      <c r="P2089" s="62">
        <v>1324131</v>
      </c>
      <c r="R2089" t="str">
        <f t="shared" si="50"/>
        <v>Mai/25</v>
      </c>
    </row>
    <row r="2090" spans="2:18" ht="15.75" customHeight="1">
      <c r="B2090" s="54">
        <v>45791</v>
      </c>
      <c r="C2090" s="55" t="s">
        <v>225</v>
      </c>
      <c r="D2090" s="55">
        <v>2025</v>
      </c>
      <c r="E2090" s="56">
        <v>60</v>
      </c>
      <c r="F2090" s="57" t="s">
        <v>924</v>
      </c>
      <c r="G2090" s="57" t="s">
        <v>93</v>
      </c>
      <c r="H2090" s="57" t="s">
        <v>68</v>
      </c>
      <c r="I2090" s="59" t="s">
        <v>42</v>
      </c>
      <c r="J2090" s="60">
        <v>2.9</v>
      </c>
      <c r="K2090" s="60">
        <f t="shared" si="47"/>
        <v>174</v>
      </c>
      <c r="L2090" s="60"/>
      <c r="M2090" s="55" t="s">
        <v>51</v>
      </c>
      <c r="N2090" s="60">
        <f t="shared" si="46"/>
        <v>174</v>
      </c>
      <c r="O2090" s="54">
        <v>45798</v>
      </c>
      <c r="P2090" s="62">
        <v>1324131</v>
      </c>
      <c r="R2090" t="str">
        <f t="shared" si="50"/>
        <v>Mai/25</v>
      </c>
    </row>
    <row r="2091" spans="2:18" ht="15.75" customHeight="1">
      <c r="B2091" s="54">
        <v>45791</v>
      </c>
      <c r="C2091" s="55" t="s">
        <v>225</v>
      </c>
      <c r="D2091" s="55">
        <v>2025</v>
      </c>
      <c r="E2091" s="56">
        <v>1</v>
      </c>
      <c r="F2091" s="57" t="s">
        <v>925</v>
      </c>
      <c r="G2091" s="57" t="s">
        <v>53</v>
      </c>
      <c r="H2091" s="57" t="s">
        <v>68</v>
      </c>
      <c r="I2091" s="59" t="s">
        <v>42</v>
      </c>
      <c r="J2091" s="60">
        <v>10.368</v>
      </c>
      <c r="K2091" s="60">
        <f t="shared" si="47"/>
        <v>10.368</v>
      </c>
      <c r="L2091" s="60"/>
      <c r="M2091" s="55" t="s">
        <v>51</v>
      </c>
      <c r="N2091" s="60">
        <f t="shared" si="46"/>
        <v>10.368</v>
      </c>
      <c r="O2091" s="54">
        <v>45798</v>
      </c>
      <c r="P2091" s="62">
        <v>1324131</v>
      </c>
      <c r="R2091" t="str">
        <f t="shared" si="50"/>
        <v>Mai/25</v>
      </c>
    </row>
    <row r="2092" spans="2:18" ht="15.75" customHeight="1">
      <c r="B2092" s="54">
        <v>45791</v>
      </c>
      <c r="C2092" s="55" t="s">
        <v>225</v>
      </c>
      <c r="D2092" s="55">
        <v>2025</v>
      </c>
      <c r="E2092" s="56">
        <v>2</v>
      </c>
      <c r="F2092" s="58" t="s">
        <v>926</v>
      </c>
      <c r="G2092" s="57" t="s">
        <v>53</v>
      </c>
      <c r="H2092" s="57" t="s">
        <v>68</v>
      </c>
      <c r="I2092" s="59" t="s">
        <v>42</v>
      </c>
      <c r="J2092" s="96">
        <v>21.782399999999999</v>
      </c>
      <c r="K2092" s="60">
        <f t="shared" si="47"/>
        <v>43.564799999999998</v>
      </c>
      <c r="L2092" s="60"/>
      <c r="M2092" s="55" t="s">
        <v>51</v>
      </c>
      <c r="N2092" s="60">
        <f t="shared" si="46"/>
        <v>43.564799999999998</v>
      </c>
      <c r="O2092" s="54">
        <v>45798</v>
      </c>
      <c r="P2092" s="62">
        <v>1324131</v>
      </c>
      <c r="R2092" t="str">
        <f t="shared" si="50"/>
        <v>Mai/25</v>
      </c>
    </row>
    <row r="2093" spans="2:18" ht="15.75" customHeight="1">
      <c r="B2093" s="54">
        <v>45791</v>
      </c>
      <c r="C2093" s="55" t="s">
        <v>225</v>
      </c>
      <c r="D2093" s="55">
        <v>2025</v>
      </c>
      <c r="E2093" s="56">
        <v>1</v>
      </c>
      <c r="F2093" s="58" t="s">
        <v>927</v>
      </c>
      <c r="G2093" s="57" t="s">
        <v>93</v>
      </c>
      <c r="H2093" s="57" t="s">
        <v>68</v>
      </c>
      <c r="I2093" s="59" t="s">
        <v>42</v>
      </c>
      <c r="J2093" s="96">
        <v>89.147999999999996</v>
      </c>
      <c r="K2093" s="60">
        <f t="shared" si="47"/>
        <v>89.147999999999996</v>
      </c>
      <c r="L2093" s="60"/>
      <c r="M2093" s="55" t="s">
        <v>51</v>
      </c>
      <c r="N2093" s="60">
        <f t="shared" si="46"/>
        <v>89.147999999999996</v>
      </c>
      <c r="O2093" s="54">
        <v>45798</v>
      </c>
      <c r="P2093" s="62">
        <v>1324131</v>
      </c>
      <c r="R2093" t="str">
        <f t="shared" si="50"/>
        <v>Mai/25</v>
      </c>
    </row>
    <row r="2094" spans="2:18" ht="15.75" customHeight="1">
      <c r="B2094" s="54">
        <v>45791</v>
      </c>
      <c r="C2094" s="55" t="s">
        <v>225</v>
      </c>
      <c r="D2094" s="55">
        <v>2025</v>
      </c>
      <c r="E2094" s="56">
        <v>2</v>
      </c>
      <c r="F2094" s="57" t="s">
        <v>799</v>
      </c>
      <c r="G2094" s="57" t="s">
        <v>53</v>
      </c>
      <c r="H2094" s="57" t="s">
        <v>68</v>
      </c>
      <c r="I2094" s="59" t="s">
        <v>42</v>
      </c>
      <c r="J2094" s="96">
        <v>2.0928</v>
      </c>
      <c r="K2094" s="60">
        <f t="shared" si="47"/>
        <v>4.1856</v>
      </c>
      <c r="L2094" s="60"/>
      <c r="M2094" s="55" t="s">
        <v>51</v>
      </c>
      <c r="N2094" s="60">
        <f t="shared" si="46"/>
        <v>4.1856</v>
      </c>
      <c r="O2094" s="54">
        <v>45798</v>
      </c>
      <c r="P2094" s="62">
        <v>1324131</v>
      </c>
      <c r="R2094" t="str">
        <f t="shared" si="50"/>
        <v>Mai/25</v>
      </c>
    </row>
    <row r="2095" spans="2:18" ht="15.75" customHeight="1">
      <c r="B2095" s="54">
        <v>45791</v>
      </c>
      <c r="C2095" s="55" t="s">
        <v>225</v>
      </c>
      <c r="D2095" s="55">
        <v>2025</v>
      </c>
      <c r="E2095" s="56">
        <v>1</v>
      </c>
      <c r="F2095" s="58" t="s">
        <v>206</v>
      </c>
      <c r="G2095" s="57" t="s">
        <v>46</v>
      </c>
      <c r="H2095" s="57" t="s">
        <v>68</v>
      </c>
      <c r="I2095" s="59" t="s">
        <v>42</v>
      </c>
      <c r="J2095" s="96">
        <v>36.576000000000001</v>
      </c>
      <c r="K2095" s="60">
        <f t="shared" si="47"/>
        <v>36.576000000000001</v>
      </c>
      <c r="L2095" s="60"/>
      <c r="M2095" s="55" t="s">
        <v>51</v>
      </c>
      <c r="N2095" s="60">
        <f t="shared" si="46"/>
        <v>36.576000000000001</v>
      </c>
      <c r="O2095" s="54">
        <v>45798</v>
      </c>
      <c r="P2095" s="62">
        <v>1324131</v>
      </c>
      <c r="R2095" t="str">
        <f t="shared" si="50"/>
        <v>Mai/25</v>
      </c>
    </row>
    <row r="2096" spans="2:18" ht="15.75" customHeight="1">
      <c r="B2096" s="54">
        <v>45791</v>
      </c>
      <c r="C2096" s="55" t="s">
        <v>225</v>
      </c>
      <c r="D2096" s="55">
        <v>2025</v>
      </c>
      <c r="E2096" s="56">
        <v>6</v>
      </c>
      <c r="F2096" s="57" t="s">
        <v>928</v>
      </c>
      <c r="G2096" s="58" t="s">
        <v>53</v>
      </c>
      <c r="H2096" s="57" t="s">
        <v>68</v>
      </c>
      <c r="I2096" s="59" t="s">
        <v>42</v>
      </c>
      <c r="J2096" s="60">
        <v>38.7072</v>
      </c>
      <c r="K2096" s="60">
        <f t="shared" si="47"/>
        <v>232.2432</v>
      </c>
      <c r="L2096" s="60"/>
      <c r="M2096" s="55" t="s">
        <v>51</v>
      </c>
      <c r="N2096" s="60">
        <f t="shared" si="46"/>
        <v>232.2432</v>
      </c>
      <c r="O2096" s="54">
        <v>45798</v>
      </c>
      <c r="P2096" s="62">
        <v>1324131</v>
      </c>
      <c r="R2096" t="str">
        <f t="shared" si="50"/>
        <v>Mai/25</v>
      </c>
    </row>
    <row r="2097" spans="2:18" ht="15.75" customHeight="1">
      <c r="B2097" s="54">
        <v>45791</v>
      </c>
      <c r="C2097" s="55" t="s">
        <v>225</v>
      </c>
      <c r="D2097" s="55">
        <v>2025</v>
      </c>
      <c r="E2097" s="56">
        <v>1</v>
      </c>
      <c r="F2097" s="57" t="s">
        <v>929</v>
      </c>
      <c r="G2097" s="57" t="s">
        <v>53</v>
      </c>
      <c r="H2097" s="57" t="s">
        <v>68</v>
      </c>
      <c r="I2097" s="59" t="s">
        <v>42</v>
      </c>
      <c r="J2097" s="60">
        <v>41.961599999999997</v>
      </c>
      <c r="K2097" s="60">
        <f t="shared" si="47"/>
        <v>41.961599999999997</v>
      </c>
      <c r="L2097" s="60"/>
      <c r="M2097" s="55" t="s">
        <v>51</v>
      </c>
      <c r="N2097" s="60">
        <f t="shared" si="46"/>
        <v>41.961599999999997</v>
      </c>
      <c r="O2097" s="54">
        <v>45798</v>
      </c>
      <c r="P2097" s="62">
        <v>1324131</v>
      </c>
      <c r="R2097" t="str">
        <f t="shared" si="50"/>
        <v>Mai/25</v>
      </c>
    </row>
    <row r="2098" spans="2:18" ht="15.75" customHeight="1">
      <c r="B2098" s="54">
        <v>45791</v>
      </c>
      <c r="C2098" s="55" t="s">
        <v>225</v>
      </c>
      <c r="D2098" s="55">
        <v>2025</v>
      </c>
      <c r="E2098" s="56">
        <v>1</v>
      </c>
      <c r="F2098" s="58" t="s">
        <v>930</v>
      </c>
      <c r="G2098" s="57" t="s">
        <v>53</v>
      </c>
      <c r="H2098" s="57" t="s">
        <v>68</v>
      </c>
      <c r="I2098" s="59" t="s">
        <v>42</v>
      </c>
      <c r="J2098" s="96">
        <v>6.5952000000000002</v>
      </c>
      <c r="K2098" s="60">
        <f t="shared" si="47"/>
        <v>6.5952000000000002</v>
      </c>
      <c r="L2098" s="60"/>
      <c r="M2098" s="55" t="s">
        <v>51</v>
      </c>
      <c r="N2098" s="60">
        <f t="shared" si="46"/>
        <v>6.5952000000000002</v>
      </c>
      <c r="O2098" s="54">
        <v>45798</v>
      </c>
      <c r="P2098" s="62">
        <v>1324131</v>
      </c>
      <c r="R2098" t="str">
        <f t="shared" si="50"/>
        <v>Mai/25</v>
      </c>
    </row>
    <row r="2099" spans="2:18" ht="15.75" customHeight="1">
      <c r="B2099" s="54">
        <v>45791</v>
      </c>
      <c r="C2099" s="55" t="s">
        <v>225</v>
      </c>
      <c r="D2099" s="55">
        <v>2025</v>
      </c>
      <c r="E2099" s="56">
        <v>4.8</v>
      </c>
      <c r="F2099" s="58" t="s">
        <v>931</v>
      </c>
      <c r="G2099" s="57" t="s">
        <v>46</v>
      </c>
      <c r="H2099" s="58" t="s">
        <v>594</v>
      </c>
      <c r="I2099" s="59" t="s">
        <v>42</v>
      </c>
      <c r="J2099" s="96">
        <v>42.49</v>
      </c>
      <c r="K2099" s="60">
        <f t="shared" si="47"/>
        <v>203.952</v>
      </c>
      <c r="L2099" s="60"/>
      <c r="M2099" s="55" t="s">
        <v>51</v>
      </c>
      <c r="N2099" s="60">
        <f t="shared" si="46"/>
        <v>203.952</v>
      </c>
      <c r="O2099" s="54">
        <v>45805</v>
      </c>
      <c r="P2099" s="97">
        <v>913413</v>
      </c>
      <c r="R2099" t="str">
        <f t="shared" si="50"/>
        <v>Mai/25</v>
      </c>
    </row>
    <row r="2100" spans="2:18" ht="15.75" customHeight="1">
      <c r="B2100" s="54">
        <v>45791</v>
      </c>
      <c r="C2100" s="55" t="s">
        <v>225</v>
      </c>
      <c r="D2100" s="55">
        <v>2025</v>
      </c>
      <c r="E2100" s="56">
        <v>2</v>
      </c>
      <c r="F2100" s="58" t="s">
        <v>209</v>
      </c>
      <c r="G2100" s="57" t="s">
        <v>46</v>
      </c>
      <c r="H2100" s="58" t="s">
        <v>594</v>
      </c>
      <c r="I2100" s="59" t="s">
        <v>42</v>
      </c>
      <c r="J2100" s="96">
        <v>168.75</v>
      </c>
      <c r="K2100" s="60">
        <f t="shared" si="47"/>
        <v>337.5</v>
      </c>
      <c r="L2100" s="60"/>
      <c r="M2100" s="55" t="s">
        <v>51</v>
      </c>
      <c r="N2100" s="60">
        <f t="shared" si="46"/>
        <v>337.5</v>
      </c>
      <c r="O2100" s="54">
        <v>45805</v>
      </c>
      <c r="P2100" s="97">
        <v>913413</v>
      </c>
      <c r="R2100" t="str">
        <f t="shared" si="50"/>
        <v>Mai/25</v>
      </c>
    </row>
    <row r="2101" spans="2:18" ht="15.75" customHeight="1">
      <c r="B2101" s="54">
        <v>45791</v>
      </c>
      <c r="C2101" s="55" t="s">
        <v>225</v>
      </c>
      <c r="D2101" s="55">
        <v>2025</v>
      </c>
      <c r="E2101" s="56">
        <v>3</v>
      </c>
      <c r="F2101" s="58" t="s">
        <v>840</v>
      </c>
      <c r="G2101" s="57" t="s">
        <v>40</v>
      </c>
      <c r="H2101" s="58" t="s">
        <v>91</v>
      </c>
      <c r="I2101" s="59" t="s">
        <v>42</v>
      </c>
      <c r="J2101" s="96">
        <v>276</v>
      </c>
      <c r="K2101" s="60">
        <f t="shared" si="47"/>
        <v>828</v>
      </c>
      <c r="L2101" s="60"/>
      <c r="M2101" s="55" t="s">
        <v>51</v>
      </c>
      <c r="N2101" s="60">
        <f t="shared" si="46"/>
        <v>828</v>
      </c>
      <c r="O2101" s="54">
        <v>45805</v>
      </c>
      <c r="P2101" s="97">
        <v>10259</v>
      </c>
      <c r="R2101" t="str">
        <f t="shared" si="50"/>
        <v>Mai/25</v>
      </c>
    </row>
    <row r="2102" spans="2:18" ht="15.75" customHeight="1">
      <c r="B2102" s="54">
        <v>45791</v>
      </c>
      <c r="C2102" s="55" t="s">
        <v>225</v>
      </c>
      <c r="D2102" s="55">
        <v>2025</v>
      </c>
      <c r="E2102" s="56">
        <v>3</v>
      </c>
      <c r="F2102" s="57" t="s">
        <v>841</v>
      </c>
      <c r="G2102" s="57" t="s">
        <v>40</v>
      </c>
      <c r="H2102" s="58" t="s">
        <v>91</v>
      </c>
      <c r="I2102" s="59" t="s">
        <v>42</v>
      </c>
      <c r="J2102" s="96">
        <v>268.93</v>
      </c>
      <c r="K2102" s="60">
        <f t="shared" si="47"/>
        <v>806.79</v>
      </c>
      <c r="L2102" s="60"/>
      <c r="M2102" s="55" t="s">
        <v>51</v>
      </c>
      <c r="N2102" s="60">
        <f t="shared" si="46"/>
        <v>806.79</v>
      </c>
      <c r="O2102" s="54">
        <v>45805</v>
      </c>
      <c r="P2102" s="97">
        <v>10259</v>
      </c>
      <c r="R2102" t="str">
        <f t="shared" si="50"/>
        <v>Mai/25</v>
      </c>
    </row>
    <row r="2103" spans="2:18" ht="15.75" customHeight="1">
      <c r="B2103" s="54">
        <v>45791</v>
      </c>
      <c r="C2103" s="55" t="s">
        <v>225</v>
      </c>
      <c r="D2103" s="55">
        <v>2025</v>
      </c>
      <c r="E2103" s="56">
        <v>10</v>
      </c>
      <c r="F2103" s="58" t="s">
        <v>786</v>
      </c>
      <c r="G2103" s="57" t="s">
        <v>40</v>
      </c>
      <c r="H2103" s="58" t="s">
        <v>91</v>
      </c>
      <c r="I2103" s="59" t="s">
        <v>42</v>
      </c>
      <c r="J2103" s="96">
        <v>134.46</v>
      </c>
      <c r="K2103" s="60">
        <f t="shared" si="47"/>
        <v>1344.6000000000001</v>
      </c>
      <c r="L2103" s="60"/>
      <c r="M2103" s="55" t="s">
        <v>51</v>
      </c>
      <c r="N2103" s="60">
        <f t="shared" si="46"/>
        <v>1344.6000000000001</v>
      </c>
      <c r="O2103" s="54">
        <v>45805</v>
      </c>
      <c r="P2103" s="97">
        <v>10259</v>
      </c>
      <c r="R2103" t="str">
        <f t="shared" si="50"/>
        <v>Mai/25</v>
      </c>
    </row>
    <row r="2104" spans="2:18" ht="15.75" customHeight="1">
      <c r="B2104" s="54">
        <v>45791</v>
      </c>
      <c r="C2104" s="55" t="s">
        <v>225</v>
      </c>
      <c r="D2104" s="55">
        <v>2025</v>
      </c>
      <c r="E2104" s="56">
        <v>2</v>
      </c>
      <c r="F2104" s="57" t="s">
        <v>932</v>
      </c>
      <c r="G2104" s="58" t="s">
        <v>40</v>
      </c>
      <c r="H2104" s="57" t="s">
        <v>91</v>
      </c>
      <c r="I2104" s="59" t="s">
        <v>42</v>
      </c>
      <c r="J2104" s="60">
        <v>276</v>
      </c>
      <c r="K2104" s="60">
        <f t="shared" si="47"/>
        <v>552</v>
      </c>
      <c r="L2104" s="60"/>
      <c r="M2104" s="55" t="s">
        <v>51</v>
      </c>
      <c r="N2104" s="60">
        <f t="shared" si="46"/>
        <v>552</v>
      </c>
      <c r="O2104" s="54">
        <v>45805</v>
      </c>
      <c r="P2104" s="97">
        <v>10259</v>
      </c>
      <c r="R2104" t="str">
        <f t="shared" si="50"/>
        <v>Mai/25</v>
      </c>
    </row>
    <row r="2105" spans="2:18" ht="15.75" customHeight="1">
      <c r="B2105" s="54">
        <v>45791</v>
      </c>
      <c r="C2105" s="55" t="s">
        <v>225</v>
      </c>
      <c r="D2105" s="55">
        <v>2025</v>
      </c>
      <c r="E2105" s="56">
        <v>2</v>
      </c>
      <c r="F2105" s="57" t="s">
        <v>270</v>
      </c>
      <c r="G2105" s="57" t="s">
        <v>93</v>
      </c>
      <c r="H2105" s="57" t="s">
        <v>499</v>
      </c>
      <c r="I2105" s="59" t="s">
        <v>42</v>
      </c>
      <c r="J2105" s="60">
        <v>102.44</v>
      </c>
      <c r="K2105" s="60">
        <f t="shared" si="47"/>
        <v>204.88</v>
      </c>
      <c r="L2105" s="60"/>
      <c r="M2105" s="55" t="s">
        <v>51</v>
      </c>
      <c r="N2105" s="60">
        <f t="shared" si="46"/>
        <v>204.88</v>
      </c>
      <c r="O2105" s="54">
        <v>45812</v>
      </c>
      <c r="P2105" s="62">
        <v>75242</v>
      </c>
      <c r="R2105" t="str">
        <f t="shared" si="50"/>
        <v>Mai/25</v>
      </c>
    </row>
    <row r="2106" spans="2:18" ht="15.75" customHeight="1">
      <c r="B2106" s="54">
        <v>45791</v>
      </c>
      <c r="C2106" s="55" t="s">
        <v>225</v>
      </c>
      <c r="D2106" s="55">
        <v>2025</v>
      </c>
      <c r="E2106" s="56">
        <v>2</v>
      </c>
      <c r="F2106" s="58" t="s">
        <v>618</v>
      </c>
      <c r="G2106" s="57" t="s">
        <v>93</v>
      </c>
      <c r="H2106" s="57" t="s">
        <v>499</v>
      </c>
      <c r="I2106" s="59" t="s">
        <v>42</v>
      </c>
      <c r="J2106" s="96">
        <v>177.29</v>
      </c>
      <c r="K2106" s="60">
        <f t="shared" si="47"/>
        <v>354.58</v>
      </c>
      <c r="L2106" s="60"/>
      <c r="M2106" s="55" t="s">
        <v>51</v>
      </c>
      <c r="N2106" s="60">
        <f t="shared" si="46"/>
        <v>354.58</v>
      </c>
      <c r="O2106" s="54">
        <v>45812</v>
      </c>
      <c r="P2106" s="62">
        <v>75242</v>
      </c>
      <c r="R2106" t="str">
        <f t="shared" si="50"/>
        <v>Mai/25</v>
      </c>
    </row>
    <row r="2107" spans="2:18" ht="15.75" customHeight="1">
      <c r="B2107" s="54">
        <v>45791</v>
      </c>
      <c r="C2107" s="55" t="s">
        <v>225</v>
      </c>
      <c r="D2107" s="55">
        <v>2025</v>
      </c>
      <c r="E2107" s="56">
        <v>3</v>
      </c>
      <c r="F2107" s="58" t="s">
        <v>235</v>
      </c>
      <c r="G2107" s="57" t="s">
        <v>93</v>
      </c>
      <c r="H2107" s="57" t="s">
        <v>499</v>
      </c>
      <c r="I2107" s="59" t="s">
        <v>42</v>
      </c>
      <c r="J2107" s="96">
        <v>35.78</v>
      </c>
      <c r="K2107" s="60">
        <f t="shared" si="47"/>
        <v>107.34</v>
      </c>
      <c r="L2107" s="60"/>
      <c r="M2107" s="55" t="s">
        <v>51</v>
      </c>
      <c r="N2107" s="60">
        <f t="shared" si="46"/>
        <v>107.34</v>
      </c>
      <c r="O2107" s="54">
        <v>45812</v>
      </c>
      <c r="P2107" s="62">
        <v>75242</v>
      </c>
      <c r="R2107" t="str">
        <f t="shared" si="50"/>
        <v>Mai/25</v>
      </c>
    </row>
    <row r="2108" spans="2:18" ht="15.75" customHeight="1">
      <c r="B2108" s="54">
        <v>45791</v>
      </c>
      <c r="C2108" s="55" t="s">
        <v>225</v>
      </c>
      <c r="D2108" s="55">
        <v>2025</v>
      </c>
      <c r="E2108" s="56">
        <v>4</v>
      </c>
      <c r="F2108" s="58" t="s">
        <v>202</v>
      </c>
      <c r="G2108" s="57" t="s">
        <v>93</v>
      </c>
      <c r="H2108" s="57" t="s">
        <v>499</v>
      </c>
      <c r="I2108" s="59" t="s">
        <v>42</v>
      </c>
      <c r="J2108" s="96">
        <v>100.68</v>
      </c>
      <c r="K2108" s="60">
        <f t="shared" si="47"/>
        <v>402.72</v>
      </c>
      <c r="L2108" s="60"/>
      <c r="M2108" s="55" t="s">
        <v>51</v>
      </c>
      <c r="N2108" s="60">
        <f t="shared" si="46"/>
        <v>402.72</v>
      </c>
      <c r="O2108" s="54">
        <v>45812</v>
      </c>
      <c r="P2108" s="62">
        <v>75242</v>
      </c>
      <c r="R2108" t="str">
        <f t="shared" si="50"/>
        <v>Mai/25</v>
      </c>
    </row>
    <row r="2109" spans="2:18" ht="15.75" customHeight="1">
      <c r="B2109" s="54">
        <v>45791</v>
      </c>
      <c r="C2109" s="55" t="s">
        <v>225</v>
      </c>
      <c r="D2109" s="55">
        <v>2025</v>
      </c>
      <c r="E2109" s="56">
        <v>8</v>
      </c>
      <c r="F2109" s="57" t="s">
        <v>933</v>
      </c>
      <c r="G2109" s="57" t="s">
        <v>93</v>
      </c>
      <c r="H2109" s="57" t="s">
        <v>499</v>
      </c>
      <c r="I2109" s="59" t="s">
        <v>42</v>
      </c>
      <c r="J2109" s="60">
        <v>26.46</v>
      </c>
      <c r="K2109" s="60">
        <f t="shared" si="47"/>
        <v>211.68</v>
      </c>
      <c r="L2109" s="60"/>
      <c r="M2109" s="55" t="s">
        <v>51</v>
      </c>
      <c r="N2109" s="60">
        <f t="shared" si="46"/>
        <v>211.68</v>
      </c>
      <c r="O2109" s="54">
        <v>45812</v>
      </c>
      <c r="P2109" s="62">
        <v>75242</v>
      </c>
      <c r="R2109" t="str">
        <f t="shared" si="50"/>
        <v>Mai/25</v>
      </c>
    </row>
    <row r="2110" spans="2:18" ht="15.75" customHeight="1">
      <c r="B2110" s="54">
        <v>45791</v>
      </c>
      <c r="C2110" s="55" t="s">
        <v>225</v>
      </c>
      <c r="D2110" s="55">
        <v>2025</v>
      </c>
      <c r="E2110" s="56">
        <v>20</v>
      </c>
      <c r="F2110" s="57" t="s">
        <v>205</v>
      </c>
      <c r="G2110" s="57" t="s">
        <v>93</v>
      </c>
      <c r="H2110" s="57" t="s">
        <v>499</v>
      </c>
      <c r="I2110" s="59" t="s">
        <v>42</v>
      </c>
      <c r="J2110" s="60">
        <v>289</v>
      </c>
      <c r="K2110" s="60">
        <f t="shared" si="47"/>
        <v>5780</v>
      </c>
      <c r="L2110" s="60"/>
      <c r="M2110" s="55" t="s">
        <v>51</v>
      </c>
      <c r="N2110" s="60">
        <f t="shared" si="46"/>
        <v>5780</v>
      </c>
      <c r="O2110" s="54">
        <v>45812</v>
      </c>
      <c r="P2110" s="62">
        <v>75242</v>
      </c>
      <c r="R2110" t="str">
        <f t="shared" si="50"/>
        <v>Mai/25</v>
      </c>
    </row>
    <row r="2111" spans="2:18" ht="15.75" customHeight="1">
      <c r="B2111" s="54">
        <v>45791</v>
      </c>
      <c r="C2111" s="55" t="s">
        <v>225</v>
      </c>
      <c r="D2111" s="55">
        <v>2025</v>
      </c>
      <c r="E2111" s="56">
        <v>1</v>
      </c>
      <c r="F2111" s="58" t="s">
        <v>934</v>
      </c>
      <c r="G2111" s="57" t="s">
        <v>61</v>
      </c>
      <c r="H2111" s="58" t="s">
        <v>342</v>
      </c>
      <c r="I2111" s="59" t="s">
        <v>42</v>
      </c>
      <c r="J2111" s="96">
        <v>176.6</v>
      </c>
      <c r="K2111" s="60">
        <f t="shared" si="47"/>
        <v>176.6</v>
      </c>
      <c r="L2111" s="60"/>
      <c r="M2111" s="55" t="s">
        <v>43</v>
      </c>
      <c r="N2111" s="60">
        <f t="shared" si="46"/>
        <v>176.6</v>
      </c>
      <c r="O2111" s="54">
        <v>45791</v>
      </c>
      <c r="P2111" s="97">
        <v>0</v>
      </c>
      <c r="R2111" t="str">
        <f t="shared" si="50"/>
        <v>Mai/25</v>
      </c>
    </row>
    <row r="2112" spans="2:18" ht="15.75" customHeight="1">
      <c r="B2112" s="54">
        <v>45792</v>
      </c>
      <c r="C2112" s="55" t="s">
        <v>225</v>
      </c>
      <c r="D2112" s="55">
        <v>2025</v>
      </c>
      <c r="E2112" s="56">
        <v>6</v>
      </c>
      <c r="F2112" s="57" t="s">
        <v>743</v>
      </c>
      <c r="G2112" s="57" t="s">
        <v>46</v>
      </c>
      <c r="H2112" s="57" t="s">
        <v>220</v>
      </c>
      <c r="I2112" s="59" t="s">
        <v>42</v>
      </c>
      <c r="J2112" s="60">
        <v>1.25</v>
      </c>
      <c r="K2112" s="60">
        <f t="shared" si="47"/>
        <v>7.5</v>
      </c>
      <c r="L2112" s="60"/>
      <c r="M2112" s="55" t="s">
        <v>43</v>
      </c>
      <c r="N2112" s="60">
        <f t="shared" si="46"/>
        <v>7.5</v>
      </c>
      <c r="O2112" s="54">
        <v>45798</v>
      </c>
      <c r="P2112" s="62">
        <v>25462</v>
      </c>
      <c r="R2112" t="str">
        <f t="shared" si="50"/>
        <v>Mai/25</v>
      </c>
    </row>
    <row r="2113" spans="2:18" ht="15.75" customHeight="1">
      <c r="B2113" s="54">
        <v>45792</v>
      </c>
      <c r="C2113" s="55" t="s">
        <v>225</v>
      </c>
      <c r="D2113" s="55">
        <v>2025</v>
      </c>
      <c r="E2113" s="56">
        <v>2</v>
      </c>
      <c r="F2113" s="57" t="s">
        <v>486</v>
      </c>
      <c r="G2113" s="57" t="s">
        <v>46</v>
      </c>
      <c r="H2113" s="57" t="s">
        <v>220</v>
      </c>
      <c r="I2113" s="59" t="s">
        <v>42</v>
      </c>
      <c r="J2113" s="60">
        <v>6.5</v>
      </c>
      <c r="K2113" s="60">
        <f t="shared" si="47"/>
        <v>13</v>
      </c>
      <c r="L2113" s="60"/>
      <c r="M2113" s="55" t="s">
        <v>43</v>
      </c>
      <c r="N2113" s="60">
        <f t="shared" si="46"/>
        <v>13</v>
      </c>
      <c r="O2113" s="54">
        <v>45798</v>
      </c>
      <c r="P2113" s="62">
        <v>25462</v>
      </c>
      <c r="R2113" t="str">
        <f t="shared" si="50"/>
        <v>Mai/25</v>
      </c>
    </row>
    <row r="2114" spans="2:18" ht="15.75" customHeight="1">
      <c r="B2114" s="54">
        <v>45792</v>
      </c>
      <c r="C2114" s="55" t="s">
        <v>225</v>
      </c>
      <c r="D2114" s="55">
        <v>2025</v>
      </c>
      <c r="E2114" s="56">
        <v>1</v>
      </c>
      <c r="F2114" s="57" t="s">
        <v>219</v>
      </c>
      <c r="G2114" s="57" t="s">
        <v>40</v>
      </c>
      <c r="H2114" s="57" t="s">
        <v>220</v>
      </c>
      <c r="I2114" s="59" t="s">
        <v>42</v>
      </c>
      <c r="J2114" s="60">
        <v>75</v>
      </c>
      <c r="K2114" s="60">
        <f t="shared" si="47"/>
        <v>75</v>
      </c>
      <c r="L2114" s="60"/>
      <c r="M2114" s="55" t="s">
        <v>43</v>
      </c>
      <c r="N2114" s="60">
        <f t="shared" si="46"/>
        <v>75</v>
      </c>
      <c r="O2114" s="54">
        <v>45798</v>
      </c>
      <c r="P2114" s="62">
        <v>25462</v>
      </c>
      <c r="R2114" t="str">
        <f t="shared" si="50"/>
        <v>Mai/25</v>
      </c>
    </row>
    <row r="2115" spans="2:18" ht="15.75" customHeight="1">
      <c r="B2115" s="54">
        <v>45792</v>
      </c>
      <c r="C2115" s="55" t="s">
        <v>225</v>
      </c>
      <c r="D2115" s="55">
        <v>2025</v>
      </c>
      <c r="E2115" s="56">
        <v>1</v>
      </c>
      <c r="F2115" s="57" t="s">
        <v>744</v>
      </c>
      <c r="G2115" s="57" t="s">
        <v>46</v>
      </c>
      <c r="H2115" s="57" t="s">
        <v>220</v>
      </c>
      <c r="I2115" s="59" t="s">
        <v>42</v>
      </c>
      <c r="J2115" s="60">
        <v>6</v>
      </c>
      <c r="K2115" s="60">
        <f t="shared" si="47"/>
        <v>6</v>
      </c>
      <c r="L2115" s="60"/>
      <c r="M2115" s="55" t="s">
        <v>43</v>
      </c>
      <c r="N2115" s="60">
        <f t="shared" si="46"/>
        <v>6</v>
      </c>
      <c r="O2115" s="54">
        <v>45798</v>
      </c>
      <c r="P2115" s="62">
        <v>25462</v>
      </c>
      <c r="R2115" t="str">
        <f t="shared" ref="R2115:R2178" si="51">IF(B2115="","",PROPER(TEXT(B2115,"mmm/aa")))</f>
        <v>Mai/25</v>
      </c>
    </row>
    <row r="2116" spans="2:18" ht="15.75" customHeight="1">
      <c r="B2116" s="54">
        <v>45792</v>
      </c>
      <c r="C2116" s="55" t="s">
        <v>225</v>
      </c>
      <c r="D2116" s="55">
        <v>2025</v>
      </c>
      <c r="E2116" s="56">
        <v>6</v>
      </c>
      <c r="F2116" s="57" t="s">
        <v>886</v>
      </c>
      <c r="G2116" s="57" t="s">
        <v>40</v>
      </c>
      <c r="H2116" s="57" t="s">
        <v>220</v>
      </c>
      <c r="I2116" s="59" t="s">
        <v>42</v>
      </c>
      <c r="J2116" s="60">
        <v>0.83499999999999996</v>
      </c>
      <c r="K2116" s="60">
        <f t="shared" si="47"/>
        <v>5.01</v>
      </c>
      <c r="L2116" s="60"/>
      <c r="M2116" s="55" t="s">
        <v>43</v>
      </c>
      <c r="N2116" s="60">
        <f t="shared" ref="N2116:N2370" si="52">K2116+L2116</f>
        <v>5.01</v>
      </c>
      <c r="O2116" s="54">
        <v>45798</v>
      </c>
      <c r="P2116" s="62">
        <v>25462</v>
      </c>
      <c r="R2116" t="str">
        <f t="shared" si="51"/>
        <v>Mai/25</v>
      </c>
    </row>
    <row r="2117" spans="2:18" ht="15.75" customHeight="1">
      <c r="B2117" s="54">
        <v>45792</v>
      </c>
      <c r="C2117" s="55" t="s">
        <v>225</v>
      </c>
      <c r="D2117" s="55">
        <v>2025</v>
      </c>
      <c r="E2117" s="56">
        <v>6</v>
      </c>
      <c r="F2117" s="57" t="s">
        <v>561</v>
      </c>
      <c r="G2117" s="57" t="s">
        <v>40</v>
      </c>
      <c r="H2117" s="57" t="s">
        <v>220</v>
      </c>
      <c r="I2117" s="59" t="s">
        <v>42</v>
      </c>
      <c r="J2117" s="60">
        <v>2.25</v>
      </c>
      <c r="K2117" s="60">
        <f t="shared" si="47"/>
        <v>13.5</v>
      </c>
      <c r="L2117" s="60"/>
      <c r="M2117" s="55" t="s">
        <v>43</v>
      </c>
      <c r="N2117" s="60">
        <f t="shared" si="52"/>
        <v>13.5</v>
      </c>
      <c r="O2117" s="54">
        <v>45798</v>
      </c>
      <c r="P2117" s="62">
        <v>25462</v>
      </c>
      <c r="R2117" t="str">
        <f t="shared" si="51"/>
        <v>Mai/25</v>
      </c>
    </row>
    <row r="2118" spans="2:18" ht="15.75" customHeight="1">
      <c r="B2118" s="54">
        <v>45792</v>
      </c>
      <c r="C2118" s="55" t="s">
        <v>225</v>
      </c>
      <c r="D2118" s="55">
        <v>2025</v>
      </c>
      <c r="E2118" s="56">
        <v>5</v>
      </c>
      <c r="F2118" s="57" t="s">
        <v>64</v>
      </c>
      <c r="G2118" s="58" t="s">
        <v>46</v>
      </c>
      <c r="H2118" s="57" t="s">
        <v>65</v>
      </c>
      <c r="I2118" s="59" t="s">
        <v>42</v>
      </c>
      <c r="J2118" s="60">
        <v>32.99</v>
      </c>
      <c r="K2118" s="60">
        <f t="shared" si="47"/>
        <v>164.95000000000002</v>
      </c>
      <c r="L2118" s="60"/>
      <c r="M2118" s="55" t="s">
        <v>43</v>
      </c>
      <c r="N2118" s="60">
        <f t="shared" si="52"/>
        <v>164.95000000000002</v>
      </c>
      <c r="O2118" s="54">
        <v>45807</v>
      </c>
      <c r="P2118" s="62">
        <v>20757</v>
      </c>
      <c r="R2118" t="str">
        <f t="shared" si="51"/>
        <v>Mai/25</v>
      </c>
    </row>
    <row r="2119" spans="2:18" ht="15.75" customHeight="1">
      <c r="B2119" s="54">
        <v>45792</v>
      </c>
      <c r="C2119" s="55" t="s">
        <v>225</v>
      </c>
      <c r="D2119" s="55">
        <v>2025</v>
      </c>
      <c r="E2119" s="56">
        <v>5</v>
      </c>
      <c r="F2119" s="57" t="s">
        <v>66</v>
      </c>
      <c r="G2119" s="57" t="s">
        <v>46</v>
      </c>
      <c r="H2119" s="57" t="s">
        <v>65</v>
      </c>
      <c r="I2119" s="59" t="s">
        <v>42</v>
      </c>
      <c r="J2119" s="60">
        <v>27</v>
      </c>
      <c r="K2119" s="60">
        <f t="shared" si="47"/>
        <v>135</v>
      </c>
      <c r="L2119" s="60"/>
      <c r="M2119" s="55" t="s">
        <v>43</v>
      </c>
      <c r="N2119" s="60">
        <f t="shared" si="52"/>
        <v>135</v>
      </c>
      <c r="O2119" s="54">
        <v>45807</v>
      </c>
      <c r="P2119" s="62">
        <v>20757</v>
      </c>
      <c r="R2119" t="str">
        <f t="shared" si="51"/>
        <v>Mai/25</v>
      </c>
    </row>
    <row r="2120" spans="2:18" ht="15.75" customHeight="1">
      <c r="B2120" s="54">
        <v>45792</v>
      </c>
      <c r="C2120" s="55" t="s">
        <v>225</v>
      </c>
      <c r="D2120" s="55">
        <v>2025</v>
      </c>
      <c r="E2120" s="56">
        <v>2</v>
      </c>
      <c r="F2120" s="57" t="s">
        <v>935</v>
      </c>
      <c r="G2120" s="57" t="s">
        <v>46</v>
      </c>
      <c r="H2120" s="57" t="s">
        <v>65</v>
      </c>
      <c r="I2120" s="59" t="s">
        <v>42</v>
      </c>
      <c r="J2120" s="60">
        <v>27.5</v>
      </c>
      <c r="K2120" s="60">
        <f t="shared" si="47"/>
        <v>55</v>
      </c>
      <c r="L2120" s="60"/>
      <c r="M2120" s="55" t="s">
        <v>43</v>
      </c>
      <c r="N2120" s="60">
        <f t="shared" si="52"/>
        <v>55</v>
      </c>
      <c r="O2120" s="54">
        <v>45807</v>
      </c>
      <c r="P2120" s="62">
        <v>20757</v>
      </c>
      <c r="R2120" t="str">
        <f t="shared" si="51"/>
        <v>Mai/25</v>
      </c>
    </row>
    <row r="2121" spans="2:18" ht="15.75" customHeight="1">
      <c r="B2121" s="54">
        <v>45792</v>
      </c>
      <c r="C2121" s="55" t="s">
        <v>225</v>
      </c>
      <c r="D2121" s="55">
        <v>2025</v>
      </c>
      <c r="E2121" s="56">
        <v>5</v>
      </c>
      <c r="F2121" s="57" t="s">
        <v>893</v>
      </c>
      <c r="G2121" s="57" t="s">
        <v>96</v>
      </c>
      <c r="H2121" s="57" t="s">
        <v>570</v>
      </c>
      <c r="I2121" s="59" t="s">
        <v>42</v>
      </c>
      <c r="J2121" s="60">
        <v>19.68</v>
      </c>
      <c r="K2121" s="60">
        <f t="shared" si="47"/>
        <v>98.4</v>
      </c>
      <c r="L2121" s="60"/>
      <c r="M2121" s="55" t="s">
        <v>51</v>
      </c>
      <c r="N2121" s="60">
        <f t="shared" si="52"/>
        <v>98.4</v>
      </c>
      <c r="O2121" s="54">
        <v>45798</v>
      </c>
      <c r="P2121" s="62">
        <v>649235</v>
      </c>
      <c r="R2121" t="str">
        <f t="shared" si="51"/>
        <v>Mai/25</v>
      </c>
    </row>
    <row r="2122" spans="2:18" ht="15.75" customHeight="1">
      <c r="B2122" s="54">
        <v>45792</v>
      </c>
      <c r="C2122" s="55" t="s">
        <v>225</v>
      </c>
      <c r="D2122" s="55">
        <v>2025</v>
      </c>
      <c r="E2122" s="56">
        <v>15</v>
      </c>
      <c r="F2122" s="57" t="s">
        <v>649</v>
      </c>
      <c r="G2122" s="57" t="s">
        <v>96</v>
      </c>
      <c r="H2122" s="57" t="s">
        <v>570</v>
      </c>
      <c r="I2122" s="59" t="s">
        <v>42</v>
      </c>
      <c r="J2122" s="60">
        <v>17.52</v>
      </c>
      <c r="K2122" s="60">
        <f t="shared" si="47"/>
        <v>262.8</v>
      </c>
      <c r="L2122" s="60"/>
      <c r="M2122" s="55" t="s">
        <v>51</v>
      </c>
      <c r="N2122" s="60">
        <f t="shared" si="52"/>
        <v>262.8</v>
      </c>
      <c r="O2122" s="54">
        <v>45798</v>
      </c>
      <c r="P2122" s="62">
        <v>649235</v>
      </c>
      <c r="R2122" t="str">
        <f t="shared" si="51"/>
        <v>Mai/25</v>
      </c>
    </row>
    <row r="2123" spans="2:18" ht="15.75" customHeight="1">
      <c r="B2123" s="54">
        <v>45792</v>
      </c>
      <c r="C2123" s="55" t="s">
        <v>225</v>
      </c>
      <c r="D2123" s="55">
        <v>2025</v>
      </c>
      <c r="E2123" s="56">
        <v>5</v>
      </c>
      <c r="F2123" s="57" t="s">
        <v>177</v>
      </c>
      <c r="G2123" s="57" t="s">
        <v>96</v>
      </c>
      <c r="H2123" s="57" t="s">
        <v>570</v>
      </c>
      <c r="I2123" s="59" t="s">
        <v>42</v>
      </c>
      <c r="J2123" s="60">
        <v>36.9</v>
      </c>
      <c r="K2123" s="60">
        <f t="shared" si="47"/>
        <v>184.5</v>
      </c>
      <c r="L2123" s="60"/>
      <c r="M2123" s="55" t="s">
        <v>51</v>
      </c>
      <c r="N2123" s="60">
        <f t="shared" si="52"/>
        <v>184.5</v>
      </c>
      <c r="O2123" s="54">
        <v>45798</v>
      </c>
      <c r="P2123" s="62">
        <v>649235</v>
      </c>
      <c r="R2123" t="str">
        <f t="shared" si="51"/>
        <v>Mai/25</v>
      </c>
    </row>
    <row r="2124" spans="2:18" ht="15.75" customHeight="1">
      <c r="B2124" s="54">
        <v>45792</v>
      </c>
      <c r="C2124" s="55" t="s">
        <v>225</v>
      </c>
      <c r="D2124" s="55">
        <v>2025</v>
      </c>
      <c r="E2124" s="56">
        <v>10</v>
      </c>
      <c r="F2124" s="57" t="s">
        <v>178</v>
      </c>
      <c r="G2124" s="57" t="s">
        <v>96</v>
      </c>
      <c r="H2124" s="57" t="s">
        <v>570</v>
      </c>
      <c r="I2124" s="59" t="s">
        <v>42</v>
      </c>
      <c r="J2124" s="60">
        <v>18.600000000000001</v>
      </c>
      <c r="K2124" s="60">
        <f t="shared" si="47"/>
        <v>186</v>
      </c>
      <c r="L2124" s="60"/>
      <c r="M2124" s="55" t="s">
        <v>51</v>
      </c>
      <c r="N2124" s="60">
        <f t="shared" si="52"/>
        <v>186</v>
      </c>
      <c r="O2124" s="54">
        <v>45798</v>
      </c>
      <c r="P2124" s="62">
        <v>649235</v>
      </c>
      <c r="R2124" t="str">
        <f t="shared" si="51"/>
        <v>Mai/25</v>
      </c>
    </row>
    <row r="2125" spans="2:18" ht="15.75" customHeight="1">
      <c r="B2125" s="54">
        <v>45792</v>
      </c>
      <c r="C2125" s="55" t="s">
        <v>225</v>
      </c>
      <c r="D2125" s="55">
        <v>2025</v>
      </c>
      <c r="E2125" s="56">
        <v>2</v>
      </c>
      <c r="F2125" s="57" t="s">
        <v>651</v>
      </c>
      <c r="G2125" s="57" t="s">
        <v>96</v>
      </c>
      <c r="H2125" s="57" t="s">
        <v>570</v>
      </c>
      <c r="I2125" s="59" t="s">
        <v>42</v>
      </c>
      <c r="J2125" s="60">
        <v>19.2</v>
      </c>
      <c r="K2125" s="60">
        <f t="shared" si="47"/>
        <v>38.4</v>
      </c>
      <c r="L2125" s="60"/>
      <c r="M2125" s="55" t="s">
        <v>51</v>
      </c>
      <c r="N2125" s="60">
        <f t="shared" si="52"/>
        <v>38.4</v>
      </c>
      <c r="O2125" s="54">
        <v>45798</v>
      </c>
      <c r="P2125" s="62">
        <v>649235</v>
      </c>
      <c r="R2125" t="str">
        <f t="shared" si="51"/>
        <v>Mai/25</v>
      </c>
    </row>
    <row r="2126" spans="2:18" ht="15.75" customHeight="1">
      <c r="B2126" s="54">
        <v>45792</v>
      </c>
      <c r="C2126" s="55" t="s">
        <v>225</v>
      </c>
      <c r="D2126" s="55">
        <v>2025</v>
      </c>
      <c r="E2126" s="56">
        <v>2</v>
      </c>
      <c r="F2126" s="57" t="s">
        <v>650</v>
      </c>
      <c r="G2126" s="57" t="s">
        <v>96</v>
      </c>
      <c r="H2126" s="57" t="s">
        <v>570</v>
      </c>
      <c r="I2126" s="59" t="s">
        <v>42</v>
      </c>
      <c r="J2126" s="60">
        <v>18.239999999999998</v>
      </c>
      <c r="K2126" s="60">
        <f t="shared" si="47"/>
        <v>36.479999999999997</v>
      </c>
      <c r="L2126" s="60"/>
      <c r="M2126" s="55" t="s">
        <v>51</v>
      </c>
      <c r="N2126" s="60">
        <f t="shared" si="52"/>
        <v>36.479999999999997</v>
      </c>
      <c r="O2126" s="54">
        <v>45798</v>
      </c>
      <c r="P2126" s="62">
        <v>649235</v>
      </c>
      <c r="R2126" t="str">
        <f t="shared" si="51"/>
        <v>Mai/25</v>
      </c>
    </row>
    <row r="2127" spans="2:18" ht="15.75" customHeight="1">
      <c r="B2127" s="54">
        <v>45792</v>
      </c>
      <c r="C2127" s="55" t="s">
        <v>225</v>
      </c>
      <c r="D2127" s="55">
        <v>2025</v>
      </c>
      <c r="E2127" s="56">
        <v>4</v>
      </c>
      <c r="F2127" s="57" t="s">
        <v>820</v>
      </c>
      <c r="G2127" s="57" t="s">
        <v>46</v>
      </c>
      <c r="H2127" s="57" t="s">
        <v>195</v>
      </c>
      <c r="I2127" s="59" t="s">
        <v>42</v>
      </c>
      <c r="J2127" s="60">
        <v>222.4</v>
      </c>
      <c r="K2127" s="60">
        <f t="shared" si="47"/>
        <v>889.6</v>
      </c>
      <c r="L2127" s="60"/>
      <c r="M2127" s="55" t="s">
        <v>51</v>
      </c>
      <c r="N2127" s="60">
        <f t="shared" si="52"/>
        <v>889.6</v>
      </c>
      <c r="O2127" s="54">
        <v>45803</v>
      </c>
      <c r="P2127" s="62">
        <v>300591</v>
      </c>
      <c r="R2127" t="str">
        <f t="shared" si="51"/>
        <v>Mai/25</v>
      </c>
    </row>
    <row r="2128" spans="2:18" ht="15.75" customHeight="1">
      <c r="B2128" s="54">
        <v>45792</v>
      </c>
      <c r="C2128" s="55" t="s">
        <v>225</v>
      </c>
      <c r="D2128" s="55">
        <v>2025</v>
      </c>
      <c r="E2128" s="56">
        <v>3</v>
      </c>
      <c r="F2128" s="57" t="s">
        <v>936</v>
      </c>
      <c r="G2128" s="57" t="s">
        <v>46</v>
      </c>
      <c r="H2128" s="57" t="s">
        <v>195</v>
      </c>
      <c r="I2128" s="59" t="s">
        <v>42</v>
      </c>
      <c r="J2128" s="60">
        <v>271.87</v>
      </c>
      <c r="K2128" s="60">
        <f t="shared" si="47"/>
        <v>815.61</v>
      </c>
      <c r="L2128" s="60"/>
      <c r="M2128" s="55" t="s">
        <v>51</v>
      </c>
      <c r="N2128" s="60">
        <f t="shared" si="52"/>
        <v>815.61</v>
      </c>
      <c r="O2128" s="54">
        <v>45803</v>
      </c>
      <c r="P2128" s="62">
        <v>300591</v>
      </c>
      <c r="R2128" t="str">
        <f t="shared" si="51"/>
        <v>Mai/25</v>
      </c>
    </row>
    <row r="2129" spans="2:18" ht="15.75" customHeight="1">
      <c r="B2129" s="54">
        <v>45792</v>
      </c>
      <c r="C2129" s="55" t="s">
        <v>225</v>
      </c>
      <c r="D2129" s="55">
        <v>2025</v>
      </c>
      <c r="E2129" s="56">
        <v>2</v>
      </c>
      <c r="F2129" s="58" t="s">
        <v>634</v>
      </c>
      <c r="G2129" s="57" t="s">
        <v>46</v>
      </c>
      <c r="H2129" s="57" t="s">
        <v>195</v>
      </c>
      <c r="I2129" s="59" t="s">
        <v>42</v>
      </c>
      <c r="J2129" s="96">
        <v>364.05</v>
      </c>
      <c r="K2129" s="60">
        <f t="shared" si="47"/>
        <v>728.1</v>
      </c>
      <c r="L2129" s="60"/>
      <c r="M2129" s="55" t="s">
        <v>51</v>
      </c>
      <c r="N2129" s="60">
        <f t="shared" si="52"/>
        <v>728.1</v>
      </c>
      <c r="O2129" s="54">
        <v>45803</v>
      </c>
      <c r="P2129" s="62">
        <v>300591</v>
      </c>
      <c r="R2129" t="str">
        <f t="shared" si="51"/>
        <v>Mai/25</v>
      </c>
    </row>
    <row r="2130" spans="2:18" ht="15.75" customHeight="1">
      <c r="B2130" s="54">
        <v>45792</v>
      </c>
      <c r="C2130" s="55" t="s">
        <v>225</v>
      </c>
      <c r="D2130" s="55">
        <v>2025</v>
      </c>
      <c r="E2130" s="56">
        <v>1</v>
      </c>
      <c r="F2130" s="58" t="s">
        <v>937</v>
      </c>
      <c r="G2130" s="57" t="s">
        <v>61</v>
      </c>
      <c r="H2130" s="58" t="s">
        <v>342</v>
      </c>
      <c r="I2130" s="59" t="s">
        <v>42</v>
      </c>
      <c r="J2130" s="96">
        <v>205.53</v>
      </c>
      <c r="K2130" s="60">
        <f t="shared" si="47"/>
        <v>205.53</v>
      </c>
      <c r="L2130" s="60"/>
      <c r="M2130" s="55" t="s">
        <v>43</v>
      </c>
      <c r="N2130" s="60">
        <f t="shared" si="52"/>
        <v>205.53</v>
      </c>
      <c r="O2130" s="54">
        <v>45792</v>
      </c>
      <c r="P2130" s="97">
        <v>0</v>
      </c>
      <c r="R2130" t="str">
        <f t="shared" si="51"/>
        <v>Mai/25</v>
      </c>
    </row>
    <row r="2131" spans="2:18" ht="15.75" customHeight="1">
      <c r="B2131" s="54">
        <v>45792</v>
      </c>
      <c r="C2131" s="55" t="s">
        <v>225</v>
      </c>
      <c r="D2131" s="55">
        <v>2025</v>
      </c>
      <c r="E2131" s="56">
        <v>2</v>
      </c>
      <c r="F2131" s="57" t="s">
        <v>928</v>
      </c>
      <c r="G2131" s="57" t="s">
        <v>53</v>
      </c>
      <c r="H2131" s="57" t="s">
        <v>54</v>
      </c>
      <c r="I2131" s="59" t="s">
        <v>42</v>
      </c>
      <c r="J2131" s="60">
        <v>41.91</v>
      </c>
      <c r="K2131" s="60">
        <f t="shared" si="47"/>
        <v>83.82</v>
      </c>
      <c r="L2131" s="60"/>
      <c r="M2131" s="55" t="s">
        <v>51</v>
      </c>
      <c r="N2131" s="60">
        <f t="shared" si="52"/>
        <v>83.82</v>
      </c>
      <c r="O2131" s="54">
        <v>45805</v>
      </c>
      <c r="P2131" s="62">
        <v>251</v>
      </c>
      <c r="R2131" t="str">
        <f t="shared" si="51"/>
        <v>Mai/25</v>
      </c>
    </row>
    <row r="2132" spans="2:18" ht="15.75" customHeight="1">
      <c r="B2132" s="54">
        <v>45792</v>
      </c>
      <c r="C2132" s="55" t="s">
        <v>225</v>
      </c>
      <c r="D2132" s="55">
        <v>2025</v>
      </c>
      <c r="E2132" s="56">
        <v>40</v>
      </c>
      <c r="F2132" s="57" t="s">
        <v>555</v>
      </c>
      <c r="G2132" s="57" t="s">
        <v>53</v>
      </c>
      <c r="H2132" s="57" t="s">
        <v>54</v>
      </c>
      <c r="I2132" s="59" t="s">
        <v>42</v>
      </c>
      <c r="J2132" s="60">
        <v>8.49</v>
      </c>
      <c r="K2132" s="60">
        <f t="shared" si="47"/>
        <v>339.6</v>
      </c>
      <c r="L2132" s="60"/>
      <c r="M2132" s="55" t="s">
        <v>51</v>
      </c>
      <c r="N2132" s="60">
        <f t="shared" si="52"/>
        <v>339.6</v>
      </c>
      <c r="O2132" s="54">
        <v>45805</v>
      </c>
      <c r="P2132" s="62">
        <v>251</v>
      </c>
      <c r="R2132" t="str">
        <f t="shared" si="51"/>
        <v>Mai/25</v>
      </c>
    </row>
    <row r="2133" spans="2:18" ht="15.75" customHeight="1">
      <c r="B2133" s="54">
        <v>45792</v>
      </c>
      <c r="C2133" s="55" t="s">
        <v>225</v>
      </c>
      <c r="D2133" s="55">
        <v>2025</v>
      </c>
      <c r="E2133" s="56">
        <v>5</v>
      </c>
      <c r="F2133" s="57" t="s">
        <v>925</v>
      </c>
      <c r="G2133" s="57" t="s">
        <v>53</v>
      </c>
      <c r="H2133" s="57" t="s">
        <v>54</v>
      </c>
      <c r="I2133" s="59" t="s">
        <v>42</v>
      </c>
      <c r="J2133" s="60">
        <v>4.4000000000000004</v>
      </c>
      <c r="K2133" s="60">
        <f t="shared" si="47"/>
        <v>22</v>
      </c>
      <c r="L2133" s="60"/>
      <c r="M2133" s="55" t="s">
        <v>51</v>
      </c>
      <c r="N2133" s="60">
        <f t="shared" si="52"/>
        <v>22</v>
      </c>
      <c r="O2133" s="54">
        <v>45805</v>
      </c>
      <c r="P2133" s="62">
        <v>251</v>
      </c>
      <c r="R2133" t="str">
        <f t="shared" si="51"/>
        <v>Mai/25</v>
      </c>
    </row>
    <row r="2134" spans="2:18" ht="15.75" customHeight="1">
      <c r="B2134" s="54">
        <v>45793</v>
      </c>
      <c r="C2134" s="55" t="s">
        <v>225</v>
      </c>
      <c r="D2134" s="55">
        <v>2025</v>
      </c>
      <c r="E2134" s="56">
        <v>1</v>
      </c>
      <c r="F2134" s="57" t="s">
        <v>811</v>
      </c>
      <c r="G2134" s="57" t="s">
        <v>108</v>
      </c>
      <c r="H2134" s="57" t="s">
        <v>159</v>
      </c>
      <c r="I2134" s="59" t="s">
        <v>42</v>
      </c>
      <c r="J2134" s="60">
        <v>1000</v>
      </c>
      <c r="K2134" s="60">
        <f t="shared" si="47"/>
        <v>1000</v>
      </c>
      <c r="L2134" s="60"/>
      <c r="M2134" s="55" t="s">
        <v>43</v>
      </c>
      <c r="N2134" s="60">
        <f t="shared" si="52"/>
        <v>1000</v>
      </c>
      <c r="O2134" s="54">
        <v>45793</v>
      </c>
      <c r="P2134" s="62">
        <v>0</v>
      </c>
      <c r="R2134" t="str">
        <f t="shared" si="51"/>
        <v>Mai/25</v>
      </c>
    </row>
    <row r="2135" spans="2:18" ht="15.75" customHeight="1">
      <c r="B2135" s="54">
        <v>45793</v>
      </c>
      <c r="C2135" s="55" t="s">
        <v>225</v>
      </c>
      <c r="D2135" s="55">
        <v>2025</v>
      </c>
      <c r="E2135" s="56">
        <v>10</v>
      </c>
      <c r="F2135" s="58" t="s">
        <v>81</v>
      </c>
      <c r="G2135" s="57" t="s">
        <v>77</v>
      </c>
      <c r="H2135" s="58" t="s">
        <v>78</v>
      </c>
      <c r="I2135" s="59" t="s">
        <v>42</v>
      </c>
      <c r="J2135" s="96">
        <v>510</v>
      </c>
      <c r="K2135" s="60">
        <f t="shared" si="47"/>
        <v>5100</v>
      </c>
      <c r="L2135" s="60"/>
      <c r="M2135" s="55" t="s">
        <v>43</v>
      </c>
      <c r="N2135" s="60">
        <f t="shared" si="52"/>
        <v>5100</v>
      </c>
      <c r="O2135" s="54">
        <v>45798</v>
      </c>
      <c r="P2135" s="62">
        <v>1208</v>
      </c>
      <c r="R2135" t="str">
        <f t="shared" si="51"/>
        <v>Mai/25</v>
      </c>
    </row>
    <row r="2136" spans="2:18" ht="15.75" customHeight="1">
      <c r="B2136" s="54">
        <v>45793</v>
      </c>
      <c r="C2136" s="55" t="s">
        <v>225</v>
      </c>
      <c r="D2136" s="55">
        <v>2025</v>
      </c>
      <c r="E2136" s="56">
        <v>1</v>
      </c>
      <c r="F2136" s="58" t="s">
        <v>75</v>
      </c>
      <c r="G2136" s="57" t="s">
        <v>77</v>
      </c>
      <c r="H2136" s="58" t="s">
        <v>78</v>
      </c>
      <c r="I2136" s="59" t="s">
        <v>42</v>
      </c>
      <c r="J2136" s="96">
        <v>435</v>
      </c>
      <c r="K2136" s="60">
        <f t="shared" si="47"/>
        <v>435</v>
      </c>
      <c r="L2136" s="60"/>
      <c r="M2136" s="55" t="s">
        <v>43</v>
      </c>
      <c r="N2136" s="60">
        <f t="shared" si="52"/>
        <v>435</v>
      </c>
      <c r="O2136" s="54">
        <v>45798</v>
      </c>
      <c r="P2136" s="62">
        <v>1208</v>
      </c>
      <c r="R2136" t="str">
        <f t="shared" si="51"/>
        <v>Mai/25</v>
      </c>
    </row>
    <row r="2137" spans="2:18" ht="15.75" customHeight="1">
      <c r="B2137" s="54">
        <v>45793</v>
      </c>
      <c r="C2137" s="55" t="s">
        <v>225</v>
      </c>
      <c r="D2137" s="55">
        <v>2025</v>
      </c>
      <c r="E2137" s="56">
        <v>6</v>
      </c>
      <c r="F2137" s="57" t="s">
        <v>743</v>
      </c>
      <c r="G2137" s="57" t="s">
        <v>46</v>
      </c>
      <c r="H2137" s="57" t="s">
        <v>220</v>
      </c>
      <c r="I2137" s="59" t="s">
        <v>42</v>
      </c>
      <c r="J2137" s="60">
        <v>1.17</v>
      </c>
      <c r="K2137" s="60">
        <f t="shared" si="47"/>
        <v>7.02</v>
      </c>
      <c r="L2137" s="60"/>
      <c r="M2137" s="55" t="s">
        <v>43</v>
      </c>
      <c r="N2137" s="60">
        <f t="shared" si="52"/>
        <v>7.02</v>
      </c>
      <c r="O2137" s="54">
        <v>45798</v>
      </c>
      <c r="P2137" s="97">
        <v>25498</v>
      </c>
      <c r="R2137" t="str">
        <f t="shared" si="51"/>
        <v>Mai/25</v>
      </c>
    </row>
    <row r="2138" spans="2:18" ht="15.75" customHeight="1">
      <c r="B2138" s="54">
        <v>45793</v>
      </c>
      <c r="C2138" s="55" t="s">
        <v>225</v>
      </c>
      <c r="D2138" s="55">
        <v>2025</v>
      </c>
      <c r="E2138" s="56">
        <v>2</v>
      </c>
      <c r="F2138" s="57" t="s">
        <v>486</v>
      </c>
      <c r="G2138" s="57" t="s">
        <v>46</v>
      </c>
      <c r="H2138" s="57" t="s">
        <v>220</v>
      </c>
      <c r="I2138" s="59" t="s">
        <v>42</v>
      </c>
      <c r="J2138" s="96">
        <v>6.5</v>
      </c>
      <c r="K2138" s="60">
        <f t="shared" si="47"/>
        <v>13</v>
      </c>
      <c r="L2138" s="60"/>
      <c r="M2138" s="55" t="s">
        <v>43</v>
      </c>
      <c r="N2138" s="60">
        <f t="shared" si="52"/>
        <v>13</v>
      </c>
      <c r="O2138" s="54">
        <v>45798</v>
      </c>
      <c r="P2138" s="97">
        <v>25498</v>
      </c>
      <c r="R2138" t="str">
        <f t="shared" si="51"/>
        <v>Mai/25</v>
      </c>
    </row>
    <row r="2139" spans="2:18" ht="15.75" customHeight="1">
      <c r="B2139" s="54">
        <v>45793</v>
      </c>
      <c r="C2139" s="55" t="s">
        <v>225</v>
      </c>
      <c r="D2139" s="55">
        <v>2025</v>
      </c>
      <c r="E2139" s="56">
        <v>1</v>
      </c>
      <c r="F2139" s="57" t="s">
        <v>219</v>
      </c>
      <c r="G2139" s="57" t="s">
        <v>40</v>
      </c>
      <c r="H2139" s="57" t="s">
        <v>220</v>
      </c>
      <c r="I2139" s="59" t="s">
        <v>42</v>
      </c>
      <c r="J2139" s="60">
        <v>75</v>
      </c>
      <c r="K2139" s="60">
        <f t="shared" si="47"/>
        <v>75</v>
      </c>
      <c r="L2139" s="60"/>
      <c r="M2139" s="55" t="s">
        <v>43</v>
      </c>
      <c r="N2139" s="60">
        <f t="shared" si="52"/>
        <v>75</v>
      </c>
      <c r="O2139" s="54">
        <v>45798</v>
      </c>
      <c r="P2139" s="97">
        <v>25498</v>
      </c>
      <c r="R2139" t="str">
        <f t="shared" si="51"/>
        <v>Mai/25</v>
      </c>
    </row>
    <row r="2140" spans="2:18" ht="15.75" customHeight="1">
      <c r="B2140" s="54">
        <v>45793</v>
      </c>
      <c r="C2140" s="55" t="s">
        <v>225</v>
      </c>
      <c r="D2140" s="55">
        <v>2025</v>
      </c>
      <c r="E2140" s="56">
        <v>1</v>
      </c>
      <c r="F2140" s="57" t="s">
        <v>744</v>
      </c>
      <c r="G2140" s="57" t="s">
        <v>46</v>
      </c>
      <c r="H2140" s="57" t="s">
        <v>220</v>
      </c>
      <c r="I2140" s="59" t="s">
        <v>42</v>
      </c>
      <c r="J2140" s="60">
        <v>6</v>
      </c>
      <c r="K2140" s="60">
        <f t="shared" si="47"/>
        <v>6</v>
      </c>
      <c r="L2140" s="60"/>
      <c r="M2140" s="55" t="s">
        <v>43</v>
      </c>
      <c r="N2140" s="60">
        <f t="shared" si="52"/>
        <v>6</v>
      </c>
      <c r="O2140" s="54">
        <v>45798</v>
      </c>
      <c r="P2140" s="97">
        <v>25498</v>
      </c>
      <c r="R2140" t="str">
        <f t="shared" si="51"/>
        <v>Mai/25</v>
      </c>
    </row>
    <row r="2141" spans="2:18" ht="15.75" customHeight="1">
      <c r="B2141" s="54">
        <v>45793</v>
      </c>
      <c r="C2141" s="55" t="s">
        <v>225</v>
      </c>
      <c r="D2141" s="55">
        <v>2025</v>
      </c>
      <c r="E2141" s="56">
        <v>6</v>
      </c>
      <c r="F2141" s="57" t="s">
        <v>886</v>
      </c>
      <c r="G2141" s="57" t="s">
        <v>40</v>
      </c>
      <c r="H2141" s="57" t="s">
        <v>220</v>
      </c>
      <c r="I2141" s="59" t="s">
        <v>42</v>
      </c>
      <c r="J2141" s="96">
        <v>0.92</v>
      </c>
      <c r="K2141" s="60">
        <f t="shared" si="47"/>
        <v>5.5200000000000005</v>
      </c>
      <c r="L2141" s="60"/>
      <c r="M2141" s="55" t="s">
        <v>43</v>
      </c>
      <c r="N2141" s="60">
        <f t="shared" si="52"/>
        <v>5.5200000000000005</v>
      </c>
      <c r="O2141" s="54">
        <v>45798</v>
      </c>
      <c r="P2141" s="97">
        <v>25498</v>
      </c>
      <c r="R2141" t="str">
        <f t="shared" si="51"/>
        <v>Mai/25</v>
      </c>
    </row>
    <row r="2142" spans="2:18" ht="15.75" customHeight="1">
      <c r="B2142" s="54">
        <v>45793</v>
      </c>
      <c r="C2142" s="55" t="s">
        <v>225</v>
      </c>
      <c r="D2142" s="55">
        <v>2025</v>
      </c>
      <c r="E2142" s="56">
        <v>6</v>
      </c>
      <c r="F2142" s="57" t="s">
        <v>64</v>
      </c>
      <c r="G2142" s="58" t="s">
        <v>46</v>
      </c>
      <c r="H2142" s="57" t="s">
        <v>65</v>
      </c>
      <c r="I2142" s="59" t="s">
        <v>42</v>
      </c>
      <c r="J2142" s="60">
        <v>32.99</v>
      </c>
      <c r="K2142" s="60">
        <f t="shared" si="47"/>
        <v>197.94</v>
      </c>
      <c r="L2142" s="60"/>
      <c r="M2142" s="55" t="s">
        <v>43</v>
      </c>
      <c r="N2142" s="60">
        <f t="shared" si="52"/>
        <v>197.94</v>
      </c>
      <c r="O2142" s="54">
        <v>45807</v>
      </c>
      <c r="P2142" s="62">
        <v>20783</v>
      </c>
      <c r="R2142" t="str">
        <f t="shared" si="51"/>
        <v>Mai/25</v>
      </c>
    </row>
    <row r="2143" spans="2:18" ht="15.75" customHeight="1">
      <c r="B2143" s="54">
        <v>45793</v>
      </c>
      <c r="C2143" s="55" t="s">
        <v>225</v>
      </c>
      <c r="D2143" s="55">
        <v>2025</v>
      </c>
      <c r="E2143" s="56">
        <v>5</v>
      </c>
      <c r="F2143" s="57" t="s">
        <v>66</v>
      </c>
      <c r="G2143" s="57" t="s">
        <v>46</v>
      </c>
      <c r="H2143" s="57" t="s">
        <v>65</v>
      </c>
      <c r="I2143" s="59" t="s">
        <v>42</v>
      </c>
      <c r="J2143" s="60">
        <v>27</v>
      </c>
      <c r="K2143" s="60">
        <f t="shared" si="47"/>
        <v>135</v>
      </c>
      <c r="L2143" s="60"/>
      <c r="M2143" s="55" t="s">
        <v>43</v>
      </c>
      <c r="N2143" s="60">
        <f t="shared" si="52"/>
        <v>135</v>
      </c>
      <c r="O2143" s="54">
        <v>45807</v>
      </c>
      <c r="P2143" s="62">
        <v>20783</v>
      </c>
      <c r="R2143" t="str">
        <f t="shared" si="51"/>
        <v>Mai/25</v>
      </c>
    </row>
    <row r="2144" spans="2:18" ht="15.75" customHeight="1">
      <c r="B2144" s="54">
        <v>45793</v>
      </c>
      <c r="C2144" s="55" t="s">
        <v>225</v>
      </c>
      <c r="D2144" s="55">
        <v>2025</v>
      </c>
      <c r="E2144" s="56">
        <v>4</v>
      </c>
      <c r="F2144" s="57" t="s">
        <v>814</v>
      </c>
      <c r="G2144" s="57" t="s">
        <v>40</v>
      </c>
      <c r="H2144" s="57" t="s">
        <v>899</v>
      </c>
      <c r="I2144" s="59" t="s">
        <v>42</v>
      </c>
      <c r="J2144" s="60">
        <v>113.2</v>
      </c>
      <c r="K2144" s="60">
        <f t="shared" si="47"/>
        <v>452.8</v>
      </c>
      <c r="L2144" s="60"/>
      <c r="M2144" s="55" t="s">
        <v>51</v>
      </c>
      <c r="N2144" s="60">
        <f t="shared" si="52"/>
        <v>452.8</v>
      </c>
      <c r="O2144" s="54">
        <v>45800</v>
      </c>
      <c r="P2144" s="62">
        <v>1169926</v>
      </c>
      <c r="R2144" t="str">
        <f t="shared" si="51"/>
        <v>Mai/25</v>
      </c>
    </row>
    <row r="2145" spans="2:18" ht="15.75" customHeight="1">
      <c r="B2145" s="54">
        <v>45793</v>
      </c>
      <c r="C2145" s="55" t="s">
        <v>225</v>
      </c>
      <c r="D2145" s="55">
        <v>2025</v>
      </c>
      <c r="E2145" s="56">
        <v>1</v>
      </c>
      <c r="F2145" s="58" t="s">
        <v>864</v>
      </c>
      <c r="G2145" s="57" t="s">
        <v>104</v>
      </c>
      <c r="H2145" s="58" t="s">
        <v>369</v>
      </c>
      <c r="I2145" s="59" t="s">
        <v>42</v>
      </c>
      <c r="J2145" s="96">
        <v>172.62</v>
      </c>
      <c r="K2145" s="60">
        <f t="shared" si="47"/>
        <v>172.62</v>
      </c>
      <c r="L2145" s="60"/>
      <c r="M2145" s="55" t="s">
        <v>43</v>
      </c>
      <c r="N2145" s="60">
        <f t="shared" si="52"/>
        <v>172.62</v>
      </c>
      <c r="O2145" s="54">
        <v>45793</v>
      </c>
      <c r="P2145" s="97">
        <v>0</v>
      </c>
      <c r="R2145" t="str">
        <f t="shared" si="51"/>
        <v>Mai/25</v>
      </c>
    </row>
    <row r="2146" spans="2:18" ht="15.75" customHeight="1">
      <c r="B2146" s="54">
        <v>45793</v>
      </c>
      <c r="C2146" s="55" t="s">
        <v>225</v>
      </c>
      <c r="D2146" s="55">
        <v>2025</v>
      </c>
      <c r="E2146" s="56">
        <v>12</v>
      </c>
      <c r="F2146" s="57" t="s">
        <v>797</v>
      </c>
      <c r="G2146" s="57" t="s">
        <v>40</v>
      </c>
      <c r="H2146" s="57" t="s">
        <v>307</v>
      </c>
      <c r="I2146" s="59" t="s">
        <v>42</v>
      </c>
      <c r="J2146" s="60">
        <v>28</v>
      </c>
      <c r="K2146" s="60">
        <f t="shared" si="47"/>
        <v>336</v>
      </c>
      <c r="L2146" s="60"/>
      <c r="M2146" s="55" t="s">
        <v>43</v>
      </c>
      <c r="N2146" s="60">
        <f t="shared" si="52"/>
        <v>336</v>
      </c>
      <c r="O2146" s="54">
        <v>45793</v>
      </c>
      <c r="P2146" s="62">
        <v>0</v>
      </c>
      <c r="R2146" t="str">
        <f t="shared" si="51"/>
        <v>Mai/25</v>
      </c>
    </row>
    <row r="2147" spans="2:18" ht="15.75" customHeight="1">
      <c r="B2147" s="54">
        <v>45794</v>
      </c>
      <c r="C2147" s="55" t="s">
        <v>225</v>
      </c>
      <c r="D2147" s="55">
        <v>2025</v>
      </c>
      <c r="E2147" s="56">
        <v>8</v>
      </c>
      <c r="F2147" s="57" t="s">
        <v>64</v>
      </c>
      <c r="G2147" s="57" t="s">
        <v>46</v>
      </c>
      <c r="H2147" s="57" t="s">
        <v>65</v>
      </c>
      <c r="I2147" s="59" t="s">
        <v>42</v>
      </c>
      <c r="J2147" s="60">
        <v>32.99</v>
      </c>
      <c r="K2147" s="60">
        <f t="shared" si="47"/>
        <v>263.92</v>
      </c>
      <c r="L2147" s="60"/>
      <c r="M2147" s="55" t="s">
        <v>43</v>
      </c>
      <c r="N2147" s="60">
        <f t="shared" si="52"/>
        <v>263.92</v>
      </c>
      <c r="O2147" s="54">
        <v>45808</v>
      </c>
      <c r="P2147" s="62">
        <v>20819</v>
      </c>
      <c r="R2147" t="str">
        <f t="shared" si="51"/>
        <v>Mai/25</v>
      </c>
    </row>
    <row r="2148" spans="2:18" ht="15.75" customHeight="1">
      <c r="B2148" s="54">
        <v>45794</v>
      </c>
      <c r="C2148" s="55" t="s">
        <v>225</v>
      </c>
      <c r="D2148" s="55">
        <v>2025</v>
      </c>
      <c r="E2148" s="56">
        <v>7</v>
      </c>
      <c r="F2148" s="57" t="s">
        <v>66</v>
      </c>
      <c r="G2148" s="57" t="s">
        <v>46</v>
      </c>
      <c r="H2148" s="57" t="s">
        <v>65</v>
      </c>
      <c r="I2148" s="59" t="s">
        <v>42</v>
      </c>
      <c r="J2148" s="60">
        <v>27</v>
      </c>
      <c r="K2148" s="60">
        <f t="shared" si="47"/>
        <v>189</v>
      </c>
      <c r="L2148" s="60"/>
      <c r="M2148" s="55" t="s">
        <v>43</v>
      </c>
      <c r="N2148" s="60">
        <f t="shared" si="52"/>
        <v>189</v>
      </c>
      <c r="O2148" s="54">
        <v>45808</v>
      </c>
      <c r="P2148" s="62">
        <v>20819</v>
      </c>
      <c r="R2148" t="str">
        <f t="shared" si="51"/>
        <v>Mai/25</v>
      </c>
    </row>
    <row r="2149" spans="2:18" ht="15.75" customHeight="1">
      <c r="B2149" s="54">
        <v>45794</v>
      </c>
      <c r="C2149" s="55" t="s">
        <v>225</v>
      </c>
      <c r="D2149" s="55">
        <v>2025</v>
      </c>
      <c r="E2149" s="56">
        <v>1</v>
      </c>
      <c r="F2149" s="57" t="s">
        <v>341</v>
      </c>
      <c r="G2149" s="57" t="s">
        <v>61</v>
      </c>
      <c r="H2149" s="57" t="s">
        <v>342</v>
      </c>
      <c r="I2149" s="59" t="s">
        <v>42</v>
      </c>
      <c r="J2149" s="60">
        <v>157</v>
      </c>
      <c r="K2149" s="60">
        <f t="shared" si="47"/>
        <v>157</v>
      </c>
      <c r="L2149" s="60"/>
      <c r="M2149" s="55" t="s">
        <v>43</v>
      </c>
      <c r="N2149" s="60">
        <f t="shared" si="52"/>
        <v>157</v>
      </c>
      <c r="O2149" s="54">
        <v>45794</v>
      </c>
      <c r="P2149" s="62">
        <v>0</v>
      </c>
      <c r="R2149" t="str">
        <f t="shared" si="51"/>
        <v>Mai/25</v>
      </c>
    </row>
    <row r="2150" spans="2:18" ht="15.75" customHeight="1">
      <c r="B2150" s="54">
        <v>45794</v>
      </c>
      <c r="C2150" s="55" t="s">
        <v>225</v>
      </c>
      <c r="D2150" s="55">
        <v>2025</v>
      </c>
      <c r="E2150" s="56">
        <v>1</v>
      </c>
      <c r="F2150" s="57" t="s">
        <v>531</v>
      </c>
      <c r="G2150" s="57" t="s">
        <v>40</v>
      </c>
      <c r="H2150" s="57" t="s">
        <v>456</v>
      </c>
      <c r="I2150" s="59" t="s">
        <v>42</v>
      </c>
      <c r="J2150" s="60">
        <v>366.59</v>
      </c>
      <c r="K2150" s="60">
        <f t="shared" si="47"/>
        <v>366.59</v>
      </c>
      <c r="L2150" s="60"/>
      <c r="M2150" s="55" t="s">
        <v>43</v>
      </c>
      <c r="N2150" s="60">
        <f t="shared" si="52"/>
        <v>366.59</v>
      </c>
      <c r="O2150" s="54">
        <v>45794</v>
      </c>
      <c r="P2150" s="62">
        <v>0</v>
      </c>
      <c r="R2150" t="str">
        <f t="shared" si="51"/>
        <v>Mai/25</v>
      </c>
    </row>
    <row r="2151" spans="2:18" ht="15.75" customHeight="1">
      <c r="B2151" s="54">
        <v>45794</v>
      </c>
      <c r="C2151" s="55" t="s">
        <v>225</v>
      </c>
      <c r="D2151" s="55">
        <v>2025</v>
      </c>
      <c r="E2151" s="56">
        <v>1</v>
      </c>
      <c r="F2151" s="57" t="s">
        <v>938</v>
      </c>
      <c r="G2151" s="57" t="s">
        <v>104</v>
      </c>
      <c r="H2151" s="57" t="s">
        <v>125</v>
      </c>
      <c r="I2151" s="59" t="s">
        <v>42</v>
      </c>
      <c r="J2151" s="60">
        <v>157.6</v>
      </c>
      <c r="K2151" s="60">
        <f t="shared" si="47"/>
        <v>157.6</v>
      </c>
      <c r="L2151" s="60"/>
      <c r="M2151" s="55" t="s">
        <v>43</v>
      </c>
      <c r="N2151" s="60">
        <f t="shared" si="52"/>
        <v>157.6</v>
      </c>
      <c r="O2151" s="54">
        <v>45794</v>
      </c>
      <c r="P2151" s="62">
        <v>0</v>
      </c>
      <c r="R2151" t="str">
        <f t="shared" si="51"/>
        <v>Mai/25</v>
      </c>
    </row>
    <row r="2152" spans="2:18" ht="15.75" customHeight="1">
      <c r="B2152" s="54">
        <v>45795</v>
      </c>
      <c r="C2152" s="55" t="s">
        <v>225</v>
      </c>
      <c r="D2152" s="55">
        <v>2025</v>
      </c>
      <c r="E2152" s="56">
        <v>1</v>
      </c>
      <c r="F2152" s="57" t="s">
        <v>712</v>
      </c>
      <c r="G2152" s="57" t="s">
        <v>108</v>
      </c>
      <c r="H2152" s="57" t="s">
        <v>694</v>
      </c>
      <c r="I2152" s="59" t="s">
        <v>42</v>
      </c>
      <c r="J2152" s="60">
        <v>950</v>
      </c>
      <c r="K2152" s="60">
        <f t="shared" si="47"/>
        <v>950</v>
      </c>
      <c r="L2152" s="60"/>
      <c r="M2152" s="55" t="s">
        <v>43</v>
      </c>
      <c r="N2152" s="60">
        <f t="shared" si="52"/>
        <v>950</v>
      </c>
      <c r="O2152" s="54">
        <v>45795</v>
      </c>
      <c r="P2152" s="62">
        <v>0</v>
      </c>
      <c r="R2152" t="str">
        <f t="shared" si="51"/>
        <v>Mai/25</v>
      </c>
    </row>
    <row r="2153" spans="2:18" ht="15.75" customHeight="1">
      <c r="B2153" s="54">
        <v>45795</v>
      </c>
      <c r="C2153" s="55" t="s">
        <v>225</v>
      </c>
      <c r="D2153" s="55">
        <v>2025</v>
      </c>
      <c r="E2153" s="56">
        <v>12</v>
      </c>
      <c r="F2153" s="58" t="s">
        <v>81</v>
      </c>
      <c r="G2153" s="57" t="s">
        <v>77</v>
      </c>
      <c r="H2153" s="58" t="s">
        <v>78</v>
      </c>
      <c r="I2153" s="59" t="s">
        <v>42</v>
      </c>
      <c r="J2153" s="96">
        <v>510</v>
      </c>
      <c r="K2153" s="60">
        <f t="shared" si="47"/>
        <v>6120</v>
      </c>
      <c r="L2153" s="60"/>
      <c r="M2153" s="55" t="s">
        <v>43</v>
      </c>
      <c r="N2153" s="60">
        <f t="shared" si="52"/>
        <v>6120</v>
      </c>
      <c r="O2153" s="54">
        <v>45798</v>
      </c>
      <c r="P2153" s="62">
        <v>1221</v>
      </c>
      <c r="R2153" t="str">
        <f t="shared" si="51"/>
        <v>Mai/25</v>
      </c>
    </row>
    <row r="2154" spans="2:18" ht="15.75" customHeight="1">
      <c r="B2154" s="54">
        <v>45795</v>
      </c>
      <c r="C2154" s="55" t="s">
        <v>225</v>
      </c>
      <c r="D2154" s="55">
        <v>2025</v>
      </c>
      <c r="E2154" s="56">
        <v>24</v>
      </c>
      <c r="F2154" s="57" t="s">
        <v>384</v>
      </c>
      <c r="G2154" s="57" t="s">
        <v>96</v>
      </c>
      <c r="H2154" s="57" t="s">
        <v>369</v>
      </c>
      <c r="I2154" s="59" t="s">
        <v>42</v>
      </c>
      <c r="J2154" s="60">
        <v>7.5</v>
      </c>
      <c r="K2154" s="60">
        <f t="shared" si="47"/>
        <v>180</v>
      </c>
      <c r="L2154" s="60"/>
      <c r="M2154" s="55" t="s">
        <v>43</v>
      </c>
      <c r="N2154" s="60">
        <f t="shared" si="52"/>
        <v>180</v>
      </c>
      <c r="O2154" s="54">
        <v>45795</v>
      </c>
      <c r="P2154" s="62">
        <v>0</v>
      </c>
      <c r="R2154" t="str">
        <f t="shared" si="51"/>
        <v>Mai/25</v>
      </c>
    </row>
    <row r="2155" spans="2:18" ht="15.75" customHeight="1">
      <c r="B2155" s="54">
        <v>45796</v>
      </c>
      <c r="C2155" s="55" t="s">
        <v>225</v>
      </c>
      <c r="D2155" s="55">
        <v>2025</v>
      </c>
      <c r="E2155" s="56">
        <v>6</v>
      </c>
      <c r="F2155" s="57" t="s">
        <v>939</v>
      </c>
      <c r="G2155" s="57" t="s">
        <v>40</v>
      </c>
      <c r="H2155" s="57" t="s">
        <v>899</v>
      </c>
      <c r="I2155" s="59" t="s">
        <v>42</v>
      </c>
      <c r="J2155" s="60">
        <v>27.71</v>
      </c>
      <c r="K2155" s="60">
        <f t="shared" si="47"/>
        <v>166.26</v>
      </c>
      <c r="L2155" s="60"/>
      <c r="M2155" s="55" t="s">
        <v>43</v>
      </c>
      <c r="N2155" s="60">
        <f t="shared" si="52"/>
        <v>166.26</v>
      </c>
      <c r="O2155" s="54">
        <v>45803</v>
      </c>
      <c r="P2155" s="62">
        <v>171384</v>
      </c>
      <c r="R2155" t="str">
        <f t="shared" si="51"/>
        <v>Mai/25</v>
      </c>
    </row>
    <row r="2156" spans="2:18" ht="15.75" customHeight="1">
      <c r="B2156" s="54">
        <v>45796</v>
      </c>
      <c r="C2156" s="55" t="s">
        <v>225</v>
      </c>
      <c r="D2156" s="55">
        <v>2025</v>
      </c>
      <c r="E2156" s="56">
        <v>4</v>
      </c>
      <c r="F2156" s="58" t="s">
        <v>940</v>
      </c>
      <c r="G2156" s="57" t="s">
        <v>46</v>
      </c>
      <c r="H2156" s="58" t="s">
        <v>68</v>
      </c>
      <c r="I2156" s="59" t="s">
        <v>42</v>
      </c>
      <c r="J2156" s="96">
        <v>175</v>
      </c>
      <c r="K2156" s="60">
        <f t="shared" si="47"/>
        <v>700</v>
      </c>
      <c r="L2156" s="60"/>
      <c r="M2156" s="55" t="s">
        <v>51</v>
      </c>
      <c r="N2156" s="60">
        <f t="shared" si="52"/>
        <v>700</v>
      </c>
      <c r="O2156" s="54">
        <v>45803</v>
      </c>
      <c r="P2156" s="97">
        <v>1325881</v>
      </c>
      <c r="R2156" t="str">
        <f t="shared" si="51"/>
        <v>Mai/25</v>
      </c>
    </row>
    <row r="2157" spans="2:18" ht="15.75" customHeight="1">
      <c r="B2157" s="54">
        <v>45796</v>
      </c>
      <c r="C2157" s="55" t="s">
        <v>225</v>
      </c>
      <c r="D2157" s="55">
        <v>2025</v>
      </c>
      <c r="E2157" s="56">
        <v>6</v>
      </c>
      <c r="F2157" s="58" t="s">
        <v>851</v>
      </c>
      <c r="G2157" s="57" t="s">
        <v>40</v>
      </c>
      <c r="H2157" s="58" t="s">
        <v>895</v>
      </c>
      <c r="I2157" s="59" t="s">
        <v>42</v>
      </c>
      <c r="J2157" s="96">
        <v>43.99</v>
      </c>
      <c r="K2157" s="60">
        <f t="shared" si="47"/>
        <v>263.94</v>
      </c>
      <c r="L2157" s="60"/>
      <c r="M2157" s="55" t="s">
        <v>51</v>
      </c>
      <c r="N2157" s="60">
        <f t="shared" si="52"/>
        <v>263.94</v>
      </c>
      <c r="O2157" s="54">
        <v>45810</v>
      </c>
      <c r="P2157" s="97">
        <v>535609</v>
      </c>
      <c r="R2157" t="str">
        <f t="shared" si="51"/>
        <v>Mai/25</v>
      </c>
    </row>
    <row r="2158" spans="2:18" ht="15.75" customHeight="1">
      <c r="B2158" s="54">
        <v>45796</v>
      </c>
      <c r="C2158" s="55" t="s">
        <v>225</v>
      </c>
      <c r="D2158" s="55">
        <v>2025</v>
      </c>
      <c r="E2158" s="56">
        <v>6</v>
      </c>
      <c r="F2158" s="57" t="s">
        <v>632</v>
      </c>
      <c r="G2158" s="57" t="s">
        <v>40</v>
      </c>
      <c r="H2158" s="57" t="s">
        <v>181</v>
      </c>
      <c r="I2158" s="59" t="s">
        <v>42</v>
      </c>
      <c r="J2158" s="60">
        <v>38</v>
      </c>
      <c r="K2158" s="60">
        <f t="shared" si="47"/>
        <v>228</v>
      </c>
      <c r="L2158" s="60"/>
      <c r="M2158" s="55" t="s">
        <v>51</v>
      </c>
      <c r="N2158" s="60">
        <f t="shared" si="52"/>
        <v>228</v>
      </c>
      <c r="O2158" s="54">
        <v>45811</v>
      </c>
      <c r="P2158" s="62">
        <v>6421</v>
      </c>
      <c r="R2158" t="str">
        <f t="shared" si="51"/>
        <v>Mai/25</v>
      </c>
    </row>
    <row r="2159" spans="2:18" ht="15.75" customHeight="1">
      <c r="B2159" s="54">
        <v>45796</v>
      </c>
      <c r="C2159" s="55" t="s">
        <v>225</v>
      </c>
      <c r="D2159" s="55">
        <v>2025</v>
      </c>
      <c r="E2159" s="56">
        <v>1</v>
      </c>
      <c r="F2159" s="57" t="s">
        <v>941</v>
      </c>
      <c r="G2159" s="57" t="s">
        <v>40</v>
      </c>
      <c r="H2159" s="57" t="s">
        <v>181</v>
      </c>
      <c r="I2159" s="59" t="s">
        <v>42</v>
      </c>
      <c r="J2159" s="60">
        <v>364</v>
      </c>
      <c r="K2159" s="60">
        <f t="shared" si="47"/>
        <v>364</v>
      </c>
      <c r="L2159" s="60"/>
      <c r="M2159" s="55" t="s">
        <v>51</v>
      </c>
      <c r="N2159" s="60">
        <f t="shared" si="52"/>
        <v>364</v>
      </c>
      <c r="O2159" s="54">
        <v>45811</v>
      </c>
      <c r="P2159" s="62">
        <v>6421</v>
      </c>
      <c r="R2159" t="str">
        <f t="shared" si="51"/>
        <v>Mai/25</v>
      </c>
    </row>
    <row r="2160" spans="2:18" ht="15.75" customHeight="1">
      <c r="B2160" s="54">
        <v>45796</v>
      </c>
      <c r="C2160" s="55" t="s">
        <v>225</v>
      </c>
      <c r="D2160" s="55">
        <v>2025</v>
      </c>
      <c r="E2160" s="56">
        <v>1</v>
      </c>
      <c r="F2160" s="57" t="s">
        <v>741</v>
      </c>
      <c r="G2160" s="57" t="s">
        <v>40</v>
      </c>
      <c r="H2160" s="57" t="s">
        <v>181</v>
      </c>
      <c r="I2160" s="59" t="s">
        <v>42</v>
      </c>
      <c r="J2160" s="60">
        <v>225</v>
      </c>
      <c r="K2160" s="60">
        <f t="shared" si="47"/>
        <v>225</v>
      </c>
      <c r="L2160" s="60"/>
      <c r="M2160" s="55" t="s">
        <v>51</v>
      </c>
      <c r="N2160" s="60">
        <f t="shared" si="52"/>
        <v>225</v>
      </c>
      <c r="O2160" s="54">
        <v>45811</v>
      </c>
      <c r="P2160" s="62">
        <v>6421</v>
      </c>
      <c r="R2160" t="str">
        <f t="shared" si="51"/>
        <v>Mai/25</v>
      </c>
    </row>
    <row r="2161" spans="2:18" ht="15.75" customHeight="1">
      <c r="B2161" s="54">
        <v>45796</v>
      </c>
      <c r="C2161" s="55" t="s">
        <v>225</v>
      </c>
      <c r="D2161" s="55">
        <v>2025</v>
      </c>
      <c r="E2161" s="56">
        <v>6</v>
      </c>
      <c r="F2161" s="57" t="s">
        <v>742</v>
      </c>
      <c r="G2161" s="57" t="s">
        <v>40</v>
      </c>
      <c r="H2161" s="57" t="s">
        <v>181</v>
      </c>
      <c r="I2161" s="59" t="s">
        <v>42</v>
      </c>
      <c r="J2161" s="60">
        <v>69</v>
      </c>
      <c r="K2161" s="60">
        <f t="shared" si="47"/>
        <v>414</v>
      </c>
      <c r="L2161" s="60"/>
      <c r="M2161" s="55" t="s">
        <v>51</v>
      </c>
      <c r="N2161" s="60">
        <f t="shared" si="52"/>
        <v>414</v>
      </c>
      <c r="O2161" s="54">
        <v>45811</v>
      </c>
      <c r="P2161" s="62">
        <v>6421</v>
      </c>
      <c r="R2161" t="str">
        <f t="shared" si="51"/>
        <v>Mai/25</v>
      </c>
    </row>
    <row r="2162" spans="2:18" ht="15.75" customHeight="1">
      <c r="B2162" s="54">
        <v>45797</v>
      </c>
      <c r="C2162" s="55" t="s">
        <v>225</v>
      </c>
      <c r="D2162" s="55">
        <v>2025</v>
      </c>
      <c r="E2162" s="56">
        <v>1</v>
      </c>
      <c r="F2162" s="57" t="s">
        <v>455</v>
      </c>
      <c r="G2162" s="57" t="s">
        <v>46</v>
      </c>
      <c r="H2162" s="57" t="s">
        <v>220</v>
      </c>
      <c r="I2162" s="59" t="s">
        <v>42</v>
      </c>
      <c r="J2162" s="60">
        <v>3.5</v>
      </c>
      <c r="K2162" s="60">
        <f t="shared" si="47"/>
        <v>3.5</v>
      </c>
      <c r="L2162" s="60"/>
      <c r="M2162" s="55" t="s">
        <v>43</v>
      </c>
      <c r="N2162" s="60">
        <f t="shared" si="52"/>
        <v>3.5</v>
      </c>
      <c r="O2162" s="54">
        <v>45802</v>
      </c>
      <c r="P2162" s="62">
        <v>25551</v>
      </c>
      <c r="R2162" t="str">
        <f t="shared" si="51"/>
        <v>Mai/25</v>
      </c>
    </row>
    <row r="2163" spans="2:18" ht="15.75" customHeight="1">
      <c r="B2163" s="54">
        <v>45797</v>
      </c>
      <c r="C2163" s="55" t="s">
        <v>225</v>
      </c>
      <c r="D2163" s="55">
        <v>2025</v>
      </c>
      <c r="E2163" s="56">
        <v>1</v>
      </c>
      <c r="F2163" s="57" t="s">
        <v>942</v>
      </c>
      <c r="G2163" s="57" t="s">
        <v>46</v>
      </c>
      <c r="H2163" s="57" t="s">
        <v>220</v>
      </c>
      <c r="I2163" s="59" t="s">
        <v>42</v>
      </c>
      <c r="J2163" s="60">
        <v>7</v>
      </c>
      <c r="K2163" s="60">
        <f t="shared" si="47"/>
        <v>7</v>
      </c>
      <c r="L2163" s="60"/>
      <c r="M2163" s="55" t="s">
        <v>43</v>
      </c>
      <c r="N2163" s="60">
        <f t="shared" si="52"/>
        <v>7</v>
      </c>
      <c r="O2163" s="54">
        <v>45802</v>
      </c>
      <c r="P2163" s="62">
        <v>25551</v>
      </c>
      <c r="R2163" t="str">
        <f t="shared" si="51"/>
        <v>Mai/25</v>
      </c>
    </row>
    <row r="2164" spans="2:18" ht="15.75" customHeight="1">
      <c r="B2164" s="54">
        <v>45797</v>
      </c>
      <c r="C2164" s="55" t="s">
        <v>225</v>
      </c>
      <c r="D2164" s="55">
        <v>2025</v>
      </c>
      <c r="E2164" s="56">
        <v>1</v>
      </c>
      <c r="F2164" s="57" t="s">
        <v>943</v>
      </c>
      <c r="G2164" s="57" t="s">
        <v>40</v>
      </c>
      <c r="H2164" s="57" t="s">
        <v>220</v>
      </c>
      <c r="I2164" s="59" t="s">
        <v>42</v>
      </c>
      <c r="J2164" s="60">
        <v>75</v>
      </c>
      <c r="K2164" s="60">
        <f t="shared" si="47"/>
        <v>75</v>
      </c>
      <c r="L2164" s="60"/>
      <c r="M2164" s="55" t="s">
        <v>43</v>
      </c>
      <c r="N2164" s="60">
        <f t="shared" si="52"/>
        <v>75</v>
      </c>
      <c r="O2164" s="54">
        <v>45802</v>
      </c>
      <c r="P2164" s="62">
        <v>25551</v>
      </c>
      <c r="R2164" t="str">
        <f t="shared" si="51"/>
        <v>Mai/25</v>
      </c>
    </row>
    <row r="2165" spans="2:18" ht="15.75" customHeight="1">
      <c r="B2165" s="54">
        <v>45797</v>
      </c>
      <c r="C2165" s="55" t="s">
        <v>225</v>
      </c>
      <c r="D2165" s="55">
        <v>2025</v>
      </c>
      <c r="E2165" s="56">
        <v>6</v>
      </c>
      <c r="F2165" s="57" t="s">
        <v>64</v>
      </c>
      <c r="G2165" s="57" t="s">
        <v>46</v>
      </c>
      <c r="H2165" s="57" t="s">
        <v>65</v>
      </c>
      <c r="I2165" s="59" t="s">
        <v>42</v>
      </c>
      <c r="J2165" s="60">
        <v>32.99</v>
      </c>
      <c r="K2165" s="60">
        <f t="shared" si="47"/>
        <v>197.94</v>
      </c>
      <c r="L2165" s="60"/>
      <c r="M2165" s="55" t="s">
        <v>43</v>
      </c>
      <c r="N2165" s="60">
        <f t="shared" si="52"/>
        <v>197.94</v>
      </c>
      <c r="O2165" s="54">
        <v>45808</v>
      </c>
      <c r="P2165" s="62">
        <v>20887</v>
      </c>
      <c r="R2165" t="str">
        <f t="shared" si="51"/>
        <v>Mai/25</v>
      </c>
    </row>
    <row r="2166" spans="2:18" ht="15.75" customHeight="1">
      <c r="B2166" s="54">
        <v>45797</v>
      </c>
      <c r="C2166" s="55" t="s">
        <v>225</v>
      </c>
      <c r="D2166" s="55">
        <v>2025</v>
      </c>
      <c r="E2166" s="56">
        <v>4</v>
      </c>
      <c r="F2166" s="57" t="s">
        <v>66</v>
      </c>
      <c r="G2166" s="57" t="s">
        <v>46</v>
      </c>
      <c r="H2166" s="57" t="s">
        <v>65</v>
      </c>
      <c r="I2166" s="59" t="s">
        <v>42</v>
      </c>
      <c r="J2166" s="60">
        <v>27</v>
      </c>
      <c r="K2166" s="60">
        <f t="shared" si="47"/>
        <v>108</v>
      </c>
      <c r="L2166" s="60"/>
      <c r="M2166" s="55" t="s">
        <v>43</v>
      </c>
      <c r="N2166" s="60">
        <f t="shared" si="52"/>
        <v>108</v>
      </c>
      <c r="O2166" s="54">
        <v>45808</v>
      </c>
      <c r="P2166" s="62">
        <v>20887</v>
      </c>
      <c r="R2166" t="str">
        <f t="shared" si="51"/>
        <v>Mai/25</v>
      </c>
    </row>
    <row r="2167" spans="2:18" ht="15.75" customHeight="1">
      <c r="B2167" s="54">
        <v>45797</v>
      </c>
      <c r="C2167" s="55" t="s">
        <v>225</v>
      </c>
      <c r="D2167" s="55">
        <v>2025</v>
      </c>
      <c r="E2167" s="56">
        <v>2</v>
      </c>
      <c r="F2167" s="57" t="s">
        <v>935</v>
      </c>
      <c r="G2167" s="57" t="s">
        <v>46</v>
      </c>
      <c r="H2167" s="57" t="s">
        <v>65</v>
      </c>
      <c r="I2167" s="59" t="s">
        <v>42</v>
      </c>
      <c r="J2167" s="60">
        <v>27.5</v>
      </c>
      <c r="K2167" s="60">
        <f t="shared" si="47"/>
        <v>55</v>
      </c>
      <c r="L2167" s="60"/>
      <c r="M2167" s="55" t="s">
        <v>43</v>
      </c>
      <c r="N2167" s="60">
        <f t="shared" si="52"/>
        <v>55</v>
      </c>
      <c r="O2167" s="54">
        <v>45808</v>
      </c>
      <c r="P2167" s="62">
        <v>20887</v>
      </c>
      <c r="R2167" t="str">
        <f t="shared" si="51"/>
        <v>Mai/25</v>
      </c>
    </row>
    <row r="2168" spans="2:18" ht="15.75" customHeight="1">
      <c r="B2168" s="54">
        <v>45797</v>
      </c>
      <c r="C2168" s="55" t="s">
        <v>225</v>
      </c>
      <c r="D2168" s="55">
        <v>2025</v>
      </c>
      <c r="E2168" s="56">
        <v>5</v>
      </c>
      <c r="F2168" s="57" t="s">
        <v>912</v>
      </c>
      <c r="G2168" s="57" t="s">
        <v>46</v>
      </c>
      <c r="H2168" s="57" t="s">
        <v>195</v>
      </c>
      <c r="I2168" s="59" t="s">
        <v>42</v>
      </c>
      <c r="J2168" s="60">
        <v>222.4</v>
      </c>
      <c r="K2168" s="60">
        <f t="shared" si="47"/>
        <v>1112</v>
      </c>
      <c r="L2168" s="60"/>
      <c r="M2168" s="55" t="s">
        <v>51</v>
      </c>
      <c r="N2168" s="60">
        <f t="shared" si="52"/>
        <v>1112</v>
      </c>
      <c r="O2168" s="54">
        <v>45806</v>
      </c>
      <c r="P2168" s="62">
        <v>301027</v>
      </c>
      <c r="R2168" t="str">
        <f t="shared" si="51"/>
        <v>Mai/25</v>
      </c>
    </row>
    <row r="2169" spans="2:18" ht="15.75" customHeight="1">
      <c r="B2169" s="54">
        <v>45797</v>
      </c>
      <c r="C2169" s="55" t="s">
        <v>225</v>
      </c>
      <c r="D2169" s="55">
        <v>2025</v>
      </c>
      <c r="E2169" s="56">
        <v>1</v>
      </c>
      <c r="F2169" s="57" t="s">
        <v>869</v>
      </c>
      <c r="G2169" s="57" t="s">
        <v>46</v>
      </c>
      <c r="H2169" s="57" t="s">
        <v>195</v>
      </c>
      <c r="I2169" s="59" t="s">
        <v>42</v>
      </c>
      <c r="J2169" s="60">
        <v>129.80000000000001</v>
      </c>
      <c r="K2169" s="60">
        <f t="shared" si="47"/>
        <v>129.80000000000001</v>
      </c>
      <c r="L2169" s="60"/>
      <c r="M2169" s="55" t="s">
        <v>51</v>
      </c>
      <c r="N2169" s="60">
        <f t="shared" si="52"/>
        <v>129.80000000000001</v>
      </c>
      <c r="O2169" s="54">
        <v>45806</v>
      </c>
      <c r="P2169" s="62">
        <v>301027</v>
      </c>
      <c r="R2169" t="str">
        <f t="shared" si="51"/>
        <v>Mai/25</v>
      </c>
    </row>
    <row r="2170" spans="2:18" ht="15.75" customHeight="1">
      <c r="B2170" s="54">
        <v>45797</v>
      </c>
      <c r="C2170" s="55" t="s">
        <v>225</v>
      </c>
      <c r="D2170" s="55">
        <v>2025</v>
      </c>
      <c r="E2170" s="56">
        <v>1</v>
      </c>
      <c r="F2170" s="57" t="s">
        <v>634</v>
      </c>
      <c r="G2170" s="57" t="s">
        <v>46</v>
      </c>
      <c r="H2170" s="57" t="s">
        <v>195</v>
      </c>
      <c r="I2170" s="59" t="s">
        <v>42</v>
      </c>
      <c r="J2170" s="60">
        <v>364.05</v>
      </c>
      <c r="K2170" s="60">
        <f t="shared" si="47"/>
        <v>364.05</v>
      </c>
      <c r="L2170" s="60"/>
      <c r="M2170" s="55" t="s">
        <v>51</v>
      </c>
      <c r="N2170" s="60">
        <f t="shared" si="52"/>
        <v>364.05</v>
      </c>
      <c r="O2170" s="54">
        <v>45806</v>
      </c>
      <c r="P2170" s="62">
        <v>301027</v>
      </c>
      <c r="R2170" t="str">
        <f t="shared" si="51"/>
        <v>Mai/25</v>
      </c>
    </row>
    <row r="2171" spans="2:18" ht="15.75" customHeight="1">
      <c r="B2171" s="54">
        <v>45797</v>
      </c>
      <c r="C2171" s="55" t="s">
        <v>225</v>
      </c>
      <c r="D2171" s="55">
        <v>2025</v>
      </c>
      <c r="E2171" s="56">
        <v>13.44</v>
      </c>
      <c r="F2171" s="57" t="s">
        <v>488</v>
      </c>
      <c r="G2171" s="57" t="s">
        <v>46</v>
      </c>
      <c r="H2171" s="57" t="s">
        <v>823</v>
      </c>
      <c r="I2171" s="59" t="s">
        <v>42</v>
      </c>
      <c r="J2171" s="60">
        <v>33.148200000000003</v>
      </c>
      <c r="K2171" s="60">
        <f t="shared" si="47"/>
        <v>445.51180800000003</v>
      </c>
      <c r="L2171" s="60"/>
      <c r="M2171" s="55" t="s">
        <v>51</v>
      </c>
      <c r="N2171" s="60">
        <f t="shared" si="52"/>
        <v>445.51180800000003</v>
      </c>
      <c r="O2171" s="54">
        <v>45803</v>
      </c>
      <c r="P2171" s="62">
        <v>2377661</v>
      </c>
      <c r="R2171" t="str">
        <f t="shared" si="51"/>
        <v>Mai/25</v>
      </c>
    </row>
    <row r="2172" spans="2:18" ht="15.75" customHeight="1">
      <c r="B2172" s="54">
        <v>45797</v>
      </c>
      <c r="C2172" s="55" t="s">
        <v>225</v>
      </c>
      <c r="D2172" s="55">
        <v>2025</v>
      </c>
      <c r="E2172" s="56">
        <v>8.9600000000000009</v>
      </c>
      <c r="F2172" s="57" t="s">
        <v>197</v>
      </c>
      <c r="G2172" s="57" t="s">
        <v>46</v>
      </c>
      <c r="H2172" s="57" t="s">
        <v>823</v>
      </c>
      <c r="I2172" s="59" t="s">
        <v>42</v>
      </c>
      <c r="J2172" s="60">
        <v>41.84</v>
      </c>
      <c r="K2172" s="60">
        <f t="shared" si="47"/>
        <v>374.88640000000009</v>
      </c>
      <c r="L2172" s="60"/>
      <c r="M2172" s="55" t="s">
        <v>51</v>
      </c>
      <c r="N2172" s="60">
        <f t="shared" si="52"/>
        <v>374.88640000000009</v>
      </c>
      <c r="O2172" s="54">
        <v>45803</v>
      </c>
      <c r="P2172" s="62">
        <v>2377661</v>
      </c>
      <c r="R2172" t="str">
        <f t="shared" si="51"/>
        <v>Mai/25</v>
      </c>
    </row>
    <row r="2173" spans="2:18" ht="15.75" customHeight="1">
      <c r="B2173" s="54">
        <v>45797</v>
      </c>
      <c r="C2173" s="55" t="s">
        <v>225</v>
      </c>
      <c r="D2173" s="55">
        <v>2025</v>
      </c>
      <c r="E2173" s="56">
        <v>5</v>
      </c>
      <c r="F2173" s="57" t="s">
        <v>786</v>
      </c>
      <c r="G2173" s="57" t="s">
        <v>40</v>
      </c>
      <c r="H2173" s="57" t="s">
        <v>91</v>
      </c>
      <c r="I2173" s="59" t="s">
        <v>42</v>
      </c>
      <c r="J2173" s="60">
        <v>134.46</v>
      </c>
      <c r="K2173" s="60">
        <f t="shared" si="47"/>
        <v>672.30000000000007</v>
      </c>
      <c r="L2173" s="60"/>
      <c r="M2173" s="55" t="s">
        <v>51</v>
      </c>
      <c r="N2173" s="60">
        <f t="shared" si="52"/>
        <v>672.30000000000007</v>
      </c>
      <c r="O2173" s="54">
        <v>45812</v>
      </c>
      <c r="P2173" s="62">
        <v>10336</v>
      </c>
      <c r="R2173" t="str">
        <f t="shared" si="51"/>
        <v>Mai/25</v>
      </c>
    </row>
    <row r="2174" spans="2:18" ht="15.75" customHeight="1">
      <c r="B2174" s="54">
        <v>45797</v>
      </c>
      <c r="C2174" s="55" t="s">
        <v>225</v>
      </c>
      <c r="D2174" s="55">
        <v>2025</v>
      </c>
      <c r="E2174" s="56">
        <v>1</v>
      </c>
      <c r="F2174" s="57" t="s">
        <v>944</v>
      </c>
      <c r="G2174" s="57" t="s">
        <v>40</v>
      </c>
      <c r="H2174" s="57" t="s">
        <v>91</v>
      </c>
      <c r="I2174" s="59" t="s">
        <v>42</v>
      </c>
      <c r="J2174" s="60">
        <v>268.93</v>
      </c>
      <c r="K2174" s="60">
        <f t="shared" si="47"/>
        <v>268.93</v>
      </c>
      <c r="L2174" s="60"/>
      <c r="M2174" s="55" t="s">
        <v>51</v>
      </c>
      <c r="N2174" s="60">
        <f t="shared" si="52"/>
        <v>268.93</v>
      </c>
      <c r="O2174" s="54">
        <v>45812</v>
      </c>
      <c r="P2174" s="62">
        <v>10336</v>
      </c>
      <c r="R2174" t="str">
        <f t="shared" si="51"/>
        <v>Mai/25</v>
      </c>
    </row>
    <row r="2175" spans="2:18" ht="15.75" customHeight="1">
      <c r="B2175" s="54">
        <v>45797</v>
      </c>
      <c r="C2175" s="55" t="s">
        <v>225</v>
      </c>
      <c r="D2175" s="55">
        <v>2025</v>
      </c>
      <c r="E2175" s="56">
        <v>1</v>
      </c>
      <c r="F2175" s="57" t="s">
        <v>945</v>
      </c>
      <c r="G2175" s="57" t="s">
        <v>40</v>
      </c>
      <c r="H2175" s="57" t="s">
        <v>91</v>
      </c>
      <c r="I2175" s="59" t="s">
        <v>42</v>
      </c>
      <c r="J2175" s="60">
        <v>276</v>
      </c>
      <c r="K2175" s="60">
        <f t="shared" si="47"/>
        <v>276</v>
      </c>
      <c r="L2175" s="60"/>
      <c r="M2175" s="55" t="s">
        <v>51</v>
      </c>
      <c r="N2175" s="60">
        <f t="shared" si="52"/>
        <v>276</v>
      </c>
      <c r="O2175" s="54">
        <v>45812</v>
      </c>
      <c r="P2175" s="62">
        <v>10336</v>
      </c>
      <c r="R2175" t="str">
        <f t="shared" si="51"/>
        <v>Mai/25</v>
      </c>
    </row>
    <row r="2176" spans="2:18" ht="15.75" customHeight="1">
      <c r="B2176" s="54">
        <v>45797</v>
      </c>
      <c r="C2176" s="55" t="s">
        <v>225</v>
      </c>
      <c r="D2176" s="55">
        <v>2025</v>
      </c>
      <c r="E2176" s="56">
        <v>2</v>
      </c>
      <c r="F2176" s="57" t="s">
        <v>946</v>
      </c>
      <c r="G2176" s="57" t="s">
        <v>40</v>
      </c>
      <c r="H2176" s="57" t="s">
        <v>91</v>
      </c>
      <c r="I2176" s="59" t="s">
        <v>42</v>
      </c>
      <c r="J2176" s="60">
        <v>276</v>
      </c>
      <c r="K2176" s="60">
        <f t="shared" ref="K2176:K2430" si="53">E2176*J2176</f>
        <v>552</v>
      </c>
      <c r="L2176" s="60"/>
      <c r="M2176" s="55" t="s">
        <v>51</v>
      </c>
      <c r="N2176" s="60">
        <f t="shared" si="52"/>
        <v>552</v>
      </c>
      <c r="O2176" s="54">
        <v>45812</v>
      </c>
      <c r="P2176" s="62">
        <v>10336</v>
      </c>
      <c r="R2176" t="str">
        <f t="shared" si="51"/>
        <v>Mai/25</v>
      </c>
    </row>
    <row r="2177" spans="2:18" ht="15.75" customHeight="1">
      <c r="B2177" s="54">
        <v>45797</v>
      </c>
      <c r="C2177" s="55" t="s">
        <v>225</v>
      </c>
      <c r="D2177" s="55">
        <v>2025</v>
      </c>
      <c r="E2177" s="56">
        <v>1</v>
      </c>
      <c r="F2177" s="57" t="s">
        <v>947</v>
      </c>
      <c r="G2177" s="57" t="s">
        <v>61</v>
      </c>
      <c r="H2177" s="57" t="s">
        <v>342</v>
      </c>
      <c r="I2177" s="59" t="s">
        <v>42</v>
      </c>
      <c r="J2177" s="60">
        <v>66.34</v>
      </c>
      <c r="K2177" s="60">
        <f t="shared" si="53"/>
        <v>66.34</v>
      </c>
      <c r="L2177" s="60"/>
      <c r="M2177" s="55" t="s">
        <v>43</v>
      </c>
      <c r="N2177" s="60">
        <f t="shared" si="52"/>
        <v>66.34</v>
      </c>
      <c r="O2177" s="54">
        <v>45797</v>
      </c>
      <c r="P2177" s="62">
        <v>0</v>
      </c>
      <c r="R2177" t="str">
        <f t="shared" si="51"/>
        <v>Mai/25</v>
      </c>
    </row>
    <row r="2178" spans="2:18" ht="15.75" customHeight="1">
      <c r="B2178" s="54">
        <v>45798</v>
      </c>
      <c r="C2178" s="55" t="s">
        <v>225</v>
      </c>
      <c r="D2178" s="55">
        <v>2025</v>
      </c>
      <c r="E2178" s="56">
        <v>4</v>
      </c>
      <c r="F2178" s="57" t="s">
        <v>64</v>
      </c>
      <c r="G2178" s="57" t="s">
        <v>46</v>
      </c>
      <c r="H2178" s="57" t="s">
        <v>65</v>
      </c>
      <c r="I2178" s="59" t="s">
        <v>42</v>
      </c>
      <c r="J2178" s="60">
        <v>32.99</v>
      </c>
      <c r="K2178" s="60">
        <f t="shared" si="53"/>
        <v>131.96</v>
      </c>
      <c r="L2178" s="60"/>
      <c r="M2178" s="55" t="s">
        <v>43</v>
      </c>
      <c r="N2178" s="60">
        <f t="shared" si="52"/>
        <v>131.96</v>
      </c>
      <c r="O2178" s="54">
        <v>45808</v>
      </c>
      <c r="P2178" s="62">
        <v>20905</v>
      </c>
      <c r="R2178" t="str">
        <f t="shared" si="51"/>
        <v>Mai/25</v>
      </c>
    </row>
    <row r="2179" spans="2:18" ht="15.75" customHeight="1">
      <c r="B2179" s="54">
        <v>45798</v>
      </c>
      <c r="C2179" s="55" t="s">
        <v>225</v>
      </c>
      <c r="D2179" s="55">
        <v>2025</v>
      </c>
      <c r="E2179" s="56">
        <v>2</v>
      </c>
      <c r="F2179" s="57" t="s">
        <v>67</v>
      </c>
      <c r="G2179" s="57" t="s">
        <v>46</v>
      </c>
      <c r="H2179" s="58" t="s">
        <v>68</v>
      </c>
      <c r="I2179" s="59" t="s">
        <v>42</v>
      </c>
      <c r="J2179" s="96">
        <v>242.4</v>
      </c>
      <c r="K2179" s="60">
        <f t="shared" si="53"/>
        <v>484.8</v>
      </c>
      <c r="L2179" s="60"/>
      <c r="M2179" s="55" t="s">
        <v>51</v>
      </c>
      <c r="N2179" s="60">
        <f t="shared" si="52"/>
        <v>484.8</v>
      </c>
      <c r="O2179" s="54">
        <v>45805</v>
      </c>
      <c r="P2179" s="97">
        <v>1326937</v>
      </c>
      <c r="R2179" t="str">
        <f t="shared" ref="R2179:R2242" si="54">IF(B2179="","",PROPER(TEXT(B2179,"mmm/aa")))</f>
        <v>Mai/25</v>
      </c>
    </row>
    <row r="2180" spans="2:18" ht="15.75" customHeight="1">
      <c r="B2180" s="54">
        <v>45798</v>
      </c>
      <c r="C2180" s="55" t="s">
        <v>225</v>
      </c>
      <c r="D2180" s="55">
        <v>2025</v>
      </c>
      <c r="E2180" s="56">
        <v>72</v>
      </c>
      <c r="F2180" s="57" t="s">
        <v>188</v>
      </c>
      <c r="G2180" s="58" t="s">
        <v>96</v>
      </c>
      <c r="H2180" s="57" t="s">
        <v>223</v>
      </c>
      <c r="I2180" s="59" t="s">
        <v>42</v>
      </c>
      <c r="J2180" s="60">
        <v>7.24</v>
      </c>
      <c r="K2180" s="60">
        <f t="shared" si="53"/>
        <v>521.28</v>
      </c>
      <c r="L2180" s="60"/>
      <c r="M2180" s="55" t="s">
        <v>51</v>
      </c>
      <c r="N2180" s="60">
        <f t="shared" si="52"/>
        <v>521.28</v>
      </c>
      <c r="O2180" s="54">
        <v>45805</v>
      </c>
      <c r="P2180" s="62">
        <v>1392928</v>
      </c>
      <c r="R2180" t="str">
        <f t="shared" si="54"/>
        <v>Mai/25</v>
      </c>
    </row>
    <row r="2181" spans="2:18" ht="15.75" customHeight="1">
      <c r="B2181" s="54">
        <v>45798</v>
      </c>
      <c r="C2181" s="55" t="s">
        <v>225</v>
      </c>
      <c r="D2181" s="55">
        <v>2025</v>
      </c>
      <c r="E2181" s="56">
        <v>24</v>
      </c>
      <c r="F2181" s="57" t="s">
        <v>689</v>
      </c>
      <c r="G2181" s="57" t="s">
        <v>96</v>
      </c>
      <c r="H2181" s="57" t="s">
        <v>223</v>
      </c>
      <c r="I2181" s="59" t="s">
        <v>42</v>
      </c>
      <c r="J2181" s="60">
        <v>7.24</v>
      </c>
      <c r="K2181" s="60">
        <f t="shared" si="53"/>
        <v>173.76</v>
      </c>
      <c r="L2181" s="60"/>
      <c r="M2181" s="55" t="s">
        <v>51</v>
      </c>
      <c r="N2181" s="60">
        <f t="shared" si="52"/>
        <v>173.76</v>
      </c>
      <c r="O2181" s="54">
        <v>45805</v>
      </c>
      <c r="P2181" s="62">
        <v>1392928</v>
      </c>
      <c r="R2181" t="str">
        <f t="shared" si="54"/>
        <v>Mai/25</v>
      </c>
    </row>
    <row r="2182" spans="2:18" ht="15.75" customHeight="1">
      <c r="B2182" s="54">
        <v>45798</v>
      </c>
      <c r="C2182" s="55" t="s">
        <v>225</v>
      </c>
      <c r="D2182" s="55">
        <v>2025</v>
      </c>
      <c r="E2182" s="56">
        <v>48</v>
      </c>
      <c r="F2182" s="58" t="s">
        <v>668</v>
      </c>
      <c r="G2182" s="57" t="s">
        <v>40</v>
      </c>
      <c r="H2182" s="58" t="s">
        <v>223</v>
      </c>
      <c r="I2182" s="59" t="s">
        <v>42</v>
      </c>
      <c r="J2182" s="60">
        <v>7.24</v>
      </c>
      <c r="K2182" s="60">
        <f t="shared" si="53"/>
        <v>347.52</v>
      </c>
      <c r="L2182" s="60"/>
      <c r="M2182" s="55" t="s">
        <v>51</v>
      </c>
      <c r="N2182" s="60">
        <f t="shared" si="52"/>
        <v>347.52</v>
      </c>
      <c r="O2182" s="54">
        <v>45805</v>
      </c>
      <c r="P2182" s="62">
        <v>1392928</v>
      </c>
      <c r="R2182" t="str">
        <f t="shared" si="54"/>
        <v>Mai/25</v>
      </c>
    </row>
    <row r="2183" spans="2:18" ht="15.75" customHeight="1">
      <c r="B2183" s="54">
        <v>45798</v>
      </c>
      <c r="C2183" s="55" t="s">
        <v>225</v>
      </c>
      <c r="D2183" s="55">
        <v>2025</v>
      </c>
      <c r="E2183" s="56">
        <v>6</v>
      </c>
      <c r="F2183" s="58" t="s">
        <v>760</v>
      </c>
      <c r="G2183" s="57" t="s">
        <v>46</v>
      </c>
      <c r="H2183" s="58" t="s">
        <v>223</v>
      </c>
      <c r="I2183" s="59" t="s">
        <v>42</v>
      </c>
      <c r="J2183" s="96">
        <v>19.989999999999998</v>
      </c>
      <c r="K2183" s="60">
        <f t="shared" si="53"/>
        <v>119.94</v>
      </c>
      <c r="L2183" s="60"/>
      <c r="M2183" s="55" t="s">
        <v>51</v>
      </c>
      <c r="N2183" s="60">
        <f t="shared" si="52"/>
        <v>119.94</v>
      </c>
      <c r="O2183" s="54">
        <v>45805</v>
      </c>
      <c r="P2183" s="62">
        <v>1392928</v>
      </c>
      <c r="R2183" t="str">
        <f t="shared" si="54"/>
        <v>Mai/25</v>
      </c>
    </row>
    <row r="2184" spans="2:18" ht="15.75" customHeight="1">
      <c r="B2184" s="54">
        <v>45798</v>
      </c>
      <c r="C2184" s="55" t="s">
        <v>225</v>
      </c>
      <c r="D2184" s="55">
        <v>2025</v>
      </c>
      <c r="E2184" s="56">
        <v>5</v>
      </c>
      <c r="F2184" s="58" t="s">
        <v>896</v>
      </c>
      <c r="G2184" s="57" t="s">
        <v>46</v>
      </c>
      <c r="H2184" s="58" t="s">
        <v>223</v>
      </c>
      <c r="I2184" s="59" t="s">
        <v>42</v>
      </c>
      <c r="J2184" s="96">
        <v>19.989999999999998</v>
      </c>
      <c r="K2184" s="60">
        <f t="shared" si="53"/>
        <v>99.949999999999989</v>
      </c>
      <c r="L2184" s="60"/>
      <c r="M2184" s="55" t="s">
        <v>51</v>
      </c>
      <c r="N2184" s="60">
        <f t="shared" si="52"/>
        <v>99.949999999999989</v>
      </c>
      <c r="O2184" s="54">
        <v>45805</v>
      </c>
      <c r="P2184" s="62">
        <v>1392928</v>
      </c>
      <c r="R2184" t="str">
        <f t="shared" si="54"/>
        <v>Mai/25</v>
      </c>
    </row>
    <row r="2185" spans="2:18" ht="15.75" customHeight="1">
      <c r="B2185" s="54">
        <v>45798</v>
      </c>
      <c r="C2185" s="55" t="s">
        <v>225</v>
      </c>
      <c r="D2185" s="55">
        <v>2025</v>
      </c>
      <c r="E2185" s="56">
        <v>4</v>
      </c>
      <c r="F2185" s="57" t="s">
        <v>913</v>
      </c>
      <c r="G2185" s="57" t="s">
        <v>46</v>
      </c>
      <c r="H2185" s="57" t="s">
        <v>223</v>
      </c>
      <c r="I2185" s="59" t="s">
        <v>42</v>
      </c>
      <c r="J2185" s="60">
        <v>19.989999999999998</v>
      </c>
      <c r="K2185" s="60">
        <f t="shared" si="53"/>
        <v>79.959999999999994</v>
      </c>
      <c r="L2185" s="60"/>
      <c r="M2185" s="55" t="s">
        <v>51</v>
      </c>
      <c r="N2185" s="60">
        <f t="shared" si="52"/>
        <v>79.959999999999994</v>
      </c>
      <c r="O2185" s="54">
        <v>45805</v>
      </c>
      <c r="P2185" s="62">
        <v>1392928</v>
      </c>
      <c r="R2185" t="str">
        <f t="shared" si="54"/>
        <v>Mai/25</v>
      </c>
    </row>
    <row r="2186" spans="2:18" ht="15.75" customHeight="1">
      <c r="B2186" s="54">
        <v>45798</v>
      </c>
      <c r="C2186" s="55" t="s">
        <v>225</v>
      </c>
      <c r="D2186" s="55">
        <v>2025</v>
      </c>
      <c r="E2186" s="56">
        <v>12.5</v>
      </c>
      <c r="F2186" s="57" t="s">
        <v>948</v>
      </c>
      <c r="G2186" s="57" t="s">
        <v>46</v>
      </c>
      <c r="H2186" s="57" t="s">
        <v>594</v>
      </c>
      <c r="I2186" s="59" t="s">
        <v>42</v>
      </c>
      <c r="J2186" s="60">
        <v>51.58</v>
      </c>
      <c r="K2186" s="60">
        <f t="shared" si="53"/>
        <v>644.75</v>
      </c>
      <c r="L2186" s="60"/>
      <c r="M2186" s="55" t="s">
        <v>51</v>
      </c>
      <c r="N2186" s="60">
        <f t="shared" si="52"/>
        <v>644.75</v>
      </c>
      <c r="O2186" s="54">
        <v>45812</v>
      </c>
      <c r="P2186" s="62">
        <v>918329</v>
      </c>
      <c r="R2186" t="str">
        <f t="shared" si="54"/>
        <v>Mai/25</v>
      </c>
    </row>
    <row r="2187" spans="2:18" ht="15.75" customHeight="1">
      <c r="B2187" s="54">
        <v>45798</v>
      </c>
      <c r="C2187" s="55" t="s">
        <v>225</v>
      </c>
      <c r="D2187" s="55">
        <v>2025</v>
      </c>
      <c r="E2187" s="56">
        <v>9.6</v>
      </c>
      <c r="F2187" s="57" t="s">
        <v>368</v>
      </c>
      <c r="G2187" s="57" t="s">
        <v>46</v>
      </c>
      <c r="H2187" s="57" t="s">
        <v>594</v>
      </c>
      <c r="I2187" s="59" t="s">
        <v>42</v>
      </c>
      <c r="J2187" s="60">
        <v>40.659999999999997</v>
      </c>
      <c r="K2187" s="60">
        <f t="shared" si="53"/>
        <v>390.33599999999996</v>
      </c>
      <c r="L2187" s="60"/>
      <c r="M2187" s="55" t="s">
        <v>51</v>
      </c>
      <c r="N2187" s="60">
        <f t="shared" si="52"/>
        <v>390.33599999999996</v>
      </c>
      <c r="O2187" s="54">
        <v>45812</v>
      </c>
      <c r="P2187" s="62">
        <v>918329</v>
      </c>
      <c r="R2187" t="str">
        <f t="shared" si="54"/>
        <v>Mai/25</v>
      </c>
    </row>
    <row r="2188" spans="2:18" ht="15.75" customHeight="1">
      <c r="B2188" s="54">
        <v>45799</v>
      </c>
      <c r="C2188" s="55" t="s">
        <v>225</v>
      </c>
      <c r="D2188" s="55">
        <v>2025</v>
      </c>
      <c r="E2188" s="56">
        <v>1</v>
      </c>
      <c r="F2188" s="57" t="s">
        <v>943</v>
      </c>
      <c r="G2188" s="57" t="s">
        <v>40</v>
      </c>
      <c r="H2188" s="57" t="s">
        <v>220</v>
      </c>
      <c r="I2188" s="59" t="s">
        <v>42</v>
      </c>
      <c r="J2188" s="60">
        <v>77</v>
      </c>
      <c r="K2188" s="60">
        <f t="shared" si="53"/>
        <v>77</v>
      </c>
      <c r="L2188" s="60"/>
      <c r="M2188" s="55" t="s">
        <v>43</v>
      </c>
      <c r="N2188" s="60">
        <f t="shared" si="52"/>
        <v>77</v>
      </c>
      <c r="O2188" s="54">
        <v>45802</v>
      </c>
      <c r="P2188" s="62">
        <v>25591</v>
      </c>
      <c r="R2188" t="str">
        <f t="shared" si="54"/>
        <v>Mai/25</v>
      </c>
    </row>
    <row r="2189" spans="2:18" ht="15.75" customHeight="1">
      <c r="B2189" s="54">
        <v>45799</v>
      </c>
      <c r="C2189" s="55" t="s">
        <v>225</v>
      </c>
      <c r="D2189" s="55">
        <v>2025</v>
      </c>
      <c r="E2189" s="56">
        <v>5</v>
      </c>
      <c r="F2189" s="57" t="s">
        <v>886</v>
      </c>
      <c r="G2189" s="57" t="s">
        <v>40</v>
      </c>
      <c r="H2189" s="57" t="s">
        <v>220</v>
      </c>
      <c r="I2189" s="59" t="s">
        <v>42</v>
      </c>
      <c r="J2189" s="60">
        <v>0.85</v>
      </c>
      <c r="K2189" s="60">
        <f t="shared" si="53"/>
        <v>4.25</v>
      </c>
      <c r="L2189" s="60"/>
      <c r="M2189" s="55" t="s">
        <v>43</v>
      </c>
      <c r="N2189" s="60">
        <f t="shared" si="52"/>
        <v>4.25</v>
      </c>
      <c r="O2189" s="54">
        <v>45802</v>
      </c>
      <c r="P2189" s="62">
        <v>25591</v>
      </c>
      <c r="R2189" t="str">
        <f t="shared" si="54"/>
        <v>Mai/25</v>
      </c>
    </row>
    <row r="2190" spans="2:18" ht="15.75" customHeight="1">
      <c r="B2190" s="54">
        <v>45799</v>
      </c>
      <c r="C2190" s="55" t="s">
        <v>225</v>
      </c>
      <c r="D2190" s="55">
        <v>2025</v>
      </c>
      <c r="E2190" s="56">
        <v>5</v>
      </c>
      <c r="F2190" s="57" t="s">
        <v>949</v>
      </c>
      <c r="G2190" s="57" t="s">
        <v>40</v>
      </c>
      <c r="H2190" s="57" t="s">
        <v>220</v>
      </c>
      <c r="I2190" s="59" t="s">
        <v>42</v>
      </c>
      <c r="J2190" s="60">
        <v>2.5</v>
      </c>
      <c r="K2190" s="60">
        <f t="shared" si="53"/>
        <v>12.5</v>
      </c>
      <c r="L2190" s="60"/>
      <c r="M2190" s="55" t="s">
        <v>43</v>
      </c>
      <c r="N2190" s="60">
        <f t="shared" si="52"/>
        <v>12.5</v>
      </c>
      <c r="O2190" s="54">
        <v>45802</v>
      </c>
      <c r="P2190" s="62">
        <v>25591</v>
      </c>
      <c r="R2190" t="str">
        <f t="shared" si="54"/>
        <v>Mai/25</v>
      </c>
    </row>
    <row r="2191" spans="2:18" ht="15.75" customHeight="1">
      <c r="B2191" s="54">
        <v>45799</v>
      </c>
      <c r="C2191" s="55" t="s">
        <v>225</v>
      </c>
      <c r="D2191" s="55">
        <v>2025</v>
      </c>
      <c r="E2191" s="56">
        <v>5</v>
      </c>
      <c r="F2191" s="57" t="s">
        <v>64</v>
      </c>
      <c r="G2191" s="57" t="s">
        <v>46</v>
      </c>
      <c r="H2191" s="57" t="s">
        <v>65</v>
      </c>
      <c r="I2191" s="59" t="s">
        <v>42</v>
      </c>
      <c r="J2191" s="60">
        <v>32.99</v>
      </c>
      <c r="K2191" s="60">
        <f t="shared" si="53"/>
        <v>164.95000000000002</v>
      </c>
      <c r="L2191" s="60"/>
      <c r="M2191" s="55" t="s">
        <v>43</v>
      </c>
      <c r="N2191" s="60">
        <f t="shared" si="52"/>
        <v>164.95000000000002</v>
      </c>
      <c r="O2191" s="54">
        <v>45808</v>
      </c>
      <c r="P2191" s="62">
        <v>0</v>
      </c>
      <c r="R2191" t="str">
        <f t="shared" si="54"/>
        <v>Mai/25</v>
      </c>
    </row>
    <row r="2192" spans="2:18" ht="15.75" customHeight="1">
      <c r="B2192" s="54">
        <v>45799</v>
      </c>
      <c r="C2192" s="55" t="s">
        <v>225</v>
      </c>
      <c r="D2192" s="55">
        <v>2025</v>
      </c>
      <c r="E2192" s="56">
        <v>3</v>
      </c>
      <c r="F2192" s="57" t="s">
        <v>66</v>
      </c>
      <c r="G2192" s="57" t="s">
        <v>46</v>
      </c>
      <c r="H2192" s="57" t="s">
        <v>65</v>
      </c>
      <c r="I2192" s="59" t="s">
        <v>42</v>
      </c>
      <c r="J2192" s="60">
        <v>27</v>
      </c>
      <c r="K2192" s="60">
        <f t="shared" si="53"/>
        <v>81</v>
      </c>
      <c r="L2192" s="60"/>
      <c r="M2192" s="55" t="s">
        <v>43</v>
      </c>
      <c r="N2192" s="60">
        <f t="shared" si="52"/>
        <v>81</v>
      </c>
      <c r="O2192" s="54">
        <v>45808</v>
      </c>
      <c r="P2192" s="97">
        <v>0</v>
      </c>
      <c r="R2192" t="str">
        <f t="shared" si="54"/>
        <v>Mai/25</v>
      </c>
    </row>
    <row r="2193" spans="2:18" ht="15.75" customHeight="1">
      <c r="B2193" s="54">
        <v>45799</v>
      </c>
      <c r="C2193" s="55" t="s">
        <v>225</v>
      </c>
      <c r="D2193" s="55">
        <v>2025</v>
      </c>
      <c r="E2193" s="56">
        <v>1</v>
      </c>
      <c r="F2193" s="57" t="s">
        <v>39</v>
      </c>
      <c r="G2193" s="57" t="s">
        <v>40</v>
      </c>
      <c r="H2193" s="57" t="s">
        <v>300</v>
      </c>
      <c r="I2193" s="59" t="s">
        <v>42</v>
      </c>
      <c r="J2193" s="60">
        <v>364.8</v>
      </c>
      <c r="K2193" s="60">
        <f t="shared" si="53"/>
        <v>364.8</v>
      </c>
      <c r="L2193" s="60"/>
      <c r="M2193" s="55" t="s">
        <v>43</v>
      </c>
      <c r="N2193" s="60">
        <f t="shared" si="52"/>
        <v>364.8</v>
      </c>
      <c r="O2193" s="54">
        <v>45799</v>
      </c>
      <c r="P2193" s="62">
        <v>0</v>
      </c>
      <c r="R2193" t="str">
        <f t="shared" si="54"/>
        <v>Mai/25</v>
      </c>
    </row>
    <row r="2194" spans="2:18" ht="15.75" customHeight="1">
      <c r="B2194" s="54">
        <v>45799</v>
      </c>
      <c r="C2194" s="55" t="s">
        <v>225</v>
      </c>
      <c r="D2194" s="55">
        <v>2025</v>
      </c>
      <c r="E2194" s="56">
        <v>8</v>
      </c>
      <c r="F2194" s="57" t="s">
        <v>572</v>
      </c>
      <c r="G2194" s="57" t="s">
        <v>96</v>
      </c>
      <c r="H2194" s="57" t="s">
        <v>570</v>
      </c>
      <c r="I2194" s="59" t="s">
        <v>42</v>
      </c>
      <c r="J2194" s="60">
        <v>17.52</v>
      </c>
      <c r="K2194" s="60">
        <f t="shared" si="53"/>
        <v>140.16</v>
      </c>
      <c r="L2194" s="60"/>
      <c r="M2194" s="55" t="s">
        <v>51</v>
      </c>
      <c r="N2194" s="60">
        <f t="shared" si="52"/>
        <v>140.16</v>
      </c>
      <c r="O2194" s="54">
        <v>45805</v>
      </c>
      <c r="P2194" s="62">
        <v>651198</v>
      </c>
      <c r="R2194" t="str">
        <f t="shared" si="54"/>
        <v>Mai/25</v>
      </c>
    </row>
    <row r="2195" spans="2:18" ht="15.75" customHeight="1">
      <c r="B2195" s="54">
        <v>45799</v>
      </c>
      <c r="C2195" s="55" t="s">
        <v>225</v>
      </c>
      <c r="D2195" s="55">
        <v>2025</v>
      </c>
      <c r="E2195" s="56">
        <v>5</v>
      </c>
      <c r="F2195" s="57" t="s">
        <v>177</v>
      </c>
      <c r="G2195" s="57" t="s">
        <v>96</v>
      </c>
      <c r="H2195" s="57" t="s">
        <v>570</v>
      </c>
      <c r="I2195" s="59" t="s">
        <v>42</v>
      </c>
      <c r="J2195" s="60">
        <v>38.64</v>
      </c>
      <c r="K2195" s="60">
        <f t="shared" si="53"/>
        <v>193.2</v>
      </c>
      <c r="L2195" s="60"/>
      <c r="M2195" s="55" t="s">
        <v>51</v>
      </c>
      <c r="N2195" s="60">
        <f t="shared" si="52"/>
        <v>193.2</v>
      </c>
      <c r="O2195" s="54">
        <v>45805</v>
      </c>
      <c r="P2195" s="62">
        <v>651198</v>
      </c>
      <c r="R2195" t="str">
        <f t="shared" si="54"/>
        <v>Mai/25</v>
      </c>
    </row>
    <row r="2196" spans="2:18" ht="15.75" customHeight="1">
      <c r="B2196" s="54">
        <v>45799</v>
      </c>
      <c r="C2196" s="55" t="s">
        <v>225</v>
      </c>
      <c r="D2196" s="55">
        <v>2025</v>
      </c>
      <c r="E2196" s="56">
        <v>12</v>
      </c>
      <c r="F2196" s="57" t="s">
        <v>178</v>
      </c>
      <c r="G2196" s="57" t="s">
        <v>96</v>
      </c>
      <c r="H2196" s="57" t="s">
        <v>570</v>
      </c>
      <c r="I2196" s="59" t="s">
        <v>42</v>
      </c>
      <c r="J2196" s="60">
        <v>19.32</v>
      </c>
      <c r="K2196" s="60">
        <f t="shared" si="53"/>
        <v>231.84</v>
      </c>
      <c r="L2196" s="60"/>
      <c r="M2196" s="55" t="s">
        <v>51</v>
      </c>
      <c r="N2196" s="60">
        <f t="shared" si="52"/>
        <v>231.84</v>
      </c>
      <c r="O2196" s="54">
        <v>45805</v>
      </c>
      <c r="P2196" s="62">
        <v>651198</v>
      </c>
      <c r="R2196" t="str">
        <f t="shared" si="54"/>
        <v>Mai/25</v>
      </c>
    </row>
    <row r="2197" spans="2:18" ht="15.75" customHeight="1">
      <c r="B2197" s="54">
        <v>45799</v>
      </c>
      <c r="C2197" s="55" t="s">
        <v>225</v>
      </c>
      <c r="D2197" s="55">
        <v>2025</v>
      </c>
      <c r="E2197" s="56">
        <v>6</v>
      </c>
      <c r="F2197" s="57" t="s">
        <v>650</v>
      </c>
      <c r="G2197" s="57" t="s">
        <v>96</v>
      </c>
      <c r="H2197" s="57" t="s">
        <v>570</v>
      </c>
      <c r="I2197" s="59" t="s">
        <v>42</v>
      </c>
      <c r="J2197" s="60">
        <v>19.2</v>
      </c>
      <c r="K2197" s="60">
        <f t="shared" si="53"/>
        <v>115.19999999999999</v>
      </c>
      <c r="L2197" s="60"/>
      <c r="M2197" s="55" t="s">
        <v>51</v>
      </c>
      <c r="N2197" s="60">
        <f t="shared" si="52"/>
        <v>115.19999999999999</v>
      </c>
      <c r="O2197" s="54">
        <v>45805</v>
      </c>
      <c r="P2197" s="62">
        <v>651198</v>
      </c>
      <c r="R2197" t="str">
        <f t="shared" si="54"/>
        <v>Mai/25</v>
      </c>
    </row>
    <row r="2198" spans="2:18" ht="15.75" customHeight="1">
      <c r="B2198" s="54">
        <v>45799</v>
      </c>
      <c r="C2198" s="55" t="s">
        <v>225</v>
      </c>
      <c r="D2198" s="55">
        <v>2025</v>
      </c>
      <c r="E2198" s="56">
        <v>1</v>
      </c>
      <c r="F2198" s="57" t="s">
        <v>571</v>
      </c>
      <c r="G2198" s="57" t="s">
        <v>96</v>
      </c>
      <c r="H2198" s="57" t="s">
        <v>570</v>
      </c>
      <c r="I2198" s="59" t="s">
        <v>42</v>
      </c>
      <c r="J2198" s="60">
        <v>16.38</v>
      </c>
      <c r="K2198" s="60">
        <f t="shared" si="53"/>
        <v>16.38</v>
      </c>
      <c r="L2198" s="60"/>
      <c r="M2198" s="55" t="s">
        <v>51</v>
      </c>
      <c r="N2198" s="60">
        <f t="shared" si="52"/>
        <v>16.38</v>
      </c>
      <c r="O2198" s="54">
        <v>45805</v>
      </c>
      <c r="P2198" s="62">
        <v>651198</v>
      </c>
      <c r="R2198" t="str">
        <f t="shared" si="54"/>
        <v>Mai/25</v>
      </c>
    </row>
    <row r="2199" spans="2:18" ht="15.75" customHeight="1">
      <c r="B2199" s="54">
        <v>45799</v>
      </c>
      <c r="C2199" s="55" t="s">
        <v>225</v>
      </c>
      <c r="D2199" s="55">
        <v>2025</v>
      </c>
      <c r="E2199" s="56">
        <v>3</v>
      </c>
      <c r="F2199" s="57" t="s">
        <v>201</v>
      </c>
      <c r="G2199" s="57" t="s">
        <v>96</v>
      </c>
      <c r="H2199" s="57" t="s">
        <v>570</v>
      </c>
      <c r="I2199" s="59" t="s">
        <v>42</v>
      </c>
      <c r="J2199" s="60">
        <v>18.239999999999998</v>
      </c>
      <c r="K2199" s="60">
        <f t="shared" si="53"/>
        <v>54.72</v>
      </c>
      <c r="L2199" s="60"/>
      <c r="M2199" s="55" t="s">
        <v>51</v>
      </c>
      <c r="N2199" s="60">
        <f t="shared" si="52"/>
        <v>54.72</v>
      </c>
      <c r="O2199" s="54">
        <v>45805</v>
      </c>
      <c r="P2199" s="62">
        <v>651198</v>
      </c>
      <c r="R2199" t="str">
        <f t="shared" si="54"/>
        <v>Mai/25</v>
      </c>
    </row>
    <row r="2200" spans="2:18" ht="15.75" customHeight="1">
      <c r="B2200" s="54">
        <v>45799</v>
      </c>
      <c r="C2200" s="55" t="s">
        <v>225</v>
      </c>
      <c r="D2200" s="55">
        <v>2025</v>
      </c>
      <c r="E2200" s="56">
        <v>3</v>
      </c>
      <c r="F2200" s="57" t="s">
        <v>358</v>
      </c>
      <c r="G2200" s="57" t="s">
        <v>96</v>
      </c>
      <c r="H2200" s="57" t="s">
        <v>570</v>
      </c>
      <c r="I2200" s="59" t="s">
        <v>42</v>
      </c>
      <c r="J2200" s="60">
        <v>18.239999999999998</v>
      </c>
      <c r="K2200" s="60">
        <f t="shared" si="53"/>
        <v>54.72</v>
      </c>
      <c r="L2200" s="60"/>
      <c r="M2200" s="55" t="s">
        <v>51</v>
      </c>
      <c r="N2200" s="60">
        <f t="shared" si="52"/>
        <v>54.72</v>
      </c>
      <c r="O2200" s="54">
        <v>45805</v>
      </c>
      <c r="P2200" s="62">
        <v>651198</v>
      </c>
      <c r="R2200" t="str">
        <f t="shared" si="54"/>
        <v>Mai/25</v>
      </c>
    </row>
    <row r="2201" spans="2:18" ht="15.75" customHeight="1">
      <c r="B2201" s="54">
        <v>45800</v>
      </c>
      <c r="C2201" s="55" t="s">
        <v>225</v>
      </c>
      <c r="D2201" s="55">
        <v>2025</v>
      </c>
      <c r="E2201" s="56">
        <v>1</v>
      </c>
      <c r="F2201" s="57" t="s">
        <v>811</v>
      </c>
      <c r="G2201" s="57" t="s">
        <v>108</v>
      </c>
      <c r="H2201" s="57" t="s">
        <v>812</v>
      </c>
      <c r="I2201" s="59" t="s">
        <v>42</v>
      </c>
      <c r="J2201" s="60">
        <v>700</v>
      </c>
      <c r="K2201" s="60">
        <f t="shared" si="53"/>
        <v>700</v>
      </c>
      <c r="L2201" s="60"/>
      <c r="M2201" s="55" t="s">
        <v>43</v>
      </c>
      <c r="N2201" s="60">
        <f t="shared" si="52"/>
        <v>700</v>
      </c>
      <c r="O2201" s="54">
        <v>45800</v>
      </c>
      <c r="P2201" s="62">
        <v>0</v>
      </c>
      <c r="R2201" t="str">
        <f t="shared" si="54"/>
        <v>Mai/25</v>
      </c>
    </row>
    <row r="2202" spans="2:18" ht="15.75" customHeight="1">
      <c r="B2202" s="54">
        <v>45800</v>
      </c>
      <c r="C2202" s="55" t="s">
        <v>225</v>
      </c>
      <c r="D2202" s="55">
        <v>2025</v>
      </c>
      <c r="E2202" s="56">
        <v>1</v>
      </c>
      <c r="F2202" s="57" t="s">
        <v>378</v>
      </c>
      <c r="G2202" s="57" t="s">
        <v>46</v>
      </c>
      <c r="H2202" s="57" t="s">
        <v>379</v>
      </c>
      <c r="I2202" s="59" t="s">
        <v>42</v>
      </c>
      <c r="J2202" s="60">
        <v>450</v>
      </c>
      <c r="K2202" s="60">
        <f t="shared" si="53"/>
        <v>450</v>
      </c>
      <c r="L2202" s="60"/>
      <c r="M2202" s="55" t="s">
        <v>43</v>
      </c>
      <c r="N2202" s="60">
        <f t="shared" si="52"/>
        <v>450</v>
      </c>
      <c r="O2202" s="54">
        <v>45800</v>
      </c>
      <c r="P2202" s="62">
        <v>0</v>
      </c>
      <c r="R2202" t="str">
        <f t="shared" si="54"/>
        <v>Mai/25</v>
      </c>
    </row>
    <row r="2203" spans="2:18" ht="15.75" customHeight="1">
      <c r="B2203" s="54">
        <v>45800</v>
      </c>
      <c r="C2203" s="55" t="s">
        <v>225</v>
      </c>
      <c r="D2203" s="55">
        <v>2025</v>
      </c>
      <c r="E2203" s="56">
        <v>1</v>
      </c>
      <c r="F2203" s="57" t="s">
        <v>128</v>
      </c>
      <c r="G2203" s="57" t="s">
        <v>61</v>
      </c>
      <c r="H2203" s="57" t="s">
        <v>128</v>
      </c>
      <c r="I2203" s="59" t="s">
        <v>42</v>
      </c>
      <c r="J2203" s="60">
        <v>150.69999999999999</v>
      </c>
      <c r="K2203" s="60">
        <f t="shared" si="53"/>
        <v>150.69999999999999</v>
      </c>
      <c r="L2203" s="60"/>
      <c r="M2203" s="55" t="s">
        <v>43</v>
      </c>
      <c r="N2203" s="60">
        <f t="shared" si="52"/>
        <v>150.69999999999999</v>
      </c>
      <c r="O2203" s="54">
        <v>45800</v>
      </c>
      <c r="P2203" s="62">
        <v>0</v>
      </c>
      <c r="R2203" t="str">
        <f t="shared" si="54"/>
        <v>Mai/25</v>
      </c>
    </row>
    <row r="2204" spans="2:18" ht="15.75" customHeight="1">
      <c r="B2204" s="54">
        <v>45800</v>
      </c>
      <c r="C2204" s="55" t="s">
        <v>225</v>
      </c>
      <c r="D2204" s="55">
        <v>2025</v>
      </c>
      <c r="E2204" s="56">
        <v>12</v>
      </c>
      <c r="F2204" s="58" t="s">
        <v>81</v>
      </c>
      <c r="G2204" s="57" t="s">
        <v>77</v>
      </c>
      <c r="H2204" s="58" t="s">
        <v>78</v>
      </c>
      <c r="I2204" s="59" t="s">
        <v>42</v>
      </c>
      <c r="J2204" s="96">
        <v>510</v>
      </c>
      <c r="K2204" s="60">
        <f t="shared" si="53"/>
        <v>6120</v>
      </c>
      <c r="L2204" s="60"/>
      <c r="M2204" s="55" t="s">
        <v>43</v>
      </c>
      <c r="N2204" s="60">
        <f t="shared" si="52"/>
        <v>6120</v>
      </c>
      <c r="O2204" s="54">
        <v>45803</v>
      </c>
      <c r="P2204" s="62">
        <v>1230</v>
      </c>
      <c r="R2204" t="str">
        <f t="shared" si="54"/>
        <v>Mai/25</v>
      </c>
    </row>
    <row r="2205" spans="2:18" ht="15.75" customHeight="1">
      <c r="B2205" s="54">
        <v>45800</v>
      </c>
      <c r="C2205" s="55" t="s">
        <v>225</v>
      </c>
      <c r="D2205" s="55">
        <v>2025</v>
      </c>
      <c r="E2205" s="56">
        <v>1</v>
      </c>
      <c r="F2205" s="58" t="s">
        <v>75</v>
      </c>
      <c r="G2205" s="57" t="s">
        <v>77</v>
      </c>
      <c r="H2205" s="58" t="s">
        <v>78</v>
      </c>
      <c r="I2205" s="59" t="s">
        <v>42</v>
      </c>
      <c r="J2205" s="96">
        <v>435</v>
      </c>
      <c r="K2205" s="60">
        <f t="shared" si="53"/>
        <v>435</v>
      </c>
      <c r="L2205" s="60"/>
      <c r="M2205" s="55" t="s">
        <v>43</v>
      </c>
      <c r="N2205" s="60">
        <f t="shared" si="52"/>
        <v>435</v>
      </c>
      <c r="O2205" s="54">
        <v>45803</v>
      </c>
      <c r="P2205" s="62">
        <v>1230</v>
      </c>
      <c r="R2205" t="str">
        <f t="shared" si="54"/>
        <v>Mai/25</v>
      </c>
    </row>
    <row r="2206" spans="2:18" ht="15.75" customHeight="1">
      <c r="B2206" s="54">
        <v>45800</v>
      </c>
      <c r="C2206" s="55" t="s">
        <v>225</v>
      </c>
      <c r="D2206" s="55">
        <v>2025</v>
      </c>
      <c r="E2206" s="56">
        <v>6</v>
      </c>
      <c r="F2206" s="57" t="s">
        <v>95</v>
      </c>
      <c r="G2206" s="57" t="s">
        <v>40</v>
      </c>
      <c r="H2206" s="57" t="s">
        <v>223</v>
      </c>
      <c r="I2206" s="59" t="s">
        <v>42</v>
      </c>
      <c r="J2206" s="60">
        <v>38.9</v>
      </c>
      <c r="K2206" s="60">
        <f t="shared" si="53"/>
        <v>233.39999999999998</v>
      </c>
      <c r="L2206" s="60"/>
      <c r="M2206" s="55" t="s">
        <v>43</v>
      </c>
      <c r="N2206" s="60">
        <f t="shared" si="52"/>
        <v>233.39999999999998</v>
      </c>
      <c r="O2206" s="54">
        <v>45813</v>
      </c>
      <c r="P2206" s="62">
        <v>1393856</v>
      </c>
      <c r="R2206" t="str">
        <f t="shared" si="54"/>
        <v>Mai/25</v>
      </c>
    </row>
    <row r="2207" spans="2:18" ht="15.75" customHeight="1">
      <c r="B2207" s="54">
        <v>45800</v>
      </c>
      <c r="C2207" s="55" t="s">
        <v>225</v>
      </c>
      <c r="D2207" s="55">
        <v>2025</v>
      </c>
      <c r="E2207" s="56">
        <v>3</v>
      </c>
      <c r="F2207" s="57" t="s">
        <v>64</v>
      </c>
      <c r="G2207" s="57" t="s">
        <v>46</v>
      </c>
      <c r="H2207" s="57" t="s">
        <v>65</v>
      </c>
      <c r="I2207" s="59" t="s">
        <v>42</v>
      </c>
      <c r="J2207" s="60">
        <v>32.99</v>
      </c>
      <c r="K2207" s="60">
        <f t="shared" si="53"/>
        <v>98.97</v>
      </c>
      <c r="L2207" s="60"/>
      <c r="M2207" s="55" t="s">
        <v>43</v>
      </c>
      <c r="N2207" s="60">
        <f t="shared" si="52"/>
        <v>98.97</v>
      </c>
      <c r="O2207" s="54">
        <v>45808</v>
      </c>
      <c r="P2207" s="62">
        <v>20973</v>
      </c>
      <c r="R2207" t="str">
        <f t="shared" si="54"/>
        <v>Mai/25</v>
      </c>
    </row>
    <row r="2208" spans="2:18" ht="15.75" customHeight="1">
      <c r="B2208" s="54">
        <v>45800</v>
      </c>
      <c r="C2208" s="55" t="s">
        <v>225</v>
      </c>
      <c r="D2208" s="55">
        <v>2025</v>
      </c>
      <c r="E2208" s="56">
        <v>5</v>
      </c>
      <c r="F2208" s="57" t="s">
        <v>66</v>
      </c>
      <c r="G2208" s="57" t="s">
        <v>46</v>
      </c>
      <c r="H2208" s="57" t="s">
        <v>65</v>
      </c>
      <c r="I2208" s="59" t="s">
        <v>42</v>
      </c>
      <c r="J2208" s="60">
        <v>27</v>
      </c>
      <c r="K2208" s="60">
        <f t="shared" si="53"/>
        <v>135</v>
      </c>
      <c r="L2208" s="60"/>
      <c r="M2208" s="55" t="s">
        <v>43</v>
      </c>
      <c r="N2208" s="60">
        <f t="shared" si="52"/>
        <v>135</v>
      </c>
      <c r="O2208" s="54">
        <v>45808</v>
      </c>
      <c r="P2208" s="62">
        <v>20973</v>
      </c>
      <c r="R2208" t="str">
        <f t="shared" si="54"/>
        <v>Mai/25</v>
      </c>
    </row>
    <row r="2209" spans="2:18" ht="15.75" customHeight="1">
      <c r="B2209" s="54">
        <v>45800</v>
      </c>
      <c r="C2209" s="55" t="s">
        <v>225</v>
      </c>
      <c r="D2209" s="55">
        <v>2025</v>
      </c>
      <c r="E2209" s="56">
        <v>2</v>
      </c>
      <c r="F2209" s="57" t="s">
        <v>751</v>
      </c>
      <c r="G2209" s="57" t="s">
        <v>53</v>
      </c>
      <c r="H2209" s="57" t="s">
        <v>950</v>
      </c>
      <c r="I2209" s="59" t="s">
        <v>42</v>
      </c>
      <c r="J2209" s="60">
        <v>154</v>
      </c>
      <c r="K2209" s="60">
        <f t="shared" si="53"/>
        <v>308</v>
      </c>
      <c r="L2209" s="60"/>
      <c r="M2209" s="55" t="s">
        <v>51</v>
      </c>
      <c r="N2209" s="60">
        <f t="shared" si="52"/>
        <v>308</v>
      </c>
      <c r="O2209" s="54">
        <v>45814</v>
      </c>
      <c r="P2209" s="62">
        <v>18319</v>
      </c>
      <c r="R2209" t="str">
        <f t="shared" si="54"/>
        <v>Mai/25</v>
      </c>
    </row>
    <row r="2210" spans="2:18" ht="15.75" customHeight="1">
      <c r="B2210" s="54">
        <v>45800</v>
      </c>
      <c r="C2210" s="55" t="s">
        <v>225</v>
      </c>
      <c r="D2210" s="55">
        <v>2025</v>
      </c>
      <c r="E2210" s="56">
        <v>1</v>
      </c>
      <c r="F2210" s="57" t="s">
        <v>951</v>
      </c>
      <c r="G2210" s="57" t="s">
        <v>53</v>
      </c>
      <c r="H2210" s="57" t="s">
        <v>950</v>
      </c>
      <c r="I2210" s="59" t="s">
        <v>42</v>
      </c>
      <c r="J2210" s="60">
        <v>25.85</v>
      </c>
      <c r="K2210" s="60">
        <f t="shared" si="53"/>
        <v>25.85</v>
      </c>
      <c r="L2210" s="60"/>
      <c r="M2210" s="55" t="s">
        <v>51</v>
      </c>
      <c r="N2210" s="60">
        <f t="shared" si="52"/>
        <v>25.85</v>
      </c>
      <c r="O2210" s="54">
        <v>45814</v>
      </c>
      <c r="P2210" s="62">
        <v>18319</v>
      </c>
      <c r="R2210" t="str">
        <f t="shared" si="54"/>
        <v>Mai/25</v>
      </c>
    </row>
    <row r="2211" spans="2:18" ht="15.75" customHeight="1">
      <c r="B2211" s="54">
        <v>45800</v>
      </c>
      <c r="C2211" s="55" t="s">
        <v>225</v>
      </c>
      <c r="D2211" s="55">
        <v>2025</v>
      </c>
      <c r="E2211" s="56">
        <v>2</v>
      </c>
      <c r="F2211" s="57" t="s">
        <v>952</v>
      </c>
      <c r="G2211" s="57" t="s">
        <v>53</v>
      </c>
      <c r="H2211" s="57" t="s">
        <v>950</v>
      </c>
      <c r="I2211" s="59" t="s">
        <v>42</v>
      </c>
      <c r="J2211" s="60">
        <v>54.45</v>
      </c>
      <c r="K2211" s="60">
        <f t="shared" si="53"/>
        <v>108.9</v>
      </c>
      <c r="L2211" s="60"/>
      <c r="M2211" s="55" t="s">
        <v>51</v>
      </c>
      <c r="N2211" s="60">
        <f t="shared" si="52"/>
        <v>108.9</v>
      </c>
      <c r="O2211" s="54">
        <v>45814</v>
      </c>
      <c r="P2211" s="62">
        <v>18319</v>
      </c>
      <c r="R2211" t="str">
        <f t="shared" si="54"/>
        <v>Mai/25</v>
      </c>
    </row>
    <row r="2212" spans="2:18" ht="15.75" customHeight="1">
      <c r="B2212" s="54">
        <v>45800</v>
      </c>
      <c r="C2212" s="55" t="s">
        <v>225</v>
      </c>
      <c r="D2212" s="55">
        <v>2025</v>
      </c>
      <c r="E2212" s="56">
        <v>2</v>
      </c>
      <c r="F2212" s="57" t="s">
        <v>953</v>
      </c>
      <c r="G2212" s="57" t="s">
        <v>53</v>
      </c>
      <c r="H2212" s="57" t="s">
        <v>950</v>
      </c>
      <c r="I2212" s="59" t="s">
        <v>42</v>
      </c>
      <c r="J2212" s="60">
        <v>106.7</v>
      </c>
      <c r="K2212" s="60">
        <f t="shared" si="53"/>
        <v>213.4</v>
      </c>
      <c r="L2212" s="60"/>
      <c r="M2212" s="55" t="s">
        <v>51</v>
      </c>
      <c r="N2212" s="60">
        <f t="shared" si="52"/>
        <v>213.4</v>
      </c>
      <c r="O2212" s="54">
        <v>45814</v>
      </c>
      <c r="P2212" s="62">
        <v>18319</v>
      </c>
      <c r="R2212" t="str">
        <f t="shared" si="54"/>
        <v>Mai/25</v>
      </c>
    </row>
    <row r="2213" spans="2:18" ht="15.75" customHeight="1">
      <c r="B2213" s="126">
        <v>45801</v>
      </c>
      <c r="C2213" s="55" t="s">
        <v>225</v>
      </c>
      <c r="D2213" s="55">
        <v>2025</v>
      </c>
      <c r="E2213" s="56">
        <v>5</v>
      </c>
      <c r="F2213" s="57" t="s">
        <v>64</v>
      </c>
      <c r="G2213" s="57" t="s">
        <v>46</v>
      </c>
      <c r="H2213" s="57" t="s">
        <v>65</v>
      </c>
      <c r="I2213" s="59" t="s">
        <v>42</v>
      </c>
      <c r="J2213" s="60">
        <v>32.99</v>
      </c>
      <c r="K2213" s="60">
        <f t="shared" si="53"/>
        <v>164.95000000000002</v>
      </c>
      <c r="L2213" s="60"/>
      <c r="M2213" s="55" t="s">
        <v>43</v>
      </c>
      <c r="N2213" s="60">
        <f t="shared" si="52"/>
        <v>164.95000000000002</v>
      </c>
      <c r="O2213" s="54">
        <v>45808</v>
      </c>
      <c r="P2213" s="62">
        <v>20886</v>
      </c>
      <c r="R2213" t="str">
        <f t="shared" si="54"/>
        <v>Mai/25</v>
      </c>
    </row>
    <row r="2214" spans="2:18" ht="15.75" customHeight="1">
      <c r="B2214" s="54">
        <v>45801</v>
      </c>
      <c r="C2214" s="55" t="s">
        <v>225</v>
      </c>
      <c r="D2214" s="55">
        <v>2025</v>
      </c>
      <c r="E2214" s="56">
        <v>3</v>
      </c>
      <c r="F2214" s="57" t="s">
        <v>66</v>
      </c>
      <c r="G2214" s="57" t="s">
        <v>46</v>
      </c>
      <c r="H2214" s="57" t="s">
        <v>65</v>
      </c>
      <c r="I2214" s="59" t="s">
        <v>42</v>
      </c>
      <c r="J2214" s="60">
        <v>27</v>
      </c>
      <c r="K2214" s="60">
        <f t="shared" si="53"/>
        <v>81</v>
      </c>
      <c r="L2214" s="60"/>
      <c r="M2214" s="55" t="s">
        <v>43</v>
      </c>
      <c r="N2214" s="60">
        <f t="shared" si="52"/>
        <v>81</v>
      </c>
      <c r="O2214" s="54">
        <v>45808</v>
      </c>
      <c r="P2214" s="62">
        <v>20886</v>
      </c>
      <c r="R2214" t="str">
        <f t="shared" si="54"/>
        <v>Mai/25</v>
      </c>
    </row>
    <row r="2215" spans="2:18" ht="15.75" customHeight="1">
      <c r="B2215" s="54">
        <v>45801</v>
      </c>
      <c r="C2215" s="55" t="s">
        <v>225</v>
      </c>
      <c r="D2215" s="55">
        <v>2025</v>
      </c>
      <c r="E2215" s="116">
        <v>1.5</v>
      </c>
      <c r="F2215" s="57" t="s">
        <v>935</v>
      </c>
      <c r="G2215" s="57" t="s">
        <v>46</v>
      </c>
      <c r="H2215" s="57" t="s">
        <v>65</v>
      </c>
      <c r="I2215" s="59" t="s">
        <v>42</v>
      </c>
      <c r="J2215" s="60">
        <v>27.5</v>
      </c>
      <c r="K2215" s="60">
        <f t="shared" si="53"/>
        <v>41.25</v>
      </c>
      <c r="L2215" s="60"/>
      <c r="M2215" s="55" t="s">
        <v>43</v>
      </c>
      <c r="N2215" s="60">
        <f t="shared" si="52"/>
        <v>41.25</v>
      </c>
      <c r="O2215" s="54">
        <v>45808</v>
      </c>
      <c r="P2215" s="62">
        <v>20886</v>
      </c>
      <c r="R2215" t="str">
        <f t="shared" si="54"/>
        <v>Mai/25</v>
      </c>
    </row>
    <row r="2216" spans="2:18" ht="15.75" customHeight="1">
      <c r="B2216" s="54">
        <v>45801</v>
      </c>
      <c r="C2216" s="55" t="s">
        <v>225</v>
      </c>
      <c r="D2216" s="55">
        <v>2025</v>
      </c>
      <c r="E2216" s="56">
        <v>1</v>
      </c>
      <c r="F2216" s="57" t="s">
        <v>531</v>
      </c>
      <c r="G2216" s="57" t="s">
        <v>46</v>
      </c>
      <c r="H2216" s="57" t="s">
        <v>307</v>
      </c>
      <c r="I2216" s="59" t="s">
        <v>42</v>
      </c>
      <c r="J2216" s="60">
        <v>140</v>
      </c>
      <c r="K2216" s="60">
        <f t="shared" si="53"/>
        <v>140</v>
      </c>
      <c r="L2216" s="60"/>
      <c r="M2216" s="55" t="s">
        <v>43</v>
      </c>
      <c r="N2216" s="60">
        <f t="shared" si="52"/>
        <v>140</v>
      </c>
      <c r="O2216" s="54">
        <v>45801</v>
      </c>
      <c r="P2216" s="62">
        <v>0</v>
      </c>
      <c r="R2216" t="str">
        <f t="shared" si="54"/>
        <v>Mai/25</v>
      </c>
    </row>
    <row r="2217" spans="2:18" ht="15.75" customHeight="1">
      <c r="B2217" s="54">
        <v>45801</v>
      </c>
      <c r="C2217" s="55" t="s">
        <v>225</v>
      </c>
      <c r="D2217" s="55">
        <v>2025</v>
      </c>
      <c r="E2217" s="56">
        <v>1</v>
      </c>
      <c r="F2217" s="57" t="s">
        <v>864</v>
      </c>
      <c r="G2217" s="57" t="s">
        <v>104</v>
      </c>
      <c r="H2217" s="57" t="s">
        <v>307</v>
      </c>
      <c r="I2217" s="59" t="s">
        <v>42</v>
      </c>
      <c r="J2217" s="60">
        <v>143</v>
      </c>
      <c r="K2217" s="60">
        <f t="shared" si="53"/>
        <v>143</v>
      </c>
      <c r="L2217" s="60"/>
      <c r="M2217" s="55" t="s">
        <v>43</v>
      </c>
      <c r="N2217" s="60">
        <f t="shared" si="52"/>
        <v>143</v>
      </c>
      <c r="O2217" s="54">
        <v>45801</v>
      </c>
      <c r="P2217" s="62">
        <v>0</v>
      </c>
      <c r="R2217" t="str">
        <f t="shared" si="54"/>
        <v>Mai/25</v>
      </c>
    </row>
    <row r="2218" spans="2:18" ht="15.75" customHeight="1">
      <c r="B2218" s="54">
        <v>45801</v>
      </c>
      <c r="C2218" s="55" t="s">
        <v>225</v>
      </c>
      <c r="D2218" s="55">
        <v>2025</v>
      </c>
      <c r="E2218" s="56">
        <v>1</v>
      </c>
      <c r="F2218" s="57" t="s">
        <v>954</v>
      </c>
      <c r="G2218" s="57" t="s">
        <v>61</v>
      </c>
      <c r="H2218" s="57" t="s">
        <v>759</v>
      </c>
      <c r="I2218" s="59" t="s">
        <v>42</v>
      </c>
      <c r="J2218" s="60">
        <v>526</v>
      </c>
      <c r="K2218" s="60">
        <f t="shared" si="53"/>
        <v>526</v>
      </c>
      <c r="L2218" s="60"/>
      <c r="M2218" s="55" t="s">
        <v>43</v>
      </c>
      <c r="N2218" s="60">
        <f t="shared" si="52"/>
        <v>526</v>
      </c>
      <c r="O2218" s="54">
        <v>45801</v>
      </c>
      <c r="P2218" s="62">
        <v>0</v>
      </c>
      <c r="R2218" t="str">
        <f t="shared" si="54"/>
        <v>Mai/25</v>
      </c>
    </row>
    <row r="2219" spans="2:18" ht="15.75" customHeight="1">
      <c r="B2219" s="54">
        <v>45802</v>
      </c>
      <c r="C2219" s="55" t="s">
        <v>225</v>
      </c>
      <c r="D2219" s="55">
        <v>2025</v>
      </c>
      <c r="E2219" s="56">
        <v>1</v>
      </c>
      <c r="F2219" s="57" t="s">
        <v>955</v>
      </c>
      <c r="G2219" s="57" t="s">
        <v>46</v>
      </c>
      <c r="H2219" s="57" t="s">
        <v>568</v>
      </c>
      <c r="I2219" s="59" t="s">
        <v>42</v>
      </c>
      <c r="J2219" s="60">
        <v>230.33</v>
      </c>
      <c r="K2219" s="60">
        <f t="shared" si="53"/>
        <v>230.33</v>
      </c>
      <c r="L2219" s="60"/>
      <c r="M2219" s="55" t="s">
        <v>43</v>
      </c>
      <c r="N2219" s="60">
        <f t="shared" si="52"/>
        <v>230.33</v>
      </c>
      <c r="O2219" s="54">
        <v>45802</v>
      </c>
      <c r="P2219" s="62">
        <v>0</v>
      </c>
      <c r="R2219" t="str">
        <f t="shared" si="54"/>
        <v>Mai/25</v>
      </c>
    </row>
    <row r="2220" spans="2:18" ht="15.75" customHeight="1">
      <c r="B2220" s="54">
        <v>45803</v>
      </c>
      <c r="C2220" s="55" t="s">
        <v>225</v>
      </c>
      <c r="D2220" s="55">
        <v>2025</v>
      </c>
      <c r="E2220" s="56">
        <v>6.72</v>
      </c>
      <c r="F2220" s="57" t="s">
        <v>488</v>
      </c>
      <c r="G2220" s="57" t="s">
        <v>46</v>
      </c>
      <c r="H2220" s="57" t="s">
        <v>823</v>
      </c>
      <c r="I2220" s="59" t="s">
        <v>42</v>
      </c>
      <c r="J2220" s="60">
        <v>33.148200000000003</v>
      </c>
      <c r="K2220" s="60">
        <f t="shared" si="53"/>
        <v>222.75590400000002</v>
      </c>
      <c r="L2220" s="60"/>
      <c r="M2220" s="55" t="s">
        <v>51</v>
      </c>
      <c r="N2220" s="60">
        <f t="shared" si="52"/>
        <v>222.75590400000002</v>
      </c>
      <c r="O2220" s="54">
        <v>45809</v>
      </c>
      <c r="P2220" s="62">
        <v>2385584</v>
      </c>
      <c r="R2220" t="str">
        <f t="shared" si="54"/>
        <v>Mai/25</v>
      </c>
    </row>
    <row r="2221" spans="2:18" ht="15.75" customHeight="1">
      <c r="B2221" s="54">
        <v>45803</v>
      </c>
      <c r="C2221" s="55" t="s">
        <v>225</v>
      </c>
      <c r="D2221" s="55">
        <v>2025</v>
      </c>
      <c r="E2221" s="56">
        <v>1</v>
      </c>
      <c r="F2221" s="57" t="s">
        <v>821</v>
      </c>
      <c r="G2221" s="57" t="s">
        <v>57</v>
      </c>
      <c r="H2221" s="57" t="s">
        <v>956</v>
      </c>
      <c r="I2221" s="59" t="s">
        <v>42</v>
      </c>
      <c r="J2221" s="60">
        <v>100</v>
      </c>
      <c r="K2221" s="60">
        <f t="shared" si="53"/>
        <v>100</v>
      </c>
      <c r="L2221" s="60"/>
      <c r="M2221" s="55" t="s">
        <v>43</v>
      </c>
      <c r="N2221" s="60">
        <f t="shared" si="52"/>
        <v>100</v>
      </c>
      <c r="O2221" s="54">
        <v>45803</v>
      </c>
      <c r="P2221" s="62">
        <v>0</v>
      </c>
      <c r="R2221" t="str">
        <f t="shared" si="54"/>
        <v>Mai/25</v>
      </c>
    </row>
    <row r="2222" spans="2:18" ht="15.75" customHeight="1">
      <c r="B2222" s="54">
        <v>45803</v>
      </c>
      <c r="C2222" s="55" t="s">
        <v>225</v>
      </c>
      <c r="D2222" s="55">
        <v>2025</v>
      </c>
      <c r="E2222" s="56">
        <v>2</v>
      </c>
      <c r="F2222" s="57" t="s">
        <v>486</v>
      </c>
      <c r="G2222" s="57" t="s">
        <v>46</v>
      </c>
      <c r="H2222" s="57" t="s">
        <v>220</v>
      </c>
      <c r="I2222" s="59" t="s">
        <v>42</v>
      </c>
      <c r="J2222" s="60">
        <v>6.5</v>
      </c>
      <c r="K2222" s="60">
        <f t="shared" si="53"/>
        <v>13</v>
      </c>
      <c r="L2222" s="60"/>
      <c r="M2222" s="55" t="s">
        <v>43</v>
      </c>
      <c r="N2222" s="60">
        <f t="shared" si="52"/>
        <v>13</v>
      </c>
      <c r="O2222" s="54">
        <v>45803</v>
      </c>
      <c r="P2222" s="62">
        <v>25656</v>
      </c>
      <c r="R2222" t="str">
        <f t="shared" si="54"/>
        <v>Mai/25</v>
      </c>
    </row>
    <row r="2223" spans="2:18" ht="15.75" customHeight="1">
      <c r="B2223" s="54">
        <v>45803</v>
      </c>
      <c r="C2223" s="55" t="s">
        <v>225</v>
      </c>
      <c r="D2223" s="55">
        <v>2025</v>
      </c>
      <c r="E2223" s="56">
        <v>2</v>
      </c>
      <c r="F2223" s="57" t="s">
        <v>743</v>
      </c>
      <c r="G2223" s="57" t="s">
        <v>46</v>
      </c>
      <c r="H2223" s="57" t="s">
        <v>220</v>
      </c>
      <c r="I2223" s="59" t="s">
        <v>42</v>
      </c>
      <c r="J2223" s="60">
        <v>7.5</v>
      </c>
      <c r="K2223" s="60">
        <f t="shared" si="53"/>
        <v>15</v>
      </c>
      <c r="L2223" s="60"/>
      <c r="M2223" s="55" t="s">
        <v>43</v>
      </c>
      <c r="N2223" s="60">
        <f t="shared" si="52"/>
        <v>15</v>
      </c>
      <c r="O2223" s="54">
        <v>45803</v>
      </c>
      <c r="P2223" s="62">
        <v>25656</v>
      </c>
      <c r="R2223" t="str">
        <f t="shared" si="54"/>
        <v>Mai/25</v>
      </c>
    </row>
    <row r="2224" spans="2:18" ht="15.75" customHeight="1">
      <c r="B2224" s="54">
        <v>45803</v>
      </c>
      <c r="C2224" s="55" t="s">
        <v>225</v>
      </c>
      <c r="D2224" s="55">
        <v>2025</v>
      </c>
      <c r="E2224" s="56">
        <v>1</v>
      </c>
      <c r="F2224" s="57" t="s">
        <v>744</v>
      </c>
      <c r="G2224" s="57" t="s">
        <v>46</v>
      </c>
      <c r="H2224" s="57" t="s">
        <v>220</v>
      </c>
      <c r="I2224" s="59" t="s">
        <v>42</v>
      </c>
      <c r="J2224" s="60">
        <v>6</v>
      </c>
      <c r="K2224" s="60">
        <f t="shared" si="53"/>
        <v>6</v>
      </c>
      <c r="L2224" s="60"/>
      <c r="M2224" s="55" t="s">
        <v>43</v>
      </c>
      <c r="N2224" s="60">
        <f t="shared" si="52"/>
        <v>6</v>
      </c>
      <c r="O2224" s="54">
        <v>45803</v>
      </c>
      <c r="P2224" s="62">
        <v>25656</v>
      </c>
      <c r="R2224" t="str">
        <f t="shared" si="54"/>
        <v>Mai/25</v>
      </c>
    </row>
    <row r="2225" spans="2:18" ht="15.75" customHeight="1">
      <c r="B2225" s="54">
        <v>45803</v>
      </c>
      <c r="C2225" s="55" t="s">
        <v>225</v>
      </c>
      <c r="D2225" s="55">
        <v>2025</v>
      </c>
      <c r="E2225" s="56">
        <v>4</v>
      </c>
      <c r="F2225" s="57" t="s">
        <v>886</v>
      </c>
      <c r="G2225" s="57" t="s">
        <v>40</v>
      </c>
      <c r="H2225" s="57" t="s">
        <v>220</v>
      </c>
      <c r="I2225" s="59" t="s">
        <v>42</v>
      </c>
      <c r="J2225" s="60">
        <v>1</v>
      </c>
      <c r="K2225" s="60">
        <f t="shared" si="53"/>
        <v>4</v>
      </c>
      <c r="L2225" s="60"/>
      <c r="M2225" s="55" t="s">
        <v>43</v>
      </c>
      <c r="N2225" s="60">
        <f t="shared" si="52"/>
        <v>4</v>
      </c>
      <c r="O2225" s="54">
        <v>45803</v>
      </c>
      <c r="P2225" s="62">
        <v>25656</v>
      </c>
      <c r="R2225" t="str">
        <f t="shared" si="54"/>
        <v>Mai/25</v>
      </c>
    </row>
    <row r="2226" spans="2:18" ht="15.75" customHeight="1">
      <c r="B2226" s="54">
        <v>45804</v>
      </c>
      <c r="C2226" s="55" t="s">
        <v>225</v>
      </c>
      <c r="D2226" s="55">
        <v>2025</v>
      </c>
      <c r="E2226" s="56">
        <v>1</v>
      </c>
      <c r="F2226" s="57" t="s">
        <v>957</v>
      </c>
      <c r="G2226" s="57" t="s">
        <v>61</v>
      </c>
      <c r="H2226" s="57" t="s">
        <v>958</v>
      </c>
      <c r="I2226" s="59" t="s">
        <v>42</v>
      </c>
      <c r="J2226" s="60">
        <v>76.88</v>
      </c>
      <c r="K2226" s="60">
        <f t="shared" si="53"/>
        <v>76.88</v>
      </c>
      <c r="L2226" s="60"/>
      <c r="M2226" s="55" t="s">
        <v>43</v>
      </c>
      <c r="N2226" s="60">
        <f t="shared" si="52"/>
        <v>76.88</v>
      </c>
      <c r="O2226" s="54">
        <v>45804</v>
      </c>
      <c r="P2226" s="62">
        <v>0</v>
      </c>
      <c r="R2226" t="str">
        <f t="shared" si="54"/>
        <v>Mai/25</v>
      </c>
    </row>
    <row r="2227" spans="2:18" ht="15.75" customHeight="1">
      <c r="B2227" s="54">
        <v>45804</v>
      </c>
      <c r="C2227" s="55" t="s">
        <v>225</v>
      </c>
      <c r="D2227" s="55">
        <v>2025</v>
      </c>
      <c r="E2227" s="56">
        <v>1</v>
      </c>
      <c r="F2227" s="57" t="s">
        <v>39</v>
      </c>
      <c r="G2227" s="57" t="s">
        <v>40</v>
      </c>
      <c r="H2227" s="57" t="s">
        <v>300</v>
      </c>
      <c r="I2227" s="59" t="s">
        <v>42</v>
      </c>
      <c r="J2227" s="60">
        <v>180</v>
      </c>
      <c r="K2227" s="60">
        <f t="shared" si="53"/>
        <v>180</v>
      </c>
      <c r="L2227" s="60"/>
      <c r="M2227" s="55" t="s">
        <v>43</v>
      </c>
      <c r="N2227" s="60">
        <f t="shared" si="52"/>
        <v>180</v>
      </c>
      <c r="O2227" s="54">
        <v>45804</v>
      </c>
      <c r="P2227" s="62">
        <v>0</v>
      </c>
      <c r="R2227" t="str">
        <f t="shared" si="54"/>
        <v>Mai/25</v>
      </c>
    </row>
    <row r="2228" spans="2:18" ht="15.75" customHeight="1">
      <c r="B2228" s="54">
        <v>45804</v>
      </c>
      <c r="C2228" s="55" t="s">
        <v>225</v>
      </c>
      <c r="D2228" s="55">
        <v>2025</v>
      </c>
      <c r="E2228" s="56">
        <v>12.5</v>
      </c>
      <c r="F2228" s="57" t="s">
        <v>948</v>
      </c>
      <c r="G2228" s="57" t="s">
        <v>46</v>
      </c>
      <c r="H2228" s="57" t="s">
        <v>594</v>
      </c>
      <c r="I2228" s="59" t="s">
        <v>42</v>
      </c>
      <c r="J2228" s="60">
        <v>55.09</v>
      </c>
      <c r="K2228" s="60">
        <f t="shared" si="53"/>
        <v>688.625</v>
      </c>
      <c r="L2228" s="60"/>
      <c r="M2228" s="55" t="s">
        <v>51</v>
      </c>
      <c r="N2228" s="60">
        <f t="shared" si="52"/>
        <v>688.625</v>
      </c>
      <c r="O2228" s="54">
        <v>45818</v>
      </c>
      <c r="P2228" s="62">
        <v>921429</v>
      </c>
      <c r="R2228" t="str">
        <f t="shared" si="54"/>
        <v>Mai/25</v>
      </c>
    </row>
    <row r="2229" spans="2:18" ht="15.75" customHeight="1">
      <c r="B2229" s="54">
        <v>45804</v>
      </c>
      <c r="C2229" s="55" t="s">
        <v>225</v>
      </c>
      <c r="D2229" s="55">
        <v>2025</v>
      </c>
      <c r="E2229" s="56">
        <v>6</v>
      </c>
      <c r="F2229" s="57" t="s">
        <v>64</v>
      </c>
      <c r="G2229" s="57" t="s">
        <v>46</v>
      </c>
      <c r="H2229" s="57" t="s">
        <v>65</v>
      </c>
      <c r="I2229" s="59" t="s">
        <v>42</v>
      </c>
      <c r="J2229" s="60">
        <v>32.99</v>
      </c>
      <c r="K2229" s="60">
        <f t="shared" si="53"/>
        <v>197.94</v>
      </c>
      <c r="L2229" s="60"/>
      <c r="M2229" s="55" t="s">
        <v>43</v>
      </c>
      <c r="N2229" s="60">
        <f t="shared" si="52"/>
        <v>197.94</v>
      </c>
      <c r="O2229" s="54">
        <v>45808</v>
      </c>
      <c r="P2229" s="62">
        <v>21044</v>
      </c>
      <c r="R2229" t="str">
        <f t="shared" si="54"/>
        <v>Mai/25</v>
      </c>
    </row>
    <row r="2230" spans="2:18" ht="15.75" customHeight="1">
      <c r="B2230" s="54">
        <v>45804</v>
      </c>
      <c r="C2230" s="55" t="s">
        <v>225</v>
      </c>
      <c r="D2230" s="55">
        <v>2025</v>
      </c>
      <c r="E2230" s="56">
        <v>4</v>
      </c>
      <c r="F2230" s="57" t="s">
        <v>66</v>
      </c>
      <c r="G2230" s="57" t="s">
        <v>46</v>
      </c>
      <c r="H2230" s="57" t="s">
        <v>65</v>
      </c>
      <c r="I2230" s="59" t="s">
        <v>42</v>
      </c>
      <c r="J2230" s="60">
        <v>27</v>
      </c>
      <c r="K2230" s="60">
        <f t="shared" si="53"/>
        <v>108</v>
      </c>
      <c r="L2230" s="60"/>
      <c r="M2230" s="55" t="s">
        <v>43</v>
      </c>
      <c r="N2230" s="60">
        <f t="shared" si="52"/>
        <v>108</v>
      </c>
      <c r="O2230" s="54">
        <v>45808</v>
      </c>
      <c r="P2230" s="62">
        <v>21044</v>
      </c>
      <c r="R2230" t="str">
        <f t="shared" si="54"/>
        <v>Mai/25</v>
      </c>
    </row>
    <row r="2231" spans="2:18" ht="15.75" customHeight="1">
      <c r="B2231" s="54">
        <v>45804</v>
      </c>
      <c r="C2231" s="55" t="s">
        <v>225</v>
      </c>
      <c r="D2231" s="55">
        <v>2025</v>
      </c>
      <c r="E2231" s="56">
        <v>1</v>
      </c>
      <c r="F2231" s="57" t="s">
        <v>935</v>
      </c>
      <c r="G2231" s="57" t="s">
        <v>46</v>
      </c>
      <c r="H2231" s="57" t="s">
        <v>65</v>
      </c>
      <c r="I2231" s="59" t="s">
        <v>42</v>
      </c>
      <c r="J2231" s="60">
        <v>27.5</v>
      </c>
      <c r="K2231" s="60">
        <f t="shared" si="53"/>
        <v>27.5</v>
      </c>
      <c r="L2231" s="60"/>
      <c r="M2231" s="55" t="s">
        <v>43</v>
      </c>
      <c r="N2231" s="60">
        <f t="shared" si="52"/>
        <v>27.5</v>
      </c>
      <c r="O2231" s="54">
        <v>45808</v>
      </c>
      <c r="P2231" s="62">
        <v>21044</v>
      </c>
      <c r="R2231" t="str">
        <f t="shared" si="54"/>
        <v>Mai/25</v>
      </c>
    </row>
    <row r="2232" spans="2:18" ht="15.75" customHeight="1">
      <c r="B2232" s="54">
        <v>45805</v>
      </c>
      <c r="C2232" s="55" t="s">
        <v>225</v>
      </c>
      <c r="D2232" s="55">
        <v>2025</v>
      </c>
      <c r="E2232" s="56">
        <v>8</v>
      </c>
      <c r="F2232" s="57" t="s">
        <v>64</v>
      </c>
      <c r="G2232" s="57" t="s">
        <v>46</v>
      </c>
      <c r="H2232" s="57" t="s">
        <v>65</v>
      </c>
      <c r="I2232" s="59" t="s">
        <v>42</v>
      </c>
      <c r="J2232" s="60">
        <v>32.99</v>
      </c>
      <c r="K2232" s="60">
        <f t="shared" si="53"/>
        <v>263.92</v>
      </c>
      <c r="L2232" s="60"/>
      <c r="M2232" s="55" t="s">
        <v>43</v>
      </c>
      <c r="N2232" s="60">
        <f t="shared" si="52"/>
        <v>263.92</v>
      </c>
      <c r="O2232" s="54">
        <v>45808</v>
      </c>
      <c r="P2232" s="62">
        <v>21078</v>
      </c>
      <c r="R2232" t="str">
        <f t="shared" si="54"/>
        <v>Mai/25</v>
      </c>
    </row>
    <row r="2233" spans="2:18" ht="15.75" customHeight="1">
      <c r="B2233" s="54">
        <v>45805</v>
      </c>
      <c r="C2233" s="55" t="s">
        <v>225</v>
      </c>
      <c r="D2233" s="55">
        <v>2025</v>
      </c>
      <c r="E2233" s="56">
        <v>4</v>
      </c>
      <c r="F2233" s="57" t="s">
        <v>66</v>
      </c>
      <c r="G2233" s="57" t="s">
        <v>46</v>
      </c>
      <c r="H2233" s="57" t="s">
        <v>65</v>
      </c>
      <c r="I2233" s="59" t="s">
        <v>42</v>
      </c>
      <c r="J2233" s="60">
        <v>27</v>
      </c>
      <c r="K2233" s="60">
        <f t="shared" si="53"/>
        <v>108</v>
      </c>
      <c r="L2233" s="60"/>
      <c r="M2233" s="55" t="s">
        <v>43</v>
      </c>
      <c r="N2233" s="60">
        <f t="shared" si="52"/>
        <v>108</v>
      </c>
      <c r="O2233" s="54">
        <v>45808</v>
      </c>
      <c r="P2233" s="62">
        <v>21078</v>
      </c>
      <c r="R2233" t="str">
        <f t="shared" si="54"/>
        <v>Mai/25</v>
      </c>
    </row>
    <row r="2234" spans="2:18" ht="15.75" customHeight="1">
      <c r="B2234" s="54">
        <v>45806</v>
      </c>
      <c r="C2234" s="55" t="s">
        <v>225</v>
      </c>
      <c r="D2234" s="55">
        <v>2025</v>
      </c>
      <c r="E2234" s="56">
        <v>2.5</v>
      </c>
      <c r="F2234" s="57" t="s">
        <v>64</v>
      </c>
      <c r="G2234" s="57" t="s">
        <v>46</v>
      </c>
      <c r="H2234" s="57" t="s">
        <v>65</v>
      </c>
      <c r="I2234" s="59" t="s">
        <v>42</v>
      </c>
      <c r="J2234" s="60">
        <v>32.99</v>
      </c>
      <c r="K2234" s="60">
        <f t="shared" si="53"/>
        <v>82.475000000000009</v>
      </c>
      <c r="L2234" s="60"/>
      <c r="M2234" s="55" t="s">
        <v>43</v>
      </c>
      <c r="N2234" s="60">
        <f t="shared" si="52"/>
        <v>82.475000000000009</v>
      </c>
      <c r="O2234" s="54">
        <v>45808</v>
      </c>
      <c r="P2234" s="62">
        <v>21106</v>
      </c>
      <c r="R2234" t="str">
        <f t="shared" si="54"/>
        <v>Mai/25</v>
      </c>
    </row>
    <row r="2235" spans="2:18" ht="15.75" customHeight="1">
      <c r="B2235" s="54">
        <v>45806</v>
      </c>
      <c r="C2235" s="55" t="s">
        <v>225</v>
      </c>
      <c r="D2235" s="55">
        <v>2025</v>
      </c>
      <c r="E2235" s="56">
        <v>1</v>
      </c>
      <c r="F2235" s="57" t="s">
        <v>959</v>
      </c>
      <c r="G2235" s="57" t="s">
        <v>40</v>
      </c>
      <c r="H2235" s="57" t="s">
        <v>960</v>
      </c>
      <c r="I2235" s="59" t="s">
        <v>42</v>
      </c>
      <c r="J2235" s="60">
        <v>364.6</v>
      </c>
      <c r="K2235" s="60">
        <f t="shared" si="53"/>
        <v>364.6</v>
      </c>
      <c r="L2235" s="60"/>
      <c r="M2235" s="55" t="s">
        <v>43</v>
      </c>
      <c r="N2235" s="60">
        <f t="shared" si="52"/>
        <v>364.6</v>
      </c>
      <c r="O2235" s="54">
        <v>45806</v>
      </c>
      <c r="P2235" s="62">
        <v>0</v>
      </c>
      <c r="R2235" t="str">
        <f t="shared" si="54"/>
        <v>Mai/25</v>
      </c>
    </row>
    <row r="2236" spans="2:18" ht="15.75" customHeight="1">
      <c r="B2236" s="54">
        <v>45806</v>
      </c>
      <c r="C2236" s="55" t="s">
        <v>225</v>
      </c>
      <c r="D2236" s="55">
        <v>2025</v>
      </c>
      <c r="E2236" s="56">
        <v>1</v>
      </c>
      <c r="F2236" s="57" t="s">
        <v>961</v>
      </c>
      <c r="G2236" s="57" t="s">
        <v>61</v>
      </c>
      <c r="H2236" s="57" t="s">
        <v>73</v>
      </c>
      <c r="I2236" s="59" t="s">
        <v>42</v>
      </c>
      <c r="J2236" s="60">
        <v>56.89</v>
      </c>
      <c r="K2236" s="60">
        <f t="shared" si="53"/>
        <v>56.89</v>
      </c>
      <c r="L2236" s="60"/>
      <c r="M2236" s="55" t="s">
        <v>43</v>
      </c>
      <c r="N2236" s="60">
        <f t="shared" si="52"/>
        <v>56.89</v>
      </c>
      <c r="O2236" s="54">
        <v>45806</v>
      </c>
      <c r="P2236" s="62">
        <v>0</v>
      </c>
      <c r="R2236" t="str">
        <f t="shared" si="54"/>
        <v>Mai/25</v>
      </c>
    </row>
    <row r="2237" spans="2:18" ht="15.75" customHeight="1">
      <c r="B2237" s="54">
        <v>45806</v>
      </c>
      <c r="C2237" s="55" t="s">
        <v>225</v>
      </c>
      <c r="D2237" s="55">
        <v>2025</v>
      </c>
      <c r="E2237" s="56">
        <v>1</v>
      </c>
      <c r="F2237" s="57" t="s">
        <v>962</v>
      </c>
      <c r="G2237" s="57" t="s">
        <v>104</v>
      </c>
      <c r="H2237" s="57" t="s">
        <v>962</v>
      </c>
      <c r="I2237" s="59" t="s">
        <v>42</v>
      </c>
      <c r="J2237" s="60">
        <v>75.02</v>
      </c>
      <c r="K2237" s="60">
        <f t="shared" si="53"/>
        <v>75.02</v>
      </c>
      <c r="L2237" s="60"/>
      <c r="M2237" s="55" t="s">
        <v>43</v>
      </c>
      <c r="N2237" s="60">
        <f t="shared" si="52"/>
        <v>75.02</v>
      </c>
      <c r="O2237" s="54">
        <v>45806</v>
      </c>
      <c r="P2237" s="62">
        <v>0</v>
      </c>
      <c r="R2237" t="str">
        <f t="shared" si="54"/>
        <v>Mai/25</v>
      </c>
    </row>
    <row r="2238" spans="2:18" ht="15.75" customHeight="1">
      <c r="B2238" s="54">
        <v>45807</v>
      </c>
      <c r="C2238" s="55" t="s">
        <v>225</v>
      </c>
      <c r="D2238" s="55">
        <v>2025</v>
      </c>
      <c r="E2238" s="56">
        <v>1</v>
      </c>
      <c r="F2238" s="57" t="s">
        <v>963</v>
      </c>
      <c r="G2238" s="57" t="s">
        <v>108</v>
      </c>
      <c r="H2238" s="57" t="s">
        <v>813</v>
      </c>
      <c r="I2238" s="59" t="s">
        <v>42</v>
      </c>
      <c r="J2238" s="60">
        <v>1200</v>
      </c>
      <c r="K2238" s="60">
        <f t="shared" si="53"/>
        <v>1200</v>
      </c>
      <c r="L2238" s="60"/>
      <c r="M2238" s="55" t="s">
        <v>43</v>
      </c>
      <c r="N2238" s="60">
        <f t="shared" si="52"/>
        <v>1200</v>
      </c>
      <c r="O2238" s="54">
        <v>45807</v>
      </c>
      <c r="P2238" s="62">
        <v>0</v>
      </c>
      <c r="R2238" t="str">
        <f t="shared" si="54"/>
        <v>Mai/25</v>
      </c>
    </row>
    <row r="2239" spans="2:18" ht="15.75" customHeight="1">
      <c r="B2239" s="54">
        <v>45807</v>
      </c>
      <c r="C2239" s="55" t="s">
        <v>225</v>
      </c>
      <c r="D2239" s="55">
        <v>2025</v>
      </c>
      <c r="E2239" s="56">
        <v>4</v>
      </c>
      <c r="F2239" s="57" t="s">
        <v>161</v>
      </c>
      <c r="G2239" s="57" t="s">
        <v>108</v>
      </c>
      <c r="H2239" s="57" t="s">
        <v>125</v>
      </c>
      <c r="I2239" s="59" t="s">
        <v>42</v>
      </c>
      <c r="J2239" s="60">
        <v>400</v>
      </c>
      <c r="K2239" s="60">
        <f t="shared" si="53"/>
        <v>1600</v>
      </c>
      <c r="L2239" s="60"/>
      <c r="M2239" s="55" t="s">
        <v>43</v>
      </c>
      <c r="N2239" s="60">
        <f t="shared" si="52"/>
        <v>1600</v>
      </c>
      <c r="O2239" s="54">
        <v>45807</v>
      </c>
      <c r="P2239" s="62">
        <v>0</v>
      </c>
      <c r="R2239" t="str">
        <f t="shared" si="54"/>
        <v>Mai/25</v>
      </c>
    </row>
    <row r="2240" spans="2:18" ht="15.75" customHeight="1">
      <c r="B2240" s="54">
        <v>45807</v>
      </c>
      <c r="C2240" s="55" t="s">
        <v>225</v>
      </c>
      <c r="D2240" s="55">
        <v>2025</v>
      </c>
      <c r="E2240" s="56">
        <v>1</v>
      </c>
      <c r="F2240" s="57" t="s">
        <v>299</v>
      </c>
      <c r="G2240" s="57" t="s">
        <v>104</v>
      </c>
      <c r="H2240" s="57" t="s">
        <v>299</v>
      </c>
      <c r="I2240" s="59" t="s">
        <v>42</v>
      </c>
      <c r="J2240" s="60">
        <v>40</v>
      </c>
      <c r="K2240" s="60">
        <f t="shared" si="53"/>
        <v>40</v>
      </c>
      <c r="L2240" s="60"/>
      <c r="M2240" s="55" t="s">
        <v>43</v>
      </c>
      <c r="N2240" s="60">
        <f t="shared" si="52"/>
        <v>40</v>
      </c>
      <c r="O2240" s="54">
        <v>45807</v>
      </c>
      <c r="P2240" s="62">
        <v>0</v>
      </c>
      <c r="R2240" t="str">
        <f t="shared" si="54"/>
        <v>Mai/25</v>
      </c>
    </row>
    <row r="2241" spans="2:18" ht="15.75" customHeight="1">
      <c r="B2241" s="54">
        <v>45807</v>
      </c>
      <c r="C2241" s="55" t="s">
        <v>225</v>
      </c>
      <c r="D2241" s="55">
        <v>2025</v>
      </c>
      <c r="E2241" s="56">
        <v>1</v>
      </c>
      <c r="F2241" s="57" t="s">
        <v>531</v>
      </c>
      <c r="G2241" s="57" t="s">
        <v>46</v>
      </c>
      <c r="H2241" s="57" t="s">
        <v>369</v>
      </c>
      <c r="I2241" s="59" t="s">
        <v>42</v>
      </c>
      <c r="J2241" s="60">
        <v>105.15</v>
      </c>
      <c r="K2241" s="60">
        <f t="shared" si="53"/>
        <v>105.15</v>
      </c>
      <c r="L2241" s="60"/>
      <c r="M2241" s="55" t="s">
        <v>43</v>
      </c>
      <c r="N2241" s="60">
        <f t="shared" si="52"/>
        <v>105.15</v>
      </c>
      <c r="O2241" s="54">
        <v>45807</v>
      </c>
      <c r="P2241" s="62">
        <v>0</v>
      </c>
      <c r="R2241" t="str">
        <f t="shared" si="54"/>
        <v>Mai/25</v>
      </c>
    </row>
    <row r="2242" spans="2:18" ht="15.75" customHeight="1">
      <c r="B2242" s="54">
        <v>45807</v>
      </c>
      <c r="C2242" s="55" t="s">
        <v>225</v>
      </c>
      <c r="D2242" s="55">
        <v>2025</v>
      </c>
      <c r="E2242" s="56">
        <v>1</v>
      </c>
      <c r="F2242" s="57" t="s">
        <v>964</v>
      </c>
      <c r="G2242" s="57" t="s">
        <v>104</v>
      </c>
      <c r="H2242" s="57" t="s">
        <v>847</v>
      </c>
      <c r="I2242" s="59" t="s">
        <v>42</v>
      </c>
      <c r="J2242" s="60">
        <v>130</v>
      </c>
      <c r="K2242" s="60">
        <f t="shared" si="53"/>
        <v>130</v>
      </c>
      <c r="L2242" s="60"/>
      <c r="M2242" s="55" t="s">
        <v>43</v>
      </c>
      <c r="N2242" s="60">
        <f t="shared" si="52"/>
        <v>130</v>
      </c>
      <c r="O2242" s="54">
        <v>45807</v>
      </c>
      <c r="P2242" s="62">
        <v>0</v>
      </c>
      <c r="R2242" t="str">
        <f t="shared" si="54"/>
        <v>Mai/25</v>
      </c>
    </row>
    <row r="2243" spans="2:18" ht="15.75" customHeight="1">
      <c r="B2243" s="54">
        <v>45807</v>
      </c>
      <c r="C2243" s="55" t="s">
        <v>225</v>
      </c>
      <c r="D2243" s="55">
        <v>2025</v>
      </c>
      <c r="E2243" s="56">
        <v>1</v>
      </c>
      <c r="F2243" s="57" t="s">
        <v>965</v>
      </c>
      <c r="G2243" s="57" t="s">
        <v>104</v>
      </c>
      <c r="H2243" s="57" t="s">
        <v>966</v>
      </c>
      <c r="I2243" s="59" t="s">
        <v>42</v>
      </c>
      <c r="J2243" s="60">
        <v>106.5</v>
      </c>
      <c r="K2243" s="60">
        <f t="shared" si="53"/>
        <v>106.5</v>
      </c>
      <c r="L2243" s="60"/>
      <c r="M2243" s="55" t="s">
        <v>43</v>
      </c>
      <c r="N2243" s="60">
        <f t="shared" si="52"/>
        <v>106.5</v>
      </c>
      <c r="O2243" s="54">
        <v>45807</v>
      </c>
      <c r="P2243" s="62">
        <v>0</v>
      </c>
      <c r="R2243" t="str">
        <f t="shared" ref="R2243:R2306" si="55">IF(B2243="","",PROPER(TEXT(B2243,"mmm/aa")))</f>
        <v>Mai/25</v>
      </c>
    </row>
    <row r="2244" spans="2:18" ht="15.75" customHeight="1">
      <c r="B2244" s="54">
        <v>45807</v>
      </c>
      <c r="C2244" s="55" t="s">
        <v>225</v>
      </c>
      <c r="D2244" s="55">
        <v>2025</v>
      </c>
      <c r="E2244" s="56">
        <v>5</v>
      </c>
      <c r="F2244" s="57" t="s">
        <v>81</v>
      </c>
      <c r="G2244" s="57" t="s">
        <v>77</v>
      </c>
      <c r="H2244" s="57" t="s">
        <v>78</v>
      </c>
      <c r="I2244" s="59" t="s">
        <v>42</v>
      </c>
      <c r="J2244" s="60">
        <v>510</v>
      </c>
      <c r="K2244" s="60">
        <f t="shared" si="53"/>
        <v>2550</v>
      </c>
      <c r="L2244" s="60"/>
      <c r="M2244" s="55" t="s">
        <v>43</v>
      </c>
      <c r="N2244" s="60">
        <f t="shared" si="52"/>
        <v>2550</v>
      </c>
      <c r="O2244" s="54">
        <v>45810</v>
      </c>
      <c r="P2244" s="62">
        <v>21145</v>
      </c>
      <c r="R2244" t="str">
        <f t="shared" si="55"/>
        <v>Mai/25</v>
      </c>
    </row>
    <row r="2245" spans="2:18" ht="15.75" customHeight="1">
      <c r="B2245" s="54">
        <v>45807</v>
      </c>
      <c r="C2245" s="55" t="s">
        <v>225</v>
      </c>
      <c r="D2245" s="55">
        <v>2025</v>
      </c>
      <c r="E2245" s="56">
        <v>1</v>
      </c>
      <c r="F2245" s="57" t="s">
        <v>75</v>
      </c>
      <c r="G2245" s="57" t="s">
        <v>77</v>
      </c>
      <c r="H2245" s="57" t="s">
        <v>78</v>
      </c>
      <c r="I2245" s="59" t="s">
        <v>42</v>
      </c>
      <c r="J2245" s="60">
        <v>435</v>
      </c>
      <c r="K2245" s="60">
        <f t="shared" si="53"/>
        <v>435</v>
      </c>
      <c r="L2245" s="60"/>
      <c r="M2245" s="55" t="s">
        <v>43</v>
      </c>
      <c r="N2245" s="60">
        <f t="shared" si="52"/>
        <v>435</v>
      </c>
      <c r="O2245" s="54">
        <v>45810</v>
      </c>
      <c r="P2245" s="62">
        <v>21145</v>
      </c>
      <c r="R2245" t="str">
        <f t="shared" si="55"/>
        <v>Mai/25</v>
      </c>
    </row>
    <row r="2246" spans="2:18" ht="15.75" customHeight="1">
      <c r="B2246" s="54">
        <v>45808</v>
      </c>
      <c r="C2246" s="55" t="s">
        <v>225</v>
      </c>
      <c r="D2246" s="55">
        <v>2025</v>
      </c>
      <c r="E2246" s="56">
        <v>1</v>
      </c>
      <c r="F2246" s="57" t="s">
        <v>811</v>
      </c>
      <c r="G2246" s="57" t="s">
        <v>108</v>
      </c>
      <c r="H2246" s="57" t="s">
        <v>812</v>
      </c>
      <c r="I2246" s="59" t="s">
        <v>42</v>
      </c>
      <c r="J2246" s="60">
        <v>700</v>
      </c>
      <c r="K2246" s="60">
        <f t="shared" si="53"/>
        <v>700</v>
      </c>
      <c r="L2246" s="60"/>
      <c r="M2246" s="55" t="s">
        <v>43</v>
      </c>
      <c r="N2246" s="60">
        <f t="shared" si="52"/>
        <v>700</v>
      </c>
      <c r="O2246" s="54">
        <v>45808</v>
      </c>
      <c r="P2246" s="62">
        <v>0</v>
      </c>
      <c r="R2246" t="str">
        <f t="shared" si="55"/>
        <v>Mai/25</v>
      </c>
    </row>
    <row r="2247" spans="2:18" ht="15.75" customHeight="1">
      <c r="B2247" s="54">
        <v>45808</v>
      </c>
      <c r="C2247" s="55" t="s">
        <v>225</v>
      </c>
      <c r="D2247" s="55">
        <v>2025</v>
      </c>
      <c r="E2247" s="56">
        <v>1</v>
      </c>
      <c r="F2247" s="57" t="s">
        <v>967</v>
      </c>
      <c r="G2247" s="57" t="s">
        <v>57</v>
      </c>
      <c r="H2247" s="57" t="s">
        <v>295</v>
      </c>
      <c r="I2247" s="59" t="s">
        <v>42</v>
      </c>
      <c r="J2247" s="60">
        <v>2500</v>
      </c>
      <c r="K2247" s="60">
        <f t="shared" si="53"/>
        <v>2500</v>
      </c>
      <c r="L2247" s="60"/>
      <c r="M2247" s="55" t="s">
        <v>43</v>
      </c>
      <c r="N2247" s="60">
        <f t="shared" si="52"/>
        <v>2500</v>
      </c>
      <c r="O2247" s="54">
        <v>45787</v>
      </c>
      <c r="P2247" s="62">
        <v>0</v>
      </c>
      <c r="R2247" t="str">
        <f t="shared" si="55"/>
        <v>Mai/25</v>
      </c>
    </row>
    <row r="2248" spans="2:18" ht="15.75" customHeight="1">
      <c r="B2248" s="54">
        <v>45808</v>
      </c>
      <c r="C2248" s="55" t="s">
        <v>225</v>
      </c>
      <c r="D2248" s="55">
        <v>2025</v>
      </c>
      <c r="E2248" s="56">
        <v>1</v>
      </c>
      <c r="F2248" s="57" t="s">
        <v>864</v>
      </c>
      <c r="G2248" s="57" t="s">
        <v>104</v>
      </c>
      <c r="H2248" s="57" t="s">
        <v>369</v>
      </c>
      <c r="I2248" s="59" t="s">
        <v>42</v>
      </c>
      <c r="J2248" s="60">
        <v>87.35</v>
      </c>
      <c r="K2248" s="60">
        <f t="shared" si="53"/>
        <v>87.35</v>
      </c>
      <c r="L2248" s="60"/>
      <c r="M2248" s="55" t="s">
        <v>43</v>
      </c>
      <c r="N2248" s="60">
        <f t="shared" si="52"/>
        <v>87.35</v>
      </c>
      <c r="O2248" s="54">
        <v>45808</v>
      </c>
      <c r="P2248" s="62">
        <v>0</v>
      </c>
      <c r="R2248" t="str">
        <f t="shared" si="55"/>
        <v>Mai/25</v>
      </c>
    </row>
    <row r="2249" spans="2:18" ht="15.75" customHeight="1">
      <c r="B2249" s="54">
        <v>45808</v>
      </c>
      <c r="C2249" s="55" t="s">
        <v>225</v>
      </c>
      <c r="D2249" s="55">
        <v>2025</v>
      </c>
      <c r="E2249" s="56">
        <v>1</v>
      </c>
      <c r="F2249" s="57" t="s">
        <v>968</v>
      </c>
      <c r="G2249" s="57" t="s">
        <v>104</v>
      </c>
      <c r="H2249" s="57" t="s">
        <v>892</v>
      </c>
      <c r="I2249" s="59" t="s">
        <v>42</v>
      </c>
      <c r="J2249" s="60">
        <v>1800</v>
      </c>
      <c r="K2249" s="60">
        <f t="shared" si="53"/>
        <v>1800</v>
      </c>
      <c r="L2249" s="60"/>
      <c r="M2249" s="55" t="s">
        <v>43</v>
      </c>
      <c r="N2249" s="60">
        <f t="shared" si="52"/>
        <v>1800</v>
      </c>
      <c r="O2249" s="54">
        <v>45809</v>
      </c>
      <c r="P2249" s="62">
        <v>0</v>
      </c>
      <c r="R2249" t="str">
        <f t="shared" si="55"/>
        <v>Mai/25</v>
      </c>
    </row>
    <row r="2250" spans="2:18" ht="15.75" customHeight="1">
      <c r="B2250" s="54">
        <v>45808</v>
      </c>
      <c r="C2250" s="55" t="s">
        <v>225</v>
      </c>
      <c r="D2250" s="55">
        <v>2025</v>
      </c>
      <c r="E2250" s="56">
        <v>1</v>
      </c>
      <c r="F2250" s="57" t="s">
        <v>969</v>
      </c>
      <c r="G2250" s="57" t="s">
        <v>104</v>
      </c>
      <c r="H2250" s="57" t="s">
        <v>892</v>
      </c>
      <c r="I2250" s="59" t="s">
        <v>42</v>
      </c>
      <c r="J2250" s="60">
        <v>800</v>
      </c>
      <c r="K2250" s="60">
        <f t="shared" si="53"/>
        <v>800</v>
      </c>
      <c r="L2250" s="60"/>
      <c r="M2250" s="55" t="s">
        <v>43</v>
      </c>
      <c r="N2250" s="60">
        <f t="shared" si="52"/>
        <v>800</v>
      </c>
      <c r="O2250" s="54">
        <v>45809</v>
      </c>
      <c r="P2250" s="62">
        <v>0</v>
      </c>
      <c r="R2250" t="str">
        <f t="shared" si="55"/>
        <v>Mai/25</v>
      </c>
    </row>
    <row r="2251" spans="2:18" ht="15.75" customHeight="1">
      <c r="B2251" s="54">
        <v>45809</v>
      </c>
      <c r="C2251" s="55" t="s">
        <v>263</v>
      </c>
      <c r="D2251" s="55">
        <v>2025</v>
      </c>
      <c r="E2251" s="56">
        <v>1</v>
      </c>
      <c r="F2251" s="57" t="s">
        <v>378</v>
      </c>
      <c r="G2251" s="57" t="s">
        <v>46</v>
      </c>
      <c r="H2251" s="57" t="s">
        <v>379</v>
      </c>
      <c r="I2251" s="59" t="s">
        <v>42</v>
      </c>
      <c r="J2251" s="60">
        <v>450</v>
      </c>
      <c r="K2251" s="60">
        <f t="shared" si="53"/>
        <v>450</v>
      </c>
      <c r="L2251" s="60"/>
      <c r="M2251" s="55" t="s">
        <v>43</v>
      </c>
      <c r="N2251" s="60">
        <f t="shared" si="52"/>
        <v>450</v>
      </c>
      <c r="O2251" s="54">
        <v>45809</v>
      </c>
      <c r="P2251" s="62">
        <v>0</v>
      </c>
      <c r="R2251" t="str">
        <f t="shared" si="55"/>
        <v>Jun/25</v>
      </c>
    </row>
    <row r="2252" spans="2:18" ht="15.75" customHeight="1">
      <c r="B2252" s="54">
        <v>45809</v>
      </c>
      <c r="C2252" s="55" t="s">
        <v>263</v>
      </c>
      <c r="D2252" s="55">
        <v>2025</v>
      </c>
      <c r="E2252" s="56">
        <v>1</v>
      </c>
      <c r="F2252" s="57" t="s">
        <v>885</v>
      </c>
      <c r="G2252" s="57" t="s">
        <v>61</v>
      </c>
      <c r="H2252" s="57" t="s">
        <v>970</v>
      </c>
      <c r="I2252" s="59" t="s">
        <v>42</v>
      </c>
      <c r="J2252" s="60">
        <v>275</v>
      </c>
      <c r="K2252" s="60">
        <f t="shared" si="53"/>
        <v>275</v>
      </c>
      <c r="L2252" s="60"/>
      <c r="M2252" s="55" t="s">
        <v>43</v>
      </c>
      <c r="N2252" s="60">
        <f t="shared" si="52"/>
        <v>275</v>
      </c>
      <c r="O2252" s="54">
        <v>45809</v>
      </c>
      <c r="P2252" s="62">
        <v>0</v>
      </c>
      <c r="R2252" t="str">
        <f t="shared" si="55"/>
        <v>Jun/25</v>
      </c>
    </row>
    <row r="2253" spans="2:18" ht="15.75" customHeight="1">
      <c r="B2253" s="54">
        <v>45809</v>
      </c>
      <c r="C2253" s="55" t="s">
        <v>263</v>
      </c>
      <c r="D2253" s="55">
        <v>2025</v>
      </c>
      <c r="E2253" s="56">
        <v>1</v>
      </c>
      <c r="F2253" s="57" t="s">
        <v>971</v>
      </c>
      <c r="G2253" s="57" t="s">
        <v>53</v>
      </c>
      <c r="H2253" s="57" t="s">
        <v>950</v>
      </c>
      <c r="I2253" s="59" t="s">
        <v>42</v>
      </c>
      <c r="J2253" s="60">
        <v>308</v>
      </c>
      <c r="K2253" s="60">
        <f t="shared" si="53"/>
        <v>308</v>
      </c>
      <c r="L2253" s="60"/>
      <c r="M2253" s="55" t="s">
        <v>43</v>
      </c>
      <c r="N2253" s="60">
        <f t="shared" si="52"/>
        <v>308</v>
      </c>
      <c r="O2253" s="54">
        <v>45809</v>
      </c>
      <c r="P2253" s="62">
        <v>18365</v>
      </c>
      <c r="R2253" t="str">
        <f t="shared" si="55"/>
        <v>Jun/25</v>
      </c>
    </row>
    <row r="2254" spans="2:18" ht="15.75" customHeight="1">
      <c r="B2254" s="54">
        <v>45809</v>
      </c>
      <c r="C2254" s="55" t="s">
        <v>263</v>
      </c>
      <c r="D2254" s="55">
        <v>2025</v>
      </c>
      <c r="E2254" s="56">
        <v>1</v>
      </c>
      <c r="F2254" s="51" t="s">
        <v>274</v>
      </c>
      <c r="G2254" s="45" t="s">
        <v>57</v>
      </c>
      <c r="H2254" s="51" t="s">
        <v>274</v>
      </c>
      <c r="I2254" s="46" t="s">
        <v>74</v>
      </c>
      <c r="J2254" s="66">
        <v>168.99</v>
      </c>
      <c r="K2254" s="47">
        <f t="shared" si="53"/>
        <v>168.99</v>
      </c>
      <c r="L2254" s="61"/>
      <c r="M2254" s="11" t="s">
        <v>43</v>
      </c>
      <c r="N2254" s="60">
        <f t="shared" si="52"/>
        <v>168.99</v>
      </c>
      <c r="O2254" s="54"/>
      <c r="P2254" s="62"/>
      <c r="R2254" t="str">
        <f t="shared" si="55"/>
        <v>Jun/25</v>
      </c>
    </row>
    <row r="2255" spans="2:18" ht="15.75" customHeight="1">
      <c r="B2255" s="54">
        <v>45809</v>
      </c>
      <c r="C2255" s="55" t="s">
        <v>263</v>
      </c>
      <c r="D2255" s="55">
        <v>2025</v>
      </c>
      <c r="E2255" s="44">
        <v>1</v>
      </c>
      <c r="F2255" s="51" t="s">
        <v>707</v>
      </c>
      <c r="G2255" s="45" t="s">
        <v>107</v>
      </c>
      <c r="H2255" s="51" t="s">
        <v>212</v>
      </c>
      <c r="I2255" s="46" t="s">
        <v>74</v>
      </c>
      <c r="J2255" s="66">
        <v>7750</v>
      </c>
      <c r="K2255" s="47">
        <f t="shared" si="53"/>
        <v>7750</v>
      </c>
      <c r="L2255" s="61"/>
      <c r="M2255" s="11" t="s">
        <v>43</v>
      </c>
      <c r="N2255" s="60">
        <f t="shared" si="52"/>
        <v>7750</v>
      </c>
      <c r="O2255" s="54">
        <v>45848</v>
      </c>
      <c r="P2255" s="62">
        <v>0</v>
      </c>
      <c r="R2255" t="str">
        <f t="shared" si="55"/>
        <v>Jun/25</v>
      </c>
    </row>
    <row r="2256" spans="2:18" ht="15.75" customHeight="1">
      <c r="B2256" s="54">
        <v>45809</v>
      </c>
      <c r="C2256" s="55" t="s">
        <v>263</v>
      </c>
      <c r="D2256" s="55">
        <v>2025</v>
      </c>
      <c r="E2256" s="44">
        <v>1</v>
      </c>
      <c r="F2256" s="51" t="s">
        <v>277</v>
      </c>
      <c r="G2256" s="45" t="s">
        <v>105</v>
      </c>
      <c r="H2256" s="45" t="s">
        <v>278</v>
      </c>
      <c r="I2256" s="46" t="s">
        <v>74</v>
      </c>
      <c r="J2256" s="47">
        <v>10000</v>
      </c>
      <c r="K2256" s="47">
        <f t="shared" si="53"/>
        <v>10000</v>
      </c>
      <c r="L2256" s="61"/>
      <c r="M2256" s="11" t="s">
        <v>43</v>
      </c>
      <c r="N2256" s="60">
        <f t="shared" si="52"/>
        <v>10000</v>
      </c>
      <c r="O2256" s="54">
        <v>45843</v>
      </c>
      <c r="P2256" s="62">
        <v>0</v>
      </c>
      <c r="R2256" t="str">
        <f t="shared" si="55"/>
        <v>Jun/25</v>
      </c>
    </row>
    <row r="2257" spans="2:18" ht="15.75" customHeight="1">
      <c r="B2257" s="54">
        <v>45809</v>
      </c>
      <c r="C2257" s="55" t="s">
        <v>263</v>
      </c>
      <c r="D2257" s="55">
        <v>2025</v>
      </c>
      <c r="E2257" s="44">
        <v>1</v>
      </c>
      <c r="F2257" s="51" t="s">
        <v>279</v>
      </c>
      <c r="G2257" s="11" t="s">
        <v>104</v>
      </c>
      <c r="H2257" s="51" t="s">
        <v>278</v>
      </c>
      <c r="I2257" s="46" t="s">
        <v>74</v>
      </c>
      <c r="J2257" s="47">
        <v>3500</v>
      </c>
      <c r="K2257" s="47">
        <f t="shared" si="53"/>
        <v>3500</v>
      </c>
      <c r="L2257" s="61"/>
      <c r="M2257" s="11" t="s">
        <v>43</v>
      </c>
      <c r="N2257" s="60">
        <f t="shared" si="52"/>
        <v>3500</v>
      </c>
      <c r="O2257" s="54"/>
      <c r="P2257" s="62"/>
      <c r="R2257" t="str">
        <f t="shared" si="55"/>
        <v>Jun/25</v>
      </c>
    </row>
    <row r="2258" spans="2:18" ht="15.75" customHeight="1">
      <c r="B2258" s="54">
        <v>45809</v>
      </c>
      <c r="C2258" s="55" t="s">
        <v>263</v>
      </c>
      <c r="D2258" s="55">
        <v>2025</v>
      </c>
      <c r="E2258" s="44">
        <v>1</v>
      </c>
      <c r="F2258" s="51" t="s">
        <v>281</v>
      </c>
      <c r="G2258" s="11" t="s">
        <v>104</v>
      </c>
      <c r="H2258" s="51" t="s">
        <v>113</v>
      </c>
      <c r="I2258" s="46" t="s">
        <v>55</v>
      </c>
      <c r="J2258" s="66">
        <v>2867</v>
      </c>
      <c r="K2258" s="47">
        <f t="shared" si="53"/>
        <v>2867</v>
      </c>
      <c r="L2258" s="61"/>
      <c r="M2258" s="11" t="s">
        <v>43</v>
      </c>
      <c r="N2258" s="60">
        <f t="shared" si="52"/>
        <v>2867</v>
      </c>
      <c r="O2258" s="54"/>
      <c r="P2258" s="62"/>
      <c r="R2258" t="str">
        <f t="shared" si="55"/>
        <v>Jun/25</v>
      </c>
    </row>
    <row r="2259" spans="2:18" ht="15.75" customHeight="1">
      <c r="B2259" s="54">
        <v>45809</v>
      </c>
      <c r="C2259" s="55" t="s">
        <v>263</v>
      </c>
      <c r="D2259" s="55">
        <v>2025</v>
      </c>
      <c r="E2259" s="44">
        <v>1</v>
      </c>
      <c r="F2259" s="51" t="s">
        <v>282</v>
      </c>
      <c r="G2259" s="45" t="s">
        <v>104</v>
      </c>
      <c r="H2259" s="51" t="s">
        <v>116</v>
      </c>
      <c r="I2259" s="46" t="s">
        <v>55</v>
      </c>
      <c r="J2259" s="66">
        <v>3200</v>
      </c>
      <c r="K2259" s="47">
        <f t="shared" si="53"/>
        <v>3200</v>
      </c>
      <c r="L2259" s="61"/>
      <c r="M2259" s="11" t="s">
        <v>43</v>
      </c>
      <c r="N2259" s="60">
        <f t="shared" si="52"/>
        <v>3200</v>
      </c>
      <c r="O2259" s="54"/>
      <c r="P2259" s="62"/>
      <c r="R2259" t="str">
        <f t="shared" si="55"/>
        <v>Jun/25</v>
      </c>
    </row>
    <row r="2260" spans="2:18" ht="15.75" customHeight="1">
      <c r="B2260" s="54">
        <v>45809</v>
      </c>
      <c r="C2260" s="55" t="s">
        <v>263</v>
      </c>
      <c r="D2260" s="55">
        <v>2025</v>
      </c>
      <c r="E2260" s="44">
        <v>1</v>
      </c>
      <c r="F2260" s="51" t="s">
        <v>283</v>
      </c>
      <c r="G2260" s="45" t="s">
        <v>104</v>
      </c>
      <c r="H2260" s="51" t="s">
        <v>116</v>
      </c>
      <c r="I2260" s="46" t="s">
        <v>55</v>
      </c>
      <c r="J2260" s="66">
        <v>2170.6</v>
      </c>
      <c r="K2260" s="47">
        <f t="shared" si="53"/>
        <v>2170.6</v>
      </c>
      <c r="L2260" s="61"/>
      <c r="M2260" s="11" t="s">
        <v>43</v>
      </c>
      <c r="N2260" s="60">
        <f t="shared" si="52"/>
        <v>2170.6</v>
      </c>
      <c r="O2260" s="54"/>
      <c r="P2260" s="62"/>
      <c r="R2260" t="str">
        <f t="shared" si="55"/>
        <v>Jun/25</v>
      </c>
    </row>
    <row r="2261" spans="2:18" ht="15.75" customHeight="1">
      <c r="B2261" s="54">
        <v>45809</v>
      </c>
      <c r="C2261" s="55" t="s">
        <v>263</v>
      </c>
      <c r="D2261" s="55">
        <v>2025</v>
      </c>
      <c r="E2261" s="44">
        <v>1</v>
      </c>
      <c r="F2261" s="51" t="s">
        <v>284</v>
      </c>
      <c r="G2261" s="45" t="s">
        <v>104</v>
      </c>
      <c r="H2261" s="51" t="s">
        <v>116</v>
      </c>
      <c r="I2261" s="46" t="s">
        <v>55</v>
      </c>
      <c r="J2261" s="66">
        <v>1723.1</v>
      </c>
      <c r="K2261" s="47">
        <f t="shared" si="53"/>
        <v>1723.1</v>
      </c>
      <c r="L2261" s="61"/>
      <c r="M2261" s="11" t="s">
        <v>43</v>
      </c>
      <c r="N2261" s="60">
        <f t="shared" si="52"/>
        <v>1723.1</v>
      </c>
      <c r="O2261" s="54"/>
      <c r="P2261" s="62"/>
      <c r="R2261" t="str">
        <f t="shared" si="55"/>
        <v>Jun/25</v>
      </c>
    </row>
    <row r="2262" spans="2:18" ht="15.75" customHeight="1">
      <c r="B2262" s="54">
        <v>45809</v>
      </c>
      <c r="C2262" s="55" t="s">
        <v>263</v>
      </c>
      <c r="D2262" s="55">
        <v>2025</v>
      </c>
      <c r="E2262" s="44">
        <v>1</v>
      </c>
      <c r="F2262" s="45" t="s">
        <v>285</v>
      </c>
      <c r="G2262" s="45" t="s">
        <v>104</v>
      </c>
      <c r="H2262" s="51" t="s">
        <v>113</v>
      </c>
      <c r="I2262" s="46" t="s">
        <v>55</v>
      </c>
      <c r="J2262" s="66">
        <v>1971.7</v>
      </c>
      <c r="K2262" s="47">
        <f t="shared" si="53"/>
        <v>1971.7</v>
      </c>
      <c r="L2262" s="61"/>
      <c r="M2262" s="11" t="s">
        <v>43</v>
      </c>
      <c r="N2262" s="60">
        <f t="shared" si="52"/>
        <v>1971.7</v>
      </c>
      <c r="O2262" s="54"/>
      <c r="P2262" s="62"/>
      <c r="R2262" t="str">
        <f t="shared" si="55"/>
        <v>Jun/25</v>
      </c>
    </row>
    <row r="2263" spans="2:18" ht="15.75" customHeight="1">
      <c r="B2263" s="54">
        <v>45809</v>
      </c>
      <c r="C2263" s="55" t="s">
        <v>263</v>
      </c>
      <c r="D2263" s="55">
        <v>2025</v>
      </c>
      <c r="E2263" s="44">
        <v>1</v>
      </c>
      <c r="F2263" s="45" t="s">
        <v>708</v>
      </c>
      <c r="G2263" s="45" t="s">
        <v>104</v>
      </c>
      <c r="H2263" s="51" t="s">
        <v>113</v>
      </c>
      <c r="I2263" s="46" t="s">
        <v>55</v>
      </c>
      <c r="J2263" s="66">
        <v>2810</v>
      </c>
      <c r="K2263" s="47">
        <f t="shared" si="53"/>
        <v>2810</v>
      </c>
      <c r="L2263" s="61"/>
      <c r="M2263" s="11" t="s">
        <v>43</v>
      </c>
      <c r="N2263" s="60">
        <f t="shared" si="52"/>
        <v>2810</v>
      </c>
      <c r="O2263" s="54"/>
      <c r="P2263" s="62"/>
      <c r="R2263" t="str">
        <f t="shared" si="55"/>
        <v>Jun/25</v>
      </c>
    </row>
    <row r="2264" spans="2:18" ht="15.75" customHeight="1">
      <c r="B2264" s="54">
        <v>45809</v>
      </c>
      <c r="C2264" s="55" t="s">
        <v>263</v>
      </c>
      <c r="D2264" s="55">
        <v>2025</v>
      </c>
      <c r="E2264" s="44">
        <v>1</v>
      </c>
      <c r="F2264" s="51" t="s">
        <v>468</v>
      </c>
      <c r="G2264" s="45" t="s">
        <v>104</v>
      </c>
      <c r="H2264" s="45" t="s">
        <v>113</v>
      </c>
      <c r="I2264" s="46" t="s">
        <v>55</v>
      </c>
      <c r="J2264" s="66">
        <v>500</v>
      </c>
      <c r="K2264" s="47">
        <f t="shared" si="53"/>
        <v>500</v>
      </c>
      <c r="L2264" s="61"/>
      <c r="M2264" s="11" t="s">
        <v>43</v>
      </c>
      <c r="N2264" s="60">
        <f t="shared" si="52"/>
        <v>500</v>
      </c>
      <c r="O2264" s="54"/>
      <c r="P2264" s="62"/>
      <c r="R2264" t="str">
        <f t="shared" si="55"/>
        <v>Jun/25</v>
      </c>
    </row>
    <row r="2265" spans="2:18" ht="15.75" customHeight="1">
      <c r="B2265" s="54">
        <v>45809</v>
      </c>
      <c r="C2265" s="55" t="s">
        <v>263</v>
      </c>
      <c r="D2265" s="55">
        <v>2025</v>
      </c>
      <c r="E2265" s="56">
        <v>1</v>
      </c>
      <c r="F2265" s="57" t="s">
        <v>290</v>
      </c>
      <c r="G2265" s="58" t="s">
        <v>57</v>
      </c>
      <c r="H2265" s="57" t="s">
        <v>58</v>
      </c>
      <c r="I2265" s="59" t="s">
        <v>55</v>
      </c>
      <c r="J2265" s="60">
        <v>1750</v>
      </c>
      <c r="K2265" s="47">
        <f t="shared" si="53"/>
        <v>1750</v>
      </c>
      <c r="L2265" s="61"/>
      <c r="M2265" s="55" t="s">
        <v>43</v>
      </c>
      <c r="N2265" s="60">
        <f t="shared" si="52"/>
        <v>1750</v>
      </c>
      <c r="O2265" s="54"/>
      <c r="P2265" s="62"/>
      <c r="R2265" t="str">
        <f t="shared" si="55"/>
        <v>Jun/25</v>
      </c>
    </row>
    <row r="2266" spans="2:18" ht="15.75" customHeight="1">
      <c r="B2266" s="54">
        <v>45809</v>
      </c>
      <c r="C2266" s="55" t="s">
        <v>263</v>
      </c>
      <c r="D2266" s="55">
        <v>2025</v>
      </c>
      <c r="E2266" s="44">
        <v>1</v>
      </c>
      <c r="F2266" s="51" t="s">
        <v>101</v>
      </c>
      <c r="G2266" s="45" t="s">
        <v>101</v>
      </c>
      <c r="H2266" s="51" t="s">
        <v>293</v>
      </c>
      <c r="I2266" s="46" t="s">
        <v>55</v>
      </c>
      <c r="J2266" s="66">
        <v>12000</v>
      </c>
      <c r="K2266" s="47">
        <f t="shared" si="53"/>
        <v>12000</v>
      </c>
      <c r="L2266" s="61"/>
      <c r="M2266" s="11" t="s">
        <v>43</v>
      </c>
      <c r="N2266" s="60">
        <f t="shared" si="52"/>
        <v>12000</v>
      </c>
      <c r="O2266" s="54"/>
      <c r="P2266" s="62"/>
      <c r="R2266" t="str">
        <f t="shared" si="55"/>
        <v>Jun/25</v>
      </c>
    </row>
    <row r="2267" spans="2:18" ht="15.75" customHeight="1">
      <c r="B2267" s="54">
        <v>45809</v>
      </c>
      <c r="C2267" s="55" t="s">
        <v>263</v>
      </c>
      <c r="D2267" s="55">
        <v>2025</v>
      </c>
      <c r="E2267" s="44">
        <v>1</v>
      </c>
      <c r="F2267" s="45" t="s">
        <v>48</v>
      </c>
      <c r="G2267" s="51" t="s">
        <v>49</v>
      </c>
      <c r="H2267" s="45" t="s">
        <v>50</v>
      </c>
      <c r="I2267" s="46" t="s">
        <v>55</v>
      </c>
      <c r="J2267" s="47">
        <v>18000</v>
      </c>
      <c r="K2267" s="47">
        <f t="shared" si="53"/>
        <v>18000</v>
      </c>
      <c r="L2267" s="61"/>
      <c r="M2267" s="11" t="s">
        <v>43</v>
      </c>
      <c r="N2267" s="60">
        <f t="shared" si="52"/>
        <v>18000</v>
      </c>
      <c r="O2267" s="54"/>
      <c r="P2267" s="62"/>
      <c r="R2267" t="str">
        <f t="shared" si="55"/>
        <v>Jun/25</v>
      </c>
    </row>
    <row r="2268" spans="2:18" ht="15.75" customHeight="1">
      <c r="B2268" s="54">
        <v>45809</v>
      </c>
      <c r="C2268" s="55" t="s">
        <v>263</v>
      </c>
      <c r="D2268" s="55">
        <v>2025</v>
      </c>
      <c r="E2268" s="56">
        <v>1</v>
      </c>
      <c r="F2268" s="51" t="s">
        <v>370</v>
      </c>
      <c r="G2268" s="45" t="s">
        <v>57</v>
      </c>
      <c r="H2268" s="51" t="s">
        <v>371</v>
      </c>
      <c r="I2268" s="46" t="s">
        <v>74</v>
      </c>
      <c r="J2268" s="66">
        <v>400</v>
      </c>
      <c r="K2268" s="47">
        <f t="shared" si="53"/>
        <v>400</v>
      </c>
      <c r="L2268" s="61"/>
      <c r="M2268" s="11" t="s">
        <v>43</v>
      </c>
      <c r="N2268" s="60">
        <f t="shared" si="52"/>
        <v>400</v>
      </c>
      <c r="O2268" s="54"/>
      <c r="P2268" s="62"/>
      <c r="R2268" t="str">
        <f t="shared" si="55"/>
        <v>Jun/25</v>
      </c>
    </row>
    <row r="2269" spans="2:18" ht="15.75" customHeight="1">
      <c r="B2269" s="54">
        <v>45809</v>
      </c>
      <c r="C2269" s="55" t="s">
        <v>263</v>
      </c>
      <c r="D2269" s="55">
        <v>2025</v>
      </c>
      <c r="E2269" s="56">
        <v>1</v>
      </c>
      <c r="F2269" s="51" t="s">
        <v>217</v>
      </c>
      <c r="G2269" s="45" t="s">
        <v>57</v>
      </c>
      <c r="H2269" s="51" t="s">
        <v>617</v>
      </c>
      <c r="I2269" s="46" t="s">
        <v>74</v>
      </c>
      <c r="J2269" s="66">
        <v>240</v>
      </c>
      <c r="K2269" s="47">
        <f t="shared" si="53"/>
        <v>240</v>
      </c>
      <c r="L2269" s="61"/>
      <c r="M2269" s="11" t="s">
        <v>43</v>
      </c>
      <c r="N2269" s="60">
        <f t="shared" si="52"/>
        <v>240</v>
      </c>
      <c r="O2269" s="54"/>
      <c r="P2269" s="62"/>
      <c r="R2269" t="str">
        <f t="shared" si="55"/>
        <v>Jun/25</v>
      </c>
    </row>
    <row r="2270" spans="2:18" ht="15.75" customHeight="1">
      <c r="B2270" s="54">
        <v>45809</v>
      </c>
      <c r="C2270" s="55" t="s">
        <v>263</v>
      </c>
      <c r="D2270" s="55">
        <v>2025</v>
      </c>
      <c r="E2270" s="44">
        <v>1</v>
      </c>
      <c r="F2270" s="45" t="s">
        <v>73</v>
      </c>
      <c r="G2270" s="45" t="s">
        <v>40</v>
      </c>
      <c r="H2270" s="45" t="s">
        <v>73</v>
      </c>
      <c r="I2270" s="46" t="s">
        <v>74</v>
      </c>
      <c r="J2270" s="47">
        <v>528</v>
      </c>
      <c r="K2270" s="47">
        <f t="shared" si="53"/>
        <v>528</v>
      </c>
      <c r="L2270" s="61"/>
      <c r="M2270" s="11" t="s">
        <v>43</v>
      </c>
      <c r="N2270" s="60">
        <f t="shared" si="52"/>
        <v>528</v>
      </c>
      <c r="O2270" s="54"/>
      <c r="P2270" s="62"/>
      <c r="R2270" t="str">
        <f t="shared" si="55"/>
        <v>Jun/25</v>
      </c>
    </row>
    <row r="2271" spans="2:18" ht="15.75" customHeight="1">
      <c r="B2271" s="54">
        <v>45809</v>
      </c>
      <c r="C2271" s="55" t="s">
        <v>263</v>
      </c>
      <c r="D2271" s="55">
        <v>2025</v>
      </c>
      <c r="E2271" s="44">
        <v>1</v>
      </c>
      <c r="F2271" s="45" t="s">
        <v>162</v>
      </c>
      <c r="G2271" s="45" t="s">
        <v>57</v>
      </c>
      <c r="H2271" s="45" t="s">
        <v>163</v>
      </c>
      <c r="I2271" s="46" t="s">
        <v>74</v>
      </c>
      <c r="J2271" s="47">
        <v>1050</v>
      </c>
      <c r="K2271" s="47">
        <f t="shared" si="53"/>
        <v>1050</v>
      </c>
      <c r="L2271" s="61"/>
      <c r="M2271" s="11" t="s">
        <v>43</v>
      </c>
      <c r="N2271" s="60">
        <f t="shared" si="52"/>
        <v>1050</v>
      </c>
      <c r="O2271" s="54"/>
      <c r="P2271" s="62"/>
      <c r="R2271" t="str">
        <f t="shared" si="55"/>
        <v>Jun/25</v>
      </c>
    </row>
    <row r="2272" spans="2:18" ht="15.75" customHeight="1">
      <c r="B2272" s="54">
        <v>45809</v>
      </c>
      <c r="C2272" s="55" t="s">
        <v>263</v>
      </c>
      <c r="D2272" s="55">
        <v>2025</v>
      </c>
      <c r="E2272" s="44">
        <v>1</v>
      </c>
      <c r="F2272" s="51" t="s">
        <v>120</v>
      </c>
      <c r="G2272" s="45" t="s">
        <v>104</v>
      </c>
      <c r="H2272" s="45" t="s">
        <v>116</v>
      </c>
      <c r="I2272" s="46" t="s">
        <v>55</v>
      </c>
      <c r="J2272" s="66">
        <v>720</v>
      </c>
      <c r="K2272" s="47">
        <f t="shared" si="53"/>
        <v>720</v>
      </c>
      <c r="L2272" s="61"/>
      <c r="M2272" s="11" t="s">
        <v>43</v>
      </c>
      <c r="N2272" s="60">
        <f t="shared" si="52"/>
        <v>720</v>
      </c>
      <c r="O2272" s="54"/>
      <c r="P2272" s="62"/>
      <c r="R2272" t="str">
        <f t="shared" si="55"/>
        <v>Jun/25</v>
      </c>
    </row>
    <row r="2273" spans="2:18" ht="15.75" customHeight="1">
      <c r="B2273" s="54">
        <v>45809</v>
      </c>
      <c r="C2273" s="55" t="s">
        <v>263</v>
      </c>
      <c r="D2273" s="55">
        <v>2025</v>
      </c>
      <c r="E2273" s="44">
        <v>1</v>
      </c>
      <c r="F2273" s="51" t="s">
        <v>118</v>
      </c>
      <c r="G2273" s="45" t="s">
        <v>104</v>
      </c>
      <c r="H2273" s="45" t="s">
        <v>116</v>
      </c>
      <c r="I2273" s="46" t="s">
        <v>55</v>
      </c>
      <c r="J2273" s="66">
        <v>800</v>
      </c>
      <c r="K2273" s="47">
        <f t="shared" si="53"/>
        <v>800</v>
      </c>
      <c r="L2273" s="61"/>
      <c r="M2273" s="11" t="s">
        <v>43</v>
      </c>
      <c r="N2273" s="60">
        <f t="shared" si="52"/>
        <v>800</v>
      </c>
      <c r="O2273" s="54"/>
      <c r="P2273" s="62"/>
      <c r="R2273" t="str">
        <f t="shared" si="55"/>
        <v>Jun/25</v>
      </c>
    </row>
    <row r="2274" spans="2:18" ht="15.75" customHeight="1">
      <c r="B2274" s="54">
        <v>45809</v>
      </c>
      <c r="C2274" s="55" t="s">
        <v>263</v>
      </c>
      <c r="D2274" s="55">
        <v>2025</v>
      </c>
      <c r="E2274" s="44">
        <v>1</v>
      </c>
      <c r="F2274" s="51" t="s">
        <v>709</v>
      </c>
      <c r="G2274" s="45" t="s">
        <v>104</v>
      </c>
      <c r="H2274" s="45" t="s">
        <v>116</v>
      </c>
      <c r="I2274" s="46" t="s">
        <v>74</v>
      </c>
      <c r="J2274" s="47">
        <v>3265</v>
      </c>
      <c r="K2274" s="47">
        <f t="shared" si="53"/>
        <v>3265</v>
      </c>
      <c r="L2274" s="61"/>
      <c r="M2274" s="11" t="s">
        <v>43</v>
      </c>
      <c r="N2274" s="60">
        <f t="shared" si="52"/>
        <v>3265</v>
      </c>
      <c r="O2274" s="54"/>
      <c r="P2274" s="62"/>
      <c r="R2274" t="str">
        <f t="shared" si="55"/>
        <v>Jun/25</v>
      </c>
    </row>
    <row r="2275" spans="2:18" ht="15.75" customHeight="1">
      <c r="B2275" s="54">
        <v>45809</v>
      </c>
      <c r="C2275" s="55" t="s">
        <v>263</v>
      </c>
      <c r="D2275" s="55">
        <v>2025</v>
      </c>
      <c r="E2275" s="44">
        <v>1</v>
      </c>
      <c r="F2275" s="45" t="s">
        <v>472</v>
      </c>
      <c r="G2275" s="45" t="s">
        <v>104</v>
      </c>
      <c r="H2275" s="45" t="s">
        <v>50</v>
      </c>
      <c r="I2275" s="46" t="s">
        <v>74</v>
      </c>
      <c r="J2275" s="47">
        <v>80</v>
      </c>
      <c r="K2275" s="47">
        <f t="shared" si="53"/>
        <v>80</v>
      </c>
      <c r="L2275" s="61"/>
      <c r="M2275" s="11" t="s">
        <v>43</v>
      </c>
      <c r="N2275" s="60">
        <f t="shared" si="52"/>
        <v>80</v>
      </c>
      <c r="O2275" s="54"/>
      <c r="P2275" s="62"/>
      <c r="R2275" t="str">
        <f t="shared" si="55"/>
        <v>Jun/25</v>
      </c>
    </row>
    <row r="2276" spans="2:18" ht="15.75" customHeight="1">
      <c r="B2276" s="54">
        <v>45809</v>
      </c>
      <c r="C2276" s="55" t="s">
        <v>263</v>
      </c>
      <c r="D2276" s="55">
        <v>2025</v>
      </c>
      <c r="E2276" s="44">
        <v>1</v>
      </c>
      <c r="F2276" s="45" t="s">
        <v>474</v>
      </c>
      <c r="G2276" s="45" t="s">
        <v>104</v>
      </c>
      <c r="H2276" s="45" t="s">
        <v>50</v>
      </c>
      <c r="I2276" s="46" t="s">
        <v>74</v>
      </c>
      <c r="J2276" s="47">
        <v>80</v>
      </c>
      <c r="K2276" s="47">
        <f t="shared" si="53"/>
        <v>80</v>
      </c>
      <c r="L2276" s="61"/>
      <c r="M2276" s="11" t="s">
        <v>43</v>
      </c>
      <c r="N2276" s="60">
        <f t="shared" si="52"/>
        <v>80</v>
      </c>
      <c r="O2276" s="54"/>
      <c r="P2276" s="62"/>
      <c r="R2276" t="str">
        <f t="shared" si="55"/>
        <v>Jun/25</v>
      </c>
    </row>
    <row r="2277" spans="2:18" ht="15.75" customHeight="1">
      <c r="B2277" s="54">
        <v>45809</v>
      </c>
      <c r="C2277" s="55" t="s">
        <v>263</v>
      </c>
      <c r="D2277" s="55">
        <v>2025</v>
      </c>
      <c r="E2277" s="56">
        <v>1</v>
      </c>
      <c r="F2277" s="57" t="s">
        <v>476</v>
      </c>
      <c r="G2277" s="57" t="s">
        <v>61</v>
      </c>
      <c r="H2277" s="57" t="s">
        <v>335</v>
      </c>
      <c r="I2277" s="59" t="s">
        <v>74</v>
      </c>
      <c r="J2277" s="60">
        <v>0</v>
      </c>
      <c r="K2277" s="47">
        <f t="shared" si="53"/>
        <v>0</v>
      </c>
      <c r="L2277" s="61"/>
      <c r="M2277" s="55" t="s">
        <v>43</v>
      </c>
      <c r="N2277" s="60">
        <f t="shared" si="52"/>
        <v>0</v>
      </c>
      <c r="O2277" s="54"/>
      <c r="P2277" s="62"/>
      <c r="R2277" t="str">
        <f t="shared" si="55"/>
        <v>Jun/25</v>
      </c>
    </row>
    <row r="2278" spans="2:18" ht="15.75" customHeight="1">
      <c r="B2278" s="54">
        <v>45809</v>
      </c>
      <c r="C2278" s="55" t="s">
        <v>263</v>
      </c>
      <c r="D2278" s="55">
        <v>2025</v>
      </c>
      <c r="E2278" s="56">
        <v>1</v>
      </c>
      <c r="F2278" s="45" t="s">
        <v>63</v>
      </c>
      <c r="G2278" s="45" t="s">
        <v>49</v>
      </c>
      <c r="H2278" s="45" t="s">
        <v>50</v>
      </c>
      <c r="I2278" s="46" t="s">
        <v>55</v>
      </c>
      <c r="J2278" s="47">
        <v>1118</v>
      </c>
      <c r="K2278" s="47">
        <f t="shared" si="53"/>
        <v>1118</v>
      </c>
      <c r="L2278" s="61"/>
      <c r="M2278" s="11" t="s">
        <v>43</v>
      </c>
      <c r="N2278" s="60">
        <f t="shared" si="52"/>
        <v>1118</v>
      </c>
      <c r="O2278" s="54"/>
      <c r="P2278" s="62"/>
      <c r="R2278" t="str">
        <f t="shared" si="55"/>
        <v>Jun/25</v>
      </c>
    </row>
    <row r="2279" spans="2:18" ht="15.75" customHeight="1">
      <c r="B2279" s="54">
        <v>45809</v>
      </c>
      <c r="C2279" s="55" t="s">
        <v>263</v>
      </c>
      <c r="D2279" s="55">
        <v>2025</v>
      </c>
      <c r="E2279" s="56">
        <v>1</v>
      </c>
      <c r="F2279" s="58" t="s">
        <v>59</v>
      </c>
      <c r="G2279" s="57" t="s">
        <v>49</v>
      </c>
      <c r="H2279" s="58" t="s">
        <v>59</v>
      </c>
      <c r="I2279" s="59" t="s">
        <v>55</v>
      </c>
      <c r="J2279" s="96">
        <v>1084</v>
      </c>
      <c r="K2279" s="47">
        <f t="shared" si="53"/>
        <v>1084</v>
      </c>
      <c r="L2279" s="61"/>
      <c r="M2279" s="55" t="s">
        <v>43</v>
      </c>
      <c r="N2279" s="60">
        <f t="shared" si="52"/>
        <v>1084</v>
      </c>
      <c r="O2279" s="54"/>
      <c r="P2279" s="62"/>
      <c r="R2279" t="str">
        <f t="shared" si="55"/>
        <v>Jun/25</v>
      </c>
    </row>
    <row r="2280" spans="2:18" ht="15.75" customHeight="1">
      <c r="B2280" s="54">
        <v>45809</v>
      </c>
      <c r="C2280" s="55" t="s">
        <v>263</v>
      </c>
      <c r="D2280" s="55">
        <v>2025</v>
      </c>
      <c r="E2280" s="44">
        <v>1</v>
      </c>
      <c r="F2280" s="45" t="s">
        <v>273</v>
      </c>
      <c r="G2280" s="45" t="s">
        <v>53</v>
      </c>
      <c r="H2280" s="45" t="s">
        <v>466</v>
      </c>
      <c r="I2280" s="46" t="s">
        <v>74</v>
      </c>
      <c r="J2280" s="47">
        <v>900</v>
      </c>
      <c r="K2280" s="47">
        <f t="shared" si="53"/>
        <v>900</v>
      </c>
      <c r="L2280" s="61"/>
      <c r="M2280" s="55" t="s">
        <v>43</v>
      </c>
      <c r="N2280" s="60">
        <f t="shared" si="52"/>
        <v>900</v>
      </c>
      <c r="O2280" s="54"/>
      <c r="P2280" s="62"/>
      <c r="R2280" t="str">
        <f t="shared" si="55"/>
        <v>Jun/25</v>
      </c>
    </row>
    <row r="2281" spans="2:18" ht="15.75" customHeight="1">
      <c r="B2281" s="54">
        <v>45809</v>
      </c>
      <c r="C2281" s="55" t="s">
        <v>263</v>
      </c>
      <c r="D2281" s="55">
        <v>2025</v>
      </c>
      <c r="E2281" s="56">
        <v>1</v>
      </c>
      <c r="F2281" s="57" t="s">
        <v>619</v>
      </c>
      <c r="G2281" s="57" t="s">
        <v>109</v>
      </c>
      <c r="H2281" s="58" t="s">
        <v>620</v>
      </c>
      <c r="I2281" s="59" t="s">
        <v>55</v>
      </c>
      <c r="J2281" s="96">
        <v>2100</v>
      </c>
      <c r="K2281" s="47">
        <f t="shared" si="53"/>
        <v>2100</v>
      </c>
      <c r="L2281" s="61"/>
      <c r="M2281" s="55" t="s">
        <v>43</v>
      </c>
      <c r="N2281" s="60">
        <f t="shared" si="52"/>
        <v>2100</v>
      </c>
      <c r="O2281" s="54"/>
      <c r="P2281" s="62"/>
      <c r="R2281" t="str">
        <f t="shared" si="55"/>
        <v>Jun/25</v>
      </c>
    </row>
    <row r="2282" spans="2:18" ht="15.75" customHeight="1">
      <c r="B2282" s="54">
        <v>45809</v>
      </c>
      <c r="C2282" s="55" t="s">
        <v>263</v>
      </c>
      <c r="D2282" s="55">
        <v>2025</v>
      </c>
      <c r="E2282" s="56">
        <v>1</v>
      </c>
      <c r="F2282" s="58" t="s">
        <v>622</v>
      </c>
      <c r="G2282" s="57" t="s">
        <v>108</v>
      </c>
      <c r="H2282" s="58" t="s">
        <v>533</v>
      </c>
      <c r="I2282" s="59" t="s">
        <v>74</v>
      </c>
      <c r="J2282" s="60">
        <v>1000</v>
      </c>
      <c r="K2282" s="47">
        <f t="shared" si="53"/>
        <v>1000</v>
      </c>
      <c r="L2282" s="61"/>
      <c r="M2282" s="55" t="s">
        <v>43</v>
      </c>
      <c r="N2282" s="60">
        <f t="shared" si="52"/>
        <v>1000</v>
      </c>
      <c r="O2282" s="54"/>
      <c r="P2282" s="62"/>
      <c r="R2282" t="str">
        <f t="shared" si="55"/>
        <v>Jun/25</v>
      </c>
    </row>
    <row r="2283" spans="2:18" ht="15.75" customHeight="1">
      <c r="B2283" s="54">
        <v>45809</v>
      </c>
      <c r="C2283" s="55" t="s">
        <v>263</v>
      </c>
      <c r="D2283" s="55">
        <v>2025</v>
      </c>
      <c r="E2283" s="44">
        <v>1</v>
      </c>
      <c r="F2283" s="51" t="s">
        <v>623</v>
      </c>
      <c r="G2283" s="45" t="s">
        <v>61</v>
      </c>
      <c r="H2283" s="51" t="s">
        <v>276</v>
      </c>
      <c r="I2283" s="46" t="s">
        <v>55</v>
      </c>
      <c r="J2283" s="66">
        <v>3890</v>
      </c>
      <c r="K2283" s="47">
        <f t="shared" si="53"/>
        <v>3890</v>
      </c>
      <c r="L2283" s="61"/>
      <c r="M2283" s="11" t="s">
        <v>43</v>
      </c>
      <c r="N2283" s="60">
        <f t="shared" si="52"/>
        <v>3890</v>
      </c>
      <c r="O2283" s="54"/>
      <c r="P2283" s="62"/>
      <c r="R2283" t="str">
        <f t="shared" si="55"/>
        <v>Jun/25</v>
      </c>
    </row>
    <row r="2284" spans="2:18" ht="15.75" customHeight="1">
      <c r="B2284" s="54">
        <v>45809</v>
      </c>
      <c r="C2284" s="55" t="s">
        <v>263</v>
      </c>
      <c r="D2284" s="55">
        <v>2025</v>
      </c>
      <c r="E2284" s="56">
        <v>1</v>
      </c>
      <c r="F2284" s="57" t="s">
        <v>809</v>
      </c>
      <c r="G2284" s="57" t="s">
        <v>108</v>
      </c>
      <c r="H2284" s="57" t="s">
        <v>529</v>
      </c>
      <c r="I2284" s="59" t="s">
        <v>55</v>
      </c>
      <c r="J2284" s="60">
        <v>1000</v>
      </c>
      <c r="K2284" s="47">
        <f t="shared" si="53"/>
        <v>1000</v>
      </c>
      <c r="L2284" s="61"/>
      <c r="M2284" s="55" t="s">
        <v>43</v>
      </c>
      <c r="N2284" s="60">
        <f t="shared" si="52"/>
        <v>1000</v>
      </c>
      <c r="O2284" s="54"/>
      <c r="P2284" s="62"/>
      <c r="R2284" t="str">
        <f t="shared" si="55"/>
        <v>Jun/25</v>
      </c>
    </row>
    <row r="2285" spans="2:18" ht="15.75" customHeight="1">
      <c r="B2285" s="54">
        <v>45809</v>
      </c>
      <c r="C2285" s="55" t="s">
        <v>263</v>
      </c>
      <c r="D2285" s="55">
        <v>2025</v>
      </c>
      <c r="E2285" s="56">
        <v>1</v>
      </c>
      <c r="F2285" s="57" t="s">
        <v>126</v>
      </c>
      <c r="G2285" s="58" t="s">
        <v>104</v>
      </c>
      <c r="H2285" s="57" t="s">
        <v>423</v>
      </c>
      <c r="I2285" s="59" t="s">
        <v>55</v>
      </c>
      <c r="J2285" s="60">
        <v>4500</v>
      </c>
      <c r="K2285" s="47">
        <f t="shared" si="53"/>
        <v>4500</v>
      </c>
      <c r="L2285" s="61"/>
      <c r="M2285" s="55" t="s">
        <v>43</v>
      </c>
      <c r="N2285" s="60">
        <f t="shared" si="52"/>
        <v>4500</v>
      </c>
      <c r="O2285" s="54"/>
      <c r="P2285" s="62"/>
      <c r="R2285" t="str">
        <f t="shared" si="55"/>
        <v>Jun/25</v>
      </c>
    </row>
    <row r="2286" spans="2:18" ht="15.75" customHeight="1">
      <c r="B2286" s="54">
        <v>45809</v>
      </c>
      <c r="C2286" s="55" t="s">
        <v>263</v>
      </c>
      <c r="D2286" s="55">
        <v>2025</v>
      </c>
      <c r="E2286" s="56">
        <v>1</v>
      </c>
      <c r="F2286" s="57" t="s">
        <v>619</v>
      </c>
      <c r="G2286" s="57" t="s">
        <v>109</v>
      </c>
      <c r="H2286" s="57" t="s">
        <v>289</v>
      </c>
      <c r="I2286" s="59" t="s">
        <v>74</v>
      </c>
      <c r="J2286" s="60">
        <v>192.5</v>
      </c>
      <c r="K2286" s="47">
        <f t="shared" si="53"/>
        <v>192.5</v>
      </c>
      <c r="L2286" s="61"/>
      <c r="M2286" s="55" t="s">
        <v>51</v>
      </c>
      <c r="N2286" s="60">
        <f t="shared" si="52"/>
        <v>192.5</v>
      </c>
      <c r="O2286" s="54"/>
      <c r="P2286" s="62"/>
      <c r="R2286" t="str">
        <f t="shared" si="55"/>
        <v>Jun/25</v>
      </c>
    </row>
    <row r="2287" spans="2:18" ht="15.75" customHeight="1">
      <c r="B2287" s="54">
        <v>45809</v>
      </c>
      <c r="C2287" s="55" t="s">
        <v>263</v>
      </c>
      <c r="D2287" s="55">
        <v>2025</v>
      </c>
      <c r="E2287" s="56">
        <v>1</v>
      </c>
      <c r="F2287" s="57" t="s">
        <v>463</v>
      </c>
      <c r="G2287" s="57" t="s">
        <v>108</v>
      </c>
      <c r="H2287" s="57" t="s">
        <v>464</v>
      </c>
      <c r="I2287" s="59" t="s">
        <v>55</v>
      </c>
      <c r="J2287" s="60">
        <v>800</v>
      </c>
      <c r="K2287" s="60">
        <f t="shared" si="53"/>
        <v>800</v>
      </c>
      <c r="L2287" s="60"/>
      <c r="M2287" s="55" t="s">
        <v>43</v>
      </c>
      <c r="N2287" s="60">
        <f t="shared" si="52"/>
        <v>800</v>
      </c>
      <c r="O2287" s="54"/>
      <c r="P2287" s="62"/>
      <c r="R2287" t="str">
        <f t="shared" si="55"/>
        <v>Jun/25</v>
      </c>
    </row>
    <row r="2288" spans="2:18" ht="15.75" customHeight="1">
      <c r="B2288" s="54">
        <v>45809</v>
      </c>
      <c r="C2288" s="55" t="s">
        <v>263</v>
      </c>
      <c r="D2288" s="55">
        <v>2025</v>
      </c>
      <c r="E2288" s="56">
        <v>5</v>
      </c>
      <c r="F2288" s="57" t="s">
        <v>81</v>
      </c>
      <c r="G2288" s="57" t="s">
        <v>77</v>
      </c>
      <c r="H2288" s="57" t="s">
        <v>78</v>
      </c>
      <c r="I2288" s="59" t="s">
        <v>42</v>
      </c>
      <c r="J2288" s="60">
        <v>510</v>
      </c>
      <c r="K2288" s="60">
        <f t="shared" si="53"/>
        <v>2550</v>
      </c>
      <c r="L2288" s="60"/>
      <c r="M2288" s="55" t="s">
        <v>43</v>
      </c>
      <c r="N2288" s="60">
        <f t="shared" si="52"/>
        <v>2550</v>
      </c>
      <c r="O2288" s="54">
        <v>45810</v>
      </c>
      <c r="P2288" s="62">
        <v>1261</v>
      </c>
      <c r="R2288" t="str">
        <f t="shared" si="55"/>
        <v>Jun/25</v>
      </c>
    </row>
    <row r="2289" spans="2:18" ht="15.75" customHeight="1">
      <c r="B2289" s="54">
        <v>45809</v>
      </c>
      <c r="C2289" s="55" t="s">
        <v>263</v>
      </c>
      <c r="D2289" s="55">
        <v>2025</v>
      </c>
      <c r="E2289" s="56">
        <v>8</v>
      </c>
      <c r="F2289" s="57" t="s">
        <v>64</v>
      </c>
      <c r="G2289" s="57" t="s">
        <v>46</v>
      </c>
      <c r="H2289" s="57" t="s">
        <v>65</v>
      </c>
      <c r="I2289" s="59" t="s">
        <v>42</v>
      </c>
      <c r="J2289" s="60">
        <v>32.99</v>
      </c>
      <c r="K2289" s="60">
        <f t="shared" si="53"/>
        <v>263.92</v>
      </c>
      <c r="L2289" s="60"/>
      <c r="M2289" s="55" t="s">
        <v>43</v>
      </c>
      <c r="N2289" s="60">
        <f t="shared" si="52"/>
        <v>263.92</v>
      </c>
      <c r="O2289" s="54">
        <v>45809</v>
      </c>
      <c r="P2289" s="62">
        <v>21145</v>
      </c>
      <c r="R2289" t="str">
        <f t="shared" si="55"/>
        <v>Jun/25</v>
      </c>
    </row>
    <row r="2290" spans="2:18" ht="15.75" customHeight="1">
      <c r="B2290" s="54">
        <v>45809</v>
      </c>
      <c r="C2290" s="55" t="s">
        <v>263</v>
      </c>
      <c r="D2290" s="55">
        <v>2025</v>
      </c>
      <c r="E2290" s="56">
        <v>5</v>
      </c>
      <c r="F2290" s="57" t="s">
        <v>66</v>
      </c>
      <c r="G2290" s="57" t="s">
        <v>46</v>
      </c>
      <c r="H2290" s="57" t="s">
        <v>65</v>
      </c>
      <c r="I2290" s="59" t="s">
        <v>42</v>
      </c>
      <c r="J2290" s="60">
        <v>27</v>
      </c>
      <c r="K2290" s="60">
        <f t="shared" si="53"/>
        <v>135</v>
      </c>
      <c r="L2290" s="60"/>
      <c r="M2290" s="55" t="s">
        <v>43</v>
      </c>
      <c r="N2290" s="60">
        <f t="shared" si="52"/>
        <v>135</v>
      </c>
      <c r="O2290" s="54">
        <v>45809</v>
      </c>
      <c r="P2290" s="62">
        <v>21145</v>
      </c>
      <c r="R2290" t="str">
        <f t="shared" si="55"/>
        <v>Jun/25</v>
      </c>
    </row>
    <row r="2291" spans="2:18" ht="15.75" customHeight="1">
      <c r="B2291" s="54">
        <v>45809</v>
      </c>
      <c r="C2291" s="55" t="s">
        <v>263</v>
      </c>
      <c r="D2291" s="55">
        <v>2025</v>
      </c>
      <c r="E2291" s="56">
        <v>2</v>
      </c>
      <c r="F2291" s="57" t="s">
        <v>935</v>
      </c>
      <c r="G2291" s="57" t="s">
        <v>46</v>
      </c>
      <c r="H2291" s="57" t="s">
        <v>65</v>
      </c>
      <c r="I2291" s="59" t="s">
        <v>42</v>
      </c>
      <c r="J2291" s="60">
        <v>27.5</v>
      </c>
      <c r="K2291" s="60">
        <f t="shared" si="53"/>
        <v>55</v>
      </c>
      <c r="L2291" s="60"/>
      <c r="M2291" s="55" t="s">
        <v>43</v>
      </c>
      <c r="N2291" s="60">
        <f t="shared" si="52"/>
        <v>55</v>
      </c>
      <c r="O2291" s="54">
        <v>45809</v>
      </c>
      <c r="P2291" s="62">
        <v>21145</v>
      </c>
      <c r="R2291" t="str">
        <f t="shared" si="55"/>
        <v>Jun/25</v>
      </c>
    </row>
    <row r="2292" spans="2:18" ht="15.75" customHeight="1">
      <c r="B2292" s="54">
        <v>45809</v>
      </c>
      <c r="C2292" s="55" t="s">
        <v>263</v>
      </c>
      <c r="D2292" s="55">
        <v>2025</v>
      </c>
      <c r="E2292" s="56">
        <v>7</v>
      </c>
      <c r="F2292" s="57" t="s">
        <v>64</v>
      </c>
      <c r="G2292" s="57" t="s">
        <v>46</v>
      </c>
      <c r="H2292" s="57" t="s">
        <v>65</v>
      </c>
      <c r="I2292" s="59" t="s">
        <v>42</v>
      </c>
      <c r="J2292" s="60">
        <v>32.99</v>
      </c>
      <c r="K2292" s="60">
        <f t="shared" si="53"/>
        <v>230.93</v>
      </c>
      <c r="L2292" s="60"/>
      <c r="M2292" s="55" t="s">
        <v>43</v>
      </c>
      <c r="N2292" s="60">
        <f t="shared" si="52"/>
        <v>230.93</v>
      </c>
      <c r="O2292" s="54">
        <v>45809</v>
      </c>
      <c r="P2292" s="62">
        <v>21167</v>
      </c>
      <c r="R2292" t="str">
        <f t="shared" si="55"/>
        <v>Jun/25</v>
      </c>
    </row>
    <row r="2293" spans="2:18" ht="15.75" customHeight="1">
      <c r="B2293" s="54">
        <v>45809</v>
      </c>
      <c r="C2293" s="55" t="s">
        <v>263</v>
      </c>
      <c r="D2293" s="55">
        <v>2025</v>
      </c>
      <c r="E2293" s="56">
        <v>3</v>
      </c>
      <c r="F2293" s="57" t="s">
        <v>66</v>
      </c>
      <c r="G2293" s="57" t="s">
        <v>46</v>
      </c>
      <c r="H2293" s="57" t="s">
        <v>65</v>
      </c>
      <c r="I2293" s="59" t="s">
        <v>42</v>
      </c>
      <c r="J2293" s="60">
        <v>27</v>
      </c>
      <c r="K2293" s="60">
        <f t="shared" si="53"/>
        <v>81</v>
      </c>
      <c r="L2293" s="60"/>
      <c r="M2293" s="55" t="s">
        <v>43</v>
      </c>
      <c r="N2293" s="60">
        <f t="shared" si="52"/>
        <v>81</v>
      </c>
      <c r="O2293" s="54">
        <v>45809</v>
      </c>
      <c r="P2293" s="62">
        <v>21167</v>
      </c>
      <c r="R2293" t="str">
        <f t="shared" si="55"/>
        <v>Jun/25</v>
      </c>
    </row>
    <row r="2294" spans="2:18" ht="15.75" customHeight="1">
      <c r="B2294" s="54">
        <v>45809</v>
      </c>
      <c r="C2294" s="55" t="s">
        <v>263</v>
      </c>
      <c r="D2294" s="55">
        <v>2025</v>
      </c>
      <c r="E2294" s="56">
        <v>24</v>
      </c>
      <c r="F2294" s="57" t="s">
        <v>188</v>
      </c>
      <c r="G2294" s="57" t="s">
        <v>96</v>
      </c>
      <c r="H2294" s="57" t="s">
        <v>223</v>
      </c>
      <c r="I2294" s="59" t="s">
        <v>42</v>
      </c>
      <c r="J2294" s="60">
        <v>7.24</v>
      </c>
      <c r="K2294" s="60">
        <f t="shared" si="53"/>
        <v>173.76</v>
      </c>
      <c r="L2294" s="60"/>
      <c r="M2294" s="55" t="s">
        <v>51</v>
      </c>
      <c r="N2294" s="60">
        <f t="shared" si="52"/>
        <v>173.76</v>
      </c>
      <c r="O2294" s="54">
        <v>45813</v>
      </c>
      <c r="P2294" s="62">
        <v>1397587</v>
      </c>
      <c r="R2294" t="str">
        <f t="shared" si="55"/>
        <v>Jun/25</v>
      </c>
    </row>
    <row r="2295" spans="2:18" ht="15.75" customHeight="1">
      <c r="B2295" s="54">
        <v>45809</v>
      </c>
      <c r="C2295" s="55" t="s">
        <v>263</v>
      </c>
      <c r="D2295" s="55">
        <v>2025</v>
      </c>
      <c r="E2295" s="56">
        <v>4</v>
      </c>
      <c r="F2295" s="57" t="s">
        <v>760</v>
      </c>
      <c r="G2295" s="57" t="s">
        <v>46</v>
      </c>
      <c r="H2295" s="57" t="s">
        <v>223</v>
      </c>
      <c r="I2295" s="59" t="s">
        <v>42</v>
      </c>
      <c r="J2295" s="60">
        <v>18.989999999999998</v>
      </c>
      <c r="K2295" s="60">
        <f t="shared" si="53"/>
        <v>75.959999999999994</v>
      </c>
      <c r="L2295" s="60"/>
      <c r="M2295" s="55" t="s">
        <v>51</v>
      </c>
      <c r="N2295" s="60">
        <f t="shared" si="52"/>
        <v>75.959999999999994</v>
      </c>
      <c r="O2295" s="54">
        <v>45813</v>
      </c>
      <c r="P2295" s="62">
        <v>1397587</v>
      </c>
      <c r="R2295" t="str">
        <f t="shared" si="55"/>
        <v>Jun/25</v>
      </c>
    </row>
    <row r="2296" spans="2:18" ht="15.75" customHeight="1">
      <c r="B2296" s="54">
        <v>45809</v>
      </c>
      <c r="C2296" s="55" t="s">
        <v>263</v>
      </c>
      <c r="D2296" s="55">
        <v>2025</v>
      </c>
      <c r="E2296" s="56">
        <v>4</v>
      </c>
      <c r="F2296" s="57" t="s">
        <v>896</v>
      </c>
      <c r="G2296" s="57" t="s">
        <v>46</v>
      </c>
      <c r="H2296" s="57" t="s">
        <v>223</v>
      </c>
      <c r="I2296" s="59" t="s">
        <v>42</v>
      </c>
      <c r="J2296" s="60">
        <v>18.989999999999998</v>
      </c>
      <c r="K2296" s="60">
        <f t="shared" si="53"/>
        <v>75.959999999999994</v>
      </c>
      <c r="L2296" s="60"/>
      <c r="M2296" s="55" t="s">
        <v>51</v>
      </c>
      <c r="N2296" s="60">
        <f t="shared" si="52"/>
        <v>75.959999999999994</v>
      </c>
      <c r="O2296" s="54">
        <v>45813</v>
      </c>
      <c r="P2296" s="62">
        <v>1397587</v>
      </c>
      <c r="R2296" t="str">
        <f t="shared" si="55"/>
        <v>Jun/25</v>
      </c>
    </row>
    <row r="2297" spans="2:18" ht="15.75" customHeight="1">
      <c r="B2297" s="54">
        <v>45809</v>
      </c>
      <c r="C2297" s="55" t="s">
        <v>263</v>
      </c>
      <c r="D2297" s="55">
        <v>2025</v>
      </c>
      <c r="E2297" s="56">
        <v>4</v>
      </c>
      <c r="F2297" s="57" t="s">
        <v>913</v>
      </c>
      <c r="G2297" s="57" t="s">
        <v>46</v>
      </c>
      <c r="H2297" s="57" t="s">
        <v>223</v>
      </c>
      <c r="I2297" s="59" t="s">
        <v>42</v>
      </c>
      <c r="J2297" s="60">
        <v>18.989999999999998</v>
      </c>
      <c r="K2297" s="60">
        <f t="shared" si="53"/>
        <v>75.959999999999994</v>
      </c>
      <c r="L2297" s="60"/>
      <c r="M2297" s="55" t="s">
        <v>51</v>
      </c>
      <c r="N2297" s="60">
        <f t="shared" si="52"/>
        <v>75.959999999999994</v>
      </c>
      <c r="O2297" s="54">
        <v>45813</v>
      </c>
      <c r="P2297" s="62">
        <v>1397587</v>
      </c>
      <c r="R2297" t="str">
        <f t="shared" si="55"/>
        <v>Jun/25</v>
      </c>
    </row>
    <row r="2298" spans="2:18" ht="15.75" customHeight="1">
      <c r="B2298" s="54">
        <v>45809</v>
      </c>
      <c r="C2298" s="55" t="s">
        <v>263</v>
      </c>
      <c r="D2298" s="55">
        <v>2025</v>
      </c>
      <c r="E2298" s="56">
        <v>1</v>
      </c>
      <c r="F2298" s="57" t="s">
        <v>972</v>
      </c>
      <c r="G2298" s="57" t="s">
        <v>53</v>
      </c>
      <c r="H2298" s="57" t="s">
        <v>68</v>
      </c>
      <c r="I2298" s="59" t="s">
        <v>42</v>
      </c>
      <c r="J2298" s="60">
        <v>25</v>
      </c>
      <c r="K2298" s="60">
        <f t="shared" si="53"/>
        <v>25</v>
      </c>
      <c r="L2298" s="60"/>
      <c r="M2298" s="55" t="s">
        <v>51</v>
      </c>
      <c r="N2298" s="60">
        <f t="shared" si="52"/>
        <v>25</v>
      </c>
      <c r="O2298" s="54">
        <v>45814</v>
      </c>
      <c r="P2298" s="62">
        <v>1330997</v>
      </c>
      <c r="R2298" t="str">
        <f t="shared" si="55"/>
        <v>Jun/25</v>
      </c>
    </row>
    <row r="2299" spans="2:18" ht="15.75" customHeight="1">
      <c r="B2299" s="54">
        <v>45809</v>
      </c>
      <c r="C2299" s="55" t="s">
        <v>263</v>
      </c>
      <c r="D2299" s="55">
        <v>2025</v>
      </c>
      <c r="E2299" s="56">
        <v>1</v>
      </c>
      <c r="F2299" s="57" t="s">
        <v>973</v>
      </c>
      <c r="G2299" s="57" t="s">
        <v>53</v>
      </c>
      <c r="H2299" s="57" t="s">
        <v>68</v>
      </c>
      <c r="I2299" s="59" t="s">
        <v>42</v>
      </c>
      <c r="J2299" s="60">
        <v>25</v>
      </c>
      <c r="K2299" s="60">
        <f t="shared" si="53"/>
        <v>25</v>
      </c>
      <c r="L2299" s="60"/>
      <c r="M2299" s="55" t="s">
        <v>51</v>
      </c>
      <c r="N2299" s="60">
        <f t="shared" si="52"/>
        <v>25</v>
      </c>
      <c r="O2299" s="54">
        <v>45814</v>
      </c>
      <c r="P2299" s="62">
        <v>1330997</v>
      </c>
      <c r="R2299" t="str">
        <f t="shared" si="55"/>
        <v>Jun/25</v>
      </c>
    </row>
    <row r="2300" spans="2:18" ht="15.75" customHeight="1">
      <c r="B2300" s="54">
        <v>45809</v>
      </c>
      <c r="C2300" s="55" t="s">
        <v>263</v>
      </c>
      <c r="D2300" s="55">
        <v>2025</v>
      </c>
      <c r="E2300" s="56">
        <v>6</v>
      </c>
      <c r="F2300" s="57" t="s">
        <v>940</v>
      </c>
      <c r="G2300" s="57" t="s">
        <v>46</v>
      </c>
      <c r="H2300" s="57" t="s">
        <v>68</v>
      </c>
      <c r="I2300" s="59" t="s">
        <v>42</v>
      </c>
      <c r="J2300" s="60">
        <v>57</v>
      </c>
      <c r="K2300" s="60">
        <f t="shared" si="53"/>
        <v>342</v>
      </c>
      <c r="L2300" s="60"/>
      <c r="M2300" s="55" t="s">
        <v>51</v>
      </c>
      <c r="N2300" s="60">
        <f t="shared" si="52"/>
        <v>342</v>
      </c>
      <c r="O2300" s="54">
        <v>45814</v>
      </c>
      <c r="P2300" s="62">
        <v>1330997</v>
      </c>
      <c r="R2300" t="str">
        <f t="shared" si="55"/>
        <v>Jun/25</v>
      </c>
    </row>
    <row r="2301" spans="2:18" ht="15.75" customHeight="1">
      <c r="B2301" s="54">
        <v>45809</v>
      </c>
      <c r="C2301" s="55" t="s">
        <v>263</v>
      </c>
      <c r="D2301" s="55">
        <v>2025</v>
      </c>
      <c r="E2301" s="56">
        <v>1</v>
      </c>
      <c r="F2301" s="57" t="s">
        <v>255</v>
      </c>
      <c r="G2301" s="57" t="s">
        <v>93</v>
      </c>
      <c r="H2301" s="57" t="s">
        <v>68</v>
      </c>
      <c r="I2301" s="59" t="s">
        <v>42</v>
      </c>
      <c r="J2301" s="60">
        <v>52.9</v>
      </c>
      <c r="K2301" s="60">
        <f t="shared" si="53"/>
        <v>52.9</v>
      </c>
      <c r="L2301" s="60"/>
      <c r="M2301" s="55" t="s">
        <v>51</v>
      </c>
      <c r="N2301" s="60">
        <f t="shared" si="52"/>
        <v>52.9</v>
      </c>
      <c r="O2301" s="54">
        <v>45814</v>
      </c>
      <c r="P2301" s="62">
        <v>1330997</v>
      </c>
      <c r="R2301" t="str">
        <f t="shared" si="55"/>
        <v>Jun/25</v>
      </c>
    </row>
    <row r="2302" spans="2:18" ht="15.75" customHeight="1">
      <c r="B2302" s="54">
        <v>45809</v>
      </c>
      <c r="C2302" s="55" t="s">
        <v>263</v>
      </c>
      <c r="D2302" s="55">
        <v>2025</v>
      </c>
      <c r="E2302" s="56">
        <v>1</v>
      </c>
      <c r="F2302" s="57" t="s">
        <v>219</v>
      </c>
      <c r="G2302" s="57" t="s">
        <v>46</v>
      </c>
      <c r="H2302" s="57" t="s">
        <v>220</v>
      </c>
      <c r="I2302" s="59" t="s">
        <v>42</v>
      </c>
      <c r="J2302" s="60">
        <v>75</v>
      </c>
      <c r="K2302" s="60">
        <f t="shared" si="53"/>
        <v>75</v>
      </c>
      <c r="L2302" s="60"/>
      <c r="M2302" s="55" t="s">
        <v>43</v>
      </c>
      <c r="N2302" s="60">
        <f t="shared" si="52"/>
        <v>75</v>
      </c>
      <c r="O2302" s="54">
        <v>45809</v>
      </c>
      <c r="P2302" s="62">
        <v>25742</v>
      </c>
      <c r="R2302" t="str">
        <f t="shared" si="55"/>
        <v>Jun/25</v>
      </c>
    </row>
    <row r="2303" spans="2:18" ht="15.75" customHeight="1">
      <c r="B2303" s="54">
        <v>45809</v>
      </c>
      <c r="C2303" s="55" t="s">
        <v>263</v>
      </c>
      <c r="D2303" s="55">
        <v>2025</v>
      </c>
      <c r="E2303" s="56">
        <v>3</v>
      </c>
      <c r="F2303" s="57" t="s">
        <v>486</v>
      </c>
      <c r="G2303" s="57" t="s">
        <v>46</v>
      </c>
      <c r="H2303" s="57" t="s">
        <v>220</v>
      </c>
      <c r="I2303" s="59" t="s">
        <v>42</v>
      </c>
      <c r="J2303" s="60">
        <v>6.5</v>
      </c>
      <c r="K2303" s="60">
        <f t="shared" si="53"/>
        <v>19.5</v>
      </c>
      <c r="L2303" s="60"/>
      <c r="M2303" s="55" t="s">
        <v>43</v>
      </c>
      <c r="N2303" s="60">
        <f t="shared" si="52"/>
        <v>19.5</v>
      </c>
      <c r="O2303" s="54">
        <v>45809</v>
      </c>
      <c r="P2303" s="62">
        <v>25742</v>
      </c>
      <c r="R2303" t="str">
        <f t="shared" si="55"/>
        <v>Jun/25</v>
      </c>
    </row>
    <row r="2304" spans="2:18" ht="15.75" customHeight="1">
      <c r="B2304" s="54">
        <v>45809</v>
      </c>
      <c r="C2304" s="55" t="s">
        <v>263</v>
      </c>
      <c r="D2304" s="55">
        <v>2025</v>
      </c>
      <c r="E2304" s="56">
        <v>2</v>
      </c>
      <c r="F2304" s="57" t="s">
        <v>573</v>
      </c>
      <c r="G2304" s="57" t="s">
        <v>96</v>
      </c>
      <c r="H2304" s="57" t="s">
        <v>570</v>
      </c>
      <c r="I2304" s="59" t="s">
        <v>42</v>
      </c>
      <c r="J2304" s="60">
        <v>19.68</v>
      </c>
      <c r="K2304" s="60">
        <f t="shared" si="53"/>
        <v>39.36</v>
      </c>
      <c r="L2304" s="60"/>
      <c r="M2304" s="55" t="s">
        <v>51</v>
      </c>
      <c r="N2304" s="60">
        <f t="shared" si="52"/>
        <v>39.36</v>
      </c>
      <c r="O2304" s="54">
        <v>45812</v>
      </c>
      <c r="P2304" s="62">
        <v>653080</v>
      </c>
      <c r="R2304" t="str">
        <f t="shared" si="55"/>
        <v>Jun/25</v>
      </c>
    </row>
    <row r="2305" spans="2:18" ht="15.75" customHeight="1">
      <c r="B2305" s="54">
        <v>45809</v>
      </c>
      <c r="C2305" s="55" t="s">
        <v>263</v>
      </c>
      <c r="D2305" s="55">
        <v>2025</v>
      </c>
      <c r="E2305" s="56">
        <v>2</v>
      </c>
      <c r="F2305" s="57" t="s">
        <v>572</v>
      </c>
      <c r="G2305" s="57" t="s">
        <v>96</v>
      </c>
      <c r="H2305" s="57" t="s">
        <v>570</v>
      </c>
      <c r="I2305" s="59" t="s">
        <v>42</v>
      </c>
      <c r="J2305" s="60">
        <v>17.52</v>
      </c>
      <c r="K2305" s="60">
        <f t="shared" si="53"/>
        <v>35.04</v>
      </c>
      <c r="L2305" s="60"/>
      <c r="M2305" s="55" t="s">
        <v>51</v>
      </c>
      <c r="N2305" s="60">
        <f t="shared" si="52"/>
        <v>35.04</v>
      </c>
      <c r="O2305" s="54">
        <v>45812</v>
      </c>
      <c r="P2305" s="62">
        <v>653080</v>
      </c>
      <c r="R2305" t="str">
        <f t="shared" si="55"/>
        <v>Jun/25</v>
      </c>
    </row>
    <row r="2306" spans="2:18" ht="15.75" customHeight="1">
      <c r="B2306" s="54">
        <v>45809</v>
      </c>
      <c r="C2306" s="55" t="s">
        <v>263</v>
      </c>
      <c r="D2306" s="55">
        <v>2025</v>
      </c>
      <c r="E2306" s="56">
        <v>8</v>
      </c>
      <c r="F2306" s="57" t="s">
        <v>904</v>
      </c>
      <c r="G2306" s="57" t="s">
        <v>96</v>
      </c>
      <c r="H2306" s="57" t="s">
        <v>570</v>
      </c>
      <c r="I2306" s="59" t="s">
        <v>42</v>
      </c>
      <c r="J2306" s="60">
        <v>36.9</v>
      </c>
      <c r="K2306" s="60">
        <f t="shared" si="53"/>
        <v>295.2</v>
      </c>
      <c r="L2306" s="60"/>
      <c r="M2306" s="55" t="s">
        <v>51</v>
      </c>
      <c r="N2306" s="60">
        <f t="shared" si="52"/>
        <v>295.2</v>
      </c>
      <c r="O2306" s="54">
        <v>45812</v>
      </c>
      <c r="P2306" s="62">
        <v>653080</v>
      </c>
      <c r="R2306" t="str">
        <f t="shared" si="55"/>
        <v>Jun/25</v>
      </c>
    </row>
    <row r="2307" spans="2:18" ht="15.75" customHeight="1">
      <c r="B2307" s="54">
        <v>45809</v>
      </c>
      <c r="C2307" s="55" t="s">
        <v>263</v>
      </c>
      <c r="D2307" s="55">
        <v>2025</v>
      </c>
      <c r="E2307" s="56">
        <v>15</v>
      </c>
      <c r="F2307" s="57" t="s">
        <v>615</v>
      </c>
      <c r="G2307" s="57" t="s">
        <v>96</v>
      </c>
      <c r="H2307" s="57" t="s">
        <v>570</v>
      </c>
      <c r="I2307" s="59" t="s">
        <v>42</v>
      </c>
      <c r="J2307" s="60">
        <v>18.600000000000001</v>
      </c>
      <c r="K2307" s="60">
        <f t="shared" si="53"/>
        <v>279</v>
      </c>
      <c r="L2307" s="60"/>
      <c r="M2307" s="55" t="s">
        <v>51</v>
      </c>
      <c r="N2307" s="60">
        <f t="shared" si="52"/>
        <v>279</v>
      </c>
      <c r="O2307" s="54">
        <v>45812</v>
      </c>
      <c r="P2307" s="62">
        <v>653080</v>
      </c>
      <c r="R2307" t="str">
        <f t="shared" ref="R2307:R2370" si="56">IF(B2307="","",PROPER(TEXT(B2307,"mmm/aa")))</f>
        <v>Jun/25</v>
      </c>
    </row>
    <row r="2308" spans="2:18" ht="15.75" customHeight="1">
      <c r="B2308" s="54">
        <v>45809</v>
      </c>
      <c r="C2308" s="55" t="s">
        <v>263</v>
      </c>
      <c r="D2308" s="55">
        <v>2025</v>
      </c>
      <c r="E2308" s="56">
        <v>6</v>
      </c>
      <c r="F2308" s="57" t="s">
        <v>304</v>
      </c>
      <c r="G2308" s="57" t="s">
        <v>96</v>
      </c>
      <c r="H2308" s="57" t="s">
        <v>570</v>
      </c>
      <c r="I2308" s="59" t="s">
        <v>42</v>
      </c>
      <c r="J2308" s="60">
        <v>19.2</v>
      </c>
      <c r="K2308" s="60">
        <f t="shared" si="53"/>
        <v>115.19999999999999</v>
      </c>
      <c r="L2308" s="60"/>
      <c r="M2308" s="55" t="s">
        <v>51</v>
      </c>
      <c r="N2308" s="60">
        <f t="shared" si="52"/>
        <v>115.19999999999999</v>
      </c>
      <c r="O2308" s="54">
        <v>45812</v>
      </c>
      <c r="P2308" s="62">
        <v>653080</v>
      </c>
      <c r="R2308" t="str">
        <f t="shared" si="56"/>
        <v>Jun/25</v>
      </c>
    </row>
    <row r="2309" spans="2:18" ht="15.75" customHeight="1">
      <c r="B2309" s="54">
        <v>45809</v>
      </c>
      <c r="C2309" s="55" t="s">
        <v>263</v>
      </c>
      <c r="D2309" s="55">
        <v>2025</v>
      </c>
      <c r="E2309" s="56">
        <v>2</v>
      </c>
      <c r="F2309" s="57" t="s">
        <v>305</v>
      </c>
      <c r="G2309" s="57" t="s">
        <v>96</v>
      </c>
      <c r="H2309" s="57" t="s">
        <v>570</v>
      </c>
      <c r="I2309" s="59" t="s">
        <v>42</v>
      </c>
      <c r="J2309" s="60">
        <v>18.239999999999998</v>
      </c>
      <c r="K2309" s="60">
        <f t="shared" si="53"/>
        <v>36.479999999999997</v>
      </c>
      <c r="L2309" s="60"/>
      <c r="M2309" s="55" t="s">
        <v>51</v>
      </c>
      <c r="N2309" s="60">
        <f t="shared" si="52"/>
        <v>36.479999999999997</v>
      </c>
      <c r="O2309" s="54">
        <v>45812</v>
      </c>
      <c r="P2309" s="62">
        <v>653080</v>
      </c>
      <c r="R2309" t="str">
        <f t="shared" si="56"/>
        <v>Jun/25</v>
      </c>
    </row>
    <row r="2310" spans="2:18" ht="15.75" customHeight="1">
      <c r="B2310" s="54">
        <v>45809</v>
      </c>
      <c r="C2310" s="55" t="s">
        <v>263</v>
      </c>
      <c r="D2310" s="55">
        <v>2025</v>
      </c>
      <c r="E2310" s="56">
        <v>2</v>
      </c>
      <c r="F2310" s="57" t="s">
        <v>495</v>
      </c>
      <c r="G2310" s="57" t="s">
        <v>96</v>
      </c>
      <c r="H2310" s="57" t="s">
        <v>570</v>
      </c>
      <c r="I2310" s="59" t="s">
        <v>42</v>
      </c>
      <c r="J2310" s="60">
        <v>18.18</v>
      </c>
      <c r="K2310" s="60">
        <f t="shared" si="53"/>
        <v>36.36</v>
      </c>
      <c r="L2310" s="60"/>
      <c r="M2310" s="55" t="s">
        <v>51</v>
      </c>
      <c r="N2310" s="60">
        <f t="shared" si="52"/>
        <v>36.36</v>
      </c>
      <c r="O2310" s="54">
        <v>45812</v>
      </c>
      <c r="P2310" s="62">
        <v>653080</v>
      </c>
      <c r="R2310" t="str">
        <f t="shared" si="56"/>
        <v>Jun/25</v>
      </c>
    </row>
    <row r="2311" spans="2:18" ht="15.75" customHeight="1">
      <c r="B2311" s="54">
        <v>45809</v>
      </c>
      <c r="C2311" s="55" t="s">
        <v>263</v>
      </c>
      <c r="D2311" s="55">
        <v>2025</v>
      </c>
      <c r="E2311" s="56">
        <v>5</v>
      </c>
      <c r="F2311" s="57" t="s">
        <v>201</v>
      </c>
      <c r="G2311" s="57" t="s">
        <v>96</v>
      </c>
      <c r="H2311" s="57" t="s">
        <v>570</v>
      </c>
      <c r="I2311" s="59" t="s">
        <v>42</v>
      </c>
      <c r="J2311" s="60">
        <v>18.239999999999998</v>
      </c>
      <c r="K2311" s="60">
        <f t="shared" si="53"/>
        <v>91.199999999999989</v>
      </c>
      <c r="L2311" s="60"/>
      <c r="M2311" s="55" t="s">
        <v>51</v>
      </c>
      <c r="N2311" s="60">
        <f t="shared" si="52"/>
        <v>91.199999999999989</v>
      </c>
      <c r="O2311" s="54">
        <v>45812</v>
      </c>
      <c r="P2311" s="62">
        <v>653080</v>
      </c>
      <c r="R2311" t="str">
        <f t="shared" si="56"/>
        <v>Jun/25</v>
      </c>
    </row>
    <row r="2312" spans="2:18" ht="15.75" customHeight="1">
      <c r="B2312" s="54">
        <v>45809</v>
      </c>
      <c r="C2312" s="55" t="s">
        <v>263</v>
      </c>
      <c r="D2312" s="55">
        <v>2025</v>
      </c>
      <c r="E2312" s="56">
        <v>7</v>
      </c>
      <c r="F2312" s="57" t="s">
        <v>936</v>
      </c>
      <c r="G2312" s="57" t="s">
        <v>46</v>
      </c>
      <c r="H2312" s="57" t="s">
        <v>195</v>
      </c>
      <c r="I2312" s="59" t="s">
        <v>42</v>
      </c>
      <c r="J2312" s="60">
        <v>271.87</v>
      </c>
      <c r="K2312" s="60">
        <f t="shared" si="53"/>
        <v>1903.0900000000001</v>
      </c>
      <c r="L2312" s="60"/>
      <c r="M2312" s="55" t="s">
        <v>51</v>
      </c>
      <c r="N2312" s="60">
        <f t="shared" si="52"/>
        <v>1903.0900000000001</v>
      </c>
      <c r="O2312" s="54">
        <v>45817</v>
      </c>
      <c r="P2312" s="62">
        <v>302222</v>
      </c>
      <c r="R2312" t="str">
        <f t="shared" si="56"/>
        <v>Jun/25</v>
      </c>
    </row>
    <row r="2313" spans="2:18" ht="15.75" customHeight="1">
      <c r="B2313" s="54">
        <v>45809</v>
      </c>
      <c r="C2313" s="55" t="s">
        <v>263</v>
      </c>
      <c r="D2313" s="55">
        <v>2025</v>
      </c>
      <c r="E2313" s="56">
        <v>2</v>
      </c>
      <c r="F2313" s="57" t="s">
        <v>196</v>
      </c>
      <c r="G2313" s="57" t="s">
        <v>46</v>
      </c>
      <c r="H2313" s="57" t="s">
        <v>195</v>
      </c>
      <c r="I2313" s="59" t="s">
        <v>42</v>
      </c>
      <c r="J2313" s="60">
        <v>223.6</v>
      </c>
      <c r="K2313" s="60">
        <f t="shared" si="53"/>
        <v>447.2</v>
      </c>
      <c r="L2313" s="60"/>
      <c r="M2313" s="55" t="s">
        <v>51</v>
      </c>
      <c r="N2313" s="60">
        <f t="shared" si="52"/>
        <v>447.2</v>
      </c>
      <c r="O2313" s="54">
        <v>45817</v>
      </c>
      <c r="P2313" s="62">
        <v>302222</v>
      </c>
      <c r="R2313" t="str">
        <f t="shared" si="56"/>
        <v>Jun/25</v>
      </c>
    </row>
    <row r="2314" spans="2:18" ht="15.75" customHeight="1">
      <c r="B2314" s="54">
        <v>45809</v>
      </c>
      <c r="C2314" s="55" t="s">
        <v>263</v>
      </c>
      <c r="D2314" s="55">
        <v>2025</v>
      </c>
      <c r="E2314" s="56">
        <v>1</v>
      </c>
      <c r="F2314" s="57" t="s">
        <v>974</v>
      </c>
      <c r="G2314" s="57" t="s">
        <v>46</v>
      </c>
      <c r="H2314" s="57" t="s">
        <v>568</v>
      </c>
      <c r="I2314" s="59" t="s">
        <v>42</v>
      </c>
      <c r="J2314" s="60">
        <v>216.29</v>
      </c>
      <c r="K2314" s="60">
        <f t="shared" si="53"/>
        <v>216.29</v>
      </c>
      <c r="L2314" s="60"/>
      <c r="M2314" s="55" t="s">
        <v>43</v>
      </c>
      <c r="N2314" s="60">
        <f t="shared" si="52"/>
        <v>216.29</v>
      </c>
      <c r="O2314" s="54">
        <v>45809</v>
      </c>
      <c r="P2314" s="62">
        <v>0</v>
      </c>
      <c r="R2314" t="str">
        <f t="shared" si="56"/>
        <v>Jun/25</v>
      </c>
    </row>
    <row r="2315" spans="2:18" ht="15.75" customHeight="1">
      <c r="B2315" s="54">
        <v>45809</v>
      </c>
      <c r="C2315" s="55" t="s">
        <v>263</v>
      </c>
      <c r="D2315" s="55">
        <v>2025</v>
      </c>
      <c r="E2315" s="56">
        <v>1</v>
      </c>
      <c r="F2315" s="57" t="s">
        <v>975</v>
      </c>
      <c r="G2315" s="57" t="s">
        <v>93</v>
      </c>
      <c r="H2315" s="57" t="s">
        <v>369</v>
      </c>
      <c r="I2315" s="59" t="s">
        <v>42</v>
      </c>
      <c r="J2315" s="60">
        <v>24.36</v>
      </c>
      <c r="K2315" s="60">
        <f t="shared" si="53"/>
        <v>24.36</v>
      </c>
      <c r="L2315" s="60"/>
      <c r="M2315" s="55" t="s">
        <v>43</v>
      </c>
      <c r="N2315" s="60">
        <f t="shared" si="52"/>
        <v>24.36</v>
      </c>
      <c r="O2315" s="54">
        <v>45809</v>
      </c>
      <c r="P2315" s="62">
        <v>0</v>
      </c>
      <c r="R2315" t="str">
        <f t="shared" si="56"/>
        <v>Jun/25</v>
      </c>
    </row>
    <row r="2316" spans="2:18" ht="15.75" customHeight="1">
      <c r="B2316" s="54">
        <v>45809</v>
      </c>
      <c r="C2316" s="55" t="s">
        <v>263</v>
      </c>
      <c r="D2316" s="55">
        <v>2025</v>
      </c>
      <c r="E2316" s="56">
        <v>1</v>
      </c>
      <c r="F2316" s="57" t="s">
        <v>864</v>
      </c>
      <c r="G2316" s="57" t="s">
        <v>104</v>
      </c>
      <c r="H2316" s="57" t="s">
        <v>369</v>
      </c>
      <c r="I2316" s="59" t="s">
        <v>42</v>
      </c>
      <c r="J2316" s="60">
        <v>28.08</v>
      </c>
      <c r="K2316" s="60">
        <f t="shared" si="53"/>
        <v>28.08</v>
      </c>
      <c r="L2316" s="60"/>
      <c r="M2316" s="55" t="s">
        <v>43</v>
      </c>
      <c r="N2316" s="60">
        <f t="shared" si="52"/>
        <v>28.08</v>
      </c>
      <c r="O2316" s="54">
        <v>45809</v>
      </c>
      <c r="P2316" s="62">
        <v>0</v>
      </c>
      <c r="R2316" t="str">
        <f t="shared" si="56"/>
        <v>Jun/25</v>
      </c>
    </row>
    <row r="2317" spans="2:18" ht="15.75" customHeight="1">
      <c r="B2317" s="54">
        <v>45809</v>
      </c>
      <c r="C2317" s="55" t="s">
        <v>263</v>
      </c>
      <c r="D2317" s="55">
        <v>2025</v>
      </c>
      <c r="E2317" s="56">
        <v>6</v>
      </c>
      <c r="F2317" s="57" t="s">
        <v>797</v>
      </c>
      <c r="G2317" s="57" t="s">
        <v>40</v>
      </c>
      <c r="H2317" s="57" t="s">
        <v>369</v>
      </c>
      <c r="I2317" s="59" t="s">
        <v>42</v>
      </c>
      <c r="J2317" s="60">
        <v>18.489999999999998</v>
      </c>
      <c r="K2317" s="60">
        <f t="shared" si="53"/>
        <v>110.94</v>
      </c>
      <c r="L2317" s="60"/>
      <c r="M2317" s="55" t="s">
        <v>43</v>
      </c>
      <c r="N2317" s="60">
        <f t="shared" si="52"/>
        <v>110.94</v>
      </c>
      <c r="O2317" s="54">
        <v>45809</v>
      </c>
      <c r="P2317" s="62">
        <v>0</v>
      </c>
      <c r="R2317" t="str">
        <f t="shared" si="56"/>
        <v>Jun/25</v>
      </c>
    </row>
    <row r="2318" spans="2:18" ht="15.75" customHeight="1">
      <c r="B2318" s="54">
        <v>45809</v>
      </c>
      <c r="C2318" s="55" t="s">
        <v>263</v>
      </c>
      <c r="D2318" s="55">
        <v>2025</v>
      </c>
      <c r="E2318" s="56">
        <v>1</v>
      </c>
      <c r="F2318" s="57" t="s">
        <v>271</v>
      </c>
      <c r="G2318" s="57" t="s">
        <v>46</v>
      </c>
      <c r="H2318" s="57" t="s">
        <v>369</v>
      </c>
      <c r="I2318" s="59" t="s">
        <v>42</v>
      </c>
      <c r="J2318" s="60">
        <v>94.64</v>
      </c>
      <c r="K2318" s="60">
        <f t="shared" si="53"/>
        <v>94.64</v>
      </c>
      <c r="L2318" s="60"/>
      <c r="M2318" s="55" t="s">
        <v>43</v>
      </c>
      <c r="N2318" s="60">
        <f t="shared" si="52"/>
        <v>94.64</v>
      </c>
      <c r="O2318" s="54">
        <v>45809</v>
      </c>
      <c r="P2318" s="62">
        <v>0</v>
      </c>
      <c r="R2318" t="str">
        <f t="shared" si="56"/>
        <v>Jun/25</v>
      </c>
    </row>
    <row r="2319" spans="2:18" ht="15.75" customHeight="1">
      <c r="B2319" s="54">
        <v>45809</v>
      </c>
      <c r="C2319" s="55" t="s">
        <v>263</v>
      </c>
      <c r="D2319" s="55">
        <v>2025</v>
      </c>
      <c r="E2319" s="56">
        <v>1</v>
      </c>
      <c r="F2319" s="58" t="s">
        <v>976</v>
      </c>
      <c r="G2319" s="57" t="s">
        <v>108</v>
      </c>
      <c r="H2319" s="58" t="s">
        <v>977</v>
      </c>
      <c r="I2319" s="59" t="s">
        <v>42</v>
      </c>
      <c r="J2319" s="96">
        <v>500</v>
      </c>
      <c r="K2319" s="60">
        <f t="shared" si="53"/>
        <v>500</v>
      </c>
      <c r="L2319" s="60"/>
      <c r="M2319" s="55" t="s">
        <v>43</v>
      </c>
      <c r="N2319" s="60">
        <f t="shared" si="52"/>
        <v>500</v>
      </c>
      <c r="O2319" s="54">
        <v>45809</v>
      </c>
      <c r="P2319" s="97">
        <v>0</v>
      </c>
      <c r="R2319" t="str">
        <f t="shared" si="56"/>
        <v>Jun/25</v>
      </c>
    </row>
    <row r="2320" spans="2:18" ht="15.75" customHeight="1">
      <c r="B2320" s="54">
        <v>45809</v>
      </c>
      <c r="C2320" s="55" t="s">
        <v>263</v>
      </c>
      <c r="D2320" s="55">
        <v>2025</v>
      </c>
      <c r="E2320" s="56">
        <v>3</v>
      </c>
      <c r="F2320" s="58" t="s">
        <v>160</v>
      </c>
      <c r="G2320" s="57" t="s">
        <v>108</v>
      </c>
      <c r="H2320" s="58" t="s">
        <v>125</v>
      </c>
      <c r="I2320" s="59" t="s">
        <v>42</v>
      </c>
      <c r="J2320" s="96">
        <v>435</v>
      </c>
      <c r="K2320" s="60">
        <f t="shared" si="53"/>
        <v>1305</v>
      </c>
      <c r="L2320" s="60"/>
      <c r="M2320" s="55" t="s">
        <v>43</v>
      </c>
      <c r="N2320" s="60">
        <f t="shared" si="52"/>
        <v>1305</v>
      </c>
      <c r="O2320" s="54">
        <v>45836</v>
      </c>
      <c r="P2320" s="97">
        <v>0</v>
      </c>
      <c r="R2320" t="str">
        <f t="shared" si="56"/>
        <v>Jun/25</v>
      </c>
    </row>
    <row r="2321" spans="2:18" ht="15.75" customHeight="1">
      <c r="B2321" s="54">
        <v>45810</v>
      </c>
      <c r="C2321" s="55" t="s">
        <v>263</v>
      </c>
      <c r="D2321" s="55">
        <v>2025</v>
      </c>
      <c r="E2321" s="56">
        <v>1</v>
      </c>
      <c r="F2321" s="57" t="s">
        <v>974</v>
      </c>
      <c r="G2321" s="57" t="s">
        <v>46</v>
      </c>
      <c r="H2321" s="57" t="s">
        <v>568</v>
      </c>
      <c r="I2321" s="59" t="s">
        <v>42</v>
      </c>
      <c r="J2321" s="60">
        <v>284.91000000000003</v>
      </c>
      <c r="K2321" s="60">
        <f t="shared" si="53"/>
        <v>284.91000000000003</v>
      </c>
      <c r="L2321" s="60"/>
      <c r="M2321" s="55" t="s">
        <v>43</v>
      </c>
      <c r="N2321" s="60">
        <f t="shared" si="52"/>
        <v>284.91000000000003</v>
      </c>
      <c r="O2321" s="54">
        <v>45810</v>
      </c>
      <c r="P2321" s="62">
        <v>0</v>
      </c>
      <c r="R2321" t="str">
        <f t="shared" si="56"/>
        <v>Jun/25</v>
      </c>
    </row>
    <row r="2322" spans="2:18" ht="15.75" customHeight="1">
      <c r="B2322" s="54">
        <v>45810</v>
      </c>
      <c r="C2322" s="55" t="s">
        <v>263</v>
      </c>
      <c r="D2322" s="55">
        <v>2025</v>
      </c>
      <c r="E2322" s="56">
        <v>1</v>
      </c>
      <c r="F2322" s="57" t="s">
        <v>978</v>
      </c>
      <c r="G2322" s="57" t="s">
        <v>108</v>
      </c>
      <c r="H2322" s="57" t="s">
        <v>979</v>
      </c>
      <c r="I2322" s="59" t="s">
        <v>42</v>
      </c>
      <c r="J2322" s="60">
        <v>517</v>
      </c>
      <c r="K2322" s="60">
        <f t="shared" si="53"/>
        <v>517</v>
      </c>
      <c r="L2322" s="60"/>
      <c r="M2322" s="55" t="s">
        <v>43</v>
      </c>
      <c r="N2322" s="60">
        <f t="shared" si="52"/>
        <v>517</v>
      </c>
      <c r="O2322" s="54">
        <v>45810</v>
      </c>
      <c r="P2322" s="62">
        <v>0</v>
      </c>
      <c r="R2322" t="str">
        <f t="shared" si="56"/>
        <v>Jun/25</v>
      </c>
    </row>
    <row r="2323" spans="2:18" ht="15.75" customHeight="1">
      <c r="B2323" s="54">
        <v>45810</v>
      </c>
      <c r="C2323" s="55" t="s">
        <v>263</v>
      </c>
      <c r="D2323" s="55">
        <v>2025</v>
      </c>
      <c r="E2323" s="56">
        <v>1</v>
      </c>
      <c r="F2323" s="57" t="s">
        <v>39</v>
      </c>
      <c r="G2323" s="57" t="s">
        <v>40</v>
      </c>
      <c r="H2323" s="57" t="s">
        <v>300</v>
      </c>
      <c r="I2323" s="59" t="s">
        <v>42</v>
      </c>
      <c r="J2323" s="60">
        <v>382.5</v>
      </c>
      <c r="K2323" s="60">
        <f t="shared" si="53"/>
        <v>382.5</v>
      </c>
      <c r="L2323" s="60"/>
      <c r="M2323" s="55" t="s">
        <v>43</v>
      </c>
      <c r="N2323" s="60">
        <f t="shared" si="52"/>
        <v>382.5</v>
      </c>
      <c r="O2323" s="54">
        <v>45810</v>
      </c>
      <c r="P2323" s="62">
        <v>0</v>
      </c>
      <c r="R2323" t="str">
        <f t="shared" si="56"/>
        <v>Jun/25</v>
      </c>
    </row>
    <row r="2324" spans="2:18" ht="15.75" customHeight="1">
      <c r="B2324" s="54">
        <v>45810</v>
      </c>
      <c r="C2324" s="55" t="s">
        <v>263</v>
      </c>
      <c r="D2324" s="55">
        <v>2025</v>
      </c>
      <c r="E2324" s="56">
        <v>10</v>
      </c>
      <c r="F2324" s="58" t="s">
        <v>975</v>
      </c>
      <c r="G2324" s="57" t="s">
        <v>93</v>
      </c>
      <c r="H2324" s="58" t="s">
        <v>68</v>
      </c>
      <c r="I2324" s="59" t="s">
        <v>42</v>
      </c>
      <c r="J2324" s="96">
        <v>6.2</v>
      </c>
      <c r="K2324" s="60">
        <f t="shared" si="53"/>
        <v>62</v>
      </c>
      <c r="L2324" s="60"/>
      <c r="M2324" s="55" t="s">
        <v>43</v>
      </c>
      <c r="N2324" s="60">
        <f t="shared" si="52"/>
        <v>62</v>
      </c>
      <c r="O2324" s="54">
        <v>45817</v>
      </c>
      <c r="P2324" s="97">
        <v>1331404</v>
      </c>
      <c r="R2324" t="str">
        <f t="shared" si="56"/>
        <v>Jun/25</v>
      </c>
    </row>
    <row r="2325" spans="2:18" ht="15.75" customHeight="1">
      <c r="B2325" s="54">
        <v>45810</v>
      </c>
      <c r="C2325" s="55" t="s">
        <v>263</v>
      </c>
      <c r="D2325" s="55">
        <v>2025</v>
      </c>
      <c r="E2325" s="56">
        <v>5</v>
      </c>
      <c r="F2325" s="58" t="s">
        <v>913</v>
      </c>
      <c r="G2325" s="57" t="s">
        <v>46</v>
      </c>
      <c r="H2325" s="58" t="s">
        <v>68</v>
      </c>
      <c r="I2325" s="59" t="s">
        <v>42</v>
      </c>
      <c r="J2325" s="96">
        <v>43.9</v>
      </c>
      <c r="K2325" s="60">
        <f t="shared" si="53"/>
        <v>219.5</v>
      </c>
      <c r="L2325" s="60"/>
      <c r="M2325" s="55" t="s">
        <v>43</v>
      </c>
      <c r="N2325" s="60">
        <f t="shared" si="52"/>
        <v>219.5</v>
      </c>
      <c r="O2325" s="54">
        <v>45817</v>
      </c>
      <c r="P2325" s="97">
        <v>1331404</v>
      </c>
      <c r="R2325" t="str">
        <f t="shared" si="56"/>
        <v>Jun/25</v>
      </c>
    </row>
    <row r="2326" spans="2:18" ht="15.75" customHeight="1">
      <c r="B2326" s="54">
        <v>45810</v>
      </c>
      <c r="C2326" s="55" t="s">
        <v>263</v>
      </c>
      <c r="D2326" s="55">
        <v>2025</v>
      </c>
      <c r="E2326" s="56">
        <v>84</v>
      </c>
      <c r="F2326" s="58" t="s">
        <v>595</v>
      </c>
      <c r="G2326" s="57" t="s">
        <v>96</v>
      </c>
      <c r="H2326" s="58" t="s">
        <v>594</v>
      </c>
      <c r="I2326" s="59" t="s">
        <v>42</v>
      </c>
      <c r="J2326" s="96">
        <v>1.59</v>
      </c>
      <c r="K2326" s="60">
        <f t="shared" si="53"/>
        <v>133.56</v>
      </c>
      <c r="L2326" s="60"/>
      <c r="M2326" s="55" t="s">
        <v>43</v>
      </c>
      <c r="N2326" s="60">
        <f t="shared" si="52"/>
        <v>133.56</v>
      </c>
      <c r="O2326" s="54">
        <v>45824</v>
      </c>
      <c r="P2326" s="97">
        <v>925329</v>
      </c>
      <c r="R2326" t="str">
        <f t="shared" si="56"/>
        <v>Jun/25</v>
      </c>
    </row>
    <row r="2327" spans="2:18" ht="15.75" customHeight="1">
      <c r="B2327" s="54">
        <v>45810</v>
      </c>
      <c r="C2327" s="55" t="s">
        <v>263</v>
      </c>
      <c r="D2327" s="55">
        <v>2025</v>
      </c>
      <c r="E2327" s="56">
        <v>84</v>
      </c>
      <c r="F2327" s="58" t="s">
        <v>597</v>
      </c>
      <c r="G2327" s="57" t="s">
        <v>96</v>
      </c>
      <c r="H2327" s="58" t="s">
        <v>594</v>
      </c>
      <c r="I2327" s="59" t="s">
        <v>42</v>
      </c>
      <c r="J2327" s="96">
        <v>1.0900000000000001</v>
      </c>
      <c r="K2327" s="60">
        <f t="shared" si="53"/>
        <v>91.56</v>
      </c>
      <c r="L2327" s="60"/>
      <c r="M2327" s="55" t="s">
        <v>43</v>
      </c>
      <c r="N2327" s="60">
        <f t="shared" si="52"/>
        <v>91.56</v>
      </c>
      <c r="O2327" s="54">
        <v>45824</v>
      </c>
      <c r="P2327" s="97">
        <v>925329</v>
      </c>
      <c r="R2327" t="str">
        <f t="shared" si="56"/>
        <v>Jun/25</v>
      </c>
    </row>
    <row r="2328" spans="2:18" ht="15.75" customHeight="1">
      <c r="B2328" s="54">
        <v>45810</v>
      </c>
      <c r="C2328" s="55" t="s">
        <v>263</v>
      </c>
      <c r="D2328" s="55">
        <v>2025</v>
      </c>
      <c r="E2328" s="56">
        <v>84</v>
      </c>
      <c r="F2328" s="58" t="s">
        <v>980</v>
      </c>
      <c r="G2328" s="57" t="s">
        <v>96</v>
      </c>
      <c r="H2328" s="58" t="s">
        <v>594</v>
      </c>
      <c r="I2328" s="59" t="s">
        <v>42</v>
      </c>
      <c r="J2328" s="96">
        <v>1.0900000000000001</v>
      </c>
      <c r="K2328" s="60">
        <f t="shared" si="53"/>
        <v>91.56</v>
      </c>
      <c r="L2328" s="60"/>
      <c r="M2328" s="55" t="s">
        <v>43</v>
      </c>
      <c r="N2328" s="60">
        <f t="shared" si="52"/>
        <v>91.56</v>
      </c>
      <c r="O2328" s="54">
        <v>45824</v>
      </c>
      <c r="P2328" s="97">
        <v>925329</v>
      </c>
      <c r="R2328" t="str">
        <f t="shared" si="56"/>
        <v>Jun/25</v>
      </c>
    </row>
    <row r="2329" spans="2:18" ht="15.75" customHeight="1">
      <c r="B2329" s="54">
        <v>45810</v>
      </c>
      <c r="C2329" s="55" t="s">
        <v>263</v>
      </c>
      <c r="D2329" s="55">
        <v>2025</v>
      </c>
      <c r="E2329" s="56">
        <v>4</v>
      </c>
      <c r="F2329" s="58" t="s">
        <v>888</v>
      </c>
      <c r="G2329" s="57" t="s">
        <v>46</v>
      </c>
      <c r="H2329" s="58" t="s">
        <v>594</v>
      </c>
      <c r="I2329" s="59" t="s">
        <v>42</v>
      </c>
      <c r="J2329" s="96">
        <v>26.17</v>
      </c>
      <c r="K2329" s="60">
        <f t="shared" si="53"/>
        <v>104.68</v>
      </c>
      <c r="L2329" s="60"/>
      <c r="M2329" s="55" t="s">
        <v>43</v>
      </c>
      <c r="N2329" s="60">
        <f t="shared" si="52"/>
        <v>104.68</v>
      </c>
      <c r="O2329" s="54">
        <v>45824</v>
      </c>
      <c r="P2329" s="97">
        <v>925329</v>
      </c>
      <c r="R2329" t="str">
        <f t="shared" si="56"/>
        <v>Jun/25</v>
      </c>
    </row>
    <row r="2330" spans="2:18" ht="15.75" customHeight="1">
      <c r="B2330" s="54">
        <v>45810</v>
      </c>
      <c r="C2330" s="55" t="s">
        <v>263</v>
      </c>
      <c r="D2330" s="55">
        <v>2025</v>
      </c>
      <c r="E2330" s="56">
        <v>2</v>
      </c>
      <c r="F2330" s="58" t="s">
        <v>741</v>
      </c>
      <c r="G2330" s="57" t="s">
        <v>40</v>
      </c>
      <c r="H2330" s="58" t="s">
        <v>181</v>
      </c>
      <c r="I2330" s="59" t="s">
        <v>42</v>
      </c>
      <c r="J2330" s="96">
        <v>225</v>
      </c>
      <c r="K2330" s="60">
        <f t="shared" si="53"/>
        <v>450</v>
      </c>
      <c r="L2330" s="60"/>
      <c r="M2330" s="55" t="s">
        <v>51</v>
      </c>
      <c r="N2330" s="60">
        <f t="shared" si="52"/>
        <v>450</v>
      </c>
      <c r="O2330" s="54">
        <v>45825</v>
      </c>
      <c r="P2330" s="97">
        <v>6501</v>
      </c>
      <c r="R2330" t="str">
        <f t="shared" si="56"/>
        <v>Jun/25</v>
      </c>
    </row>
    <row r="2331" spans="2:18" ht="15.75" customHeight="1">
      <c r="B2331" s="54">
        <v>45810</v>
      </c>
      <c r="C2331" s="55" t="s">
        <v>263</v>
      </c>
      <c r="D2331" s="55">
        <v>2025</v>
      </c>
      <c r="E2331" s="56">
        <v>6</v>
      </c>
      <c r="F2331" s="58" t="s">
        <v>676</v>
      </c>
      <c r="G2331" s="57" t="s">
        <v>40</v>
      </c>
      <c r="H2331" s="58" t="s">
        <v>181</v>
      </c>
      <c r="I2331" s="59" t="s">
        <v>42</v>
      </c>
      <c r="J2331" s="96">
        <v>69</v>
      </c>
      <c r="K2331" s="60">
        <f t="shared" si="53"/>
        <v>414</v>
      </c>
      <c r="L2331" s="60"/>
      <c r="M2331" s="55" t="s">
        <v>51</v>
      </c>
      <c r="N2331" s="60">
        <f t="shared" si="52"/>
        <v>414</v>
      </c>
      <c r="O2331" s="54">
        <v>45825</v>
      </c>
      <c r="P2331" s="97">
        <v>6501</v>
      </c>
      <c r="R2331" t="str">
        <f t="shared" si="56"/>
        <v>Jun/25</v>
      </c>
    </row>
    <row r="2332" spans="2:18" ht="15.75" customHeight="1">
      <c r="B2332" s="54">
        <v>45810</v>
      </c>
      <c r="C2332" s="55" t="s">
        <v>263</v>
      </c>
      <c r="D2332" s="55">
        <v>2025</v>
      </c>
      <c r="E2332" s="56">
        <v>6</v>
      </c>
      <c r="F2332" s="58" t="s">
        <v>632</v>
      </c>
      <c r="G2332" s="57" t="s">
        <v>40</v>
      </c>
      <c r="H2332" s="58" t="s">
        <v>181</v>
      </c>
      <c r="I2332" s="59" t="s">
        <v>42</v>
      </c>
      <c r="J2332" s="96">
        <v>38</v>
      </c>
      <c r="K2332" s="60">
        <f t="shared" si="53"/>
        <v>228</v>
      </c>
      <c r="L2332" s="60"/>
      <c r="M2332" s="55" t="s">
        <v>51</v>
      </c>
      <c r="N2332" s="60">
        <f t="shared" si="52"/>
        <v>228</v>
      </c>
      <c r="O2332" s="54">
        <v>45825</v>
      </c>
      <c r="P2332" s="97">
        <v>6501</v>
      </c>
      <c r="R2332" t="str">
        <f t="shared" si="56"/>
        <v>Jun/25</v>
      </c>
    </row>
    <row r="2333" spans="2:18" ht="15.75" customHeight="1">
      <c r="B2333" s="54">
        <v>45810</v>
      </c>
      <c r="C2333" s="55" t="s">
        <v>263</v>
      </c>
      <c r="D2333" s="55">
        <v>2025</v>
      </c>
      <c r="E2333" s="56">
        <v>8</v>
      </c>
      <c r="F2333" s="58" t="s">
        <v>692</v>
      </c>
      <c r="G2333" s="57" t="s">
        <v>40</v>
      </c>
      <c r="H2333" s="58" t="s">
        <v>91</v>
      </c>
      <c r="I2333" s="59" t="s">
        <v>42</v>
      </c>
      <c r="J2333" s="96">
        <v>135</v>
      </c>
      <c r="K2333" s="60">
        <f t="shared" si="53"/>
        <v>1080</v>
      </c>
      <c r="L2333" s="60"/>
      <c r="M2333" s="55" t="s">
        <v>51</v>
      </c>
      <c r="N2333" s="60">
        <f t="shared" si="52"/>
        <v>1080</v>
      </c>
      <c r="O2333" s="54">
        <v>45828</v>
      </c>
      <c r="P2333" s="97">
        <v>10502</v>
      </c>
      <c r="R2333" t="str">
        <f t="shared" si="56"/>
        <v>Jun/25</v>
      </c>
    </row>
    <row r="2334" spans="2:18" ht="15.75" customHeight="1">
      <c r="B2334" s="54">
        <v>45810</v>
      </c>
      <c r="C2334" s="55" t="s">
        <v>263</v>
      </c>
      <c r="D2334" s="55">
        <v>2025</v>
      </c>
      <c r="E2334" s="56">
        <v>2</v>
      </c>
      <c r="F2334" s="58" t="s">
        <v>715</v>
      </c>
      <c r="G2334" s="57" t="s">
        <v>40</v>
      </c>
      <c r="H2334" s="58" t="s">
        <v>91</v>
      </c>
      <c r="I2334" s="59" t="s">
        <v>42</v>
      </c>
      <c r="J2334" s="96">
        <v>268</v>
      </c>
      <c r="K2334" s="60">
        <f t="shared" si="53"/>
        <v>536</v>
      </c>
      <c r="L2334" s="60"/>
      <c r="M2334" s="55" t="s">
        <v>51</v>
      </c>
      <c r="N2334" s="60">
        <f t="shared" si="52"/>
        <v>536</v>
      </c>
      <c r="O2334" s="54">
        <v>45828</v>
      </c>
      <c r="P2334" s="97">
        <v>10502</v>
      </c>
      <c r="R2334" t="str">
        <f t="shared" si="56"/>
        <v>Jun/25</v>
      </c>
    </row>
    <row r="2335" spans="2:18" ht="15.75" customHeight="1">
      <c r="B2335" s="54">
        <v>45810</v>
      </c>
      <c r="C2335" s="55" t="s">
        <v>263</v>
      </c>
      <c r="D2335" s="55">
        <v>2025</v>
      </c>
      <c r="E2335" s="56">
        <v>2</v>
      </c>
      <c r="F2335" s="58" t="s">
        <v>716</v>
      </c>
      <c r="G2335" s="57" t="s">
        <v>40</v>
      </c>
      <c r="H2335" s="58" t="s">
        <v>91</v>
      </c>
      <c r="I2335" s="59" t="s">
        <v>42</v>
      </c>
      <c r="J2335" s="96">
        <v>276</v>
      </c>
      <c r="K2335" s="60">
        <f t="shared" si="53"/>
        <v>552</v>
      </c>
      <c r="L2335" s="60"/>
      <c r="M2335" s="55" t="s">
        <v>51</v>
      </c>
      <c r="N2335" s="60">
        <f t="shared" si="52"/>
        <v>552</v>
      </c>
      <c r="O2335" s="54">
        <v>45828</v>
      </c>
      <c r="P2335" s="97">
        <v>10502</v>
      </c>
      <c r="R2335" t="str">
        <f t="shared" si="56"/>
        <v>Jun/25</v>
      </c>
    </row>
    <row r="2336" spans="2:18" ht="15.75" customHeight="1">
      <c r="B2336" s="54">
        <v>45811</v>
      </c>
      <c r="C2336" s="55" t="s">
        <v>263</v>
      </c>
      <c r="D2336" s="55">
        <v>2025</v>
      </c>
      <c r="E2336" s="56">
        <v>1</v>
      </c>
      <c r="F2336" s="58" t="s">
        <v>981</v>
      </c>
      <c r="G2336" s="57" t="s">
        <v>104</v>
      </c>
      <c r="H2336" s="58" t="s">
        <v>982</v>
      </c>
      <c r="I2336" s="59" t="s">
        <v>42</v>
      </c>
      <c r="J2336" s="96">
        <v>359.8</v>
      </c>
      <c r="K2336" s="60">
        <f t="shared" si="53"/>
        <v>359.8</v>
      </c>
      <c r="L2336" s="60"/>
      <c r="M2336" s="55" t="s">
        <v>43</v>
      </c>
      <c r="N2336" s="60">
        <f t="shared" si="52"/>
        <v>359.8</v>
      </c>
      <c r="O2336" s="54">
        <v>45811</v>
      </c>
      <c r="P2336" s="97">
        <v>0</v>
      </c>
      <c r="R2336" t="str">
        <f t="shared" si="56"/>
        <v>Jun/25</v>
      </c>
    </row>
    <row r="2337" spans="2:18" ht="15.75" customHeight="1">
      <c r="B2337" s="54">
        <v>45811</v>
      </c>
      <c r="C2337" s="55" t="s">
        <v>263</v>
      </c>
      <c r="D2337" s="55">
        <v>2025</v>
      </c>
      <c r="E2337" s="56">
        <v>6</v>
      </c>
      <c r="F2337" s="58" t="s">
        <v>64</v>
      </c>
      <c r="G2337" s="57" t="s">
        <v>46</v>
      </c>
      <c r="H2337" s="58" t="s">
        <v>65</v>
      </c>
      <c r="I2337" s="59" t="s">
        <v>42</v>
      </c>
      <c r="J2337" s="96">
        <v>32.99</v>
      </c>
      <c r="K2337" s="60">
        <f t="shared" si="53"/>
        <v>197.94</v>
      </c>
      <c r="L2337" s="60"/>
      <c r="M2337" s="55" t="s">
        <v>43</v>
      </c>
      <c r="N2337" s="60">
        <f t="shared" si="52"/>
        <v>197.94</v>
      </c>
      <c r="O2337" s="54">
        <v>45823</v>
      </c>
      <c r="P2337" s="97">
        <v>21225</v>
      </c>
      <c r="R2337" t="str">
        <f t="shared" si="56"/>
        <v>Jun/25</v>
      </c>
    </row>
    <row r="2338" spans="2:18" ht="15.75" customHeight="1">
      <c r="B2338" s="54">
        <v>45811</v>
      </c>
      <c r="C2338" s="55" t="s">
        <v>263</v>
      </c>
      <c r="D2338" s="55">
        <v>2025</v>
      </c>
      <c r="E2338" s="56">
        <v>2</v>
      </c>
      <c r="F2338" s="58" t="s">
        <v>66</v>
      </c>
      <c r="G2338" s="57" t="s">
        <v>46</v>
      </c>
      <c r="H2338" s="58" t="s">
        <v>65</v>
      </c>
      <c r="I2338" s="59" t="s">
        <v>42</v>
      </c>
      <c r="J2338" s="96">
        <v>27</v>
      </c>
      <c r="K2338" s="60">
        <f t="shared" si="53"/>
        <v>54</v>
      </c>
      <c r="L2338" s="60"/>
      <c r="M2338" s="55" t="s">
        <v>43</v>
      </c>
      <c r="N2338" s="60">
        <f t="shared" si="52"/>
        <v>54</v>
      </c>
      <c r="O2338" s="54">
        <v>45823</v>
      </c>
      <c r="P2338" s="97">
        <v>21225</v>
      </c>
      <c r="R2338" t="str">
        <f t="shared" si="56"/>
        <v>Jun/25</v>
      </c>
    </row>
    <row r="2339" spans="2:18" ht="15.75" customHeight="1">
      <c r="B2339" s="54">
        <v>45811</v>
      </c>
      <c r="C2339" s="55" t="s">
        <v>263</v>
      </c>
      <c r="D2339" s="55">
        <v>2025</v>
      </c>
      <c r="E2339" s="56">
        <v>1</v>
      </c>
      <c r="F2339" s="58" t="s">
        <v>194</v>
      </c>
      <c r="G2339" s="57" t="s">
        <v>46</v>
      </c>
      <c r="H2339" s="58" t="s">
        <v>195</v>
      </c>
      <c r="I2339" s="59" t="s">
        <v>42</v>
      </c>
      <c r="J2339" s="96">
        <v>129.80000000000001</v>
      </c>
      <c r="K2339" s="60">
        <f t="shared" si="53"/>
        <v>129.80000000000001</v>
      </c>
      <c r="L2339" s="60"/>
      <c r="M2339" s="55" t="s">
        <v>51</v>
      </c>
      <c r="N2339" s="60">
        <f t="shared" si="52"/>
        <v>129.80000000000001</v>
      </c>
      <c r="O2339" s="54">
        <v>45820</v>
      </c>
      <c r="P2339" s="97">
        <v>302678</v>
      </c>
      <c r="R2339" t="str">
        <f t="shared" si="56"/>
        <v>Jun/25</v>
      </c>
    </row>
    <row r="2340" spans="2:18" ht="15.75" customHeight="1">
      <c r="B2340" s="54">
        <v>45811</v>
      </c>
      <c r="C2340" s="55" t="s">
        <v>263</v>
      </c>
      <c r="D2340" s="55">
        <v>2025</v>
      </c>
      <c r="E2340" s="56">
        <v>4</v>
      </c>
      <c r="F2340" s="58" t="s">
        <v>196</v>
      </c>
      <c r="G2340" s="57" t="s">
        <v>46</v>
      </c>
      <c r="H2340" s="58" t="s">
        <v>195</v>
      </c>
      <c r="I2340" s="59" t="s">
        <v>42</v>
      </c>
      <c r="J2340" s="96">
        <v>223.6</v>
      </c>
      <c r="K2340" s="60">
        <f t="shared" si="53"/>
        <v>894.4</v>
      </c>
      <c r="L2340" s="60"/>
      <c r="M2340" s="55" t="s">
        <v>51</v>
      </c>
      <c r="N2340" s="60">
        <f t="shared" si="52"/>
        <v>894.4</v>
      </c>
      <c r="O2340" s="54">
        <v>45820</v>
      </c>
      <c r="P2340" s="97">
        <v>302678</v>
      </c>
      <c r="R2340" t="str">
        <f t="shared" si="56"/>
        <v>Jun/25</v>
      </c>
    </row>
    <row r="2341" spans="2:18" ht="15.75" customHeight="1">
      <c r="B2341" s="54">
        <v>45811</v>
      </c>
      <c r="C2341" s="55" t="s">
        <v>263</v>
      </c>
      <c r="D2341" s="55">
        <v>2025</v>
      </c>
      <c r="E2341" s="56">
        <v>6</v>
      </c>
      <c r="F2341" s="58" t="s">
        <v>86</v>
      </c>
      <c r="G2341" s="57" t="s">
        <v>40</v>
      </c>
      <c r="H2341" s="58" t="s">
        <v>667</v>
      </c>
      <c r="I2341" s="59" t="s">
        <v>42</v>
      </c>
      <c r="J2341" s="96">
        <v>43.99</v>
      </c>
      <c r="K2341" s="60">
        <f t="shared" si="53"/>
        <v>263.94</v>
      </c>
      <c r="L2341" s="60"/>
      <c r="M2341" s="55" t="s">
        <v>51</v>
      </c>
      <c r="N2341" s="60">
        <f t="shared" si="52"/>
        <v>263.94</v>
      </c>
      <c r="O2341" s="54">
        <v>45825</v>
      </c>
      <c r="P2341" s="97">
        <v>538982</v>
      </c>
      <c r="R2341" t="str">
        <f t="shared" si="56"/>
        <v>Jun/25</v>
      </c>
    </row>
    <row r="2342" spans="2:18" ht="15.75" customHeight="1">
      <c r="B2342" s="54">
        <v>45811</v>
      </c>
      <c r="C2342" s="55" t="s">
        <v>263</v>
      </c>
      <c r="D2342" s="55">
        <v>2025</v>
      </c>
      <c r="E2342" s="56">
        <v>6</v>
      </c>
      <c r="F2342" s="58" t="s">
        <v>87</v>
      </c>
      <c r="G2342" s="57" t="s">
        <v>40</v>
      </c>
      <c r="H2342" s="58" t="s">
        <v>667</v>
      </c>
      <c r="I2342" s="59" t="s">
        <v>42</v>
      </c>
      <c r="J2342" s="96">
        <v>43.99</v>
      </c>
      <c r="K2342" s="60">
        <f t="shared" si="53"/>
        <v>263.94</v>
      </c>
      <c r="L2342" s="60"/>
      <c r="M2342" s="55" t="s">
        <v>51</v>
      </c>
      <c r="N2342" s="60">
        <f t="shared" si="52"/>
        <v>263.94</v>
      </c>
      <c r="O2342" s="54">
        <v>45825</v>
      </c>
      <c r="P2342" s="97">
        <v>538982</v>
      </c>
      <c r="R2342" t="str">
        <f t="shared" si="56"/>
        <v>Jun/25</v>
      </c>
    </row>
    <row r="2343" spans="2:18" ht="15.75" customHeight="1">
      <c r="B2343" s="54">
        <v>45811</v>
      </c>
      <c r="C2343" s="55" t="s">
        <v>263</v>
      </c>
      <c r="D2343" s="55">
        <v>2025</v>
      </c>
      <c r="E2343" s="56">
        <v>6</v>
      </c>
      <c r="F2343" s="58" t="s">
        <v>88</v>
      </c>
      <c r="G2343" s="57" t="s">
        <v>40</v>
      </c>
      <c r="H2343" s="58" t="s">
        <v>667</v>
      </c>
      <c r="I2343" s="59" t="s">
        <v>42</v>
      </c>
      <c r="J2343" s="96">
        <v>43.99</v>
      </c>
      <c r="K2343" s="60">
        <f t="shared" si="53"/>
        <v>263.94</v>
      </c>
      <c r="L2343" s="60"/>
      <c r="M2343" s="55" t="s">
        <v>51</v>
      </c>
      <c r="N2343" s="60">
        <f t="shared" si="52"/>
        <v>263.94</v>
      </c>
      <c r="O2343" s="54">
        <v>45825</v>
      </c>
      <c r="P2343" s="97">
        <v>538982</v>
      </c>
      <c r="R2343" t="str">
        <f t="shared" si="56"/>
        <v>Jun/25</v>
      </c>
    </row>
    <row r="2344" spans="2:18" ht="15.75" customHeight="1">
      <c r="B2344" s="54">
        <v>45812</v>
      </c>
      <c r="C2344" s="55" t="s">
        <v>263</v>
      </c>
      <c r="D2344" s="55">
        <v>2025</v>
      </c>
      <c r="E2344" s="56">
        <v>6</v>
      </c>
      <c r="F2344" s="58" t="s">
        <v>886</v>
      </c>
      <c r="G2344" s="57" t="s">
        <v>40</v>
      </c>
      <c r="H2344" s="58" t="s">
        <v>220</v>
      </c>
      <c r="I2344" s="59" t="s">
        <v>42</v>
      </c>
      <c r="J2344" s="96">
        <v>0.75</v>
      </c>
      <c r="K2344" s="60">
        <f t="shared" si="53"/>
        <v>4.5</v>
      </c>
      <c r="L2344" s="60"/>
      <c r="M2344" s="55" t="s">
        <v>43</v>
      </c>
      <c r="N2344" s="60">
        <f t="shared" si="52"/>
        <v>4.5</v>
      </c>
      <c r="O2344" s="54">
        <v>45823</v>
      </c>
      <c r="P2344" s="97">
        <v>25848</v>
      </c>
      <c r="R2344" t="str">
        <f t="shared" si="56"/>
        <v>Jun/25</v>
      </c>
    </row>
    <row r="2345" spans="2:18" ht="15.75" customHeight="1">
      <c r="B2345" s="54">
        <v>45812</v>
      </c>
      <c r="C2345" s="55" t="s">
        <v>263</v>
      </c>
      <c r="D2345" s="55">
        <v>2025</v>
      </c>
      <c r="E2345" s="56">
        <v>3</v>
      </c>
      <c r="F2345" s="58" t="s">
        <v>486</v>
      </c>
      <c r="G2345" s="57" t="s">
        <v>46</v>
      </c>
      <c r="H2345" s="58" t="s">
        <v>220</v>
      </c>
      <c r="I2345" s="59" t="s">
        <v>42</v>
      </c>
      <c r="J2345" s="96">
        <v>6.5</v>
      </c>
      <c r="K2345" s="60">
        <f t="shared" si="53"/>
        <v>19.5</v>
      </c>
      <c r="L2345" s="60"/>
      <c r="M2345" s="55" t="s">
        <v>43</v>
      </c>
      <c r="N2345" s="60">
        <f t="shared" si="52"/>
        <v>19.5</v>
      </c>
      <c r="O2345" s="54">
        <v>45823</v>
      </c>
      <c r="P2345" s="97">
        <v>25848</v>
      </c>
      <c r="R2345" t="str">
        <f t="shared" si="56"/>
        <v>Jun/25</v>
      </c>
    </row>
    <row r="2346" spans="2:18" ht="15.75" customHeight="1">
      <c r="B2346" s="54">
        <v>45812</v>
      </c>
      <c r="C2346" s="55" t="s">
        <v>263</v>
      </c>
      <c r="D2346" s="55">
        <v>2025</v>
      </c>
      <c r="E2346" s="56">
        <v>2</v>
      </c>
      <c r="F2346" s="58" t="s">
        <v>743</v>
      </c>
      <c r="G2346" s="57" t="s">
        <v>46</v>
      </c>
      <c r="H2346" s="58" t="s">
        <v>220</v>
      </c>
      <c r="I2346" s="59" t="s">
        <v>42</v>
      </c>
      <c r="J2346" s="96">
        <v>6</v>
      </c>
      <c r="K2346" s="60">
        <f t="shared" si="53"/>
        <v>12</v>
      </c>
      <c r="L2346" s="60"/>
      <c r="M2346" s="55" t="s">
        <v>43</v>
      </c>
      <c r="N2346" s="60">
        <f t="shared" si="52"/>
        <v>12</v>
      </c>
      <c r="O2346" s="54">
        <v>45823</v>
      </c>
      <c r="P2346" s="97">
        <v>25848</v>
      </c>
      <c r="R2346" t="str">
        <f t="shared" si="56"/>
        <v>Jun/25</v>
      </c>
    </row>
    <row r="2347" spans="2:18" ht="15.75" customHeight="1">
      <c r="B2347" s="54">
        <v>45812</v>
      </c>
      <c r="C2347" s="55" t="s">
        <v>263</v>
      </c>
      <c r="D2347" s="55">
        <v>2025</v>
      </c>
      <c r="E2347" s="56">
        <v>1</v>
      </c>
      <c r="F2347" s="58" t="s">
        <v>983</v>
      </c>
      <c r="G2347" s="57" t="s">
        <v>46</v>
      </c>
      <c r="H2347" s="58" t="s">
        <v>220</v>
      </c>
      <c r="I2347" s="59" t="s">
        <v>42</v>
      </c>
      <c r="J2347" s="96">
        <v>3.5</v>
      </c>
      <c r="K2347" s="60">
        <f t="shared" si="53"/>
        <v>3.5</v>
      </c>
      <c r="L2347" s="60"/>
      <c r="M2347" s="55" t="s">
        <v>43</v>
      </c>
      <c r="N2347" s="60">
        <f t="shared" si="52"/>
        <v>3.5</v>
      </c>
      <c r="O2347" s="54">
        <v>45823</v>
      </c>
      <c r="P2347" s="97">
        <v>25848</v>
      </c>
      <c r="R2347" t="str">
        <f t="shared" si="56"/>
        <v>Jun/25</v>
      </c>
    </row>
    <row r="2348" spans="2:18" ht="15.75" customHeight="1">
      <c r="B2348" s="54">
        <v>45812</v>
      </c>
      <c r="C2348" s="55" t="s">
        <v>263</v>
      </c>
      <c r="D2348" s="55">
        <v>2025</v>
      </c>
      <c r="E2348" s="56">
        <v>3</v>
      </c>
      <c r="F2348" s="58" t="s">
        <v>66</v>
      </c>
      <c r="G2348" s="57" t="s">
        <v>46</v>
      </c>
      <c r="H2348" s="58" t="s">
        <v>65</v>
      </c>
      <c r="I2348" s="59" t="s">
        <v>42</v>
      </c>
      <c r="J2348" s="96">
        <v>27</v>
      </c>
      <c r="K2348" s="60">
        <f t="shared" si="53"/>
        <v>81</v>
      </c>
      <c r="L2348" s="60"/>
      <c r="M2348" s="55" t="s">
        <v>43</v>
      </c>
      <c r="N2348" s="60">
        <f t="shared" si="52"/>
        <v>81</v>
      </c>
      <c r="O2348" s="54">
        <v>45823</v>
      </c>
      <c r="P2348" s="97">
        <v>21245</v>
      </c>
      <c r="R2348" t="str">
        <f t="shared" si="56"/>
        <v>Jun/25</v>
      </c>
    </row>
    <row r="2349" spans="2:18" ht="15.75" customHeight="1">
      <c r="B2349" s="54">
        <v>45813</v>
      </c>
      <c r="C2349" s="55" t="s">
        <v>263</v>
      </c>
      <c r="D2349" s="55">
        <v>2025</v>
      </c>
      <c r="E2349" s="56">
        <v>1</v>
      </c>
      <c r="F2349" s="58" t="s">
        <v>355</v>
      </c>
      <c r="G2349" s="57" t="s">
        <v>40</v>
      </c>
      <c r="H2349" s="58" t="s">
        <v>220</v>
      </c>
      <c r="I2349" s="59" t="s">
        <v>42</v>
      </c>
      <c r="J2349" s="96">
        <v>78</v>
      </c>
      <c r="K2349" s="60">
        <f t="shared" si="53"/>
        <v>78</v>
      </c>
      <c r="L2349" s="60"/>
      <c r="M2349" s="55" t="s">
        <v>43</v>
      </c>
      <c r="N2349" s="60">
        <f t="shared" si="52"/>
        <v>78</v>
      </c>
      <c r="O2349" s="54">
        <v>45823</v>
      </c>
      <c r="P2349" s="97">
        <v>25851</v>
      </c>
      <c r="R2349" t="str">
        <f t="shared" si="56"/>
        <v>Jun/25</v>
      </c>
    </row>
    <row r="2350" spans="2:18" ht="15.75" customHeight="1">
      <c r="B2350" s="54">
        <v>45813</v>
      </c>
      <c r="C2350" s="55" t="s">
        <v>263</v>
      </c>
      <c r="D2350" s="55">
        <v>2025</v>
      </c>
      <c r="E2350" s="56">
        <v>7</v>
      </c>
      <c r="F2350" s="58" t="s">
        <v>64</v>
      </c>
      <c r="G2350" s="57" t="s">
        <v>46</v>
      </c>
      <c r="H2350" s="58" t="s">
        <v>65</v>
      </c>
      <c r="I2350" s="59" t="s">
        <v>42</v>
      </c>
      <c r="J2350" s="96">
        <v>32.99</v>
      </c>
      <c r="K2350" s="60">
        <f t="shared" si="53"/>
        <v>230.93</v>
      </c>
      <c r="L2350" s="60"/>
      <c r="M2350" s="55" t="s">
        <v>43</v>
      </c>
      <c r="N2350" s="60">
        <f t="shared" si="52"/>
        <v>230.93</v>
      </c>
      <c r="O2350" s="54">
        <v>45823</v>
      </c>
      <c r="P2350" s="97">
        <v>21288</v>
      </c>
      <c r="R2350" t="str">
        <f t="shared" si="56"/>
        <v>Jun/25</v>
      </c>
    </row>
    <row r="2351" spans="2:18" ht="15.75" customHeight="1">
      <c r="B2351" s="54">
        <v>45813</v>
      </c>
      <c r="C2351" s="55" t="s">
        <v>263</v>
      </c>
      <c r="D2351" s="55">
        <v>2025</v>
      </c>
      <c r="E2351" s="56">
        <v>4</v>
      </c>
      <c r="F2351" s="58" t="s">
        <v>66</v>
      </c>
      <c r="G2351" s="57" t="s">
        <v>46</v>
      </c>
      <c r="H2351" s="58" t="s">
        <v>65</v>
      </c>
      <c r="I2351" s="59" t="s">
        <v>42</v>
      </c>
      <c r="J2351" s="96">
        <v>27</v>
      </c>
      <c r="K2351" s="60">
        <f t="shared" si="53"/>
        <v>108</v>
      </c>
      <c r="L2351" s="60"/>
      <c r="M2351" s="55" t="s">
        <v>43</v>
      </c>
      <c r="N2351" s="60">
        <f t="shared" si="52"/>
        <v>108</v>
      </c>
      <c r="O2351" s="54">
        <v>45823</v>
      </c>
      <c r="P2351" s="97">
        <v>21288</v>
      </c>
      <c r="R2351" t="str">
        <f t="shared" si="56"/>
        <v>Jun/25</v>
      </c>
    </row>
    <row r="2352" spans="2:18" ht="15.75" customHeight="1">
      <c r="B2352" s="54">
        <v>45813</v>
      </c>
      <c r="C2352" s="55" t="s">
        <v>263</v>
      </c>
      <c r="D2352" s="55">
        <v>2025</v>
      </c>
      <c r="E2352" s="56">
        <v>1</v>
      </c>
      <c r="F2352" s="58" t="s">
        <v>984</v>
      </c>
      <c r="G2352" s="57" t="s">
        <v>46</v>
      </c>
      <c r="H2352" s="58" t="s">
        <v>65</v>
      </c>
      <c r="I2352" s="59" t="s">
        <v>42</v>
      </c>
      <c r="J2352" s="96">
        <v>38.99</v>
      </c>
      <c r="K2352" s="60">
        <f t="shared" si="53"/>
        <v>38.99</v>
      </c>
      <c r="L2352" s="60"/>
      <c r="M2352" s="55" t="s">
        <v>43</v>
      </c>
      <c r="N2352" s="60">
        <f t="shared" si="52"/>
        <v>38.99</v>
      </c>
      <c r="O2352" s="54">
        <v>45823</v>
      </c>
      <c r="P2352" s="97">
        <v>21288</v>
      </c>
      <c r="R2352" t="str">
        <f t="shared" si="56"/>
        <v>Jun/25</v>
      </c>
    </row>
    <row r="2353" spans="2:18" ht="15.75" customHeight="1">
      <c r="B2353" s="54">
        <v>45813</v>
      </c>
      <c r="C2353" s="55" t="s">
        <v>263</v>
      </c>
      <c r="D2353" s="55">
        <v>2025</v>
      </c>
      <c r="E2353" s="56">
        <v>2</v>
      </c>
      <c r="F2353" s="58" t="s">
        <v>893</v>
      </c>
      <c r="G2353" s="57" t="s">
        <v>96</v>
      </c>
      <c r="H2353" s="58" t="s">
        <v>570</v>
      </c>
      <c r="I2353" s="59" t="s">
        <v>42</v>
      </c>
      <c r="J2353" s="96">
        <v>19.68</v>
      </c>
      <c r="K2353" s="60">
        <f t="shared" si="53"/>
        <v>39.36</v>
      </c>
      <c r="L2353" s="60"/>
      <c r="M2353" s="55" t="s">
        <v>51</v>
      </c>
      <c r="N2353" s="60">
        <f t="shared" si="52"/>
        <v>39.36</v>
      </c>
      <c r="O2353" s="54">
        <v>45819</v>
      </c>
      <c r="P2353" s="97">
        <v>655012</v>
      </c>
      <c r="R2353" t="str">
        <f t="shared" si="56"/>
        <v>Jun/25</v>
      </c>
    </row>
    <row r="2354" spans="2:18" ht="15.75" customHeight="1">
      <c r="B2354" s="54">
        <v>45813</v>
      </c>
      <c r="C2354" s="55" t="s">
        <v>263</v>
      </c>
      <c r="D2354" s="55">
        <v>2025</v>
      </c>
      <c r="E2354" s="56">
        <v>10</v>
      </c>
      <c r="F2354" s="58" t="s">
        <v>649</v>
      </c>
      <c r="G2354" s="57" t="s">
        <v>96</v>
      </c>
      <c r="H2354" s="58" t="s">
        <v>570</v>
      </c>
      <c r="I2354" s="59" t="s">
        <v>42</v>
      </c>
      <c r="J2354" s="96">
        <v>17.52</v>
      </c>
      <c r="K2354" s="60">
        <f t="shared" si="53"/>
        <v>175.2</v>
      </c>
      <c r="L2354" s="60"/>
      <c r="M2354" s="55" t="s">
        <v>51</v>
      </c>
      <c r="N2354" s="60">
        <f t="shared" si="52"/>
        <v>175.2</v>
      </c>
      <c r="O2354" s="54">
        <v>45819</v>
      </c>
      <c r="P2354" s="97">
        <v>655012</v>
      </c>
      <c r="R2354" t="str">
        <f t="shared" si="56"/>
        <v>Jun/25</v>
      </c>
    </row>
    <row r="2355" spans="2:18" ht="15.75" customHeight="1">
      <c r="B2355" s="54">
        <v>45813</v>
      </c>
      <c r="C2355" s="55" t="s">
        <v>263</v>
      </c>
      <c r="D2355" s="55">
        <v>2025</v>
      </c>
      <c r="E2355" s="56">
        <v>8</v>
      </c>
      <c r="F2355" s="58" t="s">
        <v>904</v>
      </c>
      <c r="G2355" s="57" t="s">
        <v>96</v>
      </c>
      <c r="H2355" s="58" t="s">
        <v>570</v>
      </c>
      <c r="I2355" s="59" t="s">
        <v>42</v>
      </c>
      <c r="J2355" s="96">
        <v>36.01</v>
      </c>
      <c r="K2355" s="60">
        <f t="shared" si="53"/>
        <v>288.08</v>
      </c>
      <c r="L2355" s="60"/>
      <c r="M2355" s="55" t="s">
        <v>51</v>
      </c>
      <c r="N2355" s="60">
        <f t="shared" si="52"/>
        <v>288.08</v>
      </c>
      <c r="O2355" s="54">
        <v>45819</v>
      </c>
      <c r="P2355" s="97">
        <v>655012</v>
      </c>
      <c r="R2355" t="str">
        <f t="shared" si="56"/>
        <v>Jun/25</v>
      </c>
    </row>
    <row r="2356" spans="2:18" ht="15.75" customHeight="1">
      <c r="B2356" s="54">
        <v>45813</v>
      </c>
      <c r="C2356" s="55" t="s">
        <v>263</v>
      </c>
      <c r="D2356" s="55">
        <v>2025</v>
      </c>
      <c r="E2356" s="56">
        <v>20</v>
      </c>
      <c r="F2356" s="58" t="s">
        <v>615</v>
      </c>
      <c r="G2356" s="57" t="s">
        <v>96</v>
      </c>
      <c r="H2356" s="58" t="s">
        <v>570</v>
      </c>
      <c r="I2356" s="59" t="s">
        <v>42</v>
      </c>
      <c r="J2356" s="96">
        <v>18.3</v>
      </c>
      <c r="K2356" s="60">
        <f t="shared" si="53"/>
        <v>366</v>
      </c>
      <c r="L2356" s="60"/>
      <c r="M2356" s="55" t="s">
        <v>51</v>
      </c>
      <c r="N2356" s="60">
        <f t="shared" si="52"/>
        <v>366</v>
      </c>
      <c r="O2356" s="54">
        <v>45819</v>
      </c>
      <c r="P2356" s="97">
        <v>655012</v>
      </c>
      <c r="R2356" t="str">
        <f t="shared" si="56"/>
        <v>Jun/25</v>
      </c>
    </row>
    <row r="2357" spans="2:18" ht="15.75" customHeight="1">
      <c r="B2357" s="54">
        <v>45813</v>
      </c>
      <c r="C2357" s="55" t="s">
        <v>263</v>
      </c>
      <c r="D2357" s="55">
        <v>2025</v>
      </c>
      <c r="E2357" s="56">
        <v>6</v>
      </c>
      <c r="F2357" s="58" t="s">
        <v>304</v>
      </c>
      <c r="G2357" s="57" t="s">
        <v>96</v>
      </c>
      <c r="H2357" s="58" t="s">
        <v>570</v>
      </c>
      <c r="I2357" s="59" t="s">
        <v>42</v>
      </c>
      <c r="J2357" s="96">
        <v>19.2</v>
      </c>
      <c r="K2357" s="60">
        <f t="shared" si="53"/>
        <v>115.19999999999999</v>
      </c>
      <c r="L2357" s="60"/>
      <c r="M2357" s="55" t="s">
        <v>51</v>
      </c>
      <c r="N2357" s="60">
        <f t="shared" si="52"/>
        <v>115.19999999999999</v>
      </c>
      <c r="O2357" s="54">
        <v>45819</v>
      </c>
      <c r="P2357" s="97">
        <v>655012</v>
      </c>
      <c r="R2357" t="str">
        <f t="shared" si="56"/>
        <v>Jun/25</v>
      </c>
    </row>
    <row r="2358" spans="2:18" ht="15.75" customHeight="1">
      <c r="B2358" s="54">
        <v>45813</v>
      </c>
      <c r="C2358" s="55" t="s">
        <v>263</v>
      </c>
      <c r="D2358" s="55">
        <v>2025</v>
      </c>
      <c r="E2358" s="56">
        <v>2</v>
      </c>
      <c r="F2358" s="58" t="s">
        <v>305</v>
      </c>
      <c r="G2358" s="57" t="s">
        <v>96</v>
      </c>
      <c r="H2358" s="58" t="s">
        <v>570</v>
      </c>
      <c r="I2358" s="59" t="s">
        <v>42</v>
      </c>
      <c r="J2358" s="96">
        <v>18.239999999999998</v>
      </c>
      <c r="K2358" s="60">
        <f t="shared" si="53"/>
        <v>36.479999999999997</v>
      </c>
      <c r="L2358" s="60"/>
      <c r="M2358" s="55" t="s">
        <v>51</v>
      </c>
      <c r="N2358" s="60">
        <f t="shared" si="52"/>
        <v>36.479999999999997</v>
      </c>
      <c r="O2358" s="54">
        <v>45819</v>
      </c>
      <c r="P2358" s="97">
        <v>655012</v>
      </c>
      <c r="R2358" t="str">
        <f t="shared" si="56"/>
        <v>Jun/25</v>
      </c>
    </row>
    <row r="2359" spans="2:18" ht="15.75" customHeight="1">
      <c r="B2359" s="54">
        <v>45813</v>
      </c>
      <c r="C2359" s="55" t="s">
        <v>263</v>
      </c>
      <c r="D2359" s="55">
        <v>2025</v>
      </c>
      <c r="E2359" s="56">
        <v>2</v>
      </c>
      <c r="F2359" s="58" t="s">
        <v>200</v>
      </c>
      <c r="G2359" s="57" t="s">
        <v>96</v>
      </c>
      <c r="H2359" s="58" t="s">
        <v>570</v>
      </c>
      <c r="I2359" s="59" t="s">
        <v>42</v>
      </c>
      <c r="J2359" s="96">
        <v>18.18</v>
      </c>
      <c r="K2359" s="60">
        <f t="shared" si="53"/>
        <v>36.36</v>
      </c>
      <c r="L2359" s="60"/>
      <c r="M2359" s="55" t="s">
        <v>51</v>
      </c>
      <c r="N2359" s="60">
        <f t="shared" si="52"/>
        <v>36.36</v>
      </c>
      <c r="O2359" s="54">
        <v>45819</v>
      </c>
      <c r="P2359" s="97">
        <v>655012</v>
      </c>
      <c r="R2359" t="str">
        <f t="shared" si="56"/>
        <v>Jun/25</v>
      </c>
    </row>
    <row r="2360" spans="2:18" ht="15.75" customHeight="1">
      <c r="B2360" s="54">
        <v>45813</v>
      </c>
      <c r="C2360" s="55" t="s">
        <v>263</v>
      </c>
      <c r="D2360" s="55">
        <v>2025</v>
      </c>
      <c r="E2360" s="56">
        <v>1</v>
      </c>
      <c r="F2360" s="58" t="s">
        <v>495</v>
      </c>
      <c r="G2360" s="57" t="s">
        <v>96</v>
      </c>
      <c r="H2360" s="58" t="s">
        <v>570</v>
      </c>
      <c r="I2360" s="59" t="s">
        <v>42</v>
      </c>
      <c r="J2360" s="96">
        <v>18.18</v>
      </c>
      <c r="K2360" s="60">
        <f t="shared" si="53"/>
        <v>18.18</v>
      </c>
      <c r="L2360" s="60"/>
      <c r="M2360" s="55" t="s">
        <v>51</v>
      </c>
      <c r="N2360" s="60">
        <f t="shared" si="52"/>
        <v>18.18</v>
      </c>
      <c r="O2360" s="54">
        <v>45819</v>
      </c>
      <c r="P2360" s="97">
        <v>655012</v>
      </c>
      <c r="R2360" t="str">
        <f t="shared" si="56"/>
        <v>Jun/25</v>
      </c>
    </row>
    <row r="2361" spans="2:18" ht="15.75" customHeight="1">
      <c r="B2361" s="54">
        <v>45813</v>
      </c>
      <c r="C2361" s="55" t="s">
        <v>263</v>
      </c>
      <c r="D2361" s="55">
        <v>2025</v>
      </c>
      <c r="E2361" s="56">
        <v>4</v>
      </c>
      <c r="F2361" s="58" t="s">
        <v>571</v>
      </c>
      <c r="G2361" s="57" t="s">
        <v>96</v>
      </c>
      <c r="H2361" s="58" t="s">
        <v>570</v>
      </c>
      <c r="I2361" s="59" t="s">
        <v>42</v>
      </c>
      <c r="J2361" s="96">
        <v>16.38</v>
      </c>
      <c r="K2361" s="60">
        <f t="shared" si="53"/>
        <v>65.52</v>
      </c>
      <c r="L2361" s="60"/>
      <c r="M2361" s="55" t="s">
        <v>51</v>
      </c>
      <c r="N2361" s="60">
        <f t="shared" si="52"/>
        <v>65.52</v>
      </c>
      <c r="O2361" s="54">
        <v>45819</v>
      </c>
      <c r="P2361" s="97">
        <v>655012</v>
      </c>
      <c r="R2361" t="str">
        <f t="shared" si="56"/>
        <v>Jun/25</v>
      </c>
    </row>
    <row r="2362" spans="2:18" ht="15.75" customHeight="1">
      <c r="B2362" s="54">
        <v>45813</v>
      </c>
      <c r="C2362" s="55" t="s">
        <v>263</v>
      </c>
      <c r="D2362" s="55">
        <v>2025</v>
      </c>
      <c r="E2362" s="56">
        <v>1</v>
      </c>
      <c r="F2362" s="58" t="s">
        <v>357</v>
      </c>
      <c r="G2362" s="57" t="s">
        <v>96</v>
      </c>
      <c r="H2362" s="58" t="s">
        <v>570</v>
      </c>
      <c r="I2362" s="59" t="s">
        <v>42</v>
      </c>
      <c r="J2362" s="96">
        <v>18.36</v>
      </c>
      <c r="K2362" s="60">
        <f t="shared" si="53"/>
        <v>18.36</v>
      </c>
      <c r="L2362" s="60"/>
      <c r="M2362" s="55" t="s">
        <v>51</v>
      </c>
      <c r="N2362" s="60">
        <f t="shared" si="52"/>
        <v>18.36</v>
      </c>
      <c r="O2362" s="54">
        <v>45819</v>
      </c>
      <c r="P2362" s="97">
        <v>655012</v>
      </c>
      <c r="R2362" t="str">
        <f t="shared" si="56"/>
        <v>Jun/25</v>
      </c>
    </row>
    <row r="2363" spans="2:18" ht="15.75" customHeight="1">
      <c r="B2363" s="54">
        <v>45813</v>
      </c>
      <c r="C2363" s="55" t="s">
        <v>263</v>
      </c>
      <c r="D2363" s="55">
        <v>2025</v>
      </c>
      <c r="E2363" s="56">
        <v>7</v>
      </c>
      <c r="F2363" s="58" t="s">
        <v>201</v>
      </c>
      <c r="G2363" s="57" t="s">
        <v>96</v>
      </c>
      <c r="H2363" s="58" t="s">
        <v>570</v>
      </c>
      <c r="I2363" s="59" t="s">
        <v>42</v>
      </c>
      <c r="J2363" s="96">
        <v>18.239999999999998</v>
      </c>
      <c r="K2363" s="60">
        <f t="shared" si="53"/>
        <v>127.67999999999999</v>
      </c>
      <c r="L2363" s="60"/>
      <c r="M2363" s="55" t="s">
        <v>51</v>
      </c>
      <c r="N2363" s="60">
        <f t="shared" si="52"/>
        <v>127.67999999999999</v>
      </c>
      <c r="O2363" s="54">
        <v>45819</v>
      </c>
      <c r="P2363" s="97">
        <v>655012</v>
      </c>
      <c r="R2363" t="str">
        <f t="shared" si="56"/>
        <v>Jun/25</v>
      </c>
    </row>
    <row r="2364" spans="2:18" ht="15.75" customHeight="1">
      <c r="B2364" s="54">
        <v>45813</v>
      </c>
      <c r="C2364" s="55" t="s">
        <v>263</v>
      </c>
      <c r="D2364" s="55">
        <v>2025</v>
      </c>
      <c r="E2364" s="56">
        <v>2</v>
      </c>
      <c r="F2364" s="58" t="s">
        <v>358</v>
      </c>
      <c r="G2364" s="57" t="s">
        <v>96</v>
      </c>
      <c r="H2364" s="58" t="s">
        <v>570</v>
      </c>
      <c r="I2364" s="59" t="s">
        <v>42</v>
      </c>
      <c r="J2364" s="96">
        <v>18.239999999999998</v>
      </c>
      <c r="K2364" s="60">
        <f t="shared" si="53"/>
        <v>36.479999999999997</v>
      </c>
      <c r="L2364" s="60"/>
      <c r="M2364" s="55" t="s">
        <v>51</v>
      </c>
      <c r="N2364" s="60">
        <f t="shared" si="52"/>
        <v>36.479999999999997</v>
      </c>
      <c r="O2364" s="54">
        <v>45819</v>
      </c>
      <c r="P2364" s="97">
        <v>655012</v>
      </c>
      <c r="R2364" t="str">
        <f t="shared" si="56"/>
        <v>Jun/25</v>
      </c>
    </row>
    <row r="2365" spans="2:18" ht="15.75" customHeight="1">
      <c r="B2365" s="54">
        <v>45813</v>
      </c>
      <c r="C2365" s="55" t="s">
        <v>263</v>
      </c>
      <c r="D2365" s="55">
        <v>2025</v>
      </c>
      <c r="E2365" s="56">
        <v>24</v>
      </c>
      <c r="F2365" s="58" t="s">
        <v>190</v>
      </c>
      <c r="G2365" s="57" t="s">
        <v>96</v>
      </c>
      <c r="H2365" s="58" t="s">
        <v>223</v>
      </c>
      <c r="I2365" s="59" t="s">
        <v>42</v>
      </c>
      <c r="J2365" s="96">
        <v>6.8</v>
      </c>
      <c r="K2365" s="60">
        <f t="shared" si="53"/>
        <v>163.19999999999999</v>
      </c>
      <c r="L2365" s="60"/>
      <c r="M2365" s="55" t="s">
        <v>51</v>
      </c>
      <c r="N2365" s="60">
        <f t="shared" si="52"/>
        <v>163.19999999999999</v>
      </c>
      <c r="O2365" s="54">
        <v>45820</v>
      </c>
      <c r="P2365" s="97">
        <v>1400803</v>
      </c>
      <c r="R2365" t="str">
        <f t="shared" si="56"/>
        <v>Jun/25</v>
      </c>
    </row>
    <row r="2366" spans="2:18" ht="15.75" customHeight="1">
      <c r="B2366" s="54">
        <v>45813</v>
      </c>
      <c r="C2366" s="55" t="s">
        <v>263</v>
      </c>
      <c r="D2366" s="55">
        <v>2025</v>
      </c>
      <c r="E2366" s="56">
        <v>72</v>
      </c>
      <c r="F2366" s="58" t="s">
        <v>668</v>
      </c>
      <c r="G2366" s="57" t="s">
        <v>40</v>
      </c>
      <c r="H2366" s="58" t="s">
        <v>223</v>
      </c>
      <c r="I2366" s="59" t="s">
        <v>42</v>
      </c>
      <c r="J2366" s="96">
        <v>6.73</v>
      </c>
      <c r="K2366" s="60">
        <f t="shared" si="53"/>
        <v>484.56000000000006</v>
      </c>
      <c r="L2366" s="60"/>
      <c r="M2366" s="55" t="s">
        <v>51</v>
      </c>
      <c r="N2366" s="60">
        <f t="shared" si="52"/>
        <v>484.56000000000006</v>
      </c>
      <c r="O2366" s="54">
        <v>45820</v>
      </c>
      <c r="P2366" s="97">
        <v>1400803</v>
      </c>
      <c r="R2366" t="str">
        <f t="shared" si="56"/>
        <v>Jun/25</v>
      </c>
    </row>
    <row r="2367" spans="2:18" ht="15.75" customHeight="1">
      <c r="B2367" s="54">
        <v>45813</v>
      </c>
      <c r="C2367" s="55" t="s">
        <v>263</v>
      </c>
      <c r="D2367" s="55">
        <v>2025</v>
      </c>
      <c r="E2367" s="56">
        <v>24</v>
      </c>
      <c r="F2367" s="58" t="s">
        <v>192</v>
      </c>
      <c r="G2367" s="57" t="s">
        <v>96</v>
      </c>
      <c r="H2367" s="58" t="s">
        <v>223</v>
      </c>
      <c r="I2367" s="59" t="s">
        <v>42</v>
      </c>
      <c r="J2367" s="96">
        <v>6.8</v>
      </c>
      <c r="K2367" s="60">
        <f t="shared" si="53"/>
        <v>163.19999999999999</v>
      </c>
      <c r="L2367" s="60"/>
      <c r="M2367" s="55" t="s">
        <v>51</v>
      </c>
      <c r="N2367" s="60">
        <f t="shared" si="52"/>
        <v>163.19999999999999</v>
      </c>
      <c r="O2367" s="54">
        <v>45820</v>
      </c>
      <c r="P2367" s="97">
        <v>1400803</v>
      </c>
      <c r="R2367" t="str">
        <f t="shared" si="56"/>
        <v>Jun/25</v>
      </c>
    </row>
    <row r="2368" spans="2:18" ht="15.75" customHeight="1">
      <c r="B2368" s="54">
        <v>45813</v>
      </c>
      <c r="C2368" s="55" t="s">
        <v>263</v>
      </c>
      <c r="D2368" s="55">
        <v>2025</v>
      </c>
      <c r="E2368" s="56">
        <v>72</v>
      </c>
      <c r="F2368" s="58" t="s">
        <v>188</v>
      </c>
      <c r="G2368" s="57" t="s">
        <v>96</v>
      </c>
      <c r="H2368" s="58" t="s">
        <v>223</v>
      </c>
      <c r="I2368" s="59" t="s">
        <v>42</v>
      </c>
      <c r="J2368" s="96">
        <v>6.8</v>
      </c>
      <c r="K2368" s="60">
        <f t="shared" si="53"/>
        <v>489.59999999999997</v>
      </c>
      <c r="L2368" s="60"/>
      <c r="M2368" s="55" t="s">
        <v>51</v>
      </c>
      <c r="N2368" s="60">
        <f t="shared" si="52"/>
        <v>489.59999999999997</v>
      </c>
      <c r="O2368" s="54">
        <v>45820</v>
      </c>
      <c r="P2368" s="97">
        <v>1400803</v>
      </c>
      <c r="R2368" t="str">
        <f t="shared" si="56"/>
        <v>Jun/25</v>
      </c>
    </row>
    <row r="2369" spans="1:18" ht="15.75" customHeight="1">
      <c r="B2369" s="54">
        <v>45813</v>
      </c>
      <c r="C2369" s="55" t="s">
        <v>263</v>
      </c>
      <c r="D2369" s="55">
        <v>2025</v>
      </c>
      <c r="E2369" s="56">
        <v>6</v>
      </c>
      <c r="F2369" s="58" t="s">
        <v>760</v>
      </c>
      <c r="G2369" s="57" t="s">
        <v>96</v>
      </c>
      <c r="H2369" s="58" t="s">
        <v>223</v>
      </c>
      <c r="I2369" s="59" t="s">
        <v>42</v>
      </c>
      <c r="J2369" s="96">
        <v>21.99</v>
      </c>
      <c r="K2369" s="60">
        <f t="shared" si="53"/>
        <v>131.94</v>
      </c>
      <c r="L2369" s="60"/>
      <c r="M2369" s="55" t="s">
        <v>51</v>
      </c>
      <c r="N2369" s="60">
        <f t="shared" si="52"/>
        <v>131.94</v>
      </c>
      <c r="O2369" s="54">
        <v>45820</v>
      </c>
      <c r="P2369" s="97">
        <v>1400803</v>
      </c>
      <c r="R2369" t="str">
        <f t="shared" si="56"/>
        <v>Jun/25</v>
      </c>
    </row>
    <row r="2370" spans="1:18" ht="15.75" customHeight="1">
      <c r="B2370" s="54">
        <v>45813</v>
      </c>
      <c r="C2370" s="55" t="s">
        <v>263</v>
      </c>
      <c r="D2370" s="55">
        <v>2025</v>
      </c>
      <c r="E2370" s="56">
        <v>6</v>
      </c>
      <c r="F2370" s="58" t="s">
        <v>896</v>
      </c>
      <c r="G2370" s="57" t="s">
        <v>96</v>
      </c>
      <c r="H2370" s="58" t="s">
        <v>223</v>
      </c>
      <c r="I2370" s="59" t="s">
        <v>42</v>
      </c>
      <c r="J2370" s="96">
        <v>21.49</v>
      </c>
      <c r="K2370" s="60">
        <f t="shared" si="53"/>
        <v>128.94</v>
      </c>
      <c r="L2370" s="60"/>
      <c r="M2370" s="55" t="s">
        <v>51</v>
      </c>
      <c r="N2370" s="60">
        <f t="shared" si="52"/>
        <v>128.94</v>
      </c>
      <c r="O2370" s="54">
        <v>45820</v>
      </c>
      <c r="P2370" s="97">
        <v>1400803</v>
      </c>
      <c r="R2370" t="str">
        <f t="shared" si="56"/>
        <v>Jun/25</v>
      </c>
    </row>
    <row r="2371" spans="1:18" ht="15.75" customHeight="1">
      <c r="B2371" s="54">
        <v>45813</v>
      </c>
      <c r="C2371" s="55" t="s">
        <v>263</v>
      </c>
      <c r="D2371" s="55">
        <v>2025</v>
      </c>
      <c r="E2371" s="56">
        <v>2</v>
      </c>
      <c r="F2371" s="58" t="s">
        <v>913</v>
      </c>
      <c r="G2371" s="57" t="s">
        <v>96</v>
      </c>
      <c r="H2371" s="58" t="s">
        <v>223</v>
      </c>
      <c r="I2371" s="59" t="s">
        <v>42</v>
      </c>
      <c r="J2371" s="96">
        <v>21.99</v>
      </c>
      <c r="K2371" s="60">
        <f t="shared" si="53"/>
        <v>43.98</v>
      </c>
      <c r="L2371" s="60"/>
      <c r="M2371" s="55" t="s">
        <v>51</v>
      </c>
      <c r="N2371" s="60">
        <f t="shared" ref="N2371:N2625" si="57">K2371+L2371</f>
        <v>43.98</v>
      </c>
      <c r="O2371" s="54">
        <v>45820</v>
      </c>
      <c r="P2371" s="97">
        <v>1400803</v>
      </c>
      <c r="R2371" t="str">
        <f t="shared" ref="R2371:R2434" si="58">IF(B2371="","",PROPER(TEXT(B2371,"mmm/aa")))</f>
        <v>Jun/25</v>
      </c>
    </row>
    <row r="2372" spans="1:18" ht="15.75" customHeight="1">
      <c r="B2372" s="54">
        <v>45813</v>
      </c>
      <c r="C2372" s="55" t="s">
        <v>263</v>
      </c>
      <c r="D2372" s="55">
        <v>2025</v>
      </c>
      <c r="E2372" s="56">
        <v>20</v>
      </c>
      <c r="F2372" s="58" t="s">
        <v>246</v>
      </c>
      <c r="G2372" s="57" t="s">
        <v>46</v>
      </c>
      <c r="H2372" s="58" t="s">
        <v>223</v>
      </c>
      <c r="I2372" s="59" t="s">
        <v>42</v>
      </c>
      <c r="J2372" s="96">
        <v>6.79</v>
      </c>
      <c r="K2372" s="60">
        <f t="shared" si="53"/>
        <v>135.80000000000001</v>
      </c>
      <c r="L2372" s="60"/>
      <c r="M2372" s="55" t="s">
        <v>51</v>
      </c>
      <c r="N2372" s="60">
        <f t="shared" si="57"/>
        <v>135.80000000000001</v>
      </c>
      <c r="O2372" s="54">
        <v>45820</v>
      </c>
      <c r="P2372" s="97">
        <v>1400803</v>
      </c>
      <c r="R2372" t="str">
        <f t="shared" si="58"/>
        <v>Jun/25</v>
      </c>
    </row>
    <row r="2373" spans="1:18" ht="15.75" customHeight="1">
      <c r="B2373" s="54">
        <v>45813</v>
      </c>
      <c r="C2373" s="55" t="s">
        <v>263</v>
      </c>
      <c r="D2373" s="55">
        <v>2025</v>
      </c>
      <c r="E2373" s="56">
        <v>1</v>
      </c>
      <c r="F2373" s="58" t="s">
        <v>885</v>
      </c>
      <c r="G2373" s="57" t="s">
        <v>61</v>
      </c>
      <c r="H2373" s="58" t="s">
        <v>759</v>
      </c>
      <c r="I2373" s="59" t="s">
        <v>42</v>
      </c>
      <c r="J2373" s="96">
        <v>430</v>
      </c>
      <c r="K2373" s="60">
        <f t="shared" si="53"/>
        <v>430</v>
      </c>
      <c r="L2373" s="60"/>
      <c r="M2373" s="55" t="s">
        <v>43</v>
      </c>
      <c r="N2373" s="60">
        <f t="shared" si="57"/>
        <v>430</v>
      </c>
      <c r="O2373" s="54">
        <v>45813</v>
      </c>
      <c r="P2373" s="97">
        <v>0</v>
      </c>
      <c r="R2373" t="str">
        <f t="shared" si="58"/>
        <v>Jun/25</v>
      </c>
    </row>
    <row r="2374" spans="1:18" ht="15.75" customHeight="1">
      <c r="B2374" s="54">
        <v>45813</v>
      </c>
      <c r="C2374" s="55" t="s">
        <v>263</v>
      </c>
      <c r="D2374" s="55">
        <v>2025</v>
      </c>
      <c r="E2374" s="56">
        <v>2</v>
      </c>
      <c r="F2374" s="58" t="s">
        <v>879</v>
      </c>
      <c r="G2374" s="57" t="s">
        <v>96</v>
      </c>
      <c r="H2374" s="58" t="s">
        <v>293</v>
      </c>
      <c r="I2374" s="59" t="s">
        <v>42</v>
      </c>
      <c r="J2374" s="96">
        <v>53.9</v>
      </c>
      <c r="K2374" s="60">
        <f t="shared" si="53"/>
        <v>107.8</v>
      </c>
      <c r="L2374" s="60"/>
      <c r="M2374" s="55" t="s">
        <v>51</v>
      </c>
      <c r="N2374" s="60">
        <f t="shared" si="57"/>
        <v>107.8</v>
      </c>
      <c r="O2374" s="54">
        <v>45828</v>
      </c>
      <c r="P2374" s="97">
        <v>1487</v>
      </c>
      <c r="R2374" t="str">
        <f t="shared" si="58"/>
        <v>Jun/25</v>
      </c>
    </row>
    <row r="2375" spans="1:18" ht="15.75" customHeight="1">
      <c r="B2375" s="54">
        <v>45813</v>
      </c>
      <c r="C2375" s="55" t="s">
        <v>263</v>
      </c>
      <c r="D2375" s="55">
        <v>2025</v>
      </c>
      <c r="E2375" s="56">
        <v>2</v>
      </c>
      <c r="F2375" s="58" t="s">
        <v>587</v>
      </c>
      <c r="G2375" s="57" t="s">
        <v>40</v>
      </c>
      <c r="H2375" s="58" t="s">
        <v>293</v>
      </c>
      <c r="I2375" s="59" t="s">
        <v>42</v>
      </c>
      <c r="J2375" s="96">
        <v>69.900000000000006</v>
      </c>
      <c r="K2375" s="60">
        <f t="shared" si="53"/>
        <v>139.80000000000001</v>
      </c>
      <c r="L2375" s="60"/>
      <c r="M2375" s="55" t="s">
        <v>51</v>
      </c>
      <c r="N2375" s="60">
        <f t="shared" si="57"/>
        <v>139.80000000000001</v>
      </c>
      <c r="O2375" s="54">
        <v>45828</v>
      </c>
      <c r="P2375" s="97">
        <v>1487</v>
      </c>
      <c r="R2375" t="str">
        <f t="shared" si="58"/>
        <v>Jun/25</v>
      </c>
    </row>
    <row r="2376" spans="1:18" ht="15.75" customHeight="1">
      <c r="B2376" s="54">
        <v>45813</v>
      </c>
      <c r="C2376" s="55" t="s">
        <v>263</v>
      </c>
      <c r="D2376" s="55">
        <v>2025</v>
      </c>
      <c r="E2376" s="56">
        <v>2</v>
      </c>
      <c r="F2376" s="58" t="s">
        <v>681</v>
      </c>
      <c r="G2376" s="57" t="s">
        <v>40</v>
      </c>
      <c r="H2376" s="58" t="s">
        <v>293</v>
      </c>
      <c r="I2376" s="59" t="s">
        <v>42</v>
      </c>
      <c r="J2376" s="96">
        <v>499</v>
      </c>
      <c r="K2376" s="60">
        <f t="shared" si="53"/>
        <v>998</v>
      </c>
      <c r="L2376" s="60"/>
      <c r="M2376" s="55" t="s">
        <v>51</v>
      </c>
      <c r="N2376" s="60">
        <f t="shared" si="57"/>
        <v>998</v>
      </c>
      <c r="O2376" s="54">
        <v>45828</v>
      </c>
      <c r="P2376" s="97">
        <v>1487</v>
      </c>
      <c r="R2376" t="str">
        <f t="shared" si="58"/>
        <v>Jun/25</v>
      </c>
    </row>
    <row r="2377" spans="1:18" ht="15.75" customHeight="1">
      <c r="B2377" s="54">
        <v>45814</v>
      </c>
      <c r="C2377" s="55" t="s">
        <v>263</v>
      </c>
      <c r="D2377" s="55">
        <v>2025</v>
      </c>
      <c r="E2377" s="56">
        <v>12</v>
      </c>
      <c r="F2377" s="58" t="s">
        <v>81</v>
      </c>
      <c r="G2377" s="57" t="s">
        <v>77</v>
      </c>
      <c r="H2377" s="58" t="s">
        <v>78</v>
      </c>
      <c r="I2377" s="59" t="s">
        <v>42</v>
      </c>
      <c r="J2377" s="96">
        <v>510</v>
      </c>
      <c r="K2377" s="60">
        <f t="shared" si="53"/>
        <v>6120</v>
      </c>
      <c r="L2377" s="60"/>
      <c r="M2377" s="55" t="s">
        <v>43</v>
      </c>
      <c r="N2377" s="60">
        <f t="shared" si="57"/>
        <v>6120</v>
      </c>
      <c r="O2377" s="54">
        <v>45816</v>
      </c>
      <c r="P2377" s="97">
        <v>1294</v>
      </c>
      <c r="R2377" t="str">
        <f t="shared" si="58"/>
        <v>Jun/25</v>
      </c>
    </row>
    <row r="2378" spans="1:18" ht="15.75" customHeight="1">
      <c r="B2378" s="54">
        <v>45814</v>
      </c>
      <c r="C2378" s="55" t="s">
        <v>263</v>
      </c>
      <c r="D2378" s="55">
        <v>2025</v>
      </c>
      <c r="E2378" s="56">
        <v>4</v>
      </c>
      <c r="F2378" s="58" t="s">
        <v>985</v>
      </c>
      <c r="G2378" s="57" t="s">
        <v>40</v>
      </c>
      <c r="H2378" s="58" t="s">
        <v>220</v>
      </c>
      <c r="I2378" s="59" t="s">
        <v>42</v>
      </c>
      <c r="J2378" s="96">
        <v>3</v>
      </c>
      <c r="K2378" s="60">
        <f t="shared" si="53"/>
        <v>12</v>
      </c>
      <c r="L2378" s="60"/>
      <c r="M2378" s="55" t="s">
        <v>43</v>
      </c>
      <c r="N2378" s="60">
        <f t="shared" si="57"/>
        <v>12</v>
      </c>
      <c r="O2378" s="54">
        <v>45823</v>
      </c>
      <c r="P2378" s="97">
        <v>0</v>
      </c>
      <c r="R2378" t="str">
        <f t="shared" si="58"/>
        <v>Jun/25</v>
      </c>
    </row>
    <row r="2379" spans="1:18" ht="15.75" customHeight="1">
      <c r="A2379" s="69" t="s">
        <v>986</v>
      </c>
      <c r="B2379" s="54">
        <v>45814</v>
      </c>
      <c r="C2379" s="55" t="s">
        <v>263</v>
      </c>
      <c r="D2379" s="55">
        <v>2025</v>
      </c>
      <c r="E2379" s="56">
        <v>6</v>
      </c>
      <c r="F2379" s="58" t="s">
        <v>886</v>
      </c>
      <c r="G2379" s="57" t="s">
        <v>40</v>
      </c>
      <c r="H2379" s="58" t="s">
        <v>220</v>
      </c>
      <c r="I2379" s="59" t="s">
        <v>42</v>
      </c>
      <c r="J2379" s="96">
        <v>0.84</v>
      </c>
      <c r="K2379" s="60">
        <f t="shared" si="53"/>
        <v>5.04</v>
      </c>
      <c r="L2379" s="60"/>
      <c r="M2379" s="55" t="s">
        <v>43</v>
      </c>
      <c r="N2379" s="60">
        <f t="shared" si="57"/>
        <v>5.04</v>
      </c>
      <c r="O2379" s="54">
        <v>45823</v>
      </c>
      <c r="P2379" s="97">
        <v>0</v>
      </c>
      <c r="R2379" t="str">
        <f t="shared" si="58"/>
        <v>Jun/25</v>
      </c>
    </row>
    <row r="2380" spans="1:18" ht="15.75" customHeight="1">
      <c r="B2380" s="54">
        <v>45814</v>
      </c>
      <c r="C2380" s="55" t="s">
        <v>263</v>
      </c>
      <c r="D2380" s="55">
        <v>2025</v>
      </c>
      <c r="E2380" s="56">
        <v>4</v>
      </c>
      <c r="F2380" s="58" t="s">
        <v>486</v>
      </c>
      <c r="G2380" s="57" t="s">
        <v>46</v>
      </c>
      <c r="H2380" s="58" t="s">
        <v>220</v>
      </c>
      <c r="I2380" s="59" t="s">
        <v>42</v>
      </c>
      <c r="J2380" s="96">
        <v>6.5</v>
      </c>
      <c r="K2380" s="60">
        <f t="shared" si="53"/>
        <v>26</v>
      </c>
      <c r="L2380" s="60"/>
      <c r="M2380" s="55" t="s">
        <v>43</v>
      </c>
      <c r="N2380" s="60">
        <f t="shared" si="57"/>
        <v>26</v>
      </c>
      <c r="O2380" s="54">
        <v>45823</v>
      </c>
      <c r="P2380" s="97">
        <v>0</v>
      </c>
      <c r="R2380" t="str">
        <f t="shared" si="58"/>
        <v>Jun/25</v>
      </c>
    </row>
    <row r="2381" spans="1:18" ht="15.75" customHeight="1">
      <c r="B2381" s="54">
        <v>45814</v>
      </c>
      <c r="C2381" s="55" t="s">
        <v>263</v>
      </c>
      <c r="D2381" s="55">
        <v>2025</v>
      </c>
      <c r="E2381" s="56">
        <v>1</v>
      </c>
      <c r="F2381" s="58" t="s">
        <v>355</v>
      </c>
      <c r="G2381" s="57" t="s">
        <v>40</v>
      </c>
      <c r="H2381" s="58" t="s">
        <v>220</v>
      </c>
      <c r="I2381" s="59" t="s">
        <v>42</v>
      </c>
      <c r="J2381" s="96">
        <v>80</v>
      </c>
      <c r="K2381" s="60">
        <f t="shared" si="53"/>
        <v>80</v>
      </c>
      <c r="L2381" s="60"/>
      <c r="M2381" s="55" t="s">
        <v>43</v>
      </c>
      <c r="N2381" s="60">
        <f t="shared" si="57"/>
        <v>80</v>
      </c>
      <c r="O2381" s="54">
        <v>45823</v>
      </c>
      <c r="P2381" s="97">
        <v>0</v>
      </c>
      <c r="R2381" t="str">
        <f t="shared" si="58"/>
        <v>Jun/25</v>
      </c>
    </row>
    <row r="2382" spans="1:18" ht="15.75" customHeight="1">
      <c r="B2382" s="54">
        <v>45814</v>
      </c>
      <c r="C2382" s="55" t="s">
        <v>263</v>
      </c>
      <c r="D2382" s="55">
        <v>2025</v>
      </c>
      <c r="E2382" s="56">
        <v>7</v>
      </c>
      <c r="F2382" s="58" t="s">
        <v>64</v>
      </c>
      <c r="G2382" s="57" t="s">
        <v>46</v>
      </c>
      <c r="H2382" s="58" t="s">
        <v>65</v>
      </c>
      <c r="I2382" s="59" t="s">
        <v>42</v>
      </c>
      <c r="J2382" s="96">
        <v>32.99</v>
      </c>
      <c r="K2382" s="60">
        <f t="shared" si="53"/>
        <v>230.93</v>
      </c>
      <c r="L2382" s="60"/>
      <c r="M2382" s="55" t="s">
        <v>43</v>
      </c>
      <c r="N2382" s="60">
        <f t="shared" si="57"/>
        <v>230.93</v>
      </c>
      <c r="O2382" s="54">
        <v>45823</v>
      </c>
      <c r="P2382" s="97">
        <v>21347</v>
      </c>
      <c r="R2382" t="str">
        <f t="shared" si="58"/>
        <v>Jun/25</v>
      </c>
    </row>
    <row r="2383" spans="1:18" ht="15.75" customHeight="1">
      <c r="B2383" s="54">
        <v>45814</v>
      </c>
      <c r="C2383" s="55" t="s">
        <v>263</v>
      </c>
      <c r="D2383" s="55">
        <v>2025</v>
      </c>
      <c r="E2383" s="56">
        <v>3</v>
      </c>
      <c r="F2383" s="58" t="s">
        <v>66</v>
      </c>
      <c r="G2383" s="57" t="s">
        <v>46</v>
      </c>
      <c r="H2383" s="58" t="s">
        <v>65</v>
      </c>
      <c r="I2383" s="59" t="s">
        <v>42</v>
      </c>
      <c r="J2383" s="96">
        <v>27</v>
      </c>
      <c r="K2383" s="60">
        <f t="shared" si="53"/>
        <v>81</v>
      </c>
      <c r="L2383" s="60"/>
      <c r="M2383" s="55" t="s">
        <v>43</v>
      </c>
      <c r="N2383" s="60">
        <f t="shared" si="57"/>
        <v>81</v>
      </c>
      <c r="O2383" s="54">
        <v>45823</v>
      </c>
      <c r="P2383" s="97">
        <v>21347</v>
      </c>
      <c r="R2383" t="str">
        <f t="shared" si="58"/>
        <v>Jun/25</v>
      </c>
    </row>
    <row r="2384" spans="1:18" ht="15.75" customHeight="1">
      <c r="B2384" s="54">
        <v>45814</v>
      </c>
      <c r="C2384" s="55" t="s">
        <v>263</v>
      </c>
      <c r="D2384" s="55">
        <v>2025</v>
      </c>
      <c r="E2384" s="56">
        <v>6.72</v>
      </c>
      <c r="F2384" s="58" t="s">
        <v>197</v>
      </c>
      <c r="G2384" s="57" t="s">
        <v>46</v>
      </c>
      <c r="H2384" s="58" t="s">
        <v>823</v>
      </c>
      <c r="I2384" s="59" t="s">
        <v>42</v>
      </c>
      <c r="J2384" s="96">
        <v>41.2181</v>
      </c>
      <c r="K2384" s="60">
        <f t="shared" si="53"/>
        <v>276.98563200000001</v>
      </c>
      <c r="L2384" s="60"/>
      <c r="M2384" s="55" t="s">
        <v>51</v>
      </c>
      <c r="N2384" s="60">
        <f t="shared" si="57"/>
        <v>276.98563200000001</v>
      </c>
      <c r="O2384" s="54">
        <v>45820</v>
      </c>
      <c r="P2384" s="97">
        <v>2404504</v>
      </c>
      <c r="R2384" t="str">
        <f t="shared" si="58"/>
        <v>Jun/25</v>
      </c>
    </row>
    <row r="2385" spans="2:18" ht="15.75" customHeight="1">
      <c r="B2385" s="54">
        <v>45814</v>
      </c>
      <c r="C2385" s="55" t="s">
        <v>263</v>
      </c>
      <c r="D2385" s="55">
        <v>2025</v>
      </c>
      <c r="E2385" s="56">
        <v>10.5</v>
      </c>
      <c r="F2385" s="58" t="s">
        <v>987</v>
      </c>
      <c r="G2385" s="57" t="s">
        <v>46</v>
      </c>
      <c r="H2385" s="58" t="s">
        <v>326</v>
      </c>
      <c r="I2385" s="59" t="s">
        <v>42</v>
      </c>
      <c r="J2385" s="96">
        <v>29.990500000000001</v>
      </c>
      <c r="K2385" s="60">
        <f t="shared" si="53"/>
        <v>314.90025000000003</v>
      </c>
      <c r="L2385" s="60"/>
      <c r="M2385" s="55" t="s">
        <v>51</v>
      </c>
      <c r="N2385" s="60">
        <f t="shared" si="57"/>
        <v>314.90025000000003</v>
      </c>
      <c r="O2385" s="54">
        <v>45822</v>
      </c>
      <c r="P2385" s="97">
        <v>3516519</v>
      </c>
      <c r="R2385" t="str">
        <f t="shared" si="58"/>
        <v>Jun/25</v>
      </c>
    </row>
    <row r="2386" spans="2:18" ht="15.75" customHeight="1">
      <c r="B2386" s="54">
        <v>45814</v>
      </c>
      <c r="C2386" s="55" t="s">
        <v>263</v>
      </c>
      <c r="D2386" s="55">
        <v>2025</v>
      </c>
      <c r="E2386" s="56">
        <v>12.5</v>
      </c>
      <c r="F2386" s="58" t="s">
        <v>936</v>
      </c>
      <c r="G2386" s="57" t="s">
        <v>46</v>
      </c>
      <c r="H2386" s="58" t="s">
        <v>326</v>
      </c>
      <c r="I2386" s="59" t="s">
        <v>42</v>
      </c>
      <c r="J2386" s="96">
        <v>14.99</v>
      </c>
      <c r="K2386" s="60">
        <f t="shared" si="53"/>
        <v>187.375</v>
      </c>
      <c r="L2386" s="60"/>
      <c r="M2386" s="55" t="s">
        <v>51</v>
      </c>
      <c r="N2386" s="60">
        <f t="shared" si="57"/>
        <v>187.375</v>
      </c>
      <c r="O2386" s="54">
        <v>45822</v>
      </c>
      <c r="P2386" s="97">
        <v>3516519</v>
      </c>
      <c r="R2386" t="str">
        <f t="shared" si="58"/>
        <v>Jun/25</v>
      </c>
    </row>
    <row r="2387" spans="2:18" ht="15.75" customHeight="1">
      <c r="B2387" s="54">
        <v>45814</v>
      </c>
      <c r="C2387" s="55" t="s">
        <v>263</v>
      </c>
      <c r="D2387" s="55">
        <v>2025</v>
      </c>
      <c r="E2387" s="56">
        <v>12.5</v>
      </c>
      <c r="F2387" s="58" t="s">
        <v>230</v>
      </c>
      <c r="G2387" s="57" t="s">
        <v>46</v>
      </c>
      <c r="H2387" s="58" t="s">
        <v>594</v>
      </c>
      <c r="I2387" s="59" t="s">
        <v>42</v>
      </c>
      <c r="J2387" s="96">
        <v>55.48</v>
      </c>
      <c r="K2387" s="60">
        <f t="shared" si="53"/>
        <v>693.5</v>
      </c>
      <c r="L2387" s="60"/>
      <c r="M2387" s="55" t="s">
        <v>51</v>
      </c>
      <c r="N2387" s="60">
        <f t="shared" si="57"/>
        <v>693.5</v>
      </c>
      <c r="O2387" s="54">
        <v>45828</v>
      </c>
      <c r="P2387" s="97">
        <v>929670</v>
      </c>
      <c r="R2387" t="str">
        <f t="shared" si="58"/>
        <v>Jun/25</v>
      </c>
    </row>
    <row r="2388" spans="2:18" ht="15.75" customHeight="1">
      <c r="B2388" s="54">
        <v>45814</v>
      </c>
      <c r="C2388" s="55" t="s">
        <v>263</v>
      </c>
      <c r="D2388" s="55">
        <v>2025</v>
      </c>
      <c r="E2388" s="56">
        <v>4</v>
      </c>
      <c r="F2388" s="58" t="s">
        <v>814</v>
      </c>
      <c r="G2388" s="57" t="s">
        <v>40</v>
      </c>
      <c r="H2388" s="58" t="s">
        <v>899</v>
      </c>
      <c r="I2388" s="59" t="s">
        <v>42</v>
      </c>
      <c r="J2388" s="96">
        <v>123.5</v>
      </c>
      <c r="K2388" s="60">
        <f t="shared" si="53"/>
        <v>494</v>
      </c>
      <c r="L2388" s="60"/>
      <c r="M2388" s="55" t="s">
        <v>51</v>
      </c>
      <c r="N2388" s="60">
        <f t="shared" si="57"/>
        <v>494</v>
      </c>
      <c r="O2388" s="54">
        <v>45835</v>
      </c>
      <c r="P2388" s="97">
        <v>182362</v>
      </c>
      <c r="R2388" t="str">
        <f t="shared" si="58"/>
        <v>Jun/25</v>
      </c>
    </row>
    <row r="2389" spans="2:18" ht="15.75" customHeight="1">
      <c r="B2389" s="54">
        <v>45814</v>
      </c>
      <c r="C2389" s="55" t="s">
        <v>263</v>
      </c>
      <c r="D2389" s="55">
        <v>2025</v>
      </c>
      <c r="E2389" s="56">
        <v>4</v>
      </c>
      <c r="F2389" s="58" t="s">
        <v>99</v>
      </c>
      <c r="G2389" s="57" t="s">
        <v>40</v>
      </c>
      <c r="H2389" s="58" t="s">
        <v>899</v>
      </c>
      <c r="I2389" s="59" t="s">
        <v>42</v>
      </c>
      <c r="J2389" s="96">
        <v>113.2</v>
      </c>
      <c r="K2389" s="60">
        <f t="shared" si="53"/>
        <v>452.8</v>
      </c>
      <c r="L2389" s="60"/>
      <c r="M2389" s="55" t="s">
        <v>51</v>
      </c>
      <c r="N2389" s="60">
        <f t="shared" si="57"/>
        <v>452.8</v>
      </c>
      <c r="O2389" s="54">
        <v>45835</v>
      </c>
      <c r="P2389" s="97">
        <v>182362</v>
      </c>
      <c r="R2389" t="str">
        <f t="shared" si="58"/>
        <v>Jun/25</v>
      </c>
    </row>
    <row r="2390" spans="2:18" ht="15.75" customHeight="1">
      <c r="B2390" s="54">
        <v>45814</v>
      </c>
      <c r="C2390" s="55" t="s">
        <v>263</v>
      </c>
      <c r="D2390" s="55">
        <v>2025</v>
      </c>
      <c r="E2390" s="56">
        <v>1</v>
      </c>
      <c r="F2390" s="58" t="s">
        <v>803</v>
      </c>
      <c r="G2390" s="57" t="s">
        <v>108</v>
      </c>
      <c r="H2390" s="58" t="s">
        <v>694</v>
      </c>
      <c r="I2390" s="59" t="s">
        <v>42</v>
      </c>
      <c r="J2390" s="96">
        <v>1200</v>
      </c>
      <c r="K2390" s="60">
        <f t="shared" si="53"/>
        <v>1200</v>
      </c>
      <c r="L2390" s="60"/>
      <c r="M2390" s="55" t="s">
        <v>43</v>
      </c>
      <c r="N2390" s="60">
        <f t="shared" si="57"/>
        <v>1200</v>
      </c>
      <c r="O2390" s="54">
        <v>45814</v>
      </c>
      <c r="P2390" s="97">
        <v>0</v>
      </c>
      <c r="R2390" t="str">
        <f t="shared" si="58"/>
        <v>Jun/25</v>
      </c>
    </row>
    <row r="2391" spans="2:18" ht="15.75" customHeight="1">
      <c r="B2391" s="54">
        <v>45814</v>
      </c>
      <c r="C2391" s="55" t="s">
        <v>263</v>
      </c>
      <c r="D2391" s="55">
        <v>2025</v>
      </c>
      <c r="E2391" s="56">
        <v>1</v>
      </c>
      <c r="F2391" s="58" t="s">
        <v>988</v>
      </c>
      <c r="G2391" s="57" t="s">
        <v>61</v>
      </c>
      <c r="H2391" s="58" t="s">
        <v>989</v>
      </c>
      <c r="I2391" s="59" t="s">
        <v>42</v>
      </c>
      <c r="J2391" s="96">
        <v>20</v>
      </c>
      <c r="K2391" s="60">
        <f t="shared" si="53"/>
        <v>20</v>
      </c>
      <c r="L2391" s="60"/>
      <c r="M2391" s="55" t="s">
        <v>43</v>
      </c>
      <c r="N2391" s="60">
        <f t="shared" si="57"/>
        <v>20</v>
      </c>
      <c r="O2391" s="54">
        <v>45813</v>
      </c>
      <c r="P2391" s="97">
        <v>0</v>
      </c>
      <c r="R2391" t="str">
        <f t="shared" si="58"/>
        <v>Jun/25</v>
      </c>
    </row>
    <row r="2392" spans="2:18" ht="15.75" customHeight="1">
      <c r="B2392" s="54">
        <v>45814</v>
      </c>
      <c r="C2392" s="55" t="s">
        <v>263</v>
      </c>
      <c r="D2392" s="55">
        <v>2025</v>
      </c>
      <c r="E2392" s="56">
        <v>1</v>
      </c>
      <c r="F2392" s="58" t="s">
        <v>39</v>
      </c>
      <c r="G2392" s="57" t="s">
        <v>40</v>
      </c>
      <c r="H2392" s="58" t="s">
        <v>300</v>
      </c>
      <c r="I2392" s="59" t="s">
        <v>42</v>
      </c>
      <c r="J2392" s="96">
        <v>49.5</v>
      </c>
      <c r="K2392" s="60">
        <f t="shared" si="53"/>
        <v>49.5</v>
      </c>
      <c r="L2392" s="60"/>
      <c r="M2392" s="55" t="s">
        <v>43</v>
      </c>
      <c r="N2392" s="60">
        <f t="shared" si="57"/>
        <v>49.5</v>
      </c>
      <c r="O2392" s="54">
        <v>45817</v>
      </c>
      <c r="P2392" s="97">
        <v>0</v>
      </c>
      <c r="R2392" t="str">
        <f t="shared" si="58"/>
        <v>Jun/25</v>
      </c>
    </row>
    <row r="2393" spans="2:18" ht="15.75" customHeight="1">
      <c r="B2393" s="54">
        <v>45815</v>
      </c>
      <c r="C2393" s="55" t="s">
        <v>263</v>
      </c>
      <c r="D2393" s="55">
        <v>2025</v>
      </c>
      <c r="E2393" s="56">
        <v>2</v>
      </c>
      <c r="F2393" s="58" t="s">
        <v>355</v>
      </c>
      <c r="G2393" s="57" t="s">
        <v>40</v>
      </c>
      <c r="H2393" s="58" t="s">
        <v>220</v>
      </c>
      <c r="I2393" s="59" t="s">
        <v>42</v>
      </c>
      <c r="J2393" s="96">
        <v>75</v>
      </c>
      <c r="K2393" s="60">
        <f t="shared" si="53"/>
        <v>150</v>
      </c>
      <c r="L2393" s="60"/>
      <c r="M2393" s="55" t="s">
        <v>43</v>
      </c>
      <c r="N2393" s="60">
        <f t="shared" si="57"/>
        <v>150</v>
      </c>
      <c r="O2393" s="54">
        <v>45823</v>
      </c>
      <c r="P2393" s="97">
        <v>0</v>
      </c>
      <c r="R2393" t="str">
        <f t="shared" si="58"/>
        <v>Jun/25</v>
      </c>
    </row>
    <row r="2394" spans="2:18" ht="15.75" customHeight="1">
      <c r="B2394" s="54">
        <v>45815</v>
      </c>
      <c r="C2394" s="55" t="s">
        <v>263</v>
      </c>
      <c r="D2394" s="55">
        <v>2025</v>
      </c>
      <c r="E2394" s="56">
        <v>2</v>
      </c>
      <c r="F2394" s="58" t="s">
        <v>985</v>
      </c>
      <c r="G2394" s="57" t="s">
        <v>40</v>
      </c>
      <c r="H2394" s="58" t="s">
        <v>220</v>
      </c>
      <c r="I2394" s="59" t="s">
        <v>42</v>
      </c>
      <c r="J2394" s="96">
        <v>2.7</v>
      </c>
      <c r="K2394" s="60">
        <f t="shared" si="53"/>
        <v>5.4</v>
      </c>
      <c r="L2394" s="60"/>
      <c r="M2394" s="55" t="s">
        <v>43</v>
      </c>
      <c r="N2394" s="60">
        <f t="shared" si="57"/>
        <v>5.4</v>
      </c>
      <c r="O2394" s="54">
        <v>45823</v>
      </c>
      <c r="P2394" s="97">
        <v>0</v>
      </c>
      <c r="R2394" t="str">
        <f t="shared" si="58"/>
        <v>Jun/25</v>
      </c>
    </row>
    <row r="2395" spans="2:18" ht="15.75" customHeight="1">
      <c r="B2395" s="54">
        <v>45815</v>
      </c>
      <c r="C2395" s="55" t="s">
        <v>263</v>
      </c>
      <c r="D2395" s="55">
        <v>2025</v>
      </c>
      <c r="E2395" s="56">
        <v>6</v>
      </c>
      <c r="F2395" s="58" t="s">
        <v>886</v>
      </c>
      <c r="G2395" s="57" t="s">
        <v>40</v>
      </c>
      <c r="H2395" s="58" t="s">
        <v>220</v>
      </c>
      <c r="I2395" s="59" t="s">
        <v>42</v>
      </c>
      <c r="J2395" s="96">
        <v>0.83499999999999996</v>
      </c>
      <c r="K2395" s="60">
        <f t="shared" si="53"/>
        <v>5.01</v>
      </c>
      <c r="L2395" s="60"/>
      <c r="M2395" s="55" t="s">
        <v>43</v>
      </c>
      <c r="N2395" s="60">
        <f t="shared" si="57"/>
        <v>5.01</v>
      </c>
      <c r="O2395" s="54">
        <v>45823</v>
      </c>
      <c r="P2395" s="97">
        <v>0</v>
      </c>
      <c r="R2395" t="str">
        <f t="shared" si="58"/>
        <v>Jun/25</v>
      </c>
    </row>
    <row r="2396" spans="2:18" ht="15.75" customHeight="1">
      <c r="B2396" s="54">
        <v>45815</v>
      </c>
      <c r="C2396" s="55" t="s">
        <v>263</v>
      </c>
      <c r="D2396" s="55">
        <v>2025</v>
      </c>
      <c r="E2396" s="56">
        <v>2</v>
      </c>
      <c r="F2396" s="58" t="s">
        <v>486</v>
      </c>
      <c r="G2396" s="57" t="s">
        <v>46</v>
      </c>
      <c r="H2396" s="58" t="s">
        <v>220</v>
      </c>
      <c r="I2396" s="59" t="s">
        <v>42</v>
      </c>
      <c r="J2396" s="96">
        <v>9.75</v>
      </c>
      <c r="K2396" s="60">
        <f t="shared" si="53"/>
        <v>19.5</v>
      </c>
      <c r="L2396" s="60"/>
      <c r="M2396" s="55" t="s">
        <v>43</v>
      </c>
      <c r="N2396" s="60">
        <f t="shared" si="57"/>
        <v>19.5</v>
      </c>
      <c r="O2396" s="54">
        <v>45823</v>
      </c>
      <c r="P2396" s="97">
        <v>0</v>
      </c>
      <c r="R2396" t="str">
        <f t="shared" si="58"/>
        <v>Jun/25</v>
      </c>
    </row>
    <row r="2397" spans="2:18" ht="15.75" customHeight="1">
      <c r="B2397" s="54">
        <v>45815</v>
      </c>
      <c r="C2397" s="55" t="s">
        <v>263</v>
      </c>
      <c r="D2397" s="55">
        <v>2025</v>
      </c>
      <c r="E2397" s="56">
        <v>6</v>
      </c>
      <c r="F2397" s="58" t="s">
        <v>743</v>
      </c>
      <c r="G2397" s="57" t="s">
        <v>46</v>
      </c>
      <c r="H2397" s="58" t="s">
        <v>220</v>
      </c>
      <c r="I2397" s="59" t="s">
        <v>42</v>
      </c>
      <c r="J2397" s="96">
        <v>1.34</v>
      </c>
      <c r="K2397" s="60">
        <f t="shared" si="53"/>
        <v>8.0400000000000009</v>
      </c>
      <c r="L2397" s="60"/>
      <c r="M2397" s="55" t="s">
        <v>43</v>
      </c>
      <c r="N2397" s="60">
        <f t="shared" si="57"/>
        <v>8.0400000000000009</v>
      </c>
      <c r="O2397" s="54">
        <v>45823</v>
      </c>
      <c r="P2397" s="97">
        <v>0</v>
      </c>
      <c r="R2397" t="str">
        <f t="shared" si="58"/>
        <v>Jun/25</v>
      </c>
    </row>
    <row r="2398" spans="2:18" ht="15.75" customHeight="1">
      <c r="B2398" s="54">
        <v>45815</v>
      </c>
      <c r="C2398" s="55" t="s">
        <v>263</v>
      </c>
      <c r="D2398" s="55">
        <v>2025</v>
      </c>
      <c r="E2398" s="56">
        <v>1</v>
      </c>
      <c r="F2398" s="58" t="s">
        <v>744</v>
      </c>
      <c r="G2398" s="57" t="s">
        <v>46</v>
      </c>
      <c r="H2398" s="58" t="s">
        <v>220</v>
      </c>
      <c r="I2398" s="59" t="s">
        <v>42</v>
      </c>
      <c r="J2398" s="96">
        <v>6</v>
      </c>
      <c r="K2398" s="60">
        <f t="shared" si="53"/>
        <v>6</v>
      </c>
      <c r="L2398" s="60"/>
      <c r="M2398" s="55" t="s">
        <v>43</v>
      </c>
      <c r="N2398" s="60">
        <f t="shared" si="57"/>
        <v>6</v>
      </c>
      <c r="O2398" s="54">
        <v>45823</v>
      </c>
      <c r="P2398" s="97">
        <v>0</v>
      </c>
      <c r="R2398" t="str">
        <f t="shared" si="58"/>
        <v>Jun/25</v>
      </c>
    </row>
    <row r="2399" spans="2:18" ht="15.75" customHeight="1">
      <c r="B2399" s="54">
        <v>45815</v>
      </c>
      <c r="C2399" s="55" t="s">
        <v>263</v>
      </c>
      <c r="D2399" s="55">
        <v>2025</v>
      </c>
      <c r="E2399" s="56">
        <v>1</v>
      </c>
      <c r="F2399" s="58" t="s">
        <v>455</v>
      </c>
      <c r="G2399" s="57" t="s">
        <v>46</v>
      </c>
      <c r="H2399" s="58" t="s">
        <v>220</v>
      </c>
      <c r="I2399" s="59" t="s">
        <v>42</v>
      </c>
      <c r="J2399" s="96">
        <v>4.5</v>
      </c>
      <c r="K2399" s="60">
        <f t="shared" si="53"/>
        <v>4.5</v>
      </c>
      <c r="L2399" s="60"/>
      <c r="M2399" s="55" t="s">
        <v>43</v>
      </c>
      <c r="N2399" s="60">
        <f t="shared" si="57"/>
        <v>4.5</v>
      </c>
      <c r="O2399" s="54">
        <v>45823</v>
      </c>
      <c r="P2399" s="97">
        <v>0</v>
      </c>
      <c r="R2399" t="str">
        <f t="shared" si="58"/>
        <v>Jun/25</v>
      </c>
    </row>
    <row r="2400" spans="2:18" ht="15.75" customHeight="1">
      <c r="B2400" s="54">
        <v>45815</v>
      </c>
      <c r="C2400" s="55" t="s">
        <v>263</v>
      </c>
      <c r="D2400" s="55">
        <v>2025</v>
      </c>
      <c r="E2400" s="56">
        <v>7</v>
      </c>
      <c r="F2400" s="58" t="s">
        <v>64</v>
      </c>
      <c r="G2400" s="57" t="s">
        <v>46</v>
      </c>
      <c r="H2400" s="58" t="s">
        <v>65</v>
      </c>
      <c r="I2400" s="59" t="s">
        <v>42</v>
      </c>
      <c r="J2400" s="96">
        <v>32.99</v>
      </c>
      <c r="K2400" s="60">
        <f t="shared" si="53"/>
        <v>230.93</v>
      </c>
      <c r="L2400" s="60"/>
      <c r="M2400" s="55" t="s">
        <v>43</v>
      </c>
      <c r="N2400" s="60">
        <f t="shared" si="57"/>
        <v>230.93</v>
      </c>
      <c r="O2400" s="54">
        <v>45823</v>
      </c>
      <c r="P2400" s="97">
        <v>21373</v>
      </c>
      <c r="R2400" t="str">
        <f t="shared" si="58"/>
        <v>Jun/25</v>
      </c>
    </row>
    <row r="2401" spans="2:18" ht="15.75" customHeight="1">
      <c r="B2401" s="54">
        <v>45815</v>
      </c>
      <c r="C2401" s="55" t="s">
        <v>263</v>
      </c>
      <c r="D2401" s="55">
        <v>2025</v>
      </c>
      <c r="E2401" s="56">
        <v>5</v>
      </c>
      <c r="F2401" s="58" t="s">
        <v>66</v>
      </c>
      <c r="G2401" s="57" t="s">
        <v>46</v>
      </c>
      <c r="H2401" s="58" t="s">
        <v>65</v>
      </c>
      <c r="I2401" s="59" t="s">
        <v>42</v>
      </c>
      <c r="J2401" s="96">
        <v>27</v>
      </c>
      <c r="K2401" s="60">
        <f t="shared" si="53"/>
        <v>135</v>
      </c>
      <c r="L2401" s="60"/>
      <c r="M2401" s="55" t="s">
        <v>43</v>
      </c>
      <c r="N2401" s="60">
        <f t="shared" si="57"/>
        <v>135</v>
      </c>
      <c r="O2401" s="54">
        <v>45823</v>
      </c>
      <c r="P2401" s="97">
        <v>21373</v>
      </c>
      <c r="R2401" t="str">
        <f t="shared" si="58"/>
        <v>Jun/25</v>
      </c>
    </row>
    <row r="2402" spans="2:18" ht="15.75" customHeight="1">
      <c r="B2402" s="54">
        <v>45816</v>
      </c>
      <c r="C2402" s="55" t="s">
        <v>263</v>
      </c>
      <c r="D2402" s="55">
        <v>2025</v>
      </c>
      <c r="E2402" s="56">
        <v>1</v>
      </c>
      <c r="F2402" s="58" t="s">
        <v>976</v>
      </c>
      <c r="G2402" s="57" t="s">
        <v>108</v>
      </c>
      <c r="H2402" s="58" t="s">
        <v>990</v>
      </c>
      <c r="I2402" s="59" t="s">
        <v>42</v>
      </c>
      <c r="J2402" s="96">
        <v>950</v>
      </c>
      <c r="K2402" s="60">
        <f t="shared" si="53"/>
        <v>950</v>
      </c>
      <c r="L2402" s="60"/>
      <c r="M2402" s="55" t="s">
        <v>43</v>
      </c>
      <c r="N2402" s="60">
        <f t="shared" si="57"/>
        <v>950</v>
      </c>
      <c r="O2402" s="54">
        <v>45816</v>
      </c>
      <c r="P2402" s="97">
        <v>0</v>
      </c>
      <c r="R2402" t="str">
        <f t="shared" si="58"/>
        <v>Jun/25</v>
      </c>
    </row>
    <row r="2403" spans="2:18" ht="15.75" customHeight="1">
      <c r="B2403" s="54">
        <v>45816</v>
      </c>
      <c r="C2403" s="55" t="s">
        <v>263</v>
      </c>
      <c r="D2403" s="55">
        <v>2025</v>
      </c>
      <c r="E2403" s="56">
        <v>1</v>
      </c>
      <c r="F2403" s="58" t="s">
        <v>991</v>
      </c>
      <c r="G2403" s="57" t="s">
        <v>104</v>
      </c>
      <c r="H2403" s="58" t="s">
        <v>125</v>
      </c>
      <c r="I2403" s="59" t="s">
        <v>42</v>
      </c>
      <c r="J2403" s="96">
        <v>120</v>
      </c>
      <c r="K2403" s="60">
        <f t="shared" si="53"/>
        <v>120</v>
      </c>
      <c r="L2403" s="60"/>
      <c r="M2403" s="55" t="s">
        <v>43</v>
      </c>
      <c r="N2403" s="60">
        <f t="shared" si="57"/>
        <v>120</v>
      </c>
      <c r="O2403" s="54">
        <v>45814</v>
      </c>
      <c r="P2403" s="97">
        <v>0</v>
      </c>
      <c r="R2403" t="str">
        <f t="shared" si="58"/>
        <v>Jun/25</v>
      </c>
    </row>
    <row r="2404" spans="2:18" ht="15.75" customHeight="1">
      <c r="B2404" s="54">
        <v>45817</v>
      </c>
      <c r="C2404" s="55" t="s">
        <v>263</v>
      </c>
      <c r="D2404" s="55">
        <v>2025</v>
      </c>
      <c r="E2404" s="56">
        <v>13.44</v>
      </c>
      <c r="F2404" s="58" t="s">
        <v>488</v>
      </c>
      <c r="G2404" s="57" t="s">
        <v>46</v>
      </c>
      <c r="H2404" s="58" t="s">
        <v>823</v>
      </c>
      <c r="I2404" s="59" t="s">
        <v>42</v>
      </c>
      <c r="J2404" s="96">
        <v>33.14</v>
      </c>
      <c r="K2404" s="60">
        <f t="shared" si="53"/>
        <v>445.40159999999997</v>
      </c>
      <c r="L2404" s="60"/>
      <c r="M2404" s="55" t="s">
        <v>51</v>
      </c>
      <c r="N2404" s="60">
        <f t="shared" si="57"/>
        <v>445.40159999999997</v>
      </c>
      <c r="O2404" s="54">
        <v>45823</v>
      </c>
      <c r="P2404" s="97">
        <v>2406682</v>
      </c>
      <c r="R2404" t="str">
        <f t="shared" si="58"/>
        <v>Jun/25</v>
      </c>
    </row>
    <row r="2405" spans="2:18" ht="15.75" customHeight="1">
      <c r="B2405" s="54">
        <v>45817</v>
      </c>
      <c r="C2405" s="55" t="s">
        <v>263</v>
      </c>
      <c r="D2405" s="55">
        <v>2025</v>
      </c>
      <c r="E2405" s="56">
        <v>2</v>
      </c>
      <c r="F2405" s="58" t="s">
        <v>741</v>
      </c>
      <c r="G2405" s="57" t="s">
        <v>40</v>
      </c>
      <c r="H2405" s="58" t="s">
        <v>181</v>
      </c>
      <c r="I2405" s="59" t="s">
        <v>42</v>
      </c>
      <c r="J2405" s="96">
        <v>225</v>
      </c>
      <c r="K2405" s="60">
        <f t="shared" si="53"/>
        <v>450</v>
      </c>
      <c r="L2405" s="60"/>
      <c r="M2405" s="55" t="s">
        <v>51</v>
      </c>
      <c r="N2405" s="60">
        <f t="shared" si="57"/>
        <v>450</v>
      </c>
      <c r="O2405" s="54">
        <v>45832</v>
      </c>
      <c r="P2405" s="97">
        <v>6526</v>
      </c>
      <c r="R2405" t="str">
        <f t="shared" si="58"/>
        <v>Jun/25</v>
      </c>
    </row>
    <row r="2406" spans="2:18" ht="15.75" customHeight="1">
      <c r="B2406" s="54">
        <v>45817</v>
      </c>
      <c r="C2406" s="55" t="s">
        <v>263</v>
      </c>
      <c r="D2406" s="55">
        <v>2025</v>
      </c>
      <c r="E2406" s="56">
        <v>6</v>
      </c>
      <c r="F2406" s="58" t="s">
        <v>676</v>
      </c>
      <c r="G2406" s="57" t="s">
        <v>40</v>
      </c>
      <c r="H2406" s="58" t="s">
        <v>181</v>
      </c>
      <c r="I2406" s="59" t="s">
        <v>42</v>
      </c>
      <c r="J2406" s="96">
        <v>69</v>
      </c>
      <c r="K2406" s="60">
        <f t="shared" si="53"/>
        <v>414</v>
      </c>
      <c r="L2406" s="60"/>
      <c r="M2406" s="55" t="s">
        <v>51</v>
      </c>
      <c r="N2406" s="60">
        <f t="shared" si="57"/>
        <v>414</v>
      </c>
      <c r="O2406" s="54">
        <v>45832</v>
      </c>
      <c r="P2406" s="97">
        <v>6526</v>
      </c>
      <c r="R2406" t="str">
        <f t="shared" si="58"/>
        <v>Jun/25</v>
      </c>
    </row>
    <row r="2407" spans="2:18" ht="15.75" customHeight="1">
      <c r="B2407" s="54">
        <v>45817</v>
      </c>
      <c r="C2407" s="55" t="s">
        <v>263</v>
      </c>
      <c r="D2407" s="55">
        <v>2025</v>
      </c>
      <c r="E2407" s="56">
        <v>1</v>
      </c>
      <c r="F2407" s="58" t="s">
        <v>959</v>
      </c>
      <c r="G2407" s="57" t="s">
        <v>40</v>
      </c>
      <c r="H2407" s="58" t="s">
        <v>960</v>
      </c>
      <c r="I2407" s="59" t="s">
        <v>42</v>
      </c>
      <c r="J2407" s="96">
        <v>697</v>
      </c>
      <c r="K2407" s="60">
        <f t="shared" si="53"/>
        <v>697</v>
      </c>
      <c r="L2407" s="60"/>
      <c r="M2407" s="55" t="s">
        <v>43</v>
      </c>
      <c r="N2407" s="60">
        <f t="shared" si="57"/>
        <v>697</v>
      </c>
      <c r="O2407" s="54">
        <v>45817</v>
      </c>
      <c r="P2407" s="97">
        <v>0</v>
      </c>
      <c r="R2407" t="str">
        <f t="shared" si="58"/>
        <v>Jun/25</v>
      </c>
    </row>
    <row r="2408" spans="2:18" ht="15.75" customHeight="1">
      <c r="B2408" s="54">
        <v>45817</v>
      </c>
      <c r="C2408" s="55" t="s">
        <v>263</v>
      </c>
      <c r="D2408" s="55">
        <v>2025</v>
      </c>
      <c r="E2408" s="56">
        <v>1</v>
      </c>
      <c r="F2408" s="58" t="s">
        <v>271</v>
      </c>
      <c r="G2408" s="57" t="s">
        <v>46</v>
      </c>
      <c r="H2408" s="58" t="s">
        <v>992</v>
      </c>
      <c r="I2408" s="59" t="s">
        <v>42</v>
      </c>
      <c r="J2408" s="96">
        <v>42.31</v>
      </c>
      <c r="K2408" s="60">
        <f t="shared" si="53"/>
        <v>42.31</v>
      </c>
      <c r="L2408" s="60"/>
      <c r="M2408" s="55" t="s">
        <v>43</v>
      </c>
      <c r="N2408" s="60">
        <f t="shared" si="57"/>
        <v>42.31</v>
      </c>
      <c r="O2408" s="54">
        <v>45817</v>
      </c>
      <c r="P2408" s="97">
        <v>0</v>
      </c>
      <c r="R2408" t="str">
        <f t="shared" si="58"/>
        <v>Jun/25</v>
      </c>
    </row>
    <row r="2409" spans="2:18" ht="15.75" customHeight="1">
      <c r="B2409" s="54">
        <v>45817</v>
      </c>
      <c r="C2409" s="55" t="s">
        <v>263</v>
      </c>
      <c r="D2409" s="55">
        <v>2025</v>
      </c>
      <c r="E2409" s="56">
        <v>1</v>
      </c>
      <c r="F2409" s="58" t="s">
        <v>993</v>
      </c>
      <c r="G2409" s="57" t="s">
        <v>40</v>
      </c>
      <c r="H2409" s="58" t="s">
        <v>994</v>
      </c>
      <c r="I2409" s="59" t="s">
        <v>42</v>
      </c>
      <c r="J2409" s="96">
        <v>34.86</v>
      </c>
      <c r="K2409" s="60">
        <f t="shared" si="53"/>
        <v>34.86</v>
      </c>
      <c r="L2409" s="60"/>
      <c r="M2409" s="55" t="s">
        <v>43</v>
      </c>
      <c r="N2409" s="60">
        <f t="shared" si="57"/>
        <v>34.86</v>
      </c>
      <c r="O2409" s="54">
        <v>45817</v>
      </c>
      <c r="P2409" s="97">
        <v>0</v>
      </c>
      <c r="R2409" t="str">
        <f t="shared" si="58"/>
        <v>Jun/25</v>
      </c>
    </row>
    <row r="2410" spans="2:18" ht="15.75" customHeight="1">
      <c r="B2410" s="54">
        <v>45818</v>
      </c>
      <c r="C2410" s="55" t="s">
        <v>263</v>
      </c>
      <c r="D2410" s="55">
        <v>2025</v>
      </c>
      <c r="E2410" s="56">
        <v>2</v>
      </c>
      <c r="F2410" s="58" t="s">
        <v>81</v>
      </c>
      <c r="G2410" s="57" t="s">
        <v>77</v>
      </c>
      <c r="H2410" s="58" t="s">
        <v>78</v>
      </c>
      <c r="I2410" s="59" t="s">
        <v>42</v>
      </c>
      <c r="J2410" s="96">
        <v>510</v>
      </c>
      <c r="K2410" s="60">
        <f t="shared" si="53"/>
        <v>1020</v>
      </c>
      <c r="L2410" s="60"/>
      <c r="M2410" s="55" t="s">
        <v>43</v>
      </c>
      <c r="N2410" s="60">
        <f t="shared" si="57"/>
        <v>1020</v>
      </c>
      <c r="O2410" s="54">
        <v>45825</v>
      </c>
      <c r="P2410" s="97">
        <v>1300</v>
      </c>
      <c r="R2410" t="str">
        <f t="shared" si="58"/>
        <v>Jun/25</v>
      </c>
    </row>
    <row r="2411" spans="2:18" ht="15.75" customHeight="1">
      <c r="B2411" s="54">
        <v>45818</v>
      </c>
      <c r="C2411" s="55" t="s">
        <v>263</v>
      </c>
      <c r="D2411" s="55">
        <v>2025</v>
      </c>
      <c r="E2411" s="56">
        <v>5</v>
      </c>
      <c r="F2411" s="58" t="s">
        <v>64</v>
      </c>
      <c r="G2411" s="57" t="s">
        <v>46</v>
      </c>
      <c r="H2411" s="58" t="s">
        <v>65</v>
      </c>
      <c r="I2411" s="59" t="s">
        <v>42</v>
      </c>
      <c r="J2411" s="96">
        <v>32.99</v>
      </c>
      <c r="K2411" s="60">
        <f t="shared" si="53"/>
        <v>164.95000000000002</v>
      </c>
      <c r="L2411" s="60"/>
      <c r="M2411" s="55" t="s">
        <v>43</v>
      </c>
      <c r="N2411" s="60">
        <f t="shared" si="57"/>
        <v>164.95000000000002</v>
      </c>
      <c r="O2411" s="54">
        <v>45824</v>
      </c>
      <c r="P2411" s="97">
        <v>21426</v>
      </c>
      <c r="R2411" t="str">
        <f t="shared" si="58"/>
        <v>Jun/25</v>
      </c>
    </row>
    <row r="2412" spans="2:18" ht="15.75" customHeight="1">
      <c r="B2412" s="54">
        <v>45818</v>
      </c>
      <c r="C2412" s="55" t="s">
        <v>263</v>
      </c>
      <c r="D2412" s="55">
        <v>2025</v>
      </c>
      <c r="E2412" s="56">
        <v>1</v>
      </c>
      <c r="F2412" s="58" t="s">
        <v>66</v>
      </c>
      <c r="G2412" s="57" t="s">
        <v>46</v>
      </c>
      <c r="H2412" s="58" t="s">
        <v>65</v>
      </c>
      <c r="I2412" s="59" t="s">
        <v>42</v>
      </c>
      <c r="J2412" s="96">
        <v>27</v>
      </c>
      <c r="K2412" s="60">
        <f t="shared" si="53"/>
        <v>27</v>
      </c>
      <c r="L2412" s="60"/>
      <c r="M2412" s="55" t="s">
        <v>43</v>
      </c>
      <c r="N2412" s="60">
        <f t="shared" si="57"/>
        <v>27</v>
      </c>
      <c r="O2412" s="54">
        <v>45824</v>
      </c>
      <c r="P2412" s="97">
        <v>21426</v>
      </c>
      <c r="R2412" t="str">
        <f t="shared" si="58"/>
        <v>Jun/25</v>
      </c>
    </row>
    <row r="2413" spans="2:18" ht="15.75" customHeight="1">
      <c r="B2413" s="54">
        <v>45818</v>
      </c>
      <c r="C2413" s="55" t="s">
        <v>263</v>
      </c>
      <c r="D2413" s="55">
        <v>2025</v>
      </c>
      <c r="E2413" s="56">
        <v>1.5</v>
      </c>
      <c r="F2413" s="58" t="s">
        <v>935</v>
      </c>
      <c r="G2413" s="57" t="s">
        <v>46</v>
      </c>
      <c r="H2413" s="58" t="s">
        <v>65</v>
      </c>
      <c r="I2413" s="59" t="s">
        <v>42</v>
      </c>
      <c r="J2413" s="96">
        <v>27.5</v>
      </c>
      <c r="K2413" s="60">
        <f t="shared" si="53"/>
        <v>41.25</v>
      </c>
      <c r="L2413" s="60"/>
      <c r="M2413" s="55" t="s">
        <v>43</v>
      </c>
      <c r="N2413" s="60">
        <f t="shared" si="57"/>
        <v>41.25</v>
      </c>
      <c r="O2413" s="54">
        <v>45824</v>
      </c>
      <c r="P2413" s="97">
        <v>21426</v>
      </c>
      <c r="R2413" t="str">
        <f t="shared" si="58"/>
        <v>Jun/25</v>
      </c>
    </row>
    <row r="2414" spans="2:18" ht="15.75" customHeight="1">
      <c r="B2414" s="54">
        <v>45818</v>
      </c>
      <c r="C2414" s="55" t="s">
        <v>263</v>
      </c>
      <c r="D2414" s="55">
        <v>2025</v>
      </c>
      <c r="E2414" s="56">
        <v>21</v>
      </c>
      <c r="F2414" s="58" t="s">
        <v>995</v>
      </c>
      <c r="G2414" s="57" t="s">
        <v>96</v>
      </c>
      <c r="H2414" s="58" t="s">
        <v>594</v>
      </c>
      <c r="I2414" s="59" t="s">
        <v>42</v>
      </c>
      <c r="J2414" s="96">
        <v>1.0900000000000001</v>
      </c>
      <c r="K2414" s="60">
        <f t="shared" si="53"/>
        <v>22.89</v>
      </c>
      <c r="L2414" s="60"/>
      <c r="M2414" s="55" t="s">
        <v>51</v>
      </c>
      <c r="N2414" s="60">
        <f t="shared" si="57"/>
        <v>22.89</v>
      </c>
      <c r="O2414" s="54">
        <v>45832</v>
      </c>
      <c r="P2414" s="97">
        <v>931526</v>
      </c>
      <c r="R2414" t="str">
        <f t="shared" si="58"/>
        <v>Jun/25</v>
      </c>
    </row>
    <row r="2415" spans="2:18" ht="15.75" customHeight="1">
      <c r="B2415" s="54">
        <v>45818</v>
      </c>
      <c r="C2415" s="55" t="s">
        <v>263</v>
      </c>
      <c r="D2415" s="55">
        <v>2025</v>
      </c>
      <c r="E2415" s="56">
        <v>1</v>
      </c>
      <c r="F2415" s="58" t="s">
        <v>996</v>
      </c>
      <c r="G2415" s="57" t="s">
        <v>46</v>
      </c>
      <c r="H2415" s="58" t="s">
        <v>594</v>
      </c>
      <c r="I2415" s="59" t="s">
        <v>42</v>
      </c>
      <c r="J2415" s="96">
        <v>143.82</v>
      </c>
      <c r="K2415" s="60">
        <f t="shared" si="53"/>
        <v>143.82</v>
      </c>
      <c r="L2415" s="60"/>
      <c r="M2415" s="55" t="s">
        <v>51</v>
      </c>
      <c r="N2415" s="60">
        <f t="shared" si="57"/>
        <v>143.82</v>
      </c>
      <c r="O2415" s="54">
        <v>45832</v>
      </c>
      <c r="P2415" s="97">
        <v>931526</v>
      </c>
      <c r="R2415" t="str">
        <f t="shared" si="58"/>
        <v>Jun/25</v>
      </c>
    </row>
    <row r="2416" spans="2:18" ht="15.75" customHeight="1">
      <c r="B2416" s="54">
        <v>45818</v>
      </c>
      <c r="C2416" s="55" t="s">
        <v>263</v>
      </c>
      <c r="D2416" s="55">
        <v>2025</v>
      </c>
      <c r="E2416" s="56">
        <v>4</v>
      </c>
      <c r="F2416" s="58" t="s">
        <v>692</v>
      </c>
      <c r="G2416" s="57" t="s">
        <v>40</v>
      </c>
      <c r="H2416" s="58" t="s">
        <v>91</v>
      </c>
      <c r="I2416" s="59" t="s">
        <v>42</v>
      </c>
      <c r="J2416" s="96">
        <v>135</v>
      </c>
      <c r="K2416" s="60">
        <f t="shared" si="53"/>
        <v>540</v>
      </c>
      <c r="L2416" s="60"/>
      <c r="M2416" s="55" t="s">
        <v>51</v>
      </c>
      <c r="N2416" s="60">
        <f t="shared" si="57"/>
        <v>540</v>
      </c>
      <c r="O2416" s="54">
        <v>45833</v>
      </c>
      <c r="P2416" s="97">
        <v>10581</v>
      </c>
      <c r="R2416" t="str">
        <f t="shared" si="58"/>
        <v>Jun/25</v>
      </c>
    </row>
    <row r="2417" spans="2:18" ht="15.75" customHeight="1">
      <c r="B2417" s="54">
        <v>45819</v>
      </c>
      <c r="C2417" s="55" t="s">
        <v>263</v>
      </c>
      <c r="D2417" s="55">
        <v>2025</v>
      </c>
      <c r="E2417" s="56">
        <v>9.6</v>
      </c>
      <c r="F2417" s="58" t="s">
        <v>232</v>
      </c>
      <c r="G2417" s="57" t="s">
        <v>46</v>
      </c>
      <c r="H2417" s="58" t="s">
        <v>231</v>
      </c>
      <c r="I2417" s="59" t="s">
        <v>42</v>
      </c>
      <c r="J2417" s="96">
        <v>34.68</v>
      </c>
      <c r="K2417" s="60">
        <f t="shared" si="53"/>
        <v>332.928</v>
      </c>
      <c r="L2417" s="60"/>
      <c r="M2417" s="55" t="s">
        <v>51</v>
      </c>
      <c r="N2417" s="60">
        <f t="shared" si="57"/>
        <v>332.928</v>
      </c>
      <c r="O2417" s="54">
        <v>45847</v>
      </c>
      <c r="P2417" s="97">
        <v>991577</v>
      </c>
      <c r="R2417" t="str">
        <f t="shared" si="58"/>
        <v>Jun/25</v>
      </c>
    </row>
    <row r="2418" spans="2:18" ht="15.75" customHeight="1">
      <c r="B2418" s="54">
        <v>45819</v>
      </c>
      <c r="C2418" s="55" t="s">
        <v>263</v>
      </c>
      <c r="D2418" s="55">
        <v>2025</v>
      </c>
      <c r="E2418" s="56">
        <v>15</v>
      </c>
      <c r="F2418" s="58" t="s">
        <v>997</v>
      </c>
      <c r="G2418" s="57" t="s">
        <v>46</v>
      </c>
      <c r="H2418" s="58" t="s">
        <v>231</v>
      </c>
      <c r="I2418" s="59" t="s">
        <v>42</v>
      </c>
      <c r="J2418" s="96">
        <v>44.87</v>
      </c>
      <c r="K2418" s="60">
        <f t="shared" si="53"/>
        <v>673.05</v>
      </c>
      <c r="L2418" s="60"/>
      <c r="M2418" s="55" t="s">
        <v>51</v>
      </c>
      <c r="N2418" s="60">
        <f t="shared" si="57"/>
        <v>673.05</v>
      </c>
      <c r="O2418" s="54">
        <v>45847</v>
      </c>
      <c r="P2418" s="97">
        <v>991577</v>
      </c>
      <c r="R2418" t="str">
        <f t="shared" si="58"/>
        <v>Jun/25</v>
      </c>
    </row>
    <row r="2419" spans="2:18" ht="15.75" customHeight="1">
      <c r="B2419" s="54">
        <v>45819</v>
      </c>
      <c r="C2419" s="55" t="s">
        <v>263</v>
      </c>
      <c r="D2419" s="55">
        <v>2025</v>
      </c>
      <c r="E2419" s="56">
        <v>6</v>
      </c>
      <c r="F2419" s="58" t="s">
        <v>64</v>
      </c>
      <c r="G2419" s="57" t="s">
        <v>46</v>
      </c>
      <c r="H2419" s="58" t="s">
        <v>65</v>
      </c>
      <c r="I2419" s="59" t="s">
        <v>42</v>
      </c>
      <c r="J2419" s="96">
        <v>32.99</v>
      </c>
      <c r="K2419" s="60">
        <f t="shared" si="53"/>
        <v>197.94</v>
      </c>
      <c r="L2419" s="60"/>
      <c r="M2419" s="55" t="s">
        <v>43</v>
      </c>
      <c r="N2419" s="60">
        <f t="shared" si="57"/>
        <v>197.94</v>
      </c>
      <c r="O2419" s="54">
        <v>45823</v>
      </c>
      <c r="P2419" s="97">
        <v>21445</v>
      </c>
      <c r="R2419" t="str">
        <f t="shared" si="58"/>
        <v>Jun/25</v>
      </c>
    </row>
    <row r="2420" spans="2:18" ht="15.75" customHeight="1">
      <c r="B2420" s="54">
        <v>45819</v>
      </c>
      <c r="C2420" s="55" t="s">
        <v>263</v>
      </c>
      <c r="D2420" s="55">
        <v>2025</v>
      </c>
      <c r="E2420" s="56">
        <v>5</v>
      </c>
      <c r="F2420" s="58" t="s">
        <v>66</v>
      </c>
      <c r="G2420" s="57" t="s">
        <v>46</v>
      </c>
      <c r="H2420" s="58" t="s">
        <v>65</v>
      </c>
      <c r="I2420" s="59" t="s">
        <v>42</v>
      </c>
      <c r="J2420" s="96">
        <v>27</v>
      </c>
      <c r="K2420" s="60">
        <f t="shared" si="53"/>
        <v>135</v>
      </c>
      <c r="L2420" s="60"/>
      <c r="M2420" s="55" t="s">
        <v>43</v>
      </c>
      <c r="N2420" s="60">
        <f t="shared" si="57"/>
        <v>135</v>
      </c>
      <c r="O2420" s="54">
        <v>45823</v>
      </c>
      <c r="P2420" s="97">
        <v>21445</v>
      </c>
      <c r="R2420" t="str">
        <f t="shared" si="58"/>
        <v>Jun/25</v>
      </c>
    </row>
    <row r="2421" spans="2:18" ht="15.75" customHeight="1">
      <c r="B2421" s="54">
        <v>45820</v>
      </c>
      <c r="C2421" s="55" t="s">
        <v>263</v>
      </c>
      <c r="D2421" s="55">
        <v>2025</v>
      </c>
      <c r="E2421" s="56">
        <v>1</v>
      </c>
      <c r="F2421" s="58" t="s">
        <v>391</v>
      </c>
      <c r="G2421" s="57" t="s">
        <v>46</v>
      </c>
      <c r="H2421" s="58" t="s">
        <v>220</v>
      </c>
      <c r="I2421" s="59" t="s">
        <v>42</v>
      </c>
      <c r="J2421" s="96">
        <v>9</v>
      </c>
      <c r="K2421" s="60">
        <f t="shared" si="53"/>
        <v>9</v>
      </c>
      <c r="L2421" s="60"/>
      <c r="M2421" s="55" t="s">
        <v>43</v>
      </c>
      <c r="N2421" s="60">
        <f t="shared" si="57"/>
        <v>9</v>
      </c>
      <c r="O2421" s="54">
        <v>45824</v>
      </c>
      <c r="P2421" s="97">
        <v>25959</v>
      </c>
      <c r="R2421" t="str">
        <f t="shared" si="58"/>
        <v>Jun/25</v>
      </c>
    </row>
    <row r="2422" spans="2:18" ht="15.75" customHeight="1">
      <c r="B2422" s="54">
        <v>45820</v>
      </c>
      <c r="C2422" s="55" t="s">
        <v>263</v>
      </c>
      <c r="D2422" s="55">
        <v>2025</v>
      </c>
      <c r="E2422" s="56">
        <v>2</v>
      </c>
      <c r="F2422" s="58" t="s">
        <v>486</v>
      </c>
      <c r="G2422" s="57" t="s">
        <v>46</v>
      </c>
      <c r="H2422" s="58" t="s">
        <v>220</v>
      </c>
      <c r="I2422" s="59" t="s">
        <v>42</v>
      </c>
      <c r="J2422" s="96">
        <v>6.5</v>
      </c>
      <c r="K2422" s="60">
        <f t="shared" si="53"/>
        <v>13</v>
      </c>
      <c r="L2422" s="60"/>
      <c r="M2422" s="55" t="s">
        <v>43</v>
      </c>
      <c r="N2422" s="60">
        <f t="shared" si="57"/>
        <v>13</v>
      </c>
      <c r="O2422" s="54">
        <v>45824</v>
      </c>
      <c r="P2422" s="97">
        <v>25959</v>
      </c>
      <c r="R2422" t="str">
        <f t="shared" si="58"/>
        <v>Jun/25</v>
      </c>
    </row>
    <row r="2423" spans="2:18" ht="15.75" customHeight="1">
      <c r="B2423" s="54">
        <v>45820</v>
      </c>
      <c r="C2423" s="55" t="s">
        <v>263</v>
      </c>
      <c r="D2423" s="55">
        <v>2025</v>
      </c>
      <c r="E2423" s="56">
        <v>4</v>
      </c>
      <c r="F2423" s="58" t="s">
        <v>886</v>
      </c>
      <c r="G2423" s="57" t="s">
        <v>40</v>
      </c>
      <c r="H2423" s="58" t="s">
        <v>220</v>
      </c>
      <c r="I2423" s="59" t="s">
        <v>42</v>
      </c>
      <c r="J2423" s="96">
        <v>1</v>
      </c>
      <c r="K2423" s="60">
        <f t="shared" si="53"/>
        <v>4</v>
      </c>
      <c r="L2423" s="60"/>
      <c r="M2423" s="55" t="s">
        <v>43</v>
      </c>
      <c r="N2423" s="60">
        <f t="shared" si="57"/>
        <v>4</v>
      </c>
      <c r="O2423" s="54">
        <v>45824</v>
      </c>
      <c r="P2423" s="97">
        <v>25959</v>
      </c>
      <c r="R2423" t="str">
        <f t="shared" si="58"/>
        <v>Jun/25</v>
      </c>
    </row>
    <row r="2424" spans="2:18" ht="15.75" customHeight="1">
      <c r="B2424" s="54">
        <v>45820</v>
      </c>
      <c r="C2424" s="55" t="s">
        <v>263</v>
      </c>
      <c r="D2424" s="55">
        <v>2025</v>
      </c>
      <c r="E2424" s="56">
        <v>2</v>
      </c>
      <c r="F2424" s="58" t="s">
        <v>985</v>
      </c>
      <c r="G2424" s="57" t="s">
        <v>40</v>
      </c>
      <c r="H2424" s="58" t="s">
        <v>220</v>
      </c>
      <c r="I2424" s="59" t="s">
        <v>42</v>
      </c>
      <c r="J2424" s="96">
        <v>2.7</v>
      </c>
      <c r="K2424" s="60">
        <f t="shared" si="53"/>
        <v>5.4</v>
      </c>
      <c r="L2424" s="60"/>
      <c r="M2424" s="55" t="s">
        <v>43</v>
      </c>
      <c r="N2424" s="60">
        <f t="shared" si="57"/>
        <v>5.4</v>
      </c>
      <c r="O2424" s="54">
        <v>45824</v>
      </c>
      <c r="P2424" s="97">
        <v>25959</v>
      </c>
      <c r="R2424" t="str">
        <f t="shared" si="58"/>
        <v>Jun/25</v>
      </c>
    </row>
    <row r="2425" spans="2:18" ht="15.75" customHeight="1">
      <c r="B2425" s="54">
        <v>45820</v>
      </c>
      <c r="C2425" s="55" t="s">
        <v>263</v>
      </c>
      <c r="D2425" s="55">
        <v>2025</v>
      </c>
      <c r="E2425" s="56">
        <v>12</v>
      </c>
      <c r="F2425" s="58" t="s">
        <v>81</v>
      </c>
      <c r="G2425" s="57" t="s">
        <v>77</v>
      </c>
      <c r="H2425" s="58" t="s">
        <v>78</v>
      </c>
      <c r="I2425" s="59" t="s">
        <v>42</v>
      </c>
      <c r="J2425" s="96">
        <v>510</v>
      </c>
      <c r="K2425" s="60">
        <f t="shared" si="53"/>
        <v>6120</v>
      </c>
      <c r="L2425" s="60"/>
      <c r="M2425" s="55" t="s">
        <v>43</v>
      </c>
      <c r="N2425" s="60">
        <f t="shared" si="57"/>
        <v>6120</v>
      </c>
      <c r="O2425" s="54">
        <v>45825</v>
      </c>
      <c r="P2425" s="97">
        <v>1314</v>
      </c>
      <c r="R2425" t="str">
        <f t="shared" si="58"/>
        <v>Jun/25</v>
      </c>
    </row>
    <row r="2426" spans="2:18" ht="15.75" customHeight="1">
      <c r="B2426" s="54">
        <v>45820</v>
      </c>
      <c r="C2426" s="55" t="s">
        <v>263</v>
      </c>
      <c r="D2426" s="55">
        <v>2025</v>
      </c>
      <c r="E2426" s="56">
        <v>1</v>
      </c>
      <c r="F2426" s="58" t="s">
        <v>75</v>
      </c>
      <c r="G2426" s="57" t="s">
        <v>77</v>
      </c>
      <c r="H2426" s="58" t="s">
        <v>78</v>
      </c>
      <c r="I2426" s="59" t="s">
        <v>42</v>
      </c>
      <c r="J2426" s="96">
        <v>435</v>
      </c>
      <c r="K2426" s="60">
        <f t="shared" si="53"/>
        <v>435</v>
      </c>
      <c r="L2426" s="60"/>
      <c r="M2426" s="55" t="s">
        <v>43</v>
      </c>
      <c r="N2426" s="60">
        <f t="shared" si="57"/>
        <v>435</v>
      </c>
      <c r="O2426" s="54">
        <v>45825</v>
      </c>
      <c r="P2426" s="97">
        <v>1314</v>
      </c>
      <c r="R2426" t="str">
        <f t="shared" si="58"/>
        <v>Jun/25</v>
      </c>
    </row>
    <row r="2427" spans="2:18" ht="15.75" customHeight="1">
      <c r="B2427" s="54">
        <v>45820</v>
      </c>
      <c r="C2427" s="55" t="s">
        <v>263</v>
      </c>
      <c r="D2427" s="55">
        <v>2025</v>
      </c>
      <c r="E2427" s="56">
        <v>72</v>
      </c>
      <c r="F2427" s="58" t="s">
        <v>188</v>
      </c>
      <c r="G2427" s="57" t="s">
        <v>96</v>
      </c>
      <c r="H2427" s="58" t="s">
        <v>223</v>
      </c>
      <c r="I2427" s="59" t="s">
        <v>42</v>
      </c>
      <c r="J2427" s="96">
        <v>7.24</v>
      </c>
      <c r="K2427" s="60">
        <f t="shared" si="53"/>
        <v>521.28</v>
      </c>
      <c r="L2427" s="60"/>
      <c r="M2427" s="55" t="s">
        <v>51</v>
      </c>
      <c r="N2427" s="60">
        <f t="shared" si="57"/>
        <v>521.28</v>
      </c>
      <c r="O2427" s="54">
        <v>45827</v>
      </c>
      <c r="P2427" s="97">
        <v>1403989</v>
      </c>
      <c r="R2427" t="str">
        <f t="shared" si="58"/>
        <v>Jun/25</v>
      </c>
    </row>
    <row r="2428" spans="2:18" ht="15.75" customHeight="1">
      <c r="B2428" s="54">
        <v>45820</v>
      </c>
      <c r="C2428" s="55" t="s">
        <v>263</v>
      </c>
      <c r="D2428" s="55">
        <v>2025</v>
      </c>
      <c r="E2428" s="56">
        <v>5</v>
      </c>
      <c r="F2428" s="58" t="s">
        <v>760</v>
      </c>
      <c r="G2428" s="57" t="s">
        <v>46</v>
      </c>
      <c r="H2428" s="58" t="s">
        <v>223</v>
      </c>
      <c r="I2428" s="59" t="s">
        <v>42</v>
      </c>
      <c r="J2428" s="96">
        <v>21.99</v>
      </c>
      <c r="K2428" s="60">
        <f t="shared" si="53"/>
        <v>109.94999999999999</v>
      </c>
      <c r="L2428" s="60"/>
      <c r="M2428" s="55" t="s">
        <v>51</v>
      </c>
      <c r="N2428" s="60">
        <f t="shared" si="57"/>
        <v>109.94999999999999</v>
      </c>
      <c r="O2428" s="54">
        <v>45827</v>
      </c>
      <c r="P2428" s="97">
        <v>1403990</v>
      </c>
      <c r="R2428" t="str">
        <f t="shared" si="58"/>
        <v>Jun/25</v>
      </c>
    </row>
    <row r="2429" spans="2:18" ht="15.75" customHeight="1">
      <c r="B2429" s="54">
        <v>45820</v>
      </c>
      <c r="C2429" s="55" t="s">
        <v>263</v>
      </c>
      <c r="D2429" s="55">
        <v>2025</v>
      </c>
      <c r="E2429" s="56">
        <v>5</v>
      </c>
      <c r="F2429" s="58" t="s">
        <v>913</v>
      </c>
      <c r="G2429" s="57" t="s">
        <v>46</v>
      </c>
      <c r="H2429" s="58" t="s">
        <v>223</v>
      </c>
      <c r="I2429" s="59" t="s">
        <v>42</v>
      </c>
      <c r="J2429" s="96">
        <v>21.99</v>
      </c>
      <c r="K2429" s="60">
        <f t="shared" si="53"/>
        <v>109.94999999999999</v>
      </c>
      <c r="L2429" s="60"/>
      <c r="M2429" s="55" t="s">
        <v>51</v>
      </c>
      <c r="N2429" s="60">
        <f t="shared" si="57"/>
        <v>109.94999999999999</v>
      </c>
      <c r="O2429" s="54">
        <v>45827</v>
      </c>
      <c r="P2429" s="97">
        <v>1403990</v>
      </c>
      <c r="R2429" t="str">
        <f t="shared" si="58"/>
        <v>Jun/25</v>
      </c>
    </row>
    <row r="2430" spans="2:18" ht="15.75" customHeight="1">
      <c r="B2430" s="54">
        <v>45820</v>
      </c>
      <c r="C2430" s="55" t="s">
        <v>263</v>
      </c>
      <c r="D2430" s="55">
        <v>2025</v>
      </c>
      <c r="E2430" s="56">
        <v>8</v>
      </c>
      <c r="F2430" s="58" t="s">
        <v>998</v>
      </c>
      <c r="G2430" s="57" t="s">
        <v>46</v>
      </c>
      <c r="H2430" s="58" t="s">
        <v>223</v>
      </c>
      <c r="I2430" s="59" t="s">
        <v>42</v>
      </c>
      <c r="J2430" s="96">
        <v>56.99</v>
      </c>
      <c r="K2430" s="60">
        <f t="shared" si="53"/>
        <v>455.92</v>
      </c>
      <c r="L2430" s="60"/>
      <c r="M2430" s="55" t="s">
        <v>51</v>
      </c>
      <c r="N2430" s="60">
        <f t="shared" si="57"/>
        <v>455.92</v>
      </c>
      <c r="O2430" s="54">
        <v>45827</v>
      </c>
      <c r="P2430" s="97">
        <v>1403990</v>
      </c>
      <c r="R2430" t="str">
        <f t="shared" si="58"/>
        <v>Jun/25</v>
      </c>
    </row>
    <row r="2431" spans="2:18" ht="15.75" customHeight="1">
      <c r="B2431" s="54">
        <v>45820</v>
      </c>
      <c r="C2431" s="55" t="s">
        <v>263</v>
      </c>
      <c r="D2431" s="55">
        <v>2025</v>
      </c>
      <c r="E2431" s="56">
        <v>6</v>
      </c>
      <c r="F2431" s="58" t="s">
        <v>893</v>
      </c>
      <c r="G2431" s="57" t="s">
        <v>96</v>
      </c>
      <c r="H2431" s="58" t="s">
        <v>570</v>
      </c>
      <c r="I2431" s="59" t="s">
        <v>42</v>
      </c>
      <c r="J2431" s="96">
        <v>19.68</v>
      </c>
      <c r="K2431" s="60">
        <f t="shared" ref="K2431:K2685" si="59">E2431*J2431</f>
        <v>118.08</v>
      </c>
      <c r="L2431" s="60"/>
      <c r="M2431" s="55" t="s">
        <v>51</v>
      </c>
      <c r="N2431" s="60">
        <f t="shared" si="57"/>
        <v>118.08</v>
      </c>
      <c r="O2431" s="54">
        <v>45825</v>
      </c>
      <c r="P2431" s="97">
        <v>656767</v>
      </c>
      <c r="R2431" t="str">
        <f t="shared" si="58"/>
        <v>Jun/25</v>
      </c>
    </row>
    <row r="2432" spans="2:18" ht="15.75" customHeight="1">
      <c r="B2432" s="54">
        <v>45820</v>
      </c>
      <c r="C2432" s="55" t="s">
        <v>263</v>
      </c>
      <c r="D2432" s="55">
        <v>2025</v>
      </c>
      <c r="E2432" s="56">
        <v>8</v>
      </c>
      <c r="F2432" s="58" t="s">
        <v>649</v>
      </c>
      <c r="G2432" s="57" t="s">
        <v>96</v>
      </c>
      <c r="H2432" s="58" t="s">
        <v>570</v>
      </c>
      <c r="I2432" s="59" t="s">
        <v>42</v>
      </c>
      <c r="J2432" s="96">
        <v>17.52</v>
      </c>
      <c r="K2432" s="60">
        <f t="shared" si="59"/>
        <v>140.16</v>
      </c>
      <c r="L2432" s="60"/>
      <c r="M2432" s="55" t="s">
        <v>51</v>
      </c>
      <c r="N2432" s="60">
        <f t="shared" si="57"/>
        <v>140.16</v>
      </c>
      <c r="O2432" s="54">
        <v>45825</v>
      </c>
      <c r="P2432" s="97">
        <v>656767</v>
      </c>
      <c r="R2432" t="str">
        <f t="shared" si="58"/>
        <v>Jun/25</v>
      </c>
    </row>
    <row r="2433" spans="2:18" ht="15.75" customHeight="1">
      <c r="B2433" s="54">
        <v>45820</v>
      </c>
      <c r="C2433" s="55" t="s">
        <v>263</v>
      </c>
      <c r="D2433" s="55">
        <v>2025</v>
      </c>
      <c r="E2433" s="56">
        <v>7</v>
      </c>
      <c r="F2433" s="58" t="s">
        <v>177</v>
      </c>
      <c r="G2433" s="57" t="s">
        <v>96</v>
      </c>
      <c r="H2433" s="58" t="s">
        <v>570</v>
      </c>
      <c r="I2433" s="59" t="s">
        <v>42</v>
      </c>
      <c r="J2433" s="96">
        <v>35.880000000000003</v>
      </c>
      <c r="K2433" s="60">
        <f t="shared" si="59"/>
        <v>251.16000000000003</v>
      </c>
      <c r="L2433" s="60"/>
      <c r="M2433" s="55" t="s">
        <v>51</v>
      </c>
      <c r="N2433" s="60">
        <f t="shared" si="57"/>
        <v>251.16000000000003</v>
      </c>
      <c r="O2433" s="54">
        <v>45825</v>
      </c>
      <c r="P2433" s="97">
        <v>656767</v>
      </c>
      <c r="R2433" t="str">
        <f t="shared" si="58"/>
        <v>Jun/25</v>
      </c>
    </row>
    <row r="2434" spans="2:18" ht="15.75" customHeight="1">
      <c r="B2434" s="54">
        <v>45820</v>
      </c>
      <c r="C2434" s="55" t="s">
        <v>263</v>
      </c>
      <c r="D2434" s="55">
        <v>2025</v>
      </c>
      <c r="E2434" s="56">
        <v>14</v>
      </c>
      <c r="F2434" s="58" t="s">
        <v>178</v>
      </c>
      <c r="G2434" s="57" t="s">
        <v>96</v>
      </c>
      <c r="H2434" s="58" t="s">
        <v>570</v>
      </c>
      <c r="I2434" s="59" t="s">
        <v>42</v>
      </c>
      <c r="J2434" s="96">
        <v>17.940000000000001</v>
      </c>
      <c r="K2434" s="60">
        <f t="shared" si="59"/>
        <v>251.16000000000003</v>
      </c>
      <c r="L2434" s="60"/>
      <c r="M2434" s="55" t="s">
        <v>51</v>
      </c>
      <c r="N2434" s="60">
        <f t="shared" si="57"/>
        <v>251.16000000000003</v>
      </c>
      <c r="O2434" s="54">
        <v>45825</v>
      </c>
      <c r="P2434" s="97">
        <v>656767</v>
      </c>
      <c r="R2434" t="str">
        <f t="shared" si="58"/>
        <v>Jun/25</v>
      </c>
    </row>
    <row r="2435" spans="2:18" ht="15.75" customHeight="1">
      <c r="B2435" s="54">
        <v>45820</v>
      </c>
      <c r="C2435" s="55" t="s">
        <v>263</v>
      </c>
      <c r="D2435" s="55">
        <v>2025</v>
      </c>
      <c r="E2435" s="56">
        <v>4</v>
      </c>
      <c r="F2435" s="58" t="s">
        <v>304</v>
      </c>
      <c r="G2435" s="57" t="s">
        <v>96</v>
      </c>
      <c r="H2435" s="58" t="s">
        <v>570</v>
      </c>
      <c r="I2435" s="59" t="s">
        <v>42</v>
      </c>
      <c r="J2435" s="96">
        <v>19.2</v>
      </c>
      <c r="K2435" s="60">
        <f t="shared" si="59"/>
        <v>76.8</v>
      </c>
      <c r="L2435" s="60"/>
      <c r="M2435" s="55" t="s">
        <v>51</v>
      </c>
      <c r="N2435" s="60">
        <f t="shared" si="57"/>
        <v>76.8</v>
      </c>
      <c r="O2435" s="54">
        <v>45825</v>
      </c>
      <c r="P2435" s="97">
        <v>656767</v>
      </c>
      <c r="R2435" t="str">
        <f t="shared" ref="R2435:R2498" si="60">IF(B2435="","",PROPER(TEXT(B2435,"mmm/aa")))</f>
        <v>Jun/25</v>
      </c>
    </row>
    <row r="2436" spans="2:18" ht="15.75" customHeight="1">
      <c r="B2436" s="54">
        <v>45820</v>
      </c>
      <c r="C2436" s="55" t="s">
        <v>263</v>
      </c>
      <c r="D2436" s="55">
        <v>2025</v>
      </c>
      <c r="E2436" s="56">
        <v>1</v>
      </c>
      <c r="F2436" s="58" t="s">
        <v>199</v>
      </c>
      <c r="G2436" s="57" t="s">
        <v>96</v>
      </c>
      <c r="H2436" s="58" t="s">
        <v>570</v>
      </c>
      <c r="I2436" s="59" t="s">
        <v>42</v>
      </c>
      <c r="J2436" s="96">
        <v>17.399999999999999</v>
      </c>
      <c r="K2436" s="60">
        <f t="shared" si="59"/>
        <v>17.399999999999999</v>
      </c>
      <c r="L2436" s="60"/>
      <c r="M2436" s="55" t="s">
        <v>51</v>
      </c>
      <c r="N2436" s="60">
        <f t="shared" si="57"/>
        <v>17.399999999999999</v>
      </c>
      <c r="O2436" s="54">
        <v>45825</v>
      </c>
      <c r="P2436" s="97">
        <v>656767</v>
      </c>
      <c r="R2436" t="str">
        <f t="shared" si="60"/>
        <v>Jun/25</v>
      </c>
    </row>
    <row r="2437" spans="2:18" ht="15.75" customHeight="1">
      <c r="B2437" s="54">
        <v>45820</v>
      </c>
      <c r="C2437" s="55" t="s">
        <v>263</v>
      </c>
      <c r="D2437" s="55">
        <v>2025</v>
      </c>
      <c r="E2437" s="56">
        <v>2</v>
      </c>
      <c r="F2437" s="58" t="s">
        <v>495</v>
      </c>
      <c r="G2437" s="57" t="s">
        <v>96</v>
      </c>
      <c r="H2437" s="58" t="s">
        <v>570</v>
      </c>
      <c r="I2437" s="59" t="s">
        <v>42</v>
      </c>
      <c r="J2437" s="96">
        <v>18.18</v>
      </c>
      <c r="K2437" s="60">
        <f t="shared" si="59"/>
        <v>36.36</v>
      </c>
      <c r="L2437" s="60"/>
      <c r="M2437" s="55" t="s">
        <v>51</v>
      </c>
      <c r="N2437" s="60">
        <f t="shared" si="57"/>
        <v>36.36</v>
      </c>
      <c r="O2437" s="54">
        <v>45825</v>
      </c>
      <c r="P2437" s="97">
        <v>656767</v>
      </c>
      <c r="R2437" t="str">
        <f t="shared" si="60"/>
        <v>Jun/25</v>
      </c>
    </row>
    <row r="2438" spans="2:18" ht="15.75" customHeight="1">
      <c r="B2438" s="54">
        <v>45820</v>
      </c>
      <c r="C2438" s="55" t="s">
        <v>263</v>
      </c>
      <c r="D2438" s="55">
        <v>2025</v>
      </c>
      <c r="E2438" s="56">
        <v>3</v>
      </c>
      <c r="F2438" s="58" t="s">
        <v>201</v>
      </c>
      <c r="G2438" s="57" t="s">
        <v>96</v>
      </c>
      <c r="H2438" s="58" t="s">
        <v>570</v>
      </c>
      <c r="I2438" s="59" t="s">
        <v>42</v>
      </c>
      <c r="J2438" s="96">
        <v>11.94</v>
      </c>
      <c r="K2438" s="60">
        <f t="shared" si="59"/>
        <v>35.82</v>
      </c>
      <c r="L2438" s="60"/>
      <c r="M2438" s="55" t="s">
        <v>51</v>
      </c>
      <c r="N2438" s="60">
        <f t="shared" si="57"/>
        <v>35.82</v>
      </c>
      <c r="O2438" s="54">
        <v>45825</v>
      </c>
      <c r="P2438" s="97">
        <v>656767</v>
      </c>
      <c r="R2438" t="str">
        <f t="shared" si="60"/>
        <v>Jun/25</v>
      </c>
    </row>
    <row r="2439" spans="2:18" ht="15.75" customHeight="1">
      <c r="B2439" s="54">
        <v>45820</v>
      </c>
      <c r="C2439" s="55" t="s">
        <v>263</v>
      </c>
      <c r="D2439" s="55">
        <v>2025</v>
      </c>
      <c r="E2439" s="56">
        <v>1</v>
      </c>
      <c r="F2439" s="58" t="s">
        <v>999</v>
      </c>
      <c r="G2439" s="57" t="s">
        <v>96</v>
      </c>
      <c r="H2439" s="58" t="s">
        <v>570</v>
      </c>
      <c r="I2439" s="59" t="s">
        <v>42</v>
      </c>
      <c r="J2439" s="96">
        <v>20.46</v>
      </c>
      <c r="K2439" s="60">
        <f t="shared" si="59"/>
        <v>20.46</v>
      </c>
      <c r="L2439" s="60"/>
      <c r="M2439" s="55" t="s">
        <v>51</v>
      </c>
      <c r="N2439" s="60">
        <f t="shared" si="57"/>
        <v>20.46</v>
      </c>
      <c r="O2439" s="54">
        <v>45825</v>
      </c>
      <c r="P2439" s="97">
        <v>656767</v>
      </c>
      <c r="R2439" t="str">
        <f t="shared" si="60"/>
        <v>Jun/25</v>
      </c>
    </row>
    <row r="2440" spans="2:18" ht="15.75" customHeight="1">
      <c r="B2440" s="54">
        <v>45820</v>
      </c>
      <c r="C2440" s="55" t="s">
        <v>263</v>
      </c>
      <c r="D2440" s="55">
        <v>2025</v>
      </c>
      <c r="E2440" s="56">
        <v>1</v>
      </c>
      <c r="F2440" s="58" t="s">
        <v>358</v>
      </c>
      <c r="G2440" s="57" t="s">
        <v>96</v>
      </c>
      <c r="H2440" s="58" t="s">
        <v>570</v>
      </c>
      <c r="I2440" s="59" t="s">
        <v>42</v>
      </c>
      <c r="J2440" s="96">
        <v>16.5</v>
      </c>
      <c r="K2440" s="60">
        <f t="shared" si="59"/>
        <v>16.5</v>
      </c>
      <c r="L2440" s="60"/>
      <c r="M2440" s="55" t="s">
        <v>51</v>
      </c>
      <c r="N2440" s="60">
        <f t="shared" si="57"/>
        <v>16.5</v>
      </c>
      <c r="O2440" s="54">
        <v>45825</v>
      </c>
      <c r="P2440" s="97">
        <v>656767</v>
      </c>
      <c r="R2440" t="str">
        <f t="shared" si="60"/>
        <v>Jun/25</v>
      </c>
    </row>
    <row r="2441" spans="2:18" ht="15.75" customHeight="1">
      <c r="B2441" s="54">
        <v>45820</v>
      </c>
      <c r="C2441" s="55" t="s">
        <v>263</v>
      </c>
      <c r="D2441" s="55">
        <v>2025</v>
      </c>
      <c r="E2441" s="56">
        <v>3</v>
      </c>
      <c r="F2441" s="58" t="s">
        <v>196</v>
      </c>
      <c r="G2441" s="57" t="s">
        <v>46</v>
      </c>
      <c r="H2441" s="58" t="s">
        <v>195</v>
      </c>
      <c r="I2441" s="59" t="s">
        <v>42</v>
      </c>
      <c r="J2441" s="96">
        <v>223.6</v>
      </c>
      <c r="K2441" s="60">
        <f t="shared" si="59"/>
        <v>670.8</v>
      </c>
      <c r="L2441" s="60"/>
      <c r="M2441" s="55" t="s">
        <v>51</v>
      </c>
      <c r="N2441" s="60">
        <f t="shared" si="57"/>
        <v>670.8</v>
      </c>
      <c r="O2441" s="54">
        <v>45831</v>
      </c>
      <c r="P2441" s="97">
        <v>303884</v>
      </c>
      <c r="R2441" t="str">
        <f t="shared" si="60"/>
        <v>Jun/25</v>
      </c>
    </row>
    <row r="2442" spans="2:18" ht="15.75" customHeight="1">
      <c r="B2442" s="54">
        <v>45820</v>
      </c>
      <c r="C2442" s="55" t="s">
        <v>263</v>
      </c>
      <c r="D2442" s="55">
        <v>2025</v>
      </c>
      <c r="E2442" s="56">
        <v>1</v>
      </c>
      <c r="F2442" s="58" t="s">
        <v>194</v>
      </c>
      <c r="G2442" s="57" t="s">
        <v>46</v>
      </c>
      <c r="H2442" s="58" t="s">
        <v>195</v>
      </c>
      <c r="I2442" s="59" t="s">
        <v>42</v>
      </c>
      <c r="J2442" s="96">
        <v>129.80000000000001</v>
      </c>
      <c r="K2442" s="60">
        <f t="shared" si="59"/>
        <v>129.80000000000001</v>
      </c>
      <c r="L2442" s="60"/>
      <c r="M2442" s="55" t="s">
        <v>51</v>
      </c>
      <c r="N2442" s="60">
        <f t="shared" si="57"/>
        <v>129.80000000000001</v>
      </c>
      <c r="O2442" s="54">
        <v>45831</v>
      </c>
      <c r="P2442" s="97">
        <v>303884</v>
      </c>
      <c r="R2442" t="str">
        <f t="shared" si="60"/>
        <v>Jun/25</v>
      </c>
    </row>
    <row r="2443" spans="2:18" ht="15.75" customHeight="1">
      <c r="B2443" s="54">
        <v>45820</v>
      </c>
      <c r="C2443" s="55" t="s">
        <v>263</v>
      </c>
      <c r="D2443" s="55">
        <v>2025</v>
      </c>
      <c r="E2443" s="56">
        <v>1</v>
      </c>
      <c r="F2443" s="58" t="s">
        <v>936</v>
      </c>
      <c r="G2443" s="57" t="s">
        <v>46</v>
      </c>
      <c r="H2443" s="58" t="s">
        <v>195</v>
      </c>
      <c r="I2443" s="59" t="s">
        <v>42</v>
      </c>
      <c r="J2443" s="96">
        <v>310.95</v>
      </c>
      <c r="K2443" s="60">
        <f t="shared" si="59"/>
        <v>310.95</v>
      </c>
      <c r="L2443" s="60"/>
      <c r="M2443" s="55" t="s">
        <v>51</v>
      </c>
      <c r="N2443" s="60">
        <f t="shared" si="57"/>
        <v>310.95</v>
      </c>
      <c r="O2443" s="54">
        <v>45831</v>
      </c>
      <c r="P2443" s="97">
        <v>303884</v>
      </c>
      <c r="R2443" t="str">
        <f t="shared" si="60"/>
        <v>Jun/25</v>
      </c>
    </row>
    <row r="2444" spans="2:18" ht="15.75" customHeight="1">
      <c r="B2444" s="54">
        <v>45820</v>
      </c>
      <c r="C2444" s="55" t="s">
        <v>263</v>
      </c>
      <c r="D2444" s="55">
        <v>2025</v>
      </c>
      <c r="E2444" s="56">
        <v>1</v>
      </c>
      <c r="F2444" s="58" t="s">
        <v>355</v>
      </c>
      <c r="G2444" s="57" t="s">
        <v>40</v>
      </c>
      <c r="H2444" s="58" t="s">
        <v>456</v>
      </c>
      <c r="I2444" s="59" t="s">
        <v>42</v>
      </c>
      <c r="J2444" s="96">
        <v>180.06</v>
      </c>
      <c r="K2444" s="60">
        <f t="shared" si="59"/>
        <v>180.06</v>
      </c>
      <c r="L2444" s="60"/>
      <c r="M2444" s="55" t="s">
        <v>43</v>
      </c>
      <c r="N2444" s="60">
        <f t="shared" si="57"/>
        <v>180.06</v>
      </c>
      <c r="O2444" s="54">
        <v>45850</v>
      </c>
      <c r="P2444" s="97">
        <v>0</v>
      </c>
      <c r="R2444" t="str">
        <f t="shared" si="60"/>
        <v>Jun/25</v>
      </c>
    </row>
    <row r="2445" spans="2:18" ht="15.75" customHeight="1">
      <c r="B2445" s="54">
        <v>45820</v>
      </c>
      <c r="C2445" s="55" t="s">
        <v>263</v>
      </c>
      <c r="D2445" s="55">
        <v>2025</v>
      </c>
      <c r="E2445" s="56">
        <v>1</v>
      </c>
      <c r="F2445" s="58" t="s">
        <v>1000</v>
      </c>
      <c r="G2445" s="57" t="s">
        <v>46</v>
      </c>
      <c r="H2445" s="58" t="s">
        <v>369</v>
      </c>
      <c r="I2445" s="59" t="s">
        <v>42</v>
      </c>
      <c r="J2445" s="96">
        <v>209.3</v>
      </c>
      <c r="K2445" s="60">
        <f t="shared" si="59"/>
        <v>209.3</v>
      </c>
      <c r="L2445" s="60"/>
      <c r="M2445" s="55" t="s">
        <v>43</v>
      </c>
      <c r="N2445" s="60">
        <f t="shared" si="57"/>
        <v>209.3</v>
      </c>
      <c r="O2445" s="54">
        <v>45850</v>
      </c>
      <c r="P2445" s="97">
        <v>0</v>
      </c>
      <c r="R2445" t="str">
        <f t="shared" si="60"/>
        <v>Jun/25</v>
      </c>
    </row>
    <row r="2446" spans="2:18" ht="15.75" customHeight="1">
      <c r="B2446" s="54">
        <v>45821</v>
      </c>
      <c r="C2446" s="55" t="s">
        <v>263</v>
      </c>
      <c r="D2446" s="55">
        <v>2025</v>
      </c>
      <c r="E2446" s="56">
        <v>1</v>
      </c>
      <c r="F2446" s="58" t="s">
        <v>803</v>
      </c>
      <c r="G2446" s="57" t="s">
        <v>108</v>
      </c>
      <c r="H2446" s="58" t="s">
        <v>902</v>
      </c>
      <c r="I2446" s="59" t="s">
        <v>42</v>
      </c>
      <c r="J2446" s="96">
        <v>1900</v>
      </c>
      <c r="K2446" s="60">
        <f t="shared" si="59"/>
        <v>1900</v>
      </c>
      <c r="L2446" s="60"/>
      <c r="M2446" s="55" t="s">
        <v>43</v>
      </c>
      <c r="N2446" s="60">
        <f t="shared" si="57"/>
        <v>1900</v>
      </c>
      <c r="O2446" s="54">
        <v>45821</v>
      </c>
      <c r="P2446" s="97">
        <v>0</v>
      </c>
      <c r="R2446" t="str">
        <f t="shared" si="60"/>
        <v>Jun/25</v>
      </c>
    </row>
    <row r="2447" spans="2:18" ht="15.75" customHeight="1">
      <c r="B2447" s="54">
        <v>45821</v>
      </c>
      <c r="C2447" s="55" t="s">
        <v>263</v>
      </c>
      <c r="D2447" s="55">
        <v>2025</v>
      </c>
      <c r="E2447" s="56">
        <v>8</v>
      </c>
      <c r="F2447" s="58" t="s">
        <v>391</v>
      </c>
      <c r="G2447" s="57" t="s">
        <v>46</v>
      </c>
      <c r="H2447" s="58" t="s">
        <v>220</v>
      </c>
      <c r="I2447" s="59" t="s">
        <v>42</v>
      </c>
      <c r="J2447" s="96">
        <v>2.2000000000000002</v>
      </c>
      <c r="K2447" s="60">
        <f t="shared" si="59"/>
        <v>17.600000000000001</v>
      </c>
      <c r="L2447" s="60"/>
      <c r="M2447" s="55" t="s">
        <v>43</v>
      </c>
      <c r="N2447" s="60">
        <f t="shared" si="57"/>
        <v>17.600000000000001</v>
      </c>
      <c r="O2447" s="54">
        <v>45824</v>
      </c>
      <c r="P2447" s="97">
        <v>0</v>
      </c>
      <c r="R2447" t="str">
        <f t="shared" si="60"/>
        <v>Jun/25</v>
      </c>
    </row>
    <row r="2448" spans="2:18" ht="15.75" customHeight="1">
      <c r="B2448" s="54">
        <v>45821</v>
      </c>
      <c r="C2448" s="55" t="s">
        <v>263</v>
      </c>
      <c r="D2448" s="55">
        <v>2025</v>
      </c>
      <c r="E2448" s="56">
        <v>3</v>
      </c>
      <c r="F2448" s="58" t="s">
        <v>486</v>
      </c>
      <c r="G2448" s="57" t="s">
        <v>46</v>
      </c>
      <c r="H2448" s="58" t="s">
        <v>220</v>
      </c>
      <c r="I2448" s="59" t="s">
        <v>42</v>
      </c>
      <c r="J2448" s="96">
        <v>6.5</v>
      </c>
      <c r="K2448" s="60">
        <f t="shared" si="59"/>
        <v>19.5</v>
      </c>
      <c r="L2448" s="60"/>
      <c r="M2448" s="55" t="s">
        <v>43</v>
      </c>
      <c r="N2448" s="60">
        <f t="shared" si="57"/>
        <v>19.5</v>
      </c>
      <c r="O2448" s="54">
        <v>45824</v>
      </c>
      <c r="P2448" s="97">
        <v>0</v>
      </c>
      <c r="R2448" t="str">
        <f t="shared" si="60"/>
        <v>Jun/25</v>
      </c>
    </row>
    <row r="2449" spans="2:18" ht="15.75" customHeight="1">
      <c r="B2449" s="54">
        <v>45821</v>
      </c>
      <c r="C2449" s="55" t="s">
        <v>263</v>
      </c>
      <c r="D2449" s="55">
        <v>2025</v>
      </c>
      <c r="E2449" s="56">
        <v>6</v>
      </c>
      <c r="F2449" s="58" t="s">
        <v>886</v>
      </c>
      <c r="G2449" s="57" t="s">
        <v>40</v>
      </c>
      <c r="H2449" s="58" t="s">
        <v>220</v>
      </c>
      <c r="I2449" s="59" t="s">
        <v>42</v>
      </c>
      <c r="J2449" s="96">
        <v>0.75</v>
      </c>
      <c r="K2449" s="60">
        <f t="shared" si="59"/>
        <v>4.5</v>
      </c>
      <c r="L2449" s="60"/>
      <c r="M2449" s="55" t="s">
        <v>43</v>
      </c>
      <c r="N2449" s="60">
        <f t="shared" si="57"/>
        <v>4.5</v>
      </c>
      <c r="O2449" s="54">
        <v>45824</v>
      </c>
      <c r="P2449" s="97">
        <v>0</v>
      </c>
      <c r="R2449" t="str">
        <f t="shared" si="60"/>
        <v>Jun/25</v>
      </c>
    </row>
    <row r="2450" spans="2:18" ht="15.75" customHeight="1">
      <c r="B2450" s="54">
        <v>45821</v>
      </c>
      <c r="C2450" s="55" t="s">
        <v>263</v>
      </c>
      <c r="D2450" s="55">
        <v>2025</v>
      </c>
      <c r="E2450" s="56">
        <v>2</v>
      </c>
      <c r="F2450" s="58" t="s">
        <v>219</v>
      </c>
      <c r="G2450" s="57" t="s">
        <v>40</v>
      </c>
      <c r="H2450" s="58" t="s">
        <v>220</v>
      </c>
      <c r="I2450" s="59" t="s">
        <v>42</v>
      </c>
      <c r="J2450" s="96">
        <v>80</v>
      </c>
      <c r="K2450" s="60">
        <f t="shared" si="59"/>
        <v>160</v>
      </c>
      <c r="L2450" s="60"/>
      <c r="M2450" s="55" t="s">
        <v>43</v>
      </c>
      <c r="N2450" s="60">
        <f t="shared" si="57"/>
        <v>160</v>
      </c>
      <c r="O2450" s="54">
        <v>45824</v>
      </c>
      <c r="P2450" s="97">
        <v>0</v>
      </c>
      <c r="R2450" t="str">
        <f t="shared" si="60"/>
        <v>Jun/25</v>
      </c>
    </row>
    <row r="2451" spans="2:18" ht="15.75" customHeight="1">
      <c r="B2451" s="54">
        <v>45821</v>
      </c>
      <c r="C2451" s="55" t="s">
        <v>263</v>
      </c>
      <c r="D2451" s="55">
        <v>2025</v>
      </c>
      <c r="E2451" s="56">
        <v>9</v>
      </c>
      <c r="F2451" s="58" t="s">
        <v>64</v>
      </c>
      <c r="G2451" s="57" t="s">
        <v>46</v>
      </c>
      <c r="H2451" s="58" t="s">
        <v>65</v>
      </c>
      <c r="I2451" s="59" t="s">
        <v>42</v>
      </c>
      <c r="J2451" s="96">
        <v>32.99</v>
      </c>
      <c r="K2451" s="60">
        <f t="shared" si="59"/>
        <v>296.91000000000003</v>
      </c>
      <c r="L2451" s="60"/>
      <c r="M2451" s="55" t="s">
        <v>43</v>
      </c>
      <c r="N2451" s="60">
        <f t="shared" si="57"/>
        <v>296.91000000000003</v>
      </c>
      <c r="O2451" s="54">
        <v>45824</v>
      </c>
      <c r="P2451" s="97">
        <v>21510</v>
      </c>
      <c r="R2451" t="str">
        <f t="shared" si="60"/>
        <v>Jun/25</v>
      </c>
    </row>
    <row r="2452" spans="2:18" ht="15.75" customHeight="1">
      <c r="B2452" s="54">
        <v>45821</v>
      </c>
      <c r="C2452" s="55" t="s">
        <v>263</v>
      </c>
      <c r="D2452" s="55">
        <v>2025</v>
      </c>
      <c r="E2452" s="56">
        <v>3</v>
      </c>
      <c r="F2452" s="58" t="s">
        <v>66</v>
      </c>
      <c r="G2452" s="57" t="s">
        <v>46</v>
      </c>
      <c r="H2452" s="58" t="s">
        <v>65</v>
      </c>
      <c r="I2452" s="59" t="s">
        <v>42</v>
      </c>
      <c r="J2452" s="96">
        <v>27</v>
      </c>
      <c r="K2452" s="60">
        <f t="shared" si="59"/>
        <v>81</v>
      </c>
      <c r="L2452" s="60"/>
      <c r="M2452" s="55" t="s">
        <v>43</v>
      </c>
      <c r="N2452" s="60">
        <f t="shared" si="57"/>
        <v>81</v>
      </c>
      <c r="O2452" s="54">
        <v>45824</v>
      </c>
      <c r="P2452" s="97">
        <v>21510</v>
      </c>
      <c r="R2452" t="str">
        <f t="shared" si="60"/>
        <v>Jun/25</v>
      </c>
    </row>
    <row r="2453" spans="2:18" ht="15.75" customHeight="1">
      <c r="B2453" s="54">
        <v>45821</v>
      </c>
      <c r="C2453" s="55" t="s">
        <v>263</v>
      </c>
      <c r="D2453" s="55">
        <v>2025</v>
      </c>
      <c r="E2453" s="56">
        <v>1</v>
      </c>
      <c r="F2453" s="58" t="s">
        <v>1001</v>
      </c>
      <c r="G2453" s="57" t="s">
        <v>61</v>
      </c>
      <c r="H2453" s="58" t="s">
        <v>342</v>
      </c>
      <c r="I2453" s="59" t="s">
        <v>42</v>
      </c>
      <c r="J2453" s="96">
        <v>688.55</v>
      </c>
      <c r="K2453" s="60">
        <f t="shared" si="59"/>
        <v>688.55</v>
      </c>
      <c r="L2453" s="60"/>
      <c r="M2453" s="55" t="s">
        <v>43</v>
      </c>
      <c r="N2453" s="60">
        <f t="shared" si="57"/>
        <v>688.55</v>
      </c>
      <c r="O2453" s="54">
        <v>45821</v>
      </c>
      <c r="P2453" s="97">
        <v>0</v>
      </c>
      <c r="R2453" t="str">
        <f t="shared" si="60"/>
        <v>Jun/25</v>
      </c>
    </row>
    <row r="2454" spans="2:18" ht="15.75" customHeight="1">
      <c r="B2454" s="54">
        <v>45821</v>
      </c>
      <c r="C2454" s="55" t="s">
        <v>263</v>
      </c>
      <c r="D2454" s="55">
        <v>2025</v>
      </c>
      <c r="E2454" s="56">
        <v>1</v>
      </c>
      <c r="F2454" s="58" t="s">
        <v>271</v>
      </c>
      <c r="G2454" s="57" t="s">
        <v>46</v>
      </c>
      <c r="H2454" s="58" t="s">
        <v>369</v>
      </c>
      <c r="I2454" s="59" t="s">
        <v>42</v>
      </c>
      <c r="J2454" s="96">
        <v>152</v>
      </c>
      <c r="K2454" s="60">
        <f t="shared" si="59"/>
        <v>152</v>
      </c>
      <c r="L2454" s="60"/>
      <c r="M2454" s="55" t="s">
        <v>43</v>
      </c>
      <c r="N2454" s="60">
        <f t="shared" si="57"/>
        <v>152</v>
      </c>
      <c r="O2454" s="54">
        <v>45821</v>
      </c>
      <c r="P2454" s="97">
        <v>0</v>
      </c>
      <c r="R2454" t="str">
        <f t="shared" si="60"/>
        <v>Jun/25</v>
      </c>
    </row>
    <row r="2455" spans="2:18" ht="15.75" customHeight="1">
      <c r="B2455" s="54">
        <v>45822</v>
      </c>
      <c r="C2455" s="55" t="s">
        <v>263</v>
      </c>
      <c r="D2455" s="55">
        <v>2025</v>
      </c>
      <c r="E2455" s="56">
        <v>2</v>
      </c>
      <c r="F2455" s="58" t="s">
        <v>219</v>
      </c>
      <c r="G2455" s="57" t="s">
        <v>40</v>
      </c>
      <c r="H2455" s="58" t="s">
        <v>220</v>
      </c>
      <c r="I2455" s="59" t="s">
        <v>42</v>
      </c>
      <c r="J2455" s="96">
        <v>80</v>
      </c>
      <c r="K2455" s="60">
        <f t="shared" si="59"/>
        <v>160</v>
      </c>
      <c r="L2455" s="60"/>
      <c r="M2455" s="55" t="s">
        <v>43</v>
      </c>
      <c r="N2455" s="60">
        <f t="shared" si="57"/>
        <v>160</v>
      </c>
      <c r="O2455" s="54">
        <v>45824</v>
      </c>
      <c r="P2455" s="97">
        <v>0</v>
      </c>
      <c r="R2455" t="str">
        <f t="shared" si="60"/>
        <v>Jun/25</v>
      </c>
    </row>
    <row r="2456" spans="2:18" ht="15.75" customHeight="1">
      <c r="B2456" s="54">
        <v>45822</v>
      </c>
      <c r="C2456" s="55" t="s">
        <v>263</v>
      </c>
      <c r="D2456" s="55">
        <v>2025</v>
      </c>
      <c r="E2456" s="56">
        <v>4</v>
      </c>
      <c r="F2456" s="58" t="s">
        <v>886</v>
      </c>
      <c r="G2456" s="57" t="s">
        <v>40</v>
      </c>
      <c r="H2456" s="58" t="s">
        <v>220</v>
      </c>
      <c r="I2456" s="59" t="s">
        <v>42</v>
      </c>
      <c r="J2456" s="96">
        <v>1</v>
      </c>
      <c r="K2456" s="60">
        <f t="shared" si="59"/>
        <v>4</v>
      </c>
      <c r="L2456" s="60"/>
      <c r="M2456" s="55" t="s">
        <v>43</v>
      </c>
      <c r="N2456" s="60">
        <f t="shared" si="57"/>
        <v>4</v>
      </c>
      <c r="O2456" s="54">
        <v>45824</v>
      </c>
      <c r="P2456" s="97">
        <v>0</v>
      </c>
      <c r="R2456" t="str">
        <f t="shared" si="60"/>
        <v>Jun/25</v>
      </c>
    </row>
    <row r="2457" spans="2:18" ht="15.75" customHeight="1">
      <c r="B2457" s="54">
        <v>45822</v>
      </c>
      <c r="C2457" s="55" t="s">
        <v>263</v>
      </c>
      <c r="D2457" s="55">
        <v>2025</v>
      </c>
      <c r="E2457" s="56">
        <v>4</v>
      </c>
      <c r="F2457" s="58" t="s">
        <v>486</v>
      </c>
      <c r="G2457" s="57" t="s">
        <v>46</v>
      </c>
      <c r="H2457" s="58" t="s">
        <v>220</v>
      </c>
      <c r="I2457" s="59" t="s">
        <v>42</v>
      </c>
      <c r="J2457" s="96">
        <v>6.5</v>
      </c>
      <c r="K2457" s="60">
        <f t="shared" si="59"/>
        <v>26</v>
      </c>
      <c r="L2457" s="60"/>
      <c r="M2457" s="55" t="s">
        <v>43</v>
      </c>
      <c r="N2457" s="60">
        <f t="shared" si="57"/>
        <v>26</v>
      </c>
      <c r="O2457" s="54">
        <v>45824</v>
      </c>
      <c r="P2457" s="97">
        <v>0</v>
      </c>
      <c r="R2457" t="str">
        <f t="shared" si="60"/>
        <v>Jun/25</v>
      </c>
    </row>
    <row r="2458" spans="2:18" ht="15.75" customHeight="1">
      <c r="B2458" s="54">
        <v>45822</v>
      </c>
      <c r="C2458" s="55" t="s">
        <v>263</v>
      </c>
      <c r="D2458" s="55">
        <v>2025</v>
      </c>
      <c r="E2458" s="56">
        <v>6</v>
      </c>
      <c r="F2458" s="58" t="s">
        <v>64</v>
      </c>
      <c r="G2458" s="57" t="s">
        <v>46</v>
      </c>
      <c r="H2458" s="58" t="s">
        <v>65</v>
      </c>
      <c r="I2458" s="59" t="s">
        <v>42</v>
      </c>
      <c r="J2458" s="96">
        <v>32.99</v>
      </c>
      <c r="K2458" s="60">
        <f t="shared" si="59"/>
        <v>197.94</v>
      </c>
      <c r="L2458" s="60"/>
      <c r="M2458" s="55" t="s">
        <v>43</v>
      </c>
      <c r="N2458" s="60">
        <f t="shared" si="57"/>
        <v>197.94</v>
      </c>
      <c r="O2458" s="54">
        <v>45824</v>
      </c>
      <c r="P2458" s="97">
        <v>21546</v>
      </c>
      <c r="R2458" t="str">
        <f t="shared" si="60"/>
        <v>Jun/25</v>
      </c>
    </row>
    <row r="2459" spans="2:18" ht="15.75" customHeight="1">
      <c r="B2459" s="54">
        <v>45823</v>
      </c>
      <c r="C2459" s="55" t="s">
        <v>263</v>
      </c>
      <c r="D2459" s="55">
        <v>2025</v>
      </c>
      <c r="E2459" s="56">
        <v>1</v>
      </c>
      <c r="F2459" s="58" t="s">
        <v>803</v>
      </c>
      <c r="G2459" s="57" t="s">
        <v>108</v>
      </c>
      <c r="H2459" s="58" t="s">
        <v>694</v>
      </c>
      <c r="I2459" s="59" t="s">
        <v>42</v>
      </c>
      <c r="J2459" s="96">
        <v>1200</v>
      </c>
      <c r="K2459" s="60">
        <f t="shared" si="59"/>
        <v>1200</v>
      </c>
      <c r="L2459" s="60"/>
      <c r="M2459" s="55" t="s">
        <v>43</v>
      </c>
      <c r="N2459" s="60">
        <f t="shared" si="57"/>
        <v>1200</v>
      </c>
      <c r="O2459" s="54">
        <v>45823</v>
      </c>
      <c r="P2459" s="97">
        <v>0</v>
      </c>
      <c r="R2459" t="str">
        <f t="shared" si="60"/>
        <v>Jun/25</v>
      </c>
    </row>
    <row r="2460" spans="2:18" ht="15.75" customHeight="1">
      <c r="B2460" s="54">
        <v>45823</v>
      </c>
      <c r="C2460" s="55" t="s">
        <v>263</v>
      </c>
      <c r="D2460" s="55">
        <v>2025</v>
      </c>
      <c r="E2460" s="56">
        <v>1</v>
      </c>
      <c r="F2460" s="58" t="s">
        <v>974</v>
      </c>
      <c r="G2460" s="57" t="s">
        <v>46</v>
      </c>
      <c r="H2460" s="58" t="s">
        <v>568</v>
      </c>
      <c r="I2460" s="59" t="s">
        <v>42</v>
      </c>
      <c r="J2460" s="96">
        <v>366.06</v>
      </c>
      <c r="K2460" s="60">
        <f t="shared" si="59"/>
        <v>366.06</v>
      </c>
      <c r="L2460" s="60"/>
      <c r="M2460" s="55" t="s">
        <v>43</v>
      </c>
      <c r="N2460" s="60">
        <f t="shared" si="57"/>
        <v>366.06</v>
      </c>
      <c r="O2460" s="54">
        <v>45821</v>
      </c>
      <c r="P2460" s="97">
        <v>0</v>
      </c>
      <c r="R2460" t="str">
        <f t="shared" si="60"/>
        <v>Jun/25</v>
      </c>
    </row>
    <row r="2461" spans="2:18" ht="15.75" customHeight="1">
      <c r="B2461" s="54">
        <v>45823</v>
      </c>
      <c r="C2461" s="55" t="s">
        <v>263</v>
      </c>
      <c r="D2461" s="55">
        <v>2025</v>
      </c>
      <c r="E2461" s="56">
        <v>1</v>
      </c>
      <c r="F2461" s="58" t="s">
        <v>975</v>
      </c>
      <c r="G2461" s="57" t="s">
        <v>93</v>
      </c>
      <c r="H2461" s="58" t="s">
        <v>307</v>
      </c>
      <c r="I2461" s="59" t="s">
        <v>42</v>
      </c>
      <c r="J2461" s="96">
        <v>20</v>
      </c>
      <c r="K2461" s="60">
        <f t="shared" si="59"/>
        <v>20</v>
      </c>
      <c r="L2461" s="60"/>
      <c r="M2461" s="55" t="s">
        <v>43</v>
      </c>
      <c r="N2461" s="60">
        <f t="shared" si="57"/>
        <v>20</v>
      </c>
      <c r="O2461" s="54">
        <v>45821</v>
      </c>
      <c r="P2461" s="97">
        <v>0</v>
      </c>
      <c r="R2461" t="str">
        <f t="shared" si="60"/>
        <v>Jun/25</v>
      </c>
    </row>
    <row r="2462" spans="2:18" ht="15.75" customHeight="1">
      <c r="B2462" s="54">
        <v>45823</v>
      </c>
      <c r="C2462" s="55" t="s">
        <v>263</v>
      </c>
      <c r="D2462" s="55">
        <v>2025</v>
      </c>
      <c r="E2462" s="56">
        <v>4</v>
      </c>
      <c r="F2462" s="58" t="s">
        <v>81</v>
      </c>
      <c r="G2462" s="57" t="s">
        <v>77</v>
      </c>
      <c r="H2462" s="58" t="s">
        <v>78</v>
      </c>
      <c r="I2462" s="59" t="s">
        <v>42</v>
      </c>
      <c r="J2462" s="96">
        <v>510</v>
      </c>
      <c r="K2462" s="60">
        <f t="shared" si="59"/>
        <v>2040</v>
      </c>
      <c r="L2462" s="60"/>
      <c r="M2462" s="55" t="s">
        <v>43</v>
      </c>
      <c r="N2462" s="60">
        <f t="shared" si="57"/>
        <v>2040</v>
      </c>
      <c r="O2462" s="54">
        <v>45825</v>
      </c>
      <c r="P2462" s="97">
        <v>1324</v>
      </c>
      <c r="R2462" t="str">
        <f t="shared" si="60"/>
        <v>Jun/25</v>
      </c>
    </row>
    <row r="2463" spans="2:18" ht="15.75" customHeight="1">
      <c r="B2463" s="54">
        <v>45824</v>
      </c>
      <c r="C2463" s="55" t="s">
        <v>263</v>
      </c>
      <c r="D2463" s="55">
        <v>2025</v>
      </c>
      <c r="E2463" s="56">
        <v>6</v>
      </c>
      <c r="F2463" s="58" t="s">
        <v>649</v>
      </c>
      <c r="G2463" s="57" t="s">
        <v>96</v>
      </c>
      <c r="H2463" s="58" t="s">
        <v>570</v>
      </c>
      <c r="I2463" s="59" t="s">
        <v>42</v>
      </c>
      <c r="J2463" s="96">
        <v>17.41</v>
      </c>
      <c r="K2463" s="60">
        <f t="shared" si="59"/>
        <v>104.46000000000001</v>
      </c>
      <c r="L2463" s="60"/>
      <c r="M2463" s="55" t="s">
        <v>51</v>
      </c>
      <c r="N2463" s="60">
        <f t="shared" si="57"/>
        <v>104.46000000000001</v>
      </c>
      <c r="O2463" s="54">
        <v>45830</v>
      </c>
      <c r="P2463" s="97">
        <v>657680</v>
      </c>
      <c r="R2463" t="str">
        <f t="shared" si="60"/>
        <v>Jun/25</v>
      </c>
    </row>
    <row r="2464" spans="2:18" ht="15.75" customHeight="1">
      <c r="B2464" s="54">
        <v>45824</v>
      </c>
      <c r="C2464" s="55" t="s">
        <v>263</v>
      </c>
      <c r="D2464" s="55">
        <v>2025</v>
      </c>
      <c r="E2464" s="56">
        <v>11</v>
      </c>
      <c r="F2464" s="58" t="s">
        <v>177</v>
      </c>
      <c r="G2464" s="57" t="s">
        <v>96</v>
      </c>
      <c r="H2464" s="58" t="s">
        <v>570</v>
      </c>
      <c r="I2464" s="59" t="s">
        <v>42</v>
      </c>
      <c r="J2464" s="96">
        <v>36.9</v>
      </c>
      <c r="K2464" s="60">
        <f t="shared" si="59"/>
        <v>405.9</v>
      </c>
      <c r="L2464" s="60"/>
      <c r="M2464" s="55" t="s">
        <v>51</v>
      </c>
      <c r="N2464" s="60">
        <f t="shared" si="57"/>
        <v>405.9</v>
      </c>
      <c r="O2464" s="54">
        <v>45830</v>
      </c>
      <c r="P2464" s="97">
        <v>657680</v>
      </c>
      <c r="R2464" t="str">
        <f t="shared" si="60"/>
        <v>Jun/25</v>
      </c>
    </row>
    <row r="2465" spans="2:18" ht="15.75" customHeight="1">
      <c r="B2465" s="54">
        <v>45824</v>
      </c>
      <c r="C2465" s="55" t="s">
        <v>263</v>
      </c>
      <c r="D2465" s="55">
        <v>2025</v>
      </c>
      <c r="E2465" s="56">
        <v>13</v>
      </c>
      <c r="F2465" s="58" t="s">
        <v>178</v>
      </c>
      <c r="G2465" s="57" t="s">
        <v>96</v>
      </c>
      <c r="H2465" s="58" t="s">
        <v>570</v>
      </c>
      <c r="I2465" s="59" t="s">
        <v>42</v>
      </c>
      <c r="J2465" s="96">
        <v>18.45</v>
      </c>
      <c r="K2465" s="60">
        <f t="shared" si="59"/>
        <v>239.85</v>
      </c>
      <c r="L2465" s="60"/>
      <c r="M2465" s="55" t="s">
        <v>51</v>
      </c>
      <c r="N2465" s="60">
        <f t="shared" si="57"/>
        <v>239.85</v>
      </c>
      <c r="O2465" s="54">
        <v>45830</v>
      </c>
      <c r="P2465" s="97">
        <v>657680</v>
      </c>
      <c r="R2465" t="str">
        <f t="shared" si="60"/>
        <v>Jun/25</v>
      </c>
    </row>
    <row r="2466" spans="2:18" ht="15.75" customHeight="1">
      <c r="B2466" s="54">
        <v>45824</v>
      </c>
      <c r="C2466" s="55" t="s">
        <v>263</v>
      </c>
      <c r="D2466" s="55">
        <v>2025</v>
      </c>
      <c r="E2466" s="56">
        <v>3</v>
      </c>
      <c r="F2466" s="58" t="s">
        <v>304</v>
      </c>
      <c r="G2466" s="57" t="s">
        <v>96</v>
      </c>
      <c r="H2466" s="58" t="s">
        <v>570</v>
      </c>
      <c r="I2466" s="59" t="s">
        <v>42</v>
      </c>
      <c r="J2466" s="96">
        <v>19.2</v>
      </c>
      <c r="K2466" s="60">
        <f t="shared" si="59"/>
        <v>57.599999999999994</v>
      </c>
      <c r="L2466" s="60"/>
      <c r="M2466" s="55" t="s">
        <v>51</v>
      </c>
      <c r="N2466" s="60">
        <f t="shared" si="57"/>
        <v>57.599999999999994</v>
      </c>
      <c r="O2466" s="54">
        <v>45830</v>
      </c>
      <c r="P2466" s="97">
        <v>657680</v>
      </c>
      <c r="R2466" t="str">
        <f t="shared" si="60"/>
        <v>Jun/25</v>
      </c>
    </row>
    <row r="2467" spans="2:18" ht="15.75" customHeight="1">
      <c r="B2467" s="54">
        <v>45824</v>
      </c>
      <c r="C2467" s="55" t="s">
        <v>263</v>
      </c>
      <c r="D2467" s="55">
        <v>2025</v>
      </c>
      <c r="E2467" s="56">
        <v>2</v>
      </c>
      <c r="F2467" s="58" t="s">
        <v>201</v>
      </c>
      <c r="G2467" s="57" t="s">
        <v>96</v>
      </c>
      <c r="H2467" s="58" t="s">
        <v>570</v>
      </c>
      <c r="I2467" s="59" t="s">
        <v>42</v>
      </c>
      <c r="J2467" s="96">
        <v>18.239999999999998</v>
      </c>
      <c r="K2467" s="60">
        <f t="shared" si="59"/>
        <v>36.479999999999997</v>
      </c>
      <c r="L2467" s="60"/>
      <c r="M2467" s="55" t="s">
        <v>51</v>
      </c>
      <c r="N2467" s="60">
        <f t="shared" si="57"/>
        <v>36.479999999999997</v>
      </c>
      <c r="O2467" s="54">
        <v>45830</v>
      </c>
      <c r="P2467" s="97">
        <v>657680</v>
      </c>
      <c r="R2467" t="str">
        <f t="shared" si="60"/>
        <v>Jun/25</v>
      </c>
    </row>
    <row r="2468" spans="2:18" ht="15.75" customHeight="1">
      <c r="B2468" s="54">
        <v>45824</v>
      </c>
      <c r="C2468" s="55" t="s">
        <v>263</v>
      </c>
      <c r="D2468" s="55">
        <v>2025</v>
      </c>
      <c r="E2468" s="56">
        <v>6</v>
      </c>
      <c r="F2468" s="58" t="s">
        <v>305</v>
      </c>
      <c r="G2468" s="57" t="s">
        <v>96</v>
      </c>
      <c r="H2468" s="58" t="s">
        <v>570</v>
      </c>
      <c r="I2468" s="59" t="s">
        <v>42</v>
      </c>
      <c r="J2468" s="96">
        <v>19.850000000000001</v>
      </c>
      <c r="K2468" s="60">
        <f t="shared" si="59"/>
        <v>119.10000000000001</v>
      </c>
      <c r="L2468" s="60"/>
      <c r="M2468" s="55" t="s">
        <v>51</v>
      </c>
      <c r="N2468" s="60">
        <f t="shared" si="57"/>
        <v>119.10000000000001</v>
      </c>
      <c r="O2468" s="54">
        <v>45830</v>
      </c>
      <c r="P2468" s="97">
        <v>657680</v>
      </c>
      <c r="R2468" t="str">
        <f t="shared" si="60"/>
        <v>Jun/25</v>
      </c>
    </row>
    <row r="2469" spans="2:18" ht="15.75" customHeight="1">
      <c r="B2469" s="54">
        <v>45824</v>
      </c>
      <c r="C2469" s="55" t="s">
        <v>263</v>
      </c>
      <c r="D2469" s="55">
        <v>2025</v>
      </c>
      <c r="E2469" s="56">
        <v>8</v>
      </c>
      <c r="F2469" s="58" t="s">
        <v>896</v>
      </c>
      <c r="G2469" s="57" t="s">
        <v>46</v>
      </c>
      <c r="H2469" s="58" t="s">
        <v>594</v>
      </c>
      <c r="I2469" s="59" t="s">
        <v>42</v>
      </c>
      <c r="J2469" s="96">
        <v>23.23</v>
      </c>
      <c r="K2469" s="60">
        <f t="shared" si="59"/>
        <v>185.84</v>
      </c>
      <c r="L2469" s="60"/>
      <c r="M2469" s="55" t="s">
        <v>51</v>
      </c>
      <c r="N2469" s="60">
        <f t="shared" si="57"/>
        <v>185.84</v>
      </c>
      <c r="O2469" s="54">
        <v>45838</v>
      </c>
      <c r="P2469" s="97">
        <v>935768</v>
      </c>
      <c r="R2469" t="str">
        <f t="shared" si="60"/>
        <v>Jun/25</v>
      </c>
    </row>
    <row r="2470" spans="2:18" ht="15.75" customHeight="1">
      <c r="B2470" s="54">
        <v>45824</v>
      </c>
      <c r="C2470" s="55" t="s">
        <v>263</v>
      </c>
      <c r="D2470" s="55">
        <v>2025</v>
      </c>
      <c r="E2470" s="56">
        <v>1</v>
      </c>
      <c r="F2470" s="58" t="s">
        <v>1002</v>
      </c>
      <c r="G2470" s="57" t="s">
        <v>104</v>
      </c>
      <c r="H2470" s="58" t="s">
        <v>594</v>
      </c>
      <c r="I2470" s="59" t="s">
        <v>42</v>
      </c>
      <c r="J2470" s="96">
        <v>11.686999999999999</v>
      </c>
      <c r="K2470" s="60">
        <f t="shared" si="59"/>
        <v>11.686999999999999</v>
      </c>
      <c r="L2470" s="60"/>
      <c r="M2470" s="55" t="s">
        <v>51</v>
      </c>
      <c r="N2470" s="60">
        <f t="shared" si="57"/>
        <v>11.686999999999999</v>
      </c>
      <c r="O2470" s="54">
        <v>45838</v>
      </c>
      <c r="P2470" s="97">
        <v>935768</v>
      </c>
      <c r="R2470" t="str">
        <f t="shared" si="60"/>
        <v>Jun/25</v>
      </c>
    </row>
    <row r="2471" spans="2:18" ht="15.75" customHeight="1">
      <c r="B2471" s="54">
        <v>45824</v>
      </c>
      <c r="C2471" s="55" t="s">
        <v>263</v>
      </c>
      <c r="D2471" s="55">
        <v>2025</v>
      </c>
      <c r="E2471" s="56">
        <v>10</v>
      </c>
      <c r="F2471" s="58" t="s">
        <v>975</v>
      </c>
      <c r="G2471" s="57" t="s">
        <v>93</v>
      </c>
      <c r="H2471" s="58" t="s">
        <v>68</v>
      </c>
      <c r="I2471" s="59" t="s">
        <v>42</v>
      </c>
      <c r="J2471" s="96">
        <v>6.2</v>
      </c>
      <c r="K2471" s="60">
        <f t="shared" si="59"/>
        <v>62</v>
      </c>
      <c r="L2471" s="60"/>
      <c r="M2471" s="55" t="s">
        <v>51</v>
      </c>
      <c r="N2471" s="60">
        <f t="shared" si="57"/>
        <v>62</v>
      </c>
      <c r="O2471" s="54">
        <v>45831</v>
      </c>
      <c r="P2471" s="97">
        <v>1337208</v>
      </c>
      <c r="R2471" t="str">
        <f t="shared" si="60"/>
        <v>Jun/25</v>
      </c>
    </row>
    <row r="2472" spans="2:18" ht="15.75" customHeight="1">
      <c r="B2472" s="54">
        <v>45824</v>
      </c>
      <c r="C2472" s="55" t="s">
        <v>263</v>
      </c>
      <c r="D2472" s="55">
        <v>2025</v>
      </c>
      <c r="E2472" s="56">
        <v>2</v>
      </c>
      <c r="F2472" s="58" t="s">
        <v>1003</v>
      </c>
      <c r="G2472" s="57" t="s">
        <v>53</v>
      </c>
      <c r="H2472" s="58" t="s">
        <v>68</v>
      </c>
      <c r="I2472" s="59" t="s">
        <v>42</v>
      </c>
      <c r="J2472" s="96">
        <v>19.38</v>
      </c>
      <c r="K2472" s="60">
        <f t="shared" si="59"/>
        <v>38.76</v>
      </c>
      <c r="L2472" s="60"/>
      <c r="M2472" s="55" t="s">
        <v>51</v>
      </c>
      <c r="N2472" s="60">
        <f t="shared" si="57"/>
        <v>38.76</v>
      </c>
      <c r="O2472" s="54">
        <v>45831</v>
      </c>
      <c r="P2472" s="97">
        <v>1337208</v>
      </c>
      <c r="R2472" t="str">
        <f t="shared" si="60"/>
        <v>Jun/25</v>
      </c>
    </row>
    <row r="2473" spans="2:18" ht="15.75" customHeight="1">
      <c r="B2473" s="54">
        <v>45824</v>
      </c>
      <c r="C2473" s="55" t="s">
        <v>263</v>
      </c>
      <c r="D2473" s="55">
        <v>2025</v>
      </c>
      <c r="E2473" s="56">
        <v>1</v>
      </c>
      <c r="F2473" s="58" t="s">
        <v>1004</v>
      </c>
      <c r="G2473" s="57" t="s">
        <v>46</v>
      </c>
      <c r="H2473" s="58" t="s">
        <v>68</v>
      </c>
      <c r="I2473" s="59" t="s">
        <v>42</v>
      </c>
      <c r="J2473" s="96">
        <v>37.338000000000001</v>
      </c>
      <c r="K2473" s="60">
        <f t="shared" si="59"/>
        <v>37.338000000000001</v>
      </c>
      <c r="L2473" s="60"/>
      <c r="M2473" s="55" t="s">
        <v>51</v>
      </c>
      <c r="N2473" s="60">
        <f t="shared" si="57"/>
        <v>37.338000000000001</v>
      </c>
      <c r="O2473" s="54">
        <v>45831</v>
      </c>
      <c r="P2473" s="97">
        <v>1337208</v>
      </c>
      <c r="R2473" t="str">
        <f t="shared" si="60"/>
        <v>Jun/25</v>
      </c>
    </row>
    <row r="2474" spans="2:18" ht="15.75" customHeight="1">
      <c r="B2474" s="54">
        <v>45824</v>
      </c>
      <c r="C2474" s="55" t="s">
        <v>263</v>
      </c>
      <c r="D2474" s="55">
        <v>2025</v>
      </c>
      <c r="E2474" s="56">
        <v>1</v>
      </c>
      <c r="F2474" s="58" t="s">
        <v>1005</v>
      </c>
      <c r="G2474" s="57" t="s">
        <v>93</v>
      </c>
      <c r="H2474" s="58" t="s">
        <v>68</v>
      </c>
      <c r="I2474" s="59" t="s">
        <v>42</v>
      </c>
      <c r="J2474" s="96">
        <v>25.61</v>
      </c>
      <c r="K2474" s="60">
        <f t="shared" si="59"/>
        <v>25.61</v>
      </c>
      <c r="L2474" s="60"/>
      <c r="M2474" s="55" t="s">
        <v>51</v>
      </c>
      <c r="N2474" s="60">
        <f t="shared" si="57"/>
        <v>25.61</v>
      </c>
      <c r="O2474" s="54">
        <v>45831</v>
      </c>
      <c r="P2474" s="97">
        <v>1337208</v>
      </c>
      <c r="R2474" t="str">
        <f t="shared" si="60"/>
        <v>Jun/25</v>
      </c>
    </row>
    <row r="2475" spans="2:18" ht="15.75" customHeight="1">
      <c r="B2475" s="54">
        <v>45824</v>
      </c>
      <c r="C2475" s="55" t="s">
        <v>263</v>
      </c>
      <c r="D2475" s="55">
        <v>2025</v>
      </c>
      <c r="E2475" s="56">
        <v>3</v>
      </c>
      <c r="F2475" s="58" t="s">
        <v>1006</v>
      </c>
      <c r="G2475" s="57" t="s">
        <v>53</v>
      </c>
      <c r="H2475" s="58" t="s">
        <v>68</v>
      </c>
      <c r="I2475" s="59" t="s">
        <v>42</v>
      </c>
      <c r="J2475" s="96">
        <v>16.899999999999999</v>
      </c>
      <c r="K2475" s="60">
        <f t="shared" si="59"/>
        <v>50.699999999999996</v>
      </c>
      <c r="L2475" s="60"/>
      <c r="M2475" s="55" t="s">
        <v>51</v>
      </c>
      <c r="N2475" s="60">
        <f t="shared" si="57"/>
        <v>50.699999999999996</v>
      </c>
      <c r="O2475" s="54">
        <v>45831</v>
      </c>
      <c r="P2475" s="97">
        <v>1337208</v>
      </c>
      <c r="R2475" t="str">
        <f t="shared" si="60"/>
        <v>Jun/25</v>
      </c>
    </row>
    <row r="2476" spans="2:18" ht="15.75" customHeight="1">
      <c r="B2476" s="54">
        <v>45824</v>
      </c>
      <c r="C2476" s="55" t="s">
        <v>263</v>
      </c>
      <c r="D2476" s="55">
        <v>2025</v>
      </c>
      <c r="E2476" s="56">
        <v>6</v>
      </c>
      <c r="F2476" s="58" t="s">
        <v>87</v>
      </c>
      <c r="G2476" s="57" t="s">
        <v>40</v>
      </c>
      <c r="H2476" s="58" t="s">
        <v>667</v>
      </c>
      <c r="I2476" s="59" t="s">
        <v>42</v>
      </c>
      <c r="J2476" s="96">
        <v>43.99</v>
      </c>
      <c r="K2476" s="60">
        <f t="shared" si="59"/>
        <v>263.94</v>
      </c>
      <c r="L2476" s="60"/>
      <c r="M2476" s="55" t="s">
        <v>51</v>
      </c>
      <c r="N2476" s="60">
        <f t="shared" si="57"/>
        <v>263.94</v>
      </c>
      <c r="O2476" s="54">
        <v>45838</v>
      </c>
      <c r="P2476" s="97">
        <v>541737</v>
      </c>
      <c r="R2476" t="str">
        <f t="shared" si="60"/>
        <v>Jun/25</v>
      </c>
    </row>
    <row r="2477" spans="2:18" ht="15.75" customHeight="1">
      <c r="B2477" s="54">
        <v>45824</v>
      </c>
      <c r="C2477" s="55" t="s">
        <v>263</v>
      </c>
      <c r="D2477" s="55">
        <v>2025</v>
      </c>
      <c r="E2477" s="56">
        <v>1</v>
      </c>
      <c r="F2477" s="58" t="s">
        <v>659</v>
      </c>
      <c r="G2477" s="57" t="s">
        <v>40</v>
      </c>
      <c r="H2477" s="58" t="s">
        <v>667</v>
      </c>
      <c r="I2477" s="59" t="s">
        <v>42</v>
      </c>
      <c r="J2477" s="96">
        <v>68.349999999999994</v>
      </c>
      <c r="K2477" s="60">
        <f t="shared" si="59"/>
        <v>68.349999999999994</v>
      </c>
      <c r="L2477" s="60"/>
      <c r="M2477" s="55" t="s">
        <v>51</v>
      </c>
      <c r="N2477" s="60">
        <f t="shared" si="57"/>
        <v>68.349999999999994</v>
      </c>
      <c r="O2477" s="54">
        <v>45838</v>
      </c>
      <c r="P2477" s="97">
        <v>541737</v>
      </c>
      <c r="R2477" t="str">
        <f t="shared" si="60"/>
        <v>Jun/25</v>
      </c>
    </row>
    <row r="2478" spans="2:18" ht="15.75" customHeight="1">
      <c r="B2478" s="54">
        <v>45824</v>
      </c>
      <c r="C2478" s="55" t="s">
        <v>263</v>
      </c>
      <c r="D2478" s="55">
        <v>2025</v>
      </c>
      <c r="E2478" s="56">
        <v>1</v>
      </c>
      <c r="F2478" s="58" t="s">
        <v>39</v>
      </c>
      <c r="G2478" s="57" t="s">
        <v>40</v>
      </c>
      <c r="H2478" s="58" t="s">
        <v>300</v>
      </c>
      <c r="I2478" s="59" t="s">
        <v>42</v>
      </c>
      <c r="J2478" s="96">
        <v>373.5</v>
      </c>
      <c r="K2478" s="60">
        <f t="shared" si="59"/>
        <v>373.5</v>
      </c>
      <c r="L2478" s="60"/>
      <c r="M2478" s="55" t="s">
        <v>43</v>
      </c>
      <c r="N2478" s="60">
        <f t="shared" si="57"/>
        <v>373.5</v>
      </c>
      <c r="O2478" s="54">
        <v>45824</v>
      </c>
      <c r="P2478" s="97">
        <v>0</v>
      </c>
      <c r="R2478" t="str">
        <f t="shared" si="60"/>
        <v>Jun/25</v>
      </c>
    </row>
    <row r="2479" spans="2:18" ht="15.75" customHeight="1">
      <c r="B2479" s="54">
        <v>45824</v>
      </c>
      <c r="C2479" s="55" t="s">
        <v>263</v>
      </c>
      <c r="D2479" s="55">
        <v>2025</v>
      </c>
      <c r="E2479" s="56">
        <v>2</v>
      </c>
      <c r="F2479" s="58" t="s">
        <v>953</v>
      </c>
      <c r="G2479" s="57" t="s">
        <v>53</v>
      </c>
      <c r="H2479" s="58" t="s">
        <v>54</v>
      </c>
      <c r="I2479" s="59" t="s">
        <v>42</v>
      </c>
      <c r="J2479" s="96">
        <v>31.99</v>
      </c>
      <c r="K2479" s="60">
        <f t="shared" si="59"/>
        <v>63.98</v>
      </c>
      <c r="L2479" s="60"/>
      <c r="M2479" s="55" t="s">
        <v>43</v>
      </c>
      <c r="N2479" s="60">
        <f t="shared" si="57"/>
        <v>63.98</v>
      </c>
      <c r="O2479" s="54">
        <v>45832</v>
      </c>
      <c r="P2479" s="97">
        <v>0</v>
      </c>
      <c r="R2479" t="str">
        <f t="shared" si="60"/>
        <v>Jun/25</v>
      </c>
    </row>
    <row r="2480" spans="2:18" ht="15.75" customHeight="1">
      <c r="B2480" s="54">
        <v>45824</v>
      </c>
      <c r="C2480" s="55" t="s">
        <v>263</v>
      </c>
      <c r="D2480" s="55">
        <v>2025</v>
      </c>
      <c r="E2480" s="56">
        <v>2</v>
      </c>
      <c r="F2480" s="58" t="s">
        <v>1007</v>
      </c>
      <c r="G2480" s="57" t="s">
        <v>53</v>
      </c>
      <c r="H2480" s="58" t="s">
        <v>54</v>
      </c>
      <c r="I2480" s="59" t="s">
        <v>42</v>
      </c>
      <c r="J2480" s="96">
        <v>15.99</v>
      </c>
      <c r="K2480" s="60">
        <f t="shared" si="59"/>
        <v>31.98</v>
      </c>
      <c r="L2480" s="60"/>
      <c r="M2480" s="55" t="s">
        <v>43</v>
      </c>
      <c r="N2480" s="60">
        <f t="shared" si="57"/>
        <v>31.98</v>
      </c>
      <c r="O2480" s="54">
        <v>45832</v>
      </c>
      <c r="P2480" s="97">
        <v>0</v>
      </c>
      <c r="R2480" t="str">
        <f t="shared" si="60"/>
        <v>Jun/25</v>
      </c>
    </row>
    <row r="2481" spans="2:18" ht="15.75" customHeight="1">
      <c r="B2481" s="54">
        <v>45824</v>
      </c>
      <c r="C2481" s="55" t="s">
        <v>263</v>
      </c>
      <c r="D2481" s="55">
        <v>2025</v>
      </c>
      <c r="E2481" s="56">
        <v>2</v>
      </c>
      <c r="F2481" s="58" t="s">
        <v>952</v>
      </c>
      <c r="G2481" s="57" t="s">
        <v>53</v>
      </c>
      <c r="H2481" s="58" t="s">
        <v>54</v>
      </c>
      <c r="I2481" s="59" t="s">
        <v>42</v>
      </c>
      <c r="J2481" s="96">
        <v>16.989999999999998</v>
      </c>
      <c r="K2481" s="60">
        <f t="shared" si="59"/>
        <v>33.979999999999997</v>
      </c>
      <c r="L2481" s="60"/>
      <c r="M2481" s="55" t="s">
        <v>43</v>
      </c>
      <c r="N2481" s="60">
        <f t="shared" si="57"/>
        <v>33.979999999999997</v>
      </c>
      <c r="O2481" s="54">
        <v>45832</v>
      </c>
      <c r="P2481" s="97">
        <v>0</v>
      </c>
      <c r="R2481" t="str">
        <f t="shared" si="60"/>
        <v>Jun/25</v>
      </c>
    </row>
    <row r="2482" spans="2:18" ht="15.75" customHeight="1">
      <c r="B2482" s="54">
        <v>45824</v>
      </c>
      <c r="C2482" s="55" t="s">
        <v>263</v>
      </c>
      <c r="D2482" s="55">
        <v>2025</v>
      </c>
      <c r="E2482" s="56">
        <v>1</v>
      </c>
      <c r="F2482" s="58" t="s">
        <v>590</v>
      </c>
      <c r="G2482" s="57" t="s">
        <v>53</v>
      </c>
      <c r="H2482" s="58" t="s">
        <v>54</v>
      </c>
      <c r="I2482" s="59" t="s">
        <v>42</v>
      </c>
      <c r="J2482" s="96">
        <v>37.99</v>
      </c>
      <c r="K2482" s="60">
        <f t="shared" si="59"/>
        <v>37.99</v>
      </c>
      <c r="L2482" s="60"/>
      <c r="M2482" s="55" t="s">
        <v>43</v>
      </c>
      <c r="N2482" s="60">
        <f t="shared" si="57"/>
        <v>37.99</v>
      </c>
      <c r="O2482" s="54">
        <v>45832</v>
      </c>
      <c r="P2482" s="97">
        <v>0</v>
      </c>
      <c r="R2482" t="str">
        <f t="shared" si="60"/>
        <v>Jun/25</v>
      </c>
    </row>
    <row r="2483" spans="2:18" ht="15.75" customHeight="1">
      <c r="B2483" s="54">
        <v>45824</v>
      </c>
      <c r="C2483" s="55" t="s">
        <v>263</v>
      </c>
      <c r="D2483" s="55">
        <v>2025</v>
      </c>
      <c r="E2483" s="56">
        <v>8</v>
      </c>
      <c r="F2483" s="58" t="s">
        <v>555</v>
      </c>
      <c r="G2483" s="57" t="s">
        <v>53</v>
      </c>
      <c r="H2483" s="58" t="s">
        <v>54</v>
      </c>
      <c r="I2483" s="59" t="s">
        <v>42</v>
      </c>
      <c r="J2483" s="96">
        <v>8.99</v>
      </c>
      <c r="K2483" s="60">
        <f t="shared" si="59"/>
        <v>71.92</v>
      </c>
      <c r="L2483" s="60"/>
      <c r="M2483" s="55" t="s">
        <v>43</v>
      </c>
      <c r="N2483" s="60">
        <f t="shared" si="57"/>
        <v>71.92</v>
      </c>
      <c r="O2483" s="54">
        <v>45832</v>
      </c>
      <c r="P2483" s="97">
        <v>0</v>
      </c>
      <c r="R2483" t="str">
        <f t="shared" si="60"/>
        <v>Jun/25</v>
      </c>
    </row>
    <row r="2484" spans="2:18" ht="15.75" customHeight="1">
      <c r="B2484" s="54">
        <v>45824</v>
      </c>
      <c r="C2484" s="55" t="s">
        <v>263</v>
      </c>
      <c r="D2484" s="55">
        <v>2025</v>
      </c>
      <c r="E2484" s="56">
        <v>2</v>
      </c>
      <c r="F2484" s="58" t="s">
        <v>247</v>
      </c>
      <c r="G2484" s="57" t="s">
        <v>53</v>
      </c>
      <c r="H2484" s="58" t="s">
        <v>54</v>
      </c>
      <c r="I2484" s="59" t="s">
        <v>42</v>
      </c>
      <c r="J2484" s="96">
        <v>66.900999999999996</v>
      </c>
      <c r="K2484" s="60">
        <f t="shared" si="59"/>
        <v>133.80199999999999</v>
      </c>
      <c r="L2484" s="60"/>
      <c r="M2484" s="55" t="s">
        <v>43</v>
      </c>
      <c r="N2484" s="60">
        <f t="shared" si="57"/>
        <v>133.80199999999999</v>
      </c>
      <c r="O2484" s="54">
        <v>45832</v>
      </c>
      <c r="P2484" s="97">
        <v>0</v>
      </c>
      <c r="R2484" t="str">
        <f t="shared" si="60"/>
        <v>Jun/25</v>
      </c>
    </row>
    <row r="2485" spans="2:18" ht="15.75" customHeight="1">
      <c r="B2485" s="54">
        <v>45824</v>
      </c>
      <c r="C2485" s="55" t="s">
        <v>263</v>
      </c>
      <c r="D2485" s="55">
        <v>2025</v>
      </c>
      <c r="E2485" s="56">
        <v>2</v>
      </c>
      <c r="F2485" s="58" t="s">
        <v>741</v>
      </c>
      <c r="G2485" s="57" t="s">
        <v>40</v>
      </c>
      <c r="H2485" s="58" t="s">
        <v>181</v>
      </c>
      <c r="I2485" s="59" t="s">
        <v>42</v>
      </c>
      <c r="J2485" s="96">
        <v>225</v>
      </c>
      <c r="K2485" s="60">
        <f t="shared" si="59"/>
        <v>450</v>
      </c>
      <c r="L2485" s="60"/>
      <c r="M2485" s="55" t="s">
        <v>51</v>
      </c>
      <c r="N2485" s="60">
        <f t="shared" si="57"/>
        <v>450</v>
      </c>
      <c r="O2485" s="54">
        <v>45840</v>
      </c>
      <c r="P2485" s="97">
        <v>6574</v>
      </c>
      <c r="R2485" t="str">
        <f t="shared" si="60"/>
        <v>Jun/25</v>
      </c>
    </row>
    <row r="2486" spans="2:18" ht="15.75" customHeight="1">
      <c r="B2486" s="54">
        <v>45824</v>
      </c>
      <c r="C2486" s="55" t="s">
        <v>263</v>
      </c>
      <c r="D2486" s="55">
        <v>2025</v>
      </c>
      <c r="E2486" s="56">
        <v>1</v>
      </c>
      <c r="F2486" s="58" t="s">
        <v>1008</v>
      </c>
      <c r="G2486" s="57" t="s">
        <v>40</v>
      </c>
      <c r="H2486" s="58" t="s">
        <v>181</v>
      </c>
      <c r="I2486" s="59" t="s">
        <v>42</v>
      </c>
      <c r="J2486" s="96">
        <v>364</v>
      </c>
      <c r="K2486" s="60">
        <f t="shared" si="59"/>
        <v>364</v>
      </c>
      <c r="L2486" s="60"/>
      <c r="M2486" s="55" t="s">
        <v>51</v>
      </c>
      <c r="N2486" s="60">
        <f t="shared" si="57"/>
        <v>364</v>
      </c>
      <c r="O2486" s="54">
        <v>45840</v>
      </c>
      <c r="P2486" s="97">
        <v>6574</v>
      </c>
      <c r="R2486" t="str">
        <f t="shared" si="60"/>
        <v>Jun/25</v>
      </c>
    </row>
    <row r="2487" spans="2:18" ht="15.75" customHeight="1">
      <c r="B2487" s="54">
        <v>45824</v>
      </c>
      <c r="C2487" s="55" t="s">
        <v>263</v>
      </c>
      <c r="D2487" s="55">
        <v>2025</v>
      </c>
      <c r="E2487" s="56">
        <v>6</v>
      </c>
      <c r="F2487" s="58" t="s">
        <v>742</v>
      </c>
      <c r="G2487" s="57" t="s">
        <v>40</v>
      </c>
      <c r="H2487" s="58" t="s">
        <v>181</v>
      </c>
      <c r="I2487" s="59" t="s">
        <v>42</v>
      </c>
      <c r="J2487" s="96">
        <v>69</v>
      </c>
      <c r="K2487" s="60">
        <f t="shared" si="59"/>
        <v>414</v>
      </c>
      <c r="L2487" s="60"/>
      <c r="M2487" s="55" t="s">
        <v>51</v>
      </c>
      <c r="N2487" s="60">
        <f t="shared" si="57"/>
        <v>414</v>
      </c>
      <c r="O2487" s="54">
        <v>45840</v>
      </c>
      <c r="P2487" s="97">
        <v>6574</v>
      </c>
      <c r="R2487" t="str">
        <f t="shared" si="60"/>
        <v>Jun/25</v>
      </c>
    </row>
    <row r="2488" spans="2:18" ht="15.75" customHeight="1">
      <c r="B2488" s="54">
        <v>45825</v>
      </c>
      <c r="C2488" s="55" t="s">
        <v>263</v>
      </c>
      <c r="D2488" s="55">
        <v>2025</v>
      </c>
      <c r="E2488" s="56">
        <v>5</v>
      </c>
      <c r="F2488" s="58" t="s">
        <v>64</v>
      </c>
      <c r="G2488" s="57" t="s">
        <v>46</v>
      </c>
      <c r="H2488" s="58" t="s">
        <v>65</v>
      </c>
      <c r="I2488" s="59" t="s">
        <v>42</v>
      </c>
      <c r="J2488" s="96">
        <v>32.99</v>
      </c>
      <c r="K2488" s="60">
        <f t="shared" si="59"/>
        <v>164.95000000000002</v>
      </c>
      <c r="L2488" s="60"/>
      <c r="M2488" s="55" t="s">
        <v>43</v>
      </c>
      <c r="N2488" s="60">
        <f t="shared" si="57"/>
        <v>164.95000000000002</v>
      </c>
      <c r="O2488" s="54">
        <v>45824</v>
      </c>
      <c r="P2488" s="97">
        <v>21605</v>
      </c>
      <c r="R2488" t="str">
        <f t="shared" si="60"/>
        <v>Jun/25</v>
      </c>
    </row>
    <row r="2489" spans="2:18" ht="15.75" customHeight="1">
      <c r="B2489" s="54">
        <v>45825</v>
      </c>
      <c r="C2489" s="55" t="s">
        <v>263</v>
      </c>
      <c r="D2489" s="55">
        <v>2025</v>
      </c>
      <c r="E2489" s="56">
        <v>4</v>
      </c>
      <c r="F2489" s="58" t="s">
        <v>66</v>
      </c>
      <c r="G2489" s="57" t="s">
        <v>46</v>
      </c>
      <c r="H2489" s="58" t="s">
        <v>65</v>
      </c>
      <c r="I2489" s="59" t="s">
        <v>42</v>
      </c>
      <c r="J2489" s="96">
        <v>27</v>
      </c>
      <c r="K2489" s="60">
        <f t="shared" si="59"/>
        <v>108</v>
      </c>
      <c r="L2489" s="60"/>
      <c r="M2489" s="55" t="s">
        <v>43</v>
      </c>
      <c r="N2489" s="60">
        <f t="shared" si="57"/>
        <v>108</v>
      </c>
      <c r="O2489" s="54">
        <v>45824</v>
      </c>
      <c r="P2489" s="97">
        <v>21605</v>
      </c>
      <c r="R2489" t="str">
        <f t="shared" si="60"/>
        <v>Jun/25</v>
      </c>
    </row>
    <row r="2490" spans="2:18" ht="15.75" customHeight="1">
      <c r="B2490" s="54">
        <v>45825</v>
      </c>
      <c r="C2490" s="55" t="s">
        <v>263</v>
      </c>
      <c r="D2490" s="55">
        <v>2025</v>
      </c>
      <c r="E2490" s="56">
        <v>1</v>
      </c>
      <c r="F2490" s="58" t="s">
        <v>801</v>
      </c>
      <c r="G2490" s="57" t="s">
        <v>53</v>
      </c>
      <c r="H2490" s="58" t="s">
        <v>54</v>
      </c>
      <c r="I2490" s="59" t="s">
        <v>42</v>
      </c>
      <c r="J2490" s="96">
        <v>496</v>
      </c>
      <c r="K2490" s="60">
        <f t="shared" si="59"/>
        <v>496</v>
      </c>
      <c r="L2490" s="60"/>
      <c r="M2490" s="55" t="s">
        <v>43</v>
      </c>
      <c r="N2490" s="60">
        <f t="shared" si="57"/>
        <v>496</v>
      </c>
      <c r="O2490" s="54">
        <v>45825</v>
      </c>
      <c r="P2490" s="97">
        <v>0</v>
      </c>
      <c r="R2490" t="str">
        <f t="shared" si="60"/>
        <v>Jun/25</v>
      </c>
    </row>
    <row r="2491" spans="2:18" ht="15.75" customHeight="1">
      <c r="B2491" s="54">
        <v>45825</v>
      </c>
      <c r="C2491" s="55" t="s">
        <v>263</v>
      </c>
      <c r="D2491" s="55">
        <v>2025</v>
      </c>
      <c r="E2491" s="56">
        <v>1</v>
      </c>
      <c r="F2491" s="58" t="s">
        <v>1009</v>
      </c>
      <c r="G2491" s="57" t="s">
        <v>46</v>
      </c>
      <c r="H2491" s="58" t="s">
        <v>307</v>
      </c>
      <c r="I2491" s="59" t="s">
        <v>42</v>
      </c>
      <c r="J2491" s="96">
        <v>27.15</v>
      </c>
      <c r="K2491" s="60">
        <f t="shared" si="59"/>
        <v>27.15</v>
      </c>
      <c r="L2491" s="60"/>
      <c r="M2491" s="55" t="s">
        <v>43</v>
      </c>
      <c r="N2491" s="60">
        <f t="shared" si="57"/>
        <v>27.15</v>
      </c>
      <c r="O2491" s="54">
        <v>45832</v>
      </c>
      <c r="P2491" s="97">
        <v>0</v>
      </c>
      <c r="R2491" t="str">
        <f t="shared" si="60"/>
        <v>Jun/25</v>
      </c>
    </row>
    <row r="2492" spans="2:18" ht="15.75" customHeight="1">
      <c r="B2492" s="54">
        <v>45825</v>
      </c>
      <c r="C2492" s="55" t="s">
        <v>263</v>
      </c>
      <c r="D2492" s="55">
        <v>2025</v>
      </c>
      <c r="E2492" s="56">
        <v>4</v>
      </c>
      <c r="F2492" s="58" t="s">
        <v>692</v>
      </c>
      <c r="G2492" s="57" t="s">
        <v>40</v>
      </c>
      <c r="H2492" s="58" t="s">
        <v>91</v>
      </c>
      <c r="I2492" s="59" t="s">
        <v>42</v>
      </c>
      <c r="J2492" s="96">
        <v>150</v>
      </c>
      <c r="K2492" s="60">
        <f t="shared" si="59"/>
        <v>600</v>
      </c>
      <c r="L2492" s="60"/>
      <c r="M2492" s="55" t="s">
        <v>51</v>
      </c>
      <c r="N2492" s="60">
        <f t="shared" si="57"/>
        <v>600</v>
      </c>
      <c r="O2492" s="54">
        <v>45846</v>
      </c>
      <c r="P2492" s="97">
        <v>10695</v>
      </c>
      <c r="R2492" t="str">
        <f t="shared" si="60"/>
        <v>Jun/25</v>
      </c>
    </row>
    <row r="2493" spans="2:18" ht="15.75" customHeight="1">
      <c r="B2493" s="54">
        <v>45825</v>
      </c>
      <c r="C2493" s="55" t="s">
        <v>263</v>
      </c>
      <c r="D2493" s="55">
        <v>2025</v>
      </c>
      <c r="E2493" s="56">
        <v>2</v>
      </c>
      <c r="F2493" s="58" t="s">
        <v>716</v>
      </c>
      <c r="G2493" s="57" t="s">
        <v>40</v>
      </c>
      <c r="H2493" s="58" t="s">
        <v>91</v>
      </c>
      <c r="I2493" s="59" t="s">
        <v>42</v>
      </c>
      <c r="J2493" s="96">
        <v>269.89999999999998</v>
      </c>
      <c r="K2493" s="60">
        <f t="shared" si="59"/>
        <v>539.79999999999995</v>
      </c>
      <c r="L2493" s="60"/>
      <c r="M2493" s="55" t="s">
        <v>51</v>
      </c>
      <c r="N2493" s="60">
        <f t="shared" si="57"/>
        <v>539.79999999999995</v>
      </c>
      <c r="O2493" s="54">
        <v>45846</v>
      </c>
      <c r="P2493" s="97">
        <v>10695</v>
      </c>
      <c r="R2493" t="str">
        <f t="shared" si="60"/>
        <v>Jun/25</v>
      </c>
    </row>
    <row r="2494" spans="2:18" ht="15.75" customHeight="1">
      <c r="B2494" s="54">
        <v>45825</v>
      </c>
      <c r="C2494" s="55" t="s">
        <v>263</v>
      </c>
      <c r="D2494" s="55">
        <v>2025</v>
      </c>
      <c r="E2494" s="56">
        <v>4</v>
      </c>
      <c r="F2494" s="58" t="s">
        <v>715</v>
      </c>
      <c r="G2494" s="57" t="s">
        <v>40</v>
      </c>
      <c r="H2494" s="58" t="s">
        <v>91</v>
      </c>
      <c r="I2494" s="59" t="s">
        <v>42</v>
      </c>
      <c r="J2494" s="96">
        <v>269</v>
      </c>
      <c r="K2494" s="60">
        <f t="shared" si="59"/>
        <v>1076</v>
      </c>
      <c r="L2494" s="60"/>
      <c r="M2494" s="55" t="s">
        <v>51</v>
      </c>
      <c r="N2494" s="60">
        <f t="shared" si="57"/>
        <v>1076</v>
      </c>
      <c r="O2494" s="54">
        <v>45846</v>
      </c>
      <c r="P2494" s="97">
        <v>10695</v>
      </c>
      <c r="R2494" t="str">
        <f t="shared" si="60"/>
        <v>Jun/25</v>
      </c>
    </row>
    <row r="2495" spans="2:18" ht="15.75" customHeight="1">
      <c r="B2495" s="54">
        <v>45825</v>
      </c>
      <c r="C2495" s="55" t="s">
        <v>263</v>
      </c>
      <c r="D2495" s="55">
        <v>2025</v>
      </c>
      <c r="E2495" s="56">
        <v>2</v>
      </c>
      <c r="F2495" s="58" t="s">
        <v>691</v>
      </c>
      <c r="G2495" s="57" t="s">
        <v>40</v>
      </c>
      <c r="H2495" s="58" t="s">
        <v>91</v>
      </c>
      <c r="I2495" s="59" t="s">
        <v>42</v>
      </c>
      <c r="J2495" s="96">
        <v>269</v>
      </c>
      <c r="K2495" s="60">
        <f t="shared" si="59"/>
        <v>538</v>
      </c>
      <c r="L2495" s="60"/>
      <c r="M2495" s="55" t="s">
        <v>51</v>
      </c>
      <c r="N2495" s="60">
        <f t="shared" si="57"/>
        <v>538</v>
      </c>
      <c r="O2495" s="54">
        <v>45846</v>
      </c>
      <c r="P2495" s="97">
        <v>10695</v>
      </c>
      <c r="R2495" t="str">
        <f t="shared" si="60"/>
        <v>Jun/25</v>
      </c>
    </row>
    <row r="2496" spans="2:18" ht="15.75" customHeight="1">
      <c r="B2496" s="54">
        <v>45825</v>
      </c>
      <c r="C2496" s="55" t="s">
        <v>263</v>
      </c>
      <c r="D2496" s="55">
        <v>2025</v>
      </c>
      <c r="E2496" s="56">
        <v>8</v>
      </c>
      <c r="F2496" s="58" t="s">
        <v>228</v>
      </c>
      <c r="G2496" s="57" t="s">
        <v>93</v>
      </c>
      <c r="H2496" s="58" t="s">
        <v>499</v>
      </c>
      <c r="I2496" s="59" t="s">
        <v>42</v>
      </c>
      <c r="J2496" s="96">
        <v>26.46</v>
      </c>
      <c r="K2496" s="60">
        <f t="shared" si="59"/>
        <v>211.68</v>
      </c>
      <c r="L2496" s="60"/>
      <c r="M2496" s="55" t="s">
        <v>51</v>
      </c>
      <c r="N2496" s="60">
        <f t="shared" si="57"/>
        <v>211.68</v>
      </c>
      <c r="O2496" s="54">
        <v>45846</v>
      </c>
      <c r="P2496" s="97">
        <v>76148</v>
      </c>
      <c r="R2496" t="str">
        <f t="shared" si="60"/>
        <v>Jun/25</v>
      </c>
    </row>
    <row r="2497" spans="2:18" ht="15.75" customHeight="1">
      <c r="B2497" s="54">
        <v>45825</v>
      </c>
      <c r="C2497" s="55" t="s">
        <v>263</v>
      </c>
      <c r="D2497" s="55">
        <v>2025</v>
      </c>
      <c r="E2497" s="56">
        <v>4</v>
      </c>
      <c r="F2497" s="58" t="s">
        <v>202</v>
      </c>
      <c r="G2497" s="57" t="s">
        <v>93</v>
      </c>
      <c r="H2497" s="58" t="s">
        <v>499</v>
      </c>
      <c r="I2497" s="59" t="s">
        <v>42</v>
      </c>
      <c r="J2497" s="96">
        <v>100.68</v>
      </c>
      <c r="K2497" s="60">
        <f t="shared" si="59"/>
        <v>402.72</v>
      </c>
      <c r="L2497" s="60"/>
      <c r="M2497" s="55" t="s">
        <v>51</v>
      </c>
      <c r="N2497" s="60">
        <f t="shared" si="57"/>
        <v>402.72</v>
      </c>
      <c r="O2497" s="54">
        <v>45846</v>
      </c>
      <c r="P2497" s="97">
        <v>76148</v>
      </c>
      <c r="R2497" t="str">
        <f t="shared" si="60"/>
        <v>Jun/25</v>
      </c>
    </row>
    <row r="2498" spans="2:18" ht="15.75" customHeight="1">
      <c r="B2498" s="54">
        <v>45825</v>
      </c>
      <c r="C2498" s="55" t="s">
        <v>263</v>
      </c>
      <c r="D2498" s="55">
        <v>2025</v>
      </c>
      <c r="E2498" s="56">
        <v>2</v>
      </c>
      <c r="F2498" s="58" t="s">
        <v>235</v>
      </c>
      <c r="G2498" s="57" t="s">
        <v>93</v>
      </c>
      <c r="H2498" s="58" t="s">
        <v>499</v>
      </c>
      <c r="I2498" s="59" t="s">
        <v>42</v>
      </c>
      <c r="J2498" s="96">
        <v>35.78</v>
      </c>
      <c r="K2498" s="60">
        <f t="shared" si="59"/>
        <v>71.56</v>
      </c>
      <c r="L2498" s="60"/>
      <c r="M2498" s="55" t="s">
        <v>51</v>
      </c>
      <c r="N2498" s="60">
        <f t="shared" si="57"/>
        <v>71.56</v>
      </c>
      <c r="O2498" s="54">
        <v>45846</v>
      </c>
      <c r="P2498" s="97">
        <v>76148</v>
      </c>
      <c r="R2498" t="str">
        <f t="shared" si="60"/>
        <v>Jun/25</v>
      </c>
    </row>
    <row r="2499" spans="2:18" ht="15.75" customHeight="1">
      <c r="B2499" s="54">
        <v>45825</v>
      </c>
      <c r="C2499" s="55" t="s">
        <v>263</v>
      </c>
      <c r="D2499" s="55">
        <v>2025</v>
      </c>
      <c r="E2499" s="56">
        <v>1</v>
      </c>
      <c r="F2499" s="58" t="s">
        <v>1010</v>
      </c>
      <c r="G2499" s="57" t="s">
        <v>93</v>
      </c>
      <c r="H2499" s="58" t="s">
        <v>499</v>
      </c>
      <c r="I2499" s="59" t="s">
        <v>42</v>
      </c>
      <c r="J2499" s="96">
        <v>102.44</v>
      </c>
      <c r="K2499" s="60">
        <f t="shared" si="59"/>
        <v>102.44</v>
      </c>
      <c r="L2499" s="60"/>
      <c r="M2499" s="55" t="s">
        <v>51</v>
      </c>
      <c r="N2499" s="60">
        <f t="shared" si="57"/>
        <v>102.44</v>
      </c>
      <c r="O2499" s="54">
        <v>45846</v>
      </c>
      <c r="P2499" s="97">
        <v>76148</v>
      </c>
      <c r="R2499" t="str">
        <f t="shared" ref="R2499:R2562" si="61">IF(B2499="","",PROPER(TEXT(B2499,"mmm/aa")))</f>
        <v>Jun/25</v>
      </c>
    </row>
    <row r="2500" spans="2:18" ht="15.75" customHeight="1">
      <c r="B2500" s="54">
        <v>45825</v>
      </c>
      <c r="C2500" s="55" t="s">
        <v>263</v>
      </c>
      <c r="D2500" s="55">
        <v>2025</v>
      </c>
      <c r="E2500" s="56">
        <v>2</v>
      </c>
      <c r="F2500" s="58" t="s">
        <v>204</v>
      </c>
      <c r="G2500" s="57" t="s">
        <v>93</v>
      </c>
      <c r="H2500" s="58" t="s">
        <v>499</v>
      </c>
      <c r="I2500" s="59" t="s">
        <v>42</v>
      </c>
      <c r="J2500" s="96">
        <v>177.29</v>
      </c>
      <c r="K2500" s="60">
        <f t="shared" si="59"/>
        <v>354.58</v>
      </c>
      <c r="L2500" s="60"/>
      <c r="M2500" s="55" t="s">
        <v>51</v>
      </c>
      <c r="N2500" s="60">
        <f t="shared" si="57"/>
        <v>354.58</v>
      </c>
      <c r="O2500" s="54">
        <v>45846</v>
      </c>
      <c r="P2500" s="97">
        <v>76148</v>
      </c>
      <c r="R2500" t="str">
        <f t="shared" si="61"/>
        <v>Jun/25</v>
      </c>
    </row>
    <row r="2501" spans="2:18" ht="15.75" customHeight="1">
      <c r="B2501" s="54">
        <v>45825</v>
      </c>
      <c r="C2501" s="55" t="s">
        <v>263</v>
      </c>
      <c r="D2501" s="55">
        <v>2025</v>
      </c>
      <c r="E2501" s="56">
        <v>12.5</v>
      </c>
      <c r="F2501" s="58" t="s">
        <v>936</v>
      </c>
      <c r="G2501" s="57" t="s">
        <v>46</v>
      </c>
      <c r="H2501" s="58" t="s">
        <v>633</v>
      </c>
      <c r="I2501" s="59" t="s">
        <v>42</v>
      </c>
      <c r="J2501" s="96">
        <v>20.0472</v>
      </c>
      <c r="K2501" s="60">
        <f t="shared" si="59"/>
        <v>250.59</v>
      </c>
      <c r="L2501" s="60"/>
      <c r="M2501" s="55" t="s">
        <v>51</v>
      </c>
      <c r="N2501" s="60">
        <f t="shared" si="57"/>
        <v>250.59</v>
      </c>
      <c r="O2501" s="54">
        <v>45832</v>
      </c>
      <c r="P2501" s="97">
        <v>40617</v>
      </c>
      <c r="R2501" t="str">
        <f t="shared" si="61"/>
        <v>Jun/25</v>
      </c>
    </row>
    <row r="2502" spans="2:18" ht="15.75" customHeight="1">
      <c r="B2502" s="54">
        <v>45825</v>
      </c>
      <c r="C2502" s="55" t="s">
        <v>263</v>
      </c>
      <c r="D2502" s="55">
        <v>2025</v>
      </c>
      <c r="E2502" s="56">
        <v>10.5</v>
      </c>
      <c r="F2502" s="58" t="s">
        <v>987</v>
      </c>
      <c r="G2502" s="57" t="s">
        <v>46</v>
      </c>
      <c r="H2502" s="58" t="s">
        <v>633</v>
      </c>
      <c r="I2502" s="59" t="s">
        <v>42</v>
      </c>
      <c r="J2502" s="96">
        <v>20.147619049999999</v>
      </c>
      <c r="K2502" s="60">
        <f t="shared" si="59"/>
        <v>211.550000025</v>
      </c>
      <c r="L2502" s="60"/>
      <c r="M2502" s="55" t="s">
        <v>51</v>
      </c>
      <c r="N2502" s="60">
        <f t="shared" si="57"/>
        <v>211.550000025</v>
      </c>
      <c r="O2502" s="54">
        <v>45832</v>
      </c>
      <c r="P2502" s="97">
        <v>40617</v>
      </c>
      <c r="R2502" t="str">
        <f t="shared" si="61"/>
        <v>Jun/25</v>
      </c>
    </row>
    <row r="2503" spans="2:18" ht="15.75" customHeight="1">
      <c r="B2503" s="54">
        <v>45825</v>
      </c>
      <c r="C2503" s="55" t="s">
        <v>263</v>
      </c>
      <c r="D2503" s="55">
        <v>2025</v>
      </c>
      <c r="E2503" s="56">
        <v>8.9600000000000009</v>
      </c>
      <c r="F2503" s="58" t="s">
        <v>488</v>
      </c>
      <c r="G2503" s="57" t="s">
        <v>46</v>
      </c>
      <c r="H2503" s="58" t="s">
        <v>823</v>
      </c>
      <c r="I2503" s="59" t="s">
        <v>42</v>
      </c>
      <c r="J2503" s="58" t="s">
        <v>1011</v>
      </c>
      <c r="K2503" s="60">
        <f t="shared" si="59"/>
        <v>297.00787200000008</v>
      </c>
      <c r="L2503" s="60"/>
      <c r="M2503" s="55" t="s">
        <v>51</v>
      </c>
      <c r="N2503" s="60">
        <f t="shared" si="57"/>
        <v>297.00787200000008</v>
      </c>
      <c r="O2503" s="54">
        <v>45831</v>
      </c>
      <c r="P2503" s="97">
        <v>2419385</v>
      </c>
      <c r="R2503" t="str">
        <f t="shared" si="61"/>
        <v>Jun/25</v>
      </c>
    </row>
    <row r="2504" spans="2:18" ht="15.75" customHeight="1">
      <c r="B2504" s="54">
        <v>45825</v>
      </c>
      <c r="C2504" s="55" t="s">
        <v>263</v>
      </c>
      <c r="D2504" s="55">
        <v>2025</v>
      </c>
      <c r="E2504" s="56">
        <v>4</v>
      </c>
      <c r="F2504" s="58" t="s">
        <v>814</v>
      </c>
      <c r="G2504" s="57" t="s">
        <v>40</v>
      </c>
      <c r="H2504" s="58" t="s">
        <v>223</v>
      </c>
      <c r="I2504" s="59" t="s">
        <v>42</v>
      </c>
      <c r="J2504" s="96">
        <v>120</v>
      </c>
      <c r="K2504" s="60">
        <f t="shared" si="59"/>
        <v>480</v>
      </c>
      <c r="L2504" s="60"/>
      <c r="M2504" s="55" t="s">
        <v>51</v>
      </c>
      <c r="N2504" s="60">
        <f t="shared" si="57"/>
        <v>480</v>
      </c>
      <c r="O2504" s="54">
        <v>45832</v>
      </c>
      <c r="P2504" s="97">
        <v>1406060</v>
      </c>
      <c r="R2504" t="str">
        <f t="shared" si="61"/>
        <v>Jun/25</v>
      </c>
    </row>
    <row r="2505" spans="2:18" ht="15.75" customHeight="1">
      <c r="B2505" s="54">
        <v>45825</v>
      </c>
      <c r="C2505" s="55" t="s">
        <v>263</v>
      </c>
      <c r="D2505" s="55">
        <v>2025</v>
      </c>
      <c r="E2505" s="56">
        <v>48</v>
      </c>
      <c r="F2505" s="58" t="s">
        <v>668</v>
      </c>
      <c r="G2505" s="57" t="s">
        <v>96</v>
      </c>
      <c r="H2505" s="58" t="s">
        <v>223</v>
      </c>
      <c r="I2505" s="59" t="s">
        <v>42</v>
      </c>
      <c r="J2505" s="96">
        <v>6.73</v>
      </c>
      <c r="K2505" s="60">
        <f t="shared" si="59"/>
        <v>323.04000000000002</v>
      </c>
      <c r="L2505" s="60"/>
      <c r="M2505" s="55" t="s">
        <v>51</v>
      </c>
      <c r="N2505" s="60">
        <f t="shared" si="57"/>
        <v>323.04000000000002</v>
      </c>
      <c r="O2505" s="54">
        <v>45832</v>
      </c>
      <c r="P2505" s="97">
        <v>1406060</v>
      </c>
      <c r="R2505" t="str">
        <f t="shared" si="61"/>
        <v>Jun/25</v>
      </c>
    </row>
    <row r="2506" spans="2:18" ht="15.75" customHeight="1">
      <c r="B2506" s="54">
        <v>45825</v>
      </c>
      <c r="C2506" s="55" t="s">
        <v>263</v>
      </c>
      <c r="D2506" s="55">
        <v>2025</v>
      </c>
      <c r="E2506" s="56">
        <v>48</v>
      </c>
      <c r="F2506" s="58" t="s">
        <v>188</v>
      </c>
      <c r="G2506" s="57" t="s">
        <v>96</v>
      </c>
      <c r="H2506" s="58" t="s">
        <v>223</v>
      </c>
      <c r="I2506" s="59" t="s">
        <v>42</v>
      </c>
      <c r="J2506" s="96">
        <v>6.73</v>
      </c>
      <c r="K2506" s="60">
        <f t="shared" si="59"/>
        <v>323.04000000000002</v>
      </c>
      <c r="L2506" s="60"/>
      <c r="M2506" s="55" t="s">
        <v>51</v>
      </c>
      <c r="N2506" s="60">
        <f t="shared" si="57"/>
        <v>323.04000000000002</v>
      </c>
      <c r="O2506" s="54">
        <v>45832</v>
      </c>
      <c r="P2506" s="97">
        <v>1406060</v>
      </c>
      <c r="R2506" t="str">
        <f t="shared" si="61"/>
        <v>Jun/25</v>
      </c>
    </row>
    <row r="2507" spans="2:18" ht="15.75" customHeight="1">
      <c r="B2507" s="54">
        <v>45825</v>
      </c>
      <c r="C2507" s="55" t="s">
        <v>263</v>
      </c>
      <c r="D2507" s="55">
        <v>2025</v>
      </c>
      <c r="E2507" s="56">
        <v>6</v>
      </c>
      <c r="F2507" s="58" t="s">
        <v>760</v>
      </c>
      <c r="G2507" s="57" t="s">
        <v>46</v>
      </c>
      <c r="H2507" s="58" t="s">
        <v>223</v>
      </c>
      <c r="I2507" s="59" t="s">
        <v>42</v>
      </c>
      <c r="J2507" s="96">
        <v>22.99</v>
      </c>
      <c r="K2507" s="60">
        <f t="shared" si="59"/>
        <v>137.94</v>
      </c>
      <c r="L2507" s="60"/>
      <c r="M2507" s="55" t="s">
        <v>51</v>
      </c>
      <c r="N2507" s="60">
        <f t="shared" si="57"/>
        <v>137.94</v>
      </c>
      <c r="O2507" s="54">
        <v>45832</v>
      </c>
      <c r="P2507" s="97">
        <v>1406060</v>
      </c>
      <c r="R2507" t="str">
        <f t="shared" si="61"/>
        <v>Jun/25</v>
      </c>
    </row>
    <row r="2508" spans="2:18" ht="15.75" customHeight="1">
      <c r="B2508" s="54">
        <v>45825</v>
      </c>
      <c r="C2508" s="55" t="s">
        <v>263</v>
      </c>
      <c r="D2508" s="55">
        <v>2025</v>
      </c>
      <c r="E2508" s="56">
        <v>1</v>
      </c>
      <c r="F2508" s="58" t="s">
        <v>760</v>
      </c>
      <c r="G2508" s="57" t="s">
        <v>46</v>
      </c>
      <c r="H2508" s="58" t="s">
        <v>223</v>
      </c>
      <c r="I2508" s="59" t="s">
        <v>42</v>
      </c>
      <c r="J2508" s="96">
        <v>18.989999999999998</v>
      </c>
      <c r="K2508" s="60">
        <f t="shared" si="59"/>
        <v>18.989999999999998</v>
      </c>
      <c r="L2508" s="60"/>
      <c r="M2508" s="55" t="s">
        <v>51</v>
      </c>
      <c r="N2508" s="60">
        <f t="shared" si="57"/>
        <v>18.989999999999998</v>
      </c>
      <c r="O2508" s="54">
        <v>45832</v>
      </c>
      <c r="P2508" s="97">
        <v>1406060</v>
      </c>
      <c r="R2508" t="str">
        <f t="shared" si="61"/>
        <v>Jun/25</v>
      </c>
    </row>
    <row r="2509" spans="2:18" ht="15.75" customHeight="1">
      <c r="B2509" s="54">
        <v>45825</v>
      </c>
      <c r="C2509" s="55" t="s">
        <v>263</v>
      </c>
      <c r="D2509" s="55">
        <v>2025</v>
      </c>
      <c r="E2509" s="56">
        <v>1</v>
      </c>
      <c r="F2509" s="58" t="s">
        <v>896</v>
      </c>
      <c r="G2509" s="57" t="s">
        <v>46</v>
      </c>
      <c r="H2509" s="58" t="s">
        <v>223</v>
      </c>
      <c r="I2509" s="59" t="s">
        <v>42</v>
      </c>
      <c r="J2509" s="96">
        <v>18.989999999999998</v>
      </c>
      <c r="K2509" s="60">
        <f t="shared" si="59"/>
        <v>18.989999999999998</v>
      </c>
      <c r="L2509" s="60"/>
      <c r="M2509" s="55" t="s">
        <v>51</v>
      </c>
      <c r="N2509" s="60">
        <f t="shared" si="57"/>
        <v>18.989999999999998</v>
      </c>
      <c r="O2509" s="54">
        <v>45832</v>
      </c>
      <c r="P2509" s="97">
        <v>1406060</v>
      </c>
      <c r="R2509" t="str">
        <f t="shared" si="61"/>
        <v>Jun/25</v>
      </c>
    </row>
    <row r="2510" spans="2:18" ht="15.75" customHeight="1">
      <c r="B2510" s="54">
        <v>45825</v>
      </c>
      <c r="C2510" s="55" t="s">
        <v>263</v>
      </c>
      <c r="D2510" s="55">
        <v>2025</v>
      </c>
      <c r="E2510" s="56">
        <v>5</v>
      </c>
      <c r="F2510" s="58" t="s">
        <v>913</v>
      </c>
      <c r="G2510" s="57" t="s">
        <v>46</v>
      </c>
      <c r="H2510" s="58" t="s">
        <v>223</v>
      </c>
      <c r="I2510" s="59" t="s">
        <v>42</v>
      </c>
      <c r="J2510" s="96">
        <v>22.99</v>
      </c>
      <c r="K2510" s="60">
        <f t="shared" si="59"/>
        <v>114.94999999999999</v>
      </c>
      <c r="L2510" s="60"/>
      <c r="M2510" s="55" t="s">
        <v>51</v>
      </c>
      <c r="N2510" s="60">
        <f t="shared" si="57"/>
        <v>114.94999999999999</v>
      </c>
      <c r="O2510" s="54">
        <v>45832</v>
      </c>
      <c r="P2510" s="97">
        <v>1406060</v>
      </c>
      <c r="R2510" t="str">
        <f t="shared" si="61"/>
        <v>Jun/25</v>
      </c>
    </row>
    <row r="2511" spans="2:18" ht="15.75" customHeight="1">
      <c r="B2511" s="54">
        <v>45825</v>
      </c>
      <c r="C2511" s="55" t="s">
        <v>263</v>
      </c>
      <c r="D2511" s="55">
        <v>2025</v>
      </c>
      <c r="E2511" s="56">
        <v>1</v>
      </c>
      <c r="F2511" s="58" t="s">
        <v>913</v>
      </c>
      <c r="G2511" s="57" t="s">
        <v>46</v>
      </c>
      <c r="H2511" s="58" t="s">
        <v>223</v>
      </c>
      <c r="I2511" s="59" t="s">
        <v>42</v>
      </c>
      <c r="J2511" s="96">
        <v>18.989999999999998</v>
      </c>
      <c r="K2511" s="60">
        <f t="shared" si="59"/>
        <v>18.989999999999998</v>
      </c>
      <c r="L2511" s="60"/>
      <c r="M2511" s="55" t="s">
        <v>51</v>
      </c>
      <c r="N2511" s="60">
        <f t="shared" si="57"/>
        <v>18.989999999999998</v>
      </c>
      <c r="O2511" s="54">
        <v>45832</v>
      </c>
      <c r="P2511" s="97">
        <v>1406060</v>
      </c>
      <c r="R2511" t="str">
        <f t="shared" si="61"/>
        <v>Jun/25</v>
      </c>
    </row>
    <row r="2512" spans="2:18" ht="15.75" customHeight="1">
      <c r="B2512" s="54">
        <v>45825</v>
      </c>
      <c r="C2512" s="55" t="s">
        <v>263</v>
      </c>
      <c r="D2512" s="55">
        <v>2025</v>
      </c>
      <c r="E2512" s="56">
        <v>1</v>
      </c>
      <c r="F2512" s="58" t="s">
        <v>99</v>
      </c>
      <c r="G2512" s="57" t="s">
        <v>40</v>
      </c>
      <c r="H2512" s="58" t="s">
        <v>223</v>
      </c>
      <c r="I2512" s="59" t="s">
        <v>42</v>
      </c>
      <c r="J2512" s="96">
        <v>100</v>
      </c>
      <c r="K2512" s="60">
        <f t="shared" si="59"/>
        <v>100</v>
      </c>
      <c r="L2512" s="60"/>
      <c r="M2512" s="55" t="s">
        <v>51</v>
      </c>
      <c r="N2512" s="60">
        <f t="shared" si="57"/>
        <v>100</v>
      </c>
      <c r="O2512" s="54">
        <v>45832</v>
      </c>
      <c r="P2512" s="97">
        <v>1406060</v>
      </c>
      <c r="R2512" t="str">
        <f t="shared" si="61"/>
        <v>Jun/25</v>
      </c>
    </row>
    <row r="2513" spans="2:18" ht="15.75" customHeight="1">
      <c r="B2513" s="54">
        <v>45825</v>
      </c>
      <c r="C2513" s="55" t="s">
        <v>263</v>
      </c>
      <c r="D2513" s="55">
        <v>2025</v>
      </c>
      <c r="E2513" s="56">
        <v>6</v>
      </c>
      <c r="F2513" s="58" t="s">
        <v>95</v>
      </c>
      <c r="G2513" s="57" t="s">
        <v>40</v>
      </c>
      <c r="H2513" s="58" t="s">
        <v>223</v>
      </c>
      <c r="I2513" s="59" t="s">
        <v>42</v>
      </c>
      <c r="J2513" s="96">
        <v>37.5</v>
      </c>
      <c r="K2513" s="60">
        <f t="shared" si="59"/>
        <v>225</v>
      </c>
      <c r="L2513" s="60"/>
      <c r="M2513" s="55" t="s">
        <v>51</v>
      </c>
      <c r="N2513" s="60">
        <f t="shared" si="57"/>
        <v>225</v>
      </c>
      <c r="O2513" s="54">
        <v>45832</v>
      </c>
      <c r="P2513" s="97">
        <v>1406059</v>
      </c>
      <c r="R2513" t="str">
        <f t="shared" si="61"/>
        <v>Jun/25</v>
      </c>
    </row>
    <row r="2514" spans="2:18" ht="15.75" customHeight="1">
      <c r="B2514" s="54">
        <v>45825</v>
      </c>
      <c r="C2514" s="55" t="s">
        <v>263</v>
      </c>
      <c r="D2514" s="55">
        <v>2025</v>
      </c>
      <c r="E2514" s="56">
        <v>20</v>
      </c>
      <c r="F2514" s="58" t="s">
        <v>516</v>
      </c>
      <c r="G2514" s="57" t="s">
        <v>46</v>
      </c>
      <c r="H2514" s="58" t="s">
        <v>223</v>
      </c>
      <c r="I2514" s="59" t="s">
        <v>42</v>
      </c>
      <c r="J2514" s="96">
        <v>6.89</v>
      </c>
      <c r="K2514" s="60">
        <f t="shared" si="59"/>
        <v>137.79999999999998</v>
      </c>
      <c r="L2514" s="60"/>
      <c r="M2514" s="55" t="s">
        <v>51</v>
      </c>
      <c r="N2514" s="60">
        <f t="shared" si="57"/>
        <v>137.79999999999998</v>
      </c>
      <c r="O2514" s="54">
        <v>45832</v>
      </c>
      <c r="P2514" s="97">
        <v>1406059</v>
      </c>
      <c r="R2514" t="str">
        <f t="shared" si="61"/>
        <v>Jun/25</v>
      </c>
    </row>
    <row r="2515" spans="2:18" ht="15.75" customHeight="1">
      <c r="B2515" s="54">
        <v>45826</v>
      </c>
      <c r="C2515" s="55" t="s">
        <v>263</v>
      </c>
      <c r="D2515" s="55">
        <v>2025</v>
      </c>
      <c r="E2515" s="56">
        <v>1</v>
      </c>
      <c r="F2515" s="58" t="s">
        <v>811</v>
      </c>
      <c r="G2515" s="57" t="s">
        <v>108</v>
      </c>
      <c r="H2515" s="58" t="s">
        <v>764</v>
      </c>
      <c r="I2515" s="59" t="s">
        <v>42</v>
      </c>
      <c r="J2515" s="96">
        <v>700</v>
      </c>
      <c r="K2515" s="60">
        <f t="shared" si="59"/>
        <v>700</v>
      </c>
      <c r="L2515" s="60"/>
      <c r="M2515" s="55" t="s">
        <v>43</v>
      </c>
      <c r="N2515" s="60">
        <f t="shared" si="57"/>
        <v>700</v>
      </c>
      <c r="O2515" s="54">
        <v>45826</v>
      </c>
      <c r="P2515" s="97">
        <v>0</v>
      </c>
      <c r="R2515" t="str">
        <f t="shared" si="61"/>
        <v>Jun/25</v>
      </c>
    </row>
    <row r="2516" spans="2:18" ht="15.75" customHeight="1">
      <c r="B2516" s="54">
        <v>45826</v>
      </c>
      <c r="C2516" s="55" t="s">
        <v>263</v>
      </c>
      <c r="D2516" s="55">
        <v>2025</v>
      </c>
      <c r="E2516" s="56">
        <v>10</v>
      </c>
      <c r="F2516" s="58" t="s">
        <v>81</v>
      </c>
      <c r="G2516" s="57" t="s">
        <v>77</v>
      </c>
      <c r="H2516" s="58" t="s">
        <v>78</v>
      </c>
      <c r="I2516" s="59" t="s">
        <v>42</v>
      </c>
      <c r="J2516" s="96">
        <v>510</v>
      </c>
      <c r="K2516" s="60">
        <f t="shared" si="59"/>
        <v>5100</v>
      </c>
      <c r="L2516" s="60"/>
      <c r="M2516" s="55" t="s">
        <v>43</v>
      </c>
      <c r="N2516" s="60">
        <f t="shared" si="57"/>
        <v>5100</v>
      </c>
      <c r="O2516" s="54">
        <v>45832</v>
      </c>
      <c r="P2516" s="97">
        <v>1335</v>
      </c>
      <c r="R2516" t="str">
        <f t="shared" si="61"/>
        <v>Jun/25</v>
      </c>
    </row>
    <row r="2517" spans="2:18" ht="15.75" customHeight="1">
      <c r="B2517" s="54">
        <v>45826</v>
      </c>
      <c r="C2517" s="55" t="s">
        <v>263</v>
      </c>
      <c r="D2517" s="55">
        <v>2023</v>
      </c>
      <c r="E2517" s="56">
        <v>1</v>
      </c>
      <c r="F2517" s="58" t="s">
        <v>1012</v>
      </c>
      <c r="G2517" s="57" t="s">
        <v>77</v>
      </c>
      <c r="H2517" s="58" t="s">
        <v>78</v>
      </c>
      <c r="I2517" s="59" t="s">
        <v>42</v>
      </c>
      <c r="J2517" s="96">
        <v>435</v>
      </c>
      <c r="K2517" s="60">
        <f t="shared" si="59"/>
        <v>435</v>
      </c>
      <c r="L2517" s="60"/>
      <c r="M2517" s="55" t="s">
        <v>43</v>
      </c>
      <c r="N2517" s="60">
        <f t="shared" si="57"/>
        <v>435</v>
      </c>
      <c r="O2517" s="54">
        <v>45832</v>
      </c>
      <c r="P2517" s="97">
        <v>1335</v>
      </c>
      <c r="R2517" t="str">
        <f t="shared" si="61"/>
        <v>Jun/25</v>
      </c>
    </row>
    <row r="2518" spans="2:18" ht="15.75" customHeight="1">
      <c r="B2518" s="54">
        <v>45826</v>
      </c>
      <c r="C2518" s="55" t="s">
        <v>263</v>
      </c>
      <c r="D2518" s="55">
        <v>2025</v>
      </c>
      <c r="E2518" s="56">
        <v>5</v>
      </c>
      <c r="F2518" s="58" t="s">
        <v>64</v>
      </c>
      <c r="G2518" s="57" t="s">
        <v>46</v>
      </c>
      <c r="H2518" s="58" t="s">
        <v>65</v>
      </c>
      <c r="I2518" s="59" t="s">
        <v>42</v>
      </c>
      <c r="J2518" s="96">
        <v>32.99</v>
      </c>
      <c r="K2518" s="60">
        <f t="shared" si="59"/>
        <v>164.95000000000002</v>
      </c>
      <c r="L2518" s="60"/>
      <c r="M2518" s="55" t="s">
        <v>43</v>
      </c>
      <c r="N2518" s="60">
        <f t="shared" si="57"/>
        <v>164.95000000000002</v>
      </c>
      <c r="O2518" s="54">
        <v>45838</v>
      </c>
      <c r="P2518" s="97">
        <v>21630</v>
      </c>
      <c r="R2518" t="str">
        <f t="shared" si="61"/>
        <v>Jun/25</v>
      </c>
    </row>
    <row r="2519" spans="2:18" ht="15.75" customHeight="1">
      <c r="B2519" s="54">
        <v>45826</v>
      </c>
      <c r="C2519" s="55" t="s">
        <v>263</v>
      </c>
      <c r="D2519" s="55">
        <v>2025</v>
      </c>
      <c r="E2519" s="56">
        <v>1</v>
      </c>
      <c r="F2519" s="58" t="s">
        <v>67</v>
      </c>
      <c r="G2519" s="57" t="s">
        <v>46</v>
      </c>
      <c r="H2519" s="58" t="s">
        <v>68</v>
      </c>
      <c r="I2519" s="59" t="s">
        <v>42</v>
      </c>
      <c r="J2519" s="96">
        <v>242.4</v>
      </c>
      <c r="K2519" s="60">
        <f t="shared" si="59"/>
        <v>242.4</v>
      </c>
      <c r="L2519" s="60"/>
      <c r="M2519" s="55" t="s">
        <v>51</v>
      </c>
      <c r="N2519" s="60">
        <f t="shared" si="57"/>
        <v>242.4</v>
      </c>
      <c r="O2519" s="54">
        <v>45833</v>
      </c>
      <c r="P2519" s="97">
        <v>1338413</v>
      </c>
      <c r="R2519" t="str">
        <f t="shared" si="61"/>
        <v>Jun/25</v>
      </c>
    </row>
    <row r="2520" spans="2:18" ht="15.75" customHeight="1">
      <c r="B2520" s="54">
        <v>45826</v>
      </c>
      <c r="C2520" s="55" t="s">
        <v>263</v>
      </c>
      <c r="D2520" s="55">
        <v>2025</v>
      </c>
      <c r="E2520" s="56">
        <v>3</v>
      </c>
      <c r="F2520" s="58" t="s">
        <v>196</v>
      </c>
      <c r="G2520" s="57" t="s">
        <v>46</v>
      </c>
      <c r="H2520" s="58" t="s">
        <v>195</v>
      </c>
      <c r="I2520" s="59" t="s">
        <v>42</v>
      </c>
      <c r="J2520" s="96">
        <v>223.6</v>
      </c>
      <c r="K2520" s="60">
        <f t="shared" si="59"/>
        <v>670.8</v>
      </c>
      <c r="L2520" s="60"/>
      <c r="M2520" s="55" t="s">
        <v>51</v>
      </c>
      <c r="N2520" s="60">
        <f t="shared" si="57"/>
        <v>670.8</v>
      </c>
      <c r="O2520" s="54">
        <v>45838</v>
      </c>
      <c r="P2520" s="97">
        <v>304631</v>
      </c>
      <c r="R2520" t="str">
        <f t="shared" si="61"/>
        <v>Jun/25</v>
      </c>
    </row>
    <row r="2521" spans="2:18" ht="15.75" customHeight="1">
      <c r="B2521" s="54">
        <v>45826</v>
      </c>
      <c r="C2521" s="55" t="s">
        <v>263</v>
      </c>
      <c r="D2521" s="55">
        <v>2025</v>
      </c>
      <c r="E2521" s="56">
        <v>1</v>
      </c>
      <c r="F2521" s="58" t="s">
        <v>194</v>
      </c>
      <c r="G2521" s="57" t="s">
        <v>46</v>
      </c>
      <c r="H2521" s="58" t="s">
        <v>195</v>
      </c>
      <c r="I2521" s="59" t="s">
        <v>42</v>
      </c>
      <c r="J2521" s="96">
        <v>129.80000000000001</v>
      </c>
      <c r="K2521" s="60">
        <f t="shared" si="59"/>
        <v>129.80000000000001</v>
      </c>
      <c r="L2521" s="60"/>
      <c r="M2521" s="55" t="s">
        <v>51</v>
      </c>
      <c r="N2521" s="60">
        <f t="shared" si="57"/>
        <v>129.80000000000001</v>
      </c>
      <c r="O2521" s="54">
        <v>45838</v>
      </c>
      <c r="P2521" s="97">
        <v>304631</v>
      </c>
      <c r="R2521" t="str">
        <f t="shared" si="61"/>
        <v>Jun/25</v>
      </c>
    </row>
    <row r="2522" spans="2:18" ht="15.75" customHeight="1">
      <c r="B2522" s="54">
        <v>45826</v>
      </c>
      <c r="C2522" s="55" t="s">
        <v>263</v>
      </c>
      <c r="D2522" s="55">
        <v>2025</v>
      </c>
      <c r="E2522" s="56">
        <v>3</v>
      </c>
      <c r="F2522" s="58" t="s">
        <v>936</v>
      </c>
      <c r="G2522" s="57" t="s">
        <v>46</v>
      </c>
      <c r="H2522" s="58" t="s">
        <v>195</v>
      </c>
      <c r="I2522" s="59" t="s">
        <v>42</v>
      </c>
      <c r="J2522" s="96">
        <v>310.95</v>
      </c>
      <c r="K2522" s="60">
        <f t="shared" si="59"/>
        <v>932.84999999999991</v>
      </c>
      <c r="L2522" s="60"/>
      <c r="M2522" s="55" t="s">
        <v>51</v>
      </c>
      <c r="N2522" s="60">
        <f t="shared" si="57"/>
        <v>932.84999999999991</v>
      </c>
      <c r="O2522" s="54">
        <v>45838</v>
      </c>
      <c r="P2522" s="97">
        <v>304631</v>
      </c>
      <c r="R2522" t="str">
        <f t="shared" si="61"/>
        <v>Jun/25</v>
      </c>
    </row>
    <row r="2523" spans="2:18" ht="15.75" customHeight="1">
      <c r="B2523" s="54">
        <v>45826</v>
      </c>
      <c r="C2523" s="55" t="s">
        <v>263</v>
      </c>
      <c r="D2523" s="55">
        <v>2025</v>
      </c>
      <c r="E2523" s="56">
        <v>1</v>
      </c>
      <c r="F2523" s="58" t="s">
        <v>634</v>
      </c>
      <c r="G2523" s="57" t="s">
        <v>46</v>
      </c>
      <c r="H2523" s="58" t="s">
        <v>195</v>
      </c>
      <c r="I2523" s="59" t="s">
        <v>42</v>
      </c>
      <c r="J2523" s="96">
        <v>364.05</v>
      </c>
      <c r="K2523" s="60">
        <f t="shared" si="59"/>
        <v>364.05</v>
      </c>
      <c r="L2523" s="60"/>
      <c r="M2523" s="55" t="s">
        <v>51</v>
      </c>
      <c r="N2523" s="60">
        <f t="shared" si="57"/>
        <v>364.05</v>
      </c>
      <c r="O2523" s="54">
        <v>45838</v>
      </c>
      <c r="P2523" s="97">
        <v>304631</v>
      </c>
      <c r="R2523" t="str">
        <f t="shared" si="61"/>
        <v>Jun/25</v>
      </c>
    </row>
    <row r="2524" spans="2:18" ht="15.75" customHeight="1">
      <c r="B2524" s="54">
        <v>45826</v>
      </c>
      <c r="C2524" s="55" t="s">
        <v>263</v>
      </c>
      <c r="D2524" s="55">
        <v>2025</v>
      </c>
      <c r="E2524" s="56">
        <v>9.6</v>
      </c>
      <c r="F2524" s="58" t="s">
        <v>232</v>
      </c>
      <c r="G2524" s="57" t="s">
        <v>46</v>
      </c>
      <c r="H2524" s="58" t="s">
        <v>231</v>
      </c>
      <c r="I2524" s="59" t="s">
        <v>42</v>
      </c>
      <c r="J2524" s="96">
        <v>34.5</v>
      </c>
      <c r="K2524" s="60">
        <f t="shared" si="59"/>
        <v>331.2</v>
      </c>
      <c r="L2524" s="60"/>
      <c r="M2524" s="55" t="s">
        <v>51</v>
      </c>
      <c r="N2524" s="60">
        <f t="shared" si="57"/>
        <v>331.2</v>
      </c>
      <c r="O2524" s="54">
        <v>45847</v>
      </c>
      <c r="P2524" s="97">
        <v>995826</v>
      </c>
      <c r="R2524" t="str">
        <f t="shared" si="61"/>
        <v>Jun/25</v>
      </c>
    </row>
    <row r="2525" spans="2:18" ht="15.75" customHeight="1">
      <c r="B2525" s="54">
        <v>45826</v>
      </c>
      <c r="C2525" s="55" t="s">
        <v>263</v>
      </c>
      <c r="D2525" s="55">
        <v>2025</v>
      </c>
      <c r="E2525" s="56">
        <v>1</v>
      </c>
      <c r="F2525" s="58" t="s">
        <v>1013</v>
      </c>
      <c r="G2525" s="57" t="s">
        <v>40</v>
      </c>
      <c r="H2525" s="58" t="s">
        <v>456</v>
      </c>
      <c r="I2525" s="59" t="s">
        <v>42</v>
      </c>
      <c r="J2525" s="96">
        <v>210.57</v>
      </c>
      <c r="K2525" s="60">
        <f t="shared" si="59"/>
        <v>210.57</v>
      </c>
      <c r="L2525" s="60"/>
      <c r="M2525" s="55" t="s">
        <v>43</v>
      </c>
      <c r="N2525" s="60">
        <f t="shared" si="57"/>
        <v>210.57</v>
      </c>
      <c r="O2525" s="54">
        <v>45826</v>
      </c>
      <c r="P2525" s="97">
        <v>0</v>
      </c>
      <c r="R2525" t="str">
        <f t="shared" si="61"/>
        <v>Jun/25</v>
      </c>
    </row>
    <row r="2526" spans="2:18" ht="15.75" customHeight="1">
      <c r="B2526" s="54">
        <v>45826</v>
      </c>
      <c r="C2526" s="55" t="s">
        <v>263</v>
      </c>
      <c r="D2526" s="55">
        <v>2025</v>
      </c>
      <c r="E2526" s="56">
        <v>1</v>
      </c>
      <c r="F2526" s="58" t="s">
        <v>1014</v>
      </c>
      <c r="G2526" s="57" t="s">
        <v>61</v>
      </c>
      <c r="H2526" s="58" t="s">
        <v>950</v>
      </c>
      <c r="I2526" s="59" t="s">
        <v>42</v>
      </c>
      <c r="J2526" s="96">
        <v>28.25</v>
      </c>
      <c r="K2526" s="60">
        <f t="shared" si="59"/>
        <v>28.25</v>
      </c>
      <c r="L2526" s="60"/>
      <c r="M2526" s="55" t="s">
        <v>43</v>
      </c>
      <c r="N2526" s="60">
        <f t="shared" si="57"/>
        <v>28.25</v>
      </c>
      <c r="O2526" s="54">
        <v>45826</v>
      </c>
      <c r="P2526" s="97">
        <v>0</v>
      </c>
      <c r="R2526" t="str">
        <f t="shared" si="61"/>
        <v>Jun/25</v>
      </c>
    </row>
    <row r="2527" spans="2:18" ht="15.75" customHeight="1">
      <c r="B2527" s="54">
        <v>45826</v>
      </c>
      <c r="C2527" s="55" t="s">
        <v>263</v>
      </c>
      <c r="D2527" s="55">
        <v>2025</v>
      </c>
      <c r="E2527" s="56">
        <v>1</v>
      </c>
      <c r="F2527" s="58" t="s">
        <v>486</v>
      </c>
      <c r="G2527" s="57" t="s">
        <v>46</v>
      </c>
      <c r="H2527" s="58" t="s">
        <v>369</v>
      </c>
      <c r="I2527" s="59" t="s">
        <v>42</v>
      </c>
      <c r="J2527" s="96">
        <v>55.1</v>
      </c>
      <c r="K2527" s="60">
        <f t="shared" si="59"/>
        <v>55.1</v>
      </c>
      <c r="L2527" s="60"/>
      <c r="M2527" s="55" t="s">
        <v>43</v>
      </c>
      <c r="N2527" s="60">
        <f t="shared" si="57"/>
        <v>55.1</v>
      </c>
      <c r="O2527" s="54">
        <v>45826</v>
      </c>
      <c r="P2527" s="97">
        <v>0</v>
      </c>
      <c r="R2527" t="str">
        <f t="shared" si="61"/>
        <v>Jun/25</v>
      </c>
    </row>
    <row r="2528" spans="2:18" ht="15.75" customHeight="1">
      <c r="B2528" s="54">
        <v>45826</v>
      </c>
      <c r="C2528" s="55" t="s">
        <v>263</v>
      </c>
      <c r="D2528" s="55">
        <v>2025</v>
      </c>
      <c r="E2528" s="56">
        <v>1</v>
      </c>
      <c r="F2528" s="58" t="s">
        <v>1015</v>
      </c>
      <c r="G2528" s="57" t="s">
        <v>57</v>
      </c>
      <c r="H2528" s="58" t="s">
        <v>1016</v>
      </c>
      <c r="I2528" s="59" t="s">
        <v>42</v>
      </c>
      <c r="J2528" s="96">
        <v>170</v>
      </c>
      <c r="K2528" s="60">
        <f t="shared" si="59"/>
        <v>170</v>
      </c>
      <c r="L2528" s="60"/>
      <c r="M2528" s="55" t="s">
        <v>43</v>
      </c>
      <c r="N2528" s="60">
        <f t="shared" si="57"/>
        <v>170</v>
      </c>
      <c r="O2528" s="54">
        <v>45826</v>
      </c>
      <c r="P2528" s="97">
        <v>0</v>
      </c>
      <c r="R2528" t="str">
        <f t="shared" si="61"/>
        <v>Jun/25</v>
      </c>
    </row>
    <row r="2529" spans="2:18" ht="15.75" customHeight="1">
      <c r="B2529" s="54">
        <v>45826</v>
      </c>
      <c r="C2529" s="55" t="s">
        <v>263</v>
      </c>
      <c r="D2529" s="55">
        <v>2025</v>
      </c>
      <c r="E2529" s="56">
        <v>1</v>
      </c>
      <c r="F2529" s="58" t="s">
        <v>1017</v>
      </c>
      <c r="G2529" s="57" t="s">
        <v>61</v>
      </c>
      <c r="H2529" s="58" t="s">
        <v>1016</v>
      </c>
      <c r="I2529" s="59" t="s">
        <v>42</v>
      </c>
      <c r="J2529" s="96">
        <v>41</v>
      </c>
      <c r="K2529" s="60">
        <f t="shared" si="59"/>
        <v>41</v>
      </c>
      <c r="L2529" s="60"/>
      <c r="M2529" s="55" t="s">
        <v>43</v>
      </c>
      <c r="N2529" s="60">
        <f t="shared" si="57"/>
        <v>41</v>
      </c>
      <c r="O2529" s="54">
        <v>45826</v>
      </c>
      <c r="P2529" s="97">
        <v>0</v>
      </c>
      <c r="R2529" t="str">
        <f t="shared" si="61"/>
        <v>Jun/25</v>
      </c>
    </row>
    <row r="2530" spans="2:18" ht="15.75" customHeight="1">
      <c r="B2530" s="54">
        <v>45826</v>
      </c>
      <c r="C2530" s="55" t="s">
        <v>263</v>
      </c>
      <c r="D2530" s="55">
        <v>2025</v>
      </c>
      <c r="E2530" s="56">
        <v>1</v>
      </c>
      <c r="F2530" s="58" t="s">
        <v>1018</v>
      </c>
      <c r="G2530" s="57" t="s">
        <v>61</v>
      </c>
      <c r="H2530" s="58" t="s">
        <v>1016</v>
      </c>
      <c r="I2530" s="59" t="s">
        <v>42</v>
      </c>
      <c r="J2530" s="96">
        <v>379.8</v>
      </c>
      <c r="K2530" s="60">
        <f t="shared" si="59"/>
        <v>379.8</v>
      </c>
      <c r="L2530" s="60"/>
      <c r="M2530" s="55" t="s">
        <v>43</v>
      </c>
      <c r="N2530" s="60">
        <f t="shared" si="57"/>
        <v>379.8</v>
      </c>
      <c r="O2530" s="54">
        <v>45826</v>
      </c>
      <c r="P2530" s="97">
        <v>0</v>
      </c>
      <c r="R2530" t="str">
        <f t="shared" si="61"/>
        <v>Jun/25</v>
      </c>
    </row>
    <row r="2531" spans="2:18" ht="15.75" customHeight="1">
      <c r="B2531" s="54">
        <v>45827</v>
      </c>
      <c r="C2531" s="55" t="s">
        <v>263</v>
      </c>
      <c r="D2531" s="55">
        <v>2025</v>
      </c>
      <c r="E2531" s="56">
        <v>4</v>
      </c>
      <c r="F2531" s="58" t="s">
        <v>760</v>
      </c>
      <c r="G2531" s="57" t="s">
        <v>46</v>
      </c>
      <c r="H2531" s="58" t="s">
        <v>223</v>
      </c>
      <c r="I2531" s="59" t="s">
        <v>42</v>
      </c>
      <c r="J2531" s="96">
        <v>19.989999999999998</v>
      </c>
      <c r="K2531" s="60">
        <f t="shared" si="59"/>
        <v>79.959999999999994</v>
      </c>
      <c r="L2531" s="60"/>
      <c r="M2531" s="55" t="s">
        <v>51</v>
      </c>
      <c r="N2531" s="60">
        <f t="shared" si="57"/>
        <v>79.959999999999994</v>
      </c>
      <c r="O2531" s="54">
        <v>45834</v>
      </c>
      <c r="P2531" s="97">
        <v>1407383</v>
      </c>
      <c r="R2531" t="str">
        <f t="shared" si="61"/>
        <v>Jun/25</v>
      </c>
    </row>
    <row r="2532" spans="2:18" ht="15.75" customHeight="1">
      <c r="B2532" s="54">
        <v>45827</v>
      </c>
      <c r="C2532" s="55" t="s">
        <v>263</v>
      </c>
      <c r="D2532" s="55">
        <v>2025</v>
      </c>
      <c r="E2532" s="56">
        <v>6</v>
      </c>
      <c r="F2532" s="58" t="s">
        <v>896</v>
      </c>
      <c r="G2532" s="57" t="s">
        <v>46</v>
      </c>
      <c r="H2532" s="58" t="s">
        <v>223</v>
      </c>
      <c r="I2532" s="59" t="s">
        <v>42</v>
      </c>
      <c r="J2532" s="96">
        <v>19.989999999999998</v>
      </c>
      <c r="K2532" s="60">
        <f t="shared" si="59"/>
        <v>119.94</v>
      </c>
      <c r="L2532" s="60"/>
      <c r="M2532" s="55" t="s">
        <v>51</v>
      </c>
      <c r="N2532" s="60">
        <f t="shared" si="57"/>
        <v>119.94</v>
      </c>
      <c r="O2532" s="54">
        <v>45834</v>
      </c>
      <c r="P2532" s="97">
        <v>1407383</v>
      </c>
      <c r="R2532" t="str">
        <f t="shared" si="61"/>
        <v>Jun/25</v>
      </c>
    </row>
    <row r="2533" spans="2:18" ht="15.75" customHeight="1">
      <c r="B2533" s="54">
        <v>45827</v>
      </c>
      <c r="C2533" s="55" t="s">
        <v>263</v>
      </c>
      <c r="D2533" s="55">
        <v>2025</v>
      </c>
      <c r="E2533" s="56">
        <v>4</v>
      </c>
      <c r="F2533" s="58" t="s">
        <v>913</v>
      </c>
      <c r="G2533" s="57" t="s">
        <v>46</v>
      </c>
      <c r="H2533" s="58" t="s">
        <v>223</v>
      </c>
      <c r="I2533" s="59" t="s">
        <v>42</v>
      </c>
      <c r="J2533" s="96">
        <v>19.989999999999998</v>
      </c>
      <c r="K2533" s="60">
        <f t="shared" si="59"/>
        <v>79.959999999999994</v>
      </c>
      <c r="L2533" s="60"/>
      <c r="M2533" s="55" t="s">
        <v>51</v>
      </c>
      <c r="N2533" s="60">
        <f t="shared" si="57"/>
        <v>79.959999999999994</v>
      </c>
      <c r="O2533" s="54">
        <v>45834</v>
      </c>
      <c r="P2533" s="97">
        <v>1407383</v>
      </c>
      <c r="R2533" t="str">
        <f t="shared" si="61"/>
        <v>Jun/25</v>
      </c>
    </row>
    <row r="2534" spans="2:18" ht="15.75" customHeight="1">
      <c r="B2534" s="54">
        <v>45827</v>
      </c>
      <c r="C2534" s="55" t="s">
        <v>263</v>
      </c>
      <c r="D2534" s="55">
        <v>2025</v>
      </c>
      <c r="E2534" s="56">
        <v>1</v>
      </c>
      <c r="F2534" s="58" t="s">
        <v>974</v>
      </c>
      <c r="G2534" s="57" t="s">
        <v>46</v>
      </c>
      <c r="H2534" s="58" t="s">
        <v>568</v>
      </c>
      <c r="I2534" s="59" t="s">
        <v>42</v>
      </c>
      <c r="J2534" s="96">
        <v>330.61</v>
      </c>
      <c r="K2534" s="60">
        <f t="shared" si="59"/>
        <v>330.61</v>
      </c>
      <c r="L2534" s="60"/>
      <c r="M2534" s="55" t="s">
        <v>43</v>
      </c>
      <c r="N2534" s="60">
        <f t="shared" si="57"/>
        <v>330.61</v>
      </c>
      <c r="O2534" s="54">
        <v>45827</v>
      </c>
      <c r="P2534" s="97">
        <v>0</v>
      </c>
      <c r="R2534" t="str">
        <f t="shared" si="61"/>
        <v>Jun/25</v>
      </c>
    </row>
    <row r="2535" spans="2:18" ht="15.75" customHeight="1">
      <c r="B2535" s="54">
        <v>45827</v>
      </c>
      <c r="C2535" s="55" t="s">
        <v>263</v>
      </c>
      <c r="D2535" s="55">
        <v>2025</v>
      </c>
      <c r="E2535" s="56">
        <v>1</v>
      </c>
      <c r="F2535" s="58" t="s">
        <v>378</v>
      </c>
      <c r="G2535" s="57" t="s">
        <v>46</v>
      </c>
      <c r="H2535" s="58" t="s">
        <v>379</v>
      </c>
      <c r="I2535" s="59" t="s">
        <v>42</v>
      </c>
      <c r="J2535" s="96">
        <v>450</v>
      </c>
      <c r="K2535" s="60">
        <f t="shared" si="59"/>
        <v>450</v>
      </c>
      <c r="L2535" s="60"/>
      <c r="M2535" s="55" t="s">
        <v>43</v>
      </c>
      <c r="N2535" s="60">
        <f t="shared" si="57"/>
        <v>450</v>
      </c>
      <c r="O2535" s="54">
        <v>45827</v>
      </c>
      <c r="P2535" s="97">
        <v>0</v>
      </c>
      <c r="R2535" t="str">
        <f t="shared" si="61"/>
        <v>Jun/25</v>
      </c>
    </row>
    <row r="2536" spans="2:18" ht="15.75" customHeight="1">
      <c r="B2536" s="54">
        <v>45827</v>
      </c>
      <c r="C2536" s="55" t="s">
        <v>263</v>
      </c>
      <c r="D2536" s="55">
        <v>2025</v>
      </c>
      <c r="E2536" s="56">
        <v>1</v>
      </c>
      <c r="F2536" s="58" t="s">
        <v>859</v>
      </c>
      <c r="G2536" s="57" t="s">
        <v>40</v>
      </c>
      <c r="H2536" s="58" t="s">
        <v>307</v>
      </c>
      <c r="I2536" s="59" t="s">
        <v>42</v>
      </c>
      <c r="J2536" s="96">
        <v>237.79</v>
      </c>
      <c r="K2536" s="60">
        <f t="shared" si="59"/>
        <v>237.79</v>
      </c>
      <c r="L2536" s="60"/>
      <c r="M2536" s="55" t="s">
        <v>43</v>
      </c>
      <c r="N2536" s="60">
        <f t="shared" si="57"/>
        <v>237.79</v>
      </c>
      <c r="O2536" s="54">
        <v>45827</v>
      </c>
      <c r="P2536" s="97">
        <v>0</v>
      </c>
      <c r="R2536" t="str">
        <f t="shared" si="61"/>
        <v>Jun/25</v>
      </c>
    </row>
    <row r="2537" spans="2:18" ht="15.75" customHeight="1">
      <c r="B2537" s="54">
        <v>45828</v>
      </c>
      <c r="C2537" s="55" t="s">
        <v>263</v>
      </c>
      <c r="D2537" s="55">
        <v>2025</v>
      </c>
      <c r="E2537" s="56">
        <v>1</v>
      </c>
      <c r="F2537" s="58" t="s">
        <v>811</v>
      </c>
      <c r="G2537" s="57" t="s">
        <v>108</v>
      </c>
      <c r="H2537" s="58" t="s">
        <v>812</v>
      </c>
      <c r="I2537" s="59" t="s">
        <v>42</v>
      </c>
      <c r="J2537" s="96">
        <v>700</v>
      </c>
      <c r="K2537" s="60">
        <f t="shared" si="59"/>
        <v>700</v>
      </c>
      <c r="L2537" s="60"/>
      <c r="M2537" s="55" t="s">
        <v>43</v>
      </c>
      <c r="N2537" s="60">
        <f t="shared" si="57"/>
        <v>700</v>
      </c>
      <c r="O2537" s="54">
        <v>45828</v>
      </c>
      <c r="P2537" s="97">
        <v>0</v>
      </c>
      <c r="R2537" t="str">
        <f t="shared" si="61"/>
        <v>Jun/25</v>
      </c>
    </row>
    <row r="2538" spans="2:18" ht="15.75" customHeight="1">
      <c r="B2538" s="54">
        <v>45828</v>
      </c>
      <c r="C2538" s="55" t="s">
        <v>263</v>
      </c>
      <c r="D2538" s="55">
        <v>2025</v>
      </c>
      <c r="E2538" s="56">
        <v>1</v>
      </c>
      <c r="F2538" s="58" t="s">
        <v>1019</v>
      </c>
      <c r="G2538" s="57" t="s">
        <v>57</v>
      </c>
      <c r="H2538" s="58" t="s">
        <v>1020</v>
      </c>
      <c r="I2538" s="59" t="s">
        <v>74</v>
      </c>
      <c r="J2538" s="96">
        <v>376.72</v>
      </c>
      <c r="K2538" s="60">
        <f t="shared" si="59"/>
        <v>376.72</v>
      </c>
      <c r="L2538" s="60"/>
      <c r="M2538" s="55" t="s">
        <v>51</v>
      </c>
      <c r="N2538" s="60">
        <f t="shared" si="57"/>
        <v>376.72</v>
      </c>
      <c r="O2538" s="54">
        <v>45828</v>
      </c>
      <c r="P2538" s="97">
        <v>0</v>
      </c>
      <c r="R2538" t="str">
        <f t="shared" si="61"/>
        <v>Jun/25</v>
      </c>
    </row>
    <row r="2539" spans="2:18" ht="15.75" customHeight="1">
      <c r="B2539" s="54">
        <v>45828</v>
      </c>
      <c r="C2539" s="55" t="s">
        <v>263</v>
      </c>
      <c r="D2539" s="55">
        <v>2025</v>
      </c>
      <c r="E2539" s="56">
        <v>2</v>
      </c>
      <c r="F2539" s="58" t="s">
        <v>486</v>
      </c>
      <c r="G2539" s="57" t="s">
        <v>46</v>
      </c>
      <c r="H2539" s="58" t="s">
        <v>220</v>
      </c>
      <c r="I2539" s="59" t="s">
        <v>42</v>
      </c>
      <c r="J2539" s="96">
        <v>6.5</v>
      </c>
      <c r="K2539" s="60">
        <f t="shared" si="59"/>
        <v>13</v>
      </c>
      <c r="L2539" s="60"/>
      <c r="M2539" s="55" t="s">
        <v>43</v>
      </c>
      <c r="N2539" s="60">
        <f t="shared" si="57"/>
        <v>13</v>
      </c>
      <c r="O2539" s="54">
        <v>45838</v>
      </c>
      <c r="P2539" s="97">
        <v>26069</v>
      </c>
      <c r="R2539" t="str">
        <f t="shared" si="61"/>
        <v>Jun/25</v>
      </c>
    </row>
    <row r="2540" spans="2:18" ht="15.75" customHeight="1">
      <c r="B2540" s="54">
        <v>45828</v>
      </c>
      <c r="C2540" s="55" t="s">
        <v>263</v>
      </c>
      <c r="D2540" s="55">
        <v>2025</v>
      </c>
      <c r="E2540" s="56">
        <v>6</v>
      </c>
      <c r="F2540" s="58" t="s">
        <v>743</v>
      </c>
      <c r="G2540" s="57" t="s">
        <v>46</v>
      </c>
      <c r="H2540" s="58" t="s">
        <v>220</v>
      </c>
      <c r="I2540" s="59" t="s">
        <v>42</v>
      </c>
      <c r="J2540" s="96">
        <v>1.25</v>
      </c>
      <c r="K2540" s="60">
        <f t="shared" si="59"/>
        <v>7.5</v>
      </c>
      <c r="L2540" s="60"/>
      <c r="M2540" s="55" t="s">
        <v>43</v>
      </c>
      <c r="N2540" s="60">
        <f t="shared" si="57"/>
        <v>7.5</v>
      </c>
      <c r="O2540" s="54">
        <v>45838</v>
      </c>
      <c r="P2540" s="97">
        <v>26069</v>
      </c>
      <c r="R2540" t="str">
        <f t="shared" si="61"/>
        <v>Jun/25</v>
      </c>
    </row>
    <row r="2541" spans="2:18" ht="15.75" customHeight="1">
      <c r="B2541" s="54">
        <v>45828</v>
      </c>
      <c r="C2541" s="55" t="s">
        <v>263</v>
      </c>
      <c r="D2541" s="55">
        <v>2025</v>
      </c>
      <c r="E2541" s="56">
        <v>2</v>
      </c>
      <c r="F2541" s="58" t="s">
        <v>355</v>
      </c>
      <c r="G2541" s="57" t="s">
        <v>40</v>
      </c>
      <c r="H2541" s="58" t="s">
        <v>220</v>
      </c>
      <c r="I2541" s="59" t="s">
        <v>42</v>
      </c>
      <c r="J2541" s="96">
        <v>80</v>
      </c>
      <c r="K2541" s="60">
        <f t="shared" si="59"/>
        <v>160</v>
      </c>
      <c r="L2541" s="60"/>
      <c r="M2541" s="55" t="s">
        <v>43</v>
      </c>
      <c r="N2541" s="60">
        <f t="shared" si="57"/>
        <v>160</v>
      </c>
      <c r="O2541" s="54">
        <v>45838</v>
      </c>
      <c r="P2541" s="97">
        <v>26069</v>
      </c>
      <c r="R2541" t="str">
        <f t="shared" si="61"/>
        <v>Jun/25</v>
      </c>
    </row>
    <row r="2542" spans="2:18" ht="15.75" customHeight="1">
      <c r="B2542" s="54">
        <v>45828</v>
      </c>
      <c r="C2542" s="55" t="s">
        <v>263</v>
      </c>
      <c r="D2542" s="55">
        <v>2025</v>
      </c>
      <c r="E2542" s="56">
        <v>10</v>
      </c>
      <c r="F2542" s="58" t="s">
        <v>81</v>
      </c>
      <c r="G2542" s="57" t="s">
        <v>77</v>
      </c>
      <c r="H2542" s="58" t="s">
        <v>78</v>
      </c>
      <c r="I2542" s="59" t="s">
        <v>42</v>
      </c>
      <c r="J2542" s="96">
        <v>510</v>
      </c>
      <c r="K2542" s="60">
        <f t="shared" si="59"/>
        <v>5100</v>
      </c>
      <c r="L2542" s="60"/>
      <c r="M2542" s="55" t="s">
        <v>43</v>
      </c>
      <c r="N2542" s="60">
        <f t="shared" si="57"/>
        <v>5100</v>
      </c>
      <c r="O2542" s="54">
        <v>45832</v>
      </c>
      <c r="P2542" s="97">
        <v>1365</v>
      </c>
      <c r="R2542" t="str">
        <f t="shared" si="61"/>
        <v>Jun/25</v>
      </c>
    </row>
    <row r="2543" spans="2:18" ht="15.75" customHeight="1">
      <c r="B2543" s="54">
        <v>45828</v>
      </c>
      <c r="C2543" s="55" t="s">
        <v>263</v>
      </c>
      <c r="D2543" s="55">
        <v>2025</v>
      </c>
      <c r="E2543" s="56">
        <v>8</v>
      </c>
      <c r="F2543" s="58" t="s">
        <v>64</v>
      </c>
      <c r="G2543" s="57" t="s">
        <v>46</v>
      </c>
      <c r="H2543" s="58" t="s">
        <v>65</v>
      </c>
      <c r="I2543" s="59" t="s">
        <v>42</v>
      </c>
      <c r="J2543" s="96">
        <v>32.99</v>
      </c>
      <c r="K2543" s="60">
        <f t="shared" si="59"/>
        <v>263.92</v>
      </c>
      <c r="L2543" s="60"/>
      <c r="M2543" s="55" t="s">
        <v>43</v>
      </c>
      <c r="N2543" s="60">
        <f t="shared" si="57"/>
        <v>263.92</v>
      </c>
      <c r="O2543" s="54">
        <v>45838</v>
      </c>
      <c r="P2543" s="97">
        <v>21674</v>
      </c>
      <c r="R2543" t="str">
        <f t="shared" si="61"/>
        <v>Jun/25</v>
      </c>
    </row>
    <row r="2544" spans="2:18" ht="15.75" customHeight="1">
      <c r="B2544" s="54">
        <v>45828</v>
      </c>
      <c r="C2544" s="55" t="s">
        <v>263</v>
      </c>
      <c r="D2544" s="55">
        <v>2025</v>
      </c>
      <c r="E2544" s="56">
        <v>5</v>
      </c>
      <c r="F2544" s="58" t="s">
        <v>66</v>
      </c>
      <c r="G2544" s="57" t="s">
        <v>46</v>
      </c>
      <c r="H2544" s="58" t="s">
        <v>65</v>
      </c>
      <c r="I2544" s="59" t="s">
        <v>42</v>
      </c>
      <c r="J2544" s="96">
        <v>27</v>
      </c>
      <c r="K2544" s="60">
        <f t="shared" si="59"/>
        <v>135</v>
      </c>
      <c r="L2544" s="60"/>
      <c r="M2544" s="55" t="s">
        <v>43</v>
      </c>
      <c r="N2544" s="60">
        <f t="shared" si="57"/>
        <v>135</v>
      </c>
      <c r="O2544" s="54">
        <v>45838</v>
      </c>
      <c r="P2544" s="97">
        <v>21674</v>
      </c>
      <c r="R2544" t="str">
        <f t="shared" si="61"/>
        <v>Jun/25</v>
      </c>
    </row>
    <row r="2545" spans="2:18" ht="15.75" customHeight="1">
      <c r="B2545" s="54">
        <v>45828</v>
      </c>
      <c r="C2545" s="55" t="s">
        <v>263</v>
      </c>
      <c r="D2545" s="55">
        <v>2025</v>
      </c>
      <c r="E2545" s="56">
        <v>6</v>
      </c>
      <c r="F2545" s="58" t="s">
        <v>1021</v>
      </c>
      <c r="G2545" s="57" t="s">
        <v>46</v>
      </c>
      <c r="H2545" s="58" t="s">
        <v>326</v>
      </c>
      <c r="I2545" s="59" t="s">
        <v>42</v>
      </c>
      <c r="J2545" s="96">
        <v>23.47</v>
      </c>
      <c r="K2545" s="60">
        <f t="shared" si="59"/>
        <v>140.82</v>
      </c>
      <c r="L2545" s="60"/>
      <c r="M2545" s="55" t="s">
        <v>51</v>
      </c>
      <c r="N2545" s="60">
        <f t="shared" si="57"/>
        <v>140.82</v>
      </c>
      <c r="O2545" s="54">
        <v>45835</v>
      </c>
      <c r="P2545" s="97">
        <v>3531149</v>
      </c>
      <c r="R2545" t="str">
        <f t="shared" si="61"/>
        <v>Jun/25</v>
      </c>
    </row>
    <row r="2546" spans="2:18" ht="15.75" customHeight="1">
      <c r="B2546" s="54">
        <v>45828</v>
      </c>
      <c r="C2546" s="55" t="s">
        <v>263</v>
      </c>
      <c r="D2546" s="55">
        <v>2025</v>
      </c>
      <c r="E2546" s="56">
        <v>1</v>
      </c>
      <c r="F2546" s="58" t="s">
        <v>1022</v>
      </c>
      <c r="G2546" s="57" t="s">
        <v>46</v>
      </c>
      <c r="H2546" s="58" t="s">
        <v>342</v>
      </c>
      <c r="I2546" s="59" t="s">
        <v>42</v>
      </c>
      <c r="J2546" s="96">
        <v>237.3</v>
      </c>
      <c r="K2546" s="60">
        <f t="shared" si="59"/>
        <v>237.3</v>
      </c>
      <c r="L2546" s="60"/>
      <c r="M2546" s="55" t="s">
        <v>43</v>
      </c>
      <c r="N2546" s="60">
        <f t="shared" si="57"/>
        <v>237.3</v>
      </c>
      <c r="O2546" s="54">
        <v>45828</v>
      </c>
      <c r="P2546" s="97">
        <v>0</v>
      </c>
      <c r="R2546" t="str">
        <f t="shared" si="61"/>
        <v>Jun/25</v>
      </c>
    </row>
    <row r="2547" spans="2:18" ht="15.75" customHeight="1">
      <c r="B2547" s="54">
        <v>45829</v>
      </c>
      <c r="C2547" s="55" t="s">
        <v>263</v>
      </c>
      <c r="D2547" s="55">
        <v>2025</v>
      </c>
      <c r="E2547" s="56">
        <v>4</v>
      </c>
      <c r="F2547" s="58" t="s">
        <v>66</v>
      </c>
      <c r="G2547" s="57" t="s">
        <v>46</v>
      </c>
      <c r="H2547" s="58" t="s">
        <v>65</v>
      </c>
      <c r="I2547" s="59" t="s">
        <v>42</v>
      </c>
      <c r="J2547" s="96">
        <v>27</v>
      </c>
      <c r="K2547" s="60">
        <f t="shared" si="59"/>
        <v>108</v>
      </c>
      <c r="L2547" s="60"/>
      <c r="M2547" s="55" t="s">
        <v>43</v>
      </c>
      <c r="N2547" s="60">
        <f t="shared" si="57"/>
        <v>108</v>
      </c>
      <c r="O2547" s="54">
        <v>45838</v>
      </c>
      <c r="P2547" s="97">
        <v>21707</v>
      </c>
      <c r="R2547" t="str">
        <f t="shared" si="61"/>
        <v>Jun/25</v>
      </c>
    </row>
    <row r="2548" spans="2:18" ht="15.75" customHeight="1">
      <c r="B2548" s="54">
        <v>45829</v>
      </c>
      <c r="C2548" s="55" t="s">
        <v>263</v>
      </c>
      <c r="D2548" s="55">
        <v>2025</v>
      </c>
      <c r="E2548" s="56">
        <v>7</v>
      </c>
      <c r="F2548" s="58" t="s">
        <v>64</v>
      </c>
      <c r="G2548" s="57" t="s">
        <v>46</v>
      </c>
      <c r="H2548" s="58" t="s">
        <v>65</v>
      </c>
      <c r="I2548" s="59" t="s">
        <v>42</v>
      </c>
      <c r="J2548" s="96">
        <v>32.99</v>
      </c>
      <c r="K2548" s="60">
        <f t="shared" si="59"/>
        <v>230.93</v>
      </c>
      <c r="L2548" s="60"/>
      <c r="M2548" s="55" t="s">
        <v>43</v>
      </c>
      <c r="N2548" s="60">
        <f t="shared" si="57"/>
        <v>230.93</v>
      </c>
      <c r="O2548" s="54">
        <v>45838</v>
      </c>
      <c r="P2548" s="97">
        <v>21707</v>
      </c>
      <c r="R2548" t="str">
        <f t="shared" si="61"/>
        <v>Jun/25</v>
      </c>
    </row>
    <row r="2549" spans="2:18" ht="15.75" customHeight="1">
      <c r="B2549" s="54">
        <v>45829</v>
      </c>
      <c r="C2549" s="55" t="s">
        <v>263</v>
      </c>
      <c r="D2549" s="55">
        <v>2025</v>
      </c>
      <c r="E2549" s="56">
        <v>48</v>
      </c>
      <c r="F2549" s="58" t="s">
        <v>384</v>
      </c>
      <c r="G2549" s="57" t="s">
        <v>96</v>
      </c>
      <c r="H2549" s="58" t="s">
        <v>369</v>
      </c>
      <c r="I2549" s="59" t="s">
        <v>42</v>
      </c>
      <c r="J2549" s="96">
        <v>7.49</v>
      </c>
      <c r="K2549" s="60">
        <f t="shared" si="59"/>
        <v>359.52</v>
      </c>
      <c r="L2549" s="60"/>
      <c r="M2549" s="55" t="s">
        <v>43</v>
      </c>
      <c r="N2549" s="60">
        <f t="shared" si="57"/>
        <v>359.52</v>
      </c>
      <c r="O2549" s="54">
        <v>45829</v>
      </c>
      <c r="P2549" s="97">
        <v>0</v>
      </c>
      <c r="R2549" t="str">
        <f t="shared" si="61"/>
        <v>Jun/25</v>
      </c>
    </row>
    <row r="2550" spans="2:18" ht="15.75" customHeight="1">
      <c r="B2550" s="54">
        <v>45829</v>
      </c>
      <c r="C2550" s="55" t="s">
        <v>263</v>
      </c>
      <c r="D2550" s="55">
        <v>2025</v>
      </c>
      <c r="E2550" s="56">
        <v>1</v>
      </c>
      <c r="F2550" s="58" t="s">
        <v>1023</v>
      </c>
      <c r="G2550" s="57" t="s">
        <v>104</v>
      </c>
      <c r="H2550" s="58" t="s">
        <v>369</v>
      </c>
      <c r="I2550" s="59" t="s">
        <v>42</v>
      </c>
      <c r="J2550" s="96">
        <v>211.65</v>
      </c>
      <c r="K2550" s="60">
        <f t="shared" si="59"/>
        <v>211.65</v>
      </c>
      <c r="L2550" s="60"/>
      <c r="M2550" s="55" t="s">
        <v>43</v>
      </c>
      <c r="N2550" s="60">
        <f t="shared" si="57"/>
        <v>211.65</v>
      </c>
      <c r="O2550" s="54">
        <v>45829</v>
      </c>
      <c r="P2550" s="97">
        <v>0</v>
      </c>
      <c r="R2550" t="str">
        <f t="shared" si="61"/>
        <v>Jun/25</v>
      </c>
    </row>
    <row r="2551" spans="2:18" ht="15.75" customHeight="1">
      <c r="B2551" s="54">
        <v>45830</v>
      </c>
      <c r="C2551" s="55" t="s">
        <v>263</v>
      </c>
      <c r="D2551" s="55">
        <v>2025</v>
      </c>
      <c r="E2551" s="56">
        <v>1</v>
      </c>
      <c r="F2551" s="58" t="s">
        <v>976</v>
      </c>
      <c r="G2551" s="57" t="s">
        <v>108</v>
      </c>
      <c r="H2551" s="58" t="s">
        <v>977</v>
      </c>
      <c r="I2551" s="59" t="s">
        <v>42</v>
      </c>
      <c r="J2551" s="96">
        <v>500</v>
      </c>
      <c r="K2551" s="60">
        <f t="shared" si="59"/>
        <v>500</v>
      </c>
      <c r="L2551" s="60"/>
      <c r="M2551" s="55" t="s">
        <v>43</v>
      </c>
      <c r="N2551" s="60">
        <f t="shared" si="57"/>
        <v>500</v>
      </c>
      <c r="O2551" s="54">
        <v>45830</v>
      </c>
      <c r="P2551" s="97">
        <v>0</v>
      </c>
      <c r="R2551" t="str">
        <f t="shared" si="61"/>
        <v>Jun/25</v>
      </c>
    </row>
    <row r="2552" spans="2:18" ht="15.75" customHeight="1">
      <c r="B2552" s="54">
        <v>45830</v>
      </c>
      <c r="C2552" s="55" t="s">
        <v>263</v>
      </c>
      <c r="D2552" s="55">
        <v>2025</v>
      </c>
      <c r="E2552" s="56">
        <v>1</v>
      </c>
      <c r="F2552" s="58" t="s">
        <v>1024</v>
      </c>
      <c r="G2552" s="57" t="s">
        <v>57</v>
      </c>
      <c r="H2552" s="58" t="s">
        <v>125</v>
      </c>
      <c r="I2552" s="59" t="s">
        <v>42</v>
      </c>
      <c r="J2552" s="96">
        <v>20</v>
      </c>
      <c r="K2552" s="60">
        <f t="shared" si="59"/>
        <v>20</v>
      </c>
      <c r="L2552" s="60"/>
      <c r="M2552" s="55" t="s">
        <v>43</v>
      </c>
      <c r="N2552" s="60">
        <f t="shared" si="57"/>
        <v>20</v>
      </c>
      <c r="O2552" s="54">
        <v>45830</v>
      </c>
      <c r="P2552" s="97">
        <v>0</v>
      </c>
      <c r="R2552" t="str">
        <f t="shared" si="61"/>
        <v>Jun/25</v>
      </c>
    </row>
    <row r="2553" spans="2:18" ht="15.75" customHeight="1">
      <c r="B2553" s="54">
        <v>45830</v>
      </c>
      <c r="C2553" s="55" t="s">
        <v>263</v>
      </c>
      <c r="D2553" s="55">
        <v>2025</v>
      </c>
      <c r="E2553" s="56">
        <v>1</v>
      </c>
      <c r="F2553" s="58" t="s">
        <v>1025</v>
      </c>
      <c r="G2553" s="57" t="s">
        <v>46</v>
      </c>
      <c r="H2553" s="58" t="s">
        <v>568</v>
      </c>
      <c r="I2553" s="59" t="s">
        <v>42</v>
      </c>
      <c r="J2553" s="96">
        <v>346.43</v>
      </c>
      <c r="K2553" s="60">
        <f t="shared" si="59"/>
        <v>346.43</v>
      </c>
      <c r="L2553" s="60"/>
      <c r="M2553" s="55" t="s">
        <v>43</v>
      </c>
      <c r="N2553" s="60">
        <f t="shared" si="57"/>
        <v>346.43</v>
      </c>
      <c r="O2553" s="54">
        <v>45830</v>
      </c>
      <c r="P2553" s="97">
        <v>0</v>
      </c>
      <c r="R2553" t="str">
        <f t="shared" si="61"/>
        <v>Jun/25</v>
      </c>
    </row>
    <row r="2554" spans="2:18" ht="15.75" customHeight="1">
      <c r="B2554" s="54">
        <v>45831</v>
      </c>
      <c r="C2554" s="55" t="s">
        <v>263</v>
      </c>
      <c r="D2554" s="55">
        <v>2025</v>
      </c>
      <c r="E2554" s="56">
        <v>8.9600000000000009</v>
      </c>
      <c r="F2554" s="58" t="s">
        <v>488</v>
      </c>
      <c r="G2554" s="57" t="s">
        <v>46</v>
      </c>
      <c r="H2554" s="58" t="s">
        <v>823</v>
      </c>
      <c r="I2554" s="59" t="s">
        <v>42</v>
      </c>
      <c r="J2554" s="96">
        <v>33.148200000000003</v>
      </c>
      <c r="K2554" s="60">
        <f t="shared" si="59"/>
        <v>297.00787200000008</v>
      </c>
      <c r="L2554" s="60"/>
      <c r="M2554" s="55" t="s">
        <v>51</v>
      </c>
      <c r="N2554" s="60">
        <f t="shared" si="57"/>
        <v>297.00787200000008</v>
      </c>
      <c r="O2554" s="54">
        <v>45837</v>
      </c>
      <c r="P2554" s="97">
        <v>2426932</v>
      </c>
      <c r="R2554" t="str">
        <f t="shared" si="61"/>
        <v>Jun/25</v>
      </c>
    </row>
    <row r="2555" spans="2:18" ht="15.75" customHeight="1">
      <c r="B2555" s="54">
        <v>45831</v>
      </c>
      <c r="C2555" s="55" t="s">
        <v>263</v>
      </c>
      <c r="D2555" s="55">
        <v>2025</v>
      </c>
      <c r="E2555" s="56">
        <v>2</v>
      </c>
      <c r="F2555" s="58" t="s">
        <v>741</v>
      </c>
      <c r="G2555" s="57" t="s">
        <v>40</v>
      </c>
      <c r="H2555" s="58" t="s">
        <v>181</v>
      </c>
      <c r="I2555" s="59" t="s">
        <v>42</v>
      </c>
      <c r="J2555" s="96">
        <v>225</v>
      </c>
      <c r="K2555" s="60">
        <f t="shared" si="59"/>
        <v>450</v>
      </c>
      <c r="L2555" s="60"/>
      <c r="M2555" s="55" t="s">
        <v>51</v>
      </c>
      <c r="N2555" s="60">
        <f t="shared" si="57"/>
        <v>450</v>
      </c>
      <c r="O2555" s="54">
        <v>45846</v>
      </c>
      <c r="P2555" s="97">
        <v>6594</v>
      </c>
      <c r="R2555" t="str">
        <f t="shared" si="61"/>
        <v>Jun/25</v>
      </c>
    </row>
    <row r="2556" spans="2:18" ht="15.75" customHeight="1">
      <c r="B2556" s="54">
        <v>45831</v>
      </c>
      <c r="C2556" s="55" t="s">
        <v>263</v>
      </c>
      <c r="D2556" s="55">
        <v>2025</v>
      </c>
      <c r="E2556" s="56">
        <v>6</v>
      </c>
      <c r="F2556" s="58" t="s">
        <v>742</v>
      </c>
      <c r="G2556" s="57" t="s">
        <v>40</v>
      </c>
      <c r="H2556" s="58" t="s">
        <v>181</v>
      </c>
      <c r="I2556" s="59" t="s">
        <v>42</v>
      </c>
      <c r="J2556" s="96">
        <v>69</v>
      </c>
      <c r="K2556" s="60">
        <f t="shared" si="59"/>
        <v>414</v>
      </c>
      <c r="L2556" s="60"/>
      <c r="M2556" s="55" t="s">
        <v>51</v>
      </c>
      <c r="N2556" s="60">
        <f t="shared" si="57"/>
        <v>414</v>
      </c>
      <c r="O2556" s="54">
        <v>45846</v>
      </c>
      <c r="P2556" s="97">
        <v>6594</v>
      </c>
      <c r="R2556" t="str">
        <f t="shared" si="61"/>
        <v>Jun/25</v>
      </c>
    </row>
    <row r="2557" spans="2:18" ht="15.75" customHeight="1">
      <c r="B2557" s="54">
        <v>45831</v>
      </c>
      <c r="C2557" s="55" t="s">
        <v>263</v>
      </c>
      <c r="D2557" s="55">
        <v>2025</v>
      </c>
      <c r="E2557" s="56">
        <v>42</v>
      </c>
      <c r="F2557" s="58" t="s">
        <v>868</v>
      </c>
      <c r="G2557" s="57" t="s">
        <v>96</v>
      </c>
      <c r="H2557" s="58" t="s">
        <v>594</v>
      </c>
      <c r="I2557" s="59" t="s">
        <v>42</v>
      </c>
      <c r="J2557" s="96">
        <v>1.63</v>
      </c>
      <c r="K2557" s="60">
        <f t="shared" si="59"/>
        <v>68.459999999999994</v>
      </c>
      <c r="L2557" s="60"/>
      <c r="M2557" s="55" t="s">
        <v>51</v>
      </c>
      <c r="N2557" s="60">
        <f t="shared" si="57"/>
        <v>68.459999999999994</v>
      </c>
      <c r="O2557" s="54">
        <v>45845</v>
      </c>
      <c r="P2557" s="97">
        <v>929830</v>
      </c>
      <c r="R2557" t="str">
        <f t="shared" si="61"/>
        <v>Jun/25</v>
      </c>
    </row>
    <row r="2558" spans="2:18" ht="15.75" customHeight="1">
      <c r="B2558" s="54">
        <v>45831</v>
      </c>
      <c r="C2558" s="55" t="s">
        <v>263</v>
      </c>
      <c r="D2558" s="55">
        <v>2025</v>
      </c>
      <c r="E2558" s="56">
        <v>42</v>
      </c>
      <c r="F2558" s="58" t="s">
        <v>593</v>
      </c>
      <c r="G2558" s="57" t="s">
        <v>96</v>
      </c>
      <c r="H2558" s="58" t="s">
        <v>594</v>
      </c>
      <c r="I2558" s="59" t="s">
        <v>42</v>
      </c>
      <c r="J2558" s="96">
        <v>1.63</v>
      </c>
      <c r="K2558" s="60">
        <f t="shared" si="59"/>
        <v>68.459999999999994</v>
      </c>
      <c r="L2558" s="60"/>
      <c r="M2558" s="55" t="s">
        <v>51</v>
      </c>
      <c r="N2558" s="60">
        <f t="shared" si="57"/>
        <v>68.459999999999994</v>
      </c>
      <c r="O2558" s="54">
        <v>45845</v>
      </c>
      <c r="P2558" s="97">
        <v>929830</v>
      </c>
      <c r="R2558" t="str">
        <f t="shared" si="61"/>
        <v>Jun/25</v>
      </c>
    </row>
    <row r="2559" spans="2:18" ht="15.75" customHeight="1">
      <c r="B2559" s="54">
        <v>45831</v>
      </c>
      <c r="C2559" s="55" t="s">
        <v>263</v>
      </c>
      <c r="D2559" s="55">
        <v>2025</v>
      </c>
      <c r="E2559" s="56">
        <v>21</v>
      </c>
      <c r="F2559" s="58" t="s">
        <v>738</v>
      </c>
      <c r="G2559" s="57" t="s">
        <v>96</v>
      </c>
      <c r="H2559" s="58" t="s">
        <v>594</v>
      </c>
      <c r="I2559" s="59" t="s">
        <v>42</v>
      </c>
      <c r="J2559" s="96">
        <v>1.63</v>
      </c>
      <c r="K2559" s="60">
        <f t="shared" si="59"/>
        <v>34.229999999999997</v>
      </c>
      <c r="L2559" s="60"/>
      <c r="M2559" s="55" t="s">
        <v>51</v>
      </c>
      <c r="N2559" s="60">
        <f t="shared" si="57"/>
        <v>34.229999999999997</v>
      </c>
      <c r="O2559" s="54">
        <v>45845</v>
      </c>
      <c r="P2559" s="97">
        <v>929830</v>
      </c>
      <c r="R2559" t="str">
        <f t="shared" si="61"/>
        <v>Jun/25</v>
      </c>
    </row>
    <row r="2560" spans="2:18" ht="15.75" customHeight="1">
      <c r="B2560" s="54">
        <v>45831</v>
      </c>
      <c r="C2560" s="55" t="s">
        <v>263</v>
      </c>
      <c r="D2560" s="55">
        <v>2025</v>
      </c>
      <c r="E2560" s="56">
        <v>2</v>
      </c>
      <c r="F2560" s="58" t="s">
        <v>659</v>
      </c>
      <c r="G2560" s="57" t="s">
        <v>40</v>
      </c>
      <c r="H2560" s="58" t="s">
        <v>667</v>
      </c>
      <c r="I2560" s="59" t="s">
        <v>42</v>
      </c>
      <c r="J2560" s="96">
        <v>90</v>
      </c>
      <c r="K2560" s="60">
        <f t="shared" si="59"/>
        <v>180</v>
      </c>
      <c r="L2560" s="60"/>
      <c r="M2560" s="55" t="s">
        <v>51</v>
      </c>
      <c r="N2560" s="60">
        <f t="shared" si="57"/>
        <v>180</v>
      </c>
      <c r="O2560" s="54">
        <v>45831</v>
      </c>
      <c r="P2560" s="97">
        <v>543127</v>
      </c>
      <c r="R2560" t="str">
        <f t="shared" si="61"/>
        <v>Jun/25</v>
      </c>
    </row>
    <row r="2561" spans="2:18" ht="15.75" customHeight="1">
      <c r="B2561" s="54">
        <v>45831</v>
      </c>
      <c r="C2561" s="55" t="s">
        <v>263</v>
      </c>
      <c r="D2561" s="55">
        <v>2025</v>
      </c>
      <c r="E2561" s="56">
        <v>1</v>
      </c>
      <c r="F2561" s="58" t="s">
        <v>821</v>
      </c>
      <c r="G2561" s="57" t="s">
        <v>57</v>
      </c>
      <c r="H2561" s="58" t="s">
        <v>777</v>
      </c>
      <c r="I2561" s="59" t="s">
        <v>42</v>
      </c>
      <c r="J2561" s="96">
        <v>204.85</v>
      </c>
      <c r="K2561" s="60">
        <f t="shared" si="59"/>
        <v>204.85</v>
      </c>
      <c r="L2561" s="60"/>
      <c r="M2561" s="55" t="s">
        <v>43</v>
      </c>
      <c r="N2561" s="60">
        <f t="shared" si="57"/>
        <v>204.85</v>
      </c>
      <c r="O2561" s="54">
        <v>45831</v>
      </c>
      <c r="P2561" s="97">
        <v>0</v>
      </c>
      <c r="R2561" t="str">
        <f t="shared" si="61"/>
        <v>Jun/25</v>
      </c>
    </row>
    <row r="2562" spans="2:18" ht="15.75" customHeight="1">
      <c r="B2562" s="54">
        <v>45831</v>
      </c>
      <c r="C2562" s="55" t="s">
        <v>263</v>
      </c>
      <c r="D2562" s="55">
        <v>2025</v>
      </c>
      <c r="E2562" s="56">
        <v>1</v>
      </c>
      <c r="F2562" s="58" t="s">
        <v>1026</v>
      </c>
      <c r="G2562" s="57" t="s">
        <v>61</v>
      </c>
      <c r="H2562" s="58" t="s">
        <v>1027</v>
      </c>
      <c r="I2562" s="59" t="s">
        <v>42</v>
      </c>
      <c r="J2562" s="96">
        <v>5000</v>
      </c>
      <c r="K2562" s="60">
        <f t="shared" si="59"/>
        <v>5000</v>
      </c>
      <c r="L2562" s="60"/>
      <c r="M2562" s="55" t="s">
        <v>43</v>
      </c>
      <c r="N2562" s="60">
        <f t="shared" si="57"/>
        <v>5000</v>
      </c>
      <c r="O2562" s="54">
        <v>45831</v>
      </c>
      <c r="P2562" s="97">
        <v>0</v>
      </c>
      <c r="R2562" t="str">
        <f t="shared" si="61"/>
        <v>Jun/25</v>
      </c>
    </row>
    <row r="2563" spans="2:18" ht="15.75" customHeight="1">
      <c r="B2563" s="54">
        <v>45831</v>
      </c>
      <c r="C2563" s="55" t="s">
        <v>263</v>
      </c>
      <c r="D2563" s="55">
        <v>2025</v>
      </c>
      <c r="E2563" s="56">
        <v>2</v>
      </c>
      <c r="F2563" s="58" t="s">
        <v>879</v>
      </c>
      <c r="G2563" s="57" t="s">
        <v>96</v>
      </c>
      <c r="H2563" s="58" t="s">
        <v>293</v>
      </c>
      <c r="I2563" s="59" t="s">
        <v>42</v>
      </c>
      <c r="J2563" s="96">
        <v>53.9</v>
      </c>
      <c r="K2563" s="60">
        <f t="shared" si="59"/>
        <v>107.8</v>
      </c>
      <c r="L2563" s="60"/>
      <c r="M2563" s="55" t="s">
        <v>51</v>
      </c>
      <c r="N2563" s="60">
        <f t="shared" si="57"/>
        <v>107.8</v>
      </c>
      <c r="O2563" s="54">
        <v>45846</v>
      </c>
      <c r="P2563" s="97">
        <v>1512</v>
      </c>
      <c r="R2563" t="str">
        <f t="shared" ref="R2563:R2626" si="62">IF(B2563="","",PROPER(TEXT(B2563,"mmm/aa")))</f>
        <v>Jun/25</v>
      </c>
    </row>
    <row r="2564" spans="2:18" ht="15.75" customHeight="1">
      <c r="B2564" s="54">
        <v>45831</v>
      </c>
      <c r="C2564" s="55" t="s">
        <v>263</v>
      </c>
      <c r="D2564" s="55">
        <v>2025</v>
      </c>
      <c r="E2564" s="56">
        <v>4</v>
      </c>
      <c r="F2564" s="58" t="s">
        <v>679</v>
      </c>
      <c r="G2564" s="57" t="s">
        <v>96</v>
      </c>
      <c r="H2564" s="58" t="s">
        <v>293</v>
      </c>
      <c r="I2564" s="59" t="s">
        <v>42</v>
      </c>
      <c r="J2564" s="96">
        <v>53.9</v>
      </c>
      <c r="K2564" s="60">
        <f t="shared" si="59"/>
        <v>215.6</v>
      </c>
      <c r="L2564" s="60"/>
      <c r="M2564" s="55" t="s">
        <v>51</v>
      </c>
      <c r="N2564" s="60">
        <f t="shared" si="57"/>
        <v>215.6</v>
      </c>
      <c r="O2564" s="54">
        <v>45846</v>
      </c>
      <c r="P2564" s="97">
        <v>1512</v>
      </c>
      <c r="R2564" t="str">
        <f t="shared" si="62"/>
        <v>Jun/25</v>
      </c>
    </row>
    <row r="2565" spans="2:18" ht="15.75" customHeight="1">
      <c r="B2565" s="54">
        <v>45831</v>
      </c>
      <c r="C2565" s="55" t="s">
        <v>263</v>
      </c>
      <c r="D2565" s="55">
        <v>2025</v>
      </c>
      <c r="E2565" s="56">
        <v>5</v>
      </c>
      <c r="F2565" s="58" t="s">
        <v>588</v>
      </c>
      <c r="G2565" s="57" t="s">
        <v>46</v>
      </c>
      <c r="H2565" s="58" t="s">
        <v>293</v>
      </c>
      <c r="I2565" s="59" t="s">
        <v>42</v>
      </c>
      <c r="J2565" s="96">
        <v>46.9</v>
      </c>
      <c r="K2565" s="60">
        <f t="shared" si="59"/>
        <v>234.5</v>
      </c>
      <c r="L2565" s="60"/>
      <c r="M2565" s="55" t="s">
        <v>51</v>
      </c>
      <c r="N2565" s="60">
        <f t="shared" si="57"/>
        <v>234.5</v>
      </c>
      <c r="O2565" s="54">
        <v>45846</v>
      </c>
      <c r="P2565" s="97">
        <v>1512</v>
      </c>
      <c r="R2565" t="str">
        <f t="shared" si="62"/>
        <v>Jun/25</v>
      </c>
    </row>
    <row r="2566" spans="2:18" ht="15.75" customHeight="1">
      <c r="B2566" s="54">
        <v>45832</v>
      </c>
      <c r="C2566" s="55" t="s">
        <v>263</v>
      </c>
      <c r="D2566" s="55">
        <v>2025</v>
      </c>
      <c r="E2566" s="56">
        <v>2</v>
      </c>
      <c r="F2566" s="58" t="s">
        <v>486</v>
      </c>
      <c r="G2566" s="57" t="s">
        <v>46</v>
      </c>
      <c r="H2566" s="58" t="s">
        <v>220</v>
      </c>
      <c r="I2566" s="59" t="s">
        <v>42</v>
      </c>
      <c r="J2566" s="96">
        <v>6</v>
      </c>
      <c r="K2566" s="60">
        <f t="shared" si="59"/>
        <v>12</v>
      </c>
      <c r="L2566" s="60"/>
      <c r="M2566" s="55" t="s">
        <v>43</v>
      </c>
      <c r="N2566" s="60">
        <f t="shared" si="57"/>
        <v>12</v>
      </c>
      <c r="O2566" s="54">
        <v>45838</v>
      </c>
      <c r="P2566" s="97">
        <v>26112</v>
      </c>
      <c r="R2566" t="str">
        <f t="shared" si="62"/>
        <v>Jun/25</v>
      </c>
    </row>
    <row r="2567" spans="2:18" ht="15.75" customHeight="1">
      <c r="B2567" s="54">
        <v>45832</v>
      </c>
      <c r="C2567" s="55" t="s">
        <v>263</v>
      </c>
      <c r="D2567" s="55">
        <v>2025</v>
      </c>
      <c r="E2567" s="56">
        <v>1</v>
      </c>
      <c r="F2567" s="58" t="s">
        <v>743</v>
      </c>
      <c r="G2567" s="57" t="s">
        <v>46</v>
      </c>
      <c r="H2567" s="58" t="s">
        <v>220</v>
      </c>
      <c r="I2567" s="59" t="s">
        <v>42</v>
      </c>
      <c r="J2567" s="96">
        <v>8.5</v>
      </c>
      <c r="K2567" s="60">
        <f t="shared" si="59"/>
        <v>8.5</v>
      </c>
      <c r="L2567" s="60"/>
      <c r="M2567" s="55" t="s">
        <v>43</v>
      </c>
      <c r="N2567" s="60">
        <f t="shared" si="57"/>
        <v>8.5</v>
      </c>
      <c r="O2567" s="54">
        <v>45838</v>
      </c>
      <c r="P2567" s="97">
        <v>26112</v>
      </c>
      <c r="R2567" t="str">
        <f t="shared" si="62"/>
        <v>Jun/25</v>
      </c>
    </row>
    <row r="2568" spans="2:18" ht="15.75" customHeight="1">
      <c r="B2568" s="54">
        <v>45832</v>
      </c>
      <c r="C2568" s="55" t="s">
        <v>263</v>
      </c>
      <c r="D2568" s="55">
        <v>2025</v>
      </c>
      <c r="E2568" s="56">
        <v>1</v>
      </c>
      <c r="F2568" s="58" t="s">
        <v>355</v>
      </c>
      <c r="G2568" s="57" t="s">
        <v>40</v>
      </c>
      <c r="H2568" s="58" t="s">
        <v>220</v>
      </c>
      <c r="I2568" s="59" t="s">
        <v>42</v>
      </c>
      <c r="J2568" s="96">
        <v>80</v>
      </c>
      <c r="K2568" s="60">
        <f t="shared" si="59"/>
        <v>80</v>
      </c>
      <c r="L2568" s="60"/>
      <c r="M2568" s="55" t="s">
        <v>43</v>
      </c>
      <c r="N2568" s="60">
        <f t="shared" si="57"/>
        <v>80</v>
      </c>
      <c r="O2568" s="54">
        <v>45838</v>
      </c>
      <c r="P2568" s="97">
        <v>26112</v>
      </c>
      <c r="R2568" t="str">
        <f t="shared" si="62"/>
        <v>Jun/25</v>
      </c>
    </row>
    <row r="2569" spans="2:18" ht="15.75" customHeight="1">
      <c r="B2569" s="54">
        <v>45832</v>
      </c>
      <c r="C2569" s="55" t="s">
        <v>263</v>
      </c>
      <c r="D2569" s="55">
        <v>2025</v>
      </c>
      <c r="E2569" s="56">
        <v>2</v>
      </c>
      <c r="F2569" s="58" t="s">
        <v>985</v>
      </c>
      <c r="G2569" s="57" t="s">
        <v>40</v>
      </c>
      <c r="H2569" s="58" t="s">
        <v>220</v>
      </c>
      <c r="I2569" s="59" t="s">
        <v>42</v>
      </c>
      <c r="J2569" s="96">
        <v>3</v>
      </c>
      <c r="K2569" s="60">
        <f t="shared" si="59"/>
        <v>6</v>
      </c>
      <c r="L2569" s="60"/>
      <c r="M2569" s="55" t="s">
        <v>43</v>
      </c>
      <c r="N2569" s="60">
        <f t="shared" si="57"/>
        <v>6</v>
      </c>
      <c r="O2569" s="54">
        <v>45838</v>
      </c>
      <c r="P2569" s="97">
        <v>26112</v>
      </c>
      <c r="R2569" t="str">
        <f t="shared" si="62"/>
        <v>Jun/25</v>
      </c>
    </row>
    <row r="2570" spans="2:18" ht="15.75" customHeight="1">
      <c r="B2570" s="54">
        <v>45832</v>
      </c>
      <c r="C2570" s="55" t="s">
        <v>263</v>
      </c>
      <c r="D2570" s="55">
        <v>2025</v>
      </c>
      <c r="E2570" s="56">
        <v>8</v>
      </c>
      <c r="F2570" s="58" t="s">
        <v>886</v>
      </c>
      <c r="G2570" s="57" t="s">
        <v>40</v>
      </c>
      <c r="H2570" s="58" t="s">
        <v>220</v>
      </c>
      <c r="I2570" s="59" t="s">
        <v>42</v>
      </c>
      <c r="J2570" s="96">
        <v>1.0249999999999999</v>
      </c>
      <c r="K2570" s="60">
        <f t="shared" si="59"/>
        <v>8.1999999999999993</v>
      </c>
      <c r="L2570" s="60"/>
      <c r="M2570" s="55" t="s">
        <v>43</v>
      </c>
      <c r="N2570" s="60">
        <f t="shared" si="57"/>
        <v>8.1999999999999993</v>
      </c>
      <c r="O2570" s="54">
        <v>45838</v>
      </c>
      <c r="P2570" s="97">
        <v>26112</v>
      </c>
      <c r="R2570" t="str">
        <f t="shared" si="62"/>
        <v>Jun/25</v>
      </c>
    </row>
    <row r="2571" spans="2:18" ht="15.75" customHeight="1">
      <c r="B2571" s="54">
        <v>45832</v>
      </c>
      <c r="C2571" s="55" t="s">
        <v>263</v>
      </c>
      <c r="D2571" s="55">
        <v>2025</v>
      </c>
      <c r="E2571" s="56">
        <v>1</v>
      </c>
      <c r="F2571" s="58" t="s">
        <v>455</v>
      </c>
      <c r="G2571" s="57" t="s">
        <v>46</v>
      </c>
      <c r="H2571" s="58" t="s">
        <v>220</v>
      </c>
      <c r="I2571" s="59" t="s">
        <v>42</v>
      </c>
      <c r="J2571" s="96">
        <v>3.5</v>
      </c>
      <c r="K2571" s="60">
        <f t="shared" si="59"/>
        <v>3.5</v>
      </c>
      <c r="L2571" s="60"/>
      <c r="M2571" s="55" t="s">
        <v>43</v>
      </c>
      <c r="N2571" s="60">
        <f t="shared" si="57"/>
        <v>3.5</v>
      </c>
      <c r="O2571" s="54">
        <v>45838</v>
      </c>
      <c r="P2571" s="97">
        <v>26112</v>
      </c>
      <c r="R2571" t="str">
        <f t="shared" si="62"/>
        <v>Jun/25</v>
      </c>
    </row>
    <row r="2572" spans="2:18" ht="15.75" customHeight="1">
      <c r="B2572" s="54">
        <v>45832</v>
      </c>
      <c r="C2572" s="55" t="s">
        <v>263</v>
      </c>
      <c r="D2572" s="55">
        <v>2025</v>
      </c>
      <c r="E2572" s="56">
        <v>6</v>
      </c>
      <c r="F2572" s="58" t="s">
        <v>64</v>
      </c>
      <c r="G2572" s="57" t="s">
        <v>46</v>
      </c>
      <c r="H2572" s="58" t="s">
        <v>65</v>
      </c>
      <c r="I2572" s="59" t="s">
        <v>42</v>
      </c>
      <c r="J2572" s="96">
        <v>32.99</v>
      </c>
      <c r="K2572" s="60">
        <f t="shared" si="59"/>
        <v>197.94</v>
      </c>
      <c r="L2572" s="60"/>
      <c r="M2572" s="55" t="s">
        <v>43</v>
      </c>
      <c r="N2572" s="60">
        <f t="shared" si="57"/>
        <v>197.94</v>
      </c>
      <c r="O2572" s="54">
        <v>45838</v>
      </c>
      <c r="P2572" s="97">
        <v>21767</v>
      </c>
      <c r="R2572" t="str">
        <f t="shared" si="62"/>
        <v>Jun/25</v>
      </c>
    </row>
    <row r="2573" spans="2:18" ht="15.75" customHeight="1">
      <c r="B2573" s="54">
        <v>45832</v>
      </c>
      <c r="C2573" s="55" t="s">
        <v>263</v>
      </c>
      <c r="D2573" s="55">
        <v>2025</v>
      </c>
      <c r="E2573" s="56">
        <v>4</v>
      </c>
      <c r="F2573" s="58" t="s">
        <v>66</v>
      </c>
      <c r="G2573" s="57" t="s">
        <v>46</v>
      </c>
      <c r="H2573" s="58" t="s">
        <v>65</v>
      </c>
      <c r="I2573" s="59" t="s">
        <v>42</v>
      </c>
      <c r="J2573" s="96">
        <v>27</v>
      </c>
      <c r="K2573" s="60">
        <f t="shared" si="59"/>
        <v>108</v>
      </c>
      <c r="L2573" s="60"/>
      <c r="M2573" s="55" t="s">
        <v>43</v>
      </c>
      <c r="N2573" s="60">
        <f t="shared" si="57"/>
        <v>108</v>
      </c>
      <c r="O2573" s="54">
        <v>45838</v>
      </c>
      <c r="P2573" s="97">
        <v>21767</v>
      </c>
      <c r="R2573" t="str">
        <f t="shared" si="62"/>
        <v>Jun/25</v>
      </c>
    </row>
    <row r="2574" spans="2:18" ht="15.75" customHeight="1">
      <c r="B2574" s="54">
        <v>45832</v>
      </c>
      <c r="C2574" s="55" t="s">
        <v>263</v>
      </c>
      <c r="D2574" s="55">
        <v>2025</v>
      </c>
      <c r="E2574" s="56">
        <v>4</v>
      </c>
      <c r="F2574" s="58" t="s">
        <v>948</v>
      </c>
      <c r="G2574" s="57" t="s">
        <v>46</v>
      </c>
      <c r="H2574" s="58" t="s">
        <v>65</v>
      </c>
      <c r="I2574" s="59" t="s">
        <v>42</v>
      </c>
      <c r="J2574" s="96">
        <v>35.9</v>
      </c>
      <c r="K2574" s="60">
        <f t="shared" si="59"/>
        <v>143.6</v>
      </c>
      <c r="L2574" s="60"/>
      <c r="M2574" s="55" t="s">
        <v>43</v>
      </c>
      <c r="N2574" s="60">
        <f t="shared" si="57"/>
        <v>143.6</v>
      </c>
      <c r="O2574" s="54">
        <v>45838</v>
      </c>
      <c r="P2574" s="97">
        <v>21767</v>
      </c>
      <c r="R2574" t="str">
        <f t="shared" si="62"/>
        <v>Jun/25</v>
      </c>
    </row>
    <row r="2575" spans="2:18" ht="15.75" customHeight="1">
      <c r="B2575" s="54">
        <v>45832</v>
      </c>
      <c r="C2575" s="55" t="s">
        <v>263</v>
      </c>
      <c r="D2575" s="55">
        <v>2025</v>
      </c>
      <c r="E2575" s="56">
        <v>3</v>
      </c>
      <c r="F2575" s="58" t="s">
        <v>814</v>
      </c>
      <c r="G2575" s="57" t="s">
        <v>40</v>
      </c>
      <c r="H2575" s="58" t="s">
        <v>223</v>
      </c>
      <c r="I2575" s="59" t="s">
        <v>42</v>
      </c>
      <c r="J2575" s="96">
        <v>120</v>
      </c>
      <c r="K2575" s="60">
        <f t="shared" si="59"/>
        <v>360</v>
      </c>
      <c r="L2575" s="60"/>
      <c r="M2575" s="55" t="s">
        <v>51</v>
      </c>
      <c r="N2575" s="60">
        <f t="shared" si="57"/>
        <v>360</v>
      </c>
      <c r="O2575" s="54">
        <v>45839</v>
      </c>
      <c r="P2575" s="97">
        <v>1409428</v>
      </c>
      <c r="R2575" t="str">
        <f t="shared" si="62"/>
        <v>Jun/25</v>
      </c>
    </row>
    <row r="2576" spans="2:18" ht="15.75" customHeight="1">
      <c r="B2576" s="54">
        <v>45832</v>
      </c>
      <c r="C2576" s="55" t="s">
        <v>263</v>
      </c>
      <c r="D2576" s="55">
        <v>2025</v>
      </c>
      <c r="E2576" s="56">
        <v>24</v>
      </c>
      <c r="F2576" s="58" t="s">
        <v>190</v>
      </c>
      <c r="G2576" s="57" t="s">
        <v>96</v>
      </c>
      <c r="H2576" s="58" t="s">
        <v>223</v>
      </c>
      <c r="I2576" s="59" t="s">
        <v>42</v>
      </c>
      <c r="J2576" s="96">
        <v>6.73</v>
      </c>
      <c r="K2576" s="60">
        <f t="shared" si="59"/>
        <v>161.52000000000001</v>
      </c>
      <c r="L2576" s="60"/>
      <c r="M2576" s="55" t="s">
        <v>51</v>
      </c>
      <c r="N2576" s="60">
        <f t="shared" si="57"/>
        <v>161.52000000000001</v>
      </c>
      <c r="O2576" s="54">
        <v>45839</v>
      </c>
      <c r="P2576" s="97">
        <v>1409428</v>
      </c>
      <c r="R2576" t="str">
        <f t="shared" si="62"/>
        <v>Jun/25</v>
      </c>
    </row>
    <row r="2577" spans="2:18" ht="15.75" customHeight="1">
      <c r="B2577" s="54">
        <v>45832</v>
      </c>
      <c r="C2577" s="55" t="s">
        <v>263</v>
      </c>
      <c r="D2577" s="55">
        <v>2025</v>
      </c>
      <c r="E2577" s="56">
        <v>48</v>
      </c>
      <c r="F2577" s="58" t="s">
        <v>668</v>
      </c>
      <c r="G2577" s="57" t="s">
        <v>96</v>
      </c>
      <c r="H2577" s="58" t="s">
        <v>223</v>
      </c>
      <c r="I2577" s="59" t="s">
        <v>42</v>
      </c>
      <c r="J2577" s="96">
        <v>6.73</v>
      </c>
      <c r="K2577" s="60">
        <f t="shared" si="59"/>
        <v>323.04000000000002</v>
      </c>
      <c r="L2577" s="60"/>
      <c r="M2577" s="55" t="s">
        <v>51</v>
      </c>
      <c r="N2577" s="60">
        <f t="shared" si="57"/>
        <v>323.04000000000002</v>
      </c>
      <c r="O2577" s="54">
        <v>45839</v>
      </c>
      <c r="P2577" s="97">
        <v>1409428</v>
      </c>
      <c r="R2577" t="str">
        <f t="shared" si="62"/>
        <v>Jun/25</v>
      </c>
    </row>
    <row r="2578" spans="2:18" ht="15.75" customHeight="1">
      <c r="B2578" s="54">
        <v>45832</v>
      </c>
      <c r="C2578" s="55" t="s">
        <v>263</v>
      </c>
      <c r="D2578" s="55">
        <v>2025</v>
      </c>
      <c r="E2578" s="56">
        <v>24</v>
      </c>
      <c r="F2578" s="58" t="s">
        <v>192</v>
      </c>
      <c r="G2578" s="57" t="s">
        <v>96</v>
      </c>
      <c r="H2578" s="58" t="s">
        <v>223</v>
      </c>
      <c r="I2578" s="59" t="s">
        <v>42</v>
      </c>
      <c r="J2578" s="96">
        <v>6.73</v>
      </c>
      <c r="K2578" s="60">
        <f t="shared" si="59"/>
        <v>161.52000000000001</v>
      </c>
      <c r="L2578" s="60"/>
      <c r="M2578" s="55" t="s">
        <v>51</v>
      </c>
      <c r="N2578" s="60">
        <f t="shared" si="57"/>
        <v>161.52000000000001</v>
      </c>
      <c r="O2578" s="54">
        <v>45839</v>
      </c>
      <c r="P2578" s="97">
        <v>1409428</v>
      </c>
      <c r="R2578" t="str">
        <f t="shared" si="62"/>
        <v>Jun/25</v>
      </c>
    </row>
    <row r="2579" spans="2:18" ht="15.75" customHeight="1">
      <c r="B2579" s="54">
        <v>45832</v>
      </c>
      <c r="C2579" s="55" t="s">
        <v>263</v>
      </c>
      <c r="D2579" s="55">
        <v>2025</v>
      </c>
      <c r="E2579" s="56">
        <v>72</v>
      </c>
      <c r="F2579" s="58" t="s">
        <v>188</v>
      </c>
      <c r="G2579" s="57" t="s">
        <v>96</v>
      </c>
      <c r="H2579" s="58" t="s">
        <v>223</v>
      </c>
      <c r="I2579" s="59" t="s">
        <v>42</v>
      </c>
      <c r="J2579" s="96">
        <v>7</v>
      </c>
      <c r="K2579" s="60">
        <f t="shared" si="59"/>
        <v>504</v>
      </c>
      <c r="L2579" s="60"/>
      <c r="M2579" s="55" t="s">
        <v>51</v>
      </c>
      <c r="N2579" s="60">
        <f t="shared" si="57"/>
        <v>504</v>
      </c>
      <c r="O2579" s="54">
        <v>45839</v>
      </c>
      <c r="P2579" s="97">
        <v>1409428</v>
      </c>
      <c r="R2579" t="str">
        <f t="shared" si="62"/>
        <v>Jun/25</v>
      </c>
    </row>
    <row r="2580" spans="2:18" ht="15.75" customHeight="1">
      <c r="B2580" s="54">
        <v>45832</v>
      </c>
      <c r="C2580" s="55" t="s">
        <v>263</v>
      </c>
      <c r="D2580" s="55">
        <v>2025</v>
      </c>
      <c r="E2580" s="56">
        <v>48</v>
      </c>
      <c r="F2580" s="58" t="s">
        <v>191</v>
      </c>
      <c r="G2580" s="57" t="s">
        <v>96</v>
      </c>
      <c r="H2580" s="58" t="s">
        <v>223</v>
      </c>
      <c r="I2580" s="59" t="s">
        <v>42</v>
      </c>
      <c r="J2580" s="96">
        <v>6.73</v>
      </c>
      <c r="K2580" s="60">
        <f t="shared" si="59"/>
        <v>323.04000000000002</v>
      </c>
      <c r="L2580" s="60"/>
      <c r="M2580" s="55" t="s">
        <v>51</v>
      </c>
      <c r="N2580" s="60">
        <f t="shared" si="57"/>
        <v>323.04000000000002</v>
      </c>
      <c r="O2580" s="54">
        <v>45839</v>
      </c>
      <c r="P2580" s="97">
        <v>1409428</v>
      </c>
      <c r="R2580" t="str">
        <f t="shared" si="62"/>
        <v>Jun/25</v>
      </c>
    </row>
    <row r="2581" spans="2:18" ht="15.75" customHeight="1">
      <c r="B2581" s="54">
        <v>45832</v>
      </c>
      <c r="C2581" s="55" t="s">
        <v>263</v>
      </c>
      <c r="D2581" s="55">
        <v>2025</v>
      </c>
      <c r="E2581" s="56">
        <v>4</v>
      </c>
      <c r="F2581" s="58" t="s">
        <v>1028</v>
      </c>
      <c r="G2581" s="57" t="s">
        <v>40</v>
      </c>
      <c r="H2581" s="58" t="s">
        <v>223</v>
      </c>
      <c r="I2581" s="59" t="s">
        <v>42</v>
      </c>
      <c r="J2581" s="96">
        <v>120</v>
      </c>
      <c r="K2581" s="60">
        <f t="shared" si="59"/>
        <v>480</v>
      </c>
      <c r="L2581" s="60"/>
      <c r="M2581" s="55" t="s">
        <v>51</v>
      </c>
      <c r="N2581" s="60">
        <f t="shared" si="57"/>
        <v>480</v>
      </c>
      <c r="O2581" s="54">
        <v>45839</v>
      </c>
      <c r="P2581" s="97">
        <v>1409428</v>
      </c>
      <c r="R2581" t="str">
        <f t="shared" si="62"/>
        <v>Jun/25</v>
      </c>
    </row>
    <row r="2582" spans="2:18" ht="15.75" customHeight="1">
      <c r="B2582" s="54">
        <v>45832</v>
      </c>
      <c r="C2582" s="55" t="s">
        <v>263</v>
      </c>
      <c r="D2582" s="55">
        <v>2025</v>
      </c>
      <c r="E2582" s="56">
        <v>20</v>
      </c>
      <c r="F2582" s="58" t="s">
        <v>959</v>
      </c>
      <c r="G2582" s="57" t="s">
        <v>40</v>
      </c>
      <c r="H2582" s="58" t="s">
        <v>960</v>
      </c>
      <c r="I2582" s="59" t="s">
        <v>42</v>
      </c>
      <c r="J2582" s="96">
        <v>23</v>
      </c>
      <c r="K2582" s="60">
        <f t="shared" si="59"/>
        <v>460</v>
      </c>
      <c r="L2582" s="60"/>
      <c r="M2582" s="55" t="s">
        <v>51</v>
      </c>
      <c r="N2582" s="60">
        <f t="shared" si="57"/>
        <v>460</v>
      </c>
      <c r="O2582" s="54">
        <v>45828</v>
      </c>
      <c r="P2582" s="97">
        <v>9794</v>
      </c>
      <c r="R2582" t="str">
        <f t="shared" si="62"/>
        <v>Jun/25</v>
      </c>
    </row>
    <row r="2583" spans="2:18" ht="15.75" customHeight="1">
      <c r="B2583" s="54">
        <v>45832</v>
      </c>
      <c r="C2583" s="55" t="s">
        <v>263</v>
      </c>
      <c r="D2583" s="55">
        <v>2025</v>
      </c>
      <c r="E2583" s="56">
        <v>1</v>
      </c>
      <c r="F2583" s="58" t="s">
        <v>1029</v>
      </c>
      <c r="G2583" s="57" t="s">
        <v>61</v>
      </c>
      <c r="H2583" s="58" t="s">
        <v>342</v>
      </c>
      <c r="I2583" s="59" t="s">
        <v>42</v>
      </c>
      <c r="J2583" s="96">
        <v>156.94</v>
      </c>
      <c r="K2583" s="60">
        <f t="shared" si="59"/>
        <v>156.94</v>
      </c>
      <c r="L2583" s="60"/>
      <c r="M2583" s="55" t="s">
        <v>43</v>
      </c>
      <c r="N2583" s="60">
        <f t="shared" si="57"/>
        <v>156.94</v>
      </c>
      <c r="O2583" s="54">
        <v>45832</v>
      </c>
      <c r="P2583" s="97">
        <v>0</v>
      </c>
      <c r="R2583" t="str">
        <f t="shared" si="62"/>
        <v>Jun/25</v>
      </c>
    </row>
    <row r="2584" spans="2:18" ht="15.75" customHeight="1">
      <c r="B2584" s="54">
        <v>45832</v>
      </c>
      <c r="C2584" s="55" t="s">
        <v>263</v>
      </c>
      <c r="D2584" s="55">
        <v>2025</v>
      </c>
      <c r="E2584" s="56">
        <v>1</v>
      </c>
      <c r="F2584" s="58" t="s">
        <v>1030</v>
      </c>
      <c r="G2584" s="57" t="s">
        <v>61</v>
      </c>
      <c r="H2584" s="58" t="s">
        <v>1031</v>
      </c>
      <c r="I2584" s="59" t="s">
        <v>42</v>
      </c>
      <c r="J2584" s="96">
        <v>173.3</v>
      </c>
      <c r="K2584" s="60">
        <f t="shared" si="59"/>
        <v>173.3</v>
      </c>
      <c r="L2584" s="60"/>
      <c r="M2584" s="55" t="s">
        <v>43</v>
      </c>
      <c r="N2584" s="60">
        <f t="shared" si="57"/>
        <v>173.3</v>
      </c>
      <c r="O2584" s="54">
        <v>45832</v>
      </c>
      <c r="P2584" s="97">
        <v>0</v>
      </c>
      <c r="R2584" t="str">
        <f t="shared" si="62"/>
        <v>Jun/25</v>
      </c>
    </row>
    <row r="2585" spans="2:18" ht="15.75" customHeight="1">
      <c r="B2585" s="54">
        <v>45832</v>
      </c>
      <c r="C2585" s="55" t="s">
        <v>263</v>
      </c>
      <c r="D2585" s="55">
        <v>2025</v>
      </c>
      <c r="E2585" s="56">
        <v>1</v>
      </c>
      <c r="F2585" s="58" t="s">
        <v>1032</v>
      </c>
      <c r="G2585" s="57" t="s">
        <v>61</v>
      </c>
      <c r="H2585" s="58" t="s">
        <v>342</v>
      </c>
      <c r="I2585" s="59" t="s">
        <v>42</v>
      </c>
      <c r="J2585" s="96">
        <v>165.3</v>
      </c>
      <c r="K2585" s="60">
        <f t="shared" si="59"/>
        <v>165.3</v>
      </c>
      <c r="L2585" s="60"/>
      <c r="M2585" s="55" t="s">
        <v>43</v>
      </c>
      <c r="N2585" s="60">
        <f t="shared" si="57"/>
        <v>165.3</v>
      </c>
      <c r="O2585" s="54">
        <v>45832</v>
      </c>
      <c r="P2585" s="97">
        <v>0</v>
      </c>
      <c r="R2585" t="str">
        <f t="shared" si="62"/>
        <v>Jun/25</v>
      </c>
    </row>
    <row r="2586" spans="2:18" ht="15.75" customHeight="1">
      <c r="B2586" s="54">
        <v>45832</v>
      </c>
      <c r="C2586" s="55" t="s">
        <v>263</v>
      </c>
      <c r="D2586" s="55">
        <v>2025</v>
      </c>
      <c r="E2586" s="56">
        <v>1</v>
      </c>
      <c r="F2586" s="58" t="s">
        <v>1033</v>
      </c>
      <c r="G2586" s="57" t="s">
        <v>61</v>
      </c>
      <c r="H2586" s="58" t="s">
        <v>759</v>
      </c>
      <c r="I2586" s="59" t="s">
        <v>42</v>
      </c>
      <c r="J2586" s="96">
        <v>1000</v>
      </c>
      <c r="K2586" s="60">
        <f t="shared" si="59"/>
        <v>1000</v>
      </c>
      <c r="L2586" s="60"/>
      <c r="M2586" s="55" t="s">
        <v>43</v>
      </c>
      <c r="N2586" s="60">
        <f t="shared" si="57"/>
        <v>1000</v>
      </c>
      <c r="O2586" s="54">
        <v>45832</v>
      </c>
      <c r="P2586" s="97">
        <v>0</v>
      </c>
      <c r="R2586" t="str">
        <f t="shared" si="62"/>
        <v>Jun/25</v>
      </c>
    </row>
    <row r="2587" spans="2:18" ht="15.75" customHeight="1">
      <c r="B2587" s="54">
        <v>45832</v>
      </c>
      <c r="C2587" s="55" t="s">
        <v>263</v>
      </c>
      <c r="D2587" s="55">
        <v>2025</v>
      </c>
      <c r="E2587" s="56">
        <v>5</v>
      </c>
      <c r="F2587" s="58" t="s">
        <v>893</v>
      </c>
      <c r="G2587" s="57" t="s">
        <v>96</v>
      </c>
      <c r="H2587" s="58" t="s">
        <v>570</v>
      </c>
      <c r="I2587" s="59" t="s">
        <v>42</v>
      </c>
      <c r="J2587" s="96">
        <v>19.489999999999998</v>
      </c>
      <c r="K2587" s="60">
        <f t="shared" si="59"/>
        <v>97.449999999999989</v>
      </c>
      <c r="L2587" s="60"/>
      <c r="M2587" s="55" t="s">
        <v>51</v>
      </c>
      <c r="N2587" s="60">
        <f t="shared" si="57"/>
        <v>97.449999999999989</v>
      </c>
      <c r="O2587" s="54">
        <v>45838</v>
      </c>
      <c r="P2587" s="97">
        <v>660088</v>
      </c>
      <c r="R2587" t="str">
        <f t="shared" si="62"/>
        <v>Jun/25</v>
      </c>
    </row>
    <row r="2588" spans="2:18" ht="15.75" customHeight="1">
      <c r="B2588" s="54">
        <v>45832</v>
      </c>
      <c r="C2588" s="55" t="s">
        <v>263</v>
      </c>
      <c r="D2588" s="55">
        <v>2025</v>
      </c>
      <c r="E2588" s="56">
        <v>9</v>
      </c>
      <c r="F2588" s="58" t="s">
        <v>649</v>
      </c>
      <c r="G2588" s="57" t="s">
        <v>96</v>
      </c>
      <c r="H2588" s="58" t="s">
        <v>570</v>
      </c>
      <c r="I2588" s="59" t="s">
        <v>42</v>
      </c>
      <c r="J2588" s="96">
        <v>17.41</v>
      </c>
      <c r="K2588" s="60">
        <f t="shared" si="59"/>
        <v>156.69</v>
      </c>
      <c r="L2588" s="60"/>
      <c r="M2588" s="55" t="s">
        <v>51</v>
      </c>
      <c r="N2588" s="60">
        <f t="shared" si="57"/>
        <v>156.69</v>
      </c>
      <c r="O2588" s="54">
        <v>45838</v>
      </c>
      <c r="P2588" s="97">
        <v>660088</v>
      </c>
      <c r="R2588" t="str">
        <f t="shared" si="62"/>
        <v>Jun/25</v>
      </c>
    </row>
    <row r="2589" spans="2:18" ht="15.75" customHeight="1">
      <c r="B2589" s="54">
        <v>45832</v>
      </c>
      <c r="C2589" s="55" t="s">
        <v>263</v>
      </c>
      <c r="D2589" s="55">
        <v>2025</v>
      </c>
      <c r="E2589" s="56">
        <v>13</v>
      </c>
      <c r="F2589" s="58" t="s">
        <v>904</v>
      </c>
      <c r="G2589" s="57" t="s">
        <v>96</v>
      </c>
      <c r="H2589" s="58" t="s">
        <v>570</v>
      </c>
      <c r="I2589" s="59" t="s">
        <v>42</v>
      </c>
      <c r="J2589" s="96">
        <v>36.9</v>
      </c>
      <c r="K2589" s="60">
        <f t="shared" si="59"/>
        <v>479.7</v>
      </c>
      <c r="L2589" s="60"/>
      <c r="M2589" s="55" t="s">
        <v>51</v>
      </c>
      <c r="N2589" s="60">
        <f t="shared" si="57"/>
        <v>479.7</v>
      </c>
      <c r="O2589" s="54">
        <v>45838</v>
      </c>
      <c r="P2589" s="97">
        <v>660088</v>
      </c>
      <c r="R2589" t="str">
        <f t="shared" si="62"/>
        <v>Jun/25</v>
      </c>
    </row>
    <row r="2590" spans="2:18" ht="15.75" customHeight="1">
      <c r="B2590" s="54">
        <v>45832</v>
      </c>
      <c r="C2590" s="55" t="s">
        <v>263</v>
      </c>
      <c r="D2590" s="55">
        <v>2025</v>
      </c>
      <c r="E2590" s="56">
        <v>21</v>
      </c>
      <c r="F2590" s="58" t="s">
        <v>615</v>
      </c>
      <c r="G2590" s="57" t="s">
        <v>96</v>
      </c>
      <c r="H2590" s="58" t="s">
        <v>570</v>
      </c>
      <c r="I2590" s="59" t="s">
        <v>42</v>
      </c>
      <c r="J2590" s="96">
        <v>18.3</v>
      </c>
      <c r="K2590" s="60">
        <f t="shared" si="59"/>
        <v>384.3</v>
      </c>
      <c r="L2590" s="60"/>
      <c r="M2590" s="55" t="s">
        <v>51</v>
      </c>
      <c r="N2590" s="60">
        <f t="shared" si="57"/>
        <v>384.3</v>
      </c>
      <c r="O2590" s="54">
        <v>45838</v>
      </c>
      <c r="P2590" s="97">
        <v>660088</v>
      </c>
      <c r="R2590" t="str">
        <f t="shared" si="62"/>
        <v>Jun/25</v>
      </c>
    </row>
    <row r="2591" spans="2:18" ht="15.75" customHeight="1">
      <c r="B2591" s="54">
        <v>45832</v>
      </c>
      <c r="C2591" s="55" t="s">
        <v>263</v>
      </c>
      <c r="D2591" s="55">
        <v>2025</v>
      </c>
      <c r="E2591" s="56">
        <v>5</v>
      </c>
      <c r="F2591" s="58" t="s">
        <v>304</v>
      </c>
      <c r="G2591" s="57" t="s">
        <v>96</v>
      </c>
      <c r="H2591" s="58" t="s">
        <v>570</v>
      </c>
      <c r="I2591" s="59" t="s">
        <v>42</v>
      </c>
      <c r="J2591" s="96">
        <v>19.2</v>
      </c>
      <c r="K2591" s="60">
        <f t="shared" si="59"/>
        <v>96</v>
      </c>
      <c r="L2591" s="60"/>
      <c r="M2591" s="55" t="s">
        <v>51</v>
      </c>
      <c r="N2591" s="60">
        <f t="shared" si="57"/>
        <v>96</v>
      </c>
      <c r="O2591" s="54">
        <v>45838</v>
      </c>
      <c r="P2591" s="97">
        <v>660088</v>
      </c>
      <c r="R2591" t="str">
        <f t="shared" si="62"/>
        <v>Jun/25</v>
      </c>
    </row>
    <row r="2592" spans="2:18" ht="15.75" customHeight="1">
      <c r="B2592" s="54">
        <v>45832</v>
      </c>
      <c r="C2592" s="55" t="s">
        <v>263</v>
      </c>
      <c r="D2592" s="55">
        <v>2025</v>
      </c>
      <c r="E2592" s="56">
        <v>2</v>
      </c>
      <c r="F2592" s="58" t="s">
        <v>305</v>
      </c>
      <c r="G2592" s="57" t="s">
        <v>96</v>
      </c>
      <c r="H2592" s="58" t="s">
        <v>570</v>
      </c>
      <c r="I2592" s="59" t="s">
        <v>42</v>
      </c>
      <c r="J2592" s="96">
        <v>18.239999999999998</v>
      </c>
      <c r="K2592" s="60">
        <f t="shared" si="59"/>
        <v>36.479999999999997</v>
      </c>
      <c r="L2592" s="60"/>
      <c r="M2592" s="55" t="s">
        <v>51</v>
      </c>
      <c r="N2592" s="60">
        <f t="shared" si="57"/>
        <v>36.479999999999997</v>
      </c>
      <c r="O2592" s="54">
        <v>45838</v>
      </c>
      <c r="P2592" s="97">
        <v>660088</v>
      </c>
      <c r="R2592" t="str">
        <f t="shared" si="62"/>
        <v>Jun/25</v>
      </c>
    </row>
    <row r="2593" spans="2:18" ht="15.75" customHeight="1">
      <c r="B2593" s="54">
        <v>45832</v>
      </c>
      <c r="C2593" s="55" t="s">
        <v>263</v>
      </c>
      <c r="D2593" s="55">
        <v>2025</v>
      </c>
      <c r="E2593" s="56">
        <v>2</v>
      </c>
      <c r="F2593" s="58" t="s">
        <v>200</v>
      </c>
      <c r="G2593" s="57" t="s">
        <v>96</v>
      </c>
      <c r="H2593" s="58" t="s">
        <v>570</v>
      </c>
      <c r="I2593" s="59" t="s">
        <v>42</v>
      </c>
      <c r="J2593" s="96">
        <v>18.18</v>
      </c>
      <c r="K2593" s="60">
        <f t="shared" si="59"/>
        <v>36.36</v>
      </c>
      <c r="L2593" s="60"/>
      <c r="M2593" s="55" t="s">
        <v>51</v>
      </c>
      <c r="N2593" s="60">
        <f t="shared" si="57"/>
        <v>36.36</v>
      </c>
      <c r="O2593" s="54">
        <v>45838</v>
      </c>
      <c r="P2593" s="97">
        <v>660088</v>
      </c>
      <c r="R2593" t="str">
        <f t="shared" si="62"/>
        <v>Jun/25</v>
      </c>
    </row>
    <row r="2594" spans="2:18" ht="15.75" customHeight="1">
      <c r="B2594" s="54">
        <v>45832</v>
      </c>
      <c r="C2594" s="55" t="s">
        <v>263</v>
      </c>
      <c r="D2594" s="55">
        <v>2025</v>
      </c>
      <c r="E2594" s="56">
        <v>3</v>
      </c>
      <c r="F2594" s="58" t="s">
        <v>1034</v>
      </c>
      <c r="G2594" s="57" t="s">
        <v>96</v>
      </c>
      <c r="H2594" s="58" t="s">
        <v>570</v>
      </c>
      <c r="I2594" s="59" t="s">
        <v>42</v>
      </c>
      <c r="J2594" s="96">
        <v>18.18</v>
      </c>
      <c r="K2594" s="60">
        <f t="shared" si="59"/>
        <v>54.54</v>
      </c>
      <c r="L2594" s="60"/>
      <c r="M2594" s="55" t="s">
        <v>51</v>
      </c>
      <c r="N2594" s="60">
        <f t="shared" si="57"/>
        <v>54.54</v>
      </c>
      <c r="O2594" s="54">
        <v>45838</v>
      </c>
      <c r="P2594" s="97">
        <v>660088</v>
      </c>
      <c r="R2594" t="str">
        <f t="shared" si="62"/>
        <v>Jun/25</v>
      </c>
    </row>
    <row r="2595" spans="2:18" ht="15.75" customHeight="1">
      <c r="B2595" s="54">
        <v>45832</v>
      </c>
      <c r="C2595" s="55" t="s">
        <v>263</v>
      </c>
      <c r="D2595" s="55">
        <v>2025</v>
      </c>
      <c r="E2595" s="56">
        <v>3</v>
      </c>
      <c r="F2595" s="58" t="s">
        <v>495</v>
      </c>
      <c r="G2595" s="57" t="s">
        <v>96</v>
      </c>
      <c r="H2595" s="58" t="s">
        <v>570</v>
      </c>
      <c r="I2595" s="59" t="s">
        <v>42</v>
      </c>
      <c r="J2595" s="96">
        <v>16.38</v>
      </c>
      <c r="K2595" s="60">
        <f t="shared" si="59"/>
        <v>49.14</v>
      </c>
      <c r="L2595" s="60"/>
      <c r="M2595" s="55" t="s">
        <v>51</v>
      </c>
      <c r="N2595" s="60">
        <f t="shared" si="57"/>
        <v>49.14</v>
      </c>
      <c r="O2595" s="54">
        <v>45838</v>
      </c>
      <c r="P2595" s="97">
        <v>660088</v>
      </c>
      <c r="R2595" t="str">
        <f t="shared" si="62"/>
        <v>Jun/25</v>
      </c>
    </row>
    <row r="2596" spans="2:18" ht="15.75" customHeight="1">
      <c r="B2596" s="54">
        <v>45832</v>
      </c>
      <c r="C2596" s="55" t="s">
        <v>263</v>
      </c>
      <c r="D2596" s="55">
        <v>2025</v>
      </c>
      <c r="E2596" s="56">
        <v>6</v>
      </c>
      <c r="F2596" s="58" t="s">
        <v>201</v>
      </c>
      <c r="G2596" s="57" t="s">
        <v>96</v>
      </c>
      <c r="H2596" s="58" t="s">
        <v>570</v>
      </c>
      <c r="I2596" s="59" t="s">
        <v>42</v>
      </c>
      <c r="J2596" s="96">
        <v>18.239999999999998</v>
      </c>
      <c r="K2596" s="60">
        <f t="shared" si="59"/>
        <v>109.44</v>
      </c>
      <c r="L2596" s="60"/>
      <c r="M2596" s="55" t="s">
        <v>51</v>
      </c>
      <c r="N2596" s="60">
        <f t="shared" si="57"/>
        <v>109.44</v>
      </c>
      <c r="O2596" s="54">
        <v>45838</v>
      </c>
      <c r="P2596" s="97">
        <v>660088</v>
      </c>
      <c r="R2596" t="str">
        <f t="shared" si="62"/>
        <v>Jun/25</v>
      </c>
    </row>
    <row r="2597" spans="2:18" ht="15.75" customHeight="1">
      <c r="B2597" s="54">
        <v>45832</v>
      </c>
      <c r="C2597" s="55" t="s">
        <v>263</v>
      </c>
      <c r="D2597" s="55">
        <v>2025</v>
      </c>
      <c r="E2597" s="56">
        <v>5</v>
      </c>
      <c r="F2597" s="58" t="s">
        <v>358</v>
      </c>
      <c r="G2597" s="57" t="s">
        <v>96</v>
      </c>
      <c r="H2597" s="58" t="s">
        <v>570</v>
      </c>
      <c r="I2597" s="59" t="s">
        <v>42</v>
      </c>
      <c r="J2597" s="96">
        <v>17.41</v>
      </c>
      <c r="K2597" s="60">
        <f t="shared" si="59"/>
        <v>87.05</v>
      </c>
      <c r="L2597" s="60"/>
      <c r="M2597" s="55" t="s">
        <v>51</v>
      </c>
      <c r="N2597" s="60">
        <f t="shared" si="57"/>
        <v>87.05</v>
      </c>
      <c r="O2597" s="54">
        <v>45838</v>
      </c>
      <c r="P2597" s="97">
        <v>660088</v>
      </c>
      <c r="R2597" t="str">
        <f t="shared" si="62"/>
        <v>Jun/25</v>
      </c>
    </row>
    <row r="2598" spans="2:18" ht="15.75" customHeight="1">
      <c r="B2598" s="54">
        <v>45832</v>
      </c>
      <c r="C2598" s="55" t="s">
        <v>263</v>
      </c>
      <c r="D2598" s="55">
        <v>2025</v>
      </c>
      <c r="E2598" s="56">
        <v>3</v>
      </c>
      <c r="F2598" s="58" t="s">
        <v>196</v>
      </c>
      <c r="G2598" s="57" t="s">
        <v>46</v>
      </c>
      <c r="H2598" s="58" t="s">
        <v>195</v>
      </c>
      <c r="I2598" s="59" t="s">
        <v>42</v>
      </c>
      <c r="J2598" s="96">
        <v>223.6</v>
      </c>
      <c r="K2598" s="60">
        <f t="shared" si="59"/>
        <v>670.8</v>
      </c>
      <c r="L2598" s="60"/>
      <c r="M2598" s="55" t="s">
        <v>51</v>
      </c>
      <c r="N2598" s="60">
        <f t="shared" si="57"/>
        <v>670.8</v>
      </c>
      <c r="O2598" s="54">
        <v>45841</v>
      </c>
      <c r="P2598" s="97">
        <v>305115</v>
      </c>
      <c r="R2598" t="str">
        <f t="shared" si="62"/>
        <v>Jun/25</v>
      </c>
    </row>
    <row r="2599" spans="2:18" ht="15.75" customHeight="1">
      <c r="B2599" s="54">
        <v>45832</v>
      </c>
      <c r="C2599" s="55" t="s">
        <v>263</v>
      </c>
      <c r="D2599" s="55">
        <v>2025</v>
      </c>
      <c r="E2599" s="56">
        <v>3</v>
      </c>
      <c r="F2599" s="58" t="s">
        <v>936</v>
      </c>
      <c r="G2599" s="57" t="s">
        <v>46</v>
      </c>
      <c r="H2599" s="58" t="s">
        <v>195</v>
      </c>
      <c r="I2599" s="59" t="s">
        <v>42</v>
      </c>
      <c r="J2599" s="96">
        <v>310.95</v>
      </c>
      <c r="K2599" s="60">
        <f t="shared" si="59"/>
        <v>932.84999999999991</v>
      </c>
      <c r="L2599" s="60"/>
      <c r="M2599" s="55" t="s">
        <v>51</v>
      </c>
      <c r="N2599" s="60">
        <f t="shared" si="57"/>
        <v>932.84999999999991</v>
      </c>
      <c r="O2599" s="54">
        <v>45841</v>
      </c>
      <c r="P2599" s="97">
        <v>305115</v>
      </c>
      <c r="R2599" t="str">
        <f t="shared" si="62"/>
        <v>Jun/25</v>
      </c>
    </row>
    <row r="2600" spans="2:18" ht="15.75" customHeight="1">
      <c r="B2600" s="54">
        <v>45833</v>
      </c>
      <c r="C2600" s="55" t="s">
        <v>263</v>
      </c>
      <c r="D2600" s="55">
        <v>2025</v>
      </c>
      <c r="E2600" s="56">
        <v>1</v>
      </c>
      <c r="F2600" s="58" t="s">
        <v>39</v>
      </c>
      <c r="G2600" s="57" t="s">
        <v>40</v>
      </c>
      <c r="H2600" s="58" t="s">
        <v>300</v>
      </c>
      <c r="I2600" s="59" t="s">
        <v>42</v>
      </c>
      <c r="J2600" s="96">
        <v>421</v>
      </c>
      <c r="K2600" s="60">
        <f t="shared" si="59"/>
        <v>421</v>
      </c>
      <c r="L2600" s="60"/>
      <c r="M2600" s="55" t="s">
        <v>43</v>
      </c>
      <c r="N2600" s="60">
        <f t="shared" si="57"/>
        <v>421</v>
      </c>
      <c r="O2600" s="54">
        <v>45833</v>
      </c>
      <c r="P2600" s="97">
        <v>0</v>
      </c>
      <c r="R2600" t="str">
        <f t="shared" si="62"/>
        <v>Jun/25</v>
      </c>
    </row>
    <row r="2601" spans="2:18" ht="15.75" customHeight="1">
      <c r="B2601" s="54">
        <v>45833</v>
      </c>
      <c r="C2601" s="55" t="s">
        <v>263</v>
      </c>
      <c r="D2601" s="55">
        <v>2025</v>
      </c>
      <c r="E2601" s="56">
        <v>1</v>
      </c>
      <c r="F2601" s="58" t="s">
        <v>1016</v>
      </c>
      <c r="G2601" s="57" t="s">
        <v>46</v>
      </c>
      <c r="H2601" s="58" t="s">
        <v>125</v>
      </c>
      <c r="I2601" s="59" t="s">
        <v>42</v>
      </c>
      <c r="J2601" s="96">
        <v>80</v>
      </c>
      <c r="K2601" s="60">
        <f t="shared" si="59"/>
        <v>80</v>
      </c>
      <c r="L2601" s="60"/>
      <c r="M2601" s="55" t="s">
        <v>43</v>
      </c>
      <c r="N2601" s="60">
        <f t="shared" si="57"/>
        <v>80</v>
      </c>
      <c r="O2601" s="54">
        <v>45833</v>
      </c>
      <c r="P2601" s="97">
        <v>0</v>
      </c>
      <c r="R2601" t="str">
        <f t="shared" si="62"/>
        <v>Jun/25</v>
      </c>
    </row>
    <row r="2602" spans="2:18" ht="15.75" customHeight="1">
      <c r="B2602" s="54">
        <v>45833</v>
      </c>
      <c r="C2602" s="55" t="s">
        <v>263</v>
      </c>
      <c r="D2602" s="55">
        <v>2025</v>
      </c>
      <c r="E2602" s="56">
        <v>6</v>
      </c>
      <c r="F2602" s="58" t="s">
        <v>64</v>
      </c>
      <c r="G2602" s="57" t="s">
        <v>46</v>
      </c>
      <c r="H2602" s="58" t="s">
        <v>65</v>
      </c>
      <c r="I2602" s="59" t="s">
        <v>42</v>
      </c>
      <c r="J2602" s="96">
        <v>32.99</v>
      </c>
      <c r="K2602" s="60">
        <f t="shared" si="59"/>
        <v>197.94</v>
      </c>
      <c r="L2602" s="60"/>
      <c r="M2602" s="55" t="s">
        <v>43</v>
      </c>
      <c r="N2602" s="60">
        <f t="shared" si="57"/>
        <v>197.94</v>
      </c>
      <c r="O2602" s="54">
        <v>45838</v>
      </c>
      <c r="P2602" s="97">
        <v>21794</v>
      </c>
      <c r="R2602" t="str">
        <f t="shared" si="62"/>
        <v>Jun/25</v>
      </c>
    </row>
    <row r="2603" spans="2:18" ht="15.75" customHeight="1">
      <c r="B2603" s="54">
        <v>45833</v>
      </c>
      <c r="C2603" s="55" t="s">
        <v>263</v>
      </c>
      <c r="D2603" s="55">
        <v>2025</v>
      </c>
      <c r="E2603" s="56">
        <v>3</v>
      </c>
      <c r="F2603" s="58" t="s">
        <v>66</v>
      </c>
      <c r="G2603" s="57" t="s">
        <v>46</v>
      </c>
      <c r="H2603" s="58" t="s">
        <v>65</v>
      </c>
      <c r="I2603" s="59" t="s">
        <v>42</v>
      </c>
      <c r="J2603" s="96">
        <v>27</v>
      </c>
      <c r="K2603" s="60">
        <f t="shared" si="59"/>
        <v>81</v>
      </c>
      <c r="L2603" s="60"/>
      <c r="M2603" s="55" t="s">
        <v>43</v>
      </c>
      <c r="N2603" s="60">
        <f t="shared" si="57"/>
        <v>81</v>
      </c>
      <c r="O2603" s="54">
        <v>45838</v>
      </c>
      <c r="P2603" s="97">
        <v>21794</v>
      </c>
      <c r="R2603" t="str">
        <f t="shared" si="62"/>
        <v>Jun/25</v>
      </c>
    </row>
    <row r="2604" spans="2:18" ht="15.75" customHeight="1">
      <c r="B2604" s="54">
        <v>45834</v>
      </c>
      <c r="C2604" s="55" t="s">
        <v>263</v>
      </c>
      <c r="D2604" s="55">
        <v>2025</v>
      </c>
      <c r="E2604" s="56">
        <v>1</v>
      </c>
      <c r="F2604" s="58" t="s">
        <v>996</v>
      </c>
      <c r="G2604" s="57" t="s">
        <v>46</v>
      </c>
      <c r="H2604" s="58" t="s">
        <v>594</v>
      </c>
      <c r="I2604" s="59" t="s">
        <v>42</v>
      </c>
      <c r="J2604" s="96">
        <v>143.82</v>
      </c>
      <c r="K2604" s="60">
        <f t="shared" si="59"/>
        <v>143.82</v>
      </c>
      <c r="L2604" s="60"/>
      <c r="M2604" s="55" t="s">
        <v>51</v>
      </c>
      <c r="N2604" s="60">
        <f t="shared" si="57"/>
        <v>143.82</v>
      </c>
      <c r="O2604" s="54">
        <v>45848</v>
      </c>
      <c r="P2604" s="97">
        <v>943663</v>
      </c>
      <c r="R2604" t="str">
        <f t="shared" si="62"/>
        <v>Jun/25</v>
      </c>
    </row>
    <row r="2605" spans="2:18" ht="15.75" customHeight="1">
      <c r="B2605" s="54">
        <v>45834</v>
      </c>
      <c r="C2605" s="55" t="s">
        <v>263</v>
      </c>
      <c r="D2605" s="55">
        <v>2025</v>
      </c>
      <c r="E2605" s="56">
        <v>1</v>
      </c>
      <c r="F2605" s="58" t="s">
        <v>891</v>
      </c>
      <c r="G2605" s="57" t="s">
        <v>46</v>
      </c>
      <c r="H2605" s="58" t="s">
        <v>594</v>
      </c>
      <c r="I2605" s="59" t="s">
        <v>42</v>
      </c>
      <c r="J2605" s="96">
        <v>12.54</v>
      </c>
      <c r="K2605" s="60">
        <f t="shared" si="59"/>
        <v>12.54</v>
      </c>
      <c r="L2605" s="60"/>
      <c r="M2605" s="55" t="s">
        <v>51</v>
      </c>
      <c r="N2605" s="60">
        <f t="shared" si="57"/>
        <v>12.54</v>
      </c>
      <c r="O2605" s="54">
        <v>45848</v>
      </c>
      <c r="P2605" s="97">
        <v>943663</v>
      </c>
      <c r="R2605" t="str">
        <f t="shared" si="62"/>
        <v>Jun/25</v>
      </c>
    </row>
    <row r="2606" spans="2:18" ht="15.75" customHeight="1">
      <c r="B2606" s="54">
        <v>45834</v>
      </c>
      <c r="C2606" s="55" t="s">
        <v>263</v>
      </c>
      <c r="D2606" s="55">
        <v>2025</v>
      </c>
      <c r="E2606" s="56">
        <v>1</v>
      </c>
      <c r="F2606" s="58" t="s">
        <v>219</v>
      </c>
      <c r="G2606" s="57" t="s">
        <v>46</v>
      </c>
      <c r="H2606" s="58" t="s">
        <v>220</v>
      </c>
      <c r="I2606" s="59" t="s">
        <v>42</v>
      </c>
      <c r="J2606" s="96">
        <v>80</v>
      </c>
      <c r="K2606" s="60">
        <f t="shared" si="59"/>
        <v>80</v>
      </c>
      <c r="L2606" s="60"/>
      <c r="M2606" s="55" t="s">
        <v>43</v>
      </c>
      <c r="N2606" s="60">
        <f t="shared" si="57"/>
        <v>80</v>
      </c>
      <c r="O2606" s="54">
        <v>45838</v>
      </c>
      <c r="P2606" s="97">
        <v>26182</v>
      </c>
      <c r="R2606" t="str">
        <f t="shared" si="62"/>
        <v>Jun/25</v>
      </c>
    </row>
    <row r="2607" spans="2:18" ht="15.75" customHeight="1">
      <c r="B2607" s="54">
        <v>45834</v>
      </c>
      <c r="C2607" s="55" t="s">
        <v>263</v>
      </c>
      <c r="D2607" s="55">
        <v>2025</v>
      </c>
      <c r="E2607" s="56">
        <v>6</v>
      </c>
      <c r="F2607" s="58" t="s">
        <v>886</v>
      </c>
      <c r="G2607" s="57" t="s">
        <v>46</v>
      </c>
      <c r="H2607" s="58" t="s">
        <v>220</v>
      </c>
      <c r="I2607" s="59" t="s">
        <v>42</v>
      </c>
      <c r="J2607" s="96">
        <v>0.85</v>
      </c>
      <c r="K2607" s="60">
        <f t="shared" si="59"/>
        <v>5.0999999999999996</v>
      </c>
      <c r="L2607" s="60"/>
      <c r="M2607" s="55" t="s">
        <v>43</v>
      </c>
      <c r="N2607" s="60">
        <f t="shared" si="57"/>
        <v>5.0999999999999996</v>
      </c>
      <c r="O2607" s="54">
        <v>45838</v>
      </c>
      <c r="P2607" s="97">
        <v>26182</v>
      </c>
      <c r="R2607" t="str">
        <f t="shared" si="62"/>
        <v>Jun/25</v>
      </c>
    </row>
    <row r="2608" spans="2:18" ht="15.75" customHeight="1">
      <c r="B2608" s="54">
        <v>45834</v>
      </c>
      <c r="C2608" s="55" t="s">
        <v>263</v>
      </c>
      <c r="D2608" s="55">
        <v>2025</v>
      </c>
      <c r="E2608" s="56">
        <v>8</v>
      </c>
      <c r="F2608" s="58" t="s">
        <v>743</v>
      </c>
      <c r="G2608" s="57" t="s">
        <v>46</v>
      </c>
      <c r="H2608" s="58" t="s">
        <v>220</v>
      </c>
      <c r="I2608" s="59" t="s">
        <v>42</v>
      </c>
      <c r="J2608" s="96">
        <v>2.25</v>
      </c>
      <c r="K2608" s="60">
        <f t="shared" si="59"/>
        <v>18</v>
      </c>
      <c r="L2608" s="60"/>
      <c r="M2608" s="55" t="s">
        <v>43</v>
      </c>
      <c r="N2608" s="60">
        <f t="shared" si="57"/>
        <v>18</v>
      </c>
      <c r="O2608" s="54">
        <v>45838</v>
      </c>
      <c r="P2608" s="97">
        <v>26182</v>
      </c>
      <c r="R2608" t="str">
        <f t="shared" si="62"/>
        <v>Jun/25</v>
      </c>
    </row>
    <row r="2609" spans="2:18" ht="15.75" customHeight="1">
      <c r="B2609" s="54">
        <v>45834</v>
      </c>
      <c r="C2609" s="55" t="s">
        <v>263</v>
      </c>
      <c r="D2609" s="55">
        <v>2025</v>
      </c>
      <c r="E2609" s="56">
        <v>3</v>
      </c>
      <c r="F2609" s="58" t="s">
        <v>486</v>
      </c>
      <c r="G2609" s="57" t="s">
        <v>46</v>
      </c>
      <c r="H2609" s="58" t="s">
        <v>220</v>
      </c>
      <c r="I2609" s="59" t="s">
        <v>42</v>
      </c>
      <c r="J2609" s="96">
        <v>6.5</v>
      </c>
      <c r="K2609" s="60">
        <f t="shared" si="59"/>
        <v>19.5</v>
      </c>
      <c r="L2609" s="60"/>
      <c r="M2609" s="55" t="s">
        <v>43</v>
      </c>
      <c r="N2609" s="60">
        <f t="shared" si="57"/>
        <v>19.5</v>
      </c>
      <c r="O2609" s="54">
        <v>45838</v>
      </c>
      <c r="P2609" s="97">
        <v>26182</v>
      </c>
      <c r="R2609" t="str">
        <f t="shared" si="62"/>
        <v>Jun/25</v>
      </c>
    </row>
    <row r="2610" spans="2:18" ht="15.75" customHeight="1">
      <c r="B2610" s="54">
        <v>45834</v>
      </c>
      <c r="C2610" s="55" t="s">
        <v>263</v>
      </c>
      <c r="D2610" s="55">
        <v>2025</v>
      </c>
      <c r="E2610" s="56">
        <v>2</v>
      </c>
      <c r="F2610" s="58" t="s">
        <v>1035</v>
      </c>
      <c r="G2610" s="57" t="s">
        <v>46</v>
      </c>
      <c r="H2610" s="58" t="s">
        <v>220</v>
      </c>
      <c r="I2610" s="59" t="s">
        <v>42</v>
      </c>
      <c r="J2610" s="96">
        <v>3.5</v>
      </c>
      <c r="K2610" s="60">
        <f t="shared" si="59"/>
        <v>7</v>
      </c>
      <c r="L2610" s="60"/>
      <c r="M2610" s="55" t="s">
        <v>43</v>
      </c>
      <c r="N2610" s="60">
        <f t="shared" si="57"/>
        <v>7</v>
      </c>
      <c r="O2610" s="54">
        <v>45838</v>
      </c>
      <c r="P2610" s="97">
        <v>26182</v>
      </c>
      <c r="R2610" t="str">
        <f t="shared" si="62"/>
        <v>Jun/25</v>
      </c>
    </row>
    <row r="2611" spans="2:18" ht="15.75" customHeight="1">
      <c r="B2611" s="54">
        <v>45834</v>
      </c>
      <c r="C2611" s="55" t="s">
        <v>263</v>
      </c>
      <c r="D2611" s="55">
        <v>2025</v>
      </c>
      <c r="E2611" s="56">
        <v>6</v>
      </c>
      <c r="F2611" s="58" t="s">
        <v>64</v>
      </c>
      <c r="G2611" s="57" t="s">
        <v>46</v>
      </c>
      <c r="H2611" s="58" t="s">
        <v>65</v>
      </c>
      <c r="I2611" s="59" t="s">
        <v>42</v>
      </c>
      <c r="J2611" s="96">
        <v>32.99</v>
      </c>
      <c r="K2611" s="60">
        <f t="shared" si="59"/>
        <v>197.94</v>
      </c>
      <c r="L2611" s="60"/>
      <c r="M2611" s="55" t="s">
        <v>43</v>
      </c>
      <c r="N2611" s="60">
        <f t="shared" si="57"/>
        <v>197.94</v>
      </c>
      <c r="O2611" s="54">
        <v>45838</v>
      </c>
      <c r="P2611" s="97">
        <v>21794</v>
      </c>
      <c r="R2611" t="str">
        <f t="shared" si="62"/>
        <v>Jun/25</v>
      </c>
    </row>
    <row r="2612" spans="2:18" ht="15.75" customHeight="1">
      <c r="B2612" s="54">
        <v>45834</v>
      </c>
      <c r="C2612" s="55" t="s">
        <v>263</v>
      </c>
      <c r="D2612" s="55">
        <v>2025</v>
      </c>
      <c r="E2612" s="56">
        <v>4</v>
      </c>
      <c r="F2612" s="58" t="s">
        <v>66</v>
      </c>
      <c r="G2612" s="57" t="s">
        <v>46</v>
      </c>
      <c r="H2612" s="58" t="s">
        <v>65</v>
      </c>
      <c r="I2612" s="59" t="s">
        <v>42</v>
      </c>
      <c r="J2612" s="96">
        <v>27</v>
      </c>
      <c r="K2612" s="60">
        <f t="shared" si="59"/>
        <v>108</v>
      </c>
      <c r="L2612" s="60"/>
      <c r="M2612" s="55" t="s">
        <v>43</v>
      </c>
      <c r="N2612" s="60">
        <f t="shared" si="57"/>
        <v>108</v>
      </c>
      <c r="O2612" s="54">
        <v>45838</v>
      </c>
      <c r="P2612" s="97">
        <v>21794</v>
      </c>
      <c r="R2612" t="str">
        <f t="shared" si="62"/>
        <v>Jun/25</v>
      </c>
    </row>
    <row r="2613" spans="2:18" ht="15.75" customHeight="1">
      <c r="B2613" s="54">
        <v>45834</v>
      </c>
      <c r="C2613" s="55" t="s">
        <v>263</v>
      </c>
      <c r="D2613" s="55">
        <v>2025</v>
      </c>
      <c r="E2613" s="56">
        <v>4</v>
      </c>
      <c r="F2613" s="58" t="s">
        <v>1036</v>
      </c>
      <c r="G2613" s="57" t="s">
        <v>46</v>
      </c>
      <c r="H2613" s="58" t="s">
        <v>65</v>
      </c>
      <c r="I2613" s="59" t="s">
        <v>42</v>
      </c>
      <c r="J2613" s="96">
        <v>27.5</v>
      </c>
      <c r="K2613" s="60">
        <f t="shared" si="59"/>
        <v>110</v>
      </c>
      <c r="L2613" s="60"/>
      <c r="M2613" s="55" t="s">
        <v>43</v>
      </c>
      <c r="N2613" s="60">
        <f t="shared" si="57"/>
        <v>110</v>
      </c>
      <c r="O2613" s="54">
        <v>45838</v>
      </c>
      <c r="P2613" s="97">
        <v>21794</v>
      </c>
      <c r="R2613" t="str">
        <f t="shared" si="62"/>
        <v>Jun/25</v>
      </c>
    </row>
    <row r="2614" spans="2:18" ht="15.75" customHeight="1">
      <c r="B2614" s="54">
        <v>45834</v>
      </c>
      <c r="C2614" s="55" t="s">
        <v>263</v>
      </c>
      <c r="D2614" s="55">
        <v>2025</v>
      </c>
      <c r="E2614" s="56">
        <v>1</v>
      </c>
      <c r="F2614" s="58" t="s">
        <v>1037</v>
      </c>
      <c r="G2614" s="57" t="s">
        <v>46</v>
      </c>
      <c r="H2614" s="58" t="s">
        <v>1038</v>
      </c>
      <c r="I2614" s="59" t="s">
        <v>42</v>
      </c>
      <c r="J2614" s="96">
        <v>29.84</v>
      </c>
      <c r="K2614" s="60">
        <f t="shared" si="59"/>
        <v>29.84</v>
      </c>
      <c r="L2614" s="60"/>
      <c r="M2614" s="55" t="s">
        <v>51</v>
      </c>
      <c r="N2614" s="60">
        <f t="shared" si="57"/>
        <v>29.84</v>
      </c>
      <c r="O2614" s="54">
        <v>45841</v>
      </c>
      <c r="P2614" s="97">
        <v>5323698</v>
      </c>
      <c r="R2614" t="str">
        <f t="shared" si="62"/>
        <v>Jun/25</v>
      </c>
    </row>
    <row r="2615" spans="2:18" ht="15.75" customHeight="1">
      <c r="B2615" s="54">
        <v>45834</v>
      </c>
      <c r="C2615" s="55" t="s">
        <v>263</v>
      </c>
      <c r="D2615" s="55">
        <v>2025</v>
      </c>
      <c r="E2615" s="56">
        <v>2</v>
      </c>
      <c r="F2615" s="58" t="s">
        <v>1039</v>
      </c>
      <c r="G2615" s="57" t="s">
        <v>46</v>
      </c>
      <c r="H2615" s="58" t="s">
        <v>1038</v>
      </c>
      <c r="I2615" s="59" t="s">
        <v>42</v>
      </c>
      <c r="J2615" s="96">
        <v>190.28</v>
      </c>
      <c r="K2615" s="60">
        <f t="shared" si="59"/>
        <v>380.56</v>
      </c>
      <c r="L2615" s="60"/>
      <c r="M2615" s="55" t="s">
        <v>51</v>
      </c>
      <c r="N2615" s="60">
        <f t="shared" si="57"/>
        <v>380.56</v>
      </c>
      <c r="O2615" s="54">
        <v>45841</v>
      </c>
      <c r="P2615" s="97">
        <v>5323698</v>
      </c>
      <c r="R2615" t="str">
        <f t="shared" si="62"/>
        <v>Jun/25</v>
      </c>
    </row>
    <row r="2616" spans="2:18" ht="15.75" customHeight="1">
      <c r="B2616" s="54">
        <v>45834</v>
      </c>
      <c r="C2616" s="55" t="s">
        <v>263</v>
      </c>
      <c r="D2616" s="55">
        <v>2025</v>
      </c>
      <c r="E2616" s="56">
        <v>1</v>
      </c>
      <c r="F2616" s="58" t="s">
        <v>1040</v>
      </c>
      <c r="G2616" s="57" t="s">
        <v>61</v>
      </c>
      <c r="H2616" s="58" t="s">
        <v>342</v>
      </c>
      <c r="I2616" s="59" t="s">
        <v>42</v>
      </c>
      <c r="J2616" s="96">
        <v>100.21</v>
      </c>
      <c r="K2616" s="60">
        <f t="shared" si="59"/>
        <v>100.21</v>
      </c>
      <c r="L2616" s="60"/>
      <c r="M2616" s="55" t="s">
        <v>43</v>
      </c>
      <c r="N2616" s="60">
        <f t="shared" si="57"/>
        <v>100.21</v>
      </c>
      <c r="O2616" s="54">
        <v>45834</v>
      </c>
      <c r="P2616" s="97">
        <v>0</v>
      </c>
      <c r="R2616" t="str">
        <f t="shared" si="62"/>
        <v>Jun/25</v>
      </c>
    </row>
    <row r="2617" spans="2:18" ht="15.75" customHeight="1">
      <c r="B2617" s="54">
        <v>45834</v>
      </c>
      <c r="C2617" s="55" t="s">
        <v>263</v>
      </c>
      <c r="D2617" s="55">
        <v>2025</v>
      </c>
      <c r="E2617" s="56">
        <v>1</v>
      </c>
      <c r="F2617" s="58" t="s">
        <v>271</v>
      </c>
      <c r="G2617" s="57" t="s">
        <v>46</v>
      </c>
      <c r="H2617" s="58" t="s">
        <v>307</v>
      </c>
      <c r="I2617" s="59" t="s">
        <v>42</v>
      </c>
      <c r="J2617" s="96">
        <v>11</v>
      </c>
      <c r="K2617" s="60">
        <f t="shared" si="59"/>
        <v>11</v>
      </c>
      <c r="L2617" s="60"/>
      <c r="M2617" s="55" t="s">
        <v>43</v>
      </c>
      <c r="N2617" s="60">
        <f t="shared" si="57"/>
        <v>11</v>
      </c>
      <c r="O2617" s="54">
        <v>45834</v>
      </c>
      <c r="P2617" s="97">
        <v>0</v>
      </c>
      <c r="R2617" t="str">
        <f t="shared" si="62"/>
        <v>Jun/25</v>
      </c>
    </row>
    <row r="2618" spans="2:18" ht="15.75" customHeight="1">
      <c r="B2618" s="54">
        <v>45835</v>
      </c>
      <c r="C2618" s="55" t="s">
        <v>263</v>
      </c>
      <c r="D2618" s="55">
        <v>2025</v>
      </c>
      <c r="E2618" s="56">
        <v>1</v>
      </c>
      <c r="F2618" s="58" t="s">
        <v>976</v>
      </c>
      <c r="G2618" s="57" t="s">
        <v>108</v>
      </c>
      <c r="H2618" s="58" t="s">
        <v>990</v>
      </c>
      <c r="I2618" s="59" t="s">
        <v>42</v>
      </c>
      <c r="J2618" s="96">
        <v>950</v>
      </c>
      <c r="K2618" s="60">
        <f t="shared" si="59"/>
        <v>950</v>
      </c>
      <c r="L2618" s="60"/>
      <c r="M2618" s="55" t="s">
        <v>43</v>
      </c>
      <c r="N2618" s="60">
        <f t="shared" si="57"/>
        <v>950</v>
      </c>
      <c r="O2618" s="54">
        <v>45835</v>
      </c>
      <c r="P2618" s="97">
        <v>0</v>
      </c>
      <c r="R2618" t="str">
        <f t="shared" si="62"/>
        <v>Jun/25</v>
      </c>
    </row>
    <row r="2619" spans="2:18" ht="15.75" customHeight="1">
      <c r="B2619" s="54">
        <v>45835</v>
      </c>
      <c r="C2619" s="55" t="s">
        <v>263</v>
      </c>
      <c r="D2619" s="55">
        <v>2025</v>
      </c>
      <c r="E2619" s="56">
        <v>10</v>
      </c>
      <c r="F2619" s="58" t="s">
        <v>196</v>
      </c>
      <c r="G2619" s="57" t="s">
        <v>46</v>
      </c>
      <c r="H2619" s="58" t="s">
        <v>195</v>
      </c>
      <c r="I2619" s="59" t="s">
        <v>42</v>
      </c>
      <c r="J2619" s="96">
        <v>27.95</v>
      </c>
      <c r="K2619" s="60">
        <f t="shared" si="59"/>
        <v>279.5</v>
      </c>
      <c r="L2619" s="60"/>
      <c r="M2619" s="55" t="s">
        <v>51</v>
      </c>
      <c r="N2619" s="60">
        <f t="shared" si="57"/>
        <v>279.5</v>
      </c>
      <c r="O2619" s="54">
        <v>45845</v>
      </c>
      <c r="P2619" s="97">
        <v>305477</v>
      </c>
      <c r="R2619" t="str">
        <f t="shared" si="62"/>
        <v>Jun/25</v>
      </c>
    </row>
    <row r="2620" spans="2:18" ht="15.75" customHeight="1">
      <c r="B2620" s="54">
        <v>45835</v>
      </c>
      <c r="C2620" s="55" t="s">
        <v>263</v>
      </c>
      <c r="D2620" s="55">
        <v>2025</v>
      </c>
      <c r="E2620" s="56">
        <v>10</v>
      </c>
      <c r="F2620" s="58" t="s">
        <v>81</v>
      </c>
      <c r="G2620" s="57" t="s">
        <v>77</v>
      </c>
      <c r="H2620" s="58" t="s">
        <v>78</v>
      </c>
      <c r="I2620" s="59" t="s">
        <v>42</v>
      </c>
      <c r="J2620" s="96">
        <v>510</v>
      </c>
      <c r="K2620" s="60">
        <f t="shared" si="59"/>
        <v>5100</v>
      </c>
      <c r="L2620" s="60"/>
      <c r="M2620" s="55" t="s">
        <v>43</v>
      </c>
      <c r="N2620" s="60">
        <f t="shared" si="57"/>
        <v>5100</v>
      </c>
      <c r="O2620" s="54">
        <v>45839</v>
      </c>
      <c r="P2620" s="97">
        <v>1393</v>
      </c>
      <c r="R2620" t="str">
        <f t="shared" si="62"/>
        <v>Jun/25</v>
      </c>
    </row>
    <row r="2621" spans="2:18" ht="15.75" customHeight="1">
      <c r="B2621" s="54">
        <v>45835</v>
      </c>
      <c r="C2621" s="55" t="s">
        <v>263</v>
      </c>
      <c r="D2621" s="55">
        <v>2025</v>
      </c>
      <c r="E2621" s="56">
        <v>1</v>
      </c>
      <c r="F2621" s="58" t="s">
        <v>75</v>
      </c>
      <c r="G2621" s="57" t="s">
        <v>77</v>
      </c>
      <c r="H2621" s="58" t="s">
        <v>78</v>
      </c>
      <c r="I2621" s="59" t="s">
        <v>42</v>
      </c>
      <c r="J2621" s="96">
        <v>435</v>
      </c>
      <c r="K2621" s="60">
        <f t="shared" si="59"/>
        <v>435</v>
      </c>
      <c r="L2621" s="60"/>
      <c r="M2621" s="55" t="s">
        <v>43</v>
      </c>
      <c r="N2621" s="60">
        <f t="shared" si="57"/>
        <v>435</v>
      </c>
      <c r="O2621" s="54">
        <v>45839</v>
      </c>
      <c r="P2621" s="97">
        <v>1393</v>
      </c>
      <c r="R2621" t="str">
        <f t="shared" si="62"/>
        <v>Jun/25</v>
      </c>
    </row>
    <row r="2622" spans="2:18" ht="15.75" customHeight="1">
      <c r="B2622" s="54">
        <v>45835</v>
      </c>
      <c r="C2622" s="55" t="s">
        <v>263</v>
      </c>
      <c r="D2622" s="55">
        <v>2025</v>
      </c>
      <c r="E2622" s="56">
        <v>4</v>
      </c>
      <c r="F2622" s="58" t="s">
        <v>64</v>
      </c>
      <c r="G2622" s="57" t="s">
        <v>46</v>
      </c>
      <c r="H2622" s="58" t="s">
        <v>65</v>
      </c>
      <c r="I2622" s="59" t="s">
        <v>42</v>
      </c>
      <c r="J2622" s="96">
        <v>32.99</v>
      </c>
      <c r="K2622" s="60">
        <f t="shared" si="59"/>
        <v>131.96</v>
      </c>
      <c r="L2622" s="60"/>
      <c r="M2622" s="55" t="s">
        <v>43</v>
      </c>
      <c r="N2622" s="60">
        <f t="shared" si="57"/>
        <v>131.96</v>
      </c>
      <c r="O2622" s="54">
        <v>45838</v>
      </c>
      <c r="P2622" s="97">
        <v>21877</v>
      </c>
      <c r="R2622" t="str">
        <f t="shared" si="62"/>
        <v>Jun/25</v>
      </c>
    </row>
    <row r="2623" spans="2:18" ht="15.75" customHeight="1">
      <c r="B2623" s="54">
        <v>45835</v>
      </c>
      <c r="C2623" s="55" t="s">
        <v>263</v>
      </c>
      <c r="D2623" s="55">
        <v>2025</v>
      </c>
      <c r="E2623" s="56">
        <v>4</v>
      </c>
      <c r="F2623" s="58" t="s">
        <v>66</v>
      </c>
      <c r="G2623" s="57" t="s">
        <v>46</v>
      </c>
      <c r="H2623" s="58" t="s">
        <v>65</v>
      </c>
      <c r="I2623" s="59" t="s">
        <v>42</v>
      </c>
      <c r="J2623" s="96">
        <v>27</v>
      </c>
      <c r="K2623" s="60">
        <f t="shared" si="59"/>
        <v>108</v>
      </c>
      <c r="L2623" s="60"/>
      <c r="M2623" s="55" t="s">
        <v>43</v>
      </c>
      <c r="N2623" s="60">
        <f t="shared" si="57"/>
        <v>108</v>
      </c>
      <c r="O2623" s="54">
        <v>45838</v>
      </c>
      <c r="P2623" s="97">
        <v>21877</v>
      </c>
      <c r="R2623" t="str">
        <f t="shared" si="62"/>
        <v>Jun/25</v>
      </c>
    </row>
    <row r="2624" spans="2:18" ht="15.75" customHeight="1">
      <c r="B2624" s="54">
        <v>45836</v>
      </c>
      <c r="C2624" s="55" t="s">
        <v>263</v>
      </c>
      <c r="D2624" s="55">
        <v>2025</v>
      </c>
      <c r="E2624" s="56">
        <v>1</v>
      </c>
      <c r="F2624" s="58" t="s">
        <v>811</v>
      </c>
      <c r="G2624" s="57" t="s">
        <v>108</v>
      </c>
      <c r="H2624" s="58" t="s">
        <v>812</v>
      </c>
      <c r="I2624" s="59" t="s">
        <v>42</v>
      </c>
      <c r="J2624" s="96">
        <v>700</v>
      </c>
      <c r="K2624" s="60">
        <f t="shared" si="59"/>
        <v>700</v>
      </c>
      <c r="L2624" s="60"/>
      <c r="M2624" s="55" t="s">
        <v>43</v>
      </c>
      <c r="N2624" s="60">
        <f t="shared" si="57"/>
        <v>700</v>
      </c>
      <c r="O2624" s="54">
        <v>45836</v>
      </c>
      <c r="P2624" s="97">
        <v>0</v>
      </c>
      <c r="R2624" t="str">
        <f t="shared" si="62"/>
        <v>Jun/25</v>
      </c>
    </row>
    <row r="2625" spans="2:18" ht="15.75" customHeight="1">
      <c r="B2625" s="54">
        <v>45836</v>
      </c>
      <c r="C2625" s="55" t="s">
        <v>263</v>
      </c>
      <c r="D2625" s="55">
        <v>2025</v>
      </c>
      <c r="E2625" s="56">
        <v>4</v>
      </c>
      <c r="F2625" s="58" t="s">
        <v>64</v>
      </c>
      <c r="G2625" s="57" t="s">
        <v>46</v>
      </c>
      <c r="H2625" s="58" t="s">
        <v>65</v>
      </c>
      <c r="I2625" s="59" t="s">
        <v>42</v>
      </c>
      <c r="J2625" s="96">
        <v>32.99</v>
      </c>
      <c r="K2625" s="60">
        <f t="shared" si="59"/>
        <v>131.96</v>
      </c>
      <c r="L2625" s="60"/>
      <c r="M2625" s="55" t="s">
        <v>43</v>
      </c>
      <c r="N2625" s="60">
        <f t="shared" si="57"/>
        <v>131.96</v>
      </c>
      <c r="O2625" s="54">
        <v>45838</v>
      </c>
      <c r="P2625" s="97">
        <v>21912</v>
      </c>
      <c r="R2625" t="str">
        <f t="shared" si="62"/>
        <v>Jun/25</v>
      </c>
    </row>
    <row r="2626" spans="2:18" ht="15.75" customHeight="1">
      <c r="B2626" s="54">
        <v>45836</v>
      </c>
      <c r="C2626" s="55" t="s">
        <v>263</v>
      </c>
      <c r="D2626" s="55">
        <v>2025</v>
      </c>
      <c r="E2626" s="56">
        <v>3.5</v>
      </c>
      <c r="F2626" s="58" t="s">
        <v>66</v>
      </c>
      <c r="G2626" s="57" t="s">
        <v>46</v>
      </c>
      <c r="H2626" s="58" t="s">
        <v>65</v>
      </c>
      <c r="I2626" s="59" t="s">
        <v>42</v>
      </c>
      <c r="J2626" s="96">
        <v>27</v>
      </c>
      <c r="K2626" s="60">
        <f t="shared" si="59"/>
        <v>94.5</v>
      </c>
      <c r="L2626" s="60"/>
      <c r="M2626" s="55" t="s">
        <v>43</v>
      </c>
      <c r="N2626" s="60">
        <f t="shared" ref="N2626:N2880" si="63">K2626+L2626</f>
        <v>94.5</v>
      </c>
      <c r="O2626" s="54">
        <v>45838</v>
      </c>
      <c r="P2626" s="97">
        <v>21912</v>
      </c>
      <c r="R2626" t="str">
        <f t="shared" si="62"/>
        <v>Jun/25</v>
      </c>
    </row>
    <row r="2627" spans="2:18" ht="15.75" customHeight="1">
      <c r="B2627" s="54">
        <v>45836</v>
      </c>
      <c r="C2627" s="55" t="s">
        <v>263</v>
      </c>
      <c r="D2627" s="55">
        <v>2025</v>
      </c>
      <c r="E2627" s="56">
        <v>2</v>
      </c>
      <c r="F2627" s="58" t="s">
        <v>1041</v>
      </c>
      <c r="G2627" s="57" t="s">
        <v>104</v>
      </c>
      <c r="H2627" s="58" t="s">
        <v>113</v>
      </c>
      <c r="I2627" s="59" t="s">
        <v>42</v>
      </c>
      <c r="J2627" s="96">
        <v>100</v>
      </c>
      <c r="K2627" s="60">
        <f t="shared" si="59"/>
        <v>200</v>
      </c>
      <c r="L2627" s="60"/>
      <c r="M2627" s="55" t="s">
        <v>43</v>
      </c>
      <c r="N2627" s="60">
        <f t="shared" si="63"/>
        <v>200</v>
      </c>
      <c r="O2627" s="54">
        <v>45836</v>
      </c>
      <c r="P2627" s="97">
        <v>0</v>
      </c>
      <c r="R2627" t="str">
        <f t="shared" ref="R2627:R2690" si="64">IF(B2627="","",PROPER(TEXT(B2627,"mmm/aa")))</f>
        <v>Jun/25</v>
      </c>
    </row>
    <row r="2628" spans="2:18" ht="15.75" customHeight="1">
      <c r="B2628" s="54">
        <v>45836</v>
      </c>
      <c r="C2628" s="55" t="s">
        <v>263</v>
      </c>
      <c r="D2628" s="55">
        <v>2025</v>
      </c>
      <c r="E2628" s="56">
        <v>1</v>
      </c>
      <c r="F2628" s="58" t="s">
        <v>1042</v>
      </c>
      <c r="G2628" s="57" t="s">
        <v>57</v>
      </c>
      <c r="H2628" s="58" t="s">
        <v>1020</v>
      </c>
      <c r="I2628" s="59" t="s">
        <v>42</v>
      </c>
      <c r="J2628" s="96">
        <v>376.5</v>
      </c>
      <c r="K2628" s="60">
        <f t="shared" si="59"/>
        <v>376.5</v>
      </c>
      <c r="L2628" s="60"/>
      <c r="M2628" s="55" t="s">
        <v>43</v>
      </c>
      <c r="N2628" s="60">
        <f t="shared" si="63"/>
        <v>376.5</v>
      </c>
      <c r="O2628" s="54">
        <v>45838</v>
      </c>
      <c r="P2628" s="97">
        <v>0</v>
      </c>
      <c r="R2628" t="str">
        <f t="shared" si="64"/>
        <v>Jun/25</v>
      </c>
    </row>
    <row r="2629" spans="2:18" ht="15.75" customHeight="1">
      <c r="B2629" s="54">
        <v>45836</v>
      </c>
      <c r="C2629" s="55" t="s">
        <v>263</v>
      </c>
      <c r="D2629" s="55">
        <v>2025</v>
      </c>
      <c r="E2629" s="56">
        <v>1</v>
      </c>
      <c r="F2629" s="58" t="s">
        <v>1025</v>
      </c>
      <c r="G2629" s="57" t="s">
        <v>46</v>
      </c>
      <c r="H2629" s="58" t="s">
        <v>568</v>
      </c>
      <c r="I2629" s="59" t="s">
        <v>42</v>
      </c>
      <c r="J2629" s="96">
        <v>231.55</v>
      </c>
      <c r="K2629" s="60">
        <f t="shared" si="59"/>
        <v>231.55</v>
      </c>
      <c r="L2629" s="60"/>
      <c r="M2629" s="55" t="s">
        <v>43</v>
      </c>
      <c r="N2629" s="60">
        <f t="shared" si="63"/>
        <v>231.55</v>
      </c>
      <c r="O2629" s="54">
        <v>45838</v>
      </c>
      <c r="P2629" s="97">
        <v>0</v>
      </c>
      <c r="R2629" t="str">
        <f t="shared" si="64"/>
        <v>Jun/25</v>
      </c>
    </row>
    <row r="2630" spans="2:18" ht="15.75" customHeight="1">
      <c r="B2630" s="54">
        <v>45836</v>
      </c>
      <c r="C2630" s="55" t="s">
        <v>263</v>
      </c>
      <c r="D2630" s="55">
        <v>2025</v>
      </c>
      <c r="E2630" s="56">
        <v>1</v>
      </c>
      <c r="F2630" s="58" t="s">
        <v>39</v>
      </c>
      <c r="G2630" s="57" t="s">
        <v>40</v>
      </c>
      <c r="H2630" s="58" t="s">
        <v>300</v>
      </c>
      <c r="I2630" s="59" t="s">
        <v>42</v>
      </c>
      <c r="J2630" s="96">
        <v>247.5</v>
      </c>
      <c r="K2630" s="60">
        <f t="shared" si="59"/>
        <v>247.5</v>
      </c>
      <c r="L2630" s="60"/>
      <c r="M2630" s="55" t="s">
        <v>43</v>
      </c>
      <c r="N2630" s="60">
        <f t="shared" si="63"/>
        <v>247.5</v>
      </c>
      <c r="O2630" s="54">
        <v>45838</v>
      </c>
      <c r="P2630" s="97">
        <v>0</v>
      </c>
      <c r="R2630" t="str">
        <f t="shared" si="64"/>
        <v>Jun/25</v>
      </c>
    </row>
    <row r="2631" spans="2:18" ht="15.75" customHeight="1">
      <c r="B2631" s="54">
        <v>45836</v>
      </c>
      <c r="C2631" s="55" t="s">
        <v>263</v>
      </c>
      <c r="D2631" s="55">
        <v>2025</v>
      </c>
      <c r="E2631" s="56">
        <v>1</v>
      </c>
      <c r="F2631" s="58" t="s">
        <v>1043</v>
      </c>
      <c r="G2631" s="57" t="s">
        <v>61</v>
      </c>
      <c r="H2631" s="58" t="s">
        <v>113</v>
      </c>
      <c r="I2631" s="59" t="s">
        <v>42</v>
      </c>
      <c r="J2631" s="96">
        <v>32</v>
      </c>
      <c r="K2631" s="60">
        <f t="shared" si="59"/>
        <v>32</v>
      </c>
      <c r="L2631" s="60"/>
      <c r="M2631" s="55" t="s">
        <v>43</v>
      </c>
      <c r="N2631" s="60">
        <f t="shared" si="63"/>
        <v>32</v>
      </c>
      <c r="O2631" s="54">
        <v>45838</v>
      </c>
      <c r="P2631" s="97">
        <v>0</v>
      </c>
      <c r="R2631" t="str">
        <f t="shared" si="64"/>
        <v>Jun/25</v>
      </c>
    </row>
    <row r="2632" spans="2:18" ht="15.75" customHeight="1">
      <c r="B2632" s="54">
        <v>45836</v>
      </c>
      <c r="C2632" s="55" t="s">
        <v>263</v>
      </c>
      <c r="D2632" s="55">
        <v>2025</v>
      </c>
      <c r="E2632" s="56">
        <v>1</v>
      </c>
      <c r="F2632" s="58" t="s">
        <v>811</v>
      </c>
      <c r="G2632" s="57" t="s">
        <v>108</v>
      </c>
      <c r="H2632" s="58" t="s">
        <v>494</v>
      </c>
      <c r="I2632" s="59" t="s">
        <v>42</v>
      </c>
      <c r="J2632" s="96">
        <v>250</v>
      </c>
      <c r="K2632" s="60">
        <f t="shared" si="59"/>
        <v>250</v>
      </c>
      <c r="L2632" s="60"/>
      <c r="M2632" s="55" t="s">
        <v>43</v>
      </c>
      <c r="N2632" s="60">
        <f t="shared" si="63"/>
        <v>250</v>
      </c>
      <c r="O2632" s="54">
        <v>45838</v>
      </c>
      <c r="P2632" s="97">
        <v>0</v>
      </c>
      <c r="R2632" t="str">
        <f t="shared" si="64"/>
        <v>Jun/25</v>
      </c>
    </row>
    <row r="2633" spans="2:18" ht="15.75" customHeight="1">
      <c r="B2633" s="54">
        <v>45837</v>
      </c>
      <c r="C2633" s="55" t="s">
        <v>263</v>
      </c>
      <c r="D2633" s="55">
        <v>2025</v>
      </c>
      <c r="E2633" s="56">
        <v>1</v>
      </c>
      <c r="F2633" s="58" t="s">
        <v>416</v>
      </c>
      <c r="G2633" s="57" t="s">
        <v>108</v>
      </c>
      <c r="H2633" s="58" t="s">
        <v>416</v>
      </c>
      <c r="I2633" s="59" t="s">
        <v>42</v>
      </c>
      <c r="J2633" s="96">
        <v>700</v>
      </c>
      <c r="K2633" s="60">
        <f t="shared" si="59"/>
        <v>700</v>
      </c>
      <c r="L2633" s="60"/>
      <c r="M2633" s="55" t="s">
        <v>43</v>
      </c>
      <c r="N2633" s="60">
        <f t="shared" si="63"/>
        <v>700</v>
      </c>
      <c r="O2633" s="54">
        <v>45837</v>
      </c>
      <c r="P2633" s="97">
        <v>0</v>
      </c>
      <c r="R2633" t="str">
        <f t="shared" si="64"/>
        <v>Jun/25</v>
      </c>
    </row>
    <row r="2634" spans="2:18" ht="15.75" customHeight="1">
      <c r="B2634" s="54">
        <v>45838</v>
      </c>
      <c r="C2634" s="55" t="s">
        <v>263</v>
      </c>
      <c r="D2634" s="55">
        <v>2025</v>
      </c>
      <c r="E2634" s="56">
        <v>1</v>
      </c>
      <c r="F2634" s="58" t="s">
        <v>439</v>
      </c>
      <c r="G2634" s="57" t="s">
        <v>57</v>
      </c>
      <c r="H2634" s="58" t="s">
        <v>295</v>
      </c>
      <c r="I2634" s="59" t="s">
        <v>42</v>
      </c>
      <c r="J2634" s="96">
        <v>1740</v>
      </c>
      <c r="K2634" s="60">
        <f t="shared" si="59"/>
        <v>1740</v>
      </c>
      <c r="L2634" s="60"/>
      <c r="M2634" s="55" t="s">
        <v>43</v>
      </c>
      <c r="N2634" s="60">
        <f t="shared" si="63"/>
        <v>1740</v>
      </c>
      <c r="O2634" s="54">
        <v>45848</v>
      </c>
      <c r="P2634" s="97">
        <v>0</v>
      </c>
      <c r="R2634" t="str">
        <f t="shared" si="64"/>
        <v>Jun/25</v>
      </c>
    </row>
    <row r="2635" spans="2:18" ht="15.75" customHeight="1">
      <c r="B2635" s="54">
        <v>45838</v>
      </c>
      <c r="C2635" s="55" t="s">
        <v>263</v>
      </c>
      <c r="D2635" s="55">
        <v>2025</v>
      </c>
      <c r="E2635" s="56">
        <v>1</v>
      </c>
      <c r="F2635" s="58" t="s">
        <v>1044</v>
      </c>
      <c r="G2635" s="57" t="s">
        <v>104</v>
      </c>
      <c r="H2635" s="58" t="s">
        <v>1045</v>
      </c>
      <c r="I2635" s="59" t="s">
        <v>74</v>
      </c>
      <c r="J2635" s="96">
        <v>40</v>
      </c>
      <c r="K2635" s="60">
        <f t="shared" si="59"/>
        <v>40</v>
      </c>
      <c r="L2635" s="60"/>
      <c r="M2635" s="55" t="s">
        <v>43</v>
      </c>
      <c r="N2635" s="60">
        <f t="shared" si="63"/>
        <v>40</v>
      </c>
      <c r="O2635" s="54">
        <v>45838</v>
      </c>
      <c r="P2635" s="97">
        <v>0</v>
      </c>
      <c r="R2635" t="str">
        <f t="shared" si="64"/>
        <v>Jun/25</v>
      </c>
    </row>
    <row r="2636" spans="2:18" ht="15.75" customHeight="1">
      <c r="B2636" s="54">
        <v>45839</v>
      </c>
      <c r="C2636" s="55" t="s">
        <v>320</v>
      </c>
      <c r="D2636" s="55">
        <v>2025</v>
      </c>
      <c r="E2636" s="56">
        <v>1</v>
      </c>
      <c r="F2636" s="51" t="s">
        <v>274</v>
      </c>
      <c r="G2636" s="45" t="s">
        <v>57</v>
      </c>
      <c r="H2636" s="51" t="s">
        <v>274</v>
      </c>
      <c r="I2636" s="46" t="s">
        <v>74</v>
      </c>
      <c r="J2636" s="66">
        <v>168.99</v>
      </c>
      <c r="K2636" s="47">
        <f t="shared" si="59"/>
        <v>168.99</v>
      </c>
      <c r="L2636" s="61"/>
      <c r="M2636" s="11" t="s">
        <v>43</v>
      </c>
      <c r="N2636" s="60">
        <f t="shared" si="63"/>
        <v>168.99</v>
      </c>
      <c r="O2636" s="54"/>
      <c r="P2636" s="62"/>
      <c r="R2636" t="str">
        <f t="shared" si="64"/>
        <v>Jul/25</v>
      </c>
    </row>
    <row r="2637" spans="2:18" ht="15.75" customHeight="1">
      <c r="B2637" s="54">
        <v>45839</v>
      </c>
      <c r="C2637" s="55" t="s">
        <v>320</v>
      </c>
      <c r="D2637" s="55">
        <v>2025</v>
      </c>
      <c r="E2637" s="44">
        <v>1</v>
      </c>
      <c r="F2637" s="51" t="s">
        <v>707</v>
      </c>
      <c r="G2637" s="45" t="s">
        <v>107</v>
      </c>
      <c r="H2637" s="51" t="s">
        <v>212</v>
      </c>
      <c r="I2637" s="46" t="s">
        <v>74</v>
      </c>
      <c r="J2637" s="66">
        <v>8000</v>
      </c>
      <c r="K2637" s="47">
        <f t="shared" si="59"/>
        <v>8000</v>
      </c>
      <c r="L2637" s="61"/>
      <c r="M2637" s="11" t="s">
        <v>43</v>
      </c>
      <c r="N2637" s="60">
        <f t="shared" si="63"/>
        <v>8000</v>
      </c>
      <c r="O2637" s="54">
        <v>45879</v>
      </c>
      <c r="P2637" s="62">
        <v>0</v>
      </c>
      <c r="R2637" t="str">
        <f t="shared" si="64"/>
        <v>Jul/25</v>
      </c>
    </row>
    <row r="2638" spans="2:18" ht="15.75" customHeight="1">
      <c r="B2638" s="54">
        <v>45839</v>
      </c>
      <c r="C2638" s="55" t="s">
        <v>320</v>
      </c>
      <c r="D2638" s="55">
        <v>2025</v>
      </c>
      <c r="E2638" s="44">
        <v>1</v>
      </c>
      <c r="F2638" s="51" t="s">
        <v>277</v>
      </c>
      <c r="G2638" s="45" t="s">
        <v>105</v>
      </c>
      <c r="H2638" s="45" t="s">
        <v>278</v>
      </c>
      <c r="I2638" s="46" t="s">
        <v>74</v>
      </c>
      <c r="J2638" s="47">
        <v>10000</v>
      </c>
      <c r="K2638" s="47">
        <f t="shared" si="59"/>
        <v>10000</v>
      </c>
      <c r="L2638" s="61"/>
      <c r="M2638" s="11" t="s">
        <v>43</v>
      </c>
      <c r="N2638" s="60">
        <f t="shared" si="63"/>
        <v>10000</v>
      </c>
      <c r="O2638" s="54">
        <v>45868</v>
      </c>
      <c r="P2638" s="62">
        <v>0</v>
      </c>
      <c r="R2638" t="str">
        <f t="shared" si="64"/>
        <v>Jul/25</v>
      </c>
    </row>
    <row r="2639" spans="2:18" ht="15.75" customHeight="1">
      <c r="B2639" s="54">
        <v>45839</v>
      </c>
      <c r="C2639" s="55" t="s">
        <v>320</v>
      </c>
      <c r="D2639" s="55">
        <v>2025</v>
      </c>
      <c r="E2639" s="44">
        <v>1</v>
      </c>
      <c r="F2639" s="51" t="s">
        <v>279</v>
      </c>
      <c r="G2639" s="11" t="s">
        <v>104</v>
      </c>
      <c r="H2639" s="51" t="s">
        <v>278</v>
      </c>
      <c r="I2639" s="46" t="s">
        <v>74</v>
      </c>
      <c r="J2639" s="47">
        <v>3500</v>
      </c>
      <c r="K2639" s="47">
        <f t="shared" si="59"/>
        <v>3500</v>
      </c>
      <c r="L2639" s="61"/>
      <c r="M2639" s="11" t="s">
        <v>43</v>
      </c>
      <c r="N2639" s="60">
        <f t="shared" si="63"/>
        <v>3500</v>
      </c>
      <c r="O2639" s="54">
        <v>45868</v>
      </c>
      <c r="P2639" s="62"/>
      <c r="R2639" t="str">
        <f t="shared" si="64"/>
        <v>Jul/25</v>
      </c>
    </row>
    <row r="2640" spans="2:18" ht="15.75" customHeight="1">
      <c r="B2640" s="54">
        <v>45839</v>
      </c>
      <c r="C2640" s="55" t="s">
        <v>320</v>
      </c>
      <c r="D2640" s="55">
        <v>2025</v>
      </c>
      <c r="E2640" s="44">
        <v>1</v>
      </c>
      <c r="F2640" s="51" t="s">
        <v>281</v>
      </c>
      <c r="G2640" s="11" t="s">
        <v>104</v>
      </c>
      <c r="H2640" s="51" t="s">
        <v>113</v>
      </c>
      <c r="I2640" s="46" t="s">
        <v>55</v>
      </c>
      <c r="J2640" s="66">
        <v>2867</v>
      </c>
      <c r="K2640" s="47">
        <f t="shared" si="59"/>
        <v>2867</v>
      </c>
      <c r="L2640" s="61"/>
      <c r="M2640" s="11" t="s">
        <v>43</v>
      </c>
      <c r="N2640" s="60">
        <f t="shared" si="63"/>
        <v>2867</v>
      </c>
      <c r="O2640" s="54">
        <v>45868</v>
      </c>
      <c r="P2640" s="62"/>
      <c r="R2640" t="str">
        <f t="shared" si="64"/>
        <v>Jul/25</v>
      </c>
    </row>
    <row r="2641" spans="2:18" ht="15.75" customHeight="1">
      <c r="B2641" s="54">
        <v>45839</v>
      </c>
      <c r="C2641" s="55" t="s">
        <v>320</v>
      </c>
      <c r="D2641" s="55">
        <v>2025</v>
      </c>
      <c r="E2641" s="44">
        <v>1</v>
      </c>
      <c r="F2641" s="51" t="s">
        <v>282</v>
      </c>
      <c r="G2641" s="45" t="s">
        <v>104</v>
      </c>
      <c r="H2641" s="51" t="s">
        <v>116</v>
      </c>
      <c r="I2641" s="46" t="s">
        <v>55</v>
      </c>
      <c r="J2641" s="66">
        <v>3200</v>
      </c>
      <c r="K2641" s="47">
        <f t="shared" si="59"/>
        <v>3200</v>
      </c>
      <c r="L2641" s="61"/>
      <c r="M2641" s="11" t="s">
        <v>43</v>
      </c>
      <c r="N2641" s="60">
        <f t="shared" si="63"/>
        <v>3200</v>
      </c>
      <c r="O2641" s="54">
        <v>45868</v>
      </c>
      <c r="P2641" s="62"/>
      <c r="R2641" t="str">
        <f t="shared" si="64"/>
        <v>Jul/25</v>
      </c>
    </row>
    <row r="2642" spans="2:18" ht="15.75" customHeight="1">
      <c r="B2642" s="54">
        <v>45839</v>
      </c>
      <c r="C2642" s="55" t="s">
        <v>320</v>
      </c>
      <c r="D2642" s="55">
        <v>2025</v>
      </c>
      <c r="E2642" s="44">
        <v>1</v>
      </c>
      <c r="F2642" s="51" t="s">
        <v>283</v>
      </c>
      <c r="G2642" s="45" t="s">
        <v>104</v>
      </c>
      <c r="H2642" s="51" t="s">
        <v>116</v>
      </c>
      <c r="I2642" s="46" t="s">
        <v>55</v>
      </c>
      <c r="J2642" s="66">
        <v>3100</v>
      </c>
      <c r="K2642" s="47">
        <f t="shared" si="59"/>
        <v>3100</v>
      </c>
      <c r="L2642" s="61"/>
      <c r="M2642" s="11" t="s">
        <v>43</v>
      </c>
      <c r="N2642" s="60">
        <f t="shared" si="63"/>
        <v>3100</v>
      </c>
      <c r="O2642" s="54">
        <v>45868</v>
      </c>
      <c r="P2642" s="62"/>
      <c r="R2642" t="str">
        <f t="shared" si="64"/>
        <v>Jul/25</v>
      </c>
    </row>
    <row r="2643" spans="2:18" ht="15.75" customHeight="1">
      <c r="B2643" s="54">
        <v>45839</v>
      </c>
      <c r="C2643" s="55" t="s">
        <v>320</v>
      </c>
      <c r="D2643" s="55">
        <v>2025</v>
      </c>
      <c r="E2643" s="44">
        <v>1</v>
      </c>
      <c r="F2643" s="51" t="s">
        <v>284</v>
      </c>
      <c r="G2643" s="45" t="s">
        <v>104</v>
      </c>
      <c r="H2643" s="51" t="s">
        <v>116</v>
      </c>
      <c r="I2643" s="46" t="s">
        <v>55</v>
      </c>
      <c r="J2643" s="66">
        <v>1723.1</v>
      </c>
      <c r="K2643" s="47">
        <f t="shared" si="59"/>
        <v>1723.1</v>
      </c>
      <c r="L2643" s="61"/>
      <c r="M2643" s="11" t="s">
        <v>43</v>
      </c>
      <c r="N2643" s="60">
        <f t="shared" si="63"/>
        <v>1723.1</v>
      </c>
      <c r="O2643" s="54">
        <v>45868</v>
      </c>
      <c r="P2643" s="62"/>
      <c r="R2643" t="str">
        <f t="shared" si="64"/>
        <v>Jul/25</v>
      </c>
    </row>
    <row r="2644" spans="2:18" ht="15.75" customHeight="1">
      <c r="B2644" s="54">
        <v>45839</v>
      </c>
      <c r="C2644" s="55" t="s">
        <v>320</v>
      </c>
      <c r="D2644" s="55">
        <v>2025</v>
      </c>
      <c r="E2644" s="44">
        <v>1</v>
      </c>
      <c r="F2644" s="45" t="s">
        <v>285</v>
      </c>
      <c r="G2644" s="45" t="s">
        <v>104</v>
      </c>
      <c r="H2644" s="51" t="s">
        <v>113</v>
      </c>
      <c r="I2644" s="46" t="s">
        <v>55</v>
      </c>
      <c r="J2644" s="66">
        <v>1971.7</v>
      </c>
      <c r="K2644" s="47">
        <f t="shared" si="59"/>
        <v>1971.7</v>
      </c>
      <c r="L2644" s="61"/>
      <c r="M2644" s="11" t="s">
        <v>43</v>
      </c>
      <c r="N2644" s="60">
        <f t="shared" si="63"/>
        <v>1971.7</v>
      </c>
      <c r="O2644" s="54">
        <v>45868</v>
      </c>
      <c r="P2644" s="62"/>
      <c r="R2644" t="str">
        <f t="shared" si="64"/>
        <v>Jul/25</v>
      </c>
    </row>
    <row r="2645" spans="2:18" ht="15.75" customHeight="1">
      <c r="B2645" s="54">
        <v>45839</v>
      </c>
      <c r="C2645" s="55" t="s">
        <v>320</v>
      </c>
      <c r="D2645" s="55">
        <v>2025</v>
      </c>
      <c r="E2645" s="44">
        <v>1</v>
      </c>
      <c r="F2645" s="45" t="s">
        <v>708</v>
      </c>
      <c r="G2645" s="45" t="s">
        <v>104</v>
      </c>
      <c r="H2645" s="51" t="s">
        <v>113</v>
      </c>
      <c r="I2645" s="46" t="s">
        <v>55</v>
      </c>
      <c r="J2645" s="66">
        <v>2810</v>
      </c>
      <c r="K2645" s="47">
        <f t="shared" si="59"/>
        <v>2810</v>
      </c>
      <c r="L2645" s="61"/>
      <c r="M2645" s="11" t="s">
        <v>43</v>
      </c>
      <c r="N2645" s="60">
        <f t="shared" si="63"/>
        <v>2810</v>
      </c>
      <c r="O2645" s="54">
        <v>45868</v>
      </c>
      <c r="P2645" s="62"/>
      <c r="R2645" t="str">
        <f t="shared" si="64"/>
        <v>Jul/25</v>
      </c>
    </row>
    <row r="2646" spans="2:18" ht="15.75" customHeight="1">
      <c r="B2646" s="54">
        <v>45839</v>
      </c>
      <c r="C2646" s="55" t="s">
        <v>320</v>
      </c>
      <c r="D2646" s="55">
        <v>2025</v>
      </c>
      <c r="E2646" s="44">
        <v>1</v>
      </c>
      <c r="F2646" s="51" t="s">
        <v>468</v>
      </c>
      <c r="G2646" s="45" t="s">
        <v>104</v>
      </c>
      <c r="H2646" s="45" t="s">
        <v>113</v>
      </c>
      <c r="I2646" s="46" t="s">
        <v>55</v>
      </c>
      <c r="J2646" s="66">
        <v>720</v>
      </c>
      <c r="K2646" s="47">
        <f t="shared" si="59"/>
        <v>720</v>
      </c>
      <c r="L2646" s="61"/>
      <c r="M2646" s="11" t="s">
        <v>43</v>
      </c>
      <c r="N2646" s="60">
        <f t="shared" si="63"/>
        <v>720</v>
      </c>
      <c r="O2646" s="54">
        <v>45853</v>
      </c>
      <c r="P2646" s="62"/>
      <c r="R2646" t="str">
        <f t="shared" si="64"/>
        <v>Jul/25</v>
      </c>
    </row>
    <row r="2647" spans="2:18" ht="15.75" customHeight="1">
      <c r="B2647" s="54">
        <v>45839</v>
      </c>
      <c r="C2647" s="55" t="s">
        <v>320</v>
      </c>
      <c r="D2647" s="55">
        <v>2025</v>
      </c>
      <c r="E2647" s="56">
        <v>1</v>
      </c>
      <c r="F2647" s="57" t="s">
        <v>290</v>
      </c>
      <c r="G2647" s="58" t="s">
        <v>57</v>
      </c>
      <c r="H2647" s="57" t="s">
        <v>58</v>
      </c>
      <c r="I2647" s="59" t="s">
        <v>55</v>
      </c>
      <c r="J2647" s="60">
        <v>1750</v>
      </c>
      <c r="K2647" s="47">
        <f t="shared" si="59"/>
        <v>1750</v>
      </c>
      <c r="L2647" s="61"/>
      <c r="M2647" s="55" t="s">
        <v>43</v>
      </c>
      <c r="N2647" s="60">
        <f t="shared" si="63"/>
        <v>1750</v>
      </c>
      <c r="O2647" s="54">
        <v>45848</v>
      </c>
      <c r="P2647" s="62"/>
      <c r="R2647" t="str">
        <f t="shared" si="64"/>
        <v>Jul/25</v>
      </c>
    </row>
    <row r="2648" spans="2:18" ht="15.75" customHeight="1">
      <c r="B2648" s="54">
        <v>45839</v>
      </c>
      <c r="C2648" s="55" t="s">
        <v>320</v>
      </c>
      <c r="D2648" s="55">
        <v>2025</v>
      </c>
      <c r="E2648" s="44">
        <v>1</v>
      </c>
      <c r="F2648" s="51" t="s">
        <v>101</v>
      </c>
      <c r="G2648" s="45" t="s">
        <v>101</v>
      </c>
      <c r="H2648" s="51" t="s">
        <v>293</v>
      </c>
      <c r="I2648" s="46" t="s">
        <v>55</v>
      </c>
      <c r="J2648" s="66">
        <v>12500</v>
      </c>
      <c r="K2648" s="47">
        <f t="shared" si="59"/>
        <v>12500</v>
      </c>
      <c r="L2648" s="61"/>
      <c r="M2648" s="11" t="s">
        <v>43</v>
      </c>
      <c r="N2648" s="60">
        <f t="shared" si="63"/>
        <v>12500</v>
      </c>
      <c r="O2648" s="54">
        <v>45879</v>
      </c>
      <c r="P2648" s="62"/>
      <c r="R2648" t="str">
        <f t="shared" si="64"/>
        <v>Jul/25</v>
      </c>
    </row>
    <row r="2649" spans="2:18" ht="15.75" customHeight="1">
      <c r="B2649" s="54">
        <v>45839</v>
      </c>
      <c r="C2649" s="55" t="s">
        <v>320</v>
      </c>
      <c r="D2649" s="55">
        <v>2025</v>
      </c>
      <c r="E2649" s="44">
        <v>1</v>
      </c>
      <c r="F2649" s="45" t="s">
        <v>48</v>
      </c>
      <c r="G2649" s="51" t="s">
        <v>49</v>
      </c>
      <c r="H2649" s="45" t="s">
        <v>50</v>
      </c>
      <c r="I2649" s="46" t="s">
        <v>55</v>
      </c>
      <c r="J2649" s="47">
        <v>20000</v>
      </c>
      <c r="K2649" s="47">
        <f t="shared" si="59"/>
        <v>20000</v>
      </c>
      <c r="L2649" s="61"/>
      <c r="M2649" s="11" t="s">
        <v>43</v>
      </c>
      <c r="N2649" s="60">
        <f t="shared" si="63"/>
        <v>20000</v>
      </c>
      <c r="O2649" s="54">
        <v>45889</v>
      </c>
      <c r="P2649" s="62"/>
      <c r="R2649" t="str">
        <f t="shared" si="64"/>
        <v>Jul/25</v>
      </c>
    </row>
    <row r="2650" spans="2:18" ht="15.75" customHeight="1">
      <c r="B2650" s="54">
        <v>45839</v>
      </c>
      <c r="C2650" s="55" t="s">
        <v>320</v>
      </c>
      <c r="D2650" s="55">
        <v>2025</v>
      </c>
      <c r="E2650" s="56">
        <v>1</v>
      </c>
      <c r="F2650" s="51" t="s">
        <v>370</v>
      </c>
      <c r="G2650" s="45" t="s">
        <v>57</v>
      </c>
      <c r="H2650" s="51" t="s">
        <v>371</v>
      </c>
      <c r="I2650" s="46" t="s">
        <v>74</v>
      </c>
      <c r="J2650" s="66">
        <v>400</v>
      </c>
      <c r="K2650" s="47">
        <f t="shared" si="59"/>
        <v>400</v>
      </c>
      <c r="L2650" s="61"/>
      <c r="M2650" s="11" t="s">
        <v>43</v>
      </c>
      <c r="N2650" s="60">
        <f t="shared" si="63"/>
        <v>400</v>
      </c>
      <c r="O2650" s="54">
        <v>45848</v>
      </c>
      <c r="P2650" s="62"/>
      <c r="R2650" t="str">
        <f t="shared" si="64"/>
        <v>Jul/25</v>
      </c>
    </row>
    <row r="2651" spans="2:18" ht="15.75" customHeight="1">
      <c r="B2651" s="54">
        <v>45839</v>
      </c>
      <c r="C2651" s="55" t="s">
        <v>320</v>
      </c>
      <c r="D2651" s="55">
        <v>2025</v>
      </c>
      <c r="E2651" s="56">
        <v>1</v>
      </c>
      <c r="F2651" s="51" t="s">
        <v>217</v>
      </c>
      <c r="G2651" s="45" t="s">
        <v>57</v>
      </c>
      <c r="H2651" s="51" t="s">
        <v>617</v>
      </c>
      <c r="I2651" s="46" t="s">
        <v>74</v>
      </c>
      <c r="J2651" s="66">
        <v>240</v>
      </c>
      <c r="K2651" s="47">
        <f t="shared" si="59"/>
        <v>240</v>
      </c>
      <c r="L2651" s="61"/>
      <c r="M2651" s="11" t="s">
        <v>43</v>
      </c>
      <c r="N2651" s="60">
        <f t="shared" si="63"/>
        <v>240</v>
      </c>
      <c r="O2651" s="54">
        <v>45848</v>
      </c>
      <c r="P2651" s="62"/>
      <c r="R2651" t="str">
        <f t="shared" si="64"/>
        <v>Jul/25</v>
      </c>
    </row>
    <row r="2652" spans="2:18" ht="15.75" customHeight="1">
      <c r="B2652" s="54">
        <v>45839</v>
      </c>
      <c r="C2652" s="55" t="s">
        <v>320</v>
      </c>
      <c r="D2652" s="55">
        <v>2025</v>
      </c>
      <c r="E2652" s="44">
        <v>1</v>
      </c>
      <c r="F2652" s="45" t="s">
        <v>73</v>
      </c>
      <c r="G2652" s="45" t="s">
        <v>40</v>
      </c>
      <c r="H2652" s="45" t="s">
        <v>73</v>
      </c>
      <c r="I2652" s="46" t="s">
        <v>74</v>
      </c>
      <c r="J2652" s="47">
        <v>528</v>
      </c>
      <c r="K2652" s="47">
        <f t="shared" si="59"/>
        <v>528</v>
      </c>
      <c r="L2652" s="61"/>
      <c r="M2652" s="11" t="s">
        <v>43</v>
      </c>
      <c r="N2652" s="60">
        <f t="shared" si="63"/>
        <v>528</v>
      </c>
      <c r="O2652" s="54">
        <v>45848</v>
      </c>
      <c r="P2652" s="62"/>
      <c r="R2652" t="str">
        <f t="shared" si="64"/>
        <v>Jul/25</v>
      </c>
    </row>
    <row r="2653" spans="2:18" ht="15.75" customHeight="1">
      <c r="B2653" s="54">
        <v>45839</v>
      </c>
      <c r="C2653" s="55" t="s">
        <v>320</v>
      </c>
      <c r="D2653" s="55">
        <v>2025</v>
      </c>
      <c r="E2653" s="44">
        <v>1</v>
      </c>
      <c r="F2653" s="45" t="s">
        <v>162</v>
      </c>
      <c r="G2653" s="45" t="s">
        <v>57</v>
      </c>
      <c r="H2653" s="45" t="s">
        <v>163</v>
      </c>
      <c r="I2653" s="46" t="s">
        <v>74</v>
      </c>
      <c r="J2653" s="47">
        <v>1050</v>
      </c>
      <c r="K2653" s="47">
        <f t="shared" si="59"/>
        <v>1050</v>
      </c>
      <c r="L2653" s="61"/>
      <c r="M2653" s="11" t="s">
        <v>43</v>
      </c>
      <c r="N2653" s="60">
        <f t="shared" si="63"/>
        <v>1050</v>
      </c>
      <c r="O2653" s="54">
        <v>45848</v>
      </c>
      <c r="P2653" s="62"/>
      <c r="R2653" t="str">
        <f t="shared" si="64"/>
        <v>Jul/25</v>
      </c>
    </row>
    <row r="2654" spans="2:18" ht="15.75" customHeight="1">
      <c r="B2654" s="54">
        <v>45839</v>
      </c>
      <c r="C2654" s="55" t="s">
        <v>320</v>
      </c>
      <c r="D2654" s="55">
        <v>2025</v>
      </c>
      <c r="E2654" s="44">
        <v>1</v>
      </c>
      <c r="F2654" s="51" t="s">
        <v>120</v>
      </c>
      <c r="G2654" s="45" t="s">
        <v>104</v>
      </c>
      <c r="H2654" s="45" t="s">
        <v>116</v>
      </c>
      <c r="I2654" s="46" t="s">
        <v>55</v>
      </c>
      <c r="J2654" s="66">
        <v>720</v>
      </c>
      <c r="K2654" s="47">
        <f t="shared" si="59"/>
        <v>720</v>
      </c>
      <c r="L2654" s="61"/>
      <c r="M2654" s="11" t="s">
        <v>43</v>
      </c>
      <c r="N2654" s="60">
        <f t="shared" si="63"/>
        <v>720</v>
      </c>
      <c r="O2654" s="54">
        <v>45853</v>
      </c>
      <c r="P2654" s="62"/>
      <c r="R2654" t="str">
        <f t="shared" si="64"/>
        <v>Jul/25</v>
      </c>
    </row>
    <row r="2655" spans="2:18" ht="15.75" customHeight="1">
      <c r="B2655" s="54">
        <v>45839</v>
      </c>
      <c r="C2655" s="55" t="s">
        <v>320</v>
      </c>
      <c r="D2655" s="55">
        <v>2025</v>
      </c>
      <c r="E2655" s="44">
        <v>1</v>
      </c>
      <c r="F2655" s="51" t="s">
        <v>709</v>
      </c>
      <c r="G2655" s="45" t="s">
        <v>104</v>
      </c>
      <c r="H2655" s="45" t="s">
        <v>116</v>
      </c>
      <c r="I2655" s="46" t="s">
        <v>74</v>
      </c>
      <c r="J2655" s="47">
        <v>3265</v>
      </c>
      <c r="K2655" s="47">
        <f t="shared" si="59"/>
        <v>3265</v>
      </c>
      <c r="L2655" s="61"/>
      <c r="M2655" s="11" t="s">
        <v>43</v>
      </c>
      <c r="N2655" s="60">
        <f t="shared" si="63"/>
        <v>3265</v>
      </c>
      <c r="O2655" s="54">
        <v>45868</v>
      </c>
      <c r="P2655" s="62"/>
      <c r="R2655" t="str">
        <f t="shared" si="64"/>
        <v>Jul/25</v>
      </c>
    </row>
    <row r="2656" spans="2:18" ht="15.75" customHeight="1">
      <c r="B2656" s="54">
        <v>45839</v>
      </c>
      <c r="C2656" s="55" t="s">
        <v>320</v>
      </c>
      <c r="D2656" s="55">
        <v>2025</v>
      </c>
      <c r="E2656" s="44">
        <v>1</v>
      </c>
      <c r="F2656" s="45" t="s">
        <v>472</v>
      </c>
      <c r="G2656" s="45" t="s">
        <v>104</v>
      </c>
      <c r="H2656" s="45" t="s">
        <v>50</v>
      </c>
      <c r="I2656" s="46" t="s">
        <v>74</v>
      </c>
      <c r="J2656" s="47">
        <v>80</v>
      </c>
      <c r="K2656" s="47">
        <f t="shared" si="59"/>
        <v>80</v>
      </c>
      <c r="L2656" s="61"/>
      <c r="M2656" s="11" t="s">
        <v>43</v>
      </c>
      <c r="N2656" s="60">
        <f t="shared" si="63"/>
        <v>80</v>
      </c>
      <c r="O2656" s="54">
        <v>45858</v>
      </c>
      <c r="P2656" s="62"/>
      <c r="R2656" t="str">
        <f t="shared" si="64"/>
        <v>Jul/25</v>
      </c>
    </row>
    <row r="2657" spans="2:18" ht="15.75" customHeight="1">
      <c r="B2657" s="54">
        <v>45839</v>
      </c>
      <c r="C2657" s="55" t="s">
        <v>320</v>
      </c>
      <c r="D2657" s="55">
        <v>2025</v>
      </c>
      <c r="E2657" s="44">
        <v>1</v>
      </c>
      <c r="F2657" s="45" t="s">
        <v>474</v>
      </c>
      <c r="G2657" s="45" t="s">
        <v>104</v>
      </c>
      <c r="H2657" s="45" t="s">
        <v>50</v>
      </c>
      <c r="I2657" s="46" t="s">
        <v>74</v>
      </c>
      <c r="J2657" s="47">
        <v>80</v>
      </c>
      <c r="K2657" s="47">
        <f t="shared" si="59"/>
        <v>80</v>
      </c>
      <c r="L2657" s="61"/>
      <c r="M2657" s="11" t="s">
        <v>43</v>
      </c>
      <c r="N2657" s="60">
        <f t="shared" si="63"/>
        <v>80</v>
      </c>
      <c r="O2657" s="54">
        <v>45858</v>
      </c>
      <c r="P2657" s="62"/>
      <c r="R2657" t="str">
        <f t="shared" si="64"/>
        <v>Jul/25</v>
      </c>
    </row>
    <row r="2658" spans="2:18" ht="15.75" customHeight="1">
      <c r="B2658" s="54">
        <v>45839</v>
      </c>
      <c r="C2658" s="55" t="s">
        <v>320</v>
      </c>
      <c r="D2658" s="55">
        <v>2025</v>
      </c>
      <c r="E2658" s="56">
        <v>1</v>
      </c>
      <c r="F2658" s="57" t="s">
        <v>476</v>
      </c>
      <c r="G2658" s="57" t="s">
        <v>61</v>
      </c>
      <c r="H2658" s="57" t="s">
        <v>335</v>
      </c>
      <c r="I2658" s="59" t="s">
        <v>74</v>
      </c>
      <c r="J2658" s="60">
        <v>0</v>
      </c>
      <c r="K2658" s="47">
        <f t="shared" si="59"/>
        <v>0</v>
      </c>
      <c r="L2658" s="61"/>
      <c r="M2658" s="55" t="s">
        <v>43</v>
      </c>
      <c r="N2658" s="60">
        <f t="shared" si="63"/>
        <v>0</v>
      </c>
      <c r="O2658" s="54"/>
      <c r="P2658" s="62"/>
      <c r="R2658" t="str">
        <f t="shared" si="64"/>
        <v>Jul/25</v>
      </c>
    </row>
    <row r="2659" spans="2:18" ht="15.75" customHeight="1">
      <c r="B2659" s="54">
        <v>45839</v>
      </c>
      <c r="C2659" s="55" t="s">
        <v>320</v>
      </c>
      <c r="D2659" s="55">
        <v>2025</v>
      </c>
      <c r="E2659" s="56">
        <v>1</v>
      </c>
      <c r="F2659" s="45" t="s">
        <v>63</v>
      </c>
      <c r="G2659" s="45" t="s">
        <v>49</v>
      </c>
      <c r="H2659" s="45" t="s">
        <v>50</v>
      </c>
      <c r="I2659" s="46" t="s">
        <v>55</v>
      </c>
      <c r="J2659" s="47">
        <v>1118</v>
      </c>
      <c r="K2659" s="47">
        <f t="shared" si="59"/>
        <v>1118</v>
      </c>
      <c r="L2659" s="61"/>
      <c r="M2659" s="11" t="s">
        <v>43</v>
      </c>
      <c r="N2659" s="60">
        <f t="shared" si="63"/>
        <v>1118</v>
      </c>
      <c r="O2659" s="54">
        <v>45858</v>
      </c>
      <c r="P2659" s="62"/>
      <c r="R2659" t="str">
        <f t="shared" si="64"/>
        <v>Jul/25</v>
      </c>
    </row>
    <row r="2660" spans="2:18" ht="15.75" customHeight="1">
      <c r="B2660" s="54">
        <v>45839</v>
      </c>
      <c r="C2660" s="55" t="s">
        <v>320</v>
      </c>
      <c r="D2660" s="55">
        <v>2025</v>
      </c>
      <c r="E2660" s="56">
        <v>1</v>
      </c>
      <c r="F2660" s="58" t="s">
        <v>59</v>
      </c>
      <c r="G2660" s="57" t="s">
        <v>49</v>
      </c>
      <c r="H2660" s="58" t="s">
        <v>59</v>
      </c>
      <c r="I2660" s="59" t="s">
        <v>55</v>
      </c>
      <c r="J2660" s="96">
        <v>1084</v>
      </c>
      <c r="K2660" s="47">
        <f t="shared" si="59"/>
        <v>1084</v>
      </c>
      <c r="L2660" s="61"/>
      <c r="M2660" s="55" t="s">
        <v>43</v>
      </c>
      <c r="N2660" s="60">
        <f t="shared" si="63"/>
        <v>1084</v>
      </c>
      <c r="O2660" s="54">
        <v>45858</v>
      </c>
      <c r="P2660" s="62"/>
      <c r="R2660" t="str">
        <f t="shared" si="64"/>
        <v>Jul/25</v>
      </c>
    </row>
    <row r="2661" spans="2:18" ht="15.75" customHeight="1">
      <c r="B2661" s="54">
        <v>45839</v>
      </c>
      <c r="C2661" s="55" t="s">
        <v>320</v>
      </c>
      <c r="D2661" s="55">
        <v>2025</v>
      </c>
      <c r="E2661" s="44">
        <v>1</v>
      </c>
      <c r="F2661" s="45" t="s">
        <v>273</v>
      </c>
      <c r="G2661" s="45" t="s">
        <v>53</v>
      </c>
      <c r="H2661" s="45" t="s">
        <v>466</v>
      </c>
      <c r="I2661" s="46" t="s">
        <v>74</v>
      </c>
      <c r="J2661" s="47">
        <v>900</v>
      </c>
      <c r="K2661" s="47">
        <f t="shared" si="59"/>
        <v>900</v>
      </c>
      <c r="L2661" s="61"/>
      <c r="M2661" s="55" t="s">
        <v>43</v>
      </c>
      <c r="N2661" s="60">
        <f t="shared" si="63"/>
        <v>900</v>
      </c>
      <c r="O2661" s="54">
        <v>45868</v>
      </c>
      <c r="P2661" s="62"/>
      <c r="R2661" t="str">
        <f t="shared" si="64"/>
        <v>Jul/25</v>
      </c>
    </row>
    <row r="2662" spans="2:18" ht="15.75" customHeight="1">
      <c r="B2662" s="54">
        <v>45839</v>
      </c>
      <c r="C2662" s="55" t="s">
        <v>320</v>
      </c>
      <c r="D2662" s="55">
        <v>2025</v>
      </c>
      <c r="E2662" s="56">
        <v>1</v>
      </c>
      <c r="F2662" s="57" t="s">
        <v>619</v>
      </c>
      <c r="G2662" s="57" t="s">
        <v>109</v>
      </c>
      <c r="H2662" s="58" t="s">
        <v>620</v>
      </c>
      <c r="I2662" s="59" t="s">
        <v>55</v>
      </c>
      <c r="J2662" s="96">
        <v>2100</v>
      </c>
      <c r="K2662" s="47">
        <f t="shared" si="59"/>
        <v>2100</v>
      </c>
      <c r="L2662" s="61"/>
      <c r="M2662" s="55" t="s">
        <v>43</v>
      </c>
      <c r="N2662" s="60">
        <f t="shared" si="63"/>
        <v>2100</v>
      </c>
      <c r="O2662" s="54">
        <v>45868</v>
      </c>
      <c r="P2662" s="62"/>
      <c r="R2662" t="str">
        <f t="shared" si="64"/>
        <v>Jul/25</v>
      </c>
    </row>
    <row r="2663" spans="2:18" ht="15.75" customHeight="1">
      <c r="B2663" s="54">
        <v>45839</v>
      </c>
      <c r="C2663" s="55" t="s">
        <v>320</v>
      </c>
      <c r="D2663" s="55">
        <v>2025</v>
      </c>
      <c r="E2663" s="56">
        <v>1</v>
      </c>
      <c r="F2663" s="58" t="s">
        <v>622</v>
      </c>
      <c r="G2663" s="57" t="s">
        <v>108</v>
      </c>
      <c r="H2663" s="58" t="s">
        <v>533</v>
      </c>
      <c r="I2663" s="59" t="s">
        <v>74</v>
      </c>
      <c r="J2663" s="60">
        <v>1000</v>
      </c>
      <c r="K2663" s="47">
        <f t="shared" si="59"/>
        <v>1000</v>
      </c>
      <c r="L2663" s="61"/>
      <c r="M2663" s="55" t="s">
        <v>43</v>
      </c>
      <c r="N2663" s="60">
        <f t="shared" si="63"/>
        <v>1000</v>
      </c>
      <c r="O2663" s="54">
        <v>45856</v>
      </c>
      <c r="P2663" s="62"/>
      <c r="R2663" t="str">
        <f t="shared" si="64"/>
        <v>Jul/25</v>
      </c>
    </row>
    <row r="2664" spans="2:18" ht="15.75" customHeight="1">
      <c r="B2664" s="54">
        <v>45839</v>
      </c>
      <c r="C2664" s="55" t="s">
        <v>320</v>
      </c>
      <c r="D2664" s="55">
        <v>2025</v>
      </c>
      <c r="E2664" s="44">
        <v>1</v>
      </c>
      <c r="F2664" s="51" t="s">
        <v>623</v>
      </c>
      <c r="G2664" s="45" t="s">
        <v>61</v>
      </c>
      <c r="H2664" s="51" t="s">
        <v>276</v>
      </c>
      <c r="I2664" s="46" t="s">
        <v>55</v>
      </c>
      <c r="J2664" s="66">
        <v>3890</v>
      </c>
      <c r="K2664" s="47">
        <f t="shared" si="59"/>
        <v>3890</v>
      </c>
      <c r="L2664" s="61"/>
      <c r="M2664" s="11" t="s">
        <v>43</v>
      </c>
      <c r="N2664" s="60">
        <f t="shared" si="63"/>
        <v>3890</v>
      </c>
      <c r="O2664" s="54">
        <v>45848</v>
      </c>
      <c r="P2664" s="62"/>
      <c r="R2664" t="str">
        <f t="shared" si="64"/>
        <v>Jul/25</v>
      </c>
    </row>
    <row r="2665" spans="2:18" ht="15.75" customHeight="1">
      <c r="B2665" s="54">
        <v>45839</v>
      </c>
      <c r="C2665" s="55" t="s">
        <v>320</v>
      </c>
      <c r="D2665" s="55">
        <v>2025</v>
      </c>
      <c r="E2665" s="56">
        <v>1</v>
      </c>
      <c r="F2665" s="57" t="s">
        <v>809</v>
      </c>
      <c r="G2665" s="57" t="s">
        <v>108</v>
      </c>
      <c r="H2665" s="57" t="s">
        <v>529</v>
      </c>
      <c r="I2665" s="59" t="s">
        <v>55</v>
      </c>
      <c r="J2665" s="60">
        <v>1500</v>
      </c>
      <c r="K2665" s="47">
        <f t="shared" si="59"/>
        <v>1500</v>
      </c>
      <c r="L2665" s="61"/>
      <c r="M2665" s="55" t="s">
        <v>43</v>
      </c>
      <c r="N2665" s="60">
        <f t="shared" si="63"/>
        <v>1500</v>
      </c>
      <c r="O2665" s="54">
        <v>45839</v>
      </c>
      <c r="P2665" s="62"/>
      <c r="R2665" t="str">
        <f t="shared" si="64"/>
        <v>Jul/25</v>
      </c>
    </row>
    <row r="2666" spans="2:18" ht="15.75" customHeight="1">
      <c r="B2666" s="54">
        <v>45839</v>
      </c>
      <c r="C2666" s="55" t="s">
        <v>320</v>
      </c>
      <c r="D2666" s="55">
        <v>2025</v>
      </c>
      <c r="E2666" s="56">
        <v>1</v>
      </c>
      <c r="F2666" s="57" t="s">
        <v>126</v>
      </c>
      <c r="G2666" s="58" t="s">
        <v>104</v>
      </c>
      <c r="H2666" s="57" t="s">
        <v>423</v>
      </c>
      <c r="I2666" s="59" t="s">
        <v>55</v>
      </c>
      <c r="J2666" s="60">
        <v>4500</v>
      </c>
      <c r="K2666" s="47">
        <f t="shared" si="59"/>
        <v>4500</v>
      </c>
      <c r="L2666" s="61"/>
      <c r="M2666" s="55" t="s">
        <v>43</v>
      </c>
      <c r="N2666" s="60">
        <f t="shared" si="63"/>
        <v>4500</v>
      </c>
      <c r="O2666" s="54">
        <v>45868</v>
      </c>
      <c r="P2666" s="62"/>
      <c r="R2666" t="str">
        <f t="shared" si="64"/>
        <v>Jul/25</v>
      </c>
    </row>
    <row r="2667" spans="2:18" ht="15.75" customHeight="1">
      <c r="B2667" s="54">
        <v>45839</v>
      </c>
      <c r="C2667" s="55" t="s">
        <v>320</v>
      </c>
      <c r="D2667" s="55">
        <v>2025</v>
      </c>
      <c r="E2667" s="56">
        <v>1</v>
      </c>
      <c r="F2667" s="57" t="s">
        <v>619</v>
      </c>
      <c r="G2667" s="57" t="s">
        <v>109</v>
      </c>
      <c r="H2667" s="57" t="s">
        <v>289</v>
      </c>
      <c r="I2667" s="59" t="s">
        <v>74</v>
      </c>
      <c r="J2667" s="60">
        <v>192.5</v>
      </c>
      <c r="K2667" s="47">
        <f t="shared" si="59"/>
        <v>192.5</v>
      </c>
      <c r="L2667" s="61"/>
      <c r="M2667" s="55" t="s">
        <v>51</v>
      </c>
      <c r="N2667" s="60">
        <f t="shared" si="63"/>
        <v>192.5</v>
      </c>
      <c r="O2667" s="54">
        <v>45848</v>
      </c>
      <c r="P2667" s="62"/>
      <c r="R2667" t="str">
        <f t="shared" si="64"/>
        <v>Jul/25</v>
      </c>
    </row>
    <row r="2668" spans="2:18" ht="15.75" customHeight="1">
      <c r="B2668" s="54">
        <v>45839</v>
      </c>
      <c r="C2668" s="55" t="s">
        <v>320</v>
      </c>
      <c r="D2668" s="55">
        <v>2025</v>
      </c>
      <c r="E2668" s="56">
        <v>1</v>
      </c>
      <c r="F2668" s="57" t="s">
        <v>463</v>
      </c>
      <c r="G2668" s="57" t="s">
        <v>108</v>
      </c>
      <c r="H2668" s="57" t="s">
        <v>464</v>
      </c>
      <c r="I2668" s="59" t="s">
        <v>55</v>
      </c>
      <c r="J2668" s="60">
        <v>800</v>
      </c>
      <c r="K2668" s="60">
        <f t="shared" si="59"/>
        <v>800</v>
      </c>
      <c r="L2668" s="60"/>
      <c r="M2668" s="55" t="s">
        <v>43</v>
      </c>
      <c r="N2668" s="60">
        <f t="shared" si="63"/>
        <v>800</v>
      </c>
      <c r="O2668" s="54">
        <v>45848</v>
      </c>
      <c r="P2668" s="62"/>
      <c r="R2668" t="str">
        <f t="shared" si="64"/>
        <v>Jul/25</v>
      </c>
    </row>
    <row r="2669" spans="2:18" ht="15.75" customHeight="1">
      <c r="B2669" s="54">
        <v>45839</v>
      </c>
      <c r="C2669" s="55" t="s">
        <v>320</v>
      </c>
      <c r="D2669" s="55">
        <v>2025</v>
      </c>
      <c r="E2669" s="56">
        <v>1</v>
      </c>
      <c r="F2669" s="58" t="s">
        <v>1019</v>
      </c>
      <c r="G2669" s="57" t="s">
        <v>57</v>
      </c>
      <c r="H2669" s="58" t="s">
        <v>1020</v>
      </c>
      <c r="I2669" s="59" t="s">
        <v>74</v>
      </c>
      <c r="J2669" s="96">
        <v>376.72</v>
      </c>
      <c r="K2669" s="60">
        <f t="shared" si="59"/>
        <v>376.72</v>
      </c>
      <c r="L2669" s="60"/>
      <c r="M2669" s="55" t="s">
        <v>51</v>
      </c>
      <c r="N2669" s="60">
        <f t="shared" si="63"/>
        <v>376.72</v>
      </c>
      <c r="O2669" s="54">
        <v>45858</v>
      </c>
      <c r="P2669" s="97"/>
      <c r="R2669" t="str">
        <f t="shared" si="64"/>
        <v>Jul/25</v>
      </c>
    </row>
    <row r="2670" spans="2:18" ht="15.75" customHeight="1">
      <c r="B2670" s="54">
        <v>45839</v>
      </c>
      <c r="C2670" s="55" t="s">
        <v>320</v>
      </c>
      <c r="D2670" s="55">
        <v>2025</v>
      </c>
      <c r="E2670" s="56">
        <v>1</v>
      </c>
      <c r="F2670" s="58" t="s">
        <v>1044</v>
      </c>
      <c r="G2670" s="57" t="s">
        <v>104</v>
      </c>
      <c r="H2670" s="58" t="s">
        <v>1045</v>
      </c>
      <c r="I2670" s="59" t="s">
        <v>74</v>
      </c>
      <c r="J2670" s="96">
        <v>40</v>
      </c>
      <c r="K2670" s="60">
        <f t="shared" si="59"/>
        <v>40</v>
      </c>
      <c r="L2670" s="60"/>
      <c r="M2670" s="55" t="s">
        <v>43</v>
      </c>
      <c r="N2670" s="60">
        <f t="shared" si="63"/>
        <v>40</v>
      </c>
      <c r="O2670" s="54">
        <v>45868</v>
      </c>
      <c r="P2670" s="97"/>
      <c r="R2670" t="str">
        <f t="shared" si="64"/>
        <v>Jul/25</v>
      </c>
    </row>
    <row r="2671" spans="2:18" ht="15.75" customHeight="1">
      <c r="B2671" s="54">
        <v>45839</v>
      </c>
      <c r="C2671" s="55" t="s">
        <v>320</v>
      </c>
      <c r="D2671" s="55">
        <v>2025</v>
      </c>
      <c r="E2671" s="56">
        <v>1</v>
      </c>
      <c r="F2671" s="58" t="s">
        <v>1046</v>
      </c>
      <c r="G2671" s="57" t="s">
        <v>61</v>
      </c>
      <c r="H2671" s="58" t="s">
        <v>1027</v>
      </c>
      <c r="I2671" s="59" t="s">
        <v>74</v>
      </c>
      <c r="J2671" s="96">
        <v>1700</v>
      </c>
      <c r="K2671" s="60">
        <f t="shared" si="59"/>
        <v>1700</v>
      </c>
      <c r="L2671" s="60"/>
      <c r="M2671" s="55" t="s">
        <v>43</v>
      </c>
      <c r="N2671" s="60">
        <f t="shared" si="63"/>
        <v>1700</v>
      </c>
      <c r="O2671" s="54">
        <v>45848</v>
      </c>
      <c r="P2671" s="97"/>
      <c r="R2671" t="str">
        <f t="shared" si="64"/>
        <v>Jul/25</v>
      </c>
    </row>
    <row r="2672" spans="2:18" ht="15.75" customHeight="1">
      <c r="B2672" s="54">
        <v>45839</v>
      </c>
      <c r="C2672" s="55" t="s">
        <v>320</v>
      </c>
      <c r="D2672" s="55">
        <v>2025</v>
      </c>
      <c r="E2672" s="56">
        <v>6</v>
      </c>
      <c r="F2672" s="58" t="s">
        <v>886</v>
      </c>
      <c r="G2672" s="57" t="s">
        <v>46</v>
      </c>
      <c r="H2672" s="58" t="s">
        <v>220</v>
      </c>
      <c r="I2672" s="59" t="s">
        <v>42</v>
      </c>
      <c r="J2672" s="96">
        <v>0.75</v>
      </c>
      <c r="K2672" s="60">
        <f t="shared" si="59"/>
        <v>4.5</v>
      </c>
      <c r="L2672" s="60"/>
      <c r="M2672" s="55" t="s">
        <v>43</v>
      </c>
      <c r="N2672" s="60">
        <f t="shared" si="63"/>
        <v>4.5</v>
      </c>
      <c r="O2672" s="54">
        <v>45853</v>
      </c>
      <c r="P2672" s="97">
        <v>26235</v>
      </c>
      <c r="R2672" t="str">
        <f t="shared" si="64"/>
        <v>Jul/25</v>
      </c>
    </row>
    <row r="2673" spans="2:18" ht="15.75" customHeight="1">
      <c r="B2673" s="54">
        <v>45839</v>
      </c>
      <c r="C2673" s="55" t="s">
        <v>320</v>
      </c>
      <c r="D2673" s="55">
        <v>2025</v>
      </c>
      <c r="E2673" s="56">
        <v>2</v>
      </c>
      <c r="F2673" s="58" t="s">
        <v>219</v>
      </c>
      <c r="G2673" s="57" t="s">
        <v>46</v>
      </c>
      <c r="H2673" s="58" t="s">
        <v>220</v>
      </c>
      <c r="I2673" s="59" t="s">
        <v>42</v>
      </c>
      <c r="J2673" s="96">
        <v>80</v>
      </c>
      <c r="K2673" s="60">
        <f t="shared" si="59"/>
        <v>160</v>
      </c>
      <c r="L2673" s="60"/>
      <c r="M2673" s="55" t="s">
        <v>43</v>
      </c>
      <c r="N2673" s="60">
        <f t="shared" si="63"/>
        <v>160</v>
      </c>
      <c r="O2673" s="54">
        <v>45853</v>
      </c>
      <c r="P2673" s="97">
        <v>26235</v>
      </c>
      <c r="R2673" t="str">
        <f t="shared" si="64"/>
        <v>Jul/25</v>
      </c>
    </row>
    <row r="2674" spans="2:18" ht="15.75" customHeight="1">
      <c r="B2674" s="54">
        <v>45839</v>
      </c>
      <c r="C2674" s="55" t="s">
        <v>320</v>
      </c>
      <c r="D2674" s="55">
        <v>2025</v>
      </c>
      <c r="E2674" s="56">
        <v>2</v>
      </c>
      <c r="F2674" s="58" t="s">
        <v>486</v>
      </c>
      <c r="G2674" s="57" t="s">
        <v>46</v>
      </c>
      <c r="H2674" s="58" t="s">
        <v>220</v>
      </c>
      <c r="I2674" s="59" t="s">
        <v>42</v>
      </c>
      <c r="J2674" s="96">
        <v>6.5</v>
      </c>
      <c r="K2674" s="60">
        <f t="shared" si="59"/>
        <v>13</v>
      </c>
      <c r="L2674" s="60"/>
      <c r="M2674" s="55" t="s">
        <v>43</v>
      </c>
      <c r="N2674" s="60">
        <f t="shared" si="63"/>
        <v>13</v>
      </c>
      <c r="O2674" s="54">
        <v>45853</v>
      </c>
      <c r="P2674" s="97">
        <v>26235</v>
      </c>
      <c r="R2674" t="str">
        <f t="shared" si="64"/>
        <v>Jul/25</v>
      </c>
    </row>
    <row r="2675" spans="2:18" ht="15.75" customHeight="1">
      <c r="B2675" s="54">
        <v>45839</v>
      </c>
      <c r="C2675" s="55" t="s">
        <v>320</v>
      </c>
      <c r="D2675" s="55">
        <v>2025</v>
      </c>
      <c r="E2675" s="56">
        <v>5</v>
      </c>
      <c r="F2675" s="58" t="s">
        <v>64</v>
      </c>
      <c r="G2675" s="57" t="s">
        <v>46</v>
      </c>
      <c r="H2675" s="58" t="s">
        <v>65</v>
      </c>
      <c r="I2675" s="59" t="s">
        <v>42</v>
      </c>
      <c r="J2675" s="96">
        <v>32.99</v>
      </c>
      <c r="K2675" s="60">
        <f t="shared" si="59"/>
        <v>164.95000000000002</v>
      </c>
      <c r="L2675" s="60"/>
      <c r="M2675" s="55" t="s">
        <v>43</v>
      </c>
      <c r="N2675" s="60">
        <f t="shared" si="63"/>
        <v>164.95000000000002</v>
      </c>
      <c r="O2675" s="54">
        <v>45853</v>
      </c>
      <c r="P2675" s="97">
        <v>21964</v>
      </c>
      <c r="R2675" t="str">
        <f t="shared" si="64"/>
        <v>Jul/25</v>
      </c>
    </row>
    <row r="2676" spans="2:18" ht="15.75" customHeight="1">
      <c r="B2676" s="54">
        <v>45839</v>
      </c>
      <c r="C2676" s="55" t="s">
        <v>320</v>
      </c>
      <c r="D2676" s="55">
        <v>2025</v>
      </c>
      <c r="E2676" s="56">
        <v>3</v>
      </c>
      <c r="F2676" s="58" t="s">
        <v>1036</v>
      </c>
      <c r="G2676" s="57" t="s">
        <v>46</v>
      </c>
      <c r="H2676" s="58" t="s">
        <v>65</v>
      </c>
      <c r="I2676" s="59" t="s">
        <v>42</v>
      </c>
      <c r="J2676" s="96">
        <v>27.5</v>
      </c>
      <c r="K2676" s="60">
        <f t="shared" si="59"/>
        <v>82.5</v>
      </c>
      <c r="L2676" s="60"/>
      <c r="M2676" s="55" t="s">
        <v>43</v>
      </c>
      <c r="N2676" s="60">
        <f t="shared" si="63"/>
        <v>82.5</v>
      </c>
      <c r="O2676" s="54">
        <v>45853</v>
      </c>
      <c r="P2676" s="97">
        <v>21964</v>
      </c>
      <c r="R2676" t="str">
        <f t="shared" si="64"/>
        <v>Jul/25</v>
      </c>
    </row>
    <row r="2677" spans="2:18" ht="15.75" customHeight="1">
      <c r="B2677" s="54">
        <v>45839</v>
      </c>
      <c r="C2677" s="55" t="s">
        <v>320</v>
      </c>
      <c r="D2677" s="55">
        <v>2025</v>
      </c>
      <c r="E2677" s="56">
        <v>18</v>
      </c>
      <c r="F2677" s="58" t="s">
        <v>676</v>
      </c>
      <c r="G2677" s="57" t="s">
        <v>46</v>
      </c>
      <c r="H2677" s="58" t="s">
        <v>181</v>
      </c>
      <c r="I2677" s="59" t="s">
        <v>42</v>
      </c>
      <c r="J2677" s="96">
        <v>69</v>
      </c>
      <c r="K2677" s="60">
        <f t="shared" si="59"/>
        <v>1242</v>
      </c>
      <c r="L2677" s="60"/>
      <c r="M2677" s="55" t="s">
        <v>51</v>
      </c>
      <c r="N2677" s="60">
        <f t="shared" si="63"/>
        <v>1242</v>
      </c>
      <c r="O2677" s="54">
        <v>45854</v>
      </c>
      <c r="P2677" s="97">
        <v>6639</v>
      </c>
      <c r="R2677" t="str">
        <f t="shared" si="64"/>
        <v>Jul/25</v>
      </c>
    </row>
    <row r="2678" spans="2:18" ht="15.75" customHeight="1">
      <c r="B2678" s="54">
        <v>45839</v>
      </c>
      <c r="C2678" s="55" t="s">
        <v>320</v>
      </c>
      <c r="D2678" s="55">
        <v>2025</v>
      </c>
      <c r="E2678" s="56">
        <v>6</v>
      </c>
      <c r="F2678" s="58" t="s">
        <v>632</v>
      </c>
      <c r="G2678" s="57" t="s">
        <v>46</v>
      </c>
      <c r="H2678" s="58" t="s">
        <v>181</v>
      </c>
      <c r="I2678" s="59" t="s">
        <v>42</v>
      </c>
      <c r="J2678" s="96">
        <v>39</v>
      </c>
      <c r="K2678" s="60">
        <f t="shared" si="59"/>
        <v>234</v>
      </c>
      <c r="L2678" s="60"/>
      <c r="M2678" s="55" t="s">
        <v>51</v>
      </c>
      <c r="N2678" s="60">
        <f t="shared" si="63"/>
        <v>234</v>
      </c>
      <c r="O2678" s="54">
        <v>45854</v>
      </c>
      <c r="P2678" s="97">
        <v>6639</v>
      </c>
      <c r="R2678" t="str">
        <f t="shared" si="64"/>
        <v>Jul/25</v>
      </c>
    </row>
    <row r="2679" spans="2:18" ht="15.75" customHeight="1">
      <c r="B2679" s="54">
        <v>45839</v>
      </c>
      <c r="C2679" s="55" t="s">
        <v>320</v>
      </c>
      <c r="D2679" s="55">
        <v>2025</v>
      </c>
      <c r="E2679" s="56">
        <v>1</v>
      </c>
      <c r="F2679" s="58" t="s">
        <v>1047</v>
      </c>
      <c r="G2679" s="57" t="s">
        <v>46</v>
      </c>
      <c r="H2679" s="58" t="s">
        <v>181</v>
      </c>
      <c r="I2679" s="59" t="s">
        <v>42</v>
      </c>
      <c r="J2679" s="96">
        <v>225</v>
      </c>
      <c r="K2679" s="60">
        <f t="shared" si="59"/>
        <v>225</v>
      </c>
      <c r="L2679" s="60"/>
      <c r="M2679" s="55" t="s">
        <v>51</v>
      </c>
      <c r="N2679" s="60">
        <f t="shared" si="63"/>
        <v>225</v>
      </c>
      <c r="O2679" s="54">
        <v>45854</v>
      </c>
      <c r="P2679" s="97">
        <v>6639</v>
      </c>
      <c r="R2679" t="str">
        <f t="shared" si="64"/>
        <v>Jul/25</v>
      </c>
    </row>
    <row r="2680" spans="2:18" ht="15.75" customHeight="1">
      <c r="B2680" s="54">
        <v>45839</v>
      </c>
      <c r="C2680" s="55" t="s">
        <v>320</v>
      </c>
      <c r="D2680" s="55">
        <v>2025</v>
      </c>
      <c r="E2680" s="56">
        <v>2</v>
      </c>
      <c r="F2680" s="58" t="s">
        <v>542</v>
      </c>
      <c r="G2680" s="57" t="s">
        <v>53</v>
      </c>
      <c r="H2680" s="58" t="s">
        <v>790</v>
      </c>
      <c r="I2680" s="59" t="s">
        <v>42</v>
      </c>
      <c r="J2680" s="96">
        <v>33.76</v>
      </c>
      <c r="K2680" s="60">
        <f t="shared" si="59"/>
        <v>67.52</v>
      </c>
      <c r="L2680" s="60"/>
      <c r="M2680" s="55" t="s">
        <v>51</v>
      </c>
      <c r="N2680" s="60">
        <f t="shared" si="63"/>
        <v>67.52</v>
      </c>
      <c r="O2680" s="54">
        <v>45853</v>
      </c>
      <c r="P2680" s="97">
        <v>1384233</v>
      </c>
      <c r="R2680" t="str">
        <f t="shared" si="64"/>
        <v>Jul/25</v>
      </c>
    </row>
    <row r="2681" spans="2:18" ht="15.75" customHeight="1">
      <c r="B2681" s="54">
        <v>45839</v>
      </c>
      <c r="C2681" s="55" t="s">
        <v>320</v>
      </c>
      <c r="D2681" s="55">
        <v>2025</v>
      </c>
      <c r="E2681" s="56">
        <v>2</v>
      </c>
      <c r="F2681" s="58" t="s">
        <v>914</v>
      </c>
      <c r="G2681" s="57" t="s">
        <v>46</v>
      </c>
      <c r="H2681" s="58" t="s">
        <v>790</v>
      </c>
      <c r="I2681" s="59" t="s">
        <v>42</v>
      </c>
      <c r="J2681" s="96">
        <v>12.37</v>
      </c>
      <c r="K2681" s="60">
        <f t="shared" si="59"/>
        <v>24.74</v>
      </c>
      <c r="L2681" s="60"/>
      <c r="M2681" s="55" t="s">
        <v>51</v>
      </c>
      <c r="N2681" s="60">
        <f t="shared" si="63"/>
        <v>24.74</v>
      </c>
      <c r="O2681" s="54">
        <v>45853</v>
      </c>
      <c r="P2681" s="97">
        <v>1384233</v>
      </c>
      <c r="R2681" t="str">
        <f t="shared" si="64"/>
        <v>Jul/25</v>
      </c>
    </row>
    <row r="2682" spans="2:18" ht="15.75" customHeight="1">
      <c r="B2682" s="54">
        <v>45839</v>
      </c>
      <c r="C2682" s="55" t="s">
        <v>320</v>
      </c>
      <c r="D2682" s="55">
        <v>2025</v>
      </c>
      <c r="E2682" s="56">
        <v>8</v>
      </c>
      <c r="F2682" s="58" t="s">
        <v>67</v>
      </c>
      <c r="G2682" s="57" t="s">
        <v>46</v>
      </c>
      <c r="H2682" s="58" t="s">
        <v>790</v>
      </c>
      <c r="I2682" s="59" t="s">
        <v>42</v>
      </c>
      <c r="J2682" s="96">
        <v>27.26</v>
      </c>
      <c r="K2682" s="60">
        <f t="shared" si="59"/>
        <v>218.08</v>
      </c>
      <c r="L2682" s="60"/>
      <c r="M2682" s="55" t="s">
        <v>51</v>
      </c>
      <c r="N2682" s="60">
        <f t="shared" si="63"/>
        <v>218.08</v>
      </c>
      <c r="O2682" s="54">
        <v>45853</v>
      </c>
      <c r="P2682" s="97">
        <v>1384233</v>
      </c>
      <c r="R2682" t="str">
        <f t="shared" si="64"/>
        <v>Jul/25</v>
      </c>
    </row>
    <row r="2683" spans="2:18" ht="15.75" customHeight="1">
      <c r="B2683" s="54">
        <v>45839</v>
      </c>
      <c r="C2683" s="55" t="s">
        <v>320</v>
      </c>
      <c r="D2683" s="55">
        <v>2025</v>
      </c>
      <c r="E2683" s="56">
        <v>1</v>
      </c>
      <c r="F2683" s="58" t="s">
        <v>1048</v>
      </c>
      <c r="G2683" s="57" t="s">
        <v>46</v>
      </c>
      <c r="H2683" s="58" t="s">
        <v>790</v>
      </c>
      <c r="I2683" s="59" t="s">
        <v>42</v>
      </c>
      <c r="J2683" s="96">
        <v>15.8</v>
      </c>
      <c r="K2683" s="60">
        <f t="shared" si="59"/>
        <v>15.8</v>
      </c>
      <c r="L2683" s="60"/>
      <c r="M2683" s="55" t="s">
        <v>51</v>
      </c>
      <c r="N2683" s="60">
        <f t="shared" si="63"/>
        <v>15.8</v>
      </c>
      <c r="O2683" s="54">
        <v>45853</v>
      </c>
      <c r="P2683" s="97">
        <v>1384233</v>
      </c>
      <c r="R2683" t="str">
        <f t="shared" si="64"/>
        <v>Jul/25</v>
      </c>
    </row>
    <row r="2684" spans="2:18" ht="15.75" customHeight="1">
      <c r="B2684" s="54">
        <v>45839</v>
      </c>
      <c r="C2684" s="55" t="s">
        <v>320</v>
      </c>
      <c r="D2684" s="55">
        <v>2025</v>
      </c>
      <c r="E2684" s="56">
        <v>1</v>
      </c>
      <c r="F2684" s="58" t="s">
        <v>1049</v>
      </c>
      <c r="G2684" s="57" t="s">
        <v>46</v>
      </c>
      <c r="H2684" s="58" t="s">
        <v>1050</v>
      </c>
      <c r="I2684" s="59" t="s">
        <v>42</v>
      </c>
      <c r="J2684" s="96">
        <v>268.69</v>
      </c>
      <c r="K2684" s="60">
        <f t="shared" si="59"/>
        <v>268.69</v>
      </c>
      <c r="L2684" s="60"/>
      <c r="M2684" s="55" t="s">
        <v>51</v>
      </c>
      <c r="N2684" s="60">
        <f t="shared" si="63"/>
        <v>268.69</v>
      </c>
      <c r="O2684" s="54">
        <v>45848</v>
      </c>
      <c r="P2684" s="97">
        <v>305969</v>
      </c>
      <c r="R2684" t="str">
        <f t="shared" si="64"/>
        <v>Jul/25</v>
      </c>
    </row>
    <row r="2685" spans="2:18" ht="15.75" customHeight="1">
      <c r="B2685" s="54">
        <v>45839</v>
      </c>
      <c r="C2685" s="55" t="s">
        <v>320</v>
      </c>
      <c r="D2685" s="55">
        <v>2025</v>
      </c>
      <c r="E2685" s="56">
        <v>3</v>
      </c>
      <c r="F2685" s="58" t="s">
        <v>196</v>
      </c>
      <c r="G2685" s="57" t="s">
        <v>46</v>
      </c>
      <c r="H2685" s="58" t="s">
        <v>1050</v>
      </c>
      <c r="I2685" s="59" t="s">
        <v>42</v>
      </c>
      <c r="J2685" s="96">
        <v>223.6</v>
      </c>
      <c r="K2685" s="60">
        <f t="shared" si="59"/>
        <v>670.8</v>
      </c>
      <c r="L2685" s="60"/>
      <c r="M2685" s="55" t="s">
        <v>51</v>
      </c>
      <c r="N2685" s="60">
        <f t="shared" si="63"/>
        <v>670.8</v>
      </c>
      <c r="O2685" s="54">
        <v>45848</v>
      </c>
      <c r="P2685" s="97">
        <v>305969</v>
      </c>
      <c r="R2685" t="str">
        <f t="shared" si="64"/>
        <v>Jul/25</v>
      </c>
    </row>
    <row r="2686" spans="2:18" ht="15.75" customHeight="1">
      <c r="B2686" s="54">
        <v>45839</v>
      </c>
      <c r="C2686" s="55" t="s">
        <v>320</v>
      </c>
      <c r="D2686" s="55">
        <v>2025</v>
      </c>
      <c r="E2686" s="56">
        <v>10</v>
      </c>
      <c r="F2686" s="58" t="s">
        <v>760</v>
      </c>
      <c r="G2686" s="57" t="s">
        <v>46</v>
      </c>
      <c r="H2686" s="58" t="s">
        <v>223</v>
      </c>
      <c r="I2686" s="59" t="s">
        <v>42</v>
      </c>
      <c r="J2686" s="96">
        <v>18.989999999999998</v>
      </c>
      <c r="K2686" s="60">
        <f t="shared" ref="K2686:K2940" si="65">E2686*J2686</f>
        <v>189.89999999999998</v>
      </c>
      <c r="L2686" s="60"/>
      <c r="M2686" s="55" t="s">
        <v>51</v>
      </c>
      <c r="N2686" s="60">
        <f t="shared" si="63"/>
        <v>189.89999999999998</v>
      </c>
      <c r="O2686" s="54">
        <v>45846</v>
      </c>
      <c r="P2686" s="97">
        <v>1413531</v>
      </c>
      <c r="R2686" t="str">
        <f t="shared" si="64"/>
        <v>Jul/25</v>
      </c>
    </row>
    <row r="2687" spans="2:18" ht="15.75" customHeight="1">
      <c r="B2687" s="54">
        <v>45839</v>
      </c>
      <c r="C2687" s="55" t="s">
        <v>320</v>
      </c>
      <c r="D2687" s="55">
        <v>2025</v>
      </c>
      <c r="E2687" s="56">
        <v>10</v>
      </c>
      <c r="F2687" s="58" t="s">
        <v>896</v>
      </c>
      <c r="G2687" s="57" t="s">
        <v>46</v>
      </c>
      <c r="H2687" s="58" t="s">
        <v>223</v>
      </c>
      <c r="I2687" s="59" t="s">
        <v>42</v>
      </c>
      <c r="J2687" s="96">
        <v>18.989999999999998</v>
      </c>
      <c r="K2687" s="60">
        <f t="shared" si="65"/>
        <v>189.89999999999998</v>
      </c>
      <c r="L2687" s="60"/>
      <c r="M2687" s="55" t="s">
        <v>51</v>
      </c>
      <c r="N2687" s="60">
        <f t="shared" si="63"/>
        <v>189.89999999999998</v>
      </c>
      <c r="O2687" s="54">
        <v>45846</v>
      </c>
      <c r="P2687" s="97">
        <v>1413531</v>
      </c>
      <c r="R2687" t="str">
        <f t="shared" si="64"/>
        <v>Jul/25</v>
      </c>
    </row>
    <row r="2688" spans="2:18" ht="15.75" customHeight="1">
      <c r="B2688" s="54">
        <v>45839</v>
      </c>
      <c r="C2688" s="55" t="s">
        <v>320</v>
      </c>
      <c r="D2688" s="55">
        <v>2025</v>
      </c>
      <c r="E2688" s="56">
        <v>6</v>
      </c>
      <c r="F2688" s="58" t="s">
        <v>913</v>
      </c>
      <c r="G2688" s="57" t="s">
        <v>46</v>
      </c>
      <c r="H2688" s="58" t="s">
        <v>223</v>
      </c>
      <c r="I2688" s="59" t="s">
        <v>42</v>
      </c>
      <c r="J2688" s="96">
        <v>18.989999999999998</v>
      </c>
      <c r="K2688" s="60">
        <f t="shared" si="65"/>
        <v>113.94</v>
      </c>
      <c r="L2688" s="60"/>
      <c r="M2688" s="55" t="s">
        <v>51</v>
      </c>
      <c r="N2688" s="60">
        <f t="shared" si="63"/>
        <v>113.94</v>
      </c>
      <c r="O2688" s="54">
        <v>45846</v>
      </c>
      <c r="P2688" s="97">
        <v>1413531</v>
      </c>
      <c r="R2688" t="str">
        <f t="shared" si="64"/>
        <v>Jul/25</v>
      </c>
    </row>
    <row r="2689" spans="2:18" ht="15.75" customHeight="1">
      <c r="B2689" s="54">
        <v>45839</v>
      </c>
      <c r="C2689" s="55" t="s">
        <v>320</v>
      </c>
      <c r="D2689" s="55">
        <v>2025</v>
      </c>
      <c r="E2689" s="56">
        <v>24</v>
      </c>
      <c r="F2689" s="58" t="s">
        <v>188</v>
      </c>
      <c r="G2689" s="57" t="s">
        <v>96</v>
      </c>
      <c r="H2689" s="58" t="s">
        <v>223</v>
      </c>
      <c r="I2689" s="59" t="s">
        <v>42</v>
      </c>
      <c r="J2689" s="96">
        <v>6.73</v>
      </c>
      <c r="K2689" s="60">
        <f t="shared" si="65"/>
        <v>161.52000000000001</v>
      </c>
      <c r="L2689" s="60"/>
      <c r="M2689" s="55" t="s">
        <v>51</v>
      </c>
      <c r="N2689" s="60">
        <f t="shared" si="63"/>
        <v>161.52000000000001</v>
      </c>
      <c r="O2689" s="54">
        <v>45846</v>
      </c>
      <c r="P2689" s="97">
        <v>1413532</v>
      </c>
      <c r="R2689" t="str">
        <f t="shared" si="64"/>
        <v>Jul/25</v>
      </c>
    </row>
    <row r="2690" spans="2:18" ht="15.75" customHeight="1">
      <c r="B2690" s="54">
        <v>45839</v>
      </c>
      <c r="C2690" s="55" t="s">
        <v>320</v>
      </c>
      <c r="D2690" s="55">
        <v>2025</v>
      </c>
      <c r="E2690" s="56">
        <v>5</v>
      </c>
      <c r="F2690" s="58" t="s">
        <v>642</v>
      </c>
      <c r="G2690" s="57" t="s">
        <v>46</v>
      </c>
      <c r="H2690" s="58" t="s">
        <v>223</v>
      </c>
      <c r="I2690" s="59" t="s">
        <v>42</v>
      </c>
      <c r="J2690" s="96">
        <v>179.99</v>
      </c>
      <c r="K2690" s="60">
        <f t="shared" si="65"/>
        <v>899.95</v>
      </c>
      <c r="L2690" s="60"/>
      <c r="M2690" s="55" t="s">
        <v>51</v>
      </c>
      <c r="N2690" s="60">
        <f t="shared" si="63"/>
        <v>899.95</v>
      </c>
      <c r="O2690" s="54">
        <v>45846</v>
      </c>
      <c r="P2690" s="97">
        <v>1413532</v>
      </c>
      <c r="R2690" t="str">
        <f t="shared" si="64"/>
        <v>Jul/25</v>
      </c>
    </row>
    <row r="2691" spans="2:18" ht="15.75" customHeight="1">
      <c r="B2691" s="54">
        <v>45839</v>
      </c>
      <c r="C2691" s="55" t="s">
        <v>320</v>
      </c>
      <c r="D2691" s="55">
        <v>2025</v>
      </c>
      <c r="E2691" s="56">
        <v>3</v>
      </c>
      <c r="F2691" s="58" t="s">
        <v>1051</v>
      </c>
      <c r="G2691" s="57" t="s">
        <v>40</v>
      </c>
      <c r="H2691" s="58" t="s">
        <v>91</v>
      </c>
      <c r="I2691" s="59" t="s">
        <v>42</v>
      </c>
      <c r="J2691" s="96">
        <v>250</v>
      </c>
      <c r="K2691" s="60">
        <f t="shared" si="65"/>
        <v>750</v>
      </c>
      <c r="L2691" s="60"/>
      <c r="M2691" s="55" t="s">
        <v>51</v>
      </c>
      <c r="N2691" s="60">
        <f t="shared" si="63"/>
        <v>750</v>
      </c>
      <c r="O2691" s="54">
        <v>45852</v>
      </c>
      <c r="P2691" s="97">
        <v>10858</v>
      </c>
      <c r="R2691" t="str">
        <f t="shared" ref="R2691:R2754" si="66">IF(B2691="","",PROPER(TEXT(B2691,"mmm/aa")))</f>
        <v>Jul/25</v>
      </c>
    </row>
    <row r="2692" spans="2:18" ht="15.75" customHeight="1">
      <c r="B2692" s="54">
        <v>45839</v>
      </c>
      <c r="C2692" s="55" t="s">
        <v>320</v>
      </c>
      <c r="D2692" s="55">
        <v>2025</v>
      </c>
      <c r="E2692" s="56">
        <v>1</v>
      </c>
      <c r="F2692" s="58" t="s">
        <v>1052</v>
      </c>
      <c r="G2692" s="57" t="s">
        <v>40</v>
      </c>
      <c r="H2692" s="58" t="s">
        <v>91</v>
      </c>
      <c r="I2692" s="59" t="s">
        <v>42</v>
      </c>
      <c r="J2692" s="96">
        <v>250</v>
      </c>
      <c r="K2692" s="60">
        <f t="shared" si="65"/>
        <v>250</v>
      </c>
      <c r="L2692" s="60"/>
      <c r="M2692" s="55" t="s">
        <v>51</v>
      </c>
      <c r="N2692" s="60">
        <f t="shared" si="63"/>
        <v>250</v>
      </c>
      <c r="O2692" s="54">
        <v>45852</v>
      </c>
      <c r="P2692" s="97">
        <v>10858</v>
      </c>
      <c r="R2692" t="str">
        <f t="shared" si="66"/>
        <v>Jul/25</v>
      </c>
    </row>
    <row r="2693" spans="2:18" ht="15.75" customHeight="1">
      <c r="B2693" s="54">
        <v>45839</v>
      </c>
      <c r="C2693" s="55" t="s">
        <v>320</v>
      </c>
      <c r="D2693" s="55">
        <v>2025</v>
      </c>
      <c r="E2693" s="56">
        <v>8</v>
      </c>
      <c r="F2693" s="58" t="s">
        <v>1053</v>
      </c>
      <c r="G2693" s="57" t="s">
        <v>40</v>
      </c>
      <c r="H2693" s="58" t="s">
        <v>91</v>
      </c>
      <c r="I2693" s="59" t="s">
        <v>42</v>
      </c>
      <c r="J2693" s="96">
        <v>130</v>
      </c>
      <c r="K2693" s="60">
        <f t="shared" si="65"/>
        <v>1040</v>
      </c>
      <c r="L2693" s="60"/>
      <c r="M2693" s="55" t="s">
        <v>51</v>
      </c>
      <c r="N2693" s="60">
        <f t="shared" si="63"/>
        <v>1040</v>
      </c>
      <c r="O2693" s="54">
        <v>45852</v>
      </c>
      <c r="P2693" s="97">
        <v>10858</v>
      </c>
      <c r="R2693" t="str">
        <f t="shared" si="66"/>
        <v>Jul/25</v>
      </c>
    </row>
    <row r="2694" spans="2:18" ht="15.75" customHeight="1">
      <c r="B2694" s="54">
        <v>45839</v>
      </c>
      <c r="C2694" s="55" t="s">
        <v>320</v>
      </c>
      <c r="D2694" s="55">
        <v>2025</v>
      </c>
      <c r="E2694" s="56">
        <v>2</v>
      </c>
      <c r="F2694" s="58" t="s">
        <v>1054</v>
      </c>
      <c r="G2694" s="57" t="s">
        <v>53</v>
      </c>
      <c r="H2694" s="58" t="s">
        <v>54</v>
      </c>
      <c r="I2694" s="59" t="s">
        <v>42</v>
      </c>
      <c r="J2694" s="96">
        <v>36.25</v>
      </c>
      <c r="K2694" s="60">
        <f t="shared" si="65"/>
        <v>72.5</v>
      </c>
      <c r="L2694" s="60"/>
      <c r="M2694" s="55" t="s">
        <v>51</v>
      </c>
      <c r="N2694" s="60">
        <f t="shared" si="63"/>
        <v>72.5</v>
      </c>
      <c r="O2694" s="54">
        <v>45853</v>
      </c>
      <c r="P2694" s="97">
        <v>328</v>
      </c>
      <c r="R2694" t="str">
        <f t="shared" si="66"/>
        <v>Jul/25</v>
      </c>
    </row>
    <row r="2695" spans="2:18" ht="15.75" customHeight="1">
      <c r="B2695" s="54">
        <v>45839</v>
      </c>
      <c r="C2695" s="55" t="s">
        <v>320</v>
      </c>
      <c r="D2695" s="55">
        <v>2025</v>
      </c>
      <c r="E2695" s="56">
        <v>5</v>
      </c>
      <c r="F2695" s="58" t="s">
        <v>332</v>
      </c>
      <c r="G2695" s="57" t="s">
        <v>53</v>
      </c>
      <c r="H2695" s="58" t="s">
        <v>54</v>
      </c>
      <c r="I2695" s="59" t="s">
        <v>42</v>
      </c>
      <c r="J2695" s="96">
        <v>8.49</v>
      </c>
      <c r="K2695" s="60">
        <f t="shared" si="65"/>
        <v>42.45</v>
      </c>
      <c r="L2695" s="60"/>
      <c r="M2695" s="55" t="s">
        <v>51</v>
      </c>
      <c r="N2695" s="60">
        <f t="shared" si="63"/>
        <v>42.45</v>
      </c>
      <c r="O2695" s="54">
        <v>45853</v>
      </c>
      <c r="P2695" s="97">
        <v>328</v>
      </c>
      <c r="R2695" t="str">
        <f t="shared" si="66"/>
        <v>Jul/25</v>
      </c>
    </row>
    <row r="2696" spans="2:18" ht="15.75" customHeight="1">
      <c r="B2696" s="54">
        <v>45839</v>
      </c>
      <c r="C2696" s="55" t="s">
        <v>320</v>
      </c>
      <c r="D2696" s="55">
        <v>2025</v>
      </c>
      <c r="E2696" s="56">
        <v>2</v>
      </c>
      <c r="F2696" s="58" t="s">
        <v>540</v>
      </c>
      <c r="G2696" s="57" t="s">
        <v>53</v>
      </c>
      <c r="H2696" s="58" t="s">
        <v>54</v>
      </c>
      <c r="I2696" s="59" t="s">
        <v>42</v>
      </c>
      <c r="J2696" s="96">
        <v>13.32</v>
      </c>
      <c r="K2696" s="60">
        <f t="shared" si="65"/>
        <v>26.64</v>
      </c>
      <c r="L2696" s="60"/>
      <c r="M2696" s="55" t="s">
        <v>51</v>
      </c>
      <c r="N2696" s="60">
        <f t="shared" si="63"/>
        <v>26.64</v>
      </c>
      <c r="O2696" s="54">
        <v>45853</v>
      </c>
      <c r="P2696" s="97">
        <v>328</v>
      </c>
      <c r="R2696" t="str">
        <f t="shared" si="66"/>
        <v>Jul/25</v>
      </c>
    </row>
    <row r="2697" spans="2:18" ht="15.75" customHeight="1">
      <c r="B2697" s="54">
        <v>45839</v>
      </c>
      <c r="C2697" s="55" t="s">
        <v>320</v>
      </c>
      <c r="D2697" s="55">
        <v>2025</v>
      </c>
      <c r="E2697" s="56">
        <v>35</v>
      </c>
      <c r="F2697" s="58" t="s">
        <v>332</v>
      </c>
      <c r="G2697" s="57" t="s">
        <v>53</v>
      </c>
      <c r="H2697" s="58" t="s">
        <v>54</v>
      </c>
      <c r="I2697" s="59" t="s">
        <v>42</v>
      </c>
      <c r="J2697" s="96">
        <v>8.49</v>
      </c>
      <c r="K2697" s="60">
        <f t="shared" si="65"/>
        <v>297.15000000000003</v>
      </c>
      <c r="L2697" s="60"/>
      <c r="M2697" s="55" t="s">
        <v>51</v>
      </c>
      <c r="N2697" s="60">
        <f t="shared" si="63"/>
        <v>297.15000000000003</v>
      </c>
      <c r="O2697" s="54">
        <v>45853</v>
      </c>
      <c r="P2697" s="97">
        <v>328</v>
      </c>
      <c r="R2697" t="str">
        <f t="shared" si="66"/>
        <v>Jul/25</v>
      </c>
    </row>
    <row r="2698" spans="2:18" ht="15.75" customHeight="1">
      <c r="B2698" s="54">
        <v>45839</v>
      </c>
      <c r="C2698" s="55" t="s">
        <v>320</v>
      </c>
      <c r="D2698" s="55">
        <v>2025</v>
      </c>
      <c r="E2698" s="56">
        <v>1</v>
      </c>
      <c r="F2698" s="58" t="s">
        <v>341</v>
      </c>
      <c r="G2698" s="57" t="s">
        <v>61</v>
      </c>
      <c r="H2698" s="58" t="s">
        <v>342</v>
      </c>
      <c r="I2698" s="59" t="s">
        <v>42</v>
      </c>
      <c r="J2698" s="96">
        <v>155.1</v>
      </c>
      <c r="K2698" s="60">
        <f t="shared" si="65"/>
        <v>155.1</v>
      </c>
      <c r="L2698" s="60"/>
      <c r="M2698" s="55" t="s">
        <v>43</v>
      </c>
      <c r="N2698" s="60">
        <f t="shared" si="63"/>
        <v>155.1</v>
      </c>
      <c r="O2698" s="54">
        <v>45840</v>
      </c>
      <c r="P2698" s="97">
        <v>0</v>
      </c>
      <c r="R2698" t="str">
        <f t="shared" si="66"/>
        <v>Jul/25</v>
      </c>
    </row>
    <row r="2699" spans="2:18" ht="15.75" customHeight="1">
      <c r="B2699" s="54">
        <v>45839</v>
      </c>
      <c r="C2699" s="55" t="s">
        <v>320</v>
      </c>
      <c r="D2699" s="55">
        <v>2025</v>
      </c>
      <c r="E2699" s="56">
        <v>1</v>
      </c>
      <c r="F2699" s="58" t="s">
        <v>891</v>
      </c>
      <c r="G2699" s="57" t="s">
        <v>104</v>
      </c>
      <c r="H2699" s="58" t="s">
        <v>113</v>
      </c>
      <c r="I2699" s="59" t="s">
        <v>42</v>
      </c>
      <c r="J2699" s="96">
        <v>200</v>
      </c>
      <c r="K2699" s="60">
        <f t="shared" si="65"/>
        <v>200</v>
      </c>
      <c r="L2699" s="60"/>
      <c r="M2699" s="55" t="s">
        <v>43</v>
      </c>
      <c r="N2699" s="60">
        <f t="shared" si="63"/>
        <v>200</v>
      </c>
      <c r="O2699" s="54">
        <v>45846</v>
      </c>
      <c r="P2699" s="97">
        <v>0</v>
      </c>
      <c r="R2699" t="str">
        <f t="shared" si="66"/>
        <v>Jul/25</v>
      </c>
    </row>
    <row r="2700" spans="2:18" ht="15.75" customHeight="1">
      <c r="B2700" s="54">
        <v>45839</v>
      </c>
      <c r="C2700" s="55" t="s">
        <v>320</v>
      </c>
      <c r="D2700" s="55">
        <v>2025</v>
      </c>
      <c r="E2700" s="56">
        <v>1</v>
      </c>
      <c r="F2700" s="58" t="s">
        <v>1055</v>
      </c>
      <c r="G2700" s="57" t="s">
        <v>53</v>
      </c>
      <c r="H2700" s="58" t="s">
        <v>54</v>
      </c>
      <c r="I2700" s="59" t="s">
        <v>42</v>
      </c>
      <c r="J2700" s="96">
        <v>48.9</v>
      </c>
      <c r="K2700" s="60">
        <f t="shared" si="65"/>
        <v>48.9</v>
      </c>
      <c r="L2700" s="60"/>
      <c r="M2700" s="55" t="s">
        <v>43</v>
      </c>
      <c r="N2700" s="60">
        <f t="shared" si="63"/>
        <v>48.9</v>
      </c>
      <c r="O2700" s="54">
        <v>45845</v>
      </c>
      <c r="P2700" s="97">
        <v>279</v>
      </c>
      <c r="R2700" t="str">
        <f t="shared" si="66"/>
        <v>Jul/25</v>
      </c>
    </row>
    <row r="2701" spans="2:18" ht="15.75" customHeight="1">
      <c r="B2701" s="54">
        <v>45839</v>
      </c>
      <c r="C2701" s="55" t="s">
        <v>320</v>
      </c>
      <c r="D2701" s="55">
        <v>2025</v>
      </c>
      <c r="E2701" s="56">
        <v>1</v>
      </c>
      <c r="F2701" s="58" t="s">
        <v>1056</v>
      </c>
      <c r="G2701" s="57" t="s">
        <v>53</v>
      </c>
      <c r="H2701" s="58" t="s">
        <v>54</v>
      </c>
      <c r="I2701" s="59" t="s">
        <v>42</v>
      </c>
      <c r="J2701" s="96">
        <v>23.99</v>
      </c>
      <c r="K2701" s="60">
        <f t="shared" si="65"/>
        <v>23.99</v>
      </c>
      <c r="L2701" s="60"/>
      <c r="M2701" s="55" t="s">
        <v>43</v>
      </c>
      <c r="N2701" s="60">
        <f t="shared" si="63"/>
        <v>23.99</v>
      </c>
      <c r="O2701" s="54">
        <v>45845</v>
      </c>
      <c r="P2701" s="97">
        <v>279</v>
      </c>
      <c r="R2701" t="str">
        <f t="shared" si="66"/>
        <v>Jul/25</v>
      </c>
    </row>
    <row r="2702" spans="2:18" ht="15.75" customHeight="1">
      <c r="B2702" s="54">
        <v>45839</v>
      </c>
      <c r="C2702" s="55" t="s">
        <v>320</v>
      </c>
      <c r="D2702" s="55">
        <v>2025</v>
      </c>
      <c r="E2702" s="56">
        <v>4</v>
      </c>
      <c r="F2702" s="58" t="s">
        <v>1054</v>
      </c>
      <c r="G2702" s="57" t="s">
        <v>53</v>
      </c>
      <c r="H2702" s="58" t="s">
        <v>54</v>
      </c>
      <c r="I2702" s="59" t="s">
        <v>42</v>
      </c>
      <c r="J2702" s="96">
        <v>36.99</v>
      </c>
      <c r="K2702" s="60">
        <f t="shared" si="65"/>
        <v>147.96</v>
      </c>
      <c r="L2702" s="60"/>
      <c r="M2702" s="55" t="s">
        <v>43</v>
      </c>
      <c r="N2702" s="60">
        <f t="shared" si="63"/>
        <v>147.96</v>
      </c>
      <c r="O2702" s="54">
        <v>45845</v>
      </c>
      <c r="P2702" s="97">
        <v>279</v>
      </c>
      <c r="R2702" t="str">
        <f t="shared" si="66"/>
        <v>Jul/25</v>
      </c>
    </row>
    <row r="2703" spans="2:18" ht="15.75" customHeight="1">
      <c r="B2703" s="54">
        <v>45839</v>
      </c>
      <c r="C2703" s="55" t="s">
        <v>320</v>
      </c>
      <c r="D2703" s="55">
        <v>2025</v>
      </c>
      <c r="E2703" s="56">
        <v>1</v>
      </c>
      <c r="F2703" s="58" t="s">
        <v>953</v>
      </c>
      <c r="G2703" s="57" t="s">
        <v>53</v>
      </c>
      <c r="H2703" s="58" t="s">
        <v>54</v>
      </c>
      <c r="I2703" s="59" t="s">
        <v>42</v>
      </c>
      <c r="J2703" s="96">
        <v>31.99</v>
      </c>
      <c r="K2703" s="60">
        <f t="shared" si="65"/>
        <v>31.99</v>
      </c>
      <c r="L2703" s="60"/>
      <c r="M2703" s="55" t="s">
        <v>43</v>
      </c>
      <c r="N2703" s="60">
        <f t="shared" si="63"/>
        <v>31.99</v>
      </c>
      <c r="O2703" s="54">
        <v>45845</v>
      </c>
      <c r="P2703" s="97">
        <v>279</v>
      </c>
      <c r="R2703" t="str">
        <f t="shared" si="66"/>
        <v>Jul/25</v>
      </c>
    </row>
    <row r="2704" spans="2:18" ht="15.75" customHeight="1">
      <c r="B2704" s="54">
        <v>45839</v>
      </c>
      <c r="C2704" s="55" t="s">
        <v>320</v>
      </c>
      <c r="D2704" s="55">
        <v>2025</v>
      </c>
      <c r="E2704" s="56">
        <v>1</v>
      </c>
      <c r="F2704" s="58" t="s">
        <v>1057</v>
      </c>
      <c r="G2704" s="57" t="s">
        <v>53</v>
      </c>
      <c r="H2704" s="58" t="s">
        <v>54</v>
      </c>
      <c r="I2704" s="59" t="s">
        <v>42</v>
      </c>
      <c r="J2704" s="96">
        <v>10.5</v>
      </c>
      <c r="K2704" s="60">
        <f t="shared" si="65"/>
        <v>10.5</v>
      </c>
      <c r="L2704" s="60"/>
      <c r="M2704" s="55" t="s">
        <v>43</v>
      </c>
      <c r="N2704" s="60">
        <f t="shared" si="63"/>
        <v>10.5</v>
      </c>
      <c r="O2704" s="54">
        <v>45845</v>
      </c>
      <c r="P2704" s="97">
        <v>279</v>
      </c>
      <c r="R2704" t="str">
        <f t="shared" si="66"/>
        <v>Jul/25</v>
      </c>
    </row>
    <row r="2705" spans="2:18" ht="15.75" customHeight="1">
      <c r="B2705" s="54">
        <v>45840</v>
      </c>
      <c r="C2705" s="55" t="s">
        <v>320</v>
      </c>
      <c r="D2705" s="55">
        <v>2025</v>
      </c>
      <c r="E2705" s="56">
        <v>5</v>
      </c>
      <c r="F2705" s="58" t="s">
        <v>904</v>
      </c>
      <c r="G2705" s="57" t="s">
        <v>96</v>
      </c>
      <c r="H2705" s="58" t="s">
        <v>570</v>
      </c>
      <c r="I2705" s="59" t="s">
        <v>42</v>
      </c>
      <c r="J2705" s="96">
        <v>36.9</v>
      </c>
      <c r="K2705" s="60">
        <f t="shared" si="65"/>
        <v>184.5</v>
      </c>
      <c r="L2705" s="60"/>
      <c r="M2705" s="55" t="s">
        <v>51</v>
      </c>
      <c r="N2705" s="60">
        <f t="shared" si="63"/>
        <v>184.5</v>
      </c>
      <c r="O2705" s="54">
        <v>45846</v>
      </c>
      <c r="P2705" s="97"/>
      <c r="R2705" t="str">
        <f t="shared" si="66"/>
        <v>Jul/25</v>
      </c>
    </row>
    <row r="2706" spans="2:18" ht="15.75" customHeight="1">
      <c r="B2706" s="54">
        <v>45840</v>
      </c>
      <c r="C2706" s="55" t="s">
        <v>320</v>
      </c>
      <c r="D2706" s="55">
        <v>2025</v>
      </c>
      <c r="E2706" s="56">
        <v>6</v>
      </c>
      <c r="F2706" s="58" t="s">
        <v>615</v>
      </c>
      <c r="G2706" s="57" t="s">
        <v>96</v>
      </c>
      <c r="H2706" s="58" t="s">
        <v>570</v>
      </c>
      <c r="I2706" s="59" t="s">
        <v>42</v>
      </c>
      <c r="J2706" s="96">
        <v>18.3</v>
      </c>
      <c r="K2706" s="60">
        <f t="shared" si="65"/>
        <v>109.80000000000001</v>
      </c>
      <c r="L2706" s="60"/>
      <c r="M2706" s="55" t="s">
        <v>51</v>
      </c>
      <c r="N2706" s="60">
        <f t="shared" si="63"/>
        <v>109.80000000000001</v>
      </c>
      <c r="O2706" s="54">
        <v>45846</v>
      </c>
      <c r="P2706" s="97"/>
      <c r="R2706" t="str">
        <f t="shared" si="66"/>
        <v>Jul/25</v>
      </c>
    </row>
    <row r="2707" spans="2:18" ht="15.75" customHeight="1">
      <c r="B2707" s="54">
        <v>45840</v>
      </c>
      <c r="C2707" s="55" t="s">
        <v>320</v>
      </c>
      <c r="D2707" s="55">
        <v>2025</v>
      </c>
      <c r="E2707" s="56">
        <v>1</v>
      </c>
      <c r="F2707" s="58" t="s">
        <v>304</v>
      </c>
      <c r="G2707" s="57" t="s">
        <v>96</v>
      </c>
      <c r="H2707" s="58" t="s">
        <v>570</v>
      </c>
      <c r="I2707" s="59" t="s">
        <v>42</v>
      </c>
      <c r="J2707" s="96">
        <v>19.2</v>
      </c>
      <c r="K2707" s="60">
        <f t="shared" si="65"/>
        <v>19.2</v>
      </c>
      <c r="L2707" s="60"/>
      <c r="M2707" s="55" t="s">
        <v>51</v>
      </c>
      <c r="N2707" s="60">
        <f t="shared" si="63"/>
        <v>19.2</v>
      </c>
      <c r="O2707" s="54">
        <v>45846</v>
      </c>
      <c r="P2707" s="97"/>
      <c r="R2707" t="str">
        <f t="shared" si="66"/>
        <v>Jul/25</v>
      </c>
    </row>
    <row r="2708" spans="2:18" ht="15.75" customHeight="1">
      <c r="B2708" s="54">
        <v>45840</v>
      </c>
      <c r="C2708" s="55" t="s">
        <v>320</v>
      </c>
      <c r="D2708" s="55">
        <v>2025</v>
      </c>
      <c r="E2708" s="56">
        <v>4</v>
      </c>
      <c r="F2708" s="58" t="s">
        <v>305</v>
      </c>
      <c r="G2708" s="57" t="s">
        <v>96</v>
      </c>
      <c r="H2708" s="58" t="s">
        <v>570</v>
      </c>
      <c r="I2708" s="59" t="s">
        <v>42</v>
      </c>
      <c r="J2708" s="96">
        <v>18.239999999999998</v>
      </c>
      <c r="K2708" s="60">
        <f t="shared" si="65"/>
        <v>72.959999999999994</v>
      </c>
      <c r="L2708" s="60"/>
      <c r="M2708" s="55" t="s">
        <v>51</v>
      </c>
      <c r="N2708" s="60">
        <f t="shared" si="63"/>
        <v>72.959999999999994</v>
      </c>
      <c r="O2708" s="54">
        <v>45846</v>
      </c>
      <c r="P2708" s="97"/>
      <c r="R2708" t="str">
        <f t="shared" si="66"/>
        <v>Jul/25</v>
      </c>
    </row>
    <row r="2709" spans="2:18" ht="15.75" customHeight="1">
      <c r="B2709" s="54">
        <v>45840</v>
      </c>
      <c r="C2709" s="55" t="s">
        <v>320</v>
      </c>
      <c r="D2709" s="55">
        <v>2025</v>
      </c>
      <c r="E2709" s="56">
        <v>5</v>
      </c>
      <c r="F2709" s="58" t="s">
        <v>200</v>
      </c>
      <c r="G2709" s="57" t="s">
        <v>96</v>
      </c>
      <c r="H2709" s="58" t="s">
        <v>570</v>
      </c>
      <c r="I2709" s="59" t="s">
        <v>42</v>
      </c>
      <c r="J2709" s="96">
        <v>18.18</v>
      </c>
      <c r="K2709" s="60">
        <f t="shared" si="65"/>
        <v>90.9</v>
      </c>
      <c r="L2709" s="60"/>
      <c r="M2709" s="55" t="s">
        <v>51</v>
      </c>
      <c r="N2709" s="60">
        <f t="shared" si="63"/>
        <v>90.9</v>
      </c>
      <c r="O2709" s="54">
        <v>45846</v>
      </c>
      <c r="P2709" s="97"/>
      <c r="R2709" t="str">
        <f t="shared" si="66"/>
        <v>Jul/25</v>
      </c>
    </row>
    <row r="2710" spans="2:18" ht="15.75" customHeight="1">
      <c r="B2710" s="54">
        <v>45840</v>
      </c>
      <c r="C2710" s="55" t="s">
        <v>320</v>
      </c>
      <c r="D2710" s="55">
        <v>2025</v>
      </c>
      <c r="E2710" s="56">
        <v>2</v>
      </c>
      <c r="F2710" s="58" t="s">
        <v>1034</v>
      </c>
      <c r="G2710" s="57" t="s">
        <v>96</v>
      </c>
      <c r="H2710" s="58" t="s">
        <v>570</v>
      </c>
      <c r="I2710" s="59" t="s">
        <v>42</v>
      </c>
      <c r="J2710" s="96">
        <v>18.18</v>
      </c>
      <c r="K2710" s="60">
        <f t="shared" si="65"/>
        <v>36.36</v>
      </c>
      <c r="L2710" s="60"/>
      <c r="M2710" s="55" t="s">
        <v>51</v>
      </c>
      <c r="N2710" s="60">
        <f t="shared" si="63"/>
        <v>36.36</v>
      </c>
      <c r="O2710" s="54">
        <v>45846</v>
      </c>
      <c r="P2710" s="97"/>
      <c r="R2710" t="str">
        <f t="shared" si="66"/>
        <v>Jul/25</v>
      </c>
    </row>
    <row r="2711" spans="2:18" ht="15.75" customHeight="1">
      <c r="B2711" s="54">
        <v>45840</v>
      </c>
      <c r="C2711" s="55" t="s">
        <v>320</v>
      </c>
      <c r="D2711" s="55">
        <v>2025</v>
      </c>
      <c r="E2711" s="56">
        <v>5</v>
      </c>
      <c r="F2711" s="58" t="s">
        <v>495</v>
      </c>
      <c r="G2711" s="57" t="s">
        <v>96</v>
      </c>
      <c r="H2711" s="58" t="s">
        <v>570</v>
      </c>
      <c r="I2711" s="59" t="s">
        <v>42</v>
      </c>
      <c r="J2711" s="96">
        <v>16.38</v>
      </c>
      <c r="K2711" s="60">
        <f t="shared" si="65"/>
        <v>81.899999999999991</v>
      </c>
      <c r="L2711" s="60"/>
      <c r="M2711" s="55" t="s">
        <v>51</v>
      </c>
      <c r="N2711" s="60">
        <f t="shared" si="63"/>
        <v>81.899999999999991</v>
      </c>
      <c r="O2711" s="54">
        <v>45846</v>
      </c>
      <c r="P2711" s="97"/>
      <c r="R2711" t="str">
        <f t="shared" si="66"/>
        <v>Jul/25</v>
      </c>
    </row>
    <row r="2712" spans="2:18" ht="15.75" customHeight="1">
      <c r="B2712" s="54">
        <v>45840</v>
      </c>
      <c r="C2712" s="55" t="s">
        <v>320</v>
      </c>
      <c r="D2712" s="55">
        <v>2025</v>
      </c>
      <c r="E2712" s="56">
        <v>1</v>
      </c>
      <c r="F2712" s="58" t="s">
        <v>571</v>
      </c>
      <c r="G2712" s="57" t="s">
        <v>96</v>
      </c>
      <c r="H2712" s="58" t="s">
        <v>570</v>
      </c>
      <c r="I2712" s="59" t="s">
        <v>42</v>
      </c>
      <c r="J2712" s="96">
        <v>18.239999999999998</v>
      </c>
      <c r="K2712" s="60">
        <f t="shared" si="65"/>
        <v>18.239999999999998</v>
      </c>
      <c r="L2712" s="60"/>
      <c r="M2712" s="55" t="s">
        <v>51</v>
      </c>
      <c r="N2712" s="60">
        <f t="shared" si="63"/>
        <v>18.239999999999998</v>
      </c>
      <c r="O2712" s="54">
        <v>45846</v>
      </c>
      <c r="P2712" s="97"/>
      <c r="R2712" t="str">
        <f t="shared" si="66"/>
        <v>Jul/25</v>
      </c>
    </row>
    <row r="2713" spans="2:18" ht="15.75" customHeight="1">
      <c r="B2713" s="54">
        <v>45840</v>
      </c>
      <c r="C2713" s="55" t="s">
        <v>320</v>
      </c>
      <c r="D2713" s="55">
        <v>2025</v>
      </c>
      <c r="E2713" s="56">
        <v>5</v>
      </c>
      <c r="F2713" s="58" t="s">
        <v>358</v>
      </c>
      <c r="G2713" s="57" t="s">
        <v>96</v>
      </c>
      <c r="H2713" s="58" t="s">
        <v>570</v>
      </c>
      <c r="I2713" s="59" t="s">
        <v>42</v>
      </c>
      <c r="J2713" s="96">
        <v>17.41</v>
      </c>
      <c r="K2713" s="60">
        <f t="shared" si="65"/>
        <v>87.05</v>
      </c>
      <c r="L2713" s="60"/>
      <c r="M2713" s="55" t="s">
        <v>51</v>
      </c>
      <c r="N2713" s="60">
        <f t="shared" si="63"/>
        <v>87.05</v>
      </c>
      <c r="O2713" s="54">
        <v>45846</v>
      </c>
      <c r="P2713" s="97"/>
      <c r="R2713" t="str">
        <f t="shared" si="66"/>
        <v>Jul/25</v>
      </c>
    </row>
    <row r="2714" spans="2:18" ht="15.75" customHeight="1">
      <c r="B2714" s="54">
        <v>45840</v>
      </c>
      <c r="C2714" s="55" t="s">
        <v>320</v>
      </c>
      <c r="D2714" s="55">
        <v>2025</v>
      </c>
      <c r="E2714" s="56">
        <v>6</v>
      </c>
      <c r="F2714" s="58" t="s">
        <v>201</v>
      </c>
      <c r="G2714" s="57" t="s">
        <v>96</v>
      </c>
      <c r="H2714" s="58" t="s">
        <v>570</v>
      </c>
      <c r="I2714" s="59" t="s">
        <v>42</v>
      </c>
      <c r="J2714" s="96">
        <v>18.239999999999998</v>
      </c>
      <c r="K2714" s="60">
        <f t="shared" si="65"/>
        <v>109.44</v>
      </c>
      <c r="L2714" s="60"/>
      <c r="M2714" s="55" t="s">
        <v>51</v>
      </c>
      <c r="N2714" s="60">
        <f t="shared" si="63"/>
        <v>109.44</v>
      </c>
      <c r="O2714" s="54">
        <v>45846</v>
      </c>
      <c r="P2714" s="97"/>
      <c r="R2714" t="str">
        <f t="shared" si="66"/>
        <v>Jul/25</v>
      </c>
    </row>
    <row r="2715" spans="2:18" ht="15.75" customHeight="1">
      <c r="B2715" s="54">
        <v>45840</v>
      </c>
      <c r="C2715" s="55" t="s">
        <v>320</v>
      </c>
      <c r="D2715" s="55">
        <v>2025</v>
      </c>
      <c r="E2715" s="56">
        <v>2</v>
      </c>
      <c r="F2715" s="58" t="s">
        <v>1058</v>
      </c>
      <c r="G2715" s="57" t="s">
        <v>53</v>
      </c>
      <c r="H2715" s="58" t="s">
        <v>68</v>
      </c>
      <c r="I2715" s="59" t="s">
        <v>42</v>
      </c>
      <c r="J2715" s="96">
        <v>27.3</v>
      </c>
      <c r="K2715" s="60">
        <f t="shared" si="65"/>
        <v>54.6</v>
      </c>
      <c r="L2715" s="60"/>
      <c r="M2715" s="55" t="s">
        <v>51</v>
      </c>
      <c r="N2715" s="60">
        <f t="shared" si="63"/>
        <v>54.6</v>
      </c>
      <c r="O2715" s="54">
        <v>45847</v>
      </c>
      <c r="P2715" s="97">
        <v>1343646</v>
      </c>
      <c r="R2715" t="str">
        <f t="shared" si="66"/>
        <v>Jul/25</v>
      </c>
    </row>
    <row r="2716" spans="2:18" ht="15.75" customHeight="1">
      <c r="B2716" s="54">
        <v>45840</v>
      </c>
      <c r="C2716" s="55" t="s">
        <v>320</v>
      </c>
      <c r="D2716" s="55">
        <v>2025</v>
      </c>
      <c r="E2716" s="56">
        <v>10</v>
      </c>
      <c r="F2716" s="58" t="s">
        <v>1059</v>
      </c>
      <c r="G2716" s="57" t="s">
        <v>93</v>
      </c>
      <c r="H2716" s="58" t="s">
        <v>68</v>
      </c>
      <c r="I2716" s="59" t="s">
        <v>42</v>
      </c>
      <c r="J2716" s="96">
        <v>6.2</v>
      </c>
      <c r="K2716" s="60">
        <f t="shared" si="65"/>
        <v>62</v>
      </c>
      <c r="L2716" s="60"/>
      <c r="M2716" s="55" t="s">
        <v>51</v>
      </c>
      <c r="N2716" s="60">
        <f t="shared" si="63"/>
        <v>62</v>
      </c>
      <c r="O2716" s="54">
        <v>45847</v>
      </c>
      <c r="P2716" s="97">
        <v>1343646</v>
      </c>
      <c r="R2716" t="str">
        <f t="shared" si="66"/>
        <v>Jul/25</v>
      </c>
    </row>
    <row r="2717" spans="2:18" ht="15.75" customHeight="1">
      <c r="B2717" s="54">
        <v>45840</v>
      </c>
      <c r="C2717" s="55" t="s">
        <v>320</v>
      </c>
      <c r="D2717" s="55">
        <v>2025</v>
      </c>
      <c r="E2717" s="56">
        <v>1</v>
      </c>
      <c r="F2717" s="58" t="s">
        <v>925</v>
      </c>
      <c r="G2717" s="57" t="s">
        <v>53</v>
      </c>
      <c r="H2717" s="58" t="s">
        <v>68</v>
      </c>
      <c r="I2717" s="59" t="s">
        <v>42</v>
      </c>
      <c r="J2717" s="96">
        <v>6.56</v>
      </c>
      <c r="K2717" s="60">
        <f t="shared" si="65"/>
        <v>6.56</v>
      </c>
      <c r="L2717" s="60"/>
      <c r="M2717" s="55" t="s">
        <v>51</v>
      </c>
      <c r="N2717" s="60">
        <f t="shared" si="63"/>
        <v>6.56</v>
      </c>
      <c r="O2717" s="54">
        <v>45847</v>
      </c>
      <c r="P2717" s="97">
        <v>1343646</v>
      </c>
      <c r="R2717" t="str">
        <f t="shared" si="66"/>
        <v>Jul/25</v>
      </c>
    </row>
    <row r="2718" spans="2:18" ht="15.75" customHeight="1">
      <c r="B2718" s="54">
        <v>45840</v>
      </c>
      <c r="C2718" s="55" t="s">
        <v>320</v>
      </c>
      <c r="D2718" s="55">
        <v>2025</v>
      </c>
      <c r="E2718" s="56">
        <v>1</v>
      </c>
      <c r="F2718" s="58" t="s">
        <v>1060</v>
      </c>
      <c r="G2718" s="57" t="s">
        <v>93</v>
      </c>
      <c r="H2718" s="58" t="s">
        <v>68</v>
      </c>
      <c r="I2718" s="59" t="s">
        <v>42</v>
      </c>
      <c r="J2718" s="96">
        <v>23.9</v>
      </c>
      <c r="K2718" s="60">
        <f t="shared" si="65"/>
        <v>23.9</v>
      </c>
      <c r="L2718" s="60"/>
      <c r="M2718" s="55" t="s">
        <v>51</v>
      </c>
      <c r="N2718" s="60">
        <f t="shared" si="63"/>
        <v>23.9</v>
      </c>
      <c r="O2718" s="54">
        <v>45847</v>
      </c>
      <c r="P2718" s="97">
        <v>1343646</v>
      </c>
      <c r="R2718" t="str">
        <f t="shared" si="66"/>
        <v>Jul/25</v>
      </c>
    </row>
    <row r="2719" spans="2:18" ht="15.75" customHeight="1">
      <c r="B2719" s="54">
        <v>45840</v>
      </c>
      <c r="C2719" s="55" t="s">
        <v>320</v>
      </c>
      <c r="D2719" s="55">
        <v>2025</v>
      </c>
      <c r="E2719" s="56">
        <v>2</v>
      </c>
      <c r="F2719" s="58" t="s">
        <v>1061</v>
      </c>
      <c r="G2719" s="57" t="s">
        <v>53</v>
      </c>
      <c r="H2719" s="58" t="s">
        <v>68</v>
      </c>
      <c r="I2719" s="59" t="s">
        <v>42</v>
      </c>
      <c r="J2719" s="96">
        <v>9.23</v>
      </c>
      <c r="K2719" s="60">
        <f t="shared" si="65"/>
        <v>18.46</v>
      </c>
      <c r="L2719" s="60"/>
      <c r="M2719" s="55" t="s">
        <v>51</v>
      </c>
      <c r="N2719" s="60">
        <f t="shared" si="63"/>
        <v>18.46</v>
      </c>
      <c r="O2719" s="54">
        <v>45847</v>
      </c>
      <c r="P2719" s="97">
        <v>1343646</v>
      </c>
      <c r="R2719" t="str">
        <f t="shared" si="66"/>
        <v>Jul/25</v>
      </c>
    </row>
    <row r="2720" spans="2:18" ht="15.75" customHeight="1">
      <c r="B2720" s="54">
        <v>45840</v>
      </c>
      <c r="C2720" s="55" t="s">
        <v>320</v>
      </c>
      <c r="D2720" s="55">
        <v>2025</v>
      </c>
      <c r="E2720" s="56">
        <v>2</v>
      </c>
      <c r="F2720" s="58" t="s">
        <v>540</v>
      </c>
      <c r="G2720" s="57" t="s">
        <v>53</v>
      </c>
      <c r="H2720" s="58" t="s">
        <v>68</v>
      </c>
      <c r="I2720" s="59" t="s">
        <v>42</v>
      </c>
      <c r="J2720" s="96">
        <v>21.16</v>
      </c>
      <c r="K2720" s="60">
        <f t="shared" si="65"/>
        <v>42.32</v>
      </c>
      <c r="L2720" s="60"/>
      <c r="M2720" s="55" t="s">
        <v>51</v>
      </c>
      <c r="N2720" s="60">
        <f t="shared" si="63"/>
        <v>42.32</v>
      </c>
      <c r="O2720" s="54">
        <v>45847</v>
      </c>
      <c r="P2720" s="97">
        <v>1343646</v>
      </c>
      <c r="R2720" t="str">
        <f t="shared" si="66"/>
        <v>Jul/25</v>
      </c>
    </row>
    <row r="2721" spans="2:18" ht="15.75" customHeight="1">
      <c r="B2721" s="54">
        <v>45840</v>
      </c>
      <c r="C2721" s="55" t="s">
        <v>320</v>
      </c>
      <c r="D2721" s="55">
        <v>2025</v>
      </c>
      <c r="E2721" s="56">
        <v>1</v>
      </c>
      <c r="F2721" s="58" t="s">
        <v>591</v>
      </c>
      <c r="G2721" s="57" t="s">
        <v>53</v>
      </c>
      <c r="H2721" s="58" t="s">
        <v>68</v>
      </c>
      <c r="I2721" s="59" t="s">
        <v>42</v>
      </c>
      <c r="J2721" s="96">
        <v>1.98</v>
      </c>
      <c r="K2721" s="60">
        <f t="shared" si="65"/>
        <v>1.98</v>
      </c>
      <c r="L2721" s="60"/>
      <c r="M2721" s="55" t="s">
        <v>51</v>
      </c>
      <c r="N2721" s="60">
        <f t="shared" si="63"/>
        <v>1.98</v>
      </c>
      <c r="O2721" s="54">
        <v>45847</v>
      </c>
      <c r="P2721" s="97">
        <v>1343646</v>
      </c>
      <c r="R2721" t="str">
        <f t="shared" si="66"/>
        <v>Jul/25</v>
      </c>
    </row>
    <row r="2722" spans="2:18" ht="15.75" customHeight="1">
      <c r="B2722" s="54">
        <v>45840</v>
      </c>
      <c r="C2722" s="55" t="s">
        <v>320</v>
      </c>
      <c r="D2722" s="55">
        <v>2025</v>
      </c>
      <c r="E2722" s="56">
        <v>1</v>
      </c>
      <c r="F2722" s="58" t="s">
        <v>255</v>
      </c>
      <c r="G2722" s="57" t="s">
        <v>93</v>
      </c>
      <c r="H2722" s="58" t="s">
        <v>68</v>
      </c>
      <c r="I2722" s="59" t="s">
        <v>42</v>
      </c>
      <c r="J2722" s="96">
        <v>52.9</v>
      </c>
      <c r="K2722" s="60">
        <f t="shared" si="65"/>
        <v>52.9</v>
      </c>
      <c r="L2722" s="60"/>
      <c r="M2722" s="55" t="s">
        <v>51</v>
      </c>
      <c r="N2722" s="60">
        <f t="shared" si="63"/>
        <v>52.9</v>
      </c>
      <c r="O2722" s="54">
        <v>45847</v>
      </c>
      <c r="P2722" s="97">
        <v>1343646</v>
      </c>
      <c r="R2722" t="str">
        <f t="shared" si="66"/>
        <v>Jul/25</v>
      </c>
    </row>
    <row r="2723" spans="2:18" ht="15.75" customHeight="1">
      <c r="B2723" s="54">
        <v>45840</v>
      </c>
      <c r="C2723" s="55" t="s">
        <v>320</v>
      </c>
      <c r="D2723" s="55">
        <v>2025</v>
      </c>
      <c r="E2723" s="56">
        <v>1</v>
      </c>
      <c r="F2723" s="58" t="s">
        <v>1062</v>
      </c>
      <c r="G2723" s="57" t="s">
        <v>61</v>
      </c>
      <c r="H2723" s="58" t="s">
        <v>68</v>
      </c>
      <c r="I2723" s="59" t="s">
        <v>42</v>
      </c>
      <c r="J2723" s="96">
        <v>11.22</v>
      </c>
      <c r="K2723" s="60">
        <f t="shared" si="65"/>
        <v>11.22</v>
      </c>
      <c r="L2723" s="60"/>
      <c r="M2723" s="55" t="s">
        <v>51</v>
      </c>
      <c r="N2723" s="60">
        <f t="shared" si="63"/>
        <v>11.22</v>
      </c>
      <c r="O2723" s="54">
        <v>45847</v>
      </c>
      <c r="P2723" s="97">
        <v>1343646</v>
      </c>
      <c r="R2723" t="str">
        <f t="shared" si="66"/>
        <v>Jul/25</v>
      </c>
    </row>
    <row r="2724" spans="2:18" ht="15.75" customHeight="1">
      <c r="B2724" s="54">
        <v>45840</v>
      </c>
      <c r="C2724" s="55" t="s">
        <v>320</v>
      </c>
      <c r="D2724" s="55">
        <v>2025</v>
      </c>
      <c r="E2724" s="56">
        <v>1</v>
      </c>
      <c r="F2724" s="58" t="s">
        <v>1063</v>
      </c>
      <c r="G2724" s="57" t="s">
        <v>93</v>
      </c>
      <c r="H2724" s="58" t="s">
        <v>68</v>
      </c>
      <c r="I2724" s="59" t="s">
        <v>42</v>
      </c>
      <c r="J2724" s="96">
        <v>13</v>
      </c>
      <c r="K2724" s="60">
        <f t="shared" si="65"/>
        <v>13</v>
      </c>
      <c r="L2724" s="60"/>
      <c r="M2724" s="55" t="s">
        <v>51</v>
      </c>
      <c r="N2724" s="60">
        <f t="shared" si="63"/>
        <v>13</v>
      </c>
      <c r="O2724" s="54">
        <v>45847</v>
      </c>
      <c r="P2724" s="97">
        <v>1343646</v>
      </c>
      <c r="R2724" t="str">
        <f t="shared" si="66"/>
        <v>Jul/25</v>
      </c>
    </row>
    <row r="2725" spans="2:18" ht="15.75" customHeight="1">
      <c r="B2725" s="54">
        <v>45841</v>
      </c>
      <c r="C2725" s="55" t="s">
        <v>320</v>
      </c>
      <c r="D2725" s="55">
        <v>2025</v>
      </c>
      <c r="E2725" s="56">
        <v>6</v>
      </c>
      <c r="F2725" s="58" t="s">
        <v>64</v>
      </c>
      <c r="G2725" s="57" t="s">
        <v>46</v>
      </c>
      <c r="H2725" s="58" t="s">
        <v>65</v>
      </c>
      <c r="I2725" s="59" t="s">
        <v>42</v>
      </c>
      <c r="J2725" s="96">
        <v>32.99</v>
      </c>
      <c r="K2725" s="60">
        <f t="shared" si="65"/>
        <v>197.94</v>
      </c>
      <c r="L2725" s="60"/>
      <c r="M2725" s="55" t="s">
        <v>43</v>
      </c>
      <c r="N2725" s="60">
        <f t="shared" si="63"/>
        <v>197.94</v>
      </c>
      <c r="O2725" s="54">
        <v>45853</v>
      </c>
      <c r="P2725" s="97">
        <v>22033</v>
      </c>
      <c r="R2725" t="str">
        <f t="shared" si="66"/>
        <v>Jul/25</v>
      </c>
    </row>
    <row r="2726" spans="2:18" ht="15.75" customHeight="1">
      <c r="B2726" s="54">
        <v>45841</v>
      </c>
      <c r="C2726" s="55" t="s">
        <v>320</v>
      </c>
      <c r="D2726" s="55">
        <v>2025</v>
      </c>
      <c r="E2726" s="56">
        <v>4</v>
      </c>
      <c r="F2726" s="58" t="s">
        <v>66</v>
      </c>
      <c r="G2726" s="57" t="s">
        <v>46</v>
      </c>
      <c r="H2726" s="58" t="s">
        <v>65</v>
      </c>
      <c r="I2726" s="59" t="s">
        <v>42</v>
      </c>
      <c r="J2726" s="96">
        <v>27</v>
      </c>
      <c r="K2726" s="60">
        <f t="shared" si="65"/>
        <v>108</v>
      </c>
      <c r="L2726" s="60"/>
      <c r="M2726" s="55" t="s">
        <v>43</v>
      </c>
      <c r="N2726" s="60">
        <f t="shared" si="63"/>
        <v>108</v>
      </c>
      <c r="O2726" s="54">
        <v>45853</v>
      </c>
      <c r="P2726" s="97">
        <v>22033</v>
      </c>
      <c r="R2726" t="str">
        <f t="shared" si="66"/>
        <v>Jul/25</v>
      </c>
    </row>
    <row r="2727" spans="2:18" ht="15.75" customHeight="1">
      <c r="B2727" s="54">
        <v>45841</v>
      </c>
      <c r="C2727" s="55" t="s">
        <v>320</v>
      </c>
      <c r="D2727" s="55">
        <v>2025</v>
      </c>
      <c r="E2727" s="56">
        <v>4.8</v>
      </c>
      <c r="F2727" s="58" t="s">
        <v>931</v>
      </c>
      <c r="G2727" s="57" t="s">
        <v>46</v>
      </c>
      <c r="H2727" s="58" t="s">
        <v>594</v>
      </c>
      <c r="I2727" s="59" t="s">
        <v>42</v>
      </c>
      <c r="J2727" s="96">
        <v>42.2</v>
      </c>
      <c r="K2727" s="60">
        <f t="shared" si="65"/>
        <v>202.56</v>
      </c>
      <c r="L2727" s="60"/>
      <c r="M2727" s="55" t="s">
        <v>51</v>
      </c>
      <c r="N2727" s="60">
        <f t="shared" si="63"/>
        <v>202.56</v>
      </c>
      <c r="O2727" s="54">
        <v>45855</v>
      </c>
      <c r="P2727" s="97">
        <v>948054</v>
      </c>
      <c r="R2727" t="str">
        <f t="shared" si="66"/>
        <v>Jul/25</v>
      </c>
    </row>
    <row r="2728" spans="2:18" ht="15.75" customHeight="1">
      <c r="B2728" s="54">
        <v>45841</v>
      </c>
      <c r="C2728" s="55" t="s">
        <v>320</v>
      </c>
      <c r="D2728" s="55">
        <v>2025</v>
      </c>
      <c r="E2728" s="56">
        <v>1</v>
      </c>
      <c r="F2728" s="58" t="s">
        <v>1064</v>
      </c>
      <c r="G2728" s="57" t="s">
        <v>61</v>
      </c>
      <c r="H2728" s="58" t="s">
        <v>1065</v>
      </c>
      <c r="I2728" s="59" t="s">
        <v>42</v>
      </c>
      <c r="J2728" s="96">
        <v>150</v>
      </c>
      <c r="K2728" s="60">
        <f t="shared" si="65"/>
        <v>150</v>
      </c>
      <c r="L2728" s="60"/>
      <c r="M2728" s="55" t="s">
        <v>43</v>
      </c>
      <c r="N2728" s="60">
        <f t="shared" si="63"/>
        <v>150</v>
      </c>
      <c r="O2728" s="54">
        <v>45841</v>
      </c>
      <c r="P2728" s="97">
        <v>0</v>
      </c>
      <c r="R2728" t="str">
        <f t="shared" si="66"/>
        <v>Jul/25</v>
      </c>
    </row>
    <row r="2729" spans="2:18" ht="15.75" customHeight="1">
      <c r="B2729" s="54">
        <v>45842</v>
      </c>
      <c r="C2729" s="55" t="s">
        <v>320</v>
      </c>
      <c r="D2729" s="55">
        <v>2025</v>
      </c>
      <c r="E2729" s="56">
        <v>10</v>
      </c>
      <c r="F2729" s="58" t="s">
        <v>81</v>
      </c>
      <c r="G2729" s="57" t="s">
        <v>77</v>
      </c>
      <c r="H2729" s="58" t="s">
        <v>78</v>
      </c>
      <c r="I2729" s="59" t="s">
        <v>42</v>
      </c>
      <c r="J2729" s="96">
        <v>510</v>
      </c>
      <c r="K2729" s="60">
        <f t="shared" si="65"/>
        <v>5100</v>
      </c>
      <c r="L2729" s="60"/>
      <c r="M2729" s="55" t="s">
        <v>43</v>
      </c>
      <c r="N2729" s="60">
        <f t="shared" si="63"/>
        <v>5100</v>
      </c>
      <c r="O2729" s="54">
        <v>45846</v>
      </c>
      <c r="P2729" s="97">
        <v>1412</v>
      </c>
      <c r="R2729" t="str">
        <f t="shared" si="66"/>
        <v>Jul/25</v>
      </c>
    </row>
    <row r="2730" spans="2:18" ht="15.75" customHeight="1">
      <c r="B2730" s="54">
        <v>45842</v>
      </c>
      <c r="C2730" s="55" t="s">
        <v>320</v>
      </c>
      <c r="D2730" s="55">
        <v>2025</v>
      </c>
      <c r="E2730" s="56">
        <v>3</v>
      </c>
      <c r="F2730" s="58" t="s">
        <v>486</v>
      </c>
      <c r="G2730" s="57" t="s">
        <v>46</v>
      </c>
      <c r="H2730" s="58" t="s">
        <v>220</v>
      </c>
      <c r="I2730" s="59" t="s">
        <v>42</v>
      </c>
      <c r="J2730" s="96">
        <v>7</v>
      </c>
      <c r="K2730" s="60">
        <f t="shared" si="65"/>
        <v>21</v>
      </c>
      <c r="L2730" s="60"/>
      <c r="M2730" s="55" t="s">
        <v>43</v>
      </c>
      <c r="N2730" s="60">
        <f t="shared" si="63"/>
        <v>21</v>
      </c>
      <c r="O2730" s="54">
        <v>45853</v>
      </c>
      <c r="P2730" s="97">
        <v>0</v>
      </c>
      <c r="R2730" t="str">
        <f t="shared" si="66"/>
        <v>Jul/25</v>
      </c>
    </row>
    <row r="2731" spans="2:18" ht="15.75" customHeight="1">
      <c r="B2731" s="54">
        <v>45842</v>
      </c>
      <c r="C2731" s="55" t="s">
        <v>320</v>
      </c>
      <c r="D2731" s="55">
        <v>2025</v>
      </c>
      <c r="E2731" s="56">
        <v>6</v>
      </c>
      <c r="F2731" s="58" t="s">
        <v>743</v>
      </c>
      <c r="G2731" s="57" t="s">
        <v>46</v>
      </c>
      <c r="H2731" s="58" t="s">
        <v>220</v>
      </c>
      <c r="I2731" s="59" t="s">
        <v>42</v>
      </c>
      <c r="J2731" s="96">
        <v>1.21</v>
      </c>
      <c r="K2731" s="60">
        <f t="shared" si="65"/>
        <v>7.26</v>
      </c>
      <c r="L2731" s="60"/>
      <c r="M2731" s="55" t="s">
        <v>43</v>
      </c>
      <c r="N2731" s="60">
        <f t="shared" si="63"/>
        <v>7.26</v>
      </c>
      <c r="O2731" s="54">
        <v>45853</v>
      </c>
      <c r="P2731" s="97">
        <v>0</v>
      </c>
      <c r="R2731" t="str">
        <f t="shared" si="66"/>
        <v>Jul/25</v>
      </c>
    </row>
    <row r="2732" spans="2:18" ht="15.75" customHeight="1">
      <c r="B2732" s="54">
        <v>45842</v>
      </c>
      <c r="C2732" s="55" t="s">
        <v>320</v>
      </c>
      <c r="D2732" s="55">
        <v>2025</v>
      </c>
      <c r="E2732" s="56">
        <v>2</v>
      </c>
      <c r="F2732" s="58" t="s">
        <v>219</v>
      </c>
      <c r="G2732" s="57" t="s">
        <v>40</v>
      </c>
      <c r="H2732" s="58" t="s">
        <v>220</v>
      </c>
      <c r="I2732" s="59" t="s">
        <v>42</v>
      </c>
      <c r="J2732" s="96">
        <v>80</v>
      </c>
      <c r="K2732" s="60">
        <f t="shared" si="65"/>
        <v>160</v>
      </c>
      <c r="L2732" s="60"/>
      <c r="M2732" s="55" t="s">
        <v>43</v>
      </c>
      <c r="N2732" s="60">
        <f t="shared" si="63"/>
        <v>160</v>
      </c>
      <c r="O2732" s="54">
        <v>45853</v>
      </c>
      <c r="P2732" s="97">
        <v>0</v>
      </c>
      <c r="R2732" t="str">
        <f t="shared" si="66"/>
        <v>Jul/25</v>
      </c>
    </row>
    <row r="2733" spans="2:18" ht="15.75" customHeight="1">
      <c r="B2733" s="54">
        <v>45842</v>
      </c>
      <c r="C2733" s="55" t="s">
        <v>320</v>
      </c>
      <c r="D2733" s="55">
        <v>2025</v>
      </c>
      <c r="E2733" s="56">
        <v>4</v>
      </c>
      <c r="F2733" s="58" t="s">
        <v>886</v>
      </c>
      <c r="G2733" s="57" t="s">
        <v>40</v>
      </c>
      <c r="H2733" s="58" t="s">
        <v>220</v>
      </c>
      <c r="I2733" s="59" t="s">
        <v>42</v>
      </c>
      <c r="J2733" s="96">
        <v>0.88</v>
      </c>
      <c r="K2733" s="60">
        <f t="shared" si="65"/>
        <v>3.52</v>
      </c>
      <c r="L2733" s="60"/>
      <c r="M2733" s="55" t="s">
        <v>43</v>
      </c>
      <c r="N2733" s="60">
        <f t="shared" si="63"/>
        <v>3.52</v>
      </c>
      <c r="O2733" s="54">
        <v>45853</v>
      </c>
      <c r="P2733" s="97">
        <v>0</v>
      </c>
      <c r="R2733" t="str">
        <f t="shared" si="66"/>
        <v>Jul/25</v>
      </c>
    </row>
    <row r="2734" spans="2:18" ht="15.75" customHeight="1">
      <c r="B2734" s="54">
        <v>45842</v>
      </c>
      <c r="C2734" s="55" t="s">
        <v>320</v>
      </c>
      <c r="D2734" s="55">
        <v>2025</v>
      </c>
      <c r="E2734" s="56">
        <v>2</v>
      </c>
      <c r="F2734" s="58" t="s">
        <v>985</v>
      </c>
      <c r="G2734" s="57" t="s">
        <v>40</v>
      </c>
      <c r="H2734" s="58" t="s">
        <v>220</v>
      </c>
      <c r="I2734" s="59" t="s">
        <v>42</v>
      </c>
      <c r="J2734" s="96">
        <v>2.75</v>
      </c>
      <c r="K2734" s="60">
        <f t="shared" si="65"/>
        <v>5.5</v>
      </c>
      <c r="L2734" s="60"/>
      <c r="M2734" s="55" t="s">
        <v>43</v>
      </c>
      <c r="N2734" s="60">
        <f t="shared" si="63"/>
        <v>5.5</v>
      </c>
      <c r="O2734" s="54">
        <v>45853</v>
      </c>
      <c r="P2734" s="97">
        <v>0</v>
      </c>
      <c r="R2734" t="str">
        <f t="shared" si="66"/>
        <v>Jul/25</v>
      </c>
    </row>
    <row r="2735" spans="2:18" ht="15.75" customHeight="1">
      <c r="B2735" s="54">
        <v>45842</v>
      </c>
      <c r="C2735" s="55" t="s">
        <v>320</v>
      </c>
      <c r="D2735" s="55">
        <v>2025</v>
      </c>
      <c r="E2735" s="56">
        <v>7</v>
      </c>
      <c r="F2735" s="58" t="s">
        <v>64</v>
      </c>
      <c r="G2735" s="57" t="s">
        <v>46</v>
      </c>
      <c r="H2735" s="58" t="s">
        <v>65</v>
      </c>
      <c r="I2735" s="59" t="s">
        <v>42</v>
      </c>
      <c r="J2735" s="96">
        <v>32.99</v>
      </c>
      <c r="K2735" s="60">
        <f t="shared" si="65"/>
        <v>230.93</v>
      </c>
      <c r="L2735" s="60"/>
      <c r="M2735" s="55" t="s">
        <v>43</v>
      </c>
      <c r="N2735" s="60">
        <f t="shared" si="63"/>
        <v>230.93</v>
      </c>
      <c r="O2735" s="54">
        <v>45853</v>
      </c>
      <c r="P2735" s="97">
        <v>22065</v>
      </c>
      <c r="R2735" t="str">
        <f t="shared" si="66"/>
        <v>Jul/25</v>
      </c>
    </row>
    <row r="2736" spans="2:18" ht="15.75" customHeight="1">
      <c r="B2736" s="54">
        <v>45842</v>
      </c>
      <c r="C2736" s="55" t="s">
        <v>320</v>
      </c>
      <c r="D2736" s="55">
        <v>2025</v>
      </c>
      <c r="E2736" s="56">
        <v>4</v>
      </c>
      <c r="F2736" s="58" t="s">
        <v>66</v>
      </c>
      <c r="G2736" s="57" t="s">
        <v>46</v>
      </c>
      <c r="H2736" s="58" t="s">
        <v>65</v>
      </c>
      <c r="I2736" s="59" t="s">
        <v>42</v>
      </c>
      <c r="J2736" s="96">
        <v>27</v>
      </c>
      <c r="K2736" s="60">
        <f t="shared" si="65"/>
        <v>108</v>
      </c>
      <c r="L2736" s="60"/>
      <c r="M2736" s="55" t="s">
        <v>43</v>
      </c>
      <c r="N2736" s="60">
        <f t="shared" si="63"/>
        <v>108</v>
      </c>
      <c r="O2736" s="54">
        <v>45853</v>
      </c>
      <c r="P2736" s="97">
        <v>22065</v>
      </c>
      <c r="R2736" t="str">
        <f t="shared" si="66"/>
        <v>Jul/25</v>
      </c>
    </row>
    <row r="2737" spans="2:18" ht="15.75" customHeight="1">
      <c r="B2737" s="54">
        <v>45842</v>
      </c>
      <c r="C2737" s="55" t="s">
        <v>320</v>
      </c>
      <c r="D2737" s="55">
        <v>2025</v>
      </c>
      <c r="E2737" s="56">
        <v>1</v>
      </c>
      <c r="F2737" s="58" t="s">
        <v>1066</v>
      </c>
      <c r="G2737" s="57" t="s">
        <v>40</v>
      </c>
      <c r="H2737" s="58" t="s">
        <v>960</v>
      </c>
      <c r="I2737" s="59" t="s">
        <v>42</v>
      </c>
      <c r="J2737" s="96">
        <v>48.36</v>
      </c>
      <c r="K2737" s="60">
        <f t="shared" si="65"/>
        <v>48.36</v>
      </c>
      <c r="L2737" s="60"/>
      <c r="M2737" s="55" t="s">
        <v>43</v>
      </c>
      <c r="N2737" s="60">
        <f t="shared" si="63"/>
        <v>48.36</v>
      </c>
      <c r="O2737" s="54">
        <v>45842</v>
      </c>
      <c r="P2737" s="97">
        <v>0</v>
      </c>
      <c r="R2737" t="str">
        <f t="shared" si="66"/>
        <v>Jul/25</v>
      </c>
    </row>
    <row r="2738" spans="2:18" ht="15.75" customHeight="1">
      <c r="B2738" s="54">
        <v>45842</v>
      </c>
      <c r="C2738" s="55" t="s">
        <v>320</v>
      </c>
      <c r="D2738" s="55">
        <v>2025</v>
      </c>
      <c r="E2738" s="56">
        <v>1</v>
      </c>
      <c r="F2738" s="58" t="s">
        <v>1067</v>
      </c>
      <c r="G2738" s="57" t="s">
        <v>46</v>
      </c>
      <c r="H2738" s="58" t="s">
        <v>307</v>
      </c>
      <c r="I2738" s="59" t="s">
        <v>42</v>
      </c>
      <c r="J2738" s="96">
        <v>254</v>
      </c>
      <c r="K2738" s="60">
        <f t="shared" si="65"/>
        <v>254</v>
      </c>
      <c r="L2738" s="60"/>
      <c r="M2738" s="55" t="s">
        <v>43</v>
      </c>
      <c r="N2738" s="60">
        <f t="shared" si="63"/>
        <v>254</v>
      </c>
      <c r="O2738" s="54">
        <v>45842</v>
      </c>
      <c r="P2738" s="97">
        <v>0</v>
      </c>
      <c r="R2738" t="str">
        <f t="shared" si="66"/>
        <v>Jul/25</v>
      </c>
    </row>
    <row r="2739" spans="2:18" ht="15.75" customHeight="1">
      <c r="B2739" s="54">
        <v>45842</v>
      </c>
      <c r="C2739" s="55" t="s">
        <v>320</v>
      </c>
      <c r="D2739" s="55">
        <v>2025</v>
      </c>
      <c r="E2739" s="56">
        <v>1</v>
      </c>
      <c r="F2739" s="58" t="s">
        <v>811</v>
      </c>
      <c r="G2739" s="57" t="s">
        <v>108</v>
      </c>
      <c r="H2739" s="58" t="s">
        <v>159</v>
      </c>
      <c r="I2739" s="59" t="s">
        <v>42</v>
      </c>
      <c r="J2739" s="96">
        <v>700</v>
      </c>
      <c r="K2739" s="60">
        <f t="shared" si="65"/>
        <v>700</v>
      </c>
      <c r="L2739" s="60"/>
      <c r="M2739" s="55" t="s">
        <v>43</v>
      </c>
      <c r="N2739" s="60">
        <f t="shared" si="63"/>
        <v>700</v>
      </c>
      <c r="O2739" s="54">
        <v>45842</v>
      </c>
      <c r="P2739" s="97">
        <v>0</v>
      </c>
      <c r="R2739" t="str">
        <f t="shared" si="66"/>
        <v>Jul/25</v>
      </c>
    </row>
    <row r="2740" spans="2:18" ht="15.75" customHeight="1">
      <c r="B2740" s="54">
        <v>45842</v>
      </c>
      <c r="C2740" s="55" t="s">
        <v>320</v>
      </c>
      <c r="D2740" s="55">
        <v>2025</v>
      </c>
      <c r="E2740" s="56">
        <v>24</v>
      </c>
      <c r="F2740" s="58" t="s">
        <v>959</v>
      </c>
      <c r="G2740" s="57" t="s">
        <v>40</v>
      </c>
      <c r="H2740" s="58" t="s">
        <v>960</v>
      </c>
      <c r="I2740" s="59" t="s">
        <v>42</v>
      </c>
      <c r="J2740" s="96">
        <v>23</v>
      </c>
      <c r="K2740" s="60">
        <f t="shared" si="65"/>
        <v>552</v>
      </c>
      <c r="L2740" s="60"/>
      <c r="M2740" s="55" t="s">
        <v>51</v>
      </c>
      <c r="N2740" s="60">
        <f t="shared" si="63"/>
        <v>552</v>
      </c>
      <c r="O2740" s="54">
        <v>45863</v>
      </c>
      <c r="P2740" s="97">
        <v>9846</v>
      </c>
      <c r="R2740" t="str">
        <f t="shared" si="66"/>
        <v>Jul/25</v>
      </c>
    </row>
    <row r="2741" spans="2:18" ht="15.75" customHeight="1">
      <c r="B2741" s="54">
        <v>45843</v>
      </c>
      <c r="C2741" s="55" t="s">
        <v>320</v>
      </c>
      <c r="D2741" s="55">
        <v>2025</v>
      </c>
      <c r="E2741" s="56">
        <v>5</v>
      </c>
      <c r="F2741" s="58" t="s">
        <v>893</v>
      </c>
      <c r="G2741" s="57" t="s">
        <v>96</v>
      </c>
      <c r="H2741" s="58" t="s">
        <v>570</v>
      </c>
      <c r="I2741" s="59" t="s">
        <v>42</v>
      </c>
      <c r="J2741" s="96">
        <v>19.489999999999998</v>
      </c>
      <c r="K2741" s="60">
        <f t="shared" si="65"/>
        <v>97.449999999999989</v>
      </c>
      <c r="L2741" s="60"/>
      <c r="M2741" s="55" t="s">
        <v>51</v>
      </c>
      <c r="N2741" s="60">
        <f t="shared" si="63"/>
        <v>97.449999999999989</v>
      </c>
      <c r="O2741" s="54">
        <v>45846</v>
      </c>
      <c r="P2741" s="97"/>
      <c r="R2741" t="str">
        <f t="shared" si="66"/>
        <v>Jul/25</v>
      </c>
    </row>
    <row r="2742" spans="2:18" ht="15.75" customHeight="1">
      <c r="B2742" s="54">
        <v>45843</v>
      </c>
      <c r="C2742" s="55" t="s">
        <v>320</v>
      </c>
      <c r="D2742" s="55">
        <v>2025</v>
      </c>
      <c r="E2742" s="56">
        <v>12</v>
      </c>
      <c r="F2742" s="58" t="s">
        <v>649</v>
      </c>
      <c r="G2742" s="57" t="s">
        <v>96</v>
      </c>
      <c r="H2742" s="58" t="s">
        <v>570</v>
      </c>
      <c r="I2742" s="59" t="s">
        <v>42</v>
      </c>
      <c r="J2742" s="96">
        <v>17.41</v>
      </c>
      <c r="K2742" s="60">
        <f t="shared" si="65"/>
        <v>208.92000000000002</v>
      </c>
      <c r="L2742" s="60"/>
      <c r="M2742" s="55" t="s">
        <v>51</v>
      </c>
      <c r="N2742" s="60">
        <f t="shared" si="63"/>
        <v>208.92000000000002</v>
      </c>
      <c r="O2742" s="54">
        <v>45846</v>
      </c>
      <c r="P2742" s="97"/>
      <c r="R2742" t="str">
        <f t="shared" si="66"/>
        <v>Jul/25</v>
      </c>
    </row>
    <row r="2743" spans="2:18" ht="15.75" customHeight="1">
      <c r="B2743" s="54">
        <v>45843</v>
      </c>
      <c r="C2743" s="55" t="s">
        <v>320</v>
      </c>
      <c r="D2743" s="55">
        <v>2025</v>
      </c>
      <c r="E2743" s="56">
        <v>2</v>
      </c>
      <c r="F2743" s="58" t="s">
        <v>81</v>
      </c>
      <c r="G2743" s="57" t="s">
        <v>77</v>
      </c>
      <c r="H2743" s="58" t="s">
        <v>78</v>
      </c>
      <c r="I2743" s="59" t="s">
        <v>42</v>
      </c>
      <c r="J2743" s="96">
        <v>510</v>
      </c>
      <c r="K2743" s="60">
        <f t="shared" si="65"/>
        <v>1020</v>
      </c>
      <c r="L2743" s="60"/>
      <c r="M2743" s="55" t="s">
        <v>43</v>
      </c>
      <c r="N2743" s="60">
        <f t="shared" si="63"/>
        <v>1020</v>
      </c>
      <c r="O2743" s="54">
        <v>45846</v>
      </c>
      <c r="P2743" s="97">
        <v>1417</v>
      </c>
      <c r="R2743" t="str">
        <f t="shared" si="66"/>
        <v>Jul/25</v>
      </c>
    </row>
    <row r="2744" spans="2:18" ht="15.75" customHeight="1">
      <c r="B2744" s="54">
        <v>45843</v>
      </c>
      <c r="C2744" s="55" t="s">
        <v>320</v>
      </c>
      <c r="D2744" s="55">
        <v>2025</v>
      </c>
      <c r="E2744" s="56">
        <v>7</v>
      </c>
      <c r="F2744" s="58" t="s">
        <v>64</v>
      </c>
      <c r="G2744" s="57" t="s">
        <v>46</v>
      </c>
      <c r="H2744" s="58" t="s">
        <v>65</v>
      </c>
      <c r="I2744" s="59" t="s">
        <v>42</v>
      </c>
      <c r="J2744" s="96">
        <v>32.99</v>
      </c>
      <c r="K2744" s="60">
        <f t="shared" si="65"/>
        <v>230.93</v>
      </c>
      <c r="L2744" s="60"/>
      <c r="M2744" s="55" t="s">
        <v>43</v>
      </c>
      <c r="N2744" s="60">
        <f t="shared" si="63"/>
        <v>230.93</v>
      </c>
      <c r="O2744" s="54">
        <v>45853</v>
      </c>
      <c r="P2744" s="97">
        <v>22098</v>
      </c>
      <c r="R2744" t="str">
        <f t="shared" si="66"/>
        <v>Jul/25</v>
      </c>
    </row>
    <row r="2745" spans="2:18" ht="15.75" customHeight="1">
      <c r="B2745" s="54">
        <v>45843</v>
      </c>
      <c r="C2745" s="55" t="s">
        <v>320</v>
      </c>
      <c r="D2745" s="55">
        <v>2025</v>
      </c>
      <c r="E2745" s="56">
        <v>4</v>
      </c>
      <c r="F2745" s="58" t="s">
        <v>66</v>
      </c>
      <c r="G2745" s="57" t="s">
        <v>46</v>
      </c>
      <c r="H2745" s="58" t="s">
        <v>65</v>
      </c>
      <c r="I2745" s="59" t="s">
        <v>42</v>
      </c>
      <c r="J2745" s="96">
        <v>27</v>
      </c>
      <c r="K2745" s="60">
        <f t="shared" si="65"/>
        <v>108</v>
      </c>
      <c r="L2745" s="60"/>
      <c r="M2745" s="55" t="s">
        <v>43</v>
      </c>
      <c r="N2745" s="60">
        <f t="shared" si="63"/>
        <v>108</v>
      </c>
      <c r="O2745" s="54">
        <v>45853</v>
      </c>
      <c r="P2745" s="97">
        <v>22098</v>
      </c>
      <c r="R2745" t="str">
        <f t="shared" si="66"/>
        <v>Jul/25</v>
      </c>
    </row>
    <row r="2746" spans="2:18" ht="15.75" customHeight="1">
      <c r="B2746" s="54">
        <v>45843</v>
      </c>
      <c r="C2746" s="55" t="s">
        <v>320</v>
      </c>
      <c r="D2746" s="55">
        <v>2025</v>
      </c>
      <c r="E2746" s="56">
        <v>1</v>
      </c>
      <c r="F2746" s="58" t="s">
        <v>1068</v>
      </c>
      <c r="G2746" s="57" t="s">
        <v>104</v>
      </c>
      <c r="H2746" s="58" t="s">
        <v>113</v>
      </c>
      <c r="I2746" s="59" t="s">
        <v>42</v>
      </c>
      <c r="J2746" s="96">
        <v>1000</v>
      </c>
      <c r="K2746" s="60">
        <f t="shared" si="65"/>
        <v>1000</v>
      </c>
      <c r="L2746" s="60"/>
      <c r="M2746" s="55" t="s">
        <v>43</v>
      </c>
      <c r="N2746" s="60">
        <f t="shared" si="63"/>
        <v>1000</v>
      </c>
      <c r="O2746" s="54">
        <v>45843</v>
      </c>
      <c r="P2746" s="97">
        <v>0</v>
      </c>
      <c r="R2746" t="str">
        <f t="shared" si="66"/>
        <v>Jul/25</v>
      </c>
    </row>
    <row r="2747" spans="2:18" ht="15.75" customHeight="1">
      <c r="B2747" s="54">
        <v>45843</v>
      </c>
      <c r="C2747" s="55" t="s">
        <v>320</v>
      </c>
      <c r="D2747" s="55">
        <v>2025</v>
      </c>
      <c r="E2747" s="56">
        <v>1</v>
      </c>
      <c r="F2747" s="58" t="s">
        <v>1069</v>
      </c>
      <c r="G2747" s="57" t="s">
        <v>104</v>
      </c>
      <c r="H2747" s="58" t="s">
        <v>113</v>
      </c>
      <c r="I2747" s="59" t="s">
        <v>42</v>
      </c>
      <c r="J2747" s="96">
        <v>480</v>
      </c>
      <c r="K2747" s="60">
        <f t="shared" si="65"/>
        <v>480</v>
      </c>
      <c r="L2747" s="60"/>
      <c r="M2747" s="55" t="s">
        <v>43</v>
      </c>
      <c r="N2747" s="60">
        <f t="shared" si="63"/>
        <v>480</v>
      </c>
      <c r="O2747" s="54">
        <v>45843</v>
      </c>
      <c r="P2747" s="97">
        <v>0</v>
      </c>
      <c r="R2747" t="str">
        <f t="shared" si="66"/>
        <v>Jul/25</v>
      </c>
    </row>
    <row r="2748" spans="2:18" ht="15.75" customHeight="1">
      <c r="B2748" s="54">
        <v>45844</v>
      </c>
      <c r="C2748" s="55" t="s">
        <v>320</v>
      </c>
      <c r="D2748" s="55">
        <v>2025</v>
      </c>
      <c r="E2748" s="56">
        <v>1</v>
      </c>
      <c r="F2748" s="58" t="s">
        <v>1025</v>
      </c>
      <c r="G2748" s="57" t="s">
        <v>46</v>
      </c>
      <c r="H2748" s="58" t="s">
        <v>568</v>
      </c>
      <c r="I2748" s="59" t="s">
        <v>42</v>
      </c>
      <c r="J2748" s="96">
        <v>377.29</v>
      </c>
      <c r="K2748" s="60">
        <f t="shared" si="65"/>
        <v>377.29</v>
      </c>
      <c r="L2748" s="60"/>
      <c r="M2748" s="55" t="s">
        <v>43</v>
      </c>
      <c r="N2748" s="60">
        <f t="shared" si="63"/>
        <v>377.29</v>
      </c>
      <c r="O2748" s="54">
        <v>45844</v>
      </c>
      <c r="P2748" s="97">
        <v>0</v>
      </c>
      <c r="R2748" t="str">
        <f t="shared" si="66"/>
        <v>Jul/25</v>
      </c>
    </row>
    <row r="2749" spans="2:18" ht="15.75" customHeight="1">
      <c r="B2749" s="54">
        <v>45844</v>
      </c>
      <c r="C2749" s="55" t="s">
        <v>320</v>
      </c>
      <c r="D2749" s="55">
        <v>2025</v>
      </c>
      <c r="E2749" s="56">
        <v>1</v>
      </c>
      <c r="F2749" s="58" t="s">
        <v>1070</v>
      </c>
      <c r="G2749" s="57" t="s">
        <v>61</v>
      </c>
      <c r="H2749" s="58" t="s">
        <v>342</v>
      </c>
      <c r="I2749" s="59" t="s">
        <v>42</v>
      </c>
      <c r="J2749" s="96">
        <v>81.99</v>
      </c>
      <c r="K2749" s="60">
        <f t="shared" si="65"/>
        <v>81.99</v>
      </c>
      <c r="L2749" s="60"/>
      <c r="M2749" s="55" t="s">
        <v>43</v>
      </c>
      <c r="N2749" s="60">
        <f t="shared" si="63"/>
        <v>81.99</v>
      </c>
      <c r="O2749" s="54">
        <v>45844</v>
      </c>
      <c r="P2749" s="97">
        <v>0</v>
      </c>
      <c r="R2749" t="str">
        <f t="shared" si="66"/>
        <v>Jul/25</v>
      </c>
    </row>
    <row r="2750" spans="2:18" ht="15.75" customHeight="1">
      <c r="B2750" s="54">
        <v>45845</v>
      </c>
      <c r="C2750" s="55" t="s">
        <v>320</v>
      </c>
      <c r="D2750" s="55">
        <v>2025</v>
      </c>
      <c r="E2750" s="56">
        <v>21</v>
      </c>
      <c r="F2750" s="58" t="s">
        <v>736</v>
      </c>
      <c r="G2750" s="57" t="s">
        <v>96</v>
      </c>
      <c r="H2750" s="58" t="s">
        <v>594</v>
      </c>
      <c r="I2750" s="59" t="s">
        <v>42</v>
      </c>
      <c r="J2750" s="96">
        <v>1.63</v>
      </c>
      <c r="K2750" s="60">
        <f t="shared" si="65"/>
        <v>34.229999999999997</v>
      </c>
      <c r="L2750" s="60"/>
      <c r="M2750" s="55" t="s">
        <v>51</v>
      </c>
      <c r="N2750" s="60">
        <f t="shared" si="63"/>
        <v>34.229999999999997</v>
      </c>
      <c r="O2750" s="54">
        <v>45859</v>
      </c>
      <c r="P2750" s="97">
        <v>950141</v>
      </c>
      <c r="R2750" t="str">
        <f t="shared" si="66"/>
        <v>Jul/25</v>
      </c>
    </row>
    <row r="2751" spans="2:18" ht="15.75" customHeight="1">
      <c r="B2751" s="54">
        <v>45845</v>
      </c>
      <c r="C2751" s="55" t="s">
        <v>320</v>
      </c>
      <c r="D2751" s="55">
        <v>2025</v>
      </c>
      <c r="E2751" s="56">
        <v>21</v>
      </c>
      <c r="F2751" s="58" t="s">
        <v>868</v>
      </c>
      <c r="G2751" s="57" t="s">
        <v>96</v>
      </c>
      <c r="H2751" s="58" t="s">
        <v>594</v>
      </c>
      <c r="I2751" s="59" t="s">
        <v>42</v>
      </c>
      <c r="J2751" s="96">
        <v>1.63</v>
      </c>
      <c r="K2751" s="60">
        <f t="shared" si="65"/>
        <v>34.229999999999997</v>
      </c>
      <c r="L2751" s="60"/>
      <c r="M2751" s="55" t="s">
        <v>51</v>
      </c>
      <c r="N2751" s="60">
        <f t="shared" si="63"/>
        <v>34.229999999999997</v>
      </c>
      <c r="O2751" s="54">
        <v>45859</v>
      </c>
      <c r="P2751" s="97">
        <v>950141</v>
      </c>
      <c r="R2751" t="str">
        <f t="shared" si="66"/>
        <v>Jul/25</v>
      </c>
    </row>
    <row r="2752" spans="2:18" ht="15.75" customHeight="1">
      <c r="B2752" s="54">
        <v>45845</v>
      </c>
      <c r="C2752" s="55" t="s">
        <v>320</v>
      </c>
      <c r="D2752" s="55">
        <v>2025</v>
      </c>
      <c r="E2752" s="56">
        <v>21</v>
      </c>
      <c r="F2752" s="58" t="s">
        <v>595</v>
      </c>
      <c r="G2752" s="57" t="s">
        <v>96</v>
      </c>
      <c r="H2752" s="58" t="s">
        <v>594</v>
      </c>
      <c r="I2752" s="59" t="s">
        <v>42</v>
      </c>
      <c r="J2752" s="96">
        <v>1.63</v>
      </c>
      <c r="K2752" s="60">
        <f t="shared" si="65"/>
        <v>34.229999999999997</v>
      </c>
      <c r="L2752" s="60"/>
      <c r="M2752" s="55" t="s">
        <v>51</v>
      </c>
      <c r="N2752" s="60">
        <f t="shared" si="63"/>
        <v>34.229999999999997</v>
      </c>
      <c r="O2752" s="54">
        <v>45859</v>
      </c>
      <c r="P2752" s="97">
        <v>950141</v>
      </c>
      <c r="R2752" t="str">
        <f t="shared" si="66"/>
        <v>Jul/25</v>
      </c>
    </row>
    <row r="2753" spans="2:18" ht="15.75" customHeight="1">
      <c r="B2753" s="54">
        <v>45845</v>
      </c>
      <c r="C2753" s="55" t="s">
        <v>320</v>
      </c>
      <c r="D2753" s="55">
        <v>2025</v>
      </c>
      <c r="E2753" s="56">
        <v>21</v>
      </c>
      <c r="F2753" s="58" t="s">
        <v>738</v>
      </c>
      <c r="G2753" s="57" t="s">
        <v>96</v>
      </c>
      <c r="H2753" s="58" t="s">
        <v>594</v>
      </c>
      <c r="I2753" s="59" t="s">
        <v>42</v>
      </c>
      <c r="J2753" s="96">
        <v>1.63</v>
      </c>
      <c r="K2753" s="60">
        <f t="shared" si="65"/>
        <v>34.229999999999997</v>
      </c>
      <c r="L2753" s="60"/>
      <c r="M2753" s="55" t="s">
        <v>51</v>
      </c>
      <c r="N2753" s="60">
        <f t="shared" si="63"/>
        <v>34.229999999999997</v>
      </c>
      <c r="O2753" s="54">
        <v>45859</v>
      </c>
      <c r="P2753" s="97">
        <v>950141</v>
      </c>
      <c r="R2753" t="str">
        <f t="shared" si="66"/>
        <v>Jul/25</v>
      </c>
    </row>
    <row r="2754" spans="2:18" ht="15.75" customHeight="1">
      <c r="B2754" s="54">
        <v>45845</v>
      </c>
      <c r="C2754" s="55" t="s">
        <v>320</v>
      </c>
      <c r="D2754" s="55">
        <v>2025</v>
      </c>
      <c r="E2754" s="56">
        <v>21</v>
      </c>
      <c r="F2754" s="58" t="s">
        <v>739</v>
      </c>
      <c r="G2754" s="57" t="s">
        <v>96</v>
      </c>
      <c r="H2754" s="58" t="s">
        <v>594</v>
      </c>
      <c r="I2754" s="59" t="s">
        <v>42</v>
      </c>
      <c r="J2754" s="96">
        <v>1.63</v>
      </c>
      <c r="K2754" s="60">
        <f t="shared" si="65"/>
        <v>34.229999999999997</v>
      </c>
      <c r="L2754" s="60"/>
      <c r="M2754" s="55" t="s">
        <v>51</v>
      </c>
      <c r="N2754" s="60">
        <f t="shared" si="63"/>
        <v>34.229999999999997</v>
      </c>
      <c r="O2754" s="54">
        <v>45859</v>
      </c>
      <c r="P2754" s="97">
        <v>950141</v>
      </c>
      <c r="R2754" t="str">
        <f t="shared" si="66"/>
        <v>Jul/25</v>
      </c>
    </row>
    <row r="2755" spans="2:18" ht="15.75" customHeight="1">
      <c r="B2755" s="54">
        <v>45845</v>
      </c>
      <c r="C2755" s="55" t="s">
        <v>320</v>
      </c>
      <c r="D2755" s="55">
        <v>2025</v>
      </c>
      <c r="E2755" s="56">
        <v>21</v>
      </c>
      <c r="F2755" s="58" t="s">
        <v>597</v>
      </c>
      <c r="G2755" s="57" t="s">
        <v>96</v>
      </c>
      <c r="H2755" s="58" t="s">
        <v>594</v>
      </c>
      <c r="I2755" s="59" t="s">
        <v>42</v>
      </c>
      <c r="J2755" s="96">
        <v>1.0900000000000001</v>
      </c>
      <c r="K2755" s="60">
        <f t="shared" si="65"/>
        <v>22.89</v>
      </c>
      <c r="L2755" s="60"/>
      <c r="M2755" s="55" t="s">
        <v>51</v>
      </c>
      <c r="N2755" s="60">
        <f t="shared" si="63"/>
        <v>22.89</v>
      </c>
      <c r="O2755" s="54">
        <v>45859</v>
      </c>
      <c r="P2755" s="97">
        <v>950141</v>
      </c>
      <c r="R2755" t="str">
        <f t="shared" ref="R2755:R2818" si="67">IF(B2755="","",PROPER(TEXT(B2755,"mmm/aa")))</f>
        <v>Jul/25</v>
      </c>
    </row>
    <row r="2756" spans="2:18" ht="15.75" customHeight="1">
      <c r="B2756" s="54">
        <v>45845</v>
      </c>
      <c r="C2756" s="55" t="s">
        <v>320</v>
      </c>
      <c r="D2756" s="55">
        <v>2025</v>
      </c>
      <c r="E2756" s="56">
        <v>21</v>
      </c>
      <c r="F2756" s="58" t="s">
        <v>1071</v>
      </c>
      <c r="G2756" s="57" t="s">
        <v>96</v>
      </c>
      <c r="H2756" s="58" t="s">
        <v>594</v>
      </c>
      <c r="I2756" s="59" t="s">
        <v>42</v>
      </c>
      <c r="J2756" s="96">
        <v>1.0900000000000001</v>
      </c>
      <c r="K2756" s="60">
        <f t="shared" si="65"/>
        <v>22.89</v>
      </c>
      <c r="L2756" s="60"/>
      <c r="M2756" s="55" t="s">
        <v>51</v>
      </c>
      <c r="N2756" s="60">
        <f t="shared" si="63"/>
        <v>22.89</v>
      </c>
      <c r="O2756" s="54">
        <v>45859</v>
      </c>
      <c r="P2756" s="97">
        <v>950141</v>
      </c>
      <c r="R2756" t="str">
        <f t="shared" si="67"/>
        <v>Jul/25</v>
      </c>
    </row>
    <row r="2757" spans="2:18" ht="15.75" customHeight="1">
      <c r="B2757" s="54">
        <v>45845</v>
      </c>
      <c r="C2757" s="55" t="s">
        <v>320</v>
      </c>
      <c r="D2757" s="55">
        <v>2025</v>
      </c>
      <c r="E2757" s="56">
        <v>21</v>
      </c>
      <c r="F2757" s="58" t="s">
        <v>995</v>
      </c>
      <c r="G2757" s="57" t="s">
        <v>96</v>
      </c>
      <c r="H2757" s="58" t="s">
        <v>594</v>
      </c>
      <c r="I2757" s="59" t="s">
        <v>42</v>
      </c>
      <c r="J2757" s="96">
        <v>1.0900000000000001</v>
      </c>
      <c r="K2757" s="60">
        <f t="shared" si="65"/>
        <v>22.89</v>
      </c>
      <c r="L2757" s="60"/>
      <c r="M2757" s="55" t="s">
        <v>51</v>
      </c>
      <c r="N2757" s="60">
        <f t="shared" si="63"/>
        <v>22.89</v>
      </c>
      <c r="O2757" s="54">
        <v>45859</v>
      </c>
      <c r="P2757" s="97">
        <v>950141</v>
      </c>
      <c r="R2757" t="str">
        <f t="shared" si="67"/>
        <v>Jul/25</v>
      </c>
    </row>
    <row r="2758" spans="2:18" ht="15.75" customHeight="1">
      <c r="B2758" s="54">
        <v>45845</v>
      </c>
      <c r="C2758" s="55" t="s">
        <v>320</v>
      </c>
      <c r="D2758" s="55">
        <v>2025</v>
      </c>
      <c r="E2758" s="56">
        <v>21</v>
      </c>
      <c r="F2758" s="58" t="s">
        <v>600</v>
      </c>
      <c r="G2758" s="57" t="s">
        <v>96</v>
      </c>
      <c r="H2758" s="58" t="s">
        <v>594</v>
      </c>
      <c r="I2758" s="59" t="s">
        <v>42</v>
      </c>
      <c r="J2758" s="96">
        <v>1.0900000000000001</v>
      </c>
      <c r="K2758" s="60">
        <f t="shared" si="65"/>
        <v>22.89</v>
      </c>
      <c r="L2758" s="60"/>
      <c r="M2758" s="55" t="s">
        <v>51</v>
      </c>
      <c r="N2758" s="60">
        <f t="shared" si="63"/>
        <v>22.89</v>
      </c>
      <c r="O2758" s="54">
        <v>45859</v>
      </c>
      <c r="P2758" s="97">
        <v>950141</v>
      </c>
      <c r="R2758" t="str">
        <f t="shared" si="67"/>
        <v>Jul/25</v>
      </c>
    </row>
    <row r="2759" spans="2:18" ht="15.75" customHeight="1">
      <c r="B2759" s="54">
        <v>45845</v>
      </c>
      <c r="C2759" s="55" t="s">
        <v>320</v>
      </c>
      <c r="D2759" s="55">
        <v>2025</v>
      </c>
      <c r="E2759" s="56">
        <v>21</v>
      </c>
      <c r="F2759" s="58" t="s">
        <v>980</v>
      </c>
      <c r="G2759" s="57" t="s">
        <v>96</v>
      </c>
      <c r="H2759" s="58" t="s">
        <v>594</v>
      </c>
      <c r="I2759" s="59" t="s">
        <v>42</v>
      </c>
      <c r="J2759" s="96">
        <v>1.0900000000000001</v>
      </c>
      <c r="K2759" s="60">
        <f t="shared" si="65"/>
        <v>22.89</v>
      </c>
      <c r="L2759" s="60"/>
      <c r="M2759" s="55" t="s">
        <v>51</v>
      </c>
      <c r="N2759" s="60">
        <f t="shared" si="63"/>
        <v>22.89</v>
      </c>
      <c r="O2759" s="54">
        <v>45859</v>
      </c>
      <c r="P2759" s="97">
        <v>950141</v>
      </c>
      <c r="R2759" t="str">
        <f t="shared" si="67"/>
        <v>Jul/25</v>
      </c>
    </row>
    <row r="2760" spans="2:18" ht="15.75" customHeight="1">
      <c r="B2760" s="54">
        <v>45845</v>
      </c>
      <c r="C2760" s="55" t="s">
        <v>320</v>
      </c>
      <c r="D2760" s="55">
        <v>2025</v>
      </c>
      <c r="E2760" s="56">
        <v>21</v>
      </c>
      <c r="F2760" s="58" t="s">
        <v>1072</v>
      </c>
      <c r="G2760" s="57" t="s">
        <v>96</v>
      </c>
      <c r="H2760" s="58" t="s">
        <v>594</v>
      </c>
      <c r="I2760" s="59" t="s">
        <v>42</v>
      </c>
      <c r="J2760" s="96">
        <v>1.0900000000000001</v>
      </c>
      <c r="K2760" s="60">
        <f t="shared" si="65"/>
        <v>22.89</v>
      </c>
      <c r="L2760" s="60"/>
      <c r="M2760" s="55" t="s">
        <v>51</v>
      </c>
      <c r="N2760" s="60">
        <f t="shared" si="63"/>
        <v>22.89</v>
      </c>
      <c r="O2760" s="54">
        <v>45859</v>
      </c>
      <c r="P2760" s="97">
        <v>950141</v>
      </c>
      <c r="R2760" t="str">
        <f t="shared" si="67"/>
        <v>Jul/25</v>
      </c>
    </row>
    <row r="2761" spans="2:18" ht="15.75" customHeight="1">
      <c r="B2761" s="54">
        <v>45845</v>
      </c>
      <c r="C2761" s="55" t="s">
        <v>320</v>
      </c>
      <c r="D2761" s="55">
        <v>2025</v>
      </c>
      <c r="E2761" s="56">
        <v>53</v>
      </c>
      <c r="F2761" s="58" t="s">
        <v>384</v>
      </c>
      <c r="G2761" s="57" t="s">
        <v>96</v>
      </c>
      <c r="H2761" s="58" t="s">
        <v>369</v>
      </c>
      <c r="I2761" s="59" t="s">
        <v>42</v>
      </c>
      <c r="J2761" s="96">
        <v>7.5</v>
      </c>
      <c r="K2761" s="60">
        <f t="shared" si="65"/>
        <v>397.5</v>
      </c>
      <c r="L2761" s="60"/>
      <c r="M2761" s="55" t="s">
        <v>43</v>
      </c>
      <c r="N2761" s="60">
        <f t="shared" si="63"/>
        <v>397.5</v>
      </c>
      <c r="O2761" s="54">
        <v>45845</v>
      </c>
      <c r="P2761" s="97">
        <v>0</v>
      </c>
      <c r="R2761" t="str">
        <f t="shared" si="67"/>
        <v>Jul/25</v>
      </c>
    </row>
    <row r="2762" spans="2:18" ht="15.75" customHeight="1">
      <c r="B2762" s="54">
        <v>45845</v>
      </c>
      <c r="C2762" s="55" t="s">
        <v>320</v>
      </c>
      <c r="D2762" s="55">
        <v>2025</v>
      </c>
      <c r="E2762" s="56">
        <v>3</v>
      </c>
      <c r="F2762" s="58" t="s">
        <v>1073</v>
      </c>
      <c r="G2762" s="57" t="s">
        <v>53</v>
      </c>
      <c r="H2762" s="58" t="s">
        <v>950</v>
      </c>
      <c r="I2762" s="59" t="s">
        <v>42</v>
      </c>
      <c r="J2762" s="96">
        <v>48.95</v>
      </c>
      <c r="K2762" s="60">
        <f t="shared" si="65"/>
        <v>146.85000000000002</v>
      </c>
      <c r="L2762" s="60"/>
      <c r="M2762" s="55" t="s">
        <v>51</v>
      </c>
      <c r="N2762" s="60">
        <f t="shared" si="63"/>
        <v>146.85000000000002</v>
      </c>
      <c r="O2762" s="54">
        <v>45856</v>
      </c>
      <c r="P2762" s="97">
        <v>18568</v>
      </c>
      <c r="R2762" t="str">
        <f t="shared" si="67"/>
        <v>Jul/25</v>
      </c>
    </row>
    <row r="2763" spans="2:18" ht="15.75" customHeight="1">
      <c r="B2763" s="54">
        <v>45845</v>
      </c>
      <c r="C2763" s="55" t="s">
        <v>320</v>
      </c>
      <c r="D2763" s="55">
        <v>2025</v>
      </c>
      <c r="E2763" s="56">
        <v>3</v>
      </c>
      <c r="F2763" s="58" t="s">
        <v>459</v>
      </c>
      <c r="G2763" s="57" t="s">
        <v>53</v>
      </c>
      <c r="H2763" s="58" t="s">
        <v>950</v>
      </c>
      <c r="I2763" s="59" t="s">
        <v>42</v>
      </c>
      <c r="J2763" s="96">
        <v>32.75</v>
      </c>
      <c r="K2763" s="60">
        <f t="shared" si="65"/>
        <v>98.25</v>
      </c>
      <c r="L2763" s="60"/>
      <c r="M2763" s="55" t="s">
        <v>51</v>
      </c>
      <c r="N2763" s="60">
        <f t="shared" si="63"/>
        <v>98.25</v>
      </c>
      <c r="O2763" s="54">
        <v>45856</v>
      </c>
      <c r="P2763" s="97">
        <v>18568</v>
      </c>
      <c r="R2763" t="str">
        <f t="shared" si="67"/>
        <v>Jul/25</v>
      </c>
    </row>
    <row r="2764" spans="2:18" ht="15.75" customHeight="1">
      <c r="B2764" s="54">
        <v>45845</v>
      </c>
      <c r="C2764" s="55" t="s">
        <v>320</v>
      </c>
      <c r="D2764" s="55">
        <v>2025</v>
      </c>
      <c r="E2764" s="56">
        <v>1</v>
      </c>
      <c r="F2764" s="58" t="s">
        <v>1074</v>
      </c>
      <c r="G2764" s="57" t="s">
        <v>61</v>
      </c>
      <c r="H2764" s="58" t="s">
        <v>759</v>
      </c>
      <c r="I2764" s="59" t="s">
        <v>42</v>
      </c>
      <c r="J2764" s="96">
        <v>1636</v>
      </c>
      <c r="K2764" s="60">
        <f t="shared" si="65"/>
        <v>1636</v>
      </c>
      <c r="L2764" s="60"/>
      <c r="M2764" s="55" t="s">
        <v>43</v>
      </c>
      <c r="N2764" s="60">
        <f t="shared" si="63"/>
        <v>1636</v>
      </c>
      <c r="O2764" s="54">
        <v>45845</v>
      </c>
      <c r="P2764" s="97">
        <v>0</v>
      </c>
      <c r="R2764" t="str">
        <f t="shared" si="67"/>
        <v>Jul/25</v>
      </c>
    </row>
    <row r="2765" spans="2:18" ht="15.75" customHeight="1">
      <c r="B2765" s="54">
        <v>45845</v>
      </c>
      <c r="C2765" s="55" t="s">
        <v>320</v>
      </c>
      <c r="D2765" s="55">
        <v>2025</v>
      </c>
      <c r="E2765" s="56">
        <v>1</v>
      </c>
      <c r="F2765" s="58" t="s">
        <v>39</v>
      </c>
      <c r="G2765" s="57" t="s">
        <v>40</v>
      </c>
      <c r="H2765" s="58" t="s">
        <v>300</v>
      </c>
      <c r="I2765" s="59" t="s">
        <v>42</v>
      </c>
      <c r="J2765" s="96">
        <v>180</v>
      </c>
      <c r="K2765" s="60">
        <f t="shared" si="65"/>
        <v>180</v>
      </c>
      <c r="L2765" s="60"/>
      <c r="M2765" s="55" t="s">
        <v>43</v>
      </c>
      <c r="N2765" s="60">
        <f t="shared" si="63"/>
        <v>180</v>
      </c>
      <c r="O2765" s="54">
        <v>45845</v>
      </c>
      <c r="P2765" s="97">
        <v>0</v>
      </c>
      <c r="R2765" t="str">
        <f t="shared" si="67"/>
        <v>Jul/25</v>
      </c>
    </row>
    <row r="2766" spans="2:18" ht="15.75" customHeight="1">
      <c r="B2766" s="54">
        <v>45845</v>
      </c>
      <c r="C2766" s="55" t="s">
        <v>320</v>
      </c>
      <c r="D2766" s="55">
        <v>2025</v>
      </c>
      <c r="E2766" s="56">
        <v>2</v>
      </c>
      <c r="F2766" s="58" t="s">
        <v>1075</v>
      </c>
      <c r="G2766" s="57" t="s">
        <v>40</v>
      </c>
      <c r="H2766" s="58" t="s">
        <v>181</v>
      </c>
      <c r="I2766" s="59" t="s">
        <v>42</v>
      </c>
      <c r="J2766" s="96">
        <v>225</v>
      </c>
      <c r="K2766" s="60">
        <f t="shared" si="65"/>
        <v>450</v>
      </c>
      <c r="L2766" s="60"/>
      <c r="M2766" s="55" t="s">
        <v>51</v>
      </c>
      <c r="N2766" s="60">
        <f t="shared" si="63"/>
        <v>450</v>
      </c>
      <c r="O2766" s="54">
        <v>45860</v>
      </c>
      <c r="P2766" s="97">
        <v>6671</v>
      </c>
      <c r="R2766" t="str">
        <f t="shared" si="67"/>
        <v>Jul/25</v>
      </c>
    </row>
    <row r="2767" spans="2:18" ht="15.75" customHeight="1">
      <c r="B2767" s="54">
        <v>45845</v>
      </c>
      <c r="C2767" s="55" t="s">
        <v>320</v>
      </c>
      <c r="D2767" s="55">
        <v>2025</v>
      </c>
      <c r="E2767" s="56">
        <v>1</v>
      </c>
      <c r="F2767" s="58" t="s">
        <v>226</v>
      </c>
      <c r="G2767" s="57" t="s">
        <v>40</v>
      </c>
      <c r="H2767" s="58" t="s">
        <v>181</v>
      </c>
      <c r="I2767" s="59" t="s">
        <v>42</v>
      </c>
      <c r="J2767" s="96">
        <v>364</v>
      </c>
      <c r="K2767" s="60">
        <f t="shared" si="65"/>
        <v>364</v>
      </c>
      <c r="L2767" s="60"/>
      <c r="M2767" s="55" t="s">
        <v>51</v>
      </c>
      <c r="N2767" s="60">
        <f t="shared" si="63"/>
        <v>364</v>
      </c>
      <c r="O2767" s="54">
        <v>45860</v>
      </c>
      <c r="P2767" s="97">
        <v>6671</v>
      </c>
      <c r="R2767" t="str">
        <f t="shared" si="67"/>
        <v>Jul/25</v>
      </c>
    </row>
    <row r="2768" spans="2:18" ht="15.75" customHeight="1">
      <c r="B2768" s="54">
        <v>45845</v>
      </c>
      <c r="C2768" s="55" t="s">
        <v>320</v>
      </c>
      <c r="D2768" s="55">
        <v>2025</v>
      </c>
      <c r="E2768" s="56">
        <v>1</v>
      </c>
      <c r="F2768" s="58" t="s">
        <v>821</v>
      </c>
      <c r="G2768" s="57" t="s">
        <v>57</v>
      </c>
      <c r="H2768" s="58" t="s">
        <v>956</v>
      </c>
      <c r="I2768" s="59" t="s">
        <v>42</v>
      </c>
      <c r="J2768" s="96">
        <v>200</v>
      </c>
      <c r="K2768" s="60">
        <f t="shared" si="65"/>
        <v>200</v>
      </c>
      <c r="L2768" s="60"/>
      <c r="M2768" s="55" t="s">
        <v>43</v>
      </c>
      <c r="N2768" s="60">
        <f t="shared" si="63"/>
        <v>200</v>
      </c>
      <c r="O2768" s="54">
        <v>45845</v>
      </c>
      <c r="P2768" s="97">
        <v>0</v>
      </c>
      <c r="R2768" t="str">
        <f t="shared" si="67"/>
        <v>Jul/25</v>
      </c>
    </row>
    <row r="2769" spans="2:18" ht="15.75" customHeight="1">
      <c r="B2769" s="54">
        <v>45846</v>
      </c>
      <c r="C2769" s="55" t="s">
        <v>320</v>
      </c>
      <c r="D2769" s="55">
        <v>2025</v>
      </c>
      <c r="E2769" s="56">
        <v>7</v>
      </c>
      <c r="F2769" s="58" t="s">
        <v>649</v>
      </c>
      <c r="G2769" s="57" t="s">
        <v>96</v>
      </c>
      <c r="H2769" s="58" t="s">
        <v>570</v>
      </c>
      <c r="I2769" s="59" t="s">
        <v>42</v>
      </c>
      <c r="J2769" s="96">
        <v>17.52</v>
      </c>
      <c r="K2769" s="60">
        <f t="shared" si="65"/>
        <v>122.64</v>
      </c>
      <c r="L2769" s="60"/>
      <c r="M2769" s="55" t="s">
        <v>51</v>
      </c>
      <c r="N2769" s="60">
        <f t="shared" si="63"/>
        <v>122.64</v>
      </c>
      <c r="O2769" s="54">
        <v>45851</v>
      </c>
      <c r="P2769" s="97">
        <v>663422</v>
      </c>
      <c r="R2769" t="str">
        <f t="shared" si="67"/>
        <v>Jul/25</v>
      </c>
    </row>
    <row r="2770" spans="2:18" ht="15.75" customHeight="1">
      <c r="B2770" s="54">
        <v>45846</v>
      </c>
      <c r="C2770" s="55" t="s">
        <v>320</v>
      </c>
      <c r="D2770" s="55">
        <v>2025</v>
      </c>
      <c r="E2770" s="56">
        <v>13</v>
      </c>
      <c r="F2770" s="58" t="s">
        <v>904</v>
      </c>
      <c r="G2770" s="57" t="s">
        <v>96</v>
      </c>
      <c r="H2770" s="58" t="s">
        <v>570</v>
      </c>
      <c r="I2770" s="59" t="s">
        <v>42</v>
      </c>
      <c r="J2770" s="96">
        <v>38.64</v>
      </c>
      <c r="K2770" s="60">
        <f t="shared" si="65"/>
        <v>502.32</v>
      </c>
      <c r="L2770" s="60"/>
      <c r="M2770" s="55" t="s">
        <v>51</v>
      </c>
      <c r="N2770" s="60">
        <f t="shared" si="63"/>
        <v>502.32</v>
      </c>
      <c r="O2770" s="54">
        <v>45851</v>
      </c>
      <c r="P2770" s="97">
        <v>663422</v>
      </c>
      <c r="R2770" t="str">
        <f t="shared" si="67"/>
        <v>Jul/25</v>
      </c>
    </row>
    <row r="2771" spans="2:18" ht="15.75" customHeight="1">
      <c r="B2771" s="54">
        <v>45846</v>
      </c>
      <c r="C2771" s="55" t="s">
        <v>320</v>
      </c>
      <c r="D2771" s="55">
        <v>2025</v>
      </c>
      <c r="E2771" s="56">
        <v>16</v>
      </c>
      <c r="F2771" s="58" t="s">
        <v>615</v>
      </c>
      <c r="G2771" s="57" t="s">
        <v>96</v>
      </c>
      <c r="H2771" s="58" t="s">
        <v>570</v>
      </c>
      <c r="I2771" s="59" t="s">
        <v>42</v>
      </c>
      <c r="J2771" s="96">
        <v>19.32</v>
      </c>
      <c r="K2771" s="60">
        <f t="shared" si="65"/>
        <v>309.12</v>
      </c>
      <c r="L2771" s="60"/>
      <c r="M2771" s="55" t="s">
        <v>51</v>
      </c>
      <c r="N2771" s="60">
        <f t="shared" si="63"/>
        <v>309.12</v>
      </c>
      <c r="O2771" s="54">
        <v>45851</v>
      </c>
      <c r="P2771" s="97">
        <v>663422</v>
      </c>
      <c r="R2771" t="str">
        <f t="shared" si="67"/>
        <v>Jul/25</v>
      </c>
    </row>
    <row r="2772" spans="2:18" ht="15.75" customHeight="1">
      <c r="B2772" s="54">
        <v>45846</v>
      </c>
      <c r="C2772" s="55" t="s">
        <v>320</v>
      </c>
      <c r="D2772" s="55">
        <v>2025</v>
      </c>
      <c r="E2772" s="56">
        <v>4</v>
      </c>
      <c r="F2772" s="58" t="s">
        <v>304</v>
      </c>
      <c r="G2772" s="57" t="s">
        <v>96</v>
      </c>
      <c r="H2772" s="58" t="s">
        <v>570</v>
      </c>
      <c r="I2772" s="59" t="s">
        <v>42</v>
      </c>
      <c r="J2772" s="96">
        <v>19.2</v>
      </c>
      <c r="K2772" s="60">
        <f t="shared" si="65"/>
        <v>76.8</v>
      </c>
      <c r="L2772" s="60"/>
      <c r="M2772" s="55" t="s">
        <v>51</v>
      </c>
      <c r="N2772" s="60">
        <f t="shared" si="63"/>
        <v>76.8</v>
      </c>
      <c r="O2772" s="54">
        <v>45851</v>
      </c>
      <c r="P2772" s="97">
        <v>663422</v>
      </c>
      <c r="R2772" t="str">
        <f t="shared" si="67"/>
        <v>Jul/25</v>
      </c>
    </row>
    <row r="2773" spans="2:18" ht="15.75" customHeight="1">
      <c r="B2773" s="54">
        <v>45846</v>
      </c>
      <c r="C2773" s="55" t="s">
        <v>320</v>
      </c>
      <c r="D2773" s="55">
        <v>2025</v>
      </c>
      <c r="E2773" s="56">
        <v>6</v>
      </c>
      <c r="F2773" s="58" t="s">
        <v>571</v>
      </c>
      <c r="G2773" s="57" t="s">
        <v>96</v>
      </c>
      <c r="H2773" s="58" t="s">
        <v>570</v>
      </c>
      <c r="I2773" s="59" t="s">
        <v>42</v>
      </c>
      <c r="J2773" s="96">
        <v>16.38</v>
      </c>
      <c r="K2773" s="60">
        <f t="shared" si="65"/>
        <v>98.28</v>
      </c>
      <c r="L2773" s="60"/>
      <c r="M2773" s="55" t="s">
        <v>51</v>
      </c>
      <c r="N2773" s="60">
        <f t="shared" si="63"/>
        <v>98.28</v>
      </c>
      <c r="O2773" s="54">
        <v>45851</v>
      </c>
      <c r="P2773" s="97">
        <v>663422</v>
      </c>
      <c r="R2773" t="str">
        <f t="shared" si="67"/>
        <v>Jul/25</v>
      </c>
    </row>
    <row r="2774" spans="2:18" ht="15.75" customHeight="1">
      <c r="B2774" s="54">
        <v>45846</v>
      </c>
      <c r="C2774" s="55" t="s">
        <v>320</v>
      </c>
      <c r="D2774" s="55">
        <v>2025</v>
      </c>
      <c r="E2774" s="56">
        <v>6</v>
      </c>
      <c r="F2774" s="58" t="s">
        <v>357</v>
      </c>
      <c r="G2774" s="57" t="s">
        <v>96</v>
      </c>
      <c r="H2774" s="58" t="s">
        <v>570</v>
      </c>
      <c r="I2774" s="59" t="s">
        <v>42</v>
      </c>
      <c r="J2774" s="96">
        <v>18.36</v>
      </c>
      <c r="K2774" s="60">
        <f t="shared" si="65"/>
        <v>110.16</v>
      </c>
      <c r="L2774" s="60"/>
      <c r="M2774" s="55" t="s">
        <v>51</v>
      </c>
      <c r="N2774" s="60">
        <f t="shared" si="63"/>
        <v>110.16</v>
      </c>
      <c r="O2774" s="54">
        <v>45851</v>
      </c>
      <c r="P2774" s="97">
        <v>663422</v>
      </c>
      <c r="R2774" t="str">
        <f t="shared" si="67"/>
        <v>Jul/25</v>
      </c>
    </row>
    <row r="2775" spans="2:18" ht="15.75" customHeight="1">
      <c r="B2775" s="54">
        <v>45846</v>
      </c>
      <c r="C2775" s="55" t="s">
        <v>320</v>
      </c>
      <c r="D2775" s="55">
        <v>2025</v>
      </c>
      <c r="E2775" s="56">
        <v>1</v>
      </c>
      <c r="F2775" s="58" t="s">
        <v>378</v>
      </c>
      <c r="G2775" s="57" t="s">
        <v>46</v>
      </c>
      <c r="H2775" s="58" t="s">
        <v>379</v>
      </c>
      <c r="I2775" s="59" t="s">
        <v>42</v>
      </c>
      <c r="J2775" s="96">
        <v>450</v>
      </c>
      <c r="K2775" s="60">
        <f t="shared" si="65"/>
        <v>450</v>
      </c>
      <c r="L2775" s="60"/>
      <c r="M2775" s="55" t="s">
        <v>43</v>
      </c>
      <c r="N2775" s="60">
        <f t="shared" si="63"/>
        <v>450</v>
      </c>
      <c r="O2775" s="54">
        <v>45846</v>
      </c>
      <c r="P2775" s="97">
        <v>0</v>
      </c>
      <c r="R2775" t="str">
        <f t="shared" si="67"/>
        <v>Jul/25</v>
      </c>
    </row>
    <row r="2776" spans="2:18" ht="15.75" customHeight="1">
      <c r="B2776" s="54">
        <v>45846</v>
      </c>
      <c r="C2776" s="55" t="s">
        <v>320</v>
      </c>
      <c r="D2776" s="55">
        <v>2025</v>
      </c>
      <c r="E2776" s="56">
        <v>6</v>
      </c>
      <c r="F2776" s="58" t="s">
        <v>64</v>
      </c>
      <c r="G2776" s="57" t="s">
        <v>46</v>
      </c>
      <c r="H2776" s="58" t="s">
        <v>65</v>
      </c>
      <c r="I2776" s="59" t="s">
        <v>42</v>
      </c>
      <c r="J2776" s="96">
        <v>32.99</v>
      </c>
      <c r="K2776" s="60">
        <f t="shared" si="65"/>
        <v>197.94</v>
      </c>
      <c r="L2776" s="60"/>
      <c r="M2776" s="55" t="s">
        <v>43</v>
      </c>
      <c r="N2776" s="60">
        <f t="shared" si="63"/>
        <v>197.94</v>
      </c>
      <c r="O2776" s="54">
        <v>45853</v>
      </c>
      <c r="P2776" s="97">
        <v>22162</v>
      </c>
      <c r="R2776" t="str">
        <f t="shared" si="67"/>
        <v>Jul/25</v>
      </c>
    </row>
    <row r="2777" spans="2:18" ht="15.75" customHeight="1">
      <c r="B2777" s="54">
        <v>45846</v>
      </c>
      <c r="C2777" s="55" t="s">
        <v>320</v>
      </c>
      <c r="D2777" s="55">
        <v>2025</v>
      </c>
      <c r="E2777" s="56">
        <v>4</v>
      </c>
      <c r="F2777" s="58" t="s">
        <v>66</v>
      </c>
      <c r="G2777" s="57" t="s">
        <v>46</v>
      </c>
      <c r="H2777" s="58" t="s">
        <v>65</v>
      </c>
      <c r="I2777" s="59" t="s">
        <v>42</v>
      </c>
      <c r="J2777" s="96">
        <v>27</v>
      </c>
      <c r="K2777" s="60">
        <f t="shared" si="65"/>
        <v>108</v>
      </c>
      <c r="L2777" s="60"/>
      <c r="M2777" s="55" t="s">
        <v>43</v>
      </c>
      <c r="N2777" s="60">
        <f t="shared" si="63"/>
        <v>108</v>
      </c>
      <c r="O2777" s="54">
        <v>45853</v>
      </c>
      <c r="P2777" s="97">
        <v>22162</v>
      </c>
      <c r="R2777" t="str">
        <f t="shared" si="67"/>
        <v>Jul/25</v>
      </c>
    </row>
    <row r="2778" spans="2:18" ht="15.75" customHeight="1">
      <c r="B2778" s="54">
        <v>45846</v>
      </c>
      <c r="C2778" s="55" t="s">
        <v>320</v>
      </c>
      <c r="D2778" s="55">
        <v>2025</v>
      </c>
      <c r="E2778" s="56">
        <v>2</v>
      </c>
      <c r="F2778" s="58" t="s">
        <v>1036</v>
      </c>
      <c r="G2778" s="57" t="s">
        <v>46</v>
      </c>
      <c r="H2778" s="58" t="s">
        <v>65</v>
      </c>
      <c r="I2778" s="59" t="s">
        <v>42</v>
      </c>
      <c r="J2778" s="96">
        <v>27.5</v>
      </c>
      <c r="K2778" s="60">
        <f t="shared" si="65"/>
        <v>55</v>
      </c>
      <c r="L2778" s="60"/>
      <c r="M2778" s="55" t="s">
        <v>43</v>
      </c>
      <c r="N2778" s="60">
        <f t="shared" si="63"/>
        <v>55</v>
      </c>
      <c r="O2778" s="54">
        <v>45853</v>
      </c>
      <c r="P2778" s="97">
        <v>22162</v>
      </c>
      <c r="R2778" t="str">
        <f t="shared" si="67"/>
        <v>Jul/25</v>
      </c>
    </row>
    <row r="2779" spans="2:18" ht="15.75" customHeight="1">
      <c r="B2779" s="54">
        <v>45846</v>
      </c>
      <c r="C2779" s="55" t="s">
        <v>320</v>
      </c>
      <c r="D2779" s="55">
        <v>2025</v>
      </c>
      <c r="E2779" s="56">
        <v>6</v>
      </c>
      <c r="F2779" s="58" t="s">
        <v>88</v>
      </c>
      <c r="G2779" s="57" t="s">
        <v>40</v>
      </c>
      <c r="H2779" s="58" t="s">
        <v>667</v>
      </c>
      <c r="I2779" s="59" t="s">
        <v>42</v>
      </c>
      <c r="J2779" s="96">
        <v>47.99</v>
      </c>
      <c r="K2779" s="60">
        <f t="shared" si="65"/>
        <v>287.94</v>
      </c>
      <c r="L2779" s="60"/>
      <c r="M2779" s="55" t="s">
        <v>51</v>
      </c>
      <c r="N2779" s="60">
        <f t="shared" si="63"/>
        <v>287.94</v>
      </c>
      <c r="O2779" s="54">
        <v>45860</v>
      </c>
      <c r="P2779" s="97">
        <v>546798</v>
      </c>
      <c r="R2779" t="str">
        <f t="shared" si="67"/>
        <v>Jul/25</v>
      </c>
    </row>
    <row r="2780" spans="2:18" ht="15.75" customHeight="1">
      <c r="B2780" s="54">
        <v>45846</v>
      </c>
      <c r="C2780" s="55" t="s">
        <v>320</v>
      </c>
      <c r="D2780" s="55">
        <v>2025</v>
      </c>
      <c r="E2780" s="56">
        <v>2</v>
      </c>
      <c r="F2780" s="58" t="s">
        <v>659</v>
      </c>
      <c r="G2780" s="57" t="s">
        <v>40</v>
      </c>
      <c r="H2780" s="58" t="s">
        <v>667</v>
      </c>
      <c r="I2780" s="59" t="s">
        <v>42</v>
      </c>
      <c r="J2780" s="96">
        <v>64.7</v>
      </c>
      <c r="K2780" s="60">
        <f t="shared" si="65"/>
        <v>129.4</v>
      </c>
      <c r="L2780" s="60"/>
      <c r="M2780" s="55" t="s">
        <v>51</v>
      </c>
      <c r="N2780" s="60">
        <f t="shared" si="63"/>
        <v>129.4</v>
      </c>
      <c r="O2780" s="54">
        <v>45860</v>
      </c>
      <c r="P2780" s="97">
        <v>546798</v>
      </c>
      <c r="R2780" t="str">
        <f t="shared" si="67"/>
        <v>Jul/25</v>
      </c>
    </row>
    <row r="2781" spans="2:18" ht="15.75" customHeight="1">
      <c r="B2781" s="54">
        <v>45846</v>
      </c>
      <c r="C2781" s="55" t="s">
        <v>320</v>
      </c>
      <c r="D2781" s="55">
        <v>2025</v>
      </c>
      <c r="E2781" s="56">
        <v>1</v>
      </c>
      <c r="F2781" s="58" t="s">
        <v>634</v>
      </c>
      <c r="G2781" s="57" t="s">
        <v>46</v>
      </c>
      <c r="H2781" s="58" t="s">
        <v>195</v>
      </c>
      <c r="I2781" s="59" t="s">
        <v>42</v>
      </c>
      <c r="J2781" s="96">
        <v>364.05</v>
      </c>
      <c r="K2781" s="60">
        <f t="shared" si="65"/>
        <v>364.05</v>
      </c>
      <c r="L2781" s="60"/>
      <c r="M2781" s="55" t="s">
        <v>51</v>
      </c>
      <c r="N2781" s="60">
        <f t="shared" si="63"/>
        <v>364.05</v>
      </c>
      <c r="O2781" s="54">
        <v>45855</v>
      </c>
      <c r="P2781" s="97">
        <v>306690</v>
      </c>
      <c r="R2781" t="str">
        <f t="shared" si="67"/>
        <v>Jul/25</v>
      </c>
    </row>
    <row r="2782" spans="2:18" ht="15.75" customHeight="1">
      <c r="B2782" s="54">
        <v>45846</v>
      </c>
      <c r="C2782" s="55" t="s">
        <v>320</v>
      </c>
      <c r="D2782" s="55">
        <v>2025</v>
      </c>
      <c r="E2782" s="56">
        <v>2</v>
      </c>
      <c r="F2782" s="58" t="s">
        <v>196</v>
      </c>
      <c r="G2782" s="57" t="s">
        <v>46</v>
      </c>
      <c r="H2782" s="58" t="s">
        <v>195</v>
      </c>
      <c r="I2782" s="59" t="s">
        <v>42</v>
      </c>
      <c r="J2782" s="96">
        <v>223.6</v>
      </c>
      <c r="K2782" s="60">
        <f t="shared" si="65"/>
        <v>447.2</v>
      </c>
      <c r="L2782" s="60"/>
      <c r="M2782" s="55" t="s">
        <v>51</v>
      </c>
      <c r="N2782" s="60">
        <f t="shared" si="63"/>
        <v>447.2</v>
      </c>
      <c r="O2782" s="54">
        <v>45855</v>
      </c>
      <c r="P2782" s="97">
        <v>306690</v>
      </c>
      <c r="R2782" t="str">
        <f t="shared" si="67"/>
        <v>Jul/25</v>
      </c>
    </row>
    <row r="2783" spans="2:18" ht="15.75" customHeight="1">
      <c r="B2783" s="54">
        <v>45846</v>
      </c>
      <c r="C2783" s="55" t="s">
        <v>320</v>
      </c>
      <c r="D2783" s="55">
        <v>2025</v>
      </c>
      <c r="E2783" s="56">
        <v>1</v>
      </c>
      <c r="F2783" s="58" t="s">
        <v>194</v>
      </c>
      <c r="G2783" s="57" t="s">
        <v>46</v>
      </c>
      <c r="H2783" s="58" t="s">
        <v>195</v>
      </c>
      <c r="I2783" s="59" t="s">
        <v>42</v>
      </c>
      <c r="J2783" s="96">
        <v>129.80000000000001</v>
      </c>
      <c r="K2783" s="60">
        <f t="shared" si="65"/>
        <v>129.80000000000001</v>
      </c>
      <c r="L2783" s="60"/>
      <c r="M2783" s="55" t="s">
        <v>51</v>
      </c>
      <c r="N2783" s="60">
        <f t="shared" si="63"/>
        <v>129.80000000000001</v>
      </c>
      <c r="O2783" s="54">
        <v>45855</v>
      </c>
      <c r="P2783" s="97">
        <v>306690</v>
      </c>
      <c r="R2783" t="str">
        <f t="shared" si="67"/>
        <v>Jul/25</v>
      </c>
    </row>
    <row r="2784" spans="2:18" ht="15.75" customHeight="1">
      <c r="B2784" s="54">
        <v>45846</v>
      </c>
      <c r="C2784" s="55" t="s">
        <v>320</v>
      </c>
      <c r="D2784" s="55">
        <v>2025</v>
      </c>
      <c r="E2784" s="56">
        <v>5</v>
      </c>
      <c r="F2784" s="58" t="s">
        <v>1076</v>
      </c>
      <c r="G2784" s="57" t="s">
        <v>40</v>
      </c>
      <c r="H2784" s="58" t="s">
        <v>91</v>
      </c>
      <c r="I2784" s="59" t="s">
        <v>42</v>
      </c>
      <c r="J2784" s="96">
        <v>130</v>
      </c>
      <c r="K2784" s="60">
        <f t="shared" si="65"/>
        <v>650</v>
      </c>
      <c r="L2784" s="60"/>
      <c r="M2784" s="55" t="s">
        <v>51</v>
      </c>
      <c r="N2784" s="60">
        <f t="shared" si="63"/>
        <v>650</v>
      </c>
      <c r="O2784" s="54">
        <v>45861</v>
      </c>
      <c r="P2784" s="97">
        <v>10943</v>
      </c>
      <c r="R2784" t="str">
        <f t="shared" si="67"/>
        <v>Jul/25</v>
      </c>
    </row>
    <row r="2785" spans="2:33" ht="15.75" customHeight="1">
      <c r="B2785" s="54">
        <v>45846</v>
      </c>
      <c r="C2785" s="55" t="s">
        <v>320</v>
      </c>
      <c r="D2785" s="55">
        <v>2025</v>
      </c>
      <c r="E2785" s="56">
        <v>2</v>
      </c>
      <c r="F2785" s="58" t="s">
        <v>932</v>
      </c>
      <c r="G2785" s="57" t="s">
        <v>40</v>
      </c>
      <c r="H2785" s="58" t="s">
        <v>91</v>
      </c>
      <c r="I2785" s="59" t="s">
        <v>42</v>
      </c>
      <c r="J2785" s="96">
        <v>269</v>
      </c>
      <c r="K2785" s="60">
        <f t="shared" si="65"/>
        <v>538</v>
      </c>
      <c r="L2785" s="60"/>
      <c r="M2785" s="55" t="s">
        <v>51</v>
      </c>
      <c r="N2785" s="60">
        <f t="shared" si="63"/>
        <v>538</v>
      </c>
      <c r="O2785" s="54">
        <v>45861</v>
      </c>
      <c r="P2785" s="97">
        <v>10943</v>
      </c>
      <c r="R2785" t="str">
        <f t="shared" si="67"/>
        <v>Jul/25</v>
      </c>
    </row>
    <row r="2786" spans="2:33" ht="15.75" customHeight="1">
      <c r="B2786" s="54">
        <v>45846</v>
      </c>
      <c r="C2786" s="55" t="s">
        <v>320</v>
      </c>
      <c r="D2786" s="55">
        <v>2025</v>
      </c>
      <c r="E2786" s="56">
        <v>12</v>
      </c>
      <c r="F2786" s="58" t="s">
        <v>95</v>
      </c>
      <c r="G2786" s="57" t="s">
        <v>40</v>
      </c>
      <c r="H2786" s="58" t="s">
        <v>223</v>
      </c>
      <c r="I2786" s="59" t="s">
        <v>42</v>
      </c>
      <c r="J2786" s="96">
        <v>28.82</v>
      </c>
      <c r="K2786" s="60">
        <f t="shared" si="65"/>
        <v>345.84000000000003</v>
      </c>
      <c r="L2786" s="60"/>
      <c r="M2786" s="55" t="s">
        <v>43</v>
      </c>
      <c r="N2786" s="60">
        <f t="shared" si="63"/>
        <v>345.84000000000003</v>
      </c>
      <c r="O2786" s="54">
        <v>45860</v>
      </c>
      <c r="P2786" s="97">
        <v>1416564</v>
      </c>
      <c r="R2786" t="str">
        <f t="shared" si="67"/>
        <v>Jul/25</v>
      </c>
    </row>
    <row r="2787" spans="2:33" ht="15.75" customHeight="1">
      <c r="B2787" s="54">
        <v>45846</v>
      </c>
      <c r="C2787" s="55" t="s">
        <v>320</v>
      </c>
      <c r="D2787" s="55">
        <v>2025</v>
      </c>
      <c r="E2787" s="56">
        <v>2</v>
      </c>
      <c r="F2787" s="58" t="s">
        <v>814</v>
      </c>
      <c r="G2787" s="57" t="s">
        <v>40</v>
      </c>
      <c r="H2787" s="58" t="s">
        <v>223</v>
      </c>
      <c r="I2787" s="59" t="s">
        <v>42</v>
      </c>
      <c r="J2787" s="96">
        <v>92.95</v>
      </c>
      <c r="K2787" s="60">
        <f t="shared" si="65"/>
        <v>185.9</v>
      </c>
      <c r="L2787" s="60"/>
      <c r="M2787" s="55" t="s">
        <v>43</v>
      </c>
      <c r="N2787" s="60">
        <f t="shared" si="63"/>
        <v>185.9</v>
      </c>
      <c r="O2787" s="54">
        <v>45860</v>
      </c>
      <c r="P2787" s="97">
        <v>1416564</v>
      </c>
      <c r="R2787" t="str">
        <f t="shared" si="67"/>
        <v>Jul/25</v>
      </c>
    </row>
    <row r="2788" spans="2:33" ht="15.75" customHeight="1">
      <c r="B2788" s="54">
        <v>45846</v>
      </c>
      <c r="C2788" s="55" t="s">
        <v>320</v>
      </c>
      <c r="D2788" s="55">
        <v>2025</v>
      </c>
      <c r="E2788" s="56">
        <v>24</v>
      </c>
      <c r="F2788" s="58" t="s">
        <v>190</v>
      </c>
      <c r="G2788" s="57" t="s">
        <v>96</v>
      </c>
      <c r="H2788" s="58" t="s">
        <v>223</v>
      </c>
      <c r="I2788" s="59" t="s">
        <v>42</v>
      </c>
      <c r="J2788" s="96">
        <v>6.73</v>
      </c>
      <c r="K2788" s="60">
        <f t="shared" si="65"/>
        <v>161.52000000000001</v>
      </c>
      <c r="L2788" s="60"/>
      <c r="M2788" s="55" t="s">
        <v>43</v>
      </c>
      <c r="N2788" s="60">
        <f t="shared" si="63"/>
        <v>161.52000000000001</v>
      </c>
      <c r="O2788" s="54">
        <v>45860</v>
      </c>
      <c r="P2788" s="97">
        <v>1416564</v>
      </c>
      <c r="R2788" t="str">
        <f t="shared" si="67"/>
        <v>Jul/25</v>
      </c>
    </row>
    <row r="2789" spans="2:33" ht="15.75" customHeight="1">
      <c r="B2789" s="54">
        <v>45846</v>
      </c>
      <c r="C2789" s="55" t="s">
        <v>320</v>
      </c>
      <c r="D2789" s="55">
        <v>2025</v>
      </c>
      <c r="E2789" s="56">
        <v>72</v>
      </c>
      <c r="F2789" s="58" t="s">
        <v>668</v>
      </c>
      <c r="G2789" s="57" t="s">
        <v>40</v>
      </c>
      <c r="H2789" s="58" t="s">
        <v>223</v>
      </c>
      <c r="I2789" s="59" t="s">
        <v>42</v>
      </c>
      <c r="J2789" s="96">
        <v>6.73</v>
      </c>
      <c r="K2789" s="60">
        <f t="shared" si="65"/>
        <v>484.56000000000006</v>
      </c>
      <c r="L2789" s="60"/>
      <c r="M2789" s="55" t="s">
        <v>43</v>
      </c>
      <c r="N2789" s="60">
        <f t="shared" si="63"/>
        <v>484.56000000000006</v>
      </c>
      <c r="O2789" s="54">
        <v>45860</v>
      </c>
      <c r="P2789" s="97">
        <v>1416564</v>
      </c>
      <c r="R2789" t="str">
        <f t="shared" si="67"/>
        <v>Jul/25</v>
      </c>
    </row>
    <row r="2790" spans="2:33" ht="15.75" customHeight="1">
      <c r="B2790" s="54">
        <v>45846</v>
      </c>
      <c r="C2790" s="55" t="s">
        <v>320</v>
      </c>
      <c r="D2790" s="55">
        <v>2025</v>
      </c>
      <c r="E2790" s="56">
        <v>12</v>
      </c>
      <c r="F2790" s="58" t="s">
        <v>192</v>
      </c>
      <c r="G2790" s="57" t="s">
        <v>96</v>
      </c>
      <c r="H2790" s="58" t="s">
        <v>223</v>
      </c>
      <c r="I2790" s="59" t="s">
        <v>42</v>
      </c>
      <c r="J2790" s="96">
        <v>6.28</v>
      </c>
      <c r="K2790" s="60">
        <f t="shared" si="65"/>
        <v>75.36</v>
      </c>
      <c r="L2790" s="60"/>
      <c r="M2790" s="55" t="s">
        <v>43</v>
      </c>
      <c r="N2790" s="60">
        <f t="shared" si="63"/>
        <v>75.36</v>
      </c>
      <c r="O2790" s="54">
        <v>45860</v>
      </c>
      <c r="P2790" s="97">
        <v>1416564</v>
      </c>
      <c r="R2790" t="str">
        <f t="shared" si="67"/>
        <v>Jul/25</v>
      </c>
    </row>
    <row r="2791" spans="2:33" ht="15.75" customHeight="1">
      <c r="B2791" s="54">
        <v>45846</v>
      </c>
      <c r="C2791" s="55" t="s">
        <v>320</v>
      </c>
      <c r="D2791" s="55">
        <v>2025</v>
      </c>
      <c r="E2791" s="56">
        <v>12</v>
      </c>
      <c r="F2791" s="58" t="s">
        <v>192</v>
      </c>
      <c r="G2791" s="57" t="s">
        <v>96</v>
      </c>
      <c r="H2791" s="58" t="s">
        <v>223</v>
      </c>
      <c r="I2791" s="59" t="s">
        <v>42</v>
      </c>
      <c r="J2791" s="96">
        <v>6.73</v>
      </c>
      <c r="K2791" s="60">
        <f t="shared" si="65"/>
        <v>80.760000000000005</v>
      </c>
      <c r="L2791" s="60"/>
      <c r="M2791" s="55" t="s">
        <v>43</v>
      </c>
      <c r="N2791" s="60">
        <f t="shared" si="63"/>
        <v>80.760000000000005</v>
      </c>
      <c r="O2791" s="54">
        <v>45860</v>
      </c>
      <c r="P2791" s="97">
        <v>1416564</v>
      </c>
      <c r="R2791" t="str">
        <f t="shared" si="67"/>
        <v>Jul/25</v>
      </c>
    </row>
    <row r="2792" spans="2:33" ht="15.75" customHeight="1">
      <c r="B2792" s="54">
        <v>45846</v>
      </c>
      <c r="C2792" s="55" t="s">
        <v>320</v>
      </c>
      <c r="D2792" s="55">
        <v>2025</v>
      </c>
      <c r="E2792" s="56">
        <v>96</v>
      </c>
      <c r="F2792" s="58" t="s">
        <v>188</v>
      </c>
      <c r="G2792" s="57" t="s">
        <v>96</v>
      </c>
      <c r="H2792" s="58" t="s">
        <v>223</v>
      </c>
      <c r="I2792" s="59" t="s">
        <v>42</v>
      </c>
      <c r="J2792" s="96">
        <v>6.73</v>
      </c>
      <c r="K2792" s="60">
        <f t="shared" si="65"/>
        <v>646.08000000000004</v>
      </c>
      <c r="L2792" s="60"/>
      <c r="M2792" s="55" t="s">
        <v>43</v>
      </c>
      <c r="N2792" s="60">
        <f t="shared" si="63"/>
        <v>646.08000000000004</v>
      </c>
      <c r="O2792" s="54">
        <v>45860</v>
      </c>
      <c r="P2792" s="97">
        <v>1416564</v>
      </c>
      <c r="R2792" t="str">
        <f t="shared" si="67"/>
        <v>Jul/25</v>
      </c>
    </row>
    <row r="2793" spans="2:33" ht="15.75" customHeight="1">
      <c r="B2793" s="54">
        <v>45846</v>
      </c>
      <c r="C2793" s="55" t="s">
        <v>320</v>
      </c>
      <c r="D2793" s="55">
        <v>2025</v>
      </c>
      <c r="E2793" s="56">
        <v>24</v>
      </c>
      <c r="F2793" s="58" t="s">
        <v>191</v>
      </c>
      <c r="G2793" s="57" t="s">
        <v>96</v>
      </c>
      <c r="H2793" s="58" t="s">
        <v>223</v>
      </c>
      <c r="I2793" s="59" t="s">
        <v>42</v>
      </c>
      <c r="J2793" s="96">
        <v>6.08</v>
      </c>
      <c r="K2793" s="60">
        <f t="shared" si="65"/>
        <v>145.92000000000002</v>
      </c>
      <c r="L2793" s="60"/>
      <c r="M2793" s="55" t="s">
        <v>43</v>
      </c>
      <c r="N2793" s="60">
        <f t="shared" si="63"/>
        <v>145.92000000000002</v>
      </c>
      <c r="O2793" s="54">
        <v>45860</v>
      </c>
      <c r="P2793" s="97">
        <v>1416564</v>
      </c>
      <c r="R2793" t="str">
        <f t="shared" si="67"/>
        <v>Jul/25</v>
      </c>
    </row>
    <row r="2794" spans="2:33" ht="15.75" customHeight="1">
      <c r="B2794" s="54">
        <v>45846</v>
      </c>
      <c r="C2794" s="55" t="s">
        <v>320</v>
      </c>
      <c r="D2794" s="55">
        <v>2025</v>
      </c>
      <c r="E2794" s="56">
        <v>3</v>
      </c>
      <c r="F2794" s="58" t="s">
        <v>843</v>
      </c>
      <c r="G2794" s="57" t="s">
        <v>40</v>
      </c>
      <c r="H2794" s="58" t="s">
        <v>223</v>
      </c>
      <c r="I2794" s="59" t="s">
        <v>42</v>
      </c>
      <c r="J2794" s="96">
        <v>93.66</v>
      </c>
      <c r="K2794" s="60">
        <f t="shared" si="65"/>
        <v>280.98</v>
      </c>
      <c r="L2794" s="60"/>
      <c r="M2794" s="55" t="s">
        <v>43</v>
      </c>
      <c r="N2794" s="60">
        <f t="shared" si="63"/>
        <v>280.98</v>
      </c>
      <c r="O2794" s="54">
        <v>45860</v>
      </c>
      <c r="P2794" s="97">
        <v>1416564</v>
      </c>
      <c r="R2794" t="str">
        <f t="shared" si="67"/>
        <v>Jul/25</v>
      </c>
    </row>
    <row r="2795" spans="2:33" ht="15.75" customHeight="1">
      <c r="B2795" s="54">
        <v>45846</v>
      </c>
      <c r="C2795" s="55" t="s">
        <v>320</v>
      </c>
      <c r="D2795" s="55">
        <v>2025</v>
      </c>
      <c r="E2795" s="56">
        <v>2</v>
      </c>
      <c r="F2795" s="58" t="s">
        <v>679</v>
      </c>
      <c r="G2795" s="57" t="s">
        <v>96</v>
      </c>
      <c r="H2795" s="58" t="s">
        <v>293</v>
      </c>
      <c r="I2795" s="59" t="s">
        <v>42</v>
      </c>
      <c r="J2795" s="96">
        <v>53.9</v>
      </c>
      <c r="K2795" s="60">
        <f t="shared" si="65"/>
        <v>107.8</v>
      </c>
      <c r="L2795" s="60"/>
      <c r="M2795" s="55" t="s">
        <v>51</v>
      </c>
      <c r="N2795" s="60">
        <f t="shared" si="63"/>
        <v>107.8</v>
      </c>
      <c r="O2795" s="54">
        <v>45858</v>
      </c>
      <c r="P2795" s="97">
        <v>1523</v>
      </c>
      <c r="R2795" t="str">
        <f t="shared" si="67"/>
        <v>Jul/25</v>
      </c>
      <c r="AG2795" s="69" t="s">
        <v>986</v>
      </c>
    </row>
    <row r="2796" spans="2:33" ht="15.75" customHeight="1">
      <c r="B2796" s="54">
        <v>45846</v>
      </c>
      <c r="C2796" s="55" t="s">
        <v>320</v>
      </c>
      <c r="D2796" s="55">
        <v>2025</v>
      </c>
      <c r="E2796" s="56">
        <v>2</v>
      </c>
      <c r="F2796" s="58" t="s">
        <v>587</v>
      </c>
      <c r="G2796" s="57" t="s">
        <v>40</v>
      </c>
      <c r="H2796" s="58" t="s">
        <v>293</v>
      </c>
      <c r="I2796" s="59" t="s">
        <v>42</v>
      </c>
      <c r="J2796" s="96">
        <v>69.900000000000006</v>
      </c>
      <c r="K2796" s="60">
        <f t="shared" si="65"/>
        <v>139.80000000000001</v>
      </c>
      <c r="L2796" s="60"/>
      <c r="M2796" s="55" t="s">
        <v>51</v>
      </c>
      <c r="N2796" s="60">
        <f t="shared" si="63"/>
        <v>139.80000000000001</v>
      </c>
      <c r="O2796" s="54">
        <v>45858</v>
      </c>
      <c r="P2796" s="97">
        <v>1523</v>
      </c>
      <c r="R2796" t="str">
        <f t="shared" si="67"/>
        <v>Jul/25</v>
      </c>
    </row>
    <row r="2797" spans="2:33" ht="15.75" customHeight="1">
      <c r="B2797" s="54">
        <v>45846</v>
      </c>
      <c r="C2797" s="55" t="s">
        <v>320</v>
      </c>
      <c r="D2797" s="55">
        <v>2025</v>
      </c>
      <c r="E2797" s="56">
        <v>1</v>
      </c>
      <c r="F2797" s="58" t="s">
        <v>681</v>
      </c>
      <c r="G2797" s="57" t="s">
        <v>40</v>
      </c>
      <c r="H2797" s="58" t="s">
        <v>293</v>
      </c>
      <c r="I2797" s="59" t="s">
        <v>42</v>
      </c>
      <c r="J2797" s="96">
        <v>499</v>
      </c>
      <c r="K2797" s="60">
        <f t="shared" si="65"/>
        <v>499</v>
      </c>
      <c r="L2797" s="60"/>
      <c r="M2797" s="55" t="s">
        <v>51</v>
      </c>
      <c r="N2797" s="60">
        <f t="shared" si="63"/>
        <v>499</v>
      </c>
      <c r="O2797" s="54">
        <v>45858</v>
      </c>
      <c r="P2797" s="97">
        <v>1523</v>
      </c>
      <c r="R2797" t="str">
        <f t="shared" si="67"/>
        <v>Jul/25</v>
      </c>
    </row>
    <row r="2798" spans="2:33" ht="15.75" customHeight="1">
      <c r="B2798" s="54">
        <v>45847</v>
      </c>
      <c r="C2798" s="55" t="s">
        <v>320</v>
      </c>
      <c r="D2798" s="55">
        <v>2025</v>
      </c>
      <c r="E2798" s="56">
        <v>1</v>
      </c>
      <c r="F2798" s="58" t="s">
        <v>1077</v>
      </c>
      <c r="G2798" s="57" t="s">
        <v>108</v>
      </c>
      <c r="H2798" s="58" t="s">
        <v>464</v>
      </c>
      <c r="I2798" s="59" t="s">
        <v>42</v>
      </c>
      <c r="J2798" s="96">
        <v>900</v>
      </c>
      <c r="K2798" s="60">
        <f t="shared" si="65"/>
        <v>900</v>
      </c>
      <c r="L2798" s="60"/>
      <c r="M2798" s="55" t="s">
        <v>43</v>
      </c>
      <c r="N2798" s="60">
        <f t="shared" si="63"/>
        <v>900</v>
      </c>
      <c r="O2798" s="54">
        <v>45847</v>
      </c>
      <c r="P2798" s="97">
        <v>0</v>
      </c>
      <c r="R2798" t="str">
        <f t="shared" si="67"/>
        <v>Jul/25</v>
      </c>
    </row>
    <row r="2799" spans="2:33" ht="15.75" customHeight="1">
      <c r="B2799" s="54">
        <v>45847</v>
      </c>
      <c r="C2799" s="55" t="s">
        <v>320</v>
      </c>
      <c r="D2799" s="55">
        <v>2025</v>
      </c>
      <c r="E2799" s="56">
        <v>9.6</v>
      </c>
      <c r="F2799" s="58" t="s">
        <v>931</v>
      </c>
      <c r="G2799" s="57" t="s">
        <v>46</v>
      </c>
      <c r="H2799" s="58" t="s">
        <v>231</v>
      </c>
      <c r="I2799" s="59" t="s">
        <v>42</v>
      </c>
      <c r="J2799" s="96">
        <v>34.1</v>
      </c>
      <c r="K2799" s="60">
        <f t="shared" si="65"/>
        <v>327.36</v>
      </c>
      <c r="L2799" s="60"/>
      <c r="M2799" s="55" t="s">
        <v>51</v>
      </c>
      <c r="N2799" s="60">
        <f t="shared" si="63"/>
        <v>327.36</v>
      </c>
      <c r="O2799" s="54">
        <v>45868</v>
      </c>
      <c r="P2799" s="97">
        <v>1005989</v>
      </c>
      <c r="R2799" t="str">
        <f t="shared" si="67"/>
        <v>Jul/25</v>
      </c>
    </row>
    <row r="2800" spans="2:33" ht="15.75" customHeight="1">
      <c r="B2800" s="54">
        <v>45847</v>
      </c>
      <c r="C2800" s="55" t="s">
        <v>320</v>
      </c>
      <c r="D2800" s="55">
        <v>2025</v>
      </c>
      <c r="E2800" s="56">
        <v>1</v>
      </c>
      <c r="F2800" s="58" t="s">
        <v>1078</v>
      </c>
      <c r="G2800" s="57" t="s">
        <v>61</v>
      </c>
      <c r="H2800" s="58" t="s">
        <v>413</v>
      </c>
      <c r="I2800" s="59" t="s">
        <v>42</v>
      </c>
      <c r="J2800" s="96">
        <v>269.5</v>
      </c>
      <c r="K2800" s="60">
        <f t="shared" si="65"/>
        <v>269.5</v>
      </c>
      <c r="L2800" s="60"/>
      <c r="M2800" s="55" t="s">
        <v>43</v>
      </c>
      <c r="N2800" s="60">
        <f t="shared" si="63"/>
        <v>269.5</v>
      </c>
      <c r="O2800" s="54">
        <v>45847</v>
      </c>
      <c r="P2800" s="97">
        <v>0</v>
      </c>
      <c r="R2800" t="str">
        <f t="shared" si="67"/>
        <v>Jul/25</v>
      </c>
    </row>
    <row r="2801" spans="2:18" ht="15.75" customHeight="1">
      <c r="B2801" s="54">
        <v>45847</v>
      </c>
      <c r="C2801" s="55" t="s">
        <v>320</v>
      </c>
      <c r="D2801" s="55">
        <v>2025</v>
      </c>
      <c r="E2801" s="56">
        <v>6</v>
      </c>
      <c r="F2801" s="58" t="s">
        <v>64</v>
      </c>
      <c r="G2801" s="57" t="s">
        <v>46</v>
      </c>
      <c r="H2801" s="58" t="s">
        <v>65</v>
      </c>
      <c r="I2801" s="59" t="s">
        <v>42</v>
      </c>
      <c r="J2801" s="96">
        <v>32.99</v>
      </c>
      <c r="K2801" s="60">
        <f t="shared" si="65"/>
        <v>197.94</v>
      </c>
      <c r="L2801" s="60"/>
      <c r="M2801" s="55" t="s">
        <v>43</v>
      </c>
      <c r="N2801" s="60">
        <f t="shared" si="63"/>
        <v>197.94</v>
      </c>
      <c r="O2801" s="54">
        <v>45853</v>
      </c>
      <c r="P2801" s="97">
        <v>22190</v>
      </c>
      <c r="R2801" t="str">
        <f t="shared" si="67"/>
        <v>Jul/25</v>
      </c>
    </row>
    <row r="2802" spans="2:18" ht="15.75" customHeight="1">
      <c r="B2802" s="54">
        <v>45847</v>
      </c>
      <c r="C2802" s="55" t="s">
        <v>320</v>
      </c>
      <c r="D2802" s="55">
        <v>2025</v>
      </c>
      <c r="E2802" s="56">
        <v>4</v>
      </c>
      <c r="F2802" s="58" t="s">
        <v>66</v>
      </c>
      <c r="G2802" s="57" t="s">
        <v>46</v>
      </c>
      <c r="H2802" s="58" t="s">
        <v>65</v>
      </c>
      <c r="I2802" s="59" t="s">
        <v>42</v>
      </c>
      <c r="J2802" s="96">
        <v>27</v>
      </c>
      <c r="K2802" s="60">
        <f t="shared" si="65"/>
        <v>108</v>
      </c>
      <c r="L2802" s="60"/>
      <c r="M2802" s="55" t="s">
        <v>43</v>
      </c>
      <c r="N2802" s="60">
        <f t="shared" si="63"/>
        <v>108</v>
      </c>
      <c r="O2802" s="54">
        <v>45853</v>
      </c>
      <c r="P2802" s="97">
        <v>22190</v>
      </c>
      <c r="R2802" t="str">
        <f t="shared" si="67"/>
        <v>Jul/25</v>
      </c>
    </row>
    <row r="2803" spans="2:18" ht="15.75" customHeight="1">
      <c r="B2803" s="54">
        <v>45847</v>
      </c>
      <c r="C2803" s="55" t="s">
        <v>320</v>
      </c>
      <c r="D2803" s="55">
        <v>2025</v>
      </c>
      <c r="E2803" s="56">
        <v>10</v>
      </c>
      <c r="F2803" s="58" t="s">
        <v>67</v>
      </c>
      <c r="G2803" s="57" t="s">
        <v>46</v>
      </c>
      <c r="H2803" s="58" t="s">
        <v>790</v>
      </c>
      <c r="I2803" s="59" t="s">
        <v>42</v>
      </c>
      <c r="J2803" s="96">
        <v>23.82</v>
      </c>
      <c r="K2803" s="60">
        <f t="shared" si="65"/>
        <v>238.2</v>
      </c>
      <c r="L2803" s="60"/>
      <c r="M2803" s="55" t="s">
        <v>43</v>
      </c>
      <c r="N2803" s="60">
        <f t="shared" si="63"/>
        <v>238.2</v>
      </c>
      <c r="O2803" s="54">
        <v>45861</v>
      </c>
      <c r="P2803" s="97">
        <v>1391059</v>
      </c>
      <c r="R2803" t="str">
        <f t="shared" si="67"/>
        <v>Jul/25</v>
      </c>
    </row>
    <row r="2804" spans="2:18" ht="15.75" customHeight="1">
      <c r="B2804" s="54">
        <v>45847</v>
      </c>
      <c r="C2804" s="55" t="s">
        <v>320</v>
      </c>
      <c r="D2804" s="55">
        <v>2025</v>
      </c>
      <c r="E2804" s="56">
        <v>8.9600000000000009</v>
      </c>
      <c r="F2804" s="58" t="s">
        <v>488</v>
      </c>
      <c r="G2804" s="57" t="s">
        <v>46</v>
      </c>
      <c r="H2804" s="58" t="s">
        <v>250</v>
      </c>
      <c r="I2804" s="59" t="s">
        <v>42</v>
      </c>
      <c r="J2804" s="96">
        <v>33.148200000000003</v>
      </c>
      <c r="K2804" s="60">
        <f t="shared" si="65"/>
        <v>297.00787200000008</v>
      </c>
      <c r="L2804" s="60"/>
      <c r="M2804" s="55" t="s">
        <v>43</v>
      </c>
      <c r="N2804" s="60">
        <f t="shared" si="63"/>
        <v>297.00787200000008</v>
      </c>
      <c r="O2804" s="54">
        <v>45853</v>
      </c>
      <c r="P2804" s="97">
        <v>2451806</v>
      </c>
      <c r="R2804" t="str">
        <f t="shared" si="67"/>
        <v>Jul/25</v>
      </c>
    </row>
    <row r="2805" spans="2:18" ht="15.75" customHeight="1">
      <c r="B2805" s="54">
        <v>45848</v>
      </c>
      <c r="C2805" s="55" t="s">
        <v>320</v>
      </c>
      <c r="D2805" s="55">
        <v>2025</v>
      </c>
      <c r="E2805" s="56">
        <v>4</v>
      </c>
      <c r="F2805" s="58" t="s">
        <v>886</v>
      </c>
      <c r="G2805" s="57" t="s">
        <v>40</v>
      </c>
      <c r="H2805" s="58" t="s">
        <v>220</v>
      </c>
      <c r="I2805" s="59" t="s">
        <v>42</v>
      </c>
      <c r="J2805" s="96">
        <v>0.88</v>
      </c>
      <c r="K2805" s="60">
        <f t="shared" si="65"/>
        <v>3.52</v>
      </c>
      <c r="L2805" s="60"/>
      <c r="M2805" s="55" t="s">
        <v>43</v>
      </c>
      <c r="N2805" s="60">
        <f t="shared" si="63"/>
        <v>3.52</v>
      </c>
      <c r="O2805" s="54">
        <v>45853</v>
      </c>
      <c r="P2805" s="97">
        <v>26426</v>
      </c>
      <c r="R2805" t="str">
        <f t="shared" si="67"/>
        <v>Jul/25</v>
      </c>
    </row>
    <row r="2806" spans="2:18" ht="15.75" customHeight="1">
      <c r="B2806" s="54">
        <v>45848</v>
      </c>
      <c r="C2806" s="55" t="s">
        <v>320</v>
      </c>
      <c r="D2806" s="55">
        <v>2025</v>
      </c>
      <c r="E2806" s="56">
        <v>1</v>
      </c>
      <c r="F2806" s="58" t="s">
        <v>1079</v>
      </c>
      <c r="G2806" s="57" t="s">
        <v>40</v>
      </c>
      <c r="H2806" s="58" t="s">
        <v>220</v>
      </c>
      <c r="I2806" s="59" t="s">
        <v>42</v>
      </c>
      <c r="J2806" s="96">
        <v>15</v>
      </c>
      <c r="K2806" s="60">
        <f t="shared" si="65"/>
        <v>15</v>
      </c>
      <c r="L2806" s="60"/>
      <c r="M2806" s="55" t="s">
        <v>43</v>
      </c>
      <c r="N2806" s="60">
        <f t="shared" si="63"/>
        <v>15</v>
      </c>
      <c r="O2806" s="54">
        <v>45853</v>
      </c>
      <c r="P2806" s="97">
        <v>26426</v>
      </c>
      <c r="R2806" t="str">
        <f t="shared" si="67"/>
        <v>Jul/25</v>
      </c>
    </row>
    <row r="2807" spans="2:18" ht="15.75" customHeight="1">
      <c r="B2807" s="54">
        <v>45848</v>
      </c>
      <c r="C2807" s="55" t="s">
        <v>320</v>
      </c>
      <c r="D2807" s="55">
        <v>2025</v>
      </c>
      <c r="E2807" s="56">
        <v>3</v>
      </c>
      <c r="F2807" s="58" t="s">
        <v>486</v>
      </c>
      <c r="G2807" s="57" t="s">
        <v>46</v>
      </c>
      <c r="H2807" s="58" t="s">
        <v>220</v>
      </c>
      <c r="I2807" s="59" t="s">
        <v>42</v>
      </c>
      <c r="J2807" s="96">
        <v>7</v>
      </c>
      <c r="K2807" s="60">
        <f t="shared" si="65"/>
        <v>21</v>
      </c>
      <c r="L2807" s="60"/>
      <c r="M2807" s="55" t="s">
        <v>43</v>
      </c>
      <c r="N2807" s="60">
        <f t="shared" si="63"/>
        <v>21</v>
      </c>
      <c r="O2807" s="54">
        <v>45853</v>
      </c>
      <c r="P2807" s="97">
        <v>26426</v>
      </c>
      <c r="R2807" t="str">
        <f t="shared" si="67"/>
        <v>Jul/25</v>
      </c>
    </row>
    <row r="2808" spans="2:18" ht="15.75" customHeight="1">
      <c r="B2808" s="54">
        <v>45848</v>
      </c>
      <c r="C2808" s="55" t="s">
        <v>320</v>
      </c>
      <c r="D2808" s="55">
        <v>2025</v>
      </c>
      <c r="E2808" s="56">
        <v>6</v>
      </c>
      <c r="F2808" s="58" t="s">
        <v>1080</v>
      </c>
      <c r="G2808" s="57" t="s">
        <v>46</v>
      </c>
      <c r="H2808" s="58" t="s">
        <v>220</v>
      </c>
      <c r="I2808" s="59" t="s">
        <v>42</v>
      </c>
      <c r="J2808" s="96">
        <v>1.8</v>
      </c>
      <c r="K2808" s="60">
        <f t="shared" si="65"/>
        <v>10.8</v>
      </c>
      <c r="L2808" s="60"/>
      <c r="M2808" s="55" t="s">
        <v>43</v>
      </c>
      <c r="N2808" s="60">
        <f t="shared" si="63"/>
        <v>10.8</v>
      </c>
      <c r="O2808" s="54">
        <v>45853</v>
      </c>
      <c r="P2808" s="97">
        <v>26426</v>
      </c>
      <c r="R2808" t="str">
        <f t="shared" si="67"/>
        <v>Jul/25</v>
      </c>
    </row>
    <row r="2809" spans="2:18" ht="15.75" customHeight="1">
      <c r="B2809" s="54">
        <v>45848</v>
      </c>
      <c r="C2809" s="55" t="s">
        <v>320</v>
      </c>
      <c r="D2809" s="55">
        <v>2025</v>
      </c>
      <c r="E2809" s="56">
        <v>1</v>
      </c>
      <c r="F2809" s="58" t="s">
        <v>1081</v>
      </c>
      <c r="G2809" s="57" t="s">
        <v>46</v>
      </c>
      <c r="H2809" s="58" t="s">
        <v>220</v>
      </c>
      <c r="I2809" s="59" t="s">
        <v>42</v>
      </c>
      <c r="J2809" s="96">
        <v>35</v>
      </c>
      <c r="K2809" s="60">
        <f t="shared" si="65"/>
        <v>35</v>
      </c>
      <c r="L2809" s="60"/>
      <c r="M2809" s="55" t="s">
        <v>43</v>
      </c>
      <c r="N2809" s="60">
        <f t="shared" si="63"/>
        <v>35</v>
      </c>
      <c r="O2809" s="54">
        <v>45853</v>
      </c>
      <c r="P2809" s="97">
        <v>26426</v>
      </c>
      <c r="R2809" t="str">
        <f t="shared" si="67"/>
        <v>Jul/25</v>
      </c>
    </row>
    <row r="2810" spans="2:18" ht="15.75" customHeight="1">
      <c r="B2810" s="54">
        <v>45848</v>
      </c>
      <c r="C2810" s="55" t="s">
        <v>320</v>
      </c>
      <c r="D2810" s="55">
        <v>2025</v>
      </c>
      <c r="E2810" s="56">
        <v>1</v>
      </c>
      <c r="F2810" s="58" t="s">
        <v>1082</v>
      </c>
      <c r="G2810" s="57" t="s">
        <v>46</v>
      </c>
      <c r="H2810" s="58" t="s">
        <v>220</v>
      </c>
      <c r="I2810" s="59" t="s">
        <v>42</v>
      </c>
      <c r="J2810" s="96">
        <v>3</v>
      </c>
      <c r="K2810" s="60">
        <f t="shared" si="65"/>
        <v>3</v>
      </c>
      <c r="L2810" s="60"/>
      <c r="M2810" s="55" t="s">
        <v>43</v>
      </c>
      <c r="N2810" s="60">
        <f t="shared" si="63"/>
        <v>3</v>
      </c>
      <c r="O2810" s="54">
        <v>45853</v>
      </c>
      <c r="P2810" s="97">
        <v>26426</v>
      </c>
      <c r="R2810" t="str">
        <f t="shared" si="67"/>
        <v>Jul/25</v>
      </c>
    </row>
    <row r="2811" spans="2:18" ht="15.75" customHeight="1">
      <c r="B2811" s="54">
        <v>45848</v>
      </c>
      <c r="C2811" s="55" t="s">
        <v>320</v>
      </c>
      <c r="D2811" s="55">
        <v>2025</v>
      </c>
      <c r="E2811" s="56">
        <v>1</v>
      </c>
      <c r="F2811" s="58" t="s">
        <v>1083</v>
      </c>
      <c r="G2811" s="57" t="s">
        <v>46</v>
      </c>
      <c r="H2811" s="58" t="s">
        <v>220</v>
      </c>
      <c r="I2811" s="59" t="s">
        <v>42</v>
      </c>
      <c r="J2811" s="96">
        <v>4.5999999999999996</v>
      </c>
      <c r="K2811" s="60">
        <f t="shared" si="65"/>
        <v>4.5999999999999996</v>
      </c>
      <c r="L2811" s="60"/>
      <c r="M2811" s="55" t="s">
        <v>43</v>
      </c>
      <c r="N2811" s="60">
        <f t="shared" si="63"/>
        <v>4.5999999999999996</v>
      </c>
      <c r="O2811" s="54">
        <v>45853</v>
      </c>
      <c r="P2811" s="97">
        <v>26426</v>
      </c>
      <c r="R2811" t="str">
        <f t="shared" si="67"/>
        <v>Jul/25</v>
      </c>
    </row>
    <row r="2812" spans="2:18" ht="15.75" customHeight="1">
      <c r="B2812" s="54">
        <v>45848</v>
      </c>
      <c r="C2812" s="55" t="s">
        <v>320</v>
      </c>
      <c r="D2812" s="55">
        <v>2025</v>
      </c>
      <c r="E2812" s="56">
        <v>5</v>
      </c>
      <c r="F2812" s="58" t="s">
        <v>64</v>
      </c>
      <c r="G2812" s="57" t="s">
        <v>46</v>
      </c>
      <c r="H2812" s="58" t="s">
        <v>65</v>
      </c>
      <c r="I2812" s="59" t="s">
        <v>42</v>
      </c>
      <c r="J2812" s="96">
        <v>32.99</v>
      </c>
      <c r="K2812" s="60">
        <f t="shared" si="65"/>
        <v>164.95000000000002</v>
      </c>
      <c r="L2812" s="60"/>
      <c r="M2812" s="55" t="s">
        <v>43</v>
      </c>
      <c r="N2812" s="60">
        <f t="shared" si="63"/>
        <v>164.95000000000002</v>
      </c>
      <c r="O2812" s="54">
        <v>45853</v>
      </c>
      <c r="P2812" s="97">
        <v>22229</v>
      </c>
      <c r="R2812" t="str">
        <f t="shared" si="67"/>
        <v>Jul/25</v>
      </c>
    </row>
    <row r="2813" spans="2:18" ht="15.75" customHeight="1">
      <c r="B2813" s="54">
        <v>45848</v>
      </c>
      <c r="C2813" s="55" t="s">
        <v>320</v>
      </c>
      <c r="D2813" s="55">
        <v>2025</v>
      </c>
      <c r="E2813" s="56">
        <v>3</v>
      </c>
      <c r="F2813" s="58" t="s">
        <v>66</v>
      </c>
      <c r="G2813" s="57" t="s">
        <v>46</v>
      </c>
      <c r="H2813" s="58" t="s">
        <v>65</v>
      </c>
      <c r="I2813" s="59" t="s">
        <v>42</v>
      </c>
      <c r="J2813" s="96">
        <v>27</v>
      </c>
      <c r="K2813" s="60">
        <f t="shared" si="65"/>
        <v>81</v>
      </c>
      <c r="L2813" s="60"/>
      <c r="M2813" s="55" t="s">
        <v>43</v>
      </c>
      <c r="N2813" s="60">
        <f t="shared" si="63"/>
        <v>81</v>
      </c>
      <c r="O2813" s="54">
        <v>45853</v>
      </c>
      <c r="P2813" s="97">
        <v>22229</v>
      </c>
      <c r="R2813" t="str">
        <f t="shared" si="67"/>
        <v>Jul/25</v>
      </c>
    </row>
    <row r="2814" spans="2:18" ht="15.75" customHeight="1">
      <c r="B2814" s="54">
        <v>45848</v>
      </c>
      <c r="C2814" s="55" t="s">
        <v>320</v>
      </c>
      <c r="D2814" s="55">
        <v>2025</v>
      </c>
      <c r="E2814" s="56">
        <v>1</v>
      </c>
      <c r="F2814" s="58" t="s">
        <v>917</v>
      </c>
      <c r="G2814" s="57" t="s">
        <v>46</v>
      </c>
      <c r="H2814" s="58" t="s">
        <v>65</v>
      </c>
      <c r="I2814" s="59" t="s">
        <v>42</v>
      </c>
      <c r="J2814" s="96">
        <v>27.5</v>
      </c>
      <c r="K2814" s="60">
        <f t="shared" si="65"/>
        <v>27.5</v>
      </c>
      <c r="L2814" s="60"/>
      <c r="M2814" s="55" t="s">
        <v>43</v>
      </c>
      <c r="N2814" s="60">
        <f t="shared" si="63"/>
        <v>27.5</v>
      </c>
      <c r="O2814" s="54">
        <v>45853</v>
      </c>
      <c r="P2814" s="97">
        <v>22229</v>
      </c>
      <c r="R2814" t="str">
        <f t="shared" si="67"/>
        <v>Jul/25</v>
      </c>
    </row>
    <row r="2815" spans="2:18" ht="15.75" customHeight="1">
      <c r="B2815" s="54">
        <v>45848</v>
      </c>
      <c r="C2815" s="55" t="s">
        <v>320</v>
      </c>
      <c r="D2815" s="55">
        <v>2025</v>
      </c>
      <c r="E2815" s="56">
        <v>3</v>
      </c>
      <c r="F2815" s="58" t="s">
        <v>1036</v>
      </c>
      <c r="G2815" s="57" t="s">
        <v>46</v>
      </c>
      <c r="H2815" s="58" t="s">
        <v>65</v>
      </c>
      <c r="I2815" s="59" t="s">
        <v>42</v>
      </c>
      <c r="J2815" s="96">
        <v>35.9</v>
      </c>
      <c r="K2815" s="60">
        <f t="shared" si="65"/>
        <v>107.69999999999999</v>
      </c>
      <c r="L2815" s="60"/>
      <c r="M2815" s="55" t="s">
        <v>43</v>
      </c>
      <c r="N2815" s="60">
        <f t="shared" si="63"/>
        <v>107.69999999999999</v>
      </c>
      <c r="O2815" s="54">
        <v>45853</v>
      </c>
      <c r="P2815" s="97">
        <v>22229</v>
      </c>
      <c r="R2815" t="str">
        <f t="shared" si="67"/>
        <v>Jul/25</v>
      </c>
    </row>
    <row r="2816" spans="2:18" ht="15.75" customHeight="1">
      <c r="B2816" s="54">
        <v>45848</v>
      </c>
      <c r="C2816" s="55" t="s">
        <v>320</v>
      </c>
      <c r="D2816" s="55">
        <v>2025</v>
      </c>
      <c r="E2816" s="56">
        <v>4.032</v>
      </c>
      <c r="F2816" s="58" t="s">
        <v>1037</v>
      </c>
      <c r="G2816" s="57" t="s">
        <v>104</v>
      </c>
      <c r="H2816" s="58" t="s">
        <v>1038</v>
      </c>
      <c r="I2816" s="59" t="s">
        <v>42</v>
      </c>
      <c r="J2816" s="96">
        <v>25.38</v>
      </c>
      <c r="K2816" s="60">
        <f t="shared" si="65"/>
        <v>102.33216</v>
      </c>
      <c r="L2816" s="60"/>
      <c r="M2816" s="55" t="s">
        <v>43</v>
      </c>
      <c r="N2816" s="60">
        <f t="shared" si="63"/>
        <v>102.33216</v>
      </c>
      <c r="O2816" s="54">
        <v>45855</v>
      </c>
      <c r="P2816" s="97">
        <v>5337436</v>
      </c>
      <c r="R2816" t="str">
        <f t="shared" si="67"/>
        <v>Jul/25</v>
      </c>
    </row>
    <row r="2817" spans="2:18" ht="15.75" customHeight="1">
      <c r="B2817" s="54">
        <v>45848</v>
      </c>
      <c r="C2817" s="55" t="s">
        <v>320</v>
      </c>
      <c r="D2817" s="55">
        <v>2025</v>
      </c>
      <c r="E2817" s="56">
        <v>12</v>
      </c>
      <c r="F2817" s="58" t="s">
        <v>1084</v>
      </c>
      <c r="G2817" s="57" t="s">
        <v>46</v>
      </c>
      <c r="H2817" s="58" t="s">
        <v>1038</v>
      </c>
      <c r="I2817" s="59" t="s">
        <v>42</v>
      </c>
      <c r="J2817" s="96">
        <v>161.76</v>
      </c>
      <c r="K2817" s="60">
        <f t="shared" si="65"/>
        <v>1941.12</v>
      </c>
      <c r="L2817" s="60"/>
      <c r="M2817" s="55" t="s">
        <v>43</v>
      </c>
      <c r="N2817" s="60">
        <f t="shared" si="63"/>
        <v>1941.12</v>
      </c>
      <c r="O2817" s="54">
        <v>45855</v>
      </c>
      <c r="P2817" s="97">
        <v>5337436</v>
      </c>
      <c r="R2817" t="str">
        <f t="shared" si="67"/>
        <v>Jul/25</v>
      </c>
    </row>
    <row r="2818" spans="2:18" ht="15.75" customHeight="1">
      <c r="B2818" s="54">
        <v>45848</v>
      </c>
      <c r="C2818" s="55" t="s">
        <v>320</v>
      </c>
      <c r="D2818" s="55">
        <v>2025</v>
      </c>
      <c r="E2818" s="56">
        <v>2</v>
      </c>
      <c r="F2818" s="58" t="s">
        <v>549</v>
      </c>
      <c r="G2818" s="57" t="s">
        <v>53</v>
      </c>
      <c r="H2818" s="58" t="s">
        <v>54</v>
      </c>
      <c r="I2818" s="59" t="s">
        <v>42</v>
      </c>
      <c r="J2818" s="96">
        <v>9.85</v>
      </c>
      <c r="K2818" s="60">
        <f t="shared" si="65"/>
        <v>19.7</v>
      </c>
      <c r="L2818" s="60"/>
      <c r="M2818" s="55" t="s">
        <v>51</v>
      </c>
      <c r="N2818" s="60">
        <f t="shared" si="63"/>
        <v>19.7</v>
      </c>
      <c r="O2818" s="54">
        <v>45862</v>
      </c>
      <c r="P2818" s="97">
        <v>18613</v>
      </c>
      <c r="R2818" t="str">
        <f t="shared" si="67"/>
        <v>Jul/25</v>
      </c>
    </row>
    <row r="2819" spans="2:18" ht="15.75" customHeight="1">
      <c r="B2819" s="54">
        <v>45848</v>
      </c>
      <c r="C2819" s="55" t="s">
        <v>320</v>
      </c>
      <c r="D2819" s="55">
        <v>2025</v>
      </c>
      <c r="E2819" s="56">
        <v>1</v>
      </c>
      <c r="F2819" s="58" t="s">
        <v>459</v>
      </c>
      <c r="G2819" s="57" t="s">
        <v>53</v>
      </c>
      <c r="H2819" s="58" t="s">
        <v>54</v>
      </c>
      <c r="I2819" s="59" t="s">
        <v>42</v>
      </c>
      <c r="J2819" s="96">
        <v>71.5</v>
      </c>
      <c r="K2819" s="60">
        <f t="shared" si="65"/>
        <v>71.5</v>
      </c>
      <c r="L2819" s="60"/>
      <c r="M2819" s="55" t="s">
        <v>51</v>
      </c>
      <c r="N2819" s="60">
        <f t="shared" si="63"/>
        <v>71.5</v>
      </c>
      <c r="O2819" s="54">
        <v>45862</v>
      </c>
      <c r="P2819" s="97">
        <v>18613</v>
      </c>
      <c r="R2819" t="str">
        <f t="shared" ref="R2819:R2882" si="68">IF(B2819="","",PROPER(TEXT(B2819,"mmm/aa")))</f>
        <v>Jul/25</v>
      </c>
    </row>
    <row r="2820" spans="2:18" ht="15.75" customHeight="1">
      <c r="B2820" s="54">
        <v>45848</v>
      </c>
      <c r="C2820" s="55" t="s">
        <v>320</v>
      </c>
      <c r="D2820" s="55">
        <v>2025</v>
      </c>
      <c r="E2820" s="56">
        <v>3</v>
      </c>
      <c r="F2820" s="58" t="s">
        <v>872</v>
      </c>
      <c r="G2820" s="57" t="s">
        <v>53</v>
      </c>
      <c r="H2820" s="58" t="s">
        <v>54</v>
      </c>
      <c r="I2820" s="59" t="s">
        <v>42</v>
      </c>
      <c r="J2820" s="96">
        <v>132</v>
      </c>
      <c r="K2820" s="60">
        <f t="shared" si="65"/>
        <v>396</v>
      </c>
      <c r="L2820" s="60"/>
      <c r="M2820" s="55" t="s">
        <v>51</v>
      </c>
      <c r="N2820" s="60">
        <f t="shared" si="63"/>
        <v>396</v>
      </c>
      <c r="O2820" s="54">
        <v>45862</v>
      </c>
      <c r="P2820" s="97">
        <v>18613</v>
      </c>
      <c r="R2820" t="str">
        <f t="shared" si="68"/>
        <v>Jul/25</v>
      </c>
    </row>
    <row r="2821" spans="2:18" ht="15.75" customHeight="1">
      <c r="B2821" s="54">
        <v>45849</v>
      </c>
      <c r="C2821" s="55" t="s">
        <v>320</v>
      </c>
      <c r="D2821" s="55">
        <v>2025</v>
      </c>
      <c r="E2821" s="56">
        <v>1</v>
      </c>
      <c r="F2821" s="58" t="s">
        <v>1085</v>
      </c>
      <c r="G2821" s="57" t="s">
        <v>108</v>
      </c>
      <c r="H2821" s="58" t="s">
        <v>813</v>
      </c>
      <c r="I2821" s="59" t="s">
        <v>42</v>
      </c>
      <c r="J2821" s="96">
        <v>1400</v>
      </c>
      <c r="K2821" s="60">
        <f t="shared" si="65"/>
        <v>1400</v>
      </c>
      <c r="L2821" s="60"/>
      <c r="M2821" s="55" t="s">
        <v>43</v>
      </c>
      <c r="N2821" s="60">
        <f t="shared" si="63"/>
        <v>1400</v>
      </c>
      <c r="O2821" s="54">
        <v>45849</v>
      </c>
      <c r="P2821" s="97">
        <v>0</v>
      </c>
      <c r="R2821" t="str">
        <f t="shared" si="68"/>
        <v>Jul/25</v>
      </c>
    </row>
    <row r="2822" spans="2:18" ht="15.75" customHeight="1">
      <c r="B2822" s="54">
        <v>45849</v>
      </c>
      <c r="C2822" s="55" t="s">
        <v>320</v>
      </c>
      <c r="D2822" s="55">
        <v>2025</v>
      </c>
      <c r="E2822" s="56">
        <v>12</v>
      </c>
      <c r="F2822" s="58" t="s">
        <v>81</v>
      </c>
      <c r="G2822" s="57" t="s">
        <v>77</v>
      </c>
      <c r="H2822" s="58" t="s">
        <v>78</v>
      </c>
      <c r="I2822" s="59" t="s">
        <v>42</v>
      </c>
      <c r="J2822" s="96">
        <v>510</v>
      </c>
      <c r="K2822" s="60">
        <f t="shared" si="65"/>
        <v>6120</v>
      </c>
      <c r="L2822" s="60"/>
      <c r="M2822" s="55" t="s">
        <v>43</v>
      </c>
      <c r="N2822" s="60">
        <f t="shared" si="63"/>
        <v>6120</v>
      </c>
      <c r="O2822" s="54">
        <v>45853</v>
      </c>
      <c r="P2822" s="97">
        <v>1441</v>
      </c>
      <c r="R2822" t="str">
        <f t="shared" si="68"/>
        <v>Jul/25</v>
      </c>
    </row>
    <row r="2823" spans="2:18" ht="15.75" customHeight="1">
      <c r="B2823" s="54">
        <v>45849</v>
      </c>
      <c r="C2823" s="55" t="s">
        <v>320</v>
      </c>
      <c r="D2823" s="55">
        <v>2025</v>
      </c>
      <c r="E2823" s="56">
        <v>1</v>
      </c>
      <c r="F2823" s="58" t="s">
        <v>75</v>
      </c>
      <c r="G2823" s="57" t="s">
        <v>77</v>
      </c>
      <c r="H2823" s="58" t="s">
        <v>78</v>
      </c>
      <c r="I2823" s="59" t="s">
        <v>42</v>
      </c>
      <c r="J2823" s="96">
        <v>435</v>
      </c>
      <c r="K2823" s="60">
        <f t="shared" si="65"/>
        <v>435</v>
      </c>
      <c r="L2823" s="60"/>
      <c r="M2823" s="55" t="s">
        <v>43</v>
      </c>
      <c r="N2823" s="60">
        <f t="shared" si="63"/>
        <v>435</v>
      </c>
      <c r="O2823" s="54">
        <v>45853</v>
      </c>
      <c r="P2823" s="97">
        <v>1441</v>
      </c>
      <c r="R2823" t="str">
        <f t="shared" si="68"/>
        <v>Jul/25</v>
      </c>
    </row>
    <row r="2824" spans="2:18" ht="15.75" customHeight="1">
      <c r="B2824" s="54">
        <v>45849</v>
      </c>
      <c r="C2824" s="55" t="s">
        <v>320</v>
      </c>
      <c r="D2824" s="55">
        <v>2025</v>
      </c>
      <c r="E2824" s="56">
        <v>6</v>
      </c>
      <c r="F2824" s="58" t="s">
        <v>64</v>
      </c>
      <c r="G2824" s="57" t="s">
        <v>46</v>
      </c>
      <c r="H2824" s="58" t="s">
        <v>65</v>
      </c>
      <c r="I2824" s="59" t="s">
        <v>42</v>
      </c>
      <c r="J2824" s="96">
        <v>32.99</v>
      </c>
      <c r="K2824" s="60">
        <f t="shared" si="65"/>
        <v>197.94</v>
      </c>
      <c r="L2824" s="60"/>
      <c r="M2824" s="55" t="s">
        <v>43</v>
      </c>
      <c r="N2824" s="60">
        <f t="shared" si="63"/>
        <v>197.94</v>
      </c>
      <c r="O2824" s="54">
        <v>45853</v>
      </c>
      <c r="P2824" s="97">
        <v>22269</v>
      </c>
      <c r="R2824" t="str">
        <f t="shared" si="68"/>
        <v>Jul/25</v>
      </c>
    </row>
    <row r="2825" spans="2:18" ht="15.75" customHeight="1">
      <c r="B2825" s="54">
        <v>45849</v>
      </c>
      <c r="C2825" s="55" t="s">
        <v>320</v>
      </c>
      <c r="D2825" s="55">
        <v>2025</v>
      </c>
      <c r="E2825" s="56">
        <v>3</v>
      </c>
      <c r="F2825" s="58" t="s">
        <v>66</v>
      </c>
      <c r="G2825" s="57" t="s">
        <v>46</v>
      </c>
      <c r="H2825" s="58" t="s">
        <v>65</v>
      </c>
      <c r="I2825" s="59" t="s">
        <v>42</v>
      </c>
      <c r="J2825" s="96">
        <v>27</v>
      </c>
      <c r="K2825" s="60">
        <f t="shared" si="65"/>
        <v>81</v>
      </c>
      <c r="L2825" s="60"/>
      <c r="M2825" s="55" t="s">
        <v>43</v>
      </c>
      <c r="N2825" s="60">
        <f t="shared" si="63"/>
        <v>81</v>
      </c>
      <c r="O2825" s="54">
        <v>45853</v>
      </c>
      <c r="P2825" s="97">
        <v>22269</v>
      </c>
      <c r="R2825" t="str">
        <f t="shared" si="68"/>
        <v>Jul/25</v>
      </c>
    </row>
    <row r="2826" spans="2:18" ht="15.75" customHeight="1">
      <c r="B2826" s="54">
        <v>45849</v>
      </c>
      <c r="C2826" s="55" t="s">
        <v>320</v>
      </c>
      <c r="D2826" s="55">
        <v>2025</v>
      </c>
      <c r="E2826" s="56">
        <v>4</v>
      </c>
      <c r="F2826" s="58" t="s">
        <v>1036</v>
      </c>
      <c r="G2826" s="57" t="s">
        <v>46</v>
      </c>
      <c r="H2826" s="58" t="s">
        <v>65</v>
      </c>
      <c r="I2826" s="59" t="s">
        <v>42</v>
      </c>
      <c r="J2826" s="96">
        <v>35.9</v>
      </c>
      <c r="K2826" s="60">
        <f t="shared" si="65"/>
        <v>143.6</v>
      </c>
      <c r="L2826" s="60"/>
      <c r="M2826" s="55" t="s">
        <v>43</v>
      </c>
      <c r="N2826" s="60">
        <f t="shared" si="63"/>
        <v>143.6</v>
      </c>
      <c r="O2826" s="54">
        <v>45853</v>
      </c>
      <c r="P2826" s="97">
        <v>22269</v>
      </c>
      <c r="R2826" t="str">
        <f t="shared" si="68"/>
        <v>Jul/25</v>
      </c>
    </row>
    <row r="2827" spans="2:18" ht="15.75" customHeight="1">
      <c r="B2827" s="54">
        <v>45849</v>
      </c>
      <c r="C2827" s="55" t="s">
        <v>320</v>
      </c>
      <c r="D2827" s="55">
        <v>2025</v>
      </c>
      <c r="E2827" s="56">
        <v>2.2400000000000002</v>
      </c>
      <c r="F2827" s="58" t="s">
        <v>1086</v>
      </c>
      <c r="G2827" s="57" t="s">
        <v>46</v>
      </c>
      <c r="H2827" s="58" t="s">
        <v>250</v>
      </c>
      <c r="I2827" s="59" t="s">
        <v>42</v>
      </c>
      <c r="J2827" s="96">
        <v>33.15</v>
      </c>
      <c r="K2827" s="60">
        <f t="shared" si="65"/>
        <v>74.256</v>
      </c>
      <c r="L2827" s="60"/>
      <c r="M2827" s="55" t="s">
        <v>43</v>
      </c>
      <c r="N2827" s="60">
        <f t="shared" si="63"/>
        <v>74.256</v>
      </c>
      <c r="O2827" s="54">
        <v>45855</v>
      </c>
      <c r="P2827" s="97">
        <v>2455903</v>
      </c>
      <c r="R2827" t="str">
        <f t="shared" si="68"/>
        <v>Jul/25</v>
      </c>
    </row>
    <row r="2828" spans="2:18" ht="15.75" customHeight="1">
      <c r="B2828" s="54">
        <v>45849</v>
      </c>
      <c r="C2828" s="55" t="s">
        <v>320</v>
      </c>
      <c r="D2828" s="55">
        <v>2025</v>
      </c>
      <c r="E2828" s="56">
        <v>5</v>
      </c>
      <c r="F2828" s="58" t="s">
        <v>714</v>
      </c>
      <c r="G2828" s="57" t="s">
        <v>46</v>
      </c>
      <c r="H2828" s="58" t="s">
        <v>250</v>
      </c>
      <c r="I2828" s="59" t="s">
        <v>42</v>
      </c>
      <c r="J2828" s="96">
        <v>34.756</v>
      </c>
      <c r="K2828" s="60">
        <f t="shared" si="65"/>
        <v>173.78</v>
      </c>
      <c r="L2828" s="60"/>
      <c r="M2828" s="55" t="s">
        <v>43</v>
      </c>
      <c r="N2828" s="60">
        <f t="shared" si="63"/>
        <v>173.78</v>
      </c>
      <c r="O2828" s="54">
        <v>45855</v>
      </c>
      <c r="P2828" s="97">
        <v>2455903</v>
      </c>
      <c r="R2828" t="str">
        <f t="shared" si="68"/>
        <v>Jul/25</v>
      </c>
    </row>
    <row r="2829" spans="2:18" ht="15.75" customHeight="1">
      <c r="B2829" s="54">
        <v>45849</v>
      </c>
      <c r="C2829" s="55" t="s">
        <v>320</v>
      </c>
      <c r="D2829" s="55">
        <v>2025</v>
      </c>
      <c r="E2829" s="56">
        <v>1</v>
      </c>
      <c r="F2829" s="58" t="s">
        <v>531</v>
      </c>
      <c r="G2829" s="57" t="s">
        <v>46</v>
      </c>
      <c r="H2829" s="58" t="s">
        <v>369</v>
      </c>
      <c r="I2829" s="59" t="s">
        <v>42</v>
      </c>
      <c r="J2829" s="96">
        <v>182.46</v>
      </c>
      <c r="K2829" s="60">
        <f t="shared" si="65"/>
        <v>182.46</v>
      </c>
      <c r="L2829" s="60"/>
      <c r="M2829" s="55" t="s">
        <v>43</v>
      </c>
      <c r="N2829" s="60">
        <f t="shared" si="63"/>
        <v>182.46</v>
      </c>
      <c r="O2829" s="54">
        <v>45849</v>
      </c>
      <c r="P2829" s="97">
        <v>0</v>
      </c>
      <c r="R2829" t="str">
        <f t="shared" si="68"/>
        <v>Jul/25</v>
      </c>
    </row>
    <row r="2830" spans="2:18" ht="15.75" customHeight="1">
      <c r="B2830" s="54">
        <v>45849</v>
      </c>
      <c r="C2830" s="55" t="s">
        <v>320</v>
      </c>
      <c r="D2830" s="55">
        <v>2025</v>
      </c>
      <c r="E2830" s="56">
        <v>1</v>
      </c>
      <c r="F2830" s="58" t="s">
        <v>714</v>
      </c>
      <c r="G2830" s="57" t="s">
        <v>46</v>
      </c>
      <c r="H2830" s="58" t="s">
        <v>369</v>
      </c>
      <c r="I2830" s="59" t="s">
        <v>42</v>
      </c>
      <c r="J2830" s="96">
        <v>86.6</v>
      </c>
      <c r="K2830" s="60">
        <f t="shared" si="65"/>
        <v>86.6</v>
      </c>
      <c r="L2830" s="60"/>
      <c r="M2830" s="55" t="s">
        <v>43</v>
      </c>
      <c r="N2830" s="60">
        <f t="shared" si="63"/>
        <v>86.6</v>
      </c>
      <c r="O2830" s="54">
        <v>45849</v>
      </c>
      <c r="P2830" s="97">
        <v>0</v>
      </c>
      <c r="R2830" t="str">
        <f t="shared" si="68"/>
        <v>Jul/25</v>
      </c>
    </row>
    <row r="2831" spans="2:18" ht="15.75" customHeight="1">
      <c r="B2831" s="54">
        <v>45850</v>
      </c>
      <c r="C2831" s="55" t="s">
        <v>320</v>
      </c>
      <c r="D2831" s="55">
        <v>2025</v>
      </c>
      <c r="E2831" s="56">
        <v>1</v>
      </c>
      <c r="F2831" s="58" t="s">
        <v>1087</v>
      </c>
      <c r="G2831" s="57" t="s">
        <v>108</v>
      </c>
      <c r="H2831" s="58" t="s">
        <v>812</v>
      </c>
      <c r="I2831" s="59" t="s">
        <v>42</v>
      </c>
      <c r="J2831" s="96">
        <v>800</v>
      </c>
      <c r="K2831" s="60">
        <f t="shared" si="65"/>
        <v>800</v>
      </c>
      <c r="L2831" s="60"/>
      <c r="M2831" s="55" t="s">
        <v>43</v>
      </c>
      <c r="N2831" s="60">
        <f t="shared" si="63"/>
        <v>800</v>
      </c>
      <c r="O2831" s="54">
        <v>45851</v>
      </c>
      <c r="P2831" s="97">
        <v>0</v>
      </c>
      <c r="R2831" t="str">
        <f t="shared" si="68"/>
        <v>Jul/25</v>
      </c>
    </row>
    <row r="2832" spans="2:18" ht="15.75" customHeight="1">
      <c r="B2832" s="54">
        <v>45850</v>
      </c>
      <c r="C2832" s="55" t="s">
        <v>320</v>
      </c>
      <c r="D2832" s="55">
        <v>2025</v>
      </c>
      <c r="E2832" s="56">
        <v>11</v>
      </c>
      <c r="F2832" s="58" t="s">
        <v>81</v>
      </c>
      <c r="G2832" s="57" t="s">
        <v>77</v>
      </c>
      <c r="H2832" s="58" t="s">
        <v>78</v>
      </c>
      <c r="I2832" s="59" t="s">
        <v>42</v>
      </c>
      <c r="J2832" s="96">
        <v>510</v>
      </c>
      <c r="K2832" s="60">
        <f t="shared" si="65"/>
        <v>5610</v>
      </c>
      <c r="L2832" s="60"/>
      <c r="M2832" s="55" t="s">
        <v>43</v>
      </c>
      <c r="N2832" s="60">
        <f t="shared" si="63"/>
        <v>5610</v>
      </c>
      <c r="O2832" s="54">
        <v>45853</v>
      </c>
      <c r="P2832" s="97">
        <v>0</v>
      </c>
      <c r="R2832" t="str">
        <f t="shared" si="68"/>
        <v>Jul/25</v>
      </c>
    </row>
    <row r="2833" spans="2:18" ht="15.75" customHeight="1">
      <c r="B2833" s="54">
        <v>45850</v>
      </c>
      <c r="C2833" s="55" t="s">
        <v>320</v>
      </c>
      <c r="D2833" s="55">
        <v>2025</v>
      </c>
      <c r="E2833" s="56">
        <v>1</v>
      </c>
      <c r="F2833" s="58" t="s">
        <v>1088</v>
      </c>
      <c r="G2833" s="57" t="s">
        <v>46</v>
      </c>
      <c r="H2833" s="58" t="s">
        <v>369</v>
      </c>
      <c r="I2833" s="59" t="s">
        <v>42</v>
      </c>
      <c r="J2833" s="96">
        <v>272.38</v>
      </c>
      <c r="K2833" s="60">
        <f t="shared" si="65"/>
        <v>272.38</v>
      </c>
      <c r="L2833" s="60"/>
      <c r="M2833" s="55" t="s">
        <v>43</v>
      </c>
      <c r="N2833" s="60">
        <f t="shared" si="63"/>
        <v>272.38</v>
      </c>
      <c r="O2833" s="54">
        <v>45851</v>
      </c>
      <c r="P2833" s="97">
        <v>0</v>
      </c>
      <c r="R2833" t="str">
        <f t="shared" si="68"/>
        <v>Jul/25</v>
      </c>
    </row>
    <row r="2834" spans="2:18" ht="15.75" customHeight="1">
      <c r="B2834" s="54">
        <v>45850</v>
      </c>
      <c r="C2834" s="55" t="s">
        <v>320</v>
      </c>
      <c r="D2834" s="55">
        <v>2025</v>
      </c>
      <c r="E2834" s="56">
        <v>8</v>
      </c>
      <c r="F2834" s="58" t="s">
        <v>64</v>
      </c>
      <c r="G2834" s="57" t="s">
        <v>46</v>
      </c>
      <c r="H2834" s="58" t="s">
        <v>65</v>
      </c>
      <c r="I2834" s="59" t="s">
        <v>42</v>
      </c>
      <c r="J2834" s="96">
        <v>32.99</v>
      </c>
      <c r="K2834" s="60">
        <f t="shared" si="65"/>
        <v>263.92</v>
      </c>
      <c r="L2834" s="60"/>
      <c r="M2834" s="55" t="s">
        <v>43</v>
      </c>
      <c r="N2834" s="60">
        <f t="shared" si="63"/>
        <v>263.92</v>
      </c>
      <c r="O2834" s="54">
        <v>45853</v>
      </c>
      <c r="P2834" s="97">
        <v>22311</v>
      </c>
      <c r="R2834" t="str">
        <f t="shared" si="68"/>
        <v>Jul/25</v>
      </c>
    </row>
    <row r="2835" spans="2:18" ht="15.75" customHeight="1">
      <c r="B2835" s="54">
        <v>45850</v>
      </c>
      <c r="C2835" s="55" t="s">
        <v>320</v>
      </c>
      <c r="D2835" s="55">
        <v>2025</v>
      </c>
      <c r="E2835" s="56">
        <v>5</v>
      </c>
      <c r="F2835" s="58" t="s">
        <v>66</v>
      </c>
      <c r="G2835" s="57" t="s">
        <v>46</v>
      </c>
      <c r="H2835" s="58" t="s">
        <v>65</v>
      </c>
      <c r="I2835" s="59" t="s">
        <v>42</v>
      </c>
      <c r="J2835" s="96">
        <v>27</v>
      </c>
      <c r="K2835" s="60">
        <f t="shared" si="65"/>
        <v>135</v>
      </c>
      <c r="L2835" s="60"/>
      <c r="M2835" s="55" t="s">
        <v>43</v>
      </c>
      <c r="N2835" s="60">
        <f t="shared" si="63"/>
        <v>135</v>
      </c>
      <c r="O2835" s="54">
        <v>45853</v>
      </c>
      <c r="P2835" s="97">
        <v>22311</v>
      </c>
      <c r="R2835" t="str">
        <f t="shared" si="68"/>
        <v>Jul/25</v>
      </c>
    </row>
    <row r="2836" spans="2:18" ht="15.75" customHeight="1">
      <c r="B2836" s="54">
        <v>45851</v>
      </c>
      <c r="C2836" s="55" t="s">
        <v>320</v>
      </c>
      <c r="D2836" s="55">
        <v>2025</v>
      </c>
      <c r="E2836" s="56">
        <v>1</v>
      </c>
      <c r="F2836" s="58" t="s">
        <v>1085</v>
      </c>
      <c r="G2836" s="57" t="s">
        <v>108</v>
      </c>
      <c r="H2836" s="58" t="s">
        <v>1089</v>
      </c>
      <c r="I2836" s="59" t="s">
        <v>42</v>
      </c>
      <c r="J2836" s="96">
        <v>1400</v>
      </c>
      <c r="K2836" s="60">
        <f t="shared" si="65"/>
        <v>1400</v>
      </c>
      <c r="L2836" s="60"/>
      <c r="M2836" s="55" t="s">
        <v>43</v>
      </c>
      <c r="N2836" s="60">
        <f t="shared" si="63"/>
        <v>1400</v>
      </c>
      <c r="O2836" s="54">
        <v>45851</v>
      </c>
      <c r="P2836" s="97">
        <v>0</v>
      </c>
      <c r="R2836" t="str">
        <f t="shared" si="68"/>
        <v>Jul/25</v>
      </c>
    </row>
    <row r="2837" spans="2:18" ht="15.75" customHeight="1">
      <c r="B2837" s="54">
        <v>45851</v>
      </c>
      <c r="C2837" s="55" t="s">
        <v>320</v>
      </c>
      <c r="D2837" s="55">
        <v>2025</v>
      </c>
      <c r="E2837" s="56">
        <v>1</v>
      </c>
      <c r="F2837" s="58" t="s">
        <v>219</v>
      </c>
      <c r="G2837" s="57" t="s">
        <v>40</v>
      </c>
      <c r="H2837" s="58" t="s">
        <v>456</v>
      </c>
      <c r="I2837" s="59" t="s">
        <v>42</v>
      </c>
      <c r="J2837" s="96">
        <v>91.16</v>
      </c>
      <c r="K2837" s="60">
        <f t="shared" si="65"/>
        <v>91.16</v>
      </c>
      <c r="L2837" s="60"/>
      <c r="M2837" s="55" t="s">
        <v>43</v>
      </c>
      <c r="N2837" s="60">
        <f t="shared" si="63"/>
        <v>91.16</v>
      </c>
      <c r="O2837" s="54">
        <v>45851</v>
      </c>
      <c r="P2837" s="97">
        <v>0</v>
      </c>
      <c r="R2837" t="str">
        <f t="shared" si="68"/>
        <v>Jul/25</v>
      </c>
    </row>
    <row r="2838" spans="2:18" ht="15.75" customHeight="1">
      <c r="B2838" s="54">
        <v>45851</v>
      </c>
      <c r="C2838" s="55" t="s">
        <v>320</v>
      </c>
      <c r="D2838" s="55">
        <v>2025</v>
      </c>
      <c r="E2838" s="56">
        <v>1</v>
      </c>
      <c r="F2838" s="58" t="s">
        <v>1025</v>
      </c>
      <c r="G2838" s="57" t="s">
        <v>46</v>
      </c>
      <c r="H2838" s="58" t="s">
        <v>568</v>
      </c>
      <c r="I2838" s="59" t="s">
        <v>42</v>
      </c>
      <c r="J2838" s="96">
        <v>186.32</v>
      </c>
      <c r="K2838" s="60">
        <f t="shared" si="65"/>
        <v>186.32</v>
      </c>
      <c r="L2838" s="60"/>
      <c r="M2838" s="55" t="s">
        <v>43</v>
      </c>
      <c r="N2838" s="60">
        <f t="shared" si="63"/>
        <v>186.32</v>
      </c>
      <c r="O2838" s="54">
        <v>45851</v>
      </c>
      <c r="P2838" s="97">
        <v>0</v>
      </c>
      <c r="R2838" t="str">
        <f t="shared" si="68"/>
        <v>Jul/25</v>
      </c>
    </row>
    <row r="2839" spans="2:18" ht="15.75" customHeight="1">
      <c r="B2839" s="54">
        <v>45851</v>
      </c>
      <c r="C2839" s="55" t="s">
        <v>320</v>
      </c>
      <c r="D2839" s="55">
        <v>2025</v>
      </c>
      <c r="E2839" s="56">
        <v>12</v>
      </c>
      <c r="F2839" s="58" t="s">
        <v>384</v>
      </c>
      <c r="G2839" s="57" t="s">
        <v>96</v>
      </c>
      <c r="H2839" s="58" t="s">
        <v>369</v>
      </c>
      <c r="I2839" s="59" t="s">
        <v>42</v>
      </c>
      <c r="J2839" s="96">
        <v>7.5</v>
      </c>
      <c r="K2839" s="60">
        <f t="shared" si="65"/>
        <v>90</v>
      </c>
      <c r="L2839" s="60"/>
      <c r="M2839" s="55" t="s">
        <v>43</v>
      </c>
      <c r="N2839" s="60">
        <f t="shared" si="63"/>
        <v>90</v>
      </c>
      <c r="O2839" s="54">
        <v>45851</v>
      </c>
      <c r="P2839" s="97">
        <v>0</v>
      </c>
      <c r="R2839" t="str">
        <f t="shared" si="68"/>
        <v>Jul/25</v>
      </c>
    </row>
    <row r="2840" spans="2:18" ht="15.75" customHeight="1">
      <c r="B2840" s="54">
        <v>45852</v>
      </c>
      <c r="C2840" s="55" t="s">
        <v>320</v>
      </c>
      <c r="D2840" s="55">
        <v>2025</v>
      </c>
      <c r="E2840" s="56">
        <v>2</v>
      </c>
      <c r="F2840" s="58" t="s">
        <v>893</v>
      </c>
      <c r="G2840" s="57" t="s">
        <v>96</v>
      </c>
      <c r="H2840" s="58" t="s">
        <v>570</v>
      </c>
      <c r="I2840" s="59" t="s">
        <v>42</v>
      </c>
      <c r="J2840" s="96">
        <v>20.399999999999999</v>
      </c>
      <c r="K2840" s="60">
        <f t="shared" si="65"/>
        <v>40.799999999999997</v>
      </c>
      <c r="L2840" s="60"/>
      <c r="M2840" s="55" t="s">
        <v>51</v>
      </c>
      <c r="N2840" s="60">
        <f t="shared" si="63"/>
        <v>40.799999999999997</v>
      </c>
      <c r="O2840" s="54">
        <v>45858</v>
      </c>
      <c r="P2840" s="97">
        <v>665420</v>
      </c>
      <c r="R2840" t="str">
        <f t="shared" si="68"/>
        <v>Jul/25</v>
      </c>
    </row>
    <row r="2841" spans="2:18" ht="15.75" customHeight="1">
      <c r="B2841" s="54">
        <v>45852</v>
      </c>
      <c r="C2841" s="55" t="s">
        <v>320</v>
      </c>
      <c r="D2841" s="55">
        <v>2025</v>
      </c>
      <c r="E2841" s="56">
        <v>12</v>
      </c>
      <c r="F2841" s="58" t="s">
        <v>649</v>
      </c>
      <c r="G2841" s="57" t="s">
        <v>96</v>
      </c>
      <c r="H2841" s="58" t="s">
        <v>570</v>
      </c>
      <c r="I2841" s="59" t="s">
        <v>42</v>
      </c>
      <c r="J2841" s="96">
        <v>17.52</v>
      </c>
      <c r="K2841" s="60">
        <f t="shared" si="65"/>
        <v>210.24</v>
      </c>
      <c r="L2841" s="60"/>
      <c r="M2841" s="55" t="s">
        <v>51</v>
      </c>
      <c r="N2841" s="60">
        <f t="shared" si="63"/>
        <v>210.24</v>
      </c>
      <c r="O2841" s="54">
        <v>45858</v>
      </c>
      <c r="P2841" s="97">
        <v>665420</v>
      </c>
      <c r="R2841" t="str">
        <f t="shared" si="68"/>
        <v>Jul/25</v>
      </c>
    </row>
    <row r="2842" spans="2:18" ht="15.75" customHeight="1">
      <c r="B2842" s="54">
        <v>45852</v>
      </c>
      <c r="C2842" s="55" t="s">
        <v>320</v>
      </c>
      <c r="D2842" s="55">
        <v>2025</v>
      </c>
      <c r="E2842" s="56">
        <v>10</v>
      </c>
      <c r="F2842" s="58" t="s">
        <v>904</v>
      </c>
      <c r="G2842" s="57" t="s">
        <v>96</v>
      </c>
      <c r="H2842" s="58" t="s">
        <v>570</v>
      </c>
      <c r="I2842" s="59" t="s">
        <v>42</v>
      </c>
      <c r="J2842" s="96">
        <v>38.64</v>
      </c>
      <c r="K2842" s="60">
        <f t="shared" si="65"/>
        <v>386.4</v>
      </c>
      <c r="L2842" s="60"/>
      <c r="M2842" s="55" t="s">
        <v>51</v>
      </c>
      <c r="N2842" s="60">
        <f t="shared" si="63"/>
        <v>386.4</v>
      </c>
      <c r="O2842" s="54">
        <v>45858</v>
      </c>
      <c r="P2842" s="97">
        <v>665420</v>
      </c>
      <c r="R2842" t="str">
        <f t="shared" si="68"/>
        <v>Jul/25</v>
      </c>
    </row>
    <row r="2843" spans="2:18" ht="15.75" customHeight="1">
      <c r="B2843" s="54">
        <v>45852</v>
      </c>
      <c r="C2843" s="55" t="s">
        <v>320</v>
      </c>
      <c r="D2843" s="55">
        <v>2025</v>
      </c>
      <c r="E2843" s="56">
        <v>20</v>
      </c>
      <c r="F2843" s="58" t="s">
        <v>615</v>
      </c>
      <c r="G2843" s="57" t="s">
        <v>96</v>
      </c>
      <c r="H2843" s="58" t="s">
        <v>570</v>
      </c>
      <c r="I2843" s="59" t="s">
        <v>42</v>
      </c>
      <c r="J2843" s="96">
        <v>19.32</v>
      </c>
      <c r="K2843" s="60">
        <f t="shared" si="65"/>
        <v>386.4</v>
      </c>
      <c r="L2843" s="60"/>
      <c r="M2843" s="55" t="s">
        <v>51</v>
      </c>
      <c r="N2843" s="60">
        <f t="shared" si="63"/>
        <v>386.4</v>
      </c>
      <c r="O2843" s="54">
        <v>45858</v>
      </c>
      <c r="P2843" s="97">
        <v>665420</v>
      </c>
      <c r="R2843" t="str">
        <f t="shared" si="68"/>
        <v>Jul/25</v>
      </c>
    </row>
    <row r="2844" spans="2:18" ht="15.75" customHeight="1">
      <c r="B2844" s="54">
        <v>45852</v>
      </c>
      <c r="C2844" s="55" t="s">
        <v>320</v>
      </c>
      <c r="D2844" s="55">
        <v>2025</v>
      </c>
      <c r="E2844" s="56">
        <v>2</v>
      </c>
      <c r="F2844" s="58" t="s">
        <v>304</v>
      </c>
      <c r="G2844" s="57" t="s">
        <v>96</v>
      </c>
      <c r="H2844" s="58" t="s">
        <v>570</v>
      </c>
      <c r="I2844" s="59" t="s">
        <v>42</v>
      </c>
      <c r="J2844" s="96">
        <v>19.2</v>
      </c>
      <c r="K2844" s="60">
        <f t="shared" si="65"/>
        <v>38.4</v>
      </c>
      <c r="L2844" s="60"/>
      <c r="M2844" s="55" t="s">
        <v>51</v>
      </c>
      <c r="N2844" s="60">
        <f t="shared" si="63"/>
        <v>38.4</v>
      </c>
      <c r="O2844" s="54">
        <v>45858</v>
      </c>
      <c r="P2844" s="97">
        <v>665420</v>
      </c>
      <c r="R2844" t="str">
        <f t="shared" si="68"/>
        <v>Jul/25</v>
      </c>
    </row>
    <row r="2845" spans="2:18" ht="15.75" customHeight="1">
      <c r="B2845" s="54">
        <v>45852</v>
      </c>
      <c r="C2845" s="55" t="s">
        <v>320</v>
      </c>
      <c r="D2845" s="55">
        <v>2025</v>
      </c>
      <c r="E2845" s="56">
        <v>1</v>
      </c>
      <c r="F2845" s="58" t="s">
        <v>1090</v>
      </c>
      <c r="G2845" s="57" t="s">
        <v>96</v>
      </c>
      <c r="H2845" s="58" t="s">
        <v>570</v>
      </c>
      <c r="I2845" s="59" t="s">
        <v>42</v>
      </c>
      <c r="J2845" s="96">
        <v>17.399999999999999</v>
      </c>
      <c r="K2845" s="60">
        <f t="shared" si="65"/>
        <v>17.399999999999999</v>
      </c>
      <c r="L2845" s="60"/>
      <c r="M2845" s="55" t="s">
        <v>51</v>
      </c>
      <c r="N2845" s="60">
        <f t="shared" si="63"/>
        <v>17.399999999999999</v>
      </c>
      <c r="O2845" s="54">
        <v>45858</v>
      </c>
      <c r="P2845" s="97">
        <v>665420</v>
      </c>
      <c r="R2845" t="str">
        <f t="shared" si="68"/>
        <v>Jul/25</v>
      </c>
    </row>
    <row r="2846" spans="2:18" ht="15.75" customHeight="1">
      <c r="B2846" s="54">
        <v>45852</v>
      </c>
      <c r="C2846" s="55" t="s">
        <v>320</v>
      </c>
      <c r="D2846" s="55">
        <v>2025</v>
      </c>
      <c r="E2846" s="56">
        <v>4</v>
      </c>
      <c r="F2846" s="58" t="s">
        <v>495</v>
      </c>
      <c r="G2846" s="57" t="s">
        <v>96</v>
      </c>
      <c r="H2846" s="58" t="s">
        <v>570</v>
      </c>
      <c r="I2846" s="59" t="s">
        <v>42</v>
      </c>
      <c r="J2846" s="96">
        <v>18.18</v>
      </c>
      <c r="K2846" s="60">
        <f t="shared" si="65"/>
        <v>72.72</v>
      </c>
      <c r="L2846" s="60"/>
      <c r="M2846" s="55" t="s">
        <v>51</v>
      </c>
      <c r="N2846" s="60">
        <f t="shared" si="63"/>
        <v>72.72</v>
      </c>
      <c r="O2846" s="54">
        <v>45858</v>
      </c>
      <c r="P2846" s="97">
        <v>665420</v>
      </c>
      <c r="R2846" t="str">
        <f t="shared" si="68"/>
        <v>Jul/25</v>
      </c>
    </row>
    <row r="2847" spans="2:18" ht="15.75" customHeight="1">
      <c r="B2847" s="54">
        <v>45852</v>
      </c>
      <c r="C2847" s="55" t="s">
        <v>320</v>
      </c>
      <c r="D2847" s="55">
        <v>2025</v>
      </c>
      <c r="E2847" s="56">
        <v>3</v>
      </c>
      <c r="F2847" s="58" t="s">
        <v>1091</v>
      </c>
      <c r="G2847" s="57" t="s">
        <v>96</v>
      </c>
      <c r="H2847" s="58" t="s">
        <v>570</v>
      </c>
      <c r="I2847" s="59" t="s">
        <v>42</v>
      </c>
      <c r="J2847" s="96">
        <v>16.38</v>
      </c>
      <c r="K2847" s="60">
        <f t="shared" si="65"/>
        <v>49.14</v>
      </c>
      <c r="L2847" s="60"/>
      <c r="M2847" s="55" t="s">
        <v>51</v>
      </c>
      <c r="N2847" s="60">
        <f t="shared" si="63"/>
        <v>49.14</v>
      </c>
      <c r="O2847" s="54">
        <v>45858</v>
      </c>
      <c r="P2847" s="97">
        <v>665420</v>
      </c>
      <c r="R2847" t="str">
        <f t="shared" si="68"/>
        <v>Jul/25</v>
      </c>
    </row>
    <row r="2848" spans="2:18" ht="15.75" customHeight="1">
      <c r="B2848" s="54">
        <v>45852</v>
      </c>
      <c r="C2848" s="55" t="s">
        <v>320</v>
      </c>
      <c r="D2848" s="55">
        <v>2025</v>
      </c>
      <c r="E2848" s="56">
        <v>3</v>
      </c>
      <c r="F2848" s="58" t="s">
        <v>1092</v>
      </c>
      <c r="G2848" s="57" t="s">
        <v>96</v>
      </c>
      <c r="H2848" s="58" t="s">
        <v>570</v>
      </c>
      <c r="I2848" s="59" t="s">
        <v>42</v>
      </c>
      <c r="J2848" s="96">
        <v>19</v>
      </c>
      <c r="K2848" s="60">
        <f t="shared" si="65"/>
        <v>57</v>
      </c>
      <c r="L2848" s="60"/>
      <c r="M2848" s="55" t="s">
        <v>51</v>
      </c>
      <c r="N2848" s="60">
        <f t="shared" si="63"/>
        <v>57</v>
      </c>
      <c r="O2848" s="54">
        <v>45858</v>
      </c>
      <c r="P2848" s="97">
        <v>665420</v>
      </c>
      <c r="R2848" t="str">
        <f t="shared" si="68"/>
        <v>Jul/25</v>
      </c>
    </row>
    <row r="2849" spans="2:18" ht="15.75" customHeight="1">
      <c r="B2849" s="54">
        <v>45852</v>
      </c>
      <c r="C2849" s="55" t="s">
        <v>320</v>
      </c>
      <c r="D2849" s="55">
        <v>2025</v>
      </c>
      <c r="E2849" s="56">
        <v>8.9600000000000009</v>
      </c>
      <c r="F2849" s="58" t="s">
        <v>488</v>
      </c>
      <c r="G2849" s="57" t="s">
        <v>46</v>
      </c>
      <c r="H2849" s="58" t="s">
        <v>250</v>
      </c>
      <c r="I2849" s="59" t="s">
        <v>42</v>
      </c>
      <c r="J2849" s="96">
        <v>33.148200000000003</v>
      </c>
      <c r="K2849" s="60">
        <f t="shared" si="65"/>
        <v>297.00787200000008</v>
      </c>
      <c r="L2849" s="60"/>
      <c r="M2849" s="55" t="s">
        <v>51</v>
      </c>
      <c r="N2849" s="60">
        <f t="shared" si="63"/>
        <v>297.00787200000008</v>
      </c>
      <c r="O2849" s="54">
        <v>45858</v>
      </c>
      <c r="P2849" s="97">
        <v>2458164</v>
      </c>
      <c r="R2849" t="str">
        <f t="shared" si="68"/>
        <v>Jul/25</v>
      </c>
    </row>
    <row r="2850" spans="2:18" ht="15.75" customHeight="1">
      <c r="B2850" s="54">
        <v>45852</v>
      </c>
      <c r="C2850" s="55" t="s">
        <v>320</v>
      </c>
      <c r="D2850" s="55">
        <v>2025</v>
      </c>
      <c r="E2850" s="56">
        <v>12</v>
      </c>
      <c r="F2850" s="58" t="s">
        <v>87</v>
      </c>
      <c r="G2850" s="57" t="s">
        <v>40</v>
      </c>
      <c r="H2850" s="58" t="s">
        <v>667</v>
      </c>
      <c r="I2850" s="59" t="s">
        <v>42</v>
      </c>
      <c r="J2850" s="96">
        <v>52</v>
      </c>
      <c r="K2850" s="60">
        <f t="shared" si="65"/>
        <v>624</v>
      </c>
      <c r="L2850" s="60"/>
      <c r="M2850" s="55" t="s">
        <v>51</v>
      </c>
      <c r="N2850" s="60">
        <f t="shared" si="63"/>
        <v>624</v>
      </c>
      <c r="O2850" s="54">
        <v>45866</v>
      </c>
      <c r="P2850" s="97">
        <v>548283</v>
      </c>
      <c r="R2850" t="str">
        <f t="shared" si="68"/>
        <v>Jul/25</v>
      </c>
    </row>
    <row r="2851" spans="2:18" ht="15.75" customHeight="1">
      <c r="B2851" s="54">
        <v>45852</v>
      </c>
      <c r="C2851" s="55" t="s">
        <v>320</v>
      </c>
      <c r="D2851" s="55">
        <v>2025</v>
      </c>
      <c r="E2851" s="56">
        <v>2</v>
      </c>
      <c r="F2851" s="58" t="s">
        <v>659</v>
      </c>
      <c r="G2851" s="57" t="s">
        <v>40</v>
      </c>
      <c r="H2851" s="58" t="s">
        <v>667</v>
      </c>
      <c r="I2851" s="59" t="s">
        <v>42</v>
      </c>
      <c r="J2851" s="96">
        <v>64.7</v>
      </c>
      <c r="K2851" s="60">
        <f t="shared" si="65"/>
        <v>129.4</v>
      </c>
      <c r="L2851" s="60"/>
      <c r="M2851" s="55" t="s">
        <v>51</v>
      </c>
      <c r="N2851" s="60">
        <f t="shared" si="63"/>
        <v>129.4</v>
      </c>
      <c r="O2851" s="54">
        <v>45866</v>
      </c>
      <c r="P2851" s="97">
        <v>548283</v>
      </c>
      <c r="R2851" t="str">
        <f t="shared" si="68"/>
        <v>Jul/25</v>
      </c>
    </row>
    <row r="2852" spans="2:18" ht="15.75" customHeight="1">
      <c r="B2852" s="54">
        <v>45852</v>
      </c>
      <c r="C2852" s="55" t="s">
        <v>320</v>
      </c>
      <c r="D2852" s="55">
        <v>2025</v>
      </c>
      <c r="E2852" s="56">
        <v>6</v>
      </c>
      <c r="F2852" s="58" t="s">
        <v>676</v>
      </c>
      <c r="G2852" s="57" t="s">
        <v>40</v>
      </c>
      <c r="H2852" s="58" t="s">
        <v>181</v>
      </c>
      <c r="I2852" s="59" t="s">
        <v>42</v>
      </c>
      <c r="J2852" s="96">
        <v>69</v>
      </c>
      <c r="K2852" s="60">
        <f t="shared" si="65"/>
        <v>414</v>
      </c>
      <c r="L2852" s="60"/>
      <c r="M2852" s="55" t="s">
        <v>51</v>
      </c>
      <c r="N2852" s="60">
        <f t="shared" si="63"/>
        <v>414</v>
      </c>
      <c r="O2852" s="54">
        <v>45867</v>
      </c>
      <c r="P2852" s="97">
        <v>6686</v>
      </c>
      <c r="R2852" t="str">
        <f t="shared" si="68"/>
        <v>Jul/25</v>
      </c>
    </row>
    <row r="2853" spans="2:18" ht="15.75" customHeight="1">
      <c r="B2853" s="54">
        <v>45852</v>
      </c>
      <c r="C2853" s="55" t="s">
        <v>320</v>
      </c>
      <c r="D2853" s="55">
        <v>2025</v>
      </c>
      <c r="E2853" s="56">
        <v>6</v>
      </c>
      <c r="F2853" s="58" t="s">
        <v>632</v>
      </c>
      <c r="G2853" s="57" t="s">
        <v>40</v>
      </c>
      <c r="H2853" s="58" t="s">
        <v>181</v>
      </c>
      <c r="I2853" s="59" t="s">
        <v>42</v>
      </c>
      <c r="J2853" s="96">
        <v>39</v>
      </c>
      <c r="K2853" s="60">
        <f t="shared" si="65"/>
        <v>234</v>
      </c>
      <c r="L2853" s="60"/>
      <c r="M2853" s="55" t="s">
        <v>51</v>
      </c>
      <c r="N2853" s="60">
        <f t="shared" si="63"/>
        <v>234</v>
      </c>
      <c r="O2853" s="54">
        <v>45867</v>
      </c>
      <c r="P2853" s="97">
        <v>6686</v>
      </c>
      <c r="R2853" t="str">
        <f t="shared" si="68"/>
        <v>Jul/25</v>
      </c>
    </row>
    <row r="2854" spans="2:18" ht="15.75" customHeight="1">
      <c r="B2854" s="54">
        <v>45852</v>
      </c>
      <c r="C2854" s="55" t="s">
        <v>320</v>
      </c>
      <c r="D2854" s="55">
        <v>2025</v>
      </c>
      <c r="E2854" s="56">
        <v>2</v>
      </c>
      <c r="F2854" s="58" t="s">
        <v>741</v>
      </c>
      <c r="G2854" s="57" t="s">
        <v>40</v>
      </c>
      <c r="H2854" s="58" t="s">
        <v>181</v>
      </c>
      <c r="I2854" s="59" t="s">
        <v>42</v>
      </c>
      <c r="J2854" s="96">
        <v>225</v>
      </c>
      <c r="K2854" s="60">
        <f t="shared" si="65"/>
        <v>450</v>
      </c>
      <c r="L2854" s="60"/>
      <c r="M2854" s="55" t="s">
        <v>51</v>
      </c>
      <c r="N2854" s="60">
        <f t="shared" si="63"/>
        <v>450</v>
      </c>
      <c r="O2854" s="54">
        <v>45867</v>
      </c>
      <c r="P2854" s="97">
        <v>6686</v>
      </c>
      <c r="R2854" t="str">
        <f t="shared" si="68"/>
        <v>Jul/25</v>
      </c>
    </row>
    <row r="2855" spans="2:18" ht="15.75" customHeight="1">
      <c r="B2855" s="54">
        <v>45852</v>
      </c>
      <c r="C2855" s="55" t="s">
        <v>320</v>
      </c>
      <c r="D2855" s="55">
        <v>2025</v>
      </c>
      <c r="E2855" s="56">
        <v>7</v>
      </c>
      <c r="F2855" s="58" t="s">
        <v>1076</v>
      </c>
      <c r="G2855" s="57" t="s">
        <v>40</v>
      </c>
      <c r="H2855" s="58" t="s">
        <v>91</v>
      </c>
      <c r="I2855" s="59" t="s">
        <v>42</v>
      </c>
      <c r="J2855" s="96">
        <v>130</v>
      </c>
      <c r="K2855" s="60">
        <f t="shared" si="65"/>
        <v>910</v>
      </c>
      <c r="L2855" s="60"/>
      <c r="M2855" s="55" t="s">
        <v>51</v>
      </c>
      <c r="N2855" s="60">
        <f t="shared" si="63"/>
        <v>910</v>
      </c>
      <c r="O2855" s="54">
        <v>45873</v>
      </c>
      <c r="P2855" s="97">
        <v>11017</v>
      </c>
      <c r="R2855" t="str">
        <f t="shared" si="68"/>
        <v>Jul/25</v>
      </c>
    </row>
    <row r="2856" spans="2:18" ht="15.75" customHeight="1">
      <c r="B2856" s="54">
        <v>45852</v>
      </c>
      <c r="C2856" s="55" t="s">
        <v>320</v>
      </c>
      <c r="D2856" s="55">
        <v>2025</v>
      </c>
      <c r="E2856" s="56">
        <v>1</v>
      </c>
      <c r="F2856" s="58" t="s">
        <v>932</v>
      </c>
      <c r="G2856" s="57" t="s">
        <v>40</v>
      </c>
      <c r="H2856" s="58" t="s">
        <v>91</v>
      </c>
      <c r="I2856" s="59" t="s">
        <v>42</v>
      </c>
      <c r="J2856" s="96">
        <v>269</v>
      </c>
      <c r="K2856" s="60">
        <f t="shared" si="65"/>
        <v>269</v>
      </c>
      <c r="L2856" s="60"/>
      <c r="M2856" s="55" t="s">
        <v>51</v>
      </c>
      <c r="N2856" s="60">
        <f t="shared" si="63"/>
        <v>269</v>
      </c>
      <c r="O2856" s="54">
        <v>45873</v>
      </c>
      <c r="P2856" s="97">
        <v>11017</v>
      </c>
      <c r="R2856" t="str">
        <f t="shared" si="68"/>
        <v>Jul/25</v>
      </c>
    </row>
    <row r="2857" spans="2:18" ht="15.75" customHeight="1">
      <c r="B2857" s="54">
        <v>45852</v>
      </c>
      <c r="C2857" s="55" t="s">
        <v>320</v>
      </c>
      <c r="D2857" s="55">
        <v>2025</v>
      </c>
      <c r="E2857" s="56">
        <v>1</v>
      </c>
      <c r="F2857" s="58" t="s">
        <v>1093</v>
      </c>
      <c r="G2857" s="57" t="s">
        <v>57</v>
      </c>
      <c r="H2857" s="58" t="s">
        <v>342</v>
      </c>
      <c r="I2857" s="59" t="s">
        <v>42</v>
      </c>
      <c r="J2857" s="96">
        <v>231</v>
      </c>
      <c r="K2857" s="60">
        <f t="shared" si="65"/>
        <v>231</v>
      </c>
      <c r="L2857" s="60"/>
      <c r="M2857" s="55" t="s">
        <v>43</v>
      </c>
      <c r="N2857" s="60">
        <f t="shared" si="63"/>
        <v>231</v>
      </c>
      <c r="O2857" s="54">
        <v>45852</v>
      </c>
      <c r="P2857" s="97">
        <v>0</v>
      </c>
      <c r="R2857" t="str">
        <f t="shared" si="68"/>
        <v>Jul/25</v>
      </c>
    </row>
    <row r="2858" spans="2:18" ht="15.75" customHeight="1">
      <c r="B2858" s="54">
        <v>45852</v>
      </c>
      <c r="C2858" s="55" t="s">
        <v>320</v>
      </c>
      <c r="D2858" s="55">
        <v>2025</v>
      </c>
      <c r="E2858" s="56">
        <v>1</v>
      </c>
      <c r="F2858" s="58" t="s">
        <v>39</v>
      </c>
      <c r="G2858" s="57" t="s">
        <v>40</v>
      </c>
      <c r="H2858" s="58" t="s">
        <v>300</v>
      </c>
      <c r="I2858" s="59" t="s">
        <v>42</v>
      </c>
      <c r="J2858" s="96">
        <v>387</v>
      </c>
      <c r="K2858" s="60">
        <f t="shared" si="65"/>
        <v>387</v>
      </c>
      <c r="L2858" s="60"/>
      <c r="M2858" s="55" t="s">
        <v>43</v>
      </c>
      <c r="N2858" s="60">
        <f t="shared" si="63"/>
        <v>387</v>
      </c>
      <c r="O2858" s="54">
        <v>45852</v>
      </c>
      <c r="P2858" s="97">
        <v>0</v>
      </c>
      <c r="R2858" t="str">
        <f t="shared" si="68"/>
        <v>Jul/25</v>
      </c>
    </row>
    <row r="2859" spans="2:18" ht="15.75" customHeight="1">
      <c r="B2859" s="54">
        <v>45852</v>
      </c>
      <c r="C2859" s="55" t="s">
        <v>320</v>
      </c>
      <c r="D2859" s="55">
        <v>2025</v>
      </c>
      <c r="E2859" s="56">
        <v>1</v>
      </c>
      <c r="F2859" s="58" t="s">
        <v>714</v>
      </c>
      <c r="G2859" s="57" t="s">
        <v>46</v>
      </c>
      <c r="H2859" s="58" t="s">
        <v>594</v>
      </c>
      <c r="I2859" s="59" t="s">
        <v>42</v>
      </c>
      <c r="J2859" s="96">
        <v>140.51</v>
      </c>
      <c r="K2859" s="60">
        <f t="shared" si="65"/>
        <v>140.51</v>
      </c>
      <c r="L2859" s="60"/>
      <c r="M2859" s="55" t="s">
        <v>51</v>
      </c>
      <c r="N2859" s="60">
        <f t="shared" si="63"/>
        <v>140.51</v>
      </c>
      <c r="O2859" s="54">
        <v>45866</v>
      </c>
      <c r="P2859" s="97">
        <v>955283</v>
      </c>
      <c r="R2859" t="str">
        <f t="shared" si="68"/>
        <v>Jul/25</v>
      </c>
    </row>
    <row r="2860" spans="2:18" ht="15.75" customHeight="1">
      <c r="B2860" s="54">
        <v>45852</v>
      </c>
      <c r="C2860" s="55" t="s">
        <v>320</v>
      </c>
      <c r="D2860" s="55">
        <v>2025</v>
      </c>
      <c r="E2860" s="56">
        <v>0.96</v>
      </c>
      <c r="F2860" s="58" t="s">
        <v>1094</v>
      </c>
      <c r="G2860" s="57" t="s">
        <v>46</v>
      </c>
      <c r="H2860" s="58" t="s">
        <v>594</v>
      </c>
      <c r="I2860" s="59" t="s">
        <v>42</v>
      </c>
      <c r="J2860" s="96">
        <v>95</v>
      </c>
      <c r="K2860" s="60">
        <f t="shared" si="65"/>
        <v>91.2</v>
      </c>
      <c r="L2860" s="60"/>
      <c r="M2860" s="55" t="s">
        <v>51</v>
      </c>
      <c r="N2860" s="60">
        <f t="shared" si="63"/>
        <v>91.2</v>
      </c>
      <c r="O2860" s="54">
        <v>45866</v>
      </c>
      <c r="P2860" s="97">
        <v>955283</v>
      </c>
      <c r="R2860" t="str">
        <f t="shared" si="68"/>
        <v>Jul/25</v>
      </c>
    </row>
    <row r="2861" spans="2:18" ht="15.75" customHeight="1">
      <c r="B2861" s="54">
        <v>45853</v>
      </c>
      <c r="C2861" s="55" t="s">
        <v>320</v>
      </c>
      <c r="D2861" s="55">
        <v>2025</v>
      </c>
      <c r="E2861" s="56">
        <v>8</v>
      </c>
      <c r="F2861" s="58" t="s">
        <v>64</v>
      </c>
      <c r="G2861" s="57" t="s">
        <v>46</v>
      </c>
      <c r="H2861" s="58" t="s">
        <v>65</v>
      </c>
      <c r="I2861" s="59" t="s">
        <v>42</v>
      </c>
      <c r="J2861" s="96">
        <v>32.99</v>
      </c>
      <c r="K2861" s="60">
        <f t="shared" si="65"/>
        <v>263.92</v>
      </c>
      <c r="L2861" s="60"/>
      <c r="M2861" s="55" t="s">
        <v>43</v>
      </c>
      <c r="N2861" s="60">
        <f t="shared" si="63"/>
        <v>263.92</v>
      </c>
      <c r="O2861" s="54">
        <v>45853</v>
      </c>
      <c r="P2861" s="97">
        <v>22378</v>
      </c>
      <c r="R2861" t="str">
        <f t="shared" si="68"/>
        <v>Jul/25</v>
      </c>
    </row>
    <row r="2862" spans="2:18" ht="15.75" customHeight="1">
      <c r="B2862" s="54">
        <v>45853</v>
      </c>
      <c r="C2862" s="55" t="s">
        <v>320</v>
      </c>
      <c r="D2862" s="55">
        <v>2025</v>
      </c>
      <c r="E2862" s="56">
        <v>4</v>
      </c>
      <c r="F2862" s="58" t="s">
        <v>66</v>
      </c>
      <c r="G2862" s="57" t="s">
        <v>46</v>
      </c>
      <c r="H2862" s="58" t="s">
        <v>65</v>
      </c>
      <c r="I2862" s="59" t="s">
        <v>42</v>
      </c>
      <c r="J2862" s="96">
        <v>27</v>
      </c>
      <c r="K2862" s="60">
        <f t="shared" si="65"/>
        <v>108</v>
      </c>
      <c r="L2862" s="60"/>
      <c r="M2862" s="55" t="s">
        <v>43</v>
      </c>
      <c r="N2862" s="60">
        <f t="shared" si="63"/>
        <v>108</v>
      </c>
      <c r="O2862" s="54">
        <v>45853</v>
      </c>
      <c r="P2862" s="97">
        <v>22378</v>
      </c>
      <c r="R2862" t="str">
        <f t="shared" si="68"/>
        <v>Jul/25</v>
      </c>
    </row>
    <row r="2863" spans="2:18" ht="15.75" customHeight="1">
      <c r="B2863" s="54">
        <v>45853</v>
      </c>
      <c r="C2863" s="55" t="s">
        <v>320</v>
      </c>
      <c r="D2863" s="55">
        <v>2025</v>
      </c>
      <c r="E2863" s="56">
        <v>2</v>
      </c>
      <c r="F2863" s="58" t="s">
        <v>1036</v>
      </c>
      <c r="G2863" s="57" t="s">
        <v>46</v>
      </c>
      <c r="H2863" s="58" t="s">
        <v>65</v>
      </c>
      <c r="I2863" s="59" t="s">
        <v>42</v>
      </c>
      <c r="J2863" s="96">
        <v>35.9</v>
      </c>
      <c r="K2863" s="60">
        <f t="shared" si="65"/>
        <v>71.8</v>
      </c>
      <c r="L2863" s="60"/>
      <c r="M2863" s="55" t="s">
        <v>51</v>
      </c>
      <c r="N2863" s="60">
        <f t="shared" si="63"/>
        <v>71.8</v>
      </c>
      <c r="O2863" s="54">
        <v>45853</v>
      </c>
      <c r="P2863" s="97">
        <v>22405</v>
      </c>
      <c r="R2863" t="str">
        <f t="shared" si="68"/>
        <v>Jul/25</v>
      </c>
    </row>
    <row r="2864" spans="2:18" ht="15.75" customHeight="1">
      <c r="B2864" s="54">
        <v>45853</v>
      </c>
      <c r="C2864" s="55" t="s">
        <v>320</v>
      </c>
      <c r="D2864" s="55">
        <v>2025</v>
      </c>
      <c r="E2864" s="56">
        <v>1</v>
      </c>
      <c r="F2864" s="58" t="s">
        <v>1095</v>
      </c>
      <c r="G2864" s="57" t="s">
        <v>46</v>
      </c>
      <c r="H2864" s="58" t="s">
        <v>369</v>
      </c>
      <c r="I2864" s="59" t="s">
        <v>42</v>
      </c>
      <c r="J2864" s="96">
        <v>90</v>
      </c>
      <c r="K2864" s="60">
        <f t="shared" si="65"/>
        <v>90</v>
      </c>
      <c r="L2864" s="60"/>
      <c r="M2864" s="55" t="s">
        <v>43</v>
      </c>
      <c r="N2864" s="60">
        <f t="shared" si="63"/>
        <v>90</v>
      </c>
      <c r="O2864" s="54">
        <v>45853</v>
      </c>
      <c r="P2864" s="97">
        <v>0</v>
      </c>
      <c r="R2864" t="str">
        <f t="shared" si="68"/>
        <v>Jul/25</v>
      </c>
    </row>
    <row r="2865" spans="2:18" ht="15.75" customHeight="1">
      <c r="B2865" s="54">
        <v>45853</v>
      </c>
      <c r="C2865" s="55" t="s">
        <v>320</v>
      </c>
      <c r="D2865" s="55">
        <v>2025</v>
      </c>
      <c r="E2865" s="56">
        <v>3</v>
      </c>
      <c r="F2865" s="58" t="s">
        <v>718</v>
      </c>
      <c r="G2865" s="57" t="s">
        <v>46</v>
      </c>
      <c r="H2865" s="58" t="s">
        <v>68</v>
      </c>
      <c r="I2865" s="59" t="s">
        <v>42</v>
      </c>
      <c r="J2865" s="96">
        <v>37</v>
      </c>
      <c r="K2865" s="60">
        <f t="shared" si="65"/>
        <v>111</v>
      </c>
      <c r="L2865" s="60"/>
      <c r="M2865" s="55" t="s">
        <v>51</v>
      </c>
      <c r="N2865" s="60">
        <f t="shared" si="63"/>
        <v>111</v>
      </c>
      <c r="O2865" s="54">
        <v>45860</v>
      </c>
      <c r="P2865" s="97">
        <v>1348647</v>
      </c>
      <c r="R2865" t="str">
        <f t="shared" si="68"/>
        <v>Jul/25</v>
      </c>
    </row>
    <row r="2866" spans="2:18" ht="15.75" customHeight="1">
      <c r="B2866" s="54">
        <v>45853</v>
      </c>
      <c r="C2866" s="55" t="s">
        <v>320</v>
      </c>
      <c r="D2866" s="55">
        <v>2025</v>
      </c>
      <c r="E2866" s="56">
        <v>3</v>
      </c>
      <c r="F2866" s="58" t="s">
        <v>251</v>
      </c>
      <c r="G2866" s="57" t="s">
        <v>46</v>
      </c>
      <c r="H2866" s="58" t="s">
        <v>68</v>
      </c>
      <c r="I2866" s="59" t="s">
        <v>42</v>
      </c>
      <c r="J2866" s="96">
        <v>75.900000000000006</v>
      </c>
      <c r="K2866" s="60">
        <f t="shared" si="65"/>
        <v>227.70000000000002</v>
      </c>
      <c r="L2866" s="60"/>
      <c r="M2866" s="55" t="s">
        <v>51</v>
      </c>
      <c r="N2866" s="60">
        <f t="shared" si="63"/>
        <v>227.70000000000002</v>
      </c>
      <c r="O2866" s="54">
        <v>45860</v>
      </c>
      <c r="P2866" s="97">
        <v>1348647</v>
      </c>
      <c r="R2866" t="str">
        <f t="shared" si="68"/>
        <v>Jul/25</v>
      </c>
    </row>
    <row r="2867" spans="2:18" ht="15.75" customHeight="1">
      <c r="B2867" s="54">
        <v>45853</v>
      </c>
      <c r="C2867" s="55" t="s">
        <v>320</v>
      </c>
      <c r="D2867" s="55">
        <v>2025</v>
      </c>
      <c r="E2867" s="56">
        <v>3</v>
      </c>
      <c r="F2867" s="58" t="s">
        <v>814</v>
      </c>
      <c r="G2867" s="57" t="s">
        <v>40</v>
      </c>
      <c r="H2867" s="58" t="s">
        <v>223</v>
      </c>
      <c r="I2867" s="59" t="s">
        <v>42</v>
      </c>
      <c r="J2867" s="96">
        <v>150</v>
      </c>
      <c r="K2867" s="60">
        <f t="shared" si="65"/>
        <v>450</v>
      </c>
      <c r="L2867" s="60"/>
      <c r="M2867" s="55" t="s">
        <v>51</v>
      </c>
      <c r="N2867" s="60">
        <f t="shared" si="63"/>
        <v>450</v>
      </c>
      <c r="O2867" s="54">
        <v>45860</v>
      </c>
      <c r="P2867" s="97">
        <v>1420134</v>
      </c>
      <c r="R2867" t="str">
        <f t="shared" si="68"/>
        <v>Jul/25</v>
      </c>
    </row>
    <row r="2868" spans="2:18" ht="15.75" customHeight="1">
      <c r="B2868" s="54">
        <v>45853</v>
      </c>
      <c r="C2868" s="55" t="s">
        <v>320</v>
      </c>
      <c r="D2868" s="55">
        <v>2025</v>
      </c>
      <c r="E2868" s="56">
        <v>24</v>
      </c>
      <c r="F2868" s="58" t="s">
        <v>190</v>
      </c>
      <c r="G2868" s="57" t="s">
        <v>96</v>
      </c>
      <c r="H2868" s="58" t="s">
        <v>223</v>
      </c>
      <c r="I2868" s="59" t="s">
        <v>42</v>
      </c>
      <c r="J2868" s="96">
        <v>6.78</v>
      </c>
      <c r="K2868" s="60">
        <f t="shared" si="65"/>
        <v>162.72</v>
      </c>
      <c r="L2868" s="60"/>
      <c r="M2868" s="55" t="s">
        <v>51</v>
      </c>
      <c r="N2868" s="60">
        <f t="shared" si="63"/>
        <v>162.72</v>
      </c>
      <c r="O2868" s="54">
        <v>45860</v>
      </c>
      <c r="P2868" s="97">
        <v>1420134</v>
      </c>
      <c r="R2868" t="str">
        <f t="shared" si="68"/>
        <v>Jul/25</v>
      </c>
    </row>
    <row r="2869" spans="2:18" ht="15.75" customHeight="1">
      <c r="B2869" s="54">
        <v>45853</v>
      </c>
      <c r="C2869" s="55" t="s">
        <v>320</v>
      </c>
      <c r="D2869" s="55">
        <v>2025</v>
      </c>
      <c r="E2869" s="56">
        <v>72</v>
      </c>
      <c r="F2869" s="58" t="s">
        <v>668</v>
      </c>
      <c r="G2869" s="57" t="s">
        <v>40</v>
      </c>
      <c r="H2869" s="58" t="s">
        <v>223</v>
      </c>
      <c r="I2869" s="59" t="s">
        <v>42</v>
      </c>
      <c r="J2869" s="96">
        <v>6.78</v>
      </c>
      <c r="K2869" s="60">
        <f t="shared" si="65"/>
        <v>488.16</v>
      </c>
      <c r="L2869" s="60"/>
      <c r="M2869" s="55" t="s">
        <v>51</v>
      </c>
      <c r="N2869" s="60">
        <f t="shared" si="63"/>
        <v>488.16</v>
      </c>
      <c r="O2869" s="54">
        <v>45860</v>
      </c>
      <c r="P2869" s="97">
        <v>1420134</v>
      </c>
      <c r="R2869" t="str">
        <f t="shared" si="68"/>
        <v>Jul/25</v>
      </c>
    </row>
    <row r="2870" spans="2:18" ht="15.75" customHeight="1">
      <c r="B2870" s="54">
        <v>45853</v>
      </c>
      <c r="C2870" s="55" t="s">
        <v>320</v>
      </c>
      <c r="D2870" s="55">
        <v>2025</v>
      </c>
      <c r="E2870" s="56">
        <v>96</v>
      </c>
      <c r="F2870" s="58" t="s">
        <v>188</v>
      </c>
      <c r="G2870" s="57" t="s">
        <v>96</v>
      </c>
      <c r="H2870" s="58" t="s">
        <v>223</v>
      </c>
      <c r="I2870" s="59" t="s">
        <v>42</v>
      </c>
      <c r="J2870" s="96">
        <v>6.78</v>
      </c>
      <c r="K2870" s="60">
        <f t="shared" si="65"/>
        <v>650.88</v>
      </c>
      <c r="L2870" s="60"/>
      <c r="M2870" s="55" t="s">
        <v>51</v>
      </c>
      <c r="N2870" s="60">
        <f t="shared" si="63"/>
        <v>650.88</v>
      </c>
      <c r="O2870" s="54">
        <v>45860</v>
      </c>
      <c r="P2870" s="97">
        <v>1420134</v>
      </c>
      <c r="R2870" t="str">
        <f t="shared" si="68"/>
        <v>Jul/25</v>
      </c>
    </row>
    <row r="2871" spans="2:18" ht="15.75" customHeight="1">
      <c r="B2871" s="54">
        <v>45853</v>
      </c>
      <c r="C2871" s="55" t="s">
        <v>320</v>
      </c>
      <c r="D2871" s="55">
        <v>2025</v>
      </c>
      <c r="E2871" s="56">
        <v>7</v>
      </c>
      <c r="F2871" s="58" t="s">
        <v>760</v>
      </c>
      <c r="G2871" s="57" t="s">
        <v>46</v>
      </c>
      <c r="H2871" s="58" t="s">
        <v>223</v>
      </c>
      <c r="I2871" s="59" t="s">
        <v>42</v>
      </c>
      <c r="J2871" s="96">
        <v>19.989999999999998</v>
      </c>
      <c r="K2871" s="60">
        <f t="shared" si="65"/>
        <v>139.92999999999998</v>
      </c>
      <c r="L2871" s="60"/>
      <c r="M2871" s="55" t="s">
        <v>51</v>
      </c>
      <c r="N2871" s="60">
        <f t="shared" si="63"/>
        <v>139.92999999999998</v>
      </c>
      <c r="O2871" s="54">
        <v>45860</v>
      </c>
      <c r="P2871" s="97">
        <v>1420134</v>
      </c>
      <c r="R2871" t="str">
        <f t="shared" si="68"/>
        <v>Jul/25</v>
      </c>
    </row>
    <row r="2872" spans="2:18" ht="15.75" customHeight="1">
      <c r="B2872" s="54">
        <v>45853</v>
      </c>
      <c r="C2872" s="55" t="s">
        <v>320</v>
      </c>
      <c r="D2872" s="55">
        <v>2025</v>
      </c>
      <c r="E2872" s="56">
        <v>8</v>
      </c>
      <c r="F2872" s="58" t="s">
        <v>896</v>
      </c>
      <c r="G2872" s="57" t="s">
        <v>46</v>
      </c>
      <c r="H2872" s="58" t="s">
        <v>223</v>
      </c>
      <c r="I2872" s="59" t="s">
        <v>42</v>
      </c>
      <c r="J2872" s="96">
        <v>19.989999999999998</v>
      </c>
      <c r="K2872" s="60">
        <f t="shared" si="65"/>
        <v>159.91999999999999</v>
      </c>
      <c r="L2872" s="60"/>
      <c r="M2872" s="55" t="s">
        <v>51</v>
      </c>
      <c r="N2872" s="60">
        <f t="shared" si="63"/>
        <v>159.91999999999999</v>
      </c>
      <c r="O2872" s="54">
        <v>45860</v>
      </c>
      <c r="P2872" s="97">
        <v>1420134</v>
      </c>
      <c r="R2872" t="str">
        <f t="shared" si="68"/>
        <v>Jul/25</v>
      </c>
    </row>
    <row r="2873" spans="2:18" ht="15.75" customHeight="1">
      <c r="B2873" s="54">
        <v>45853</v>
      </c>
      <c r="C2873" s="55" t="s">
        <v>320</v>
      </c>
      <c r="D2873" s="55">
        <v>2025</v>
      </c>
      <c r="E2873" s="56">
        <v>7</v>
      </c>
      <c r="F2873" s="58" t="s">
        <v>642</v>
      </c>
      <c r="G2873" s="57" t="s">
        <v>46</v>
      </c>
      <c r="H2873" s="58" t="s">
        <v>223</v>
      </c>
      <c r="I2873" s="59" t="s">
        <v>42</v>
      </c>
      <c r="J2873" s="96">
        <v>61.99</v>
      </c>
      <c r="K2873" s="60">
        <f t="shared" si="65"/>
        <v>433.93</v>
      </c>
      <c r="L2873" s="60"/>
      <c r="M2873" s="55" t="s">
        <v>51</v>
      </c>
      <c r="N2873" s="60">
        <f t="shared" si="63"/>
        <v>433.93</v>
      </c>
      <c r="O2873" s="54">
        <v>45860</v>
      </c>
      <c r="P2873" s="97">
        <v>1420134</v>
      </c>
      <c r="R2873" t="str">
        <f t="shared" si="68"/>
        <v>Jul/25</v>
      </c>
    </row>
    <row r="2874" spans="2:18" ht="15.75" customHeight="1">
      <c r="B2874" s="54">
        <v>45853</v>
      </c>
      <c r="C2874" s="55" t="s">
        <v>320</v>
      </c>
      <c r="D2874" s="55">
        <v>2025</v>
      </c>
      <c r="E2874" s="56">
        <v>1</v>
      </c>
      <c r="F2874" s="58" t="s">
        <v>843</v>
      </c>
      <c r="G2874" s="57" t="s">
        <v>40</v>
      </c>
      <c r="H2874" s="58" t="s">
        <v>223</v>
      </c>
      <c r="I2874" s="59" t="s">
        <v>42</v>
      </c>
      <c r="J2874" s="96">
        <v>97.42</v>
      </c>
      <c r="K2874" s="60">
        <f t="shared" si="65"/>
        <v>97.42</v>
      </c>
      <c r="L2874" s="60"/>
      <c r="M2874" s="55" t="s">
        <v>51</v>
      </c>
      <c r="N2874" s="60">
        <f t="shared" si="63"/>
        <v>97.42</v>
      </c>
      <c r="O2874" s="54">
        <v>45860</v>
      </c>
      <c r="P2874" s="97">
        <v>1420134</v>
      </c>
      <c r="R2874" t="str">
        <f t="shared" si="68"/>
        <v>Jul/25</v>
      </c>
    </row>
    <row r="2875" spans="2:18" ht="15.75" customHeight="1">
      <c r="B2875" s="54">
        <v>45853</v>
      </c>
      <c r="C2875" s="55" t="s">
        <v>320</v>
      </c>
      <c r="D2875" s="55">
        <v>2025</v>
      </c>
      <c r="E2875" s="56">
        <v>3</v>
      </c>
      <c r="F2875" s="58" t="s">
        <v>1084</v>
      </c>
      <c r="G2875" s="57" t="s">
        <v>46</v>
      </c>
      <c r="H2875" s="58" t="s">
        <v>1038</v>
      </c>
      <c r="I2875" s="59" t="s">
        <v>42</v>
      </c>
      <c r="J2875" s="96">
        <v>190.28</v>
      </c>
      <c r="K2875" s="60">
        <f t="shared" si="65"/>
        <v>570.84</v>
      </c>
      <c r="L2875" s="60"/>
      <c r="M2875" s="55" t="s">
        <v>51</v>
      </c>
      <c r="N2875" s="60">
        <f t="shared" si="63"/>
        <v>570.84</v>
      </c>
      <c r="O2875" s="54">
        <v>45860</v>
      </c>
      <c r="P2875" s="97">
        <v>5340811</v>
      </c>
      <c r="R2875" t="str">
        <f t="shared" si="68"/>
        <v>Jul/25</v>
      </c>
    </row>
    <row r="2876" spans="2:18" ht="15.75" customHeight="1">
      <c r="B2876" s="54">
        <v>45853</v>
      </c>
      <c r="C2876" s="55" t="s">
        <v>320</v>
      </c>
      <c r="D2876" s="55">
        <v>2025</v>
      </c>
      <c r="E2876" s="56">
        <v>4.8</v>
      </c>
      <c r="F2876" s="58" t="s">
        <v>931</v>
      </c>
      <c r="G2876" s="57" t="s">
        <v>46</v>
      </c>
      <c r="H2876" s="58" t="s">
        <v>594</v>
      </c>
      <c r="I2876" s="59" t="s">
        <v>42</v>
      </c>
      <c r="J2876" s="96">
        <v>40.549999999999997</v>
      </c>
      <c r="K2876" s="60">
        <f t="shared" si="65"/>
        <v>194.64</v>
      </c>
      <c r="L2876" s="60"/>
      <c r="M2876" s="55" t="s">
        <v>51</v>
      </c>
      <c r="N2876" s="60">
        <f t="shared" si="63"/>
        <v>194.64</v>
      </c>
      <c r="O2876" s="54">
        <v>45867</v>
      </c>
      <c r="P2876" s="97">
        <v>956223</v>
      </c>
      <c r="R2876" t="str">
        <f t="shared" si="68"/>
        <v>Jul/25</v>
      </c>
    </row>
    <row r="2877" spans="2:18" ht="15.75" customHeight="1">
      <c r="B2877" s="54">
        <v>45853</v>
      </c>
      <c r="C2877" s="55" t="s">
        <v>320</v>
      </c>
      <c r="D2877" s="55">
        <v>2025</v>
      </c>
      <c r="E2877" s="56">
        <v>2.2000000000000002</v>
      </c>
      <c r="F2877" s="58" t="s">
        <v>1081</v>
      </c>
      <c r="G2877" s="57" t="s">
        <v>46</v>
      </c>
      <c r="H2877" s="58" t="s">
        <v>790</v>
      </c>
      <c r="I2877" s="59" t="s">
        <v>42</v>
      </c>
      <c r="J2877" s="96">
        <v>27.01</v>
      </c>
      <c r="K2877" s="60">
        <f t="shared" si="65"/>
        <v>59.422000000000011</v>
      </c>
      <c r="L2877" s="60"/>
      <c r="M2877" s="55" t="s">
        <v>51</v>
      </c>
      <c r="N2877" s="60">
        <f t="shared" si="63"/>
        <v>59.422000000000011</v>
      </c>
      <c r="O2877" s="54">
        <v>45867</v>
      </c>
      <c r="P2877" s="97">
        <v>1395393</v>
      </c>
      <c r="R2877" t="str">
        <f t="shared" si="68"/>
        <v>Jul/25</v>
      </c>
    </row>
    <row r="2878" spans="2:18" ht="15.75" customHeight="1">
      <c r="B2878" s="54">
        <v>45853</v>
      </c>
      <c r="C2878" s="55" t="s">
        <v>320</v>
      </c>
      <c r="D2878" s="55">
        <v>2025</v>
      </c>
      <c r="E2878" s="56">
        <v>3</v>
      </c>
      <c r="F2878" s="58" t="s">
        <v>542</v>
      </c>
      <c r="G2878" s="57" t="s">
        <v>53</v>
      </c>
      <c r="H2878" s="58" t="s">
        <v>790</v>
      </c>
      <c r="I2878" s="59" t="s">
        <v>42</v>
      </c>
      <c r="J2878" s="96">
        <v>33.76</v>
      </c>
      <c r="K2878" s="60">
        <f t="shared" si="65"/>
        <v>101.28</v>
      </c>
      <c r="L2878" s="60"/>
      <c r="M2878" s="55" t="s">
        <v>51</v>
      </c>
      <c r="N2878" s="60">
        <f t="shared" si="63"/>
        <v>101.28</v>
      </c>
      <c r="O2878" s="54">
        <v>45867</v>
      </c>
      <c r="P2878" s="97">
        <v>1395393</v>
      </c>
      <c r="R2878" t="str">
        <f t="shared" si="68"/>
        <v>Jul/25</v>
      </c>
    </row>
    <row r="2879" spans="2:18" ht="15.75" customHeight="1">
      <c r="B2879" s="54">
        <v>45853</v>
      </c>
      <c r="C2879" s="55" t="s">
        <v>320</v>
      </c>
      <c r="D2879" s="55">
        <v>2025</v>
      </c>
      <c r="E2879" s="56">
        <v>10</v>
      </c>
      <c r="F2879" s="58" t="s">
        <v>67</v>
      </c>
      <c r="G2879" s="57" t="s">
        <v>46</v>
      </c>
      <c r="H2879" s="58" t="s">
        <v>790</v>
      </c>
      <c r="I2879" s="59" t="s">
        <v>42</v>
      </c>
      <c r="J2879" s="96">
        <v>25</v>
      </c>
      <c r="K2879" s="60">
        <f t="shared" si="65"/>
        <v>250</v>
      </c>
      <c r="L2879" s="60"/>
      <c r="M2879" s="55" t="s">
        <v>51</v>
      </c>
      <c r="N2879" s="60">
        <f t="shared" si="63"/>
        <v>250</v>
      </c>
      <c r="O2879" s="54">
        <v>45867</v>
      </c>
      <c r="P2879" s="97">
        <v>1395393</v>
      </c>
      <c r="R2879" t="str">
        <f t="shared" si="68"/>
        <v>Jul/25</v>
      </c>
    </row>
    <row r="2880" spans="2:18" ht="15.75" customHeight="1">
      <c r="B2880" s="54">
        <v>45854</v>
      </c>
      <c r="C2880" s="55" t="s">
        <v>320</v>
      </c>
      <c r="D2880" s="55">
        <v>2025</v>
      </c>
      <c r="E2880" s="56">
        <v>5</v>
      </c>
      <c r="F2880" s="58" t="s">
        <v>64</v>
      </c>
      <c r="G2880" s="57" t="s">
        <v>46</v>
      </c>
      <c r="H2880" s="58" t="s">
        <v>65</v>
      </c>
      <c r="I2880" s="59" t="s">
        <v>42</v>
      </c>
      <c r="J2880" s="96">
        <v>32.99</v>
      </c>
      <c r="K2880" s="60">
        <f t="shared" si="65"/>
        <v>164.95000000000002</v>
      </c>
      <c r="L2880" s="60"/>
      <c r="M2880" s="55" t="s">
        <v>51</v>
      </c>
      <c r="N2880" s="60">
        <f t="shared" si="63"/>
        <v>164.95000000000002</v>
      </c>
      <c r="O2880" s="54">
        <v>45868</v>
      </c>
      <c r="P2880" s="97">
        <v>22431</v>
      </c>
      <c r="R2880" t="str">
        <f t="shared" si="68"/>
        <v>Jul/25</v>
      </c>
    </row>
    <row r="2881" spans="2:18" ht="15.75" customHeight="1">
      <c r="B2881" s="54">
        <v>45854</v>
      </c>
      <c r="C2881" s="55" t="s">
        <v>320</v>
      </c>
      <c r="D2881" s="55">
        <v>2025</v>
      </c>
      <c r="E2881" s="56">
        <v>3</v>
      </c>
      <c r="F2881" s="58" t="s">
        <v>66</v>
      </c>
      <c r="G2881" s="57" t="s">
        <v>46</v>
      </c>
      <c r="H2881" s="58" t="s">
        <v>65</v>
      </c>
      <c r="I2881" s="59" t="s">
        <v>42</v>
      </c>
      <c r="J2881" s="96">
        <v>27</v>
      </c>
      <c r="K2881" s="60">
        <f t="shared" si="65"/>
        <v>81</v>
      </c>
      <c r="L2881" s="60"/>
      <c r="M2881" s="55" t="s">
        <v>51</v>
      </c>
      <c r="N2881" s="60">
        <f t="shared" ref="N2881:N3135" si="69">K2881+L2881</f>
        <v>81</v>
      </c>
      <c r="O2881" s="54">
        <v>45868</v>
      </c>
      <c r="P2881" s="97">
        <v>22431</v>
      </c>
      <c r="R2881" t="str">
        <f t="shared" si="68"/>
        <v>Jul/25</v>
      </c>
    </row>
    <row r="2882" spans="2:18" ht="15.75" customHeight="1">
      <c r="B2882" s="54">
        <v>45854</v>
      </c>
      <c r="C2882" s="55" t="s">
        <v>320</v>
      </c>
      <c r="D2882" s="55">
        <v>2025</v>
      </c>
      <c r="E2882" s="56">
        <v>2</v>
      </c>
      <c r="F2882" s="58" t="s">
        <v>1036</v>
      </c>
      <c r="G2882" s="57" t="s">
        <v>46</v>
      </c>
      <c r="H2882" s="58" t="s">
        <v>65</v>
      </c>
      <c r="I2882" s="59" t="s">
        <v>42</v>
      </c>
      <c r="J2882" s="96">
        <v>35.9</v>
      </c>
      <c r="K2882" s="60">
        <f t="shared" si="65"/>
        <v>71.8</v>
      </c>
      <c r="L2882" s="60"/>
      <c r="M2882" s="55" t="s">
        <v>51</v>
      </c>
      <c r="N2882" s="60">
        <f t="shared" si="69"/>
        <v>71.8</v>
      </c>
      <c r="O2882" s="54">
        <v>45868</v>
      </c>
      <c r="P2882" s="97">
        <v>22431</v>
      </c>
      <c r="R2882" t="str">
        <f t="shared" si="68"/>
        <v>Jul/25</v>
      </c>
    </row>
    <row r="2883" spans="2:18" ht="15.75" customHeight="1">
      <c r="B2883" s="54">
        <v>45854</v>
      </c>
      <c r="C2883" s="55" t="s">
        <v>320</v>
      </c>
      <c r="D2883" s="55">
        <v>2025</v>
      </c>
      <c r="E2883" s="56">
        <v>6.72</v>
      </c>
      <c r="F2883" s="58" t="s">
        <v>197</v>
      </c>
      <c r="G2883" s="57" t="s">
        <v>46</v>
      </c>
      <c r="H2883" s="58" t="s">
        <v>250</v>
      </c>
      <c r="I2883" s="59" t="s">
        <v>42</v>
      </c>
      <c r="J2883" s="96">
        <v>41.2181</v>
      </c>
      <c r="K2883" s="60">
        <f t="shared" si="65"/>
        <v>276.98563200000001</v>
      </c>
      <c r="L2883" s="60"/>
      <c r="M2883" s="55" t="s">
        <v>51</v>
      </c>
      <c r="N2883" s="60">
        <f t="shared" si="69"/>
        <v>276.98563200000001</v>
      </c>
      <c r="O2883" s="54">
        <v>45860</v>
      </c>
      <c r="P2883" s="97">
        <v>2462158</v>
      </c>
      <c r="R2883" t="str">
        <f t="shared" ref="R2883:R2946" si="70">IF(B2883="","",PROPER(TEXT(B2883,"mmm/aa")))</f>
        <v>Jul/25</v>
      </c>
    </row>
    <row r="2884" spans="2:18" ht="15.75" customHeight="1">
      <c r="B2884" s="54">
        <v>45854</v>
      </c>
      <c r="C2884" s="55" t="s">
        <v>320</v>
      </c>
      <c r="D2884" s="55">
        <v>2025</v>
      </c>
      <c r="E2884" s="56">
        <v>4</v>
      </c>
      <c r="F2884" s="58" t="s">
        <v>1095</v>
      </c>
      <c r="G2884" s="57" t="s">
        <v>46</v>
      </c>
      <c r="H2884" s="58" t="s">
        <v>1050</v>
      </c>
      <c r="I2884" s="59" t="s">
        <v>42</v>
      </c>
      <c r="J2884" s="96">
        <v>310.95</v>
      </c>
      <c r="K2884" s="60">
        <f t="shared" si="65"/>
        <v>1243.8</v>
      </c>
      <c r="L2884" s="60"/>
      <c r="M2884" s="55" t="s">
        <v>51</v>
      </c>
      <c r="N2884" s="60">
        <f t="shared" si="69"/>
        <v>1243.8</v>
      </c>
      <c r="O2884" s="54">
        <v>45862</v>
      </c>
      <c r="P2884" s="97">
        <v>307496</v>
      </c>
      <c r="R2884" t="str">
        <f t="shared" si="70"/>
        <v>Jul/25</v>
      </c>
    </row>
    <row r="2885" spans="2:18" ht="15.75" customHeight="1">
      <c r="B2885" s="54">
        <v>45854</v>
      </c>
      <c r="C2885" s="55" t="s">
        <v>320</v>
      </c>
      <c r="D2885" s="55">
        <v>2025</v>
      </c>
      <c r="E2885" s="56">
        <v>1</v>
      </c>
      <c r="F2885" s="58" t="s">
        <v>1049</v>
      </c>
      <c r="G2885" s="57" t="s">
        <v>46</v>
      </c>
      <c r="H2885" s="58" t="s">
        <v>1050</v>
      </c>
      <c r="I2885" s="59" t="s">
        <v>42</v>
      </c>
      <c r="J2885" s="96">
        <v>268.69</v>
      </c>
      <c r="K2885" s="60">
        <f t="shared" si="65"/>
        <v>268.69</v>
      </c>
      <c r="L2885" s="60"/>
      <c r="M2885" s="55" t="s">
        <v>51</v>
      </c>
      <c r="N2885" s="60">
        <f t="shared" si="69"/>
        <v>268.69</v>
      </c>
      <c r="O2885" s="54">
        <v>45862</v>
      </c>
      <c r="P2885" s="97">
        <v>307496</v>
      </c>
      <c r="R2885" t="str">
        <f t="shared" si="70"/>
        <v>Jul/25</v>
      </c>
    </row>
    <row r="2886" spans="2:18" ht="15.75" customHeight="1">
      <c r="B2886" s="54">
        <v>45854</v>
      </c>
      <c r="C2886" s="55" t="s">
        <v>320</v>
      </c>
      <c r="D2886" s="55">
        <v>2025</v>
      </c>
      <c r="E2886" s="56">
        <v>3</v>
      </c>
      <c r="F2886" s="58" t="s">
        <v>196</v>
      </c>
      <c r="G2886" s="57" t="s">
        <v>46</v>
      </c>
      <c r="H2886" s="58" t="s">
        <v>1050</v>
      </c>
      <c r="I2886" s="59" t="s">
        <v>42</v>
      </c>
      <c r="J2886" s="96">
        <v>223.6</v>
      </c>
      <c r="K2886" s="60">
        <f t="shared" si="65"/>
        <v>670.8</v>
      </c>
      <c r="L2886" s="60"/>
      <c r="M2886" s="55" t="s">
        <v>51</v>
      </c>
      <c r="N2886" s="60">
        <f t="shared" si="69"/>
        <v>670.8</v>
      </c>
      <c r="O2886" s="54">
        <v>45862</v>
      </c>
      <c r="P2886" s="97">
        <v>307496</v>
      </c>
      <c r="R2886" t="str">
        <f t="shared" si="70"/>
        <v>Jul/25</v>
      </c>
    </row>
    <row r="2887" spans="2:18" ht="15.75" customHeight="1">
      <c r="B2887" s="54">
        <v>45854</v>
      </c>
      <c r="C2887" s="55" t="s">
        <v>320</v>
      </c>
      <c r="D2887" s="55">
        <v>2025</v>
      </c>
      <c r="E2887" s="56">
        <v>2</v>
      </c>
      <c r="F2887" s="58" t="s">
        <v>1007</v>
      </c>
      <c r="G2887" s="57" t="s">
        <v>53</v>
      </c>
      <c r="H2887" s="58" t="s">
        <v>54</v>
      </c>
      <c r="I2887" s="59" t="s">
        <v>42</v>
      </c>
      <c r="J2887" s="96">
        <v>15.99</v>
      </c>
      <c r="K2887" s="60">
        <f t="shared" si="65"/>
        <v>31.98</v>
      </c>
      <c r="L2887" s="60"/>
      <c r="M2887" s="55" t="s">
        <v>51</v>
      </c>
      <c r="N2887" s="60">
        <f t="shared" si="69"/>
        <v>31.98</v>
      </c>
      <c r="O2887" s="54">
        <v>45863</v>
      </c>
      <c r="P2887" s="97">
        <v>356</v>
      </c>
      <c r="R2887" t="str">
        <f t="shared" si="70"/>
        <v>Jul/25</v>
      </c>
    </row>
    <row r="2888" spans="2:18" ht="15.75" customHeight="1">
      <c r="B2888" s="54">
        <v>45854</v>
      </c>
      <c r="C2888" s="55" t="s">
        <v>320</v>
      </c>
      <c r="D2888" s="55">
        <v>2025</v>
      </c>
      <c r="E2888" s="56">
        <v>2</v>
      </c>
      <c r="F2888" s="58" t="s">
        <v>799</v>
      </c>
      <c r="G2888" s="57" t="s">
        <v>53</v>
      </c>
      <c r="H2888" s="58" t="s">
        <v>54</v>
      </c>
      <c r="I2888" s="59" t="s">
        <v>42</v>
      </c>
      <c r="J2888" s="96">
        <v>2.6</v>
      </c>
      <c r="K2888" s="60">
        <f t="shared" si="65"/>
        <v>5.2</v>
      </c>
      <c r="L2888" s="60"/>
      <c r="M2888" s="55" t="s">
        <v>51</v>
      </c>
      <c r="N2888" s="60">
        <f t="shared" si="69"/>
        <v>5.2</v>
      </c>
      <c r="O2888" s="54">
        <v>45863</v>
      </c>
      <c r="P2888" s="97">
        <v>356</v>
      </c>
      <c r="R2888" t="str">
        <f t="shared" si="70"/>
        <v>Jul/25</v>
      </c>
    </row>
    <row r="2889" spans="2:18" ht="15.75" customHeight="1">
      <c r="B2889" s="54">
        <v>45854</v>
      </c>
      <c r="C2889" s="55" t="s">
        <v>320</v>
      </c>
      <c r="D2889" s="55">
        <v>2025</v>
      </c>
      <c r="E2889" s="56">
        <v>1</v>
      </c>
      <c r="F2889" s="58" t="s">
        <v>1096</v>
      </c>
      <c r="G2889" s="57" t="s">
        <v>53</v>
      </c>
      <c r="H2889" s="58" t="s">
        <v>54</v>
      </c>
      <c r="I2889" s="59" t="s">
        <v>42</v>
      </c>
      <c r="J2889" s="96">
        <v>25.5</v>
      </c>
      <c r="K2889" s="60">
        <f t="shared" si="65"/>
        <v>25.5</v>
      </c>
      <c r="L2889" s="60"/>
      <c r="M2889" s="55" t="s">
        <v>51</v>
      </c>
      <c r="N2889" s="60">
        <f t="shared" si="69"/>
        <v>25.5</v>
      </c>
      <c r="O2889" s="54">
        <v>45863</v>
      </c>
      <c r="P2889" s="97">
        <v>356</v>
      </c>
      <c r="R2889" t="str">
        <f t="shared" si="70"/>
        <v>Jul/25</v>
      </c>
    </row>
    <row r="2890" spans="2:18" ht="15.75" customHeight="1">
      <c r="B2890" s="54">
        <v>45854</v>
      </c>
      <c r="C2890" s="55" t="s">
        <v>320</v>
      </c>
      <c r="D2890" s="55">
        <v>2025</v>
      </c>
      <c r="E2890" s="56">
        <v>1</v>
      </c>
      <c r="F2890" s="58" t="s">
        <v>1058</v>
      </c>
      <c r="G2890" s="57" t="s">
        <v>53</v>
      </c>
      <c r="H2890" s="58" t="s">
        <v>54</v>
      </c>
      <c r="I2890" s="59" t="s">
        <v>42</v>
      </c>
      <c r="J2890" s="96">
        <v>26.99</v>
      </c>
      <c r="K2890" s="60">
        <f t="shared" si="65"/>
        <v>26.99</v>
      </c>
      <c r="L2890" s="60"/>
      <c r="M2890" s="55" t="s">
        <v>51</v>
      </c>
      <c r="N2890" s="60">
        <f t="shared" si="69"/>
        <v>26.99</v>
      </c>
      <c r="O2890" s="54">
        <v>45863</v>
      </c>
      <c r="P2890" s="97">
        <v>356</v>
      </c>
      <c r="R2890" t="str">
        <f t="shared" si="70"/>
        <v>Jul/25</v>
      </c>
    </row>
    <row r="2891" spans="2:18" ht="15.75" customHeight="1">
      <c r="B2891" s="54">
        <v>45854</v>
      </c>
      <c r="C2891" s="55" t="s">
        <v>320</v>
      </c>
      <c r="D2891" s="55">
        <v>2025</v>
      </c>
      <c r="E2891" s="56">
        <v>2</v>
      </c>
      <c r="F2891" s="58" t="s">
        <v>952</v>
      </c>
      <c r="G2891" s="57" t="s">
        <v>53</v>
      </c>
      <c r="H2891" s="58" t="s">
        <v>54</v>
      </c>
      <c r="I2891" s="59" t="s">
        <v>42</v>
      </c>
      <c r="J2891" s="96">
        <v>31.9</v>
      </c>
      <c r="K2891" s="60">
        <f t="shared" si="65"/>
        <v>63.8</v>
      </c>
      <c r="L2891" s="60"/>
      <c r="M2891" s="55" t="s">
        <v>51</v>
      </c>
      <c r="N2891" s="60">
        <f t="shared" si="69"/>
        <v>63.8</v>
      </c>
      <c r="O2891" s="54">
        <v>45863</v>
      </c>
      <c r="P2891" s="97">
        <v>356</v>
      </c>
      <c r="R2891" t="str">
        <f t="shared" si="70"/>
        <v>Jul/25</v>
      </c>
    </row>
    <row r="2892" spans="2:18" ht="15.75" customHeight="1">
      <c r="B2892" s="54">
        <v>45854</v>
      </c>
      <c r="C2892" s="55" t="s">
        <v>320</v>
      </c>
      <c r="D2892" s="55">
        <v>2025</v>
      </c>
      <c r="E2892" s="56">
        <v>2</v>
      </c>
      <c r="F2892" s="58" t="s">
        <v>953</v>
      </c>
      <c r="G2892" s="57" t="s">
        <v>53</v>
      </c>
      <c r="H2892" s="58" t="s">
        <v>54</v>
      </c>
      <c r="I2892" s="59" t="s">
        <v>42</v>
      </c>
      <c r="J2892" s="96">
        <v>36.5</v>
      </c>
      <c r="K2892" s="60">
        <f t="shared" si="65"/>
        <v>73</v>
      </c>
      <c r="L2892" s="60"/>
      <c r="M2892" s="55" t="s">
        <v>51</v>
      </c>
      <c r="N2892" s="60">
        <f t="shared" si="69"/>
        <v>73</v>
      </c>
      <c r="O2892" s="54">
        <v>45863</v>
      </c>
      <c r="P2892" s="97">
        <v>356</v>
      </c>
      <c r="R2892" t="str">
        <f t="shared" si="70"/>
        <v>Jul/25</v>
      </c>
    </row>
    <row r="2893" spans="2:18" ht="15.75" customHeight="1">
      <c r="B2893" s="54">
        <v>45854</v>
      </c>
      <c r="C2893" s="55" t="s">
        <v>320</v>
      </c>
      <c r="D2893" s="55">
        <v>2025</v>
      </c>
      <c r="E2893" s="56">
        <v>1</v>
      </c>
      <c r="F2893" s="58" t="s">
        <v>1097</v>
      </c>
      <c r="G2893" s="57" t="s">
        <v>53</v>
      </c>
      <c r="H2893" s="58" t="s">
        <v>54</v>
      </c>
      <c r="I2893" s="59" t="s">
        <v>42</v>
      </c>
      <c r="J2893" s="96">
        <v>37.9</v>
      </c>
      <c r="K2893" s="60">
        <f t="shared" si="65"/>
        <v>37.9</v>
      </c>
      <c r="L2893" s="60"/>
      <c r="M2893" s="55" t="s">
        <v>51</v>
      </c>
      <c r="N2893" s="60">
        <f t="shared" si="69"/>
        <v>37.9</v>
      </c>
      <c r="O2893" s="54">
        <v>45863</v>
      </c>
      <c r="P2893" s="97">
        <v>356</v>
      </c>
      <c r="R2893" t="str">
        <f t="shared" si="70"/>
        <v>Jul/25</v>
      </c>
    </row>
    <row r="2894" spans="2:18" ht="15.75" customHeight="1">
      <c r="B2894" s="54">
        <v>45854</v>
      </c>
      <c r="C2894" s="55" t="s">
        <v>320</v>
      </c>
      <c r="D2894" s="55">
        <v>2025</v>
      </c>
      <c r="E2894" s="56">
        <v>1</v>
      </c>
      <c r="F2894" s="58" t="s">
        <v>459</v>
      </c>
      <c r="G2894" s="57" t="s">
        <v>53</v>
      </c>
      <c r="H2894" s="58" t="s">
        <v>54</v>
      </c>
      <c r="I2894" s="59" t="s">
        <v>42</v>
      </c>
      <c r="J2894" s="96">
        <v>66</v>
      </c>
      <c r="K2894" s="60">
        <f t="shared" si="65"/>
        <v>66</v>
      </c>
      <c r="L2894" s="60"/>
      <c r="M2894" s="55" t="s">
        <v>51</v>
      </c>
      <c r="N2894" s="60">
        <f t="shared" si="69"/>
        <v>66</v>
      </c>
      <c r="O2894" s="54">
        <v>45863</v>
      </c>
      <c r="P2894" s="97">
        <v>356</v>
      </c>
      <c r="R2894" t="str">
        <f t="shared" si="70"/>
        <v>Jul/25</v>
      </c>
    </row>
    <row r="2895" spans="2:18" ht="15.75" customHeight="1">
      <c r="B2895" s="54">
        <v>45854</v>
      </c>
      <c r="C2895" s="55" t="s">
        <v>320</v>
      </c>
      <c r="D2895" s="55">
        <v>2025</v>
      </c>
      <c r="E2895" s="56">
        <v>10</v>
      </c>
      <c r="F2895" s="58" t="s">
        <v>205</v>
      </c>
      <c r="G2895" s="57" t="s">
        <v>93</v>
      </c>
      <c r="H2895" s="58" t="s">
        <v>499</v>
      </c>
      <c r="I2895" s="59" t="s">
        <v>42</v>
      </c>
      <c r="J2895" s="96">
        <v>289</v>
      </c>
      <c r="K2895" s="60">
        <f t="shared" si="65"/>
        <v>2890</v>
      </c>
      <c r="L2895" s="60"/>
      <c r="M2895" s="55" t="s">
        <v>51</v>
      </c>
      <c r="N2895" s="60">
        <f t="shared" si="69"/>
        <v>2890</v>
      </c>
      <c r="O2895" s="54">
        <v>45875</v>
      </c>
      <c r="P2895" s="97">
        <v>76997</v>
      </c>
      <c r="R2895" t="str">
        <f t="shared" si="70"/>
        <v>Jul/25</v>
      </c>
    </row>
    <row r="2896" spans="2:18" ht="15.75" customHeight="1">
      <c r="B2896" s="54">
        <v>45854</v>
      </c>
      <c r="C2896" s="55" t="s">
        <v>320</v>
      </c>
      <c r="D2896" s="55">
        <v>2025</v>
      </c>
      <c r="E2896" s="56">
        <v>2</v>
      </c>
      <c r="F2896" s="58" t="s">
        <v>1060</v>
      </c>
      <c r="G2896" s="57" t="s">
        <v>93</v>
      </c>
      <c r="H2896" s="58" t="s">
        <v>499</v>
      </c>
      <c r="I2896" s="59" t="s">
        <v>42</v>
      </c>
      <c r="J2896" s="96">
        <v>26.46</v>
      </c>
      <c r="K2896" s="60">
        <f t="shared" si="65"/>
        <v>52.92</v>
      </c>
      <c r="L2896" s="60"/>
      <c r="M2896" s="55" t="s">
        <v>51</v>
      </c>
      <c r="N2896" s="60">
        <f t="shared" si="69"/>
        <v>52.92</v>
      </c>
      <c r="O2896" s="54">
        <v>45875</v>
      </c>
      <c r="P2896" s="97">
        <v>76997</v>
      </c>
      <c r="R2896" t="str">
        <f t="shared" si="70"/>
        <v>Jul/25</v>
      </c>
    </row>
    <row r="2897" spans="2:18" ht="15.75" customHeight="1">
      <c r="B2897" s="54">
        <v>45854</v>
      </c>
      <c r="C2897" s="55" t="s">
        <v>320</v>
      </c>
      <c r="D2897" s="55">
        <v>2025</v>
      </c>
      <c r="E2897" s="56">
        <v>4</v>
      </c>
      <c r="F2897" s="58" t="s">
        <v>202</v>
      </c>
      <c r="G2897" s="57" t="s">
        <v>93</v>
      </c>
      <c r="H2897" s="58" t="s">
        <v>499</v>
      </c>
      <c r="I2897" s="59" t="s">
        <v>42</v>
      </c>
      <c r="J2897" s="96">
        <v>100.68</v>
      </c>
      <c r="K2897" s="60">
        <f t="shared" si="65"/>
        <v>402.72</v>
      </c>
      <c r="L2897" s="60"/>
      <c r="M2897" s="55" t="s">
        <v>51</v>
      </c>
      <c r="N2897" s="60">
        <f t="shared" si="69"/>
        <v>402.72</v>
      </c>
      <c r="O2897" s="54">
        <v>45875</v>
      </c>
      <c r="P2897" s="97">
        <v>76997</v>
      </c>
      <c r="R2897" t="str">
        <f t="shared" si="70"/>
        <v>Jul/25</v>
      </c>
    </row>
    <row r="2898" spans="2:18" ht="15.75" customHeight="1">
      <c r="B2898" s="54">
        <v>45854</v>
      </c>
      <c r="C2898" s="55" t="s">
        <v>320</v>
      </c>
      <c r="D2898" s="55">
        <v>2025</v>
      </c>
      <c r="E2898" s="56">
        <v>1</v>
      </c>
      <c r="F2898" s="58" t="s">
        <v>204</v>
      </c>
      <c r="G2898" s="57" t="s">
        <v>93</v>
      </c>
      <c r="H2898" s="58" t="s">
        <v>499</v>
      </c>
      <c r="I2898" s="59" t="s">
        <v>42</v>
      </c>
      <c r="J2898" s="96">
        <v>177.29</v>
      </c>
      <c r="K2898" s="60">
        <f t="shared" si="65"/>
        <v>177.29</v>
      </c>
      <c r="L2898" s="60"/>
      <c r="M2898" s="55" t="s">
        <v>51</v>
      </c>
      <c r="N2898" s="60">
        <f t="shared" si="69"/>
        <v>177.29</v>
      </c>
      <c r="O2898" s="54">
        <v>45875</v>
      </c>
      <c r="P2898" s="97">
        <v>76997</v>
      </c>
      <c r="R2898" t="str">
        <f t="shared" si="70"/>
        <v>Jul/25</v>
      </c>
    </row>
    <row r="2899" spans="2:18" ht="15.75" customHeight="1">
      <c r="B2899" s="54">
        <v>45855</v>
      </c>
      <c r="C2899" s="55" t="s">
        <v>320</v>
      </c>
      <c r="D2899" s="55">
        <v>2025</v>
      </c>
      <c r="E2899" s="56">
        <v>3</v>
      </c>
      <c r="F2899" s="58" t="s">
        <v>196</v>
      </c>
      <c r="G2899" s="57" t="s">
        <v>46</v>
      </c>
      <c r="H2899" s="58" t="s">
        <v>1050</v>
      </c>
      <c r="I2899" s="59" t="s">
        <v>42</v>
      </c>
      <c r="J2899" s="96">
        <v>223.6</v>
      </c>
      <c r="K2899" s="60">
        <f t="shared" si="65"/>
        <v>670.8</v>
      </c>
      <c r="L2899" s="60"/>
      <c r="M2899" s="55" t="s">
        <v>51</v>
      </c>
      <c r="N2899" s="60">
        <f t="shared" si="69"/>
        <v>670.8</v>
      </c>
      <c r="O2899" s="54">
        <v>45866</v>
      </c>
      <c r="P2899" s="97">
        <v>307920</v>
      </c>
      <c r="R2899" t="str">
        <f t="shared" si="70"/>
        <v>Jul/25</v>
      </c>
    </row>
    <row r="2900" spans="2:18" ht="15.75" customHeight="1">
      <c r="B2900" s="54">
        <v>45855</v>
      </c>
      <c r="C2900" s="55" t="s">
        <v>320</v>
      </c>
      <c r="D2900" s="55">
        <v>2025</v>
      </c>
      <c r="E2900" s="56">
        <v>1</v>
      </c>
      <c r="F2900" s="58" t="s">
        <v>194</v>
      </c>
      <c r="G2900" s="57" t="s">
        <v>46</v>
      </c>
      <c r="H2900" s="58" t="s">
        <v>1050</v>
      </c>
      <c r="I2900" s="59" t="s">
        <v>42</v>
      </c>
      <c r="J2900" s="96">
        <v>129.80000000000001</v>
      </c>
      <c r="K2900" s="60">
        <f t="shared" si="65"/>
        <v>129.80000000000001</v>
      </c>
      <c r="L2900" s="60"/>
      <c r="M2900" s="55" t="s">
        <v>51</v>
      </c>
      <c r="N2900" s="60">
        <f t="shared" si="69"/>
        <v>129.80000000000001</v>
      </c>
      <c r="O2900" s="54">
        <v>45866</v>
      </c>
      <c r="P2900" s="97">
        <v>307920</v>
      </c>
      <c r="R2900" t="str">
        <f t="shared" si="70"/>
        <v>Jul/25</v>
      </c>
    </row>
    <row r="2901" spans="2:18" ht="15.75" customHeight="1">
      <c r="B2901" s="54">
        <v>45855</v>
      </c>
      <c r="C2901" s="55" t="s">
        <v>320</v>
      </c>
      <c r="D2901" s="55">
        <v>2025</v>
      </c>
      <c r="E2901" s="56">
        <v>4.8</v>
      </c>
      <c r="F2901" s="58" t="s">
        <v>931</v>
      </c>
      <c r="G2901" s="57" t="s">
        <v>46</v>
      </c>
      <c r="H2901" s="58" t="s">
        <v>594</v>
      </c>
      <c r="I2901" s="59" t="s">
        <v>42</v>
      </c>
      <c r="J2901" s="96">
        <v>40.549999999999997</v>
      </c>
      <c r="K2901" s="60">
        <f t="shared" si="65"/>
        <v>194.64</v>
      </c>
      <c r="L2901" s="60"/>
      <c r="M2901" s="55" t="s">
        <v>51</v>
      </c>
      <c r="N2901" s="60">
        <f t="shared" si="69"/>
        <v>194.64</v>
      </c>
      <c r="O2901" s="54">
        <v>45869</v>
      </c>
      <c r="P2901" s="97">
        <v>958673</v>
      </c>
      <c r="R2901" t="str">
        <f t="shared" si="70"/>
        <v>Jul/25</v>
      </c>
    </row>
    <row r="2902" spans="2:18" ht="15.75" customHeight="1">
      <c r="B2902" s="54">
        <v>45855</v>
      </c>
      <c r="C2902" s="55" t="s">
        <v>320</v>
      </c>
      <c r="D2902" s="55">
        <v>2025</v>
      </c>
      <c r="E2902" s="56">
        <v>1</v>
      </c>
      <c r="F2902" s="58" t="s">
        <v>1098</v>
      </c>
      <c r="G2902" s="57" t="s">
        <v>61</v>
      </c>
      <c r="H2902" s="58" t="s">
        <v>342</v>
      </c>
      <c r="I2902" s="59" t="s">
        <v>42</v>
      </c>
      <c r="J2902" s="96">
        <v>121.47</v>
      </c>
      <c r="K2902" s="60">
        <f t="shared" si="65"/>
        <v>121.47</v>
      </c>
      <c r="L2902" s="60"/>
      <c r="M2902" s="55" t="s">
        <v>43</v>
      </c>
      <c r="N2902" s="60">
        <f t="shared" si="69"/>
        <v>121.47</v>
      </c>
      <c r="O2902" s="54">
        <v>45855</v>
      </c>
      <c r="P2902" s="97">
        <v>0</v>
      </c>
      <c r="R2902" t="str">
        <f t="shared" si="70"/>
        <v>Jul/25</v>
      </c>
    </row>
    <row r="2903" spans="2:18" ht="15.75" customHeight="1">
      <c r="B2903" s="54">
        <v>45855</v>
      </c>
      <c r="C2903" s="55" t="s">
        <v>320</v>
      </c>
      <c r="D2903" s="55">
        <v>2025</v>
      </c>
      <c r="E2903" s="56">
        <v>1</v>
      </c>
      <c r="F2903" s="58" t="s">
        <v>821</v>
      </c>
      <c r="G2903" s="57" t="s">
        <v>57</v>
      </c>
      <c r="H2903" s="58" t="s">
        <v>956</v>
      </c>
      <c r="I2903" s="59" t="s">
        <v>42</v>
      </c>
      <c r="J2903" s="96">
        <v>250</v>
      </c>
      <c r="K2903" s="60">
        <f t="shared" si="65"/>
        <v>250</v>
      </c>
      <c r="L2903" s="60"/>
      <c r="M2903" s="55" t="s">
        <v>43</v>
      </c>
      <c r="N2903" s="60">
        <f t="shared" si="69"/>
        <v>250</v>
      </c>
      <c r="O2903" s="54">
        <v>45855</v>
      </c>
      <c r="P2903" s="97">
        <v>0</v>
      </c>
      <c r="R2903" t="str">
        <f t="shared" si="70"/>
        <v>Jul/25</v>
      </c>
    </row>
    <row r="2904" spans="2:18" ht="15.75" customHeight="1">
      <c r="B2904" s="54">
        <v>45855</v>
      </c>
      <c r="C2904" s="55" t="s">
        <v>320</v>
      </c>
      <c r="D2904" s="55">
        <v>2025</v>
      </c>
      <c r="E2904" s="56">
        <v>1</v>
      </c>
      <c r="F2904" s="58" t="s">
        <v>1099</v>
      </c>
      <c r="G2904" s="57" t="s">
        <v>61</v>
      </c>
      <c r="H2904" s="58" t="s">
        <v>1100</v>
      </c>
      <c r="I2904" s="59" t="s">
        <v>42</v>
      </c>
      <c r="J2904" s="96">
        <v>260</v>
      </c>
      <c r="K2904" s="60">
        <f t="shared" si="65"/>
        <v>260</v>
      </c>
      <c r="L2904" s="60"/>
      <c r="M2904" s="55" t="s">
        <v>43</v>
      </c>
      <c r="N2904" s="60">
        <f t="shared" si="69"/>
        <v>260</v>
      </c>
      <c r="O2904" s="54">
        <v>45855</v>
      </c>
      <c r="P2904" s="97">
        <v>0</v>
      </c>
      <c r="R2904" t="str">
        <f t="shared" si="70"/>
        <v>Jul/25</v>
      </c>
    </row>
    <row r="2905" spans="2:18" ht="15.75" customHeight="1">
      <c r="B2905" s="54">
        <v>45855</v>
      </c>
      <c r="C2905" s="55" t="s">
        <v>320</v>
      </c>
      <c r="D2905" s="55">
        <v>2025</v>
      </c>
      <c r="E2905" s="56">
        <v>4</v>
      </c>
      <c r="F2905" s="58" t="s">
        <v>64</v>
      </c>
      <c r="G2905" s="57" t="s">
        <v>46</v>
      </c>
      <c r="H2905" s="58" t="s">
        <v>65</v>
      </c>
      <c r="I2905" s="59" t="s">
        <v>42</v>
      </c>
      <c r="J2905" s="96">
        <v>32.99</v>
      </c>
      <c r="K2905" s="60">
        <f t="shared" si="65"/>
        <v>131.96</v>
      </c>
      <c r="L2905" s="60"/>
      <c r="M2905" s="55" t="s">
        <v>43</v>
      </c>
      <c r="N2905" s="60">
        <f t="shared" si="69"/>
        <v>131.96</v>
      </c>
      <c r="O2905" s="54">
        <v>45869</v>
      </c>
      <c r="P2905" s="97">
        <v>22444</v>
      </c>
      <c r="R2905" t="str">
        <f t="shared" si="70"/>
        <v>Jul/25</v>
      </c>
    </row>
    <row r="2906" spans="2:18" ht="15.75" customHeight="1">
      <c r="B2906" s="54">
        <v>45855</v>
      </c>
      <c r="C2906" s="55" t="s">
        <v>320</v>
      </c>
      <c r="D2906" s="55">
        <v>2025</v>
      </c>
      <c r="E2906" s="56">
        <v>4</v>
      </c>
      <c r="F2906" s="58" t="s">
        <v>66</v>
      </c>
      <c r="G2906" s="57" t="s">
        <v>46</v>
      </c>
      <c r="H2906" s="58" t="s">
        <v>65</v>
      </c>
      <c r="I2906" s="59" t="s">
        <v>42</v>
      </c>
      <c r="J2906" s="96">
        <v>27</v>
      </c>
      <c r="K2906" s="60">
        <f t="shared" si="65"/>
        <v>108</v>
      </c>
      <c r="L2906" s="60"/>
      <c r="M2906" s="55" t="s">
        <v>43</v>
      </c>
      <c r="N2906" s="60">
        <f t="shared" si="69"/>
        <v>108</v>
      </c>
      <c r="O2906" s="54">
        <v>45869</v>
      </c>
      <c r="P2906" s="97">
        <v>22444</v>
      </c>
      <c r="R2906" t="str">
        <f t="shared" si="70"/>
        <v>Jul/25</v>
      </c>
    </row>
    <row r="2907" spans="2:18" ht="15.75" customHeight="1">
      <c r="B2907" s="54">
        <v>45856</v>
      </c>
      <c r="C2907" s="55" t="s">
        <v>320</v>
      </c>
      <c r="D2907" s="55">
        <v>2025</v>
      </c>
      <c r="E2907" s="56">
        <v>1</v>
      </c>
      <c r="F2907" s="58" t="s">
        <v>803</v>
      </c>
      <c r="G2907" s="57" t="s">
        <v>108</v>
      </c>
      <c r="H2907" s="58" t="s">
        <v>694</v>
      </c>
      <c r="I2907" s="59" t="s">
        <v>42</v>
      </c>
      <c r="J2907" s="96">
        <v>950</v>
      </c>
      <c r="K2907" s="60">
        <f t="shared" si="65"/>
        <v>950</v>
      </c>
      <c r="L2907" s="60"/>
      <c r="M2907" s="55" t="s">
        <v>43</v>
      </c>
      <c r="N2907" s="60">
        <f t="shared" si="69"/>
        <v>950</v>
      </c>
      <c r="O2907" s="54">
        <v>45856</v>
      </c>
      <c r="P2907" s="97">
        <v>0</v>
      </c>
      <c r="R2907" t="str">
        <f t="shared" si="70"/>
        <v>Jul/25</v>
      </c>
    </row>
    <row r="2908" spans="2:18" ht="15.75" customHeight="1">
      <c r="B2908" s="54">
        <v>45856</v>
      </c>
      <c r="C2908" s="55" t="s">
        <v>320</v>
      </c>
      <c r="D2908" s="55">
        <v>2025</v>
      </c>
      <c r="E2908" s="56">
        <v>1</v>
      </c>
      <c r="F2908" s="58" t="s">
        <v>1101</v>
      </c>
      <c r="G2908" s="57" t="s">
        <v>53</v>
      </c>
      <c r="H2908" s="58" t="s">
        <v>369</v>
      </c>
      <c r="I2908" s="59" t="s">
        <v>42</v>
      </c>
      <c r="J2908" s="96">
        <v>57</v>
      </c>
      <c r="K2908" s="60">
        <f t="shared" si="65"/>
        <v>57</v>
      </c>
      <c r="L2908" s="60"/>
      <c r="M2908" s="55" t="s">
        <v>43</v>
      </c>
      <c r="N2908" s="60">
        <f t="shared" si="69"/>
        <v>57</v>
      </c>
      <c r="O2908" s="54">
        <v>45856</v>
      </c>
      <c r="P2908" s="97">
        <v>0</v>
      </c>
      <c r="R2908" t="str">
        <f t="shared" si="70"/>
        <v>Jul/25</v>
      </c>
    </row>
    <row r="2909" spans="2:18" ht="15.75" customHeight="1">
      <c r="B2909" s="54">
        <v>45856</v>
      </c>
      <c r="C2909" s="55" t="s">
        <v>320</v>
      </c>
      <c r="D2909" s="55">
        <v>2025</v>
      </c>
      <c r="E2909" s="56">
        <v>1</v>
      </c>
      <c r="F2909" s="58" t="s">
        <v>531</v>
      </c>
      <c r="G2909" s="57" t="s">
        <v>46</v>
      </c>
      <c r="H2909" s="58" t="s">
        <v>1102</v>
      </c>
      <c r="I2909" s="59" t="s">
        <v>42</v>
      </c>
      <c r="J2909" s="96">
        <v>75.75</v>
      </c>
      <c r="K2909" s="60">
        <f t="shared" si="65"/>
        <v>75.75</v>
      </c>
      <c r="L2909" s="60"/>
      <c r="M2909" s="55" t="s">
        <v>51</v>
      </c>
      <c r="N2909" s="60">
        <f t="shared" si="69"/>
        <v>75.75</v>
      </c>
      <c r="O2909" s="54">
        <v>45856</v>
      </c>
      <c r="P2909" s="97">
        <v>0</v>
      </c>
      <c r="R2909" t="str">
        <f t="shared" si="70"/>
        <v>Jul/25</v>
      </c>
    </row>
    <row r="2910" spans="2:18" ht="15.75" customHeight="1">
      <c r="B2910" s="54">
        <v>45856</v>
      </c>
      <c r="C2910" s="55" t="s">
        <v>320</v>
      </c>
      <c r="D2910" s="55">
        <v>2025</v>
      </c>
      <c r="E2910" s="56">
        <v>1</v>
      </c>
      <c r="F2910" s="58" t="s">
        <v>531</v>
      </c>
      <c r="G2910" s="57" t="s">
        <v>40</v>
      </c>
      <c r="H2910" s="58" t="s">
        <v>1102</v>
      </c>
      <c r="I2910" s="59" t="s">
        <v>42</v>
      </c>
      <c r="J2910" s="96">
        <v>400</v>
      </c>
      <c r="K2910" s="60">
        <f t="shared" si="65"/>
        <v>400</v>
      </c>
      <c r="L2910" s="60"/>
      <c r="M2910" s="55" t="s">
        <v>51</v>
      </c>
      <c r="N2910" s="60">
        <f t="shared" si="69"/>
        <v>400</v>
      </c>
      <c r="O2910" s="54">
        <v>45856</v>
      </c>
      <c r="P2910" s="97">
        <v>0</v>
      </c>
      <c r="R2910" t="str">
        <f t="shared" si="70"/>
        <v>Jul/25</v>
      </c>
    </row>
    <row r="2911" spans="2:18" ht="15.75" customHeight="1">
      <c r="B2911" s="54">
        <v>45856</v>
      </c>
      <c r="C2911" s="55" t="s">
        <v>320</v>
      </c>
      <c r="D2911" s="55">
        <v>2025</v>
      </c>
      <c r="E2911" s="56">
        <v>1</v>
      </c>
      <c r="F2911" s="58" t="s">
        <v>378</v>
      </c>
      <c r="G2911" s="57" t="s">
        <v>46</v>
      </c>
      <c r="H2911" s="58" t="s">
        <v>379</v>
      </c>
      <c r="I2911" s="59" t="s">
        <v>42</v>
      </c>
      <c r="J2911" s="96">
        <v>450</v>
      </c>
      <c r="K2911" s="60">
        <f t="shared" si="65"/>
        <v>450</v>
      </c>
      <c r="L2911" s="60"/>
      <c r="M2911" s="55" t="s">
        <v>43</v>
      </c>
      <c r="N2911" s="60">
        <f t="shared" si="69"/>
        <v>450</v>
      </c>
      <c r="O2911" s="54">
        <v>45856</v>
      </c>
      <c r="P2911" s="97">
        <v>0</v>
      </c>
      <c r="R2911" t="str">
        <f t="shared" si="70"/>
        <v>Jul/25</v>
      </c>
    </row>
    <row r="2912" spans="2:18" ht="15.75" customHeight="1">
      <c r="B2912" s="54">
        <v>45856</v>
      </c>
      <c r="C2912" s="55" t="s">
        <v>320</v>
      </c>
      <c r="D2912" s="55">
        <v>2025</v>
      </c>
      <c r="E2912" s="56">
        <v>10</v>
      </c>
      <c r="F2912" s="58" t="s">
        <v>81</v>
      </c>
      <c r="G2912" s="57" t="s">
        <v>77</v>
      </c>
      <c r="H2912" s="58" t="s">
        <v>78</v>
      </c>
      <c r="I2912" s="59" t="s">
        <v>42</v>
      </c>
      <c r="J2912" s="96">
        <v>510</v>
      </c>
      <c r="K2912" s="60">
        <f t="shared" si="65"/>
        <v>5100</v>
      </c>
      <c r="L2912" s="60"/>
      <c r="M2912" s="55" t="s">
        <v>43</v>
      </c>
      <c r="N2912" s="60">
        <f t="shared" si="69"/>
        <v>5100</v>
      </c>
      <c r="O2912" s="54">
        <v>45860</v>
      </c>
      <c r="P2912" s="97">
        <v>1493</v>
      </c>
      <c r="R2912" t="str">
        <f t="shared" si="70"/>
        <v>Jul/25</v>
      </c>
    </row>
    <row r="2913" spans="2:18" ht="15.75" customHeight="1">
      <c r="B2913" s="54">
        <v>45856</v>
      </c>
      <c r="C2913" s="55" t="s">
        <v>320</v>
      </c>
      <c r="D2913" s="55">
        <v>2025</v>
      </c>
      <c r="E2913" s="56">
        <v>1</v>
      </c>
      <c r="F2913" s="58" t="s">
        <v>75</v>
      </c>
      <c r="G2913" s="57" t="s">
        <v>77</v>
      </c>
      <c r="H2913" s="58" t="s">
        <v>78</v>
      </c>
      <c r="I2913" s="59" t="s">
        <v>42</v>
      </c>
      <c r="J2913" s="96">
        <v>435</v>
      </c>
      <c r="K2913" s="60">
        <f t="shared" si="65"/>
        <v>435</v>
      </c>
      <c r="L2913" s="60"/>
      <c r="M2913" s="55" t="s">
        <v>43</v>
      </c>
      <c r="N2913" s="60">
        <f t="shared" si="69"/>
        <v>435</v>
      </c>
      <c r="O2913" s="54">
        <v>45860</v>
      </c>
      <c r="P2913" s="97">
        <v>1493</v>
      </c>
      <c r="R2913" t="str">
        <f t="shared" si="70"/>
        <v>Jul/25</v>
      </c>
    </row>
    <row r="2914" spans="2:18" ht="15.75" customHeight="1">
      <c r="B2914" s="54">
        <v>45856</v>
      </c>
      <c r="C2914" s="55" t="s">
        <v>320</v>
      </c>
      <c r="D2914" s="55">
        <v>2025</v>
      </c>
      <c r="E2914" s="56">
        <v>8</v>
      </c>
      <c r="F2914" s="58" t="s">
        <v>64</v>
      </c>
      <c r="G2914" s="57" t="s">
        <v>46</v>
      </c>
      <c r="H2914" s="58" t="s">
        <v>65</v>
      </c>
      <c r="I2914" s="59" t="s">
        <v>42</v>
      </c>
      <c r="J2914" s="96">
        <v>32.99</v>
      </c>
      <c r="K2914" s="60">
        <f t="shared" si="65"/>
        <v>263.92</v>
      </c>
      <c r="L2914" s="60"/>
      <c r="M2914" s="55" t="s">
        <v>43</v>
      </c>
      <c r="N2914" s="60">
        <f t="shared" si="69"/>
        <v>263.92</v>
      </c>
      <c r="O2914" s="54">
        <v>45869</v>
      </c>
      <c r="P2914" s="97">
        <v>22479</v>
      </c>
      <c r="R2914" t="str">
        <f t="shared" si="70"/>
        <v>Jul/25</v>
      </c>
    </row>
    <row r="2915" spans="2:18" ht="15.75" customHeight="1">
      <c r="B2915" s="54">
        <v>45856</v>
      </c>
      <c r="C2915" s="55" t="s">
        <v>320</v>
      </c>
      <c r="D2915" s="55">
        <v>2025</v>
      </c>
      <c r="E2915" s="56">
        <v>2</v>
      </c>
      <c r="F2915" s="58" t="s">
        <v>66</v>
      </c>
      <c r="G2915" s="57" t="s">
        <v>46</v>
      </c>
      <c r="H2915" s="58" t="s">
        <v>65</v>
      </c>
      <c r="I2915" s="59" t="s">
        <v>42</v>
      </c>
      <c r="J2915" s="96">
        <v>27</v>
      </c>
      <c r="K2915" s="60">
        <f t="shared" si="65"/>
        <v>54</v>
      </c>
      <c r="L2915" s="60"/>
      <c r="M2915" s="55" t="s">
        <v>43</v>
      </c>
      <c r="N2915" s="60">
        <f t="shared" si="69"/>
        <v>54</v>
      </c>
      <c r="O2915" s="54">
        <v>45869</v>
      </c>
      <c r="P2915" s="97">
        <v>22479</v>
      </c>
      <c r="R2915" t="str">
        <f t="shared" si="70"/>
        <v>Jul/25</v>
      </c>
    </row>
    <row r="2916" spans="2:18" ht="15.75" customHeight="1">
      <c r="B2916" s="54">
        <v>45856</v>
      </c>
      <c r="C2916" s="55" t="s">
        <v>320</v>
      </c>
      <c r="D2916" s="55">
        <v>2025</v>
      </c>
      <c r="E2916" s="56">
        <v>4</v>
      </c>
      <c r="F2916" s="58" t="s">
        <v>1036</v>
      </c>
      <c r="G2916" s="57" t="s">
        <v>46</v>
      </c>
      <c r="H2916" s="58" t="s">
        <v>65</v>
      </c>
      <c r="I2916" s="59" t="s">
        <v>42</v>
      </c>
      <c r="J2916" s="96">
        <v>35.9</v>
      </c>
      <c r="K2916" s="60">
        <f t="shared" si="65"/>
        <v>143.6</v>
      </c>
      <c r="L2916" s="60"/>
      <c r="M2916" s="55" t="s">
        <v>43</v>
      </c>
      <c r="N2916" s="60">
        <f t="shared" si="69"/>
        <v>143.6</v>
      </c>
      <c r="O2916" s="54">
        <v>45869</v>
      </c>
      <c r="P2916" s="97">
        <v>22479</v>
      </c>
      <c r="R2916" t="str">
        <f t="shared" si="70"/>
        <v>Jul/25</v>
      </c>
    </row>
    <row r="2917" spans="2:18" ht="15.75" customHeight="1">
      <c r="B2917" s="54">
        <v>45857</v>
      </c>
      <c r="C2917" s="55" t="s">
        <v>320</v>
      </c>
      <c r="D2917" s="55">
        <v>2025</v>
      </c>
      <c r="E2917" s="56">
        <v>7</v>
      </c>
      <c r="F2917" s="58" t="s">
        <v>64</v>
      </c>
      <c r="G2917" s="57" t="s">
        <v>46</v>
      </c>
      <c r="H2917" s="58" t="s">
        <v>65</v>
      </c>
      <c r="I2917" s="59" t="s">
        <v>42</v>
      </c>
      <c r="J2917" s="96">
        <v>32.99</v>
      </c>
      <c r="K2917" s="60">
        <f t="shared" si="65"/>
        <v>230.93</v>
      </c>
      <c r="L2917" s="60"/>
      <c r="M2917" s="55" t="s">
        <v>43</v>
      </c>
      <c r="N2917" s="60">
        <f t="shared" si="69"/>
        <v>230.93</v>
      </c>
      <c r="O2917" s="54">
        <v>45869</v>
      </c>
      <c r="P2917" s="97">
        <v>22534</v>
      </c>
      <c r="R2917" t="str">
        <f t="shared" si="70"/>
        <v>Jul/25</v>
      </c>
    </row>
    <row r="2918" spans="2:18" ht="15.75" customHeight="1">
      <c r="B2918" s="54">
        <v>45857</v>
      </c>
      <c r="C2918" s="55" t="s">
        <v>320</v>
      </c>
      <c r="D2918" s="55">
        <v>2025</v>
      </c>
      <c r="E2918" s="56">
        <v>5</v>
      </c>
      <c r="F2918" s="58" t="s">
        <v>66</v>
      </c>
      <c r="G2918" s="57" t="s">
        <v>46</v>
      </c>
      <c r="H2918" s="58" t="s">
        <v>65</v>
      </c>
      <c r="I2918" s="59" t="s">
        <v>42</v>
      </c>
      <c r="J2918" s="96">
        <v>27</v>
      </c>
      <c r="K2918" s="60">
        <f t="shared" si="65"/>
        <v>135</v>
      </c>
      <c r="L2918" s="60"/>
      <c r="M2918" s="55" t="s">
        <v>43</v>
      </c>
      <c r="N2918" s="60">
        <f t="shared" si="69"/>
        <v>135</v>
      </c>
      <c r="O2918" s="54">
        <v>45869</v>
      </c>
      <c r="P2918" s="97">
        <v>22534</v>
      </c>
      <c r="R2918" t="str">
        <f t="shared" si="70"/>
        <v>Jul/25</v>
      </c>
    </row>
    <row r="2919" spans="2:18" ht="15.75" customHeight="1">
      <c r="B2919" s="54">
        <v>45857</v>
      </c>
      <c r="C2919" s="55" t="s">
        <v>320</v>
      </c>
      <c r="D2919" s="55">
        <v>2025</v>
      </c>
      <c r="E2919" s="56">
        <v>2</v>
      </c>
      <c r="F2919" s="58" t="s">
        <v>1036</v>
      </c>
      <c r="G2919" s="57" t="s">
        <v>46</v>
      </c>
      <c r="H2919" s="58" t="s">
        <v>65</v>
      </c>
      <c r="I2919" s="59" t="s">
        <v>42</v>
      </c>
      <c r="J2919" s="96">
        <v>35.9</v>
      </c>
      <c r="K2919" s="60">
        <f t="shared" si="65"/>
        <v>71.8</v>
      </c>
      <c r="L2919" s="60"/>
      <c r="M2919" s="55" t="s">
        <v>43</v>
      </c>
      <c r="N2919" s="60">
        <f t="shared" si="69"/>
        <v>71.8</v>
      </c>
      <c r="O2919" s="54">
        <v>45869</v>
      </c>
      <c r="P2919" s="97">
        <v>22534</v>
      </c>
      <c r="R2919" t="str">
        <f t="shared" si="70"/>
        <v>Jul/25</v>
      </c>
    </row>
    <row r="2920" spans="2:18" ht="15.75" customHeight="1">
      <c r="B2920" s="54">
        <v>45858</v>
      </c>
      <c r="C2920" s="55" t="s">
        <v>320</v>
      </c>
      <c r="D2920" s="55">
        <v>2025</v>
      </c>
      <c r="E2920" s="56">
        <v>1</v>
      </c>
      <c r="F2920" s="58" t="s">
        <v>803</v>
      </c>
      <c r="G2920" s="57" t="s">
        <v>108</v>
      </c>
      <c r="H2920" s="58" t="s">
        <v>1103</v>
      </c>
      <c r="I2920" s="59" t="s">
        <v>42</v>
      </c>
      <c r="J2920" s="96">
        <v>1400</v>
      </c>
      <c r="K2920" s="60">
        <f t="shared" si="65"/>
        <v>1400</v>
      </c>
      <c r="L2920" s="60"/>
      <c r="M2920" s="55" t="s">
        <v>43</v>
      </c>
      <c r="N2920" s="60">
        <f t="shared" si="69"/>
        <v>1400</v>
      </c>
      <c r="O2920" s="54">
        <v>45858</v>
      </c>
      <c r="P2920" s="97">
        <v>0</v>
      </c>
      <c r="R2920" t="str">
        <f t="shared" si="70"/>
        <v>Jul/25</v>
      </c>
    </row>
    <row r="2921" spans="2:18" ht="15.75" customHeight="1">
      <c r="B2921" s="54">
        <v>45858</v>
      </c>
      <c r="C2921" s="55" t="s">
        <v>320</v>
      </c>
      <c r="D2921" s="55">
        <v>2025</v>
      </c>
      <c r="E2921" s="56">
        <v>5</v>
      </c>
      <c r="F2921" s="58" t="s">
        <v>81</v>
      </c>
      <c r="G2921" s="57" t="s">
        <v>77</v>
      </c>
      <c r="H2921" s="58" t="s">
        <v>78</v>
      </c>
      <c r="I2921" s="59" t="s">
        <v>42</v>
      </c>
      <c r="J2921" s="96">
        <v>510</v>
      </c>
      <c r="K2921" s="60">
        <f t="shared" si="65"/>
        <v>2550</v>
      </c>
      <c r="L2921" s="60"/>
      <c r="M2921" s="55" t="s">
        <v>43</v>
      </c>
      <c r="N2921" s="60">
        <f t="shared" si="69"/>
        <v>2550</v>
      </c>
      <c r="O2921" s="54">
        <v>45860</v>
      </c>
      <c r="P2921" s="97">
        <v>1504</v>
      </c>
      <c r="R2921" t="str">
        <f t="shared" si="70"/>
        <v>Jul/25</v>
      </c>
    </row>
    <row r="2922" spans="2:18" ht="15.75" customHeight="1">
      <c r="B2922" s="54">
        <v>45858</v>
      </c>
      <c r="C2922" s="55" t="s">
        <v>320</v>
      </c>
      <c r="D2922" s="55">
        <v>2025</v>
      </c>
      <c r="E2922" s="56">
        <v>1</v>
      </c>
      <c r="F2922" s="58" t="s">
        <v>75</v>
      </c>
      <c r="G2922" s="57" t="s">
        <v>77</v>
      </c>
      <c r="H2922" s="58" t="s">
        <v>78</v>
      </c>
      <c r="I2922" s="59" t="s">
        <v>42</v>
      </c>
      <c r="J2922" s="96">
        <v>435</v>
      </c>
      <c r="K2922" s="60">
        <f t="shared" si="65"/>
        <v>435</v>
      </c>
      <c r="L2922" s="60"/>
      <c r="M2922" s="55" t="s">
        <v>43</v>
      </c>
      <c r="N2922" s="60">
        <f t="shared" si="69"/>
        <v>435</v>
      </c>
      <c r="O2922" s="54">
        <v>45860</v>
      </c>
      <c r="P2922" s="97">
        <v>1504</v>
      </c>
      <c r="R2922" t="str">
        <f t="shared" si="70"/>
        <v>Jul/25</v>
      </c>
    </row>
    <row r="2923" spans="2:18" ht="15.75" customHeight="1">
      <c r="B2923" s="54">
        <v>45858</v>
      </c>
      <c r="C2923" s="55" t="s">
        <v>320</v>
      </c>
      <c r="D2923" s="55">
        <v>2025</v>
      </c>
      <c r="E2923" s="56">
        <v>48</v>
      </c>
      <c r="F2923" s="58" t="s">
        <v>384</v>
      </c>
      <c r="G2923" s="57" t="s">
        <v>96</v>
      </c>
      <c r="H2923" s="58" t="s">
        <v>369</v>
      </c>
      <c r="I2923" s="59" t="s">
        <v>42</v>
      </c>
      <c r="J2923" s="96">
        <v>7.99</v>
      </c>
      <c r="K2923" s="60">
        <f t="shared" si="65"/>
        <v>383.52</v>
      </c>
      <c r="L2923" s="60"/>
      <c r="M2923" s="55" t="s">
        <v>51</v>
      </c>
      <c r="N2923" s="60">
        <f t="shared" si="69"/>
        <v>383.52</v>
      </c>
      <c r="O2923" s="54">
        <v>45858</v>
      </c>
      <c r="P2923" s="97">
        <v>0</v>
      </c>
      <c r="R2923" t="str">
        <f t="shared" si="70"/>
        <v>Jul/25</v>
      </c>
    </row>
    <row r="2924" spans="2:18" ht="15.75" customHeight="1">
      <c r="B2924" s="54">
        <v>45858</v>
      </c>
      <c r="C2924" s="55" t="s">
        <v>320</v>
      </c>
      <c r="D2924" s="55">
        <v>2025</v>
      </c>
      <c r="E2924" s="56">
        <v>1</v>
      </c>
      <c r="F2924" s="58" t="s">
        <v>864</v>
      </c>
      <c r="G2924" s="57" t="s">
        <v>104</v>
      </c>
      <c r="H2924" s="58" t="s">
        <v>369</v>
      </c>
      <c r="I2924" s="59" t="s">
        <v>42</v>
      </c>
      <c r="J2924" s="96">
        <v>155</v>
      </c>
      <c r="K2924" s="60">
        <f t="shared" si="65"/>
        <v>155</v>
      </c>
      <c r="L2924" s="60"/>
      <c r="M2924" s="55" t="s">
        <v>51</v>
      </c>
      <c r="N2924" s="60">
        <f t="shared" si="69"/>
        <v>155</v>
      </c>
      <c r="O2924" s="54">
        <v>45858</v>
      </c>
      <c r="P2924" s="97">
        <v>0</v>
      </c>
      <c r="R2924" t="str">
        <f t="shared" si="70"/>
        <v>Jul/25</v>
      </c>
    </row>
    <row r="2925" spans="2:18" ht="15.75" customHeight="1">
      <c r="B2925" s="54">
        <v>45858</v>
      </c>
      <c r="C2925" s="55" t="s">
        <v>320</v>
      </c>
      <c r="D2925" s="55">
        <v>2025</v>
      </c>
      <c r="E2925" s="56">
        <v>1</v>
      </c>
      <c r="F2925" s="58" t="s">
        <v>1104</v>
      </c>
      <c r="G2925" s="57" t="s">
        <v>57</v>
      </c>
      <c r="H2925" s="58" t="s">
        <v>113</v>
      </c>
      <c r="I2925" s="59" t="s">
        <v>42</v>
      </c>
      <c r="J2925" s="96">
        <v>23</v>
      </c>
      <c r="K2925" s="60">
        <f t="shared" si="65"/>
        <v>23</v>
      </c>
      <c r="L2925" s="60"/>
      <c r="M2925" s="55" t="s">
        <v>43</v>
      </c>
      <c r="N2925" s="60">
        <f t="shared" si="69"/>
        <v>23</v>
      </c>
      <c r="O2925" s="54">
        <v>45858</v>
      </c>
      <c r="P2925" s="97">
        <v>0</v>
      </c>
      <c r="R2925" t="str">
        <f t="shared" si="70"/>
        <v>Jul/25</v>
      </c>
    </row>
    <row r="2926" spans="2:18" ht="15.75" customHeight="1">
      <c r="B2926" s="54">
        <v>45858</v>
      </c>
      <c r="C2926" s="55" t="s">
        <v>320</v>
      </c>
      <c r="D2926" s="55">
        <v>2025</v>
      </c>
      <c r="E2926" s="56">
        <v>1</v>
      </c>
      <c r="F2926" s="58" t="s">
        <v>1025</v>
      </c>
      <c r="G2926" s="57" t="s">
        <v>46</v>
      </c>
      <c r="H2926" s="58" t="s">
        <v>568</v>
      </c>
      <c r="I2926" s="59" t="s">
        <v>42</v>
      </c>
      <c r="J2926" s="96">
        <v>406.01</v>
      </c>
      <c r="K2926" s="60">
        <f t="shared" si="65"/>
        <v>406.01</v>
      </c>
      <c r="L2926" s="60"/>
      <c r="M2926" s="55" t="s">
        <v>43</v>
      </c>
      <c r="N2926" s="60">
        <f t="shared" si="69"/>
        <v>406.01</v>
      </c>
      <c r="O2926" s="54">
        <v>45858</v>
      </c>
      <c r="P2926" s="97">
        <v>0</v>
      </c>
      <c r="R2926" t="str">
        <f t="shared" si="70"/>
        <v>Jul/25</v>
      </c>
    </row>
    <row r="2927" spans="2:18" ht="15.75" customHeight="1">
      <c r="B2927" s="54">
        <v>45859</v>
      </c>
      <c r="C2927" s="55" t="s">
        <v>320</v>
      </c>
      <c r="D2927" s="55">
        <v>2025</v>
      </c>
      <c r="E2927" s="56">
        <v>8.9600000000000009</v>
      </c>
      <c r="F2927" s="58" t="s">
        <v>488</v>
      </c>
      <c r="G2927" s="57" t="s">
        <v>46</v>
      </c>
      <c r="H2927" s="58" t="s">
        <v>250</v>
      </c>
      <c r="I2927" s="59" t="s">
        <v>42</v>
      </c>
      <c r="J2927" s="96">
        <v>33.148200000000003</v>
      </c>
      <c r="K2927" s="60">
        <f t="shared" si="65"/>
        <v>297.00787200000008</v>
      </c>
      <c r="L2927" s="60"/>
      <c r="M2927" s="55" t="s">
        <v>51</v>
      </c>
      <c r="N2927" s="60">
        <f t="shared" si="69"/>
        <v>297.00787200000008</v>
      </c>
      <c r="O2927" s="54">
        <v>45865</v>
      </c>
      <c r="P2927" s="97">
        <v>2468329</v>
      </c>
      <c r="R2927" t="str">
        <f t="shared" si="70"/>
        <v>Jul/25</v>
      </c>
    </row>
    <row r="2928" spans="2:18" ht="15.75" customHeight="1">
      <c r="B2928" s="54">
        <v>45859</v>
      </c>
      <c r="C2928" s="55" t="s">
        <v>320</v>
      </c>
      <c r="D2928" s="55">
        <v>2025</v>
      </c>
      <c r="E2928" s="56">
        <v>6.72</v>
      </c>
      <c r="F2928" s="58" t="s">
        <v>197</v>
      </c>
      <c r="G2928" s="57" t="s">
        <v>46</v>
      </c>
      <c r="H2928" s="58" t="s">
        <v>250</v>
      </c>
      <c r="I2928" s="59" t="s">
        <v>42</v>
      </c>
      <c r="J2928" s="96">
        <v>41.2181</v>
      </c>
      <c r="K2928" s="60">
        <f t="shared" si="65"/>
        <v>276.98563200000001</v>
      </c>
      <c r="L2928" s="60"/>
      <c r="M2928" s="55" t="s">
        <v>51</v>
      </c>
      <c r="N2928" s="60">
        <f t="shared" si="69"/>
        <v>276.98563200000001</v>
      </c>
      <c r="O2928" s="54">
        <v>45865</v>
      </c>
      <c r="P2928" s="97">
        <v>2468329</v>
      </c>
      <c r="R2928" t="str">
        <f t="shared" si="70"/>
        <v>Jul/25</v>
      </c>
    </row>
    <row r="2929" spans="2:18" ht="15.75" customHeight="1">
      <c r="B2929" s="54">
        <v>45860</v>
      </c>
      <c r="C2929" s="55" t="s">
        <v>320</v>
      </c>
      <c r="D2929" s="55">
        <v>2025</v>
      </c>
      <c r="E2929" s="56">
        <v>6</v>
      </c>
      <c r="F2929" s="58" t="s">
        <v>64</v>
      </c>
      <c r="G2929" s="57" t="s">
        <v>46</v>
      </c>
      <c r="H2929" s="58" t="s">
        <v>65</v>
      </c>
      <c r="I2929" s="59" t="s">
        <v>42</v>
      </c>
      <c r="J2929" s="96">
        <v>32.99</v>
      </c>
      <c r="K2929" s="60">
        <f t="shared" si="65"/>
        <v>197.94</v>
      </c>
      <c r="L2929" s="60"/>
      <c r="M2929" s="55" t="s">
        <v>43</v>
      </c>
      <c r="N2929" s="60">
        <f t="shared" si="69"/>
        <v>197.94</v>
      </c>
      <c r="O2929" s="54">
        <v>45869</v>
      </c>
      <c r="P2929" s="97">
        <v>22591</v>
      </c>
      <c r="R2929" t="str">
        <f t="shared" si="70"/>
        <v>Jul/25</v>
      </c>
    </row>
    <row r="2930" spans="2:18" ht="15.75" customHeight="1">
      <c r="B2930" s="54">
        <v>45860</v>
      </c>
      <c r="C2930" s="55" t="s">
        <v>320</v>
      </c>
      <c r="D2930" s="55">
        <v>2025</v>
      </c>
      <c r="E2930" s="56">
        <v>4</v>
      </c>
      <c r="F2930" s="58" t="s">
        <v>66</v>
      </c>
      <c r="G2930" s="57" t="s">
        <v>46</v>
      </c>
      <c r="H2930" s="58" t="s">
        <v>65</v>
      </c>
      <c r="I2930" s="59" t="s">
        <v>42</v>
      </c>
      <c r="J2930" s="96">
        <v>27</v>
      </c>
      <c r="K2930" s="60">
        <f t="shared" si="65"/>
        <v>108</v>
      </c>
      <c r="L2930" s="60"/>
      <c r="M2930" s="55" t="s">
        <v>43</v>
      </c>
      <c r="N2930" s="60">
        <f t="shared" si="69"/>
        <v>108</v>
      </c>
      <c r="O2930" s="54">
        <v>45869</v>
      </c>
      <c r="P2930" s="97">
        <v>22591</v>
      </c>
      <c r="R2930" t="str">
        <f t="shared" si="70"/>
        <v>Jul/25</v>
      </c>
    </row>
    <row r="2931" spans="2:18" ht="15.75" customHeight="1">
      <c r="B2931" s="54">
        <v>45860</v>
      </c>
      <c r="C2931" s="55" t="s">
        <v>320</v>
      </c>
      <c r="D2931" s="55">
        <v>2025</v>
      </c>
      <c r="E2931" s="56">
        <v>3</v>
      </c>
      <c r="F2931" s="58" t="s">
        <v>1036</v>
      </c>
      <c r="G2931" s="57" t="s">
        <v>46</v>
      </c>
      <c r="H2931" s="58" t="s">
        <v>65</v>
      </c>
      <c r="I2931" s="59" t="s">
        <v>42</v>
      </c>
      <c r="J2931" s="96">
        <v>35.9</v>
      </c>
      <c r="K2931" s="60">
        <f t="shared" si="65"/>
        <v>107.69999999999999</v>
      </c>
      <c r="L2931" s="60"/>
      <c r="M2931" s="55" t="s">
        <v>43</v>
      </c>
      <c r="N2931" s="60">
        <f t="shared" si="69"/>
        <v>107.69999999999999</v>
      </c>
      <c r="O2931" s="54">
        <v>45869</v>
      </c>
      <c r="P2931" s="97">
        <v>22591</v>
      </c>
      <c r="R2931" t="str">
        <f t="shared" si="70"/>
        <v>Jul/25</v>
      </c>
    </row>
    <row r="2932" spans="2:18" ht="15.75" customHeight="1">
      <c r="B2932" s="54">
        <v>45860</v>
      </c>
      <c r="C2932" s="55" t="s">
        <v>320</v>
      </c>
      <c r="D2932" s="55">
        <v>2025</v>
      </c>
      <c r="E2932" s="56">
        <v>2</v>
      </c>
      <c r="F2932" s="58" t="s">
        <v>1075</v>
      </c>
      <c r="G2932" s="57" t="s">
        <v>40</v>
      </c>
      <c r="H2932" s="58" t="s">
        <v>181</v>
      </c>
      <c r="I2932" s="59" t="s">
        <v>42</v>
      </c>
      <c r="J2932" s="96">
        <v>225</v>
      </c>
      <c r="K2932" s="60">
        <f t="shared" si="65"/>
        <v>450</v>
      </c>
      <c r="L2932" s="60"/>
      <c r="M2932" s="55" t="s">
        <v>51</v>
      </c>
      <c r="N2932" s="60">
        <f t="shared" si="69"/>
        <v>450</v>
      </c>
      <c r="O2932" s="54">
        <v>45875</v>
      </c>
      <c r="P2932" s="97">
        <v>6727</v>
      </c>
      <c r="R2932" t="str">
        <f t="shared" si="70"/>
        <v>Jul/25</v>
      </c>
    </row>
    <row r="2933" spans="2:18" ht="15.75" customHeight="1">
      <c r="B2933" s="54">
        <v>45860</v>
      </c>
      <c r="C2933" s="55" t="s">
        <v>320</v>
      </c>
      <c r="D2933" s="55">
        <v>2025</v>
      </c>
      <c r="E2933" s="56">
        <v>6</v>
      </c>
      <c r="F2933" s="58" t="s">
        <v>742</v>
      </c>
      <c r="G2933" s="57" t="s">
        <v>40</v>
      </c>
      <c r="H2933" s="58" t="s">
        <v>181</v>
      </c>
      <c r="I2933" s="59" t="s">
        <v>42</v>
      </c>
      <c r="J2933" s="96">
        <v>69</v>
      </c>
      <c r="K2933" s="60">
        <f t="shared" si="65"/>
        <v>414</v>
      </c>
      <c r="L2933" s="60"/>
      <c r="M2933" s="55" t="s">
        <v>51</v>
      </c>
      <c r="N2933" s="60">
        <f t="shared" si="69"/>
        <v>414</v>
      </c>
      <c r="O2933" s="54">
        <v>45875</v>
      </c>
      <c r="P2933" s="97">
        <v>6727</v>
      </c>
      <c r="R2933" t="str">
        <f t="shared" si="70"/>
        <v>Jul/25</v>
      </c>
    </row>
    <row r="2934" spans="2:18" ht="15.75" customHeight="1">
      <c r="B2934" s="54">
        <v>45860</v>
      </c>
      <c r="C2934" s="55" t="s">
        <v>320</v>
      </c>
      <c r="D2934" s="55">
        <v>2025</v>
      </c>
      <c r="E2934" s="56">
        <v>6</v>
      </c>
      <c r="F2934" s="58" t="s">
        <v>632</v>
      </c>
      <c r="G2934" s="57" t="s">
        <v>40</v>
      </c>
      <c r="H2934" s="58" t="s">
        <v>181</v>
      </c>
      <c r="I2934" s="59" t="s">
        <v>42</v>
      </c>
      <c r="J2934" s="96">
        <v>39</v>
      </c>
      <c r="K2934" s="60">
        <f t="shared" si="65"/>
        <v>234</v>
      </c>
      <c r="L2934" s="60"/>
      <c r="M2934" s="55" t="s">
        <v>51</v>
      </c>
      <c r="N2934" s="60">
        <f t="shared" si="69"/>
        <v>234</v>
      </c>
      <c r="O2934" s="54">
        <v>45875</v>
      </c>
      <c r="P2934" s="97">
        <v>6727</v>
      </c>
      <c r="R2934" t="str">
        <f t="shared" si="70"/>
        <v>Jul/25</v>
      </c>
    </row>
    <row r="2935" spans="2:18" ht="15.75" customHeight="1">
      <c r="B2935" s="54">
        <v>45860</v>
      </c>
      <c r="C2935" s="55" t="s">
        <v>320</v>
      </c>
      <c r="D2935" s="55">
        <v>2025</v>
      </c>
      <c r="E2935" s="56">
        <v>4.4800000000000004</v>
      </c>
      <c r="F2935" s="58" t="s">
        <v>488</v>
      </c>
      <c r="G2935" s="57" t="s">
        <v>46</v>
      </c>
      <c r="H2935" s="58" t="s">
        <v>250</v>
      </c>
      <c r="I2935" s="59" t="s">
        <v>42</v>
      </c>
      <c r="J2935" s="96">
        <v>33.148200000000003</v>
      </c>
      <c r="K2935" s="60">
        <f t="shared" si="65"/>
        <v>148.50393600000004</v>
      </c>
      <c r="L2935" s="60"/>
      <c r="M2935" s="55" t="s">
        <v>51</v>
      </c>
      <c r="N2935" s="60">
        <f t="shared" si="69"/>
        <v>148.50393600000004</v>
      </c>
      <c r="O2935" s="54">
        <v>45866</v>
      </c>
      <c r="P2935" s="97">
        <v>2470667</v>
      </c>
      <c r="R2935" t="str">
        <f t="shared" si="70"/>
        <v>Jul/25</v>
      </c>
    </row>
    <row r="2936" spans="2:18" ht="15.75" customHeight="1">
      <c r="B2936" s="54">
        <v>45860</v>
      </c>
      <c r="C2936" s="55" t="s">
        <v>320</v>
      </c>
      <c r="D2936" s="55">
        <v>2025</v>
      </c>
      <c r="E2936" s="56">
        <v>2.2400000000000002</v>
      </c>
      <c r="F2936" s="58" t="s">
        <v>197</v>
      </c>
      <c r="G2936" s="57" t="s">
        <v>46</v>
      </c>
      <c r="H2936" s="58" t="s">
        <v>250</v>
      </c>
      <c r="I2936" s="59" t="s">
        <v>42</v>
      </c>
      <c r="J2936" s="96">
        <v>41.2181</v>
      </c>
      <c r="K2936" s="60">
        <f t="shared" si="65"/>
        <v>92.328544000000008</v>
      </c>
      <c r="L2936" s="60"/>
      <c r="M2936" s="55" t="s">
        <v>51</v>
      </c>
      <c r="N2936" s="60">
        <f t="shared" si="69"/>
        <v>92.328544000000008</v>
      </c>
      <c r="O2936" s="54">
        <v>45866</v>
      </c>
      <c r="P2936" s="97">
        <v>2470667</v>
      </c>
      <c r="R2936" t="str">
        <f t="shared" si="70"/>
        <v>Jul/25</v>
      </c>
    </row>
    <row r="2937" spans="2:18" ht="15.75" customHeight="1">
      <c r="B2937" s="54">
        <v>45860</v>
      </c>
      <c r="C2937" s="55" t="s">
        <v>320</v>
      </c>
      <c r="D2937" s="55">
        <v>2025</v>
      </c>
      <c r="E2937" s="56">
        <v>1</v>
      </c>
      <c r="F2937" s="58" t="s">
        <v>634</v>
      </c>
      <c r="G2937" s="57" t="s">
        <v>46</v>
      </c>
      <c r="H2937" s="58" t="s">
        <v>195</v>
      </c>
      <c r="I2937" s="59" t="s">
        <v>42</v>
      </c>
      <c r="J2937" s="96">
        <v>364.05</v>
      </c>
      <c r="K2937" s="60">
        <f t="shared" si="65"/>
        <v>364.05</v>
      </c>
      <c r="L2937" s="60"/>
      <c r="M2937" s="55" t="s">
        <v>51</v>
      </c>
      <c r="N2937" s="60">
        <f t="shared" si="69"/>
        <v>364.05</v>
      </c>
      <c r="O2937" s="54">
        <v>45869</v>
      </c>
      <c r="P2937" s="97">
        <v>308387</v>
      </c>
      <c r="R2937" t="str">
        <f t="shared" si="70"/>
        <v>Jul/25</v>
      </c>
    </row>
    <row r="2938" spans="2:18" ht="15.75" customHeight="1">
      <c r="B2938" s="54">
        <v>45860</v>
      </c>
      <c r="C2938" s="55" t="s">
        <v>320</v>
      </c>
      <c r="D2938" s="55">
        <v>2025</v>
      </c>
      <c r="E2938" s="56">
        <v>1</v>
      </c>
      <c r="F2938" s="58" t="s">
        <v>1049</v>
      </c>
      <c r="G2938" s="57" t="s">
        <v>46</v>
      </c>
      <c r="H2938" s="58" t="s">
        <v>195</v>
      </c>
      <c r="I2938" s="59" t="s">
        <v>42</v>
      </c>
      <c r="J2938" s="96">
        <v>268.69</v>
      </c>
      <c r="K2938" s="60">
        <f t="shared" si="65"/>
        <v>268.69</v>
      </c>
      <c r="L2938" s="60"/>
      <c r="M2938" s="55" t="s">
        <v>51</v>
      </c>
      <c r="N2938" s="60">
        <f t="shared" si="69"/>
        <v>268.69</v>
      </c>
      <c r="O2938" s="54">
        <v>45869</v>
      </c>
      <c r="P2938" s="97">
        <v>308387</v>
      </c>
      <c r="R2938" t="str">
        <f t="shared" si="70"/>
        <v>Jul/25</v>
      </c>
    </row>
    <row r="2939" spans="2:18" ht="15.75" customHeight="1">
      <c r="B2939" s="54">
        <v>45860</v>
      </c>
      <c r="C2939" s="55" t="s">
        <v>320</v>
      </c>
      <c r="D2939" s="55">
        <v>2025</v>
      </c>
      <c r="E2939" s="56">
        <v>5</v>
      </c>
      <c r="F2939" s="58" t="s">
        <v>196</v>
      </c>
      <c r="G2939" s="57" t="s">
        <v>46</v>
      </c>
      <c r="H2939" s="58" t="s">
        <v>195</v>
      </c>
      <c r="I2939" s="59" t="s">
        <v>42</v>
      </c>
      <c r="J2939" s="96">
        <v>223.6</v>
      </c>
      <c r="K2939" s="60">
        <f t="shared" si="65"/>
        <v>1118</v>
      </c>
      <c r="L2939" s="60"/>
      <c r="M2939" s="55" t="s">
        <v>51</v>
      </c>
      <c r="N2939" s="60">
        <f t="shared" si="69"/>
        <v>1118</v>
      </c>
      <c r="O2939" s="54">
        <v>45869</v>
      </c>
      <c r="P2939" s="97">
        <v>308387</v>
      </c>
      <c r="R2939" t="str">
        <f t="shared" si="70"/>
        <v>Jul/25</v>
      </c>
    </row>
    <row r="2940" spans="2:18" ht="15.75" customHeight="1">
      <c r="B2940" s="54">
        <v>45860</v>
      </c>
      <c r="C2940" s="55" t="s">
        <v>320</v>
      </c>
      <c r="D2940" s="55">
        <v>2025</v>
      </c>
      <c r="E2940" s="56">
        <v>6</v>
      </c>
      <c r="F2940" s="58" t="s">
        <v>95</v>
      </c>
      <c r="G2940" s="57" t="s">
        <v>40</v>
      </c>
      <c r="H2940" s="58" t="s">
        <v>223</v>
      </c>
      <c r="I2940" s="59" t="s">
        <v>42</v>
      </c>
      <c r="J2940" s="96">
        <v>80</v>
      </c>
      <c r="K2940" s="60">
        <f t="shared" si="65"/>
        <v>480</v>
      </c>
      <c r="L2940" s="60"/>
      <c r="M2940" s="55" t="s">
        <v>51</v>
      </c>
      <c r="N2940" s="60">
        <f t="shared" si="69"/>
        <v>480</v>
      </c>
      <c r="O2940" s="54">
        <v>45867</v>
      </c>
      <c r="P2940" s="97">
        <v>1423962</v>
      </c>
      <c r="R2940" t="str">
        <f t="shared" si="70"/>
        <v>Jul/25</v>
      </c>
    </row>
    <row r="2941" spans="2:18" ht="15.75" customHeight="1">
      <c r="B2941" s="54">
        <v>45860</v>
      </c>
      <c r="C2941" s="55" t="s">
        <v>320</v>
      </c>
      <c r="D2941" s="55">
        <v>2025</v>
      </c>
      <c r="E2941" s="56">
        <v>4</v>
      </c>
      <c r="F2941" s="58" t="s">
        <v>814</v>
      </c>
      <c r="G2941" s="57" t="s">
        <v>40</v>
      </c>
      <c r="H2941" s="58" t="s">
        <v>223</v>
      </c>
      <c r="I2941" s="59" t="s">
        <v>42</v>
      </c>
      <c r="J2941" s="96">
        <v>75.16</v>
      </c>
      <c r="K2941" s="60">
        <f t="shared" ref="K2941:K2962" si="71">E2941*J2941</f>
        <v>300.64</v>
      </c>
      <c r="L2941" s="60"/>
      <c r="M2941" s="55" t="s">
        <v>51</v>
      </c>
      <c r="N2941" s="60">
        <f t="shared" si="69"/>
        <v>300.64</v>
      </c>
      <c r="O2941" s="54">
        <v>45867</v>
      </c>
      <c r="P2941" s="97">
        <v>1423962</v>
      </c>
      <c r="R2941" t="str">
        <f t="shared" si="70"/>
        <v>Jul/25</v>
      </c>
    </row>
    <row r="2942" spans="2:18" ht="15.75" customHeight="1">
      <c r="B2942" s="54">
        <v>45860</v>
      </c>
      <c r="C2942" s="55" t="s">
        <v>320</v>
      </c>
      <c r="D2942" s="55">
        <v>2025</v>
      </c>
      <c r="E2942" s="56">
        <v>24</v>
      </c>
      <c r="F2942" s="58" t="s">
        <v>190</v>
      </c>
      <c r="G2942" s="57" t="s">
        <v>96</v>
      </c>
      <c r="H2942" s="58" t="s">
        <v>223</v>
      </c>
      <c r="I2942" s="59" t="s">
        <v>42</v>
      </c>
      <c r="J2942" s="96">
        <v>6.78</v>
      </c>
      <c r="K2942" s="60">
        <f t="shared" si="71"/>
        <v>162.72</v>
      </c>
      <c r="L2942" s="60"/>
      <c r="M2942" s="55" t="s">
        <v>51</v>
      </c>
      <c r="N2942" s="60">
        <f t="shared" si="69"/>
        <v>162.72</v>
      </c>
      <c r="O2942" s="54">
        <v>45867</v>
      </c>
      <c r="P2942" s="97">
        <v>1423962</v>
      </c>
      <c r="R2942" t="str">
        <f t="shared" si="70"/>
        <v>Jul/25</v>
      </c>
    </row>
    <row r="2943" spans="2:18" ht="15.75" customHeight="1">
      <c r="B2943" s="54">
        <v>45860</v>
      </c>
      <c r="C2943" s="55" t="s">
        <v>320</v>
      </c>
      <c r="D2943" s="55">
        <v>2025</v>
      </c>
      <c r="E2943" s="56">
        <v>24</v>
      </c>
      <c r="F2943" s="58" t="s">
        <v>668</v>
      </c>
      <c r="G2943" s="57" t="s">
        <v>96</v>
      </c>
      <c r="H2943" s="58" t="s">
        <v>223</v>
      </c>
      <c r="I2943" s="59" t="s">
        <v>42</v>
      </c>
      <c r="J2943" s="96">
        <v>6.78</v>
      </c>
      <c r="K2943" s="60">
        <f t="shared" si="71"/>
        <v>162.72</v>
      </c>
      <c r="L2943" s="60"/>
      <c r="M2943" s="55" t="s">
        <v>51</v>
      </c>
      <c r="N2943" s="60">
        <f t="shared" si="69"/>
        <v>162.72</v>
      </c>
      <c r="O2943" s="54">
        <v>45867</v>
      </c>
      <c r="P2943" s="97">
        <v>1423962</v>
      </c>
      <c r="R2943" t="str">
        <f t="shared" si="70"/>
        <v>Jul/25</v>
      </c>
    </row>
    <row r="2944" spans="2:18" ht="15.75" customHeight="1">
      <c r="B2944" s="54">
        <v>45860</v>
      </c>
      <c r="C2944" s="55" t="s">
        <v>320</v>
      </c>
      <c r="D2944" s="55">
        <v>2025</v>
      </c>
      <c r="E2944" s="56">
        <v>24</v>
      </c>
      <c r="F2944" s="58" t="s">
        <v>192</v>
      </c>
      <c r="G2944" s="57" t="s">
        <v>96</v>
      </c>
      <c r="H2944" s="58" t="s">
        <v>223</v>
      </c>
      <c r="I2944" s="59" t="s">
        <v>42</v>
      </c>
      <c r="J2944" s="96">
        <v>6.14</v>
      </c>
      <c r="K2944" s="60">
        <f t="shared" si="71"/>
        <v>147.35999999999999</v>
      </c>
      <c r="L2944" s="60"/>
      <c r="M2944" s="55" t="s">
        <v>51</v>
      </c>
      <c r="N2944" s="60">
        <f t="shared" si="69"/>
        <v>147.35999999999999</v>
      </c>
      <c r="O2944" s="54">
        <v>45867</v>
      </c>
      <c r="P2944" s="97">
        <v>1423962</v>
      </c>
      <c r="R2944" t="str">
        <f t="shared" si="70"/>
        <v>Jul/25</v>
      </c>
    </row>
    <row r="2945" spans="2:18" ht="15.75" customHeight="1">
      <c r="B2945" s="54">
        <v>45860</v>
      </c>
      <c r="C2945" s="55" t="s">
        <v>320</v>
      </c>
      <c r="D2945" s="55">
        <v>2025</v>
      </c>
      <c r="E2945" s="56">
        <v>96</v>
      </c>
      <c r="F2945" s="58" t="s">
        <v>188</v>
      </c>
      <c r="G2945" s="57" t="s">
        <v>96</v>
      </c>
      <c r="H2945" s="58" t="s">
        <v>223</v>
      </c>
      <c r="I2945" s="59" t="s">
        <v>42</v>
      </c>
      <c r="J2945" s="96">
        <v>6.78</v>
      </c>
      <c r="K2945" s="60">
        <f t="shared" si="71"/>
        <v>650.88</v>
      </c>
      <c r="L2945" s="60"/>
      <c r="M2945" s="55" t="s">
        <v>51</v>
      </c>
      <c r="N2945" s="60">
        <f t="shared" si="69"/>
        <v>650.88</v>
      </c>
      <c r="O2945" s="54">
        <v>45867</v>
      </c>
      <c r="P2945" s="97">
        <v>1423962</v>
      </c>
      <c r="R2945" t="str">
        <f t="shared" si="70"/>
        <v>Jul/25</v>
      </c>
    </row>
    <row r="2946" spans="2:18" ht="15.75" customHeight="1">
      <c r="B2946" s="54">
        <v>45860</v>
      </c>
      <c r="C2946" s="55" t="s">
        <v>320</v>
      </c>
      <c r="D2946" s="55">
        <v>2025</v>
      </c>
      <c r="E2946" s="56">
        <v>48</v>
      </c>
      <c r="F2946" s="58" t="s">
        <v>191</v>
      </c>
      <c r="G2946" s="57" t="s">
        <v>96</v>
      </c>
      <c r="H2946" s="58" t="s">
        <v>223</v>
      </c>
      <c r="I2946" s="59" t="s">
        <v>42</v>
      </c>
      <c r="J2946" s="96">
        <v>6.14</v>
      </c>
      <c r="K2946" s="60">
        <f t="shared" si="71"/>
        <v>294.71999999999997</v>
      </c>
      <c r="L2946" s="60"/>
      <c r="M2946" s="55" t="s">
        <v>51</v>
      </c>
      <c r="N2946" s="60">
        <f t="shared" si="69"/>
        <v>294.71999999999997</v>
      </c>
      <c r="O2946" s="54">
        <v>45867</v>
      </c>
      <c r="P2946" s="97">
        <v>1423962</v>
      </c>
      <c r="R2946" t="str">
        <f t="shared" si="70"/>
        <v>Jul/25</v>
      </c>
    </row>
    <row r="2947" spans="2:18" ht="15.75" customHeight="1">
      <c r="B2947" s="54">
        <v>45860</v>
      </c>
      <c r="C2947" s="55" t="s">
        <v>320</v>
      </c>
      <c r="D2947" s="55">
        <v>2025</v>
      </c>
      <c r="E2947" s="56">
        <v>3</v>
      </c>
      <c r="F2947" s="58" t="s">
        <v>173</v>
      </c>
      <c r="G2947" s="57" t="s">
        <v>46</v>
      </c>
      <c r="H2947" s="58" t="s">
        <v>223</v>
      </c>
      <c r="I2947" s="59" t="s">
        <v>42</v>
      </c>
      <c r="J2947" s="96">
        <v>19.989999999999998</v>
      </c>
      <c r="K2947" s="60">
        <f t="shared" si="71"/>
        <v>59.97</v>
      </c>
      <c r="L2947" s="60"/>
      <c r="M2947" s="55" t="s">
        <v>51</v>
      </c>
      <c r="N2947" s="60">
        <f t="shared" si="69"/>
        <v>59.97</v>
      </c>
      <c r="O2947" s="54">
        <v>45867</v>
      </c>
      <c r="P2947" s="97">
        <v>1423962</v>
      </c>
      <c r="R2947" t="str">
        <f t="shared" ref="R2947:R3010" si="72">IF(B2947="","",PROPER(TEXT(B2947,"mmm/aa")))</f>
        <v>Jul/25</v>
      </c>
    </row>
    <row r="2948" spans="2:18" ht="15.75" customHeight="1">
      <c r="B2948" s="54">
        <v>45860</v>
      </c>
      <c r="C2948" s="55" t="s">
        <v>320</v>
      </c>
      <c r="D2948" s="55">
        <v>2025</v>
      </c>
      <c r="E2948" s="56">
        <v>2</v>
      </c>
      <c r="F2948" s="58" t="s">
        <v>843</v>
      </c>
      <c r="G2948" s="57" t="s">
        <v>40</v>
      </c>
      <c r="H2948" s="58" t="s">
        <v>223</v>
      </c>
      <c r="I2948" s="59" t="s">
        <v>42</v>
      </c>
      <c r="J2948" s="96">
        <v>170</v>
      </c>
      <c r="K2948" s="60">
        <f t="shared" si="71"/>
        <v>340</v>
      </c>
      <c r="L2948" s="60"/>
      <c r="M2948" s="55" t="s">
        <v>51</v>
      </c>
      <c r="N2948" s="60">
        <f t="shared" si="69"/>
        <v>340</v>
      </c>
      <c r="O2948" s="54">
        <v>45867</v>
      </c>
      <c r="P2948" s="97">
        <v>1423962</v>
      </c>
      <c r="R2948" t="str">
        <f t="shared" si="72"/>
        <v>Jul/25</v>
      </c>
    </row>
    <row r="2949" spans="2:18" ht="15.75" customHeight="1">
      <c r="B2949" s="54">
        <v>45860</v>
      </c>
      <c r="C2949" s="55" t="s">
        <v>320</v>
      </c>
      <c r="D2949" s="55">
        <v>2025</v>
      </c>
      <c r="E2949" s="56">
        <v>42</v>
      </c>
      <c r="F2949" s="58" t="s">
        <v>595</v>
      </c>
      <c r="G2949" s="57" t="s">
        <v>96</v>
      </c>
      <c r="H2949" s="58" t="s">
        <v>223</v>
      </c>
      <c r="I2949" s="59" t="s">
        <v>42</v>
      </c>
      <c r="J2949" s="96">
        <v>1.79</v>
      </c>
      <c r="K2949" s="60">
        <f t="shared" si="71"/>
        <v>75.180000000000007</v>
      </c>
      <c r="L2949" s="60"/>
      <c r="M2949" s="55" t="s">
        <v>51</v>
      </c>
      <c r="N2949" s="60">
        <f t="shared" si="69"/>
        <v>75.180000000000007</v>
      </c>
      <c r="O2949" s="54">
        <v>45867</v>
      </c>
      <c r="P2949" s="97">
        <v>1423962</v>
      </c>
      <c r="R2949" t="str">
        <f t="shared" si="72"/>
        <v>Jul/25</v>
      </c>
    </row>
    <row r="2950" spans="2:18" ht="15.75" customHeight="1">
      <c r="B2950" s="54">
        <v>45860</v>
      </c>
      <c r="C2950" s="55" t="s">
        <v>320</v>
      </c>
      <c r="D2950" s="55">
        <v>2025</v>
      </c>
      <c r="E2950" s="56">
        <v>1</v>
      </c>
      <c r="F2950" s="58" t="s">
        <v>196</v>
      </c>
      <c r="G2950" s="57" t="s">
        <v>46</v>
      </c>
      <c r="H2950" s="58" t="s">
        <v>195</v>
      </c>
      <c r="I2950" s="59" t="s">
        <v>42</v>
      </c>
      <c r="J2950" s="96">
        <v>223.6</v>
      </c>
      <c r="K2950" s="60">
        <f t="shared" si="71"/>
        <v>223.6</v>
      </c>
      <c r="L2950" s="60"/>
      <c r="M2950" s="55" t="s">
        <v>51</v>
      </c>
      <c r="N2950" s="60">
        <f t="shared" si="69"/>
        <v>223.6</v>
      </c>
      <c r="O2950" s="54">
        <v>45869</v>
      </c>
      <c r="P2950" s="97">
        <v>308388</v>
      </c>
      <c r="R2950" t="str">
        <f t="shared" si="72"/>
        <v>Jul/25</v>
      </c>
    </row>
    <row r="2951" spans="2:18" ht="15.75" customHeight="1">
      <c r="B2951" s="54">
        <v>45860</v>
      </c>
      <c r="C2951" s="55" t="s">
        <v>320</v>
      </c>
      <c r="D2951" s="55">
        <v>2025</v>
      </c>
      <c r="E2951" s="56">
        <v>1</v>
      </c>
      <c r="F2951" s="58" t="s">
        <v>1095</v>
      </c>
      <c r="G2951" s="57" t="s">
        <v>46</v>
      </c>
      <c r="H2951" s="58" t="s">
        <v>195</v>
      </c>
      <c r="I2951" s="59" t="s">
        <v>42</v>
      </c>
      <c r="J2951" s="96">
        <v>310.95</v>
      </c>
      <c r="K2951" s="60">
        <f t="shared" si="71"/>
        <v>310.95</v>
      </c>
      <c r="L2951" s="60"/>
      <c r="M2951" s="55" t="s">
        <v>51</v>
      </c>
      <c r="N2951" s="60">
        <f t="shared" si="69"/>
        <v>310.95</v>
      </c>
      <c r="O2951" s="54">
        <v>45869</v>
      </c>
      <c r="P2951" s="97">
        <v>308388</v>
      </c>
      <c r="R2951" t="str">
        <f t="shared" si="72"/>
        <v>Jul/25</v>
      </c>
    </row>
    <row r="2952" spans="2:18" ht="15.75" customHeight="1">
      <c r="B2952" s="54">
        <v>45860</v>
      </c>
      <c r="C2952" s="55" t="s">
        <v>320</v>
      </c>
      <c r="D2952" s="55">
        <v>2025</v>
      </c>
      <c r="E2952" s="56">
        <v>9.6</v>
      </c>
      <c r="F2952" s="58" t="s">
        <v>931</v>
      </c>
      <c r="G2952" s="57" t="s">
        <v>46</v>
      </c>
      <c r="H2952" s="58" t="s">
        <v>231</v>
      </c>
      <c r="I2952" s="59" t="s">
        <v>42</v>
      </c>
      <c r="J2952" s="96">
        <v>34.1</v>
      </c>
      <c r="K2952" s="60">
        <f t="shared" si="71"/>
        <v>327.36</v>
      </c>
      <c r="L2952" s="60"/>
      <c r="M2952" s="55" t="s">
        <v>51</v>
      </c>
      <c r="N2952" s="60">
        <f t="shared" si="69"/>
        <v>327.36</v>
      </c>
      <c r="O2952" s="54">
        <v>45881</v>
      </c>
      <c r="P2952" s="97">
        <v>1012715</v>
      </c>
      <c r="R2952" t="str">
        <f t="shared" si="72"/>
        <v>Jul/25</v>
      </c>
    </row>
    <row r="2953" spans="2:18" ht="15.75" customHeight="1">
      <c r="B2953" s="54">
        <v>45860</v>
      </c>
      <c r="C2953" s="55" t="s">
        <v>320</v>
      </c>
      <c r="D2953" s="55">
        <v>2025</v>
      </c>
      <c r="E2953" s="56">
        <v>5</v>
      </c>
      <c r="F2953" s="58" t="s">
        <v>171</v>
      </c>
      <c r="G2953" s="57" t="s">
        <v>46</v>
      </c>
      <c r="H2953" s="58" t="s">
        <v>594</v>
      </c>
      <c r="I2953" s="59" t="s">
        <v>42</v>
      </c>
      <c r="J2953" s="96">
        <v>20.66</v>
      </c>
      <c r="K2953" s="60">
        <f t="shared" si="71"/>
        <v>103.3</v>
      </c>
      <c r="L2953" s="60"/>
      <c r="M2953" s="55" t="s">
        <v>51</v>
      </c>
      <c r="N2953" s="60">
        <f t="shared" si="69"/>
        <v>103.3</v>
      </c>
      <c r="O2953" s="54">
        <v>45874</v>
      </c>
      <c r="P2953" s="97">
        <v>960939</v>
      </c>
      <c r="R2953" t="str">
        <f t="shared" si="72"/>
        <v>Jul/25</v>
      </c>
    </row>
    <row r="2954" spans="2:18" ht="15.75" customHeight="1">
      <c r="B2954" s="54">
        <v>45860</v>
      </c>
      <c r="C2954" s="55" t="s">
        <v>320</v>
      </c>
      <c r="D2954" s="55">
        <v>2025</v>
      </c>
      <c r="E2954" s="56">
        <v>5</v>
      </c>
      <c r="F2954" s="58" t="s">
        <v>896</v>
      </c>
      <c r="G2954" s="57" t="s">
        <v>46</v>
      </c>
      <c r="H2954" s="58" t="s">
        <v>594</v>
      </c>
      <c r="I2954" s="59" t="s">
        <v>42</v>
      </c>
      <c r="J2954" s="96">
        <v>21.02</v>
      </c>
      <c r="K2954" s="60">
        <f t="shared" si="71"/>
        <v>105.1</v>
      </c>
      <c r="L2954" s="60"/>
      <c r="M2954" s="55" t="s">
        <v>51</v>
      </c>
      <c r="N2954" s="60">
        <f t="shared" si="69"/>
        <v>105.1</v>
      </c>
      <c r="O2954" s="54">
        <v>45874</v>
      </c>
      <c r="P2954" s="97">
        <v>960939</v>
      </c>
      <c r="R2954" t="str">
        <f t="shared" si="72"/>
        <v>Jul/25</v>
      </c>
    </row>
    <row r="2955" spans="2:18" ht="15.75" customHeight="1">
      <c r="B2955" s="54">
        <v>45860</v>
      </c>
      <c r="C2955" s="55" t="s">
        <v>320</v>
      </c>
      <c r="D2955" s="55">
        <v>2025</v>
      </c>
      <c r="E2955" s="56">
        <v>5</v>
      </c>
      <c r="F2955" s="58" t="s">
        <v>173</v>
      </c>
      <c r="G2955" s="57" t="s">
        <v>46</v>
      </c>
      <c r="H2955" s="58" t="s">
        <v>594</v>
      </c>
      <c r="I2955" s="59" t="s">
        <v>42</v>
      </c>
      <c r="J2955" s="96">
        <v>20.66</v>
      </c>
      <c r="K2955" s="60">
        <f t="shared" si="71"/>
        <v>103.3</v>
      </c>
      <c r="L2955" s="60"/>
      <c r="M2955" s="55" t="s">
        <v>51</v>
      </c>
      <c r="N2955" s="60">
        <f t="shared" si="69"/>
        <v>103.3</v>
      </c>
      <c r="O2955" s="54">
        <v>45874</v>
      </c>
      <c r="P2955" s="97">
        <v>960939</v>
      </c>
      <c r="R2955" t="str">
        <f t="shared" si="72"/>
        <v>Jul/25</v>
      </c>
    </row>
    <row r="2956" spans="2:18" ht="15.75" customHeight="1">
      <c r="B2956" s="54">
        <v>45860</v>
      </c>
      <c r="C2956" s="55" t="s">
        <v>320</v>
      </c>
      <c r="D2956" s="55">
        <v>2025</v>
      </c>
      <c r="E2956" s="56">
        <v>10.5</v>
      </c>
      <c r="F2956" s="58" t="s">
        <v>208</v>
      </c>
      <c r="G2956" s="57" t="s">
        <v>46</v>
      </c>
      <c r="H2956" s="58" t="s">
        <v>633</v>
      </c>
      <c r="I2956" s="59" t="s">
        <v>42</v>
      </c>
      <c r="J2956" s="96">
        <v>19.489999999999998</v>
      </c>
      <c r="K2956" s="60">
        <f t="shared" si="71"/>
        <v>204.64499999999998</v>
      </c>
      <c r="L2956" s="60"/>
      <c r="M2956" s="55" t="s">
        <v>51</v>
      </c>
      <c r="N2956" s="60">
        <f t="shared" si="69"/>
        <v>204.64499999999998</v>
      </c>
      <c r="O2956" s="54">
        <v>45867</v>
      </c>
      <c r="P2956" s="97">
        <v>43046</v>
      </c>
      <c r="R2956" t="str">
        <f t="shared" si="72"/>
        <v>Jul/25</v>
      </c>
    </row>
    <row r="2957" spans="2:18" ht="15.75" customHeight="1">
      <c r="B2957" s="54">
        <v>45860</v>
      </c>
      <c r="C2957" s="55" t="s">
        <v>320</v>
      </c>
      <c r="D2957" s="55">
        <v>2025</v>
      </c>
      <c r="E2957" s="56">
        <v>12.5</v>
      </c>
      <c r="F2957" s="58" t="s">
        <v>1049</v>
      </c>
      <c r="G2957" s="57" t="s">
        <v>46</v>
      </c>
      <c r="H2957" s="58" t="s">
        <v>633</v>
      </c>
      <c r="I2957" s="59" t="s">
        <v>42</v>
      </c>
      <c r="J2957" s="96">
        <v>19.827999999999999</v>
      </c>
      <c r="K2957" s="60">
        <f t="shared" si="71"/>
        <v>247.85</v>
      </c>
      <c r="L2957" s="60"/>
      <c r="M2957" s="55" t="s">
        <v>51</v>
      </c>
      <c r="N2957" s="60">
        <f t="shared" si="69"/>
        <v>247.85</v>
      </c>
      <c r="O2957" s="54">
        <v>45867</v>
      </c>
      <c r="P2957" s="97">
        <v>43046</v>
      </c>
      <c r="R2957" t="str">
        <f t="shared" si="72"/>
        <v>Jul/25</v>
      </c>
    </row>
    <row r="2958" spans="2:18" ht="15.75" customHeight="1">
      <c r="B2958" s="54">
        <v>45860</v>
      </c>
      <c r="C2958" s="55" t="s">
        <v>320</v>
      </c>
      <c r="D2958" s="55">
        <v>2025</v>
      </c>
      <c r="E2958" s="56">
        <v>7</v>
      </c>
      <c r="F2958" s="58" t="s">
        <v>572</v>
      </c>
      <c r="G2958" s="57" t="s">
        <v>96</v>
      </c>
      <c r="H2958" s="58" t="s">
        <v>570</v>
      </c>
      <c r="I2958" s="59" t="s">
        <v>42</v>
      </c>
      <c r="J2958" s="96">
        <v>17.760000000000002</v>
      </c>
      <c r="K2958" s="60">
        <f t="shared" si="71"/>
        <v>124.32000000000001</v>
      </c>
      <c r="L2958" s="60"/>
      <c r="M2958" s="55" t="s">
        <v>51</v>
      </c>
      <c r="N2958" s="60">
        <f t="shared" si="69"/>
        <v>124.32000000000001</v>
      </c>
      <c r="O2958" s="54">
        <v>45866</v>
      </c>
      <c r="P2958" s="97">
        <v>668026</v>
      </c>
      <c r="R2958" t="str">
        <f t="shared" si="72"/>
        <v>Jul/25</v>
      </c>
    </row>
    <row r="2959" spans="2:18" ht="15.75" customHeight="1">
      <c r="B2959" s="54">
        <v>45860</v>
      </c>
      <c r="C2959" s="55" t="s">
        <v>320</v>
      </c>
      <c r="D2959" s="55">
        <v>2025</v>
      </c>
      <c r="E2959" s="56">
        <v>13</v>
      </c>
      <c r="F2959" s="58" t="s">
        <v>904</v>
      </c>
      <c r="G2959" s="57" t="s">
        <v>96</v>
      </c>
      <c r="H2959" s="58" t="s">
        <v>570</v>
      </c>
      <c r="I2959" s="59" t="s">
        <v>42</v>
      </c>
      <c r="J2959" s="96">
        <v>37.33</v>
      </c>
      <c r="K2959" s="60">
        <f t="shared" si="71"/>
        <v>485.28999999999996</v>
      </c>
      <c r="L2959" s="60"/>
      <c r="M2959" s="55" t="s">
        <v>51</v>
      </c>
      <c r="N2959" s="60">
        <f t="shared" si="69"/>
        <v>485.28999999999996</v>
      </c>
      <c r="O2959" s="54">
        <v>45866</v>
      </c>
      <c r="P2959" s="97">
        <v>668026</v>
      </c>
      <c r="R2959" t="str">
        <f t="shared" si="72"/>
        <v>Jul/25</v>
      </c>
    </row>
    <row r="2960" spans="2:18" ht="15.75" customHeight="1">
      <c r="B2960" s="54">
        <v>45860</v>
      </c>
      <c r="C2960" s="55" t="s">
        <v>320</v>
      </c>
      <c r="D2960" s="55">
        <v>2025</v>
      </c>
      <c r="E2960" s="56">
        <v>20</v>
      </c>
      <c r="F2960" s="58" t="s">
        <v>615</v>
      </c>
      <c r="G2960" s="57" t="s">
        <v>96</v>
      </c>
      <c r="H2960" s="58" t="s">
        <v>570</v>
      </c>
      <c r="I2960" s="59" t="s">
        <v>42</v>
      </c>
      <c r="J2960" s="96">
        <v>18.68</v>
      </c>
      <c r="K2960" s="60">
        <f t="shared" si="71"/>
        <v>373.6</v>
      </c>
      <c r="L2960" s="60"/>
      <c r="M2960" s="55" t="s">
        <v>51</v>
      </c>
      <c r="N2960" s="60">
        <f t="shared" si="69"/>
        <v>373.6</v>
      </c>
      <c r="O2960" s="54">
        <v>45866</v>
      </c>
      <c r="P2960" s="97">
        <v>668026</v>
      </c>
      <c r="R2960" t="str">
        <f t="shared" si="72"/>
        <v>Jul/25</v>
      </c>
    </row>
    <row r="2961" spans="2:18" ht="15.75" customHeight="1">
      <c r="B2961" s="54">
        <v>45860</v>
      </c>
      <c r="C2961" s="55" t="s">
        <v>320</v>
      </c>
      <c r="D2961" s="55">
        <v>2025</v>
      </c>
      <c r="E2961" s="56">
        <v>3</v>
      </c>
      <c r="F2961" s="58" t="s">
        <v>304</v>
      </c>
      <c r="G2961" s="57" t="s">
        <v>96</v>
      </c>
      <c r="H2961" s="58" t="s">
        <v>570</v>
      </c>
      <c r="I2961" s="59" t="s">
        <v>42</v>
      </c>
      <c r="J2961" s="96">
        <v>19.2</v>
      </c>
      <c r="K2961" s="60">
        <f t="shared" si="71"/>
        <v>57.599999999999994</v>
      </c>
      <c r="L2961" s="60"/>
      <c r="M2961" s="55" t="s">
        <v>51</v>
      </c>
      <c r="N2961" s="60">
        <f t="shared" si="69"/>
        <v>57.599999999999994</v>
      </c>
      <c r="O2961" s="54">
        <v>45866</v>
      </c>
      <c r="P2961" s="97">
        <v>668026</v>
      </c>
      <c r="R2961" t="str">
        <f t="shared" si="72"/>
        <v>Jul/25</v>
      </c>
    </row>
    <row r="2962" spans="2:18" ht="15.75" customHeight="1">
      <c r="B2962" s="54">
        <v>45860</v>
      </c>
      <c r="C2962" s="55" t="s">
        <v>320</v>
      </c>
      <c r="D2962" s="55">
        <v>2025</v>
      </c>
      <c r="E2962" s="56">
        <v>1</v>
      </c>
      <c r="F2962" s="58" t="s">
        <v>305</v>
      </c>
      <c r="G2962" s="57" t="s">
        <v>96</v>
      </c>
      <c r="H2962" s="58" t="s">
        <v>570</v>
      </c>
      <c r="I2962" s="59" t="s">
        <v>42</v>
      </c>
      <c r="J2962" s="96">
        <v>18.239999999999998</v>
      </c>
      <c r="K2962" s="60">
        <f t="shared" si="71"/>
        <v>18.239999999999998</v>
      </c>
      <c r="L2962" s="60"/>
      <c r="M2962" s="55" t="s">
        <v>51</v>
      </c>
      <c r="N2962" s="60">
        <f t="shared" si="69"/>
        <v>18.239999999999998</v>
      </c>
      <c r="O2962" s="54">
        <v>45866</v>
      </c>
      <c r="P2962" s="97">
        <v>668026</v>
      </c>
      <c r="R2962" t="str">
        <f t="shared" si="72"/>
        <v>Jul/25</v>
      </c>
    </row>
    <row r="2963" spans="2:18" ht="15.75" customHeight="1">
      <c r="B2963" s="54">
        <v>45860</v>
      </c>
      <c r="C2963" s="55" t="s">
        <v>320</v>
      </c>
      <c r="D2963" s="55">
        <v>2025</v>
      </c>
      <c r="E2963" s="56">
        <v>1</v>
      </c>
      <c r="F2963" s="58" t="s">
        <v>1105</v>
      </c>
      <c r="G2963" s="57" t="s">
        <v>96</v>
      </c>
      <c r="H2963" s="58" t="s">
        <v>570</v>
      </c>
      <c r="I2963" s="59" t="s">
        <v>42</v>
      </c>
      <c r="J2963" s="96">
        <v>46.5</v>
      </c>
      <c r="K2963" s="60">
        <v>73</v>
      </c>
      <c r="L2963" s="60"/>
      <c r="M2963" s="55" t="s">
        <v>51</v>
      </c>
      <c r="N2963" s="60">
        <f t="shared" si="69"/>
        <v>73</v>
      </c>
      <c r="O2963" s="54">
        <v>45866</v>
      </c>
      <c r="P2963" s="97">
        <v>668026</v>
      </c>
      <c r="R2963" t="str">
        <f t="shared" si="72"/>
        <v>Jul/25</v>
      </c>
    </row>
    <row r="2964" spans="2:18" ht="15.75" customHeight="1">
      <c r="B2964" s="54">
        <v>45860</v>
      </c>
      <c r="C2964" s="55" t="s">
        <v>320</v>
      </c>
      <c r="D2964" s="55">
        <v>2025</v>
      </c>
      <c r="E2964" s="56">
        <v>3</v>
      </c>
      <c r="F2964" s="58" t="s">
        <v>357</v>
      </c>
      <c r="G2964" s="57" t="s">
        <v>96</v>
      </c>
      <c r="H2964" s="58" t="s">
        <v>570</v>
      </c>
      <c r="I2964" s="59" t="s">
        <v>42</v>
      </c>
      <c r="J2964" s="96">
        <v>19.440000000000001</v>
      </c>
      <c r="K2964" s="60">
        <f t="shared" ref="K2964:K3218" si="73">E2964*J2964</f>
        <v>58.320000000000007</v>
      </c>
      <c r="L2964" s="60"/>
      <c r="M2964" s="55" t="s">
        <v>51</v>
      </c>
      <c r="N2964" s="60">
        <f t="shared" si="69"/>
        <v>58.320000000000007</v>
      </c>
      <c r="O2964" s="54">
        <v>45866</v>
      </c>
      <c r="P2964" s="97">
        <v>668026</v>
      </c>
      <c r="R2964" t="str">
        <f t="shared" si="72"/>
        <v>Jul/25</v>
      </c>
    </row>
    <row r="2965" spans="2:18" ht="15.75" customHeight="1">
      <c r="B2965" s="54">
        <v>45860</v>
      </c>
      <c r="C2965" s="55" t="s">
        <v>320</v>
      </c>
      <c r="D2965" s="55">
        <v>2025</v>
      </c>
      <c r="E2965" s="56">
        <v>8</v>
      </c>
      <c r="F2965" s="58" t="s">
        <v>201</v>
      </c>
      <c r="G2965" s="57" t="s">
        <v>96</v>
      </c>
      <c r="H2965" s="58" t="s">
        <v>570</v>
      </c>
      <c r="I2965" s="59" t="s">
        <v>42</v>
      </c>
      <c r="J2965" s="96">
        <v>8.94</v>
      </c>
      <c r="K2965" s="60">
        <f t="shared" si="73"/>
        <v>71.52</v>
      </c>
      <c r="L2965" s="60"/>
      <c r="M2965" s="55" t="s">
        <v>51</v>
      </c>
      <c r="N2965" s="60">
        <f t="shared" si="69"/>
        <v>71.52</v>
      </c>
      <c r="O2965" s="54">
        <v>45866</v>
      </c>
      <c r="P2965" s="97">
        <v>668026</v>
      </c>
      <c r="R2965" t="str">
        <f t="shared" si="72"/>
        <v>Jul/25</v>
      </c>
    </row>
    <row r="2966" spans="2:18" ht="15.75" customHeight="1">
      <c r="B2966" s="54">
        <v>45860</v>
      </c>
      <c r="C2966" s="55" t="s">
        <v>320</v>
      </c>
      <c r="D2966" s="55">
        <v>2025</v>
      </c>
      <c r="E2966" s="56">
        <v>3</v>
      </c>
      <c r="F2966" s="58" t="s">
        <v>358</v>
      </c>
      <c r="G2966" s="57" t="s">
        <v>96</v>
      </c>
      <c r="H2966" s="58" t="s">
        <v>570</v>
      </c>
      <c r="I2966" s="59" t="s">
        <v>42</v>
      </c>
      <c r="J2966" s="96">
        <v>18.239999999999998</v>
      </c>
      <c r="K2966" s="60">
        <f t="shared" si="73"/>
        <v>54.72</v>
      </c>
      <c r="L2966" s="60"/>
      <c r="M2966" s="55" t="s">
        <v>51</v>
      </c>
      <c r="N2966" s="60">
        <f t="shared" si="69"/>
        <v>54.72</v>
      </c>
      <c r="O2966" s="54">
        <v>45866</v>
      </c>
      <c r="P2966" s="97">
        <v>668026</v>
      </c>
      <c r="R2966" t="str">
        <f t="shared" si="72"/>
        <v>Jul/25</v>
      </c>
    </row>
    <row r="2967" spans="2:18" ht="15.75" customHeight="1">
      <c r="B2967" s="54">
        <v>45860</v>
      </c>
      <c r="C2967" s="55" t="s">
        <v>320</v>
      </c>
      <c r="D2967" s="55">
        <v>2025</v>
      </c>
      <c r="E2967" s="56">
        <v>6</v>
      </c>
      <c r="F2967" s="58" t="s">
        <v>916</v>
      </c>
      <c r="G2967" s="57" t="s">
        <v>40</v>
      </c>
      <c r="H2967" s="58" t="s">
        <v>667</v>
      </c>
      <c r="I2967" s="59" t="s">
        <v>42</v>
      </c>
      <c r="J2967" s="96">
        <v>47.99</v>
      </c>
      <c r="K2967" s="60">
        <f t="shared" si="73"/>
        <v>287.94</v>
      </c>
      <c r="L2967" s="60"/>
      <c r="M2967" s="55" t="s">
        <v>51</v>
      </c>
      <c r="N2967" s="60">
        <f t="shared" si="69"/>
        <v>287.94</v>
      </c>
      <c r="O2967" s="54">
        <v>45874</v>
      </c>
      <c r="P2967" s="97">
        <v>550447</v>
      </c>
      <c r="R2967" t="str">
        <f t="shared" si="72"/>
        <v>Jul/25</v>
      </c>
    </row>
    <row r="2968" spans="2:18" ht="15.75" customHeight="1">
      <c r="B2968" s="54">
        <v>45860</v>
      </c>
      <c r="C2968" s="55" t="s">
        <v>320</v>
      </c>
      <c r="D2968" s="55">
        <v>2025</v>
      </c>
      <c r="E2968" s="56">
        <v>6</v>
      </c>
      <c r="F2968" s="58" t="s">
        <v>86</v>
      </c>
      <c r="G2968" s="57" t="s">
        <v>40</v>
      </c>
      <c r="H2968" s="58" t="s">
        <v>667</v>
      </c>
      <c r="I2968" s="59" t="s">
        <v>42</v>
      </c>
      <c r="J2968" s="96">
        <v>47.99</v>
      </c>
      <c r="K2968" s="60">
        <f t="shared" si="73"/>
        <v>287.94</v>
      </c>
      <c r="L2968" s="60"/>
      <c r="M2968" s="55" t="s">
        <v>51</v>
      </c>
      <c r="N2968" s="60">
        <f t="shared" si="69"/>
        <v>287.94</v>
      </c>
      <c r="O2968" s="54">
        <v>45874</v>
      </c>
      <c r="P2968" s="97">
        <v>550447</v>
      </c>
      <c r="R2968" t="str">
        <f t="shared" si="72"/>
        <v>Jul/25</v>
      </c>
    </row>
    <row r="2969" spans="2:18" ht="15.75" customHeight="1">
      <c r="B2969" s="54">
        <v>45860</v>
      </c>
      <c r="C2969" s="55" t="s">
        <v>320</v>
      </c>
      <c r="D2969" s="55">
        <v>2025</v>
      </c>
      <c r="E2969" s="56">
        <v>2</v>
      </c>
      <c r="F2969" s="58" t="s">
        <v>659</v>
      </c>
      <c r="G2969" s="57" t="s">
        <v>40</v>
      </c>
      <c r="H2969" s="58" t="s">
        <v>667</v>
      </c>
      <c r="I2969" s="59" t="s">
        <v>42</v>
      </c>
      <c r="J2969" s="96">
        <v>85</v>
      </c>
      <c r="K2969" s="60">
        <f t="shared" si="73"/>
        <v>170</v>
      </c>
      <c r="L2969" s="60"/>
      <c r="M2969" s="55" t="s">
        <v>51</v>
      </c>
      <c r="N2969" s="60">
        <f t="shared" si="69"/>
        <v>170</v>
      </c>
      <c r="O2969" s="54">
        <v>45874</v>
      </c>
      <c r="P2969" s="97">
        <v>550447</v>
      </c>
      <c r="R2969" t="str">
        <f t="shared" si="72"/>
        <v>Jul/25</v>
      </c>
    </row>
    <row r="2970" spans="2:18" ht="15.75" customHeight="1">
      <c r="B2970" s="54">
        <v>45861</v>
      </c>
      <c r="C2970" s="55" t="s">
        <v>320</v>
      </c>
      <c r="D2970" s="55">
        <v>2025</v>
      </c>
      <c r="E2970" s="56">
        <v>9</v>
      </c>
      <c r="F2970" s="58" t="s">
        <v>64</v>
      </c>
      <c r="G2970" s="57" t="s">
        <v>46</v>
      </c>
      <c r="H2970" s="58" t="s">
        <v>65</v>
      </c>
      <c r="I2970" s="59" t="s">
        <v>42</v>
      </c>
      <c r="J2970" s="96">
        <v>32.99</v>
      </c>
      <c r="K2970" s="60">
        <f t="shared" si="73"/>
        <v>296.91000000000003</v>
      </c>
      <c r="L2970" s="60"/>
      <c r="M2970" s="55" t="s">
        <v>43</v>
      </c>
      <c r="N2970" s="60">
        <f t="shared" si="69"/>
        <v>296.91000000000003</v>
      </c>
      <c r="O2970" s="54">
        <v>45869</v>
      </c>
      <c r="P2970" s="97">
        <v>22617</v>
      </c>
      <c r="R2970" t="str">
        <f t="shared" si="72"/>
        <v>Jul/25</v>
      </c>
    </row>
    <row r="2971" spans="2:18" ht="15.75" customHeight="1">
      <c r="B2971" s="54">
        <v>45861</v>
      </c>
      <c r="C2971" s="55" t="s">
        <v>320</v>
      </c>
      <c r="D2971" s="55">
        <v>2025</v>
      </c>
      <c r="E2971" s="56">
        <v>3</v>
      </c>
      <c r="F2971" s="58" t="s">
        <v>1036</v>
      </c>
      <c r="G2971" s="57" t="s">
        <v>46</v>
      </c>
      <c r="H2971" s="58" t="s">
        <v>65</v>
      </c>
      <c r="I2971" s="59" t="s">
        <v>42</v>
      </c>
      <c r="J2971" s="96">
        <v>35.9</v>
      </c>
      <c r="K2971" s="60">
        <f t="shared" si="73"/>
        <v>107.69999999999999</v>
      </c>
      <c r="L2971" s="60"/>
      <c r="M2971" s="55" t="s">
        <v>43</v>
      </c>
      <c r="N2971" s="60">
        <f t="shared" si="69"/>
        <v>107.69999999999999</v>
      </c>
      <c r="O2971" s="54">
        <v>45869</v>
      </c>
      <c r="P2971" s="97">
        <v>22617</v>
      </c>
      <c r="R2971" t="str">
        <f t="shared" si="72"/>
        <v>Jul/25</v>
      </c>
    </row>
    <row r="2972" spans="2:18" ht="15.75" customHeight="1">
      <c r="B2972" s="54">
        <v>45861</v>
      </c>
      <c r="C2972" s="55" t="s">
        <v>320</v>
      </c>
      <c r="D2972" s="55">
        <v>2025</v>
      </c>
      <c r="E2972" s="56">
        <v>2</v>
      </c>
      <c r="F2972" s="58" t="s">
        <v>1075</v>
      </c>
      <c r="G2972" s="57" t="s">
        <v>40</v>
      </c>
      <c r="H2972" s="58" t="s">
        <v>181</v>
      </c>
      <c r="I2972" s="59" t="s">
        <v>42</v>
      </c>
      <c r="J2972" s="96">
        <v>225</v>
      </c>
      <c r="K2972" s="60">
        <f t="shared" si="73"/>
        <v>450</v>
      </c>
      <c r="L2972" s="60"/>
      <c r="M2972" s="55" t="s">
        <v>51</v>
      </c>
      <c r="N2972" s="60">
        <f t="shared" si="69"/>
        <v>450</v>
      </c>
      <c r="O2972" s="54">
        <v>45875</v>
      </c>
      <c r="P2972" s="97">
        <v>6738</v>
      </c>
      <c r="R2972" t="str">
        <f t="shared" si="72"/>
        <v>Jul/25</v>
      </c>
    </row>
    <row r="2973" spans="2:18" ht="15.75" customHeight="1">
      <c r="B2973" s="54">
        <v>45862</v>
      </c>
      <c r="C2973" s="55" t="s">
        <v>320</v>
      </c>
      <c r="D2973" s="55">
        <v>2025</v>
      </c>
      <c r="E2973" s="56">
        <v>3</v>
      </c>
      <c r="F2973" s="58" t="s">
        <v>64</v>
      </c>
      <c r="G2973" s="57" t="s">
        <v>46</v>
      </c>
      <c r="H2973" s="58" t="s">
        <v>65</v>
      </c>
      <c r="I2973" s="59" t="s">
        <v>42</v>
      </c>
      <c r="J2973" s="96">
        <v>32.99</v>
      </c>
      <c r="K2973" s="60">
        <f t="shared" si="73"/>
        <v>98.97</v>
      </c>
      <c r="L2973" s="60"/>
      <c r="M2973" s="55" t="s">
        <v>43</v>
      </c>
      <c r="N2973" s="60">
        <f t="shared" si="69"/>
        <v>98.97</v>
      </c>
      <c r="O2973" s="54">
        <v>45869</v>
      </c>
      <c r="P2973" s="97">
        <v>22658</v>
      </c>
      <c r="R2973" t="str">
        <f t="shared" si="72"/>
        <v>Jul/25</v>
      </c>
    </row>
    <row r="2974" spans="2:18" ht="15.75" customHeight="1">
      <c r="B2974" s="54">
        <v>45862</v>
      </c>
      <c r="C2974" s="55" t="s">
        <v>320</v>
      </c>
      <c r="D2974" s="55">
        <v>2025</v>
      </c>
      <c r="E2974" s="56">
        <v>4</v>
      </c>
      <c r="F2974" s="58" t="s">
        <v>66</v>
      </c>
      <c r="G2974" s="57" t="s">
        <v>46</v>
      </c>
      <c r="H2974" s="58" t="s">
        <v>65</v>
      </c>
      <c r="I2974" s="59" t="s">
        <v>42</v>
      </c>
      <c r="J2974" s="96">
        <v>27</v>
      </c>
      <c r="K2974" s="60">
        <f t="shared" si="73"/>
        <v>108</v>
      </c>
      <c r="L2974" s="60"/>
      <c r="M2974" s="55" t="s">
        <v>43</v>
      </c>
      <c r="N2974" s="60">
        <f t="shared" si="69"/>
        <v>108</v>
      </c>
      <c r="O2974" s="54">
        <v>45869</v>
      </c>
      <c r="P2974" s="97">
        <v>22658</v>
      </c>
      <c r="R2974" t="str">
        <f t="shared" si="72"/>
        <v>Jul/25</v>
      </c>
    </row>
    <row r="2975" spans="2:18" ht="15.75" customHeight="1">
      <c r="B2975" s="54">
        <v>45862</v>
      </c>
      <c r="C2975" s="55" t="s">
        <v>320</v>
      </c>
      <c r="D2975" s="55">
        <v>2025</v>
      </c>
      <c r="E2975" s="56">
        <v>1</v>
      </c>
      <c r="F2975" s="58" t="s">
        <v>1037</v>
      </c>
      <c r="G2975" s="57" t="s">
        <v>104</v>
      </c>
      <c r="H2975" s="58" t="s">
        <v>1038</v>
      </c>
      <c r="I2975" s="59" t="s">
        <v>42</v>
      </c>
      <c r="J2975" s="96">
        <v>28.86</v>
      </c>
      <c r="K2975" s="60">
        <f t="shared" si="73"/>
        <v>28.86</v>
      </c>
      <c r="L2975" s="60"/>
      <c r="M2975" s="55" t="s">
        <v>51</v>
      </c>
      <c r="N2975" s="60">
        <f t="shared" si="69"/>
        <v>28.86</v>
      </c>
      <c r="O2975" s="54">
        <v>45869</v>
      </c>
      <c r="P2975" s="97">
        <v>5350295</v>
      </c>
      <c r="R2975" t="str">
        <f t="shared" si="72"/>
        <v>Jul/25</v>
      </c>
    </row>
    <row r="2976" spans="2:18" ht="15.75" customHeight="1">
      <c r="B2976" s="54">
        <v>45862</v>
      </c>
      <c r="C2976" s="55" t="s">
        <v>320</v>
      </c>
      <c r="D2976" s="55">
        <v>2025</v>
      </c>
      <c r="E2976" s="56">
        <v>2</v>
      </c>
      <c r="F2976" s="58" t="s">
        <v>1084</v>
      </c>
      <c r="G2976" s="57" t="s">
        <v>46</v>
      </c>
      <c r="H2976" s="58" t="s">
        <v>1038</v>
      </c>
      <c r="I2976" s="59" t="s">
        <v>42</v>
      </c>
      <c r="J2976" s="96">
        <v>190.32</v>
      </c>
      <c r="K2976" s="60">
        <f t="shared" si="73"/>
        <v>380.64</v>
      </c>
      <c r="L2976" s="60"/>
      <c r="M2976" s="55" t="s">
        <v>51</v>
      </c>
      <c r="N2976" s="60">
        <f t="shared" si="69"/>
        <v>380.64</v>
      </c>
      <c r="O2976" s="54">
        <v>45869</v>
      </c>
      <c r="P2976" s="97">
        <v>5350295</v>
      </c>
      <c r="R2976" t="str">
        <f t="shared" si="72"/>
        <v>Jul/25</v>
      </c>
    </row>
    <row r="2977" spans="2:18" ht="15.75" customHeight="1">
      <c r="B2977" s="54">
        <v>45863</v>
      </c>
      <c r="C2977" s="55" t="s">
        <v>320</v>
      </c>
      <c r="D2977" s="55">
        <v>2025</v>
      </c>
      <c r="E2977" s="56">
        <v>1</v>
      </c>
      <c r="F2977" s="58" t="s">
        <v>803</v>
      </c>
      <c r="G2977" s="57" t="s">
        <v>108</v>
      </c>
      <c r="H2977" s="58" t="s">
        <v>902</v>
      </c>
      <c r="I2977" s="59" t="s">
        <v>42</v>
      </c>
      <c r="J2977" s="96">
        <v>1400</v>
      </c>
      <c r="K2977" s="60">
        <f t="shared" si="73"/>
        <v>1400</v>
      </c>
      <c r="L2977" s="60"/>
      <c r="M2977" s="55" t="s">
        <v>43</v>
      </c>
      <c r="N2977" s="60">
        <f t="shared" si="69"/>
        <v>1400</v>
      </c>
      <c r="O2977" s="54">
        <v>45863</v>
      </c>
      <c r="P2977" s="97">
        <v>0</v>
      </c>
      <c r="R2977" t="str">
        <f t="shared" si="72"/>
        <v>Jul/25</v>
      </c>
    </row>
    <row r="2978" spans="2:18" ht="15.75" customHeight="1">
      <c r="B2978" s="54">
        <v>45863</v>
      </c>
      <c r="C2978" s="55" t="s">
        <v>320</v>
      </c>
      <c r="D2978" s="55">
        <v>2025</v>
      </c>
      <c r="E2978" s="56">
        <v>10</v>
      </c>
      <c r="F2978" s="58" t="s">
        <v>81</v>
      </c>
      <c r="G2978" s="57" t="s">
        <v>77</v>
      </c>
      <c r="H2978" s="58" t="s">
        <v>78</v>
      </c>
      <c r="I2978" s="59" t="s">
        <v>42</v>
      </c>
      <c r="J2978" s="96">
        <v>510</v>
      </c>
      <c r="K2978" s="60">
        <f t="shared" si="73"/>
        <v>5100</v>
      </c>
      <c r="L2978" s="60"/>
      <c r="M2978" s="55" t="s">
        <v>43</v>
      </c>
      <c r="N2978" s="60">
        <f t="shared" si="69"/>
        <v>5100</v>
      </c>
      <c r="O2978" s="54">
        <v>45867</v>
      </c>
      <c r="P2978" s="97">
        <v>1527</v>
      </c>
      <c r="R2978" t="str">
        <f t="shared" si="72"/>
        <v>Jul/25</v>
      </c>
    </row>
    <row r="2979" spans="2:18" ht="15.75" customHeight="1">
      <c r="B2979" s="54">
        <v>45863</v>
      </c>
      <c r="C2979" s="55" t="s">
        <v>320</v>
      </c>
      <c r="D2979" s="55">
        <v>2025</v>
      </c>
      <c r="E2979" s="56">
        <v>6</v>
      </c>
      <c r="F2979" s="58" t="s">
        <v>64</v>
      </c>
      <c r="G2979" s="57" t="s">
        <v>46</v>
      </c>
      <c r="H2979" s="58" t="s">
        <v>65</v>
      </c>
      <c r="I2979" s="59" t="s">
        <v>42</v>
      </c>
      <c r="J2979" s="96">
        <v>32.99</v>
      </c>
      <c r="K2979" s="60">
        <f t="shared" si="73"/>
        <v>197.94</v>
      </c>
      <c r="L2979" s="60"/>
      <c r="M2979" s="55" t="s">
        <v>43</v>
      </c>
      <c r="N2979" s="60">
        <f t="shared" si="69"/>
        <v>197.94</v>
      </c>
      <c r="O2979" s="54">
        <v>45869</v>
      </c>
      <c r="P2979" s="97">
        <v>22681</v>
      </c>
      <c r="R2979" t="str">
        <f t="shared" si="72"/>
        <v>Jul/25</v>
      </c>
    </row>
    <row r="2980" spans="2:18" ht="15.75" customHeight="1">
      <c r="B2980" s="54">
        <v>45863</v>
      </c>
      <c r="C2980" s="55" t="s">
        <v>320</v>
      </c>
      <c r="D2980" s="55">
        <v>2025</v>
      </c>
      <c r="E2980" s="56">
        <v>5</v>
      </c>
      <c r="F2980" s="58" t="s">
        <v>66</v>
      </c>
      <c r="G2980" s="57" t="s">
        <v>46</v>
      </c>
      <c r="H2980" s="58" t="s">
        <v>65</v>
      </c>
      <c r="I2980" s="59" t="s">
        <v>42</v>
      </c>
      <c r="J2980" s="96">
        <v>27</v>
      </c>
      <c r="K2980" s="60">
        <f t="shared" si="73"/>
        <v>135</v>
      </c>
      <c r="L2980" s="60"/>
      <c r="M2980" s="55" t="s">
        <v>43</v>
      </c>
      <c r="N2980" s="60">
        <f t="shared" si="69"/>
        <v>135</v>
      </c>
      <c r="O2980" s="54">
        <v>45869</v>
      </c>
      <c r="P2980" s="97">
        <v>22681</v>
      </c>
      <c r="R2980" t="str">
        <f t="shared" si="72"/>
        <v>Jul/25</v>
      </c>
    </row>
    <row r="2981" spans="2:18" ht="15.75" customHeight="1">
      <c r="B2981" s="54">
        <v>45863</v>
      </c>
      <c r="C2981" s="55" t="s">
        <v>320</v>
      </c>
      <c r="D2981" s="55">
        <v>2025</v>
      </c>
      <c r="E2981" s="56">
        <v>3</v>
      </c>
      <c r="F2981" s="58" t="s">
        <v>1036</v>
      </c>
      <c r="G2981" s="57" t="s">
        <v>46</v>
      </c>
      <c r="H2981" s="58" t="s">
        <v>65</v>
      </c>
      <c r="I2981" s="59" t="s">
        <v>42</v>
      </c>
      <c r="J2981" s="96">
        <v>35.99</v>
      </c>
      <c r="K2981" s="60">
        <f t="shared" si="73"/>
        <v>107.97</v>
      </c>
      <c r="L2981" s="60"/>
      <c r="M2981" s="55" t="s">
        <v>43</v>
      </c>
      <c r="N2981" s="60">
        <f t="shared" si="69"/>
        <v>107.97</v>
      </c>
      <c r="O2981" s="54">
        <v>45869</v>
      </c>
      <c r="P2981" s="97">
        <v>22681</v>
      </c>
      <c r="R2981" t="str">
        <f t="shared" si="72"/>
        <v>Jul/25</v>
      </c>
    </row>
    <row r="2982" spans="2:18" ht="15.75" customHeight="1">
      <c r="B2982" s="54">
        <v>45863</v>
      </c>
      <c r="C2982" s="55" t="s">
        <v>320</v>
      </c>
      <c r="D2982" s="55">
        <v>2025</v>
      </c>
      <c r="E2982" s="56">
        <v>8</v>
      </c>
      <c r="F2982" s="58" t="s">
        <v>1076</v>
      </c>
      <c r="G2982" s="57" t="s">
        <v>40</v>
      </c>
      <c r="H2982" s="58" t="s">
        <v>91</v>
      </c>
      <c r="I2982" s="59" t="s">
        <v>42</v>
      </c>
      <c r="J2982" s="96">
        <v>130</v>
      </c>
      <c r="K2982" s="60">
        <f t="shared" si="73"/>
        <v>1040</v>
      </c>
      <c r="L2982" s="60"/>
      <c r="M2982" s="55" t="s">
        <v>51</v>
      </c>
      <c r="N2982" s="60">
        <f t="shared" si="69"/>
        <v>1040</v>
      </c>
      <c r="O2982" s="54">
        <v>45891</v>
      </c>
      <c r="P2982" s="97">
        <v>11168</v>
      </c>
      <c r="R2982" t="str">
        <f t="shared" si="72"/>
        <v>Jul/25</v>
      </c>
    </row>
    <row r="2983" spans="2:18" ht="15.75" customHeight="1">
      <c r="B2983" s="54">
        <v>45863</v>
      </c>
      <c r="C2983" s="55" t="s">
        <v>320</v>
      </c>
      <c r="D2983" s="55">
        <v>2025</v>
      </c>
      <c r="E2983" s="56">
        <v>1</v>
      </c>
      <c r="F2983" s="58" t="s">
        <v>841</v>
      </c>
      <c r="G2983" s="57" t="s">
        <v>40</v>
      </c>
      <c r="H2983" s="58" t="s">
        <v>91</v>
      </c>
      <c r="I2983" s="59" t="s">
        <v>42</v>
      </c>
      <c r="J2983" s="96">
        <v>262</v>
      </c>
      <c r="K2983" s="60">
        <f t="shared" si="73"/>
        <v>262</v>
      </c>
      <c r="L2983" s="60"/>
      <c r="M2983" s="55" t="s">
        <v>51</v>
      </c>
      <c r="N2983" s="60">
        <f t="shared" si="69"/>
        <v>262</v>
      </c>
      <c r="O2983" s="54">
        <v>45891</v>
      </c>
      <c r="P2983" s="97">
        <v>11168</v>
      </c>
      <c r="R2983" t="str">
        <f t="shared" si="72"/>
        <v>Jul/25</v>
      </c>
    </row>
    <row r="2984" spans="2:18" ht="15.75" customHeight="1">
      <c r="B2984" s="54">
        <v>45863</v>
      </c>
      <c r="C2984" s="55" t="s">
        <v>320</v>
      </c>
      <c r="D2984" s="55">
        <v>2025</v>
      </c>
      <c r="E2984" s="56">
        <v>1</v>
      </c>
      <c r="F2984" s="58" t="s">
        <v>840</v>
      </c>
      <c r="G2984" s="57" t="s">
        <v>40</v>
      </c>
      <c r="H2984" s="58" t="s">
        <v>91</v>
      </c>
      <c r="I2984" s="59" t="s">
        <v>42</v>
      </c>
      <c r="J2984" s="96">
        <v>262</v>
      </c>
      <c r="K2984" s="60">
        <f t="shared" si="73"/>
        <v>262</v>
      </c>
      <c r="L2984" s="60"/>
      <c r="M2984" s="55" t="s">
        <v>51</v>
      </c>
      <c r="N2984" s="60">
        <f t="shared" si="69"/>
        <v>262</v>
      </c>
      <c r="O2984" s="54">
        <v>45891</v>
      </c>
      <c r="P2984" s="97">
        <v>11168</v>
      </c>
      <c r="R2984" t="str">
        <f t="shared" si="72"/>
        <v>Jul/25</v>
      </c>
    </row>
    <row r="2985" spans="2:18" ht="15.75" customHeight="1">
      <c r="B2985" s="54">
        <v>45863</v>
      </c>
      <c r="C2985" s="55" t="s">
        <v>320</v>
      </c>
      <c r="D2985" s="55">
        <v>2025</v>
      </c>
      <c r="E2985" s="56">
        <v>2</v>
      </c>
      <c r="F2985" s="58" t="s">
        <v>932</v>
      </c>
      <c r="G2985" s="57" t="s">
        <v>40</v>
      </c>
      <c r="H2985" s="58" t="s">
        <v>91</v>
      </c>
      <c r="I2985" s="59" t="s">
        <v>42</v>
      </c>
      <c r="J2985" s="96">
        <v>262</v>
      </c>
      <c r="K2985" s="60">
        <f t="shared" si="73"/>
        <v>524</v>
      </c>
      <c r="L2985" s="60"/>
      <c r="M2985" s="55" t="s">
        <v>51</v>
      </c>
      <c r="N2985" s="60">
        <f t="shared" si="69"/>
        <v>524</v>
      </c>
      <c r="O2985" s="54">
        <v>45891</v>
      </c>
      <c r="P2985" s="97">
        <v>11168</v>
      </c>
      <c r="R2985" t="str">
        <f t="shared" si="72"/>
        <v>Jul/25</v>
      </c>
    </row>
    <row r="2986" spans="2:18" ht="15.75" customHeight="1">
      <c r="B2986" s="54">
        <v>45863</v>
      </c>
      <c r="C2986" s="55" t="s">
        <v>320</v>
      </c>
      <c r="D2986" s="55">
        <v>2025</v>
      </c>
      <c r="E2986" s="56">
        <v>1</v>
      </c>
      <c r="F2986" s="58" t="s">
        <v>1106</v>
      </c>
      <c r="G2986" s="57" t="s">
        <v>46</v>
      </c>
      <c r="H2986" s="58" t="s">
        <v>369</v>
      </c>
      <c r="I2986" s="59" t="s">
        <v>42</v>
      </c>
      <c r="J2986" s="96">
        <v>140</v>
      </c>
      <c r="K2986" s="60">
        <f t="shared" si="73"/>
        <v>140</v>
      </c>
      <c r="L2986" s="60"/>
      <c r="M2986" s="55" t="s">
        <v>43</v>
      </c>
      <c r="N2986" s="60">
        <f t="shared" si="69"/>
        <v>140</v>
      </c>
      <c r="O2986" s="54">
        <v>45863</v>
      </c>
      <c r="P2986" s="97">
        <v>0</v>
      </c>
      <c r="R2986" t="str">
        <f t="shared" si="72"/>
        <v>Jul/25</v>
      </c>
    </row>
    <row r="2987" spans="2:18" ht="15.75" customHeight="1">
      <c r="B2987" s="54">
        <v>45864</v>
      </c>
      <c r="C2987" s="55" t="s">
        <v>320</v>
      </c>
      <c r="D2987" s="55">
        <v>2025</v>
      </c>
      <c r="E2987" s="56">
        <v>1</v>
      </c>
      <c r="F2987" s="58" t="s">
        <v>1087</v>
      </c>
      <c r="G2987" s="57" t="s">
        <v>108</v>
      </c>
      <c r="H2987" s="58" t="s">
        <v>812</v>
      </c>
      <c r="I2987" s="59" t="s">
        <v>42</v>
      </c>
      <c r="J2987" s="96">
        <v>800</v>
      </c>
      <c r="K2987" s="60">
        <f t="shared" si="73"/>
        <v>800</v>
      </c>
      <c r="L2987" s="60"/>
      <c r="M2987" s="55" t="s">
        <v>43</v>
      </c>
      <c r="N2987" s="60">
        <f t="shared" si="69"/>
        <v>800</v>
      </c>
      <c r="O2987" s="54">
        <v>45864</v>
      </c>
      <c r="P2987" s="97">
        <v>0</v>
      </c>
      <c r="R2987" t="str">
        <f t="shared" si="72"/>
        <v>Jul/25</v>
      </c>
    </row>
    <row r="2988" spans="2:18" ht="15.75" customHeight="1">
      <c r="B2988" s="54">
        <v>45864</v>
      </c>
      <c r="C2988" s="55" t="s">
        <v>320</v>
      </c>
      <c r="D2988" s="55">
        <v>2025</v>
      </c>
      <c r="E2988" s="56">
        <v>8</v>
      </c>
      <c r="F2988" s="58" t="s">
        <v>64</v>
      </c>
      <c r="G2988" s="57" t="s">
        <v>46</v>
      </c>
      <c r="H2988" s="58" t="s">
        <v>65</v>
      </c>
      <c r="I2988" s="59" t="s">
        <v>42</v>
      </c>
      <c r="J2988" s="96">
        <v>32.99</v>
      </c>
      <c r="K2988" s="60">
        <f t="shared" si="73"/>
        <v>263.92</v>
      </c>
      <c r="L2988" s="60"/>
      <c r="M2988" s="55" t="s">
        <v>43</v>
      </c>
      <c r="N2988" s="60">
        <f t="shared" si="69"/>
        <v>263.92</v>
      </c>
      <c r="O2988" s="54">
        <v>45869</v>
      </c>
      <c r="P2988" s="97">
        <v>22716</v>
      </c>
      <c r="R2988" t="str">
        <f t="shared" si="72"/>
        <v>Jul/25</v>
      </c>
    </row>
    <row r="2989" spans="2:18" ht="15.75" customHeight="1">
      <c r="B2989" s="54">
        <v>45864</v>
      </c>
      <c r="C2989" s="55" t="s">
        <v>320</v>
      </c>
      <c r="D2989" s="55">
        <v>2025</v>
      </c>
      <c r="E2989" s="56">
        <v>8</v>
      </c>
      <c r="F2989" s="58" t="s">
        <v>66</v>
      </c>
      <c r="G2989" s="57" t="s">
        <v>46</v>
      </c>
      <c r="H2989" s="58" t="s">
        <v>65</v>
      </c>
      <c r="I2989" s="59" t="s">
        <v>42</v>
      </c>
      <c r="J2989" s="96">
        <v>27</v>
      </c>
      <c r="K2989" s="60">
        <f t="shared" si="73"/>
        <v>216</v>
      </c>
      <c r="L2989" s="60"/>
      <c r="M2989" s="55" t="s">
        <v>43</v>
      </c>
      <c r="N2989" s="60">
        <f t="shared" si="69"/>
        <v>216</v>
      </c>
      <c r="O2989" s="54">
        <v>45869</v>
      </c>
      <c r="P2989" s="97">
        <v>22716</v>
      </c>
      <c r="R2989" t="str">
        <f t="shared" si="72"/>
        <v>Jul/25</v>
      </c>
    </row>
    <row r="2990" spans="2:18" ht="15.75" customHeight="1">
      <c r="B2990" s="54">
        <v>45864</v>
      </c>
      <c r="C2990" s="55" t="s">
        <v>320</v>
      </c>
      <c r="D2990" s="55">
        <v>2025</v>
      </c>
      <c r="E2990" s="56">
        <v>6</v>
      </c>
      <c r="F2990" s="58" t="s">
        <v>1036</v>
      </c>
      <c r="G2990" s="57" t="s">
        <v>46</v>
      </c>
      <c r="H2990" s="58" t="s">
        <v>65</v>
      </c>
      <c r="I2990" s="59" t="s">
        <v>42</v>
      </c>
      <c r="J2990" s="96">
        <v>35.99</v>
      </c>
      <c r="K2990" s="60">
        <f t="shared" si="73"/>
        <v>215.94</v>
      </c>
      <c r="L2990" s="60"/>
      <c r="M2990" s="55" t="s">
        <v>43</v>
      </c>
      <c r="N2990" s="60">
        <f t="shared" si="69"/>
        <v>215.94</v>
      </c>
      <c r="O2990" s="54">
        <v>45869</v>
      </c>
      <c r="P2990" s="97">
        <v>22716</v>
      </c>
      <c r="R2990" t="str">
        <f t="shared" si="72"/>
        <v>Jul/25</v>
      </c>
    </row>
    <row r="2991" spans="2:18" ht="15.75" customHeight="1">
      <c r="B2991" s="54">
        <v>45864</v>
      </c>
      <c r="C2991" s="55" t="s">
        <v>320</v>
      </c>
      <c r="D2991" s="55">
        <v>2025</v>
      </c>
      <c r="E2991" s="56">
        <v>1</v>
      </c>
      <c r="F2991" s="58" t="s">
        <v>531</v>
      </c>
      <c r="G2991" s="57" t="s">
        <v>40</v>
      </c>
      <c r="H2991" s="58" t="s">
        <v>1102</v>
      </c>
      <c r="I2991" s="59" t="s">
        <v>42</v>
      </c>
      <c r="J2991" s="96">
        <v>659.67</v>
      </c>
      <c r="K2991" s="60">
        <f t="shared" si="73"/>
        <v>659.67</v>
      </c>
      <c r="L2991" s="60"/>
      <c r="M2991" s="55" t="s">
        <v>43</v>
      </c>
      <c r="N2991" s="60">
        <f t="shared" si="69"/>
        <v>659.67</v>
      </c>
      <c r="O2991" s="54">
        <v>45864</v>
      </c>
      <c r="P2991" s="97">
        <v>0</v>
      </c>
      <c r="R2991" t="str">
        <f t="shared" si="72"/>
        <v>Jul/25</v>
      </c>
    </row>
    <row r="2992" spans="2:18" ht="15.75" customHeight="1">
      <c r="B2992" s="54">
        <v>45864</v>
      </c>
      <c r="C2992" s="55" t="s">
        <v>320</v>
      </c>
      <c r="D2992" s="55">
        <v>2025</v>
      </c>
      <c r="E2992" s="56">
        <v>2</v>
      </c>
      <c r="F2992" s="58" t="s">
        <v>573</v>
      </c>
      <c r="G2992" s="57" t="s">
        <v>96</v>
      </c>
      <c r="H2992" s="58" t="s">
        <v>570</v>
      </c>
      <c r="I2992" s="59" t="s">
        <v>42</v>
      </c>
      <c r="J2992" s="96">
        <v>20.399999999999999</v>
      </c>
      <c r="K2992" s="60">
        <f t="shared" si="73"/>
        <v>40.799999999999997</v>
      </c>
      <c r="L2992" s="60"/>
      <c r="M2992" s="55" t="s">
        <v>43</v>
      </c>
      <c r="N2992" s="60">
        <f t="shared" si="69"/>
        <v>40.799999999999997</v>
      </c>
      <c r="O2992" s="54">
        <v>45871</v>
      </c>
      <c r="P2992" s="97">
        <v>669401</v>
      </c>
      <c r="R2992" t="str">
        <f t="shared" si="72"/>
        <v>Jul/25</v>
      </c>
    </row>
    <row r="2993" spans="2:18" ht="15.75" customHeight="1">
      <c r="B2993" s="54">
        <v>45864</v>
      </c>
      <c r="C2993" s="55" t="s">
        <v>320</v>
      </c>
      <c r="D2993" s="55">
        <v>2025</v>
      </c>
      <c r="E2993" s="56">
        <v>5</v>
      </c>
      <c r="F2993" s="58" t="s">
        <v>572</v>
      </c>
      <c r="G2993" s="57" t="s">
        <v>96</v>
      </c>
      <c r="H2993" s="58" t="s">
        <v>570</v>
      </c>
      <c r="I2993" s="59" t="s">
        <v>42</v>
      </c>
      <c r="J2993" s="96">
        <v>17.760000000000002</v>
      </c>
      <c r="K2993" s="60">
        <f t="shared" si="73"/>
        <v>88.800000000000011</v>
      </c>
      <c r="L2993" s="60"/>
      <c r="M2993" s="55" t="s">
        <v>43</v>
      </c>
      <c r="N2993" s="60">
        <f t="shared" si="69"/>
        <v>88.800000000000011</v>
      </c>
      <c r="O2993" s="54">
        <v>45871</v>
      </c>
      <c r="P2993" s="97">
        <v>669401</v>
      </c>
      <c r="R2993" t="str">
        <f t="shared" si="72"/>
        <v>Jul/25</v>
      </c>
    </row>
    <row r="2994" spans="2:18" ht="15.75" customHeight="1">
      <c r="B2994" s="54">
        <v>45864</v>
      </c>
      <c r="C2994" s="55" t="s">
        <v>320</v>
      </c>
      <c r="D2994" s="55">
        <v>2025</v>
      </c>
      <c r="E2994" s="56">
        <v>5</v>
      </c>
      <c r="F2994" s="58" t="s">
        <v>177</v>
      </c>
      <c r="G2994" s="57" t="s">
        <v>96</v>
      </c>
      <c r="H2994" s="58" t="s">
        <v>570</v>
      </c>
      <c r="I2994" s="59" t="s">
        <v>42</v>
      </c>
      <c r="J2994" s="96">
        <v>39.840000000000003</v>
      </c>
      <c r="K2994" s="60">
        <f t="shared" si="73"/>
        <v>199.20000000000002</v>
      </c>
      <c r="L2994" s="60"/>
      <c r="M2994" s="55" t="s">
        <v>43</v>
      </c>
      <c r="N2994" s="60">
        <f t="shared" si="69"/>
        <v>199.20000000000002</v>
      </c>
      <c r="O2994" s="54">
        <v>45871</v>
      </c>
      <c r="P2994" s="97">
        <v>669401</v>
      </c>
      <c r="R2994" t="str">
        <f t="shared" si="72"/>
        <v>Jul/25</v>
      </c>
    </row>
    <row r="2995" spans="2:18" ht="15.75" customHeight="1">
      <c r="B2995" s="54">
        <v>45864</v>
      </c>
      <c r="C2995" s="55" t="s">
        <v>320</v>
      </c>
      <c r="D2995" s="55">
        <v>2025</v>
      </c>
      <c r="E2995" s="56">
        <v>10</v>
      </c>
      <c r="F2995" s="58" t="s">
        <v>178</v>
      </c>
      <c r="G2995" s="57" t="s">
        <v>96</v>
      </c>
      <c r="H2995" s="58" t="s">
        <v>570</v>
      </c>
      <c r="I2995" s="59" t="s">
        <v>42</v>
      </c>
      <c r="J2995" s="96">
        <v>19.920000000000002</v>
      </c>
      <c r="K2995" s="60">
        <f t="shared" si="73"/>
        <v>199.20000000000002</v>
      </c>
      <c r="L2995" s="60"/>
      <c r="M2995" s="55" t="s">
        <v>43</v>
      </c>
      <c r="N2995" s="60">
        <f t="shared" si="69"/>
        <v>199.20000000000002</v>
      </c>
      <c r="O2995" s="54">
        <v>45871</v>
      </c>
      <c r="P2995" s="97">
        <v>669401</v>
      </c>
      <c r="R2995" t="str">
        <f t="shared" si="72"/>
        <v>Jul/25</v>
      </c>
    </row>
    <row r="2996" spans="2:18" ht="15.75" customHeight="1">
      <c r="B2996" s="54">
        <v>45864</v>
      </c>
      <c r="C2996" s="55" t="s">
        <v>320</v>
      </c>
      <c r="D2996" s="55">
        <v>2025</v>
      </c>
      <c r="E2996" s="56">
        <v>1</v>
      </c>
      <c r="F2996" s="58" t="s">
        <v>1034</v>
      </c>
      <c r="G2996" s="57" t="s">
        <v>96</v>
      </c>
      <c r="H2996" s="58" t="s">
        <v>570</v>
      </c>
      <c r="I2996" s="59" t="s">
        <v>42</v>
      </c>
      <c r="J2996" s="96">
        <v>18.18</v>
      </c>
      <c r="K2996" s="60">
        <f t="shared" si="73"/>
        <v>18.18</v>
      </c>
      <c r="L2996" s="60"/>
      <c r="M2996" s="55" t="s">
        <v>43</v>
      </c>
      <c r="N2996" s="60">
        <f t="shared" si="69"/>
        <v>18.18</v>
      </c>
      <c r="O2996" s="54">
        <v>45871</v>
      </c>
      <c r="P2996" s="97">
        <v>669401</v>
      </c>
      <c r="R2996" t="str">
        <f t="shared" si="72"/>
        <v>Jul/25</v>
      </c>
    </row>
    <row r="2997" spans="2:18" ht="15.75" customHeight="1">
      <c r="B2997" s="54">
        <v>45864</v>
      </c>
      <c r="C2997" s="55" t="s">
        <v>320</v>
      </c>
      <c r="D2997" s="55">
        <v>2025</v>
      </c>
      <c r="E2997" s="56">
        <v>5</v>
      </c>
      <c r="F2997" s="58" t="s">
        <v>201</v>
      </c>
      <c r="G2997" s="57" t="s">
        <v>96</v>
      </c>
      <c r="H2997" s="58" t="s">
        <v>570</v>
      </c>
      <c r="I2997" s="59" t="s">
        <v>42</v>
      </c>
      <c r="J2997" s="96">
        <v>18.239999999999998</v>
      </c>
      <c r="K2997" s="60">
        <f t="shared" si="73"/>
        <v>91.199999999999989</v>
      </c>
      <c r="L2997" s="60"/>
      <c r="M2997" s="55" t="s">
        <v>43</v>
      </c>
      <c r="N2997" s="60">
        <f t="shared" si="69"/>
        <v>91.199999999999989</v>
      </c>
      <c r="O2997" s="54">
        <v>45871</v>
      </c>
      <c r="P2997" s="97">
        <v>669401</v>
      </c>
      <c r="R2997" t="str">
        <f t="shared" si="72"/>
        <v>Jul/25</v>
      </c>
    </row>
    <row r="2998" spans="2:18" ht="15.75" customHeight="1">
      <c r="B2998" s="54">
        <v>45865</v>
      </c>
      <c r="C2998" s="55" t="s">
        <v>320</v>
      </c>
      <c r="D2998" s="55">
        <v>2025</v>
      </c>
      <c r="E2998" s="56">
        <v>1</v>
      </c>
      <c r="F2998" s="58" t="s">
        <v>1085</v>
      </c>
      <c r="G2998" s="57" t="s">
        <v>108</v>
      </c>
      <c r="H2998" s="58" t="s">
        <v>416</v>
      </c>
      <c r="I2998" s="59" t="s">
        <v>42</v>
      </c>
      <c r="J2998" s="96">
        <v>850</v>
      </c>
      <c r="K2998" s="60">
        <f t="shared" si="73"/>
        <v>850</v>
      </c>
      <c r="L2998" s="60"/>
      <c r="M2998" s="55" t="s">
        <v>43</v>
      </c>
      <c r="N2998" s="60">
        <f t="shared" si="69"/>
        <v>850</v>
      </c>
      <c r="O2998" s="54">
        <v>45865</v>
      </c>
      <c r="P2998" s="97">
        <v>0</v>
      </c>
      <c r="R2998" t="str">
        <f t="shared" si="72"/>
        <v>Jul/25</v>
      </c>
    </row>
    <row r="2999" spans="2:18" ht="15.75" customHeight="1">
      <c r="B2999" s="54">
        <v>45866</v>
      </c>
      <c r="C2999" s="55" t="s">
        <v>320</v>
      </c>
      <c r="D2999" s="55">
        <v>2025</v>
      </c>
      <c r="E2999" s="56">
        <v>5</v>
      </c>
      <c r="F2999" s="58" t="s">
        <v>64</v>
      </c>
      <c r="G2999" s="57" t="s">
        <v>46</v>
      </c>
      <c r="H2999" s="58" t="s">
        <v>65</v>
      </c>
      <c r="I2999" s="59" t="s">
        <v>42</v>
      </c>
      <c r="J2999" s="96">
        <v>32.99</v>
      </c>
      <c r="K2999" s="60">
        <f t="shared" si="73"/>
        <v>164.95000000000002</v>
      </c>
      <c r="L2999" s="60"/>
      <c r="M2999" s="55" t="s">
        <v>43</v>
      </c>
      <c r="N2999" s="60">
        <f t="shared" si="69"/>
        <v>164.95000000000002</v>
      </c>
      <c r="O2999" s="54">
        <v>45869</v>
      </c>
      <c r="P2999" s="97">
        <v>22759</v>
      </c>
      <c r="R2999" t="str">
        <f t="shared" si="72"/>
        <v>Jul/25</v>
      </c>
    </row>
    <row r="3000" spans="2:18" ht="15.75" customHeight="1">
      <c r="B3000" s="54">
        <v>45866</v>
      </c>
      <c r="C3000" s="55" t="s">
        <v>320</v>
      </c>
      <c r="D3000" s="55">
        <v>2025</v>
      </c>
      <c r="E3000" s="56">
        <v>2</v>
      </c>
      <c r="F3000" s="58" t="s">
        <v>1036</v>
      </c>
      <c r="G3000" s="57" t="s">
        <v>46</v>
      </c>
      <c r="H3000" s="58" t="s">
        <v>65</v>
      </c>
      <c r="I3000" s="59" t="s">
        <v>42</v>
      </c>
      <c r="J3000" s="96">
        <v>35.99</v>
      </c>
      <c r="K3000" s="60">
        <f t="shared" si="73"/>
        <v>71.98</v>
      </c>
      <c r="L3000" s="60"/>
      <c r="M3000" s="55" t="s">
        <v>43</v>
      </c>
      <c r="N3000" s="60">
        <f t="shared" si="69"/>
        <v>71.98</v>
      </c>
      <c r="O3000" s="54">
        <v>45869</v>
      </c>
      <c r="P3000" s="97">
        <v>22759</v>
      </c>
      <c r="R3000" t="str">
        <f t="shared" si="72"/>
        <v>Jul/25</v>
      </c>
    </row>
    <row r="3001" spans="2:18" ht="15.75" customHeight="1">
      <c r="B3001" s="54">
        <v>45867</v>
      </c>
      <c r="C3001" s="55" t="s">
        <v>320</v>
      </c>
      <c r="D3001" s="55">
        <v>2025</v>
      </c>
      <c r="E3001" s="56">
        <v>1</v>
      </c>
      <c r="F3001" s="58" t="s">
        <v>531</v>
      </c>
      <c r="G3001" s="57" t="s">
        <v>46</v>
      </c>
      <c r="H3001" s="58" t="s">
        <v>1102</v>
      </c>
      <c r="I3001" s="59" t="s">
        <v>42</v>
      </c>
      <c r="J3001" s="96">
        <v>177.92</v>
      </c>
      <c r="K3001" s="60">
        <f t="shared" si="73"/>
        <v>177.92</v>
      </c>
      <c r="L3001" s="60"/>
      <c r="M3001" s="55" t="s">
        <v>43</v>
      </c>
      <c r="N3001" s="60">
        <f t="shared" si="69"/>
        <v>177.92</v>
      </c>
      <c r="O3001" s="54">
        <v>45867</v>
      </c>
      <c r="P3001" s="97">
        <v>0</v>
      </c>
      <c r="R3001" t="str">
        <f t="shared" si="72"/>
        <v>Jul/25</v>
      </c>
    </row>
    <row r="3002" spans="2:18" ht="15.75" customHeight="1">
      <c r="B3002" s="54">
        <v>45867</v>
      </c>
      <c r="C3002" s="55" t="s">
        <v>320</v>
      </c>
      <c r="D3002" s="55">
        <v>2025</v>
      </c>
      <c r="E3002" s="56">
        <v>1</v>
      </c>
      <c r="F3002" s="58" t="s">
        <v>974</v>
      </c>
      <c r="G3002" s="57" t="s">
        <v>46</v>
      </c>
      <c r="H3002" s="58" t="s">
        <v>568</v>
      </c>
      <c r="I3002" s="59" t="s">
        <v>42</v>
      </c>
      <c r="J3002" s="96">
        <v>342.52</v>
      </c>
      <c r="K3002" s="60">
        <f t="shared" si="73"/>
        <v>342.52</v>
      </c>
      <c r="L3002" s="60"/>
      <c r="M3002" s="55" t="s">
        <v>43</v>
      </c>
      <c r="N3002" s="60">
        <f t="shared" si="69"/>
        <v>342.52</v>
      </c>
      <c r="O3002" s="54">
        <v>45867</v>
      </c>
      <c r="P3002" s="97">
        <v>0</v>
      </c>
      <c r="R3002" t="str">
        <f t="shared" si="72"/>
        <v>Jul/25</v>
      </c>
    </row>
    <row r="3003" spans="2:18" ht="15.75" customHeight="1">
      <c r="B3003" s="54">
        <v>45868</v>
      </c>
      <c r="C3003" s="55" t="s">
        <v>320</v>
      </c>
      <c r="D3003" s="55">
        <v>2025</v>
      </c>
      <c r="E3003" s="56">
        <v>1</v>
      </c>
      <c r="F3003" s="58" t="s">
        <v>299</v>
      </c>
      <c r="G3003" s="57" t="s">
        <v>57</v>
      </c>
      <c r="H3003" s="58" t="s">
        <v>299</v>
      </c>
      <c r="I3003" s="59" t="s">
        <v>42</v>
      </c>
      <c r="J3003" s="96">
        <v>32</v>
      </c>
      <c r="K3003" s="60">
        <f t="shared" si="73"/>
        <v>32</v>
      </c>
      <c r="L3003" s="60"/>
      <c r="M3003" s="55" t="s">
        <v>43</v>
      </c>
      <c r="N3003" s="60">
        <f t="shared" si="69"/>
        <v>32</v>
      </c>
      <c r="O3003" s="54">
        <v>45875</v>
      </c>
      <c r="P3003" s="97">
        <v>0</v>
      </c>
      <c r="R3003" t="str">
        <f t="shared" si="72"/>
        <v>Jul/25</v>
      </c>
    </row>
    <row r="3004" spans="2:18" ht="15.75" customHeight="1">
      <c r="B3004" s="54">
        <v>45869</v>
      </c>
      <c r="C3004" s="55" t="s">
        <v>320</v>
      </c>
      <c r="D3004" s="55">
        <v>2025</v>
      </c>
      <c r="E3004" s="56">
        <v>1</v>
      </c>
      <c r="F3004" s="58" t="s">
        <v>39</v>
      </c>
      <c r="G3004" s="57" t="s">
        <v>40</v>
      </c>
      <c r="H3004" s="58" t="s">
        <v>300</v>
      </c>
      <c r="I3004" s="59" t="s">
        <v>42</v>
      </c>
      <c r="J3004" s="96">
        <v>297</v>
      </c>
      <c r="K3004" s="60">
        <f t="shared" si="73"/>
        <v>297</v>
      </c>
      <c r="L3004" s="60"/>
      <c r="M3004" s="55" t="s">
        <v>43</v>
      </c>
      <c r="N3004" s="60">
        <f t="shared" si="69"/>
        <v>297</v>
      </c>
      <c r="O3004" s="54">
        <v>45869</v>
      </c>
      <c r="P3004" s="97">
        <v>0</v>
      </c>
      <c r="R3004" t="str">
        <f t="shared" si="72"/>
        <v>Jul/25</v>
      </c>
    </row>
    <row r="3005" spans="2:18" ht="15.75" customHeight="1">
      <c r="B3005" s="54">
        <v>45869</v>
      </c>
      <c r="C3005" s="55" t="s">
        <v>320</v>
      </c>
      <c r="D3005" s="55">
        <v>2025</v>
      </c>
      <c r="E3005" s="56">
        <v>6</v>
      </c>
      <c r="F3005" s="58" t="s">
        <v>64</v>
      </c>
      <c r="G3005" s="57" t="s">
        <v>46</v>
      </c>
      <c r="H3005" s="58" t="s">
        <v>65</v>
      </c>
      <c r="I3005" s="59" t="s">
        <v>42</v>
      </c>
      <c r="J3005" s="96">
        <v>32.99</v>
      </c>
      <c r="K3005" s="60">
        <f t="shared" si="73"/>
        <v>197.94</v>
      </c>
      <c r="L3005" s="60"/>
      <c r="M3005" s="55" t="s">
        <v>43</v>
      </c>
      <c r="N3005" s="60">
        <f t="shared" si="69"/>
        <v>197.94</v>
      </c>
      <c r="O3005" s="54">
        <v>45869</v>
      </c>
      <c r="P3005" s="97">
        <v>22851</v>
      </c>
      <c r="R3005" t="str">
        <f t="shared" si="72"/>
        <v>Jul/25</v>
      </c>
    </row>
    <row r="3006" spans="2:18" ht="15.75" customHeight="1">
      <c r="B3006" s="54">
        <v>45869</v>
      </c>
      <c r="C3006" s="55" t="s">
        <v>320</v>
      </c>
      <c r="D3006" s="55">
        <v>2025</v>
      </c>
      <c r="E3006" s="56">
        <v>6</v>
      </c>
      <c r="F3006" s="58" t="s">
        <v>66</v>
      </c>
      <c r="G3006" s="57" t="s">
        <v>46</v>
      </c>
      <c r="H3006" s="58" t="s">
        <v>65</v>
      </c>
      <c r="I3006" s="59" t="s">
        <v>42</v>
      </c>
      <c r="J3006" s="96">
        <v>27</v>
      </c>
      <c r="K3006" s="60">
        <f t="shared" si="73"/>
        <v>162</v>
      </c>
      <c r="L3006" s="60"/>
      <c r="M3006" s="55" t="s">
        <v>43</v>
      </c>
      <c r="N3006" s="60">
        <f t="shared" si="69"/>
        <v>162</v>
      </c>
      <c r="O3006" s="54">
        <v>45869</v>
      </c>
      <c r="P3006" s="97">
        <v>22851</v>
      </c>
      <c r="R3006" t="str">
        <f t="shared" si="72"/>
        <v>Jul/25</v>
      </c>
    </row>
    <row r="3007" spans="2:18" ht="15.75" customHeight="1">
      <c r="B3007" s="54">
        <v>45870</v>
      </c>
      <c r="C3007" s="55" t="s">
        <v>76</v>
      </c>
      <c r="D3007" s="55">
        <v>2025</v>
      </c>
      <c r="E3007" s="56">
        <v>1</v>
      </c>
      <c r="F3007" s="51" t="s">
        <v>274</v>
      </c>
      <c r="G3007" s="45" t="s">
        <v>57</v>
      </c>
      <c r="H3007" s="51" t="s">
        <v>274</v>
      </c>
      <c r="I3007" s="46" t="s">
        <v>74</v>
      </c>
      <c r="J3007" s="66">
        <v>168.99</v>
      </c>
      <c r="K3007" s="47">
        <f t="shared" si="73"/>
        <v>168.99</v>
      </c>
      <c r="L3007" s="60"/>
      <c r="M3007" s="55"/>
      <c r="N3007" s="60">
        <f t="shared" si="69"/>
        <v>168.99</v>
      </c>
      <c r="O3007" s="54"/>
      <c r="P3007" s="97"/>
      <c r="R3007" t="str">
        <f t="shared" si="72"/>
        <v>Ago/25</v>
      </c>
    </row>
    <row r="3008" spans="2:18" ht="15.75" customHeight="1">
      <c r="B3008" s="54">
        <v>45870</v>
      </c>
      <c r="C3008" s="55" t="s">
        <v>76</v>
      </c>
      <c r="D3008" s="55">
        <v>2025</v>
      </c>
      <c r="E3008" s="44">
        <v>1</v>
      </c>
      <c r="F3008" s="51" t="s">
        <v>707</v>
      </c>
      <c r="G3008" s="45" t="s">
        <v>107</v>
      </c>
      <c r="H3008" s="51" t="s">
        <v>212</v>
      </c>
      <c r="I3008" s="46" t="s">
        <v>74</v>
      </c>
      <c r="J3008" s="66">
        <v>7300</v>
      </c>
      <c r="K3008" s="47">
        <f t="shared" si="73"/>
        <v>7300</v>
      </c>
      <c r="L3008" s="60"/>
      <c r="M3008" s="55"/>
      <c r="N3008" s="60">
        <f t="shared" si="69"/>
        <v>7300</v>
      </c>
      <c r="O3008" s="54"/>
      <c r="P3008" s="97"/>
      <c r="R3008" t="str">
        <f t="shared" si="72"/>
        <v>Ago/25</v>
      </c>
    </row>
    <row r="3009" spans="2:18" ht="15.75" customHeight="1">
      <c r="B3009" s="54">
        <v>45870</v>
      </c>
      <c r="C3009" s="55" t="s">
        <v>76</v>
      </c>
      <c r="D3009" s="55">
        <v>2025</v>
      </c>
      <c r="E3009" s="44">
        <v>1</v>
      </c>
      <c r="F3009" s="51" t="s">
        <v>277</v>
      </c>
      <c r="G3009" s="45" t="s">
        <v>105</v>
      </c>
      <c r="H3009" s="45" t="s">
        <v>278</v>
      </c>
      <c r="I3009" s="46" t="s">
        <v>74</v>
      </c>
      <c r="J3009" s="47">
        <v>10000</v>
      </c>
      <c r="K3009" s="47">
        <f t="shared" si="73"/>
        <v>10000</v>
      </c>
      <c r="L3009" s="60"/>
      <c r="M3009" s="55"/>
      <c r="N3009" s="60">
        <f t="shared" si="69"/>
        <v>10000</v>
      </c>
      <c r="O3009" s="54"/>
      <c r="P3009" s="97"/>
      <c r="R3009" t="str">
        <f t="shared" si="72"/>
        <v>Ago/25</v>
      </c>
    </row>
    <row r="3010" spans="2:18" ht="15.75" customHeight="1">
      <c r="B3010" s="54">
        <v>45870</v>
      </c>
      <c r="C3010" s="55" t="s">
        <v>76</v>
      </c>
      <c r="D3010" s="55">
        <v>2025</v>
      </c>
      <c r="E3010" s="44">
        <v>1</v>
      </c>
      <c r="F3010" s="51" t="s">
        <v>279</v>
      </c>
      <c r="G3010" s="11" t="s">
        <v>104</v>
      </c>
      <c r="H3010" s="51" t="s">
        <v>278</v>
      </c>
      <c r="I3010" s="46" t="s">
        <v>74</v>
      </c>
      <c r="J3010" s="47">
        <v>3500</v>
      </c>
      <c r="K3010" s="47">
        <f t="shared" si="73"/>
        <v>3500</v>
      </c>
      <c r="L3010" s="60"/>
      <c r="M3010" s="55"/>
      <c r="N3010" s="60">
        <f t="shared" si="69"/>
        <v>3500</v>
      </c>
      <c r="O3010" s="54"/>
      <c r="P3010" s="97"/>
      <c r="R3010" t="str">
        <f t="shared" si="72"/>
        <v>Ago/25</v>
      </c>
    </row>
    <row r="3011" spans="2:18" ht="15.75" customHeight="1">
      <c r="B3011" s="54">
        <v>45870</v>
      </c>
      <c r="C3011" s="55" t="s">
        <v>76</v>
      </c>
      <c r="D3011" s="55">
        <v>2025</v>
      </c>
      <c r="E3011" s="44">
        <v>1</v>
      </c>
      <c r="F3011" s="51" t="s">
        <v>281</v>
      </c>
      <c r="G3011" s="11" t="s">
        <v>104</v>
      </c>
      <c r="H3011" s="51" t="s">
        <v>113</v>
      </c>
      <c r="I3011" s="46" t="s">
        <v>55</v>
      </c>
      <c r="J3011" s="66">
        <v>3400</v>
      </c>
      <c r="K3011" s="47">
        <f t="shared" si="73"/>
        <v>3400</v>
      </c>
      <c r="L3011" s="60"/>
      <c r="M3011" s="55"/>
      <c r="N3011" s="60">
        <f t="shared" si="69"/>
        <v>3400</v>
      </c>
      <c r="O3011" s="54"/>
      <c r="P3011" s="97"/>
      <c r="R3011" t="str">
        <f t="shared" ref="R3011:R3074" si="74">IF(B3011="","",PROPER(TEXT(B3011,"mmm/aa")))</f>
        <v>Ago/25</v>
      </c>
    </row>
    <row r="3012" spans="2:18" ht="15.75" customHeight="1">
      <c r="B3012" s="54">
        <v>45870</v>
      </c>
      <c r="C3012" s="55" t="s">
        <v>76</v>
      </c>
      <c r="D3012" s="55">
        <v>2025</v>
      </c>
      <c r="E3012" s="44">
        <v>1</v>
      </c>
      <c r="F3012" s="51" t="s">
        <v>282</v>
      </c>
      <c r="G3012" s="45" t="s">
        <v>104</v>
      </c>
      <c r="H3012" s="51" t="s">
        <v>116</v>
      </c>
      <c r="I3012" s="46" t="s">
        <v>55</v>
      </c>
      <c r="J3012" s="66">
        <v>3600</v>
      </c>
      <c r="K3012" s="47">
        <f t="shared" si="73"/>
        <v>3600</v>
      </c>
      <c r="L3012" s="60"/>
      <c r="M3012" s="55"/>
      <c r="N3012" s="60">
        <f t="shared" si="69"/>
        <v>3600</v>
      </c>
      <c r="O3012" s="54"/>
      <c r="P3012" s="97"/>
      <c r="R3012" t="str">
        <f t="shared" si="74"/>
        <v>Ago/25</v>
      </c>
    </row>
    <row r="3013" spans="2:18" ht="15.75" customHeight="1">
      <c r="B3013" s="54">
        <v>45870</v>
      </c>
      <c r="C3013" s="55" t="s">
        <v>76</v>
      </c>
      <c r="D3013" s="55">
        <v>2025</v>
      </c>
      <c r="E3013" s="44">
        <v>1</v>
      </c>
      <c r="F3013" s="51" t="s">
        <v>1107</v>
      </c>
      <c r="G3013" s="45" t="s">
        <v>104</v>
      </c>
      <c r="H3013" s="51" t="s">
        <v>116</v>
      </c>
      <c r="I3013" s="46" t="s">
        <v>55</v>
      </c>
      <c r="J3013" s="66">
        <v>2900</v>
      </c>
      <c r="K3013" s="47">
        <f t="shared" si="73"/>
        <v>2900</v>
      </c>
      <c r="L3013" s="60"/>
      <c r="M3013" s="55"/>
      <c r="N3013" s="60">
        <f t="shared" si="69"/>
        <v>2900</v>
      </c>
      <c r="O3013" s="54"/>
      <c r="P3013" s="97"/>
      <c r="R3013" t="str">
        <f t="shared" si="74"/>
        <v>Ago/25</v>
      </c>
    </row>
    <row r="3014" spans="2:18" ht="15.75" customHeight="1">
      <c r="B3014" s="54">
        <v>45870</v>
      </c>
      <c r="C3014" s="55" t="s">
        <v>76</v>
      </c>
      <c r="D3014" s="55">
        <v>2025</v>
      </c>
      <c r="E3014" s="44">
        <v>1</v>
      </c>
      <c r="F3014" s="51" t="s">
        <v>284</v>
      </c>
      <c r="G3014" s="45" t="s">
        <v>104</v>
      </c>
      <c r="H3014" s="51" t="s">
        <v>116</v>
      </c>
      <c r="I3014" s="46" t="s">
        <v>55</v>
      </c>
      <c r="J3014" s="66">
        <v>1723.1</v>
      </c>
      <c r="K3014" s="47">
        <f t="shared" si="73"/>
        <v>1723.1</v>
      </c>
      <c r="L3014" s="60"/>
      <c r="M3014" s="55"/>
      <c r="N3014" s="60">
        <f t="shared" si="69"/>
        <v>1723.1</v>
      </c>
      <c r="O3014" s="54"/>
      <c r="P3014" s="97"/>
      <c r="R3014" t="str">
        <f t="shared" si="74"/>
        <v>Ago/25</v>
      </c>
    </row>
    <row r="3015" spans="2:18" ht="15.75" customHeight="1">
      <c r="B3015" s="54">
        <v>45870</v>
      </c>
      <c r="C3015" s="55" t="s">
        <v>76</v>
      </c>
      <c r="D3015" s="55">
        <v>2025</v>
      </c>
      <c r="E3015" s="44">
        <v>1</v>
      </c>
      <c r="F3015" s="45" t="s">
        <v>285</v>
      </c>
      <c r="G3015" s="45" t="s">
        <v>104</v>
      </c>
      <c r="H3015" s="51" t="s">
        <v>113</v>
      </c>
      <c r="I3015" s="46" t="s">
        <v>55</v>
      </c>
      <c r="J3015" s="66">
        <v>1971.7</v>
      </c>
      <c r="K3015" s="47">
        <f t="shared" si="73"/>
        <v>1971.7</v>
      </c>
      <c r="L3015" s="60"/>
      <c r="M3015" s="55"/>
      <c r="N3015" s="60">
        <f t="shared" si="69"/>
        <v>1971.7</v>
      </c>
      <c r="O3015" s="54"/>
      <c r="P3015" s="97"/>
      <c r="R3015" t="str">
        <f t="shared" si="74"/>
        <v>Ago/25</v>
      </c>
    </row>
    <row r="3016" spans="2:18" ht="15.75" customHeight="1">
      <c r="B3016" s="54">
        <v>45870</v>
      </c>
      <c r="C3016" s="55" t="s">
        <v>76</v>
      </c>
      <c r="D3016" s="55">
        <v>2025</v>
      </c>
      <c r="E3016" s="44">
        <v>1</v>
      </c>
      <c r="F3016" s="45" t="s">
        <v>708</v>
      </c>
      <c r="G3016" s="45" t="s">
        <v>104</v>
      </c>
      <c r="H3016" s="51" t="s">
        <v>113</v>
      </c>
      <c r="I3016" s="46" t="s">
        <v>55</v>
      </c>
      <c r="J3016" s="66">
        <v>2700</v>
      </c>
      <c r="K3016" s="47">
        <f t="shared" si="73"/>
        <v>2700</v>
      </c>
      <c r="L3016" s="60"/>
      <c r="M3016" s="55"/>
      <c r="N3016" s="60">
        <f t="shared" si="69"/>
        <v>2700</v>
      </c>
      <c r="O3016" s="54"/>
      <c r="P3016" s="97"/>
      <c r="R3016" t="str">
        <f t="shared" si="74"/>
        <v>Ago/25</v>
      </c>
    </row>
    <row r="3017" spans="2:18" ht="15.75" customHeight="1">
      <c r="B3017" s="54">
        <v>45870</v>
      </c>
      <c r="C3017" s="55" t="s">
        <v>76</v>
      </c>
      <c r="D3017" s="55">
        <v>2025</v>
      </c>
      <c r="E3017" s="44">
        <v>1</v>
      </c>
      <c r="F3017" s="51" t="s">
        <v>468</v>
      </c>
      <c r="G3017" s="45" t="s">
        <v>104</v>
      </c>
      <c r="H3017" s="45" t="s">
        <v>113</v>
      </c>
      <c r="I3017" s="46" t="s">
        <v>55</v>
      </c>
      <c r="J3017" s="66">
        <v>720</v>
      </c>
      <c r="K3017" s="47">
        <f t="shared" si="73"/>
        <v>720</v>
      </c>
      <c r="L3017" s="60"/>
      <c r="M3017" s="55"/>
      <c r="N3017" s="60">
        <f t="shared" si="69"/>
        <v>720</v>
      </c>
      <c r="O3017" s="54"/>
      <c r="P3017" s="97"/>
      <c r="R3017" t="str">
        <f t="shared" si="74"/>
        <v>Ago/25</v>
      </c>
    </row>
    <row r="3018" spans="2:18" ht="15.75" customHeight="1">
      <c r="B3018" s="54">
        <v>45870</v>
      </c>
      <c r="C3018" s="55" t="s">
        <v>76</v>
      </c>
      <c r="D3018" s="55">
        <v>2025</v>
      </c>
      <c r="E3018" s="56">
        <v>1</v>
      </c>
      <c r="F3018" s="57" t="s">
        <v>290</v>
      </c>
      <c r="G3018" s="58" t="s">
        <v>57</v>
      </c>
      <c r="H3018" s="57" t="s">
        <v>58</v>
      </c>
      <c r="I3018" s="59" t="s">
        <v>55</v>
      </c>
      <c r="J3018" s="60">
        <v>1900</v>
      </c>
      <c r="K3018" s="47">
        <f t="shared" si="73"/>
        <v>1900</v>
      </c>
      <c r="L3018" s="60"/>
      <c r="M3018" s="55"/>
      <c r="N3018" s="60">
        <f t="shared" si="69"/>
        <v>1900</v>
      </c>
      <c r="O3018" s="54"/>
      <c r="P3018" s="97"/>
      <c r="R3018" t="str">
        <f t="shared" si="74"/>
        <v>Ago/25</v>
      </c>
    </row>
    <row r="3019" spans="2:18" ht="15.75" customHeight="1">
      <c r="B3019" s="54">
        <v>45870</v>
      </c>
      <c r="C3019" s="55" t="s">
        <v>76</v>
      </c>
      <c r="D3019" s="55">
        <v>2025</v>
      </c>
      <c r="E3019" s="44">
        <v>1</v>
      </c>
      <c r="F3019" s="51" t="s">
        <v>101</v>
      </c>
      <c r="G3019" s="45" t="s">
        <v>101</v>
      </c>
      <c r="H3019" s="51" t="s">
        <v>293</v>
      </c>
      <c r="I3019" s="46" t="s">
        <v>55</v>
      </c>
      <c r="J3019" s="66">
        <v>11390</v>
      </c>
      <c r="K3019" s="47">
        <f t="shared" si="73"/>
        <v>11390</v>
      </c>
      <c r="L3019" s="60"/>
      <c r="M3019" s="55"/>
      <c r="N3019" s="60">
        <f t="shared" si="69"/>
        <v>11390</v>
      </c>
      <c r="O3019" s="54"/>
      <c r="P3019" s="97"/>
      <c r="R3019" t="str">
        <f t="shared" si="74"/>
        <v>Ago/25</v>
      </c>
    </row>
    <row r="3020" spans="2:18" ht="15.75" customHeight="1">
      <c r="B3020" s="54">
        <v>45870</v>
      </c>
      <c r="C3020" s="55" t="s">
        <v>76</v>
      </c>
      <c r="D3020" s="55">
        <v>2025</v>
      </c>
      <c r="E3020" s="44">
        <v>1</v>
      </c>
      <c r="F3020" s="45" t="s">
        <v>48</v>
      </c>
      <c r="G3020" s="51" t="s">
        <v>49</v>
      </c>
      <c r="H3020" s="45" t="s">
        <v>50</v>
      </c>
      <c r="I3020" s="46" t="s">
        <v>55</v>
      </c>
      <c r="J3020" s="47">
        <v>21000</v>
      </c>
      <c r="K3020" s="47">
        <f t="shared" si="73"/>
        <v>21000</v>
      </c>
      <c r="L3020" s="60"/>
      <c r="M3020" s="55"/>
      <c r="N3020" s="60">
        <f t="shared" si="69"/>
        <v>21000</v>
      </c>
      <c r="O3020" s="54"/>
      <c r="P3020" s="97"/>
      <c r="R3020" t="str">
        <f t="shared" si="74"/>
        <v>Ago/25</v>
      </c>
    </row>
    <row r="3021" spans="2:18" ht="15.75" customHeight="1">
      <c r="B3021" s="54">
        <v>45870</v>
      </c>
      <c r="C3021" s="55" t="s">
        <v>76</v>
      </c>
      <c r="D3021" s="55">
        <v>2025</v>
      </c>
      <c r="E3021" s="56">
        <v>1</v>
      </c>
      <c r="F3021" s="51" t="s">
        <v>370</v>
      </c>
      <c r="G3021" s="45" t="s">
        <v>57</v>
      </c>
      <c r="H3021" s="51" t="s">
        <v>371</v>
      </c>
      <c r="I3021" s="46" t="s">
        <v>74</v>
      </c>
      <c r="J3021" s="66">
        <v>400</v>
      </c>
      <c r="K3021" s="47">
        <f t="shared" si="73"/>
        <v>400</v>
      </c>
      <c r="L3021" s="60"/>
      <c r="M3021" s="55"/>
      <c r="N3021" s="60">
        <f t="shared" si="69"/>
        <v>400</v>
      </c>
      <c r="O3021" s="54"/>
      <c r="P3021" s="97"/>
      <c r="R3021" t="str">
        <f t="shared" si="74"/>
        <v>Ago/25</v>
      </c>
    </row>
    <row r="3022" spans="2:18" ht="15.75" customHeight="1">
      <c r="B3022" s="54">
        <v>45870</v>
      </c>
      <c r="C3022" s="55" t="s">
        <v>76</v>
      </c>
      <c r="D3022" s="55">
        <v>2025</v>
      </c>
      <c r="E3022" s="56">
        <v>1</v>
      </c>
      <c r="F3022" s="51" t="s">
        <v>217</v>
      </c>
      <c r="G3022" s="45" t="s">
        <v>57</v>
      </c>
      <c r="H3022" s="51" t="s">
        <v>617</v>
      </c>
      <c r="I3022" s="46" t="s">
        <v>74</v>
      </c>
      <c r="J3022" s="66">
        <v>240</v>
      </c>
      <c r="K3022" s="47">
        <f t="shared" si="73"/>
        <v>240</v>
      </c>
      <c r="L3022" s="60"/>
      <c r="M3022" s="55"/>
      <c r="N3022" s="60">
        <f t="shared" si="69"/>
        <v>240</v>
      </c>
      <c r="O3022" s="54"/>
      <c r="P3022" s="97"/>
      <c r="R3022" t="str">
        <f t="shared" si="74"/>
        <v>Ago/25</v>
      </c>
    </row>
    <row r="3023" spans="2:18" ht="15.75" customHeight="1">
      <c r="B3023" s="54">
        <v>45870</v>
      </c>
      <c r="C3023" s="55" t="s">
        <v>76</v>
      </c>
      <c r="D3023" s="55">
        <v>2025</v>
      </c>
      <c r="E3023" s="44">
        <v>1</v>
      </c>
      <c r="F3023" s="45" t="s">
        <v>73</v>
      </c>
      <c r="G3023" s="45" t="s">
        <v>40</v>
      </c>
      <c r="H3023" s="45" t="s">
        <v>73</v>
      </c>
      <c r="I3023" s="46" t="s">
        <v>74</v>
      </c>
      <c r="J3023" s="47">
        <v>528</v>
      </c>
      <c r="K3023" s="47">
        <f t="shared" si="73"/>
        <v>528</v>
      </c>
      <c r="L3023" s="60"/>
      <c r="M3023" s="55"/>
      <c r="N3023" s="60">
        <f t="shared" si="69"/>
        <v>528</v>
      </c>
      <c r="O3023" s="54"/>
      <c r="P3023" s="97"/>
      <c r="R3023" t="str">
        <f t="shared" si="74"/>
        <v>Ago/25</v>
      </c>
    </row>
    <row r="3024" spans="2:18" ht="15.75" customHeight="1">
      <c r="B3024" s="54">
        <v>45870</v>
      </c>
      <c r="C3024" s="55" t="s">
        <v>76</v>
      </c>
      <c r="D3024" s="55">
        <v>2025</v>
      </c>
      <c r="E3024" s="44">
        <v>1</v>
      </c>
      <c r="F3024" s="45" t="s">
        <v>162</v>
      </c>
      <c r="G3024" s="45" t="s">
        <v>57</v>
      </c>
      <c r="H3024" s="45" t="s">
        <v>163</v>
      </c>
      <c r="I3024" s="46" t="s">
        <v>74</v>
      </c>
      <c r="J3024" s="47">
        <v>1050</v>
      </c>
      <c r="K3024" s="47">
        <f t="shared" si="73"/>
        <v>1050</v>
      </c>
      <c r="L3024" s="60"/>
      <c r="M3024" s="55"/>
      <c r="N3024" s="60">
        <f t="shared" si="69"/>
        <v>1050</v>
      </c>
      <c r="O3024" s="54"/>
      <c r="P3024" s="97"/>
      <c r="R3024" t="str">
        <f t="shared" si="74"/>
        <v>Ago/25</v>
      </c>
    </row>
    <row r="3025" spans="2:18" ht="15.75" customHeight="1">
      <c r="B3025" s="54">
        <v>45870</v>
      </c>
      <c r="C3025" s="55" t="s">
        <v>76</v>
      </c>
      <c r="D3025" s="55">
        <v>2025</v>
      </c>
      <c r="E3025" s="44">
        <v>1</v>
      </c>
      <c r="F3025" s="51" t="s">
        <v>120</v>
      </c>
      <c r="G3025" s="45" t="s">
        <v>104</v>
      </c>
      <c r="H3025" s="45" t="s">
        <v>116</v>
      </c>
      <c r="I3025" s="46" t="s">
        <v>55</v>
      </c>
      <c r="J3025" s="66">
        <v>720</v>
      </c>
      <c r="K3025" s="47">
        <f t="shared" si="73"/>
        <v>720</v>
      </c>
      <c r="L3025" s="60"/>
      <c r="M3025" s="55"/>
      <c r="N3025" s="60">
        <f t="shared" si="69"/>
        <v>720</v>
      </c>
      <c r="O3025" s="54"/>
      <c r="P3025" s="97"/>
      <c r="R3025" t="str">
        <f t="shared" si="74"/>
        <v>Ago/25</v>
      </c>
    </row>
    <row r="3026" spans="2:18" ht="15.75" customHeight="1">
      <c r="B3026" s="54">
        <v>45870</v>
      </c>
      <c r="C3026" s="55" t="s">
        <v>76</v>
      </c>
      <c r="D3026" s="55">
        <v>2025</v>
      </c>
      <c r="E3026" s="44">
        <v>1</v>
      </c>
      <c r="F3026" s="51" t="s">
        <v>709</v>
      </c>
      <c r="G3026" s="45" t="s">
        <v>104</v>
      </c>
      <c r="H3026" s="45" t="s">
        <v>116</v>
      </c>
      <c r="I3026" s="46" t="s">
        <v>74</v>
      </c>
      <c r="J3026" s="47">
        <v>3265</v>
      </c>
      <c r="K3026" s="47">
        <f t="shared" si="73"/>
        <v>3265</v>
      </c>
      <c r="L3026" s="60"/>
      <c r="M3026" s="55"/>
      <c r="N3026" s="60">
        <f t="shared" si="69"/>
        <v>3265</v>
      </c>
      <c r="O3026" s="54"/>
      <c r="P3026" s="97"/>
      <c r="R3026" t="str">
        <f t="shared" si="74"/>
        <v>Ago/25</v>
      </c>
    </row>
    <row r="3027" spans="2:18" ht="15.75" customHeight="1">
      <c r="B3027" s="54">
        <v>45870</v>
      </c>
      <c r="C3027" s="55" t="s">
        <v>76</v>
      </c>
      <c r="D3027" s="55">
        <v>2025</v>
      </c>
      <c r="E3027" s="44">
        <v>1</v>
      </c>
      <c r="F3027" s="45" t="s">
        <v>472</v>
      </c>
      <c r="G3027" s="45" t="s">
        <v>104</v>
      </c>
      <c r="H3027" s="45" t="s">
        <v>50</v>
      </c>
      <c r="I3027" s="46" t="s">
        <v>74</v>
      </c>
      <c r="J3027" s="47">
        <v>80</v>
      </c>
      <c r="K3027" s="47">
        <f t="shared" si="73"/>
        <v>80</v>
      </c>
      <c r="L3027" s="60"/>
      <c r="M3027" s="55"/>
      <c r="N3027" s="60">
        <f t="shared" si="69"/>
        <v>80</v>
      </c>
      <c r="O3027" s="54"/>
      <c r="P3027" s="97"/>
      <c r="R3027" t="str">
        <f t="shared" si="74"/>
        <v>Ago/25</v>
      </c>
    </row>
    <row r="3028" spans="2:18" ht="15.75" customHeight="1">
      <c r="B3028" s="54">
        <v>45870</v>
      </c>
      <c r="C3028" s="55" t="s">
        <v>76</v>
      </c>
      <c r="D3028" s="55">
        <v>2025</v>
      </c>
      <c r="E3028" s="44">
        <v>1</v>
      </c>
      <c r="F3028" s="45" t="s">
        <v>474</v>
      </c>
      <c r="G3028" s="45" t="s">
        <v>104</v>
      </c>
      <c r="H3028" s="45" t="s">
        <v>50</v>
      </c>
      <c r="I3028" s="46" t="s">
        <v>74</v>
      </c>
      <c r="J3028" s="47">
        <v>80</v>
      </c>
      <c r="K3028" s="47">
        <f t="shared" si="73"/>
        <v>80</v>
      </c>
      <c r="L3028" s="60"/>
      <c r="M3028" s="55"/>
      <c r="N3028" s="60">
        <f t="shared" si="69"/>
        <v>80</v>
      </c>
      <c r="O3028" s="54"/>
      <c r="P3028" s="97"/>
      <c r="R3028" t="str">
        <f t="shared" si="74"/>
        <v>Ago/25</v>
      </c>
    </row>
    <row r="3029" spans="2:18" ht="15.75" customHeight="1">
      <c r="B3029" s="54">
        <v>45870</v>
      </c>
      <c r="C3029" s="55" t="s">
        <v>76</v>
      </c>
      <c r="D3029" s="55">
        <v>2025</v>
      </c>
      <c r="E3029" s="56">
        <v>1</v>
      </c>
      <c r="F3029" s="57" t="s">
        <v>476</v>
      </c>
      <c r="G3029" s="57" t="s">
        <v>61</v>
      </c>
      <c r="H3029" s="57" t="s">
        <v>335</v>
      </c>
      <c r="I3029" s="59" t="s">
        <v>74</v>
      </c>
      <c r="J3029" s="60">
        <v>0</v>
      </c>
      <c r="K3029" s="47">
        <f t="shared" si="73"/>
        <v>0</v>
      </c>
      <c r="L3029" s="60"/>
      <c r="M3029" s="55"/>
      <c r="N3029" s="60">
        <f t="shared" si="69"/>
        <v>0</v>
      </c>
      <c r="O3029" s="54"/>
      <c r="P3029" s="97"/>
      <c r="R3029" t="str">
        <f t="shared" si="74"/>
        <v>Ago/25</v>
      </c>
    </row>
    <row r="3030" spans="2:18" ht="15.75" customHeight="1">
      <c r="B3030" s="54">
        <v>45870</v>
      </c>
      <c r="C3030" s="55" t="s">
        <v>76</v>
      </c>
      <c r="D3030" s="55">
        <v>2025</v>
      </c>
      <c r="E3030" s="56">
        <v>1</v>
      </c>
      <c r="F3030" s="45" t="s">
        <v>63</v>
      </c>
      <c r="G3030" s="45" t="s">
        <v>49</v>
      </c>
      <c r="H3030" s="45" t="s">
        <v>50</v>
      </c>
      <c r="I3030" s="46" t="s">
        <v>55</v>
      </c>
      <c r="J3030" s="47">
        <v>1250</v>
      </c>
      <c r="K3030" s="47">
        <f t="shared" si="73"/>
        <v>1250</v>
      </c>
      <c r="L3030" s="60"/>
      <c r="M3030" s="55"/>
      <c r="N3030" s="60">
        <f t="shared" si="69"/>
        <v>1250</v>
      </c>
      <c r="O3030" s="54"/>
      <c r="P3030" s="97"/>
      <c r="R3030" t="str">
        <f t="shared" si="74"/>
        <v>Ago/25</v>
      </c>
    </row>
    <row r="3031" spans="2:18" ht="15.75" customHeight="1">
      <c r="B3031" s="54">
        <v>45870</v>
      </c>
      <c r="C3031" s="55" t="s">
        <v>76</v>
      </c>
      <c r="D3031" s="55">
        <v>2025</v>
      </c>
      <c r="E3031" s="56">
        <v>1</v>
      </c>
      <c r="F3031" s="58" t="s">
        <v>59</v>
      </c>
      <c r="G3031" s="57" t="s">
        <v>49</v>
      </c>
      <c r="H3031" s="58" t="s">
        <v>59</v>
      </c>
      <c r="I3031" s="59" t="s">
        <v>55</v>
      </c>
      <c r="J3031" s="96">
        <v>1084</v>
      </c>
      <c r="K3031" s="47">
        <f t="shared" si="73"/>
        <v>1084</v>
      </c>
      <c r="L3031" s="60"/>
      <c r="M3031" s="55"/>
      <c r="N3031" s="60">
        <f t="shared" si="69"/>
        <v>1084</v>
      </c>
      <c r="O3031" s="54"/>
      <c r="P3031" s="97"/>
      <c r="R3031" t="str">
        <f t="shared" si="74"/>
        <v>Ago/25</v>
      </c>
    </row>
    <row r="3032" spans="2:18" ht="15.75" customHeight="1">
      <c r="B3032" s="54">
        <v>45870</v>
      </c>
      <c r="C3032" s="55" t="s">
        <v>76</v>
      </c>
      <c r="D3032" s="55">
        <v>2025</v>
      </c>
      <c r="E3032" s="44">
        <v>1</v>
      </c>
      <c r="F3032" s="45" t="s">
        <v>273</v>
      </c>
      <c r="G3032" s="45" t="s">
        <v>53</v>
      </c>
      <c r="H3032" s="45" t="s">
        <v>466</v>
      </c>
      <c r="I3032" s="46" t="s">
        <v>74</v>
      </c>
      <c r="J3032" s="47">
        <v>800</v>
      </c>
      <c r="K3032" s="47">
        <f t="shared" si="73"/>
        <v>800</v>
      </c>
      <c r="L3032" s="60"/>
      <c r="M3032" s="55"/>
      <c r="N3032" s="60">
        <f t="shared" si="69"/>
        <v>800</v>
      </c>
      <c r="O3032" s="54"/>
      <c r="P3032" s="97"/>
      <c r="R3032" t="str">
        <f t="shared" si="74"/>
        <v>Ago/25</v>
      </c>
    </row>
    <row r="3033" spans="2:18" ht="15.75" customHeight="1">
      <c r="B3033" s="54">
        <v>45870</v>
      </c>
      <c r="C3033" s="55" t="s">
        <v>76</v>
      </c>
      <c r="D3033" s="55">
        <v>2025</v>
      </c>
      <c r="E3033" s="56">
        <v>1</v>
      </c>
      <c r="F3033" s="57" t="s">
        <v>619</v>
      </c>
      <c r="G3033" s="57" t="s">
        <v>109</v>
      </c>
      <c r="H3033" s="58" t="s">
        <v>1108</v>
      </c>
      <c r="I3033" s="59" t="s">
        <v>55</v>
      </c>
      <c r="J3033" s="96">
        <v>1350</v>
      </c>
      <c r="K3033" s="47">
        <f t="shared" si="73"/>
        <v>1350</v>
      </c>
      <c r="L3033" s="60"/>
      <c r="M3033" s="55"/>
      <c r="N3033" s="60">
        <f t="shared" si="69"/>
        <v>1350</v>
      </c>
      <c r="O3033" s="54"/>
      <c r="P3033" s="97"/>
      <c r="R3033" t="str">
        <f t="shared" si="74"/>
        <v>Ago/25</v>
      </c>
    </row>
    <row r="3034" spans="2:18" ht="15.75" customHeight="1">
      <c r="B3034" s="54">
        <v>45870</v>
      </c>
      <c r="C3034" s="55" t="s">
        <v>76</v>
      </c>
      <c r="D3034" s="55">
        <v>2025</v>
      </c>
      <c r="E3034" s="56">
        <v>1</v>
      </c>
      <c r="F3034" s="58" t="s">
        <v>622</v>
      </c>
      <c r="G3034" s="57" t="s">
        <v>108</v>
      </c>
      <c r="H3034" s="58" t="s">
        <v>533</v>
      </c>
      <c r="I3034" s="59" t="s">
        <v>74</v>
      </c>
      <c r="J3034" s="60">
        <v>1000</v>
      </c>
      <c r="K3034" s="47">
        <f t="shared" si="73"/>
        <v>1000</v>
      </c>
      <c r="L3034" s="60"/>
      <c r="M3034" s="55"/>
      <c r="N3034" s="60">
        <f t="shared" si="69"/>
        <v>1000</v>
      </c>
      <c r="O3034" s="54"/>
      <c r="P3034" s="97"/>
      <c r="R3034" t="str">
        <f t="shared" si="74"/>
        <v>Ago/25</v>
      </c>
    </row>
    <row r="3035" spans="2:18" ht="15.75" customHeight="1">
      <c r="B3035" s="54">
        <v>45870</v>
      </c>
      <c r="C3035" s="55" t="s">
        <v>76</v>
      </c>
      <c r="D3035" s="55">
        <v>2025</v>
      </c>
      <c r="E3035" s="44">
        <v>1</v>
      </c>
      <c r="F3035" s="51" t="s">
        <v>623</v>
      </c>
      <c r="G3035" s="45" t="s">
        <v>61</v>
      </c>
      <c r="H3035" s="51" t="s">
        <v>276</v>
      </c>
      <c r="I3035" s="46" t="s">
        <v>55</v>
      </c>
      <c r="J3035" s="66">
        <v>3890</v>
      </c>
      <c r="K3035" s="47">
        <f t="shared" si="73"/>
        <v>3890</v>
      </c>
      <c r="L3035" s="60"/>
      <c r="M3035" s="55"/>
      <c r="N3035" s="60">
        <f t="shared" si="69"/>
        <v>3890</v>
      </c>
      <c r="O3035" s="54"/>
      <c r="P3035" s="97"/>
      <c r="R3035" t="str">
        <f t="shared" si="74"/>
        <v>Ago/25</v>
      </c>
    </row>
    <row r="3036" spans="2:18" ht="15.75" customHeight="1">
      <c r="B3036" s="54">
        <v>45870</v>
      </c>
      <c r="C3036" s="55" t="s">
        <v>76</v>
      </c>
      <c r="D3036" s="55">
        <v>2025</v>
      </c>
      <c r="E3036" s="56">
        <v>1</v>
      </c>
      <c r="F3036" s="57" t="s">
        <v>809</v>
      </c>
      <c r="G3036" s="57" t="s">
        <v>108</v>
      </c>
      <c r="H3036" s="57" t="s">
        <v>529</v>
      </c>
      <c r="I3036" s="59" t="s">
        <v>55</v>
      </c>
      <c r="J3036" s="60">
        <v>0</v>
      </c>
      <c r="K3036" s="47">
        <f t="shared" si="73"/>
        <v>0</v>
      </c>
      <c r="L3036" s="60"/>
      <c r="M3036" s="55"/>
      <c r="N3036" s="60">
        <f t="shared" si="69"/>
        <v>0</v>
      </c>
      <c r="O3036" s="54"/>
      <c r="P3036" s="97"/>
      <c r="R3036" t="str">
        <f t="shared" si="74"/>
        <v>Ago/25</v>
      </c>
    </row>
    <row r="3037" spans="2:18" ht="15.75" customHeight="1">
      <c r="B3037" s="54">
        <v>45870</v>
      </c>
      <c r="C3037" s="55" t="s">
        <v>76</v>
      </c>
      <c r="D3037" s="55">
        <v>2025</v>
      </c>
      <c r="E3037" s="56">
        <v>1</v>
      </c>
      <c r="F3037" s="57" t="s">
        <v>126</v>
      </c>
      <c r="G3037" s="58" t="s">
        <v>104</v>
      </c>
      <c r="H3037" s="57" t="s">
        <v>423</v>
      </c>
      <c r="I3037" s="59" t="s">
        <v>55</v>
      </c>
      <c r="J3037" s="60">
        <v>3500</v>
      </c>
      <c r="K3037" s="47">
        <f t="shared" si="73"/>
        <v>3500</v>
      </c>
      <c r="L3037" s="60"/>
      <c r="M3037" s="55"/>
      <c r="N3037" s="60">
        <f t="shared" si="69"/>
        <v>3500</v>
      </c>
      <c r="O3037" s="54"/>
      <c r="P3037" s="97"/>
      <c r="R3037" t="str">
        <f t="shared" si="74"/>
        <v>Ago/25</v>
      </c>
    </row>
    <row r="3038" spans="2:18" ht="15.75" customHeight="1">
      <c r="B3038" s="54">
        <v>45870</v>
      </c>
      <c r="C3038" s="55" t="s">
        <v>76</v>
      </c>
      <c r="D3038" s="55">
        <v>2025</v>
      </c>
      <c r="E3038" s="56">
        <v>1</v>
      </c>
      <c r="F3038" s="57" t="s">
        <v>619</v>
      </c>
      <c r="G3038" s="57" t="s">
        <v>109</v>
      </c>
      <c r="H3038" s="57" t="s">
        <v>289</v>
      </c>
      <c r="I3038" s="59" t="s">
        <v>74</v>
      </c>
      <c r="J3038" s="60">
        <v>192.5</v>
      </c>
      <c r="K3038" s="47">
        <f t="shared" si="73"/>
        <v>192.5</v>
      </c>
      <c r="L3038" s="60"/>
      <c r="M3038" s="55"/>
      <c r="N3038" s="60">
        <f t="shared" si="69"/>
        <v>192.5</v>
      </c>
      <c r="O3038" s="54"/>
      <c r="P3038" s="97"/>
      <c r="R3038" t="str">
        <f t="shared" si="74"/>
        <v>Ago/25</v>
      </c>
    </row>
    <row r="3039" spans="2:18" ht="15.75" customHeight="1">
      <c r="B3039" s="54">
        <v>45870</v>
      </c>
      <c r="C3039" s="55" t="s">
        <v>76</v>
      </c>
      <c r="D3039" s="55">
        <v>2025</v>
      </c>
      <c r="E3039" s="56">
        <v>1</v>
      </c>
      <c r="F3039" s="57" t="s">
        <v>463</v>
      </c>
      <c r="G3039" s="57" t="s">
        <v>108</v>
      </c>
      <c r="H3039" s="57" t="s">
        <v>464</v>
      </c>
      <c r="I3039" s="59" t="s">
        <v>55</v>
      </c>
      <c r="J3039" s="60">
        <v>0</v>
      </c>
      <c r="K3039" s="60">
        <f t="shared" si="73"/>
        <v>0</v>
      </c>
      <c r="L3039" s="60"/>
      <c r="M3039" s="55"/>
      <c r="N3039" s="60">
        <f t="shared" si="69"/>
        <v>0</v>
      </c>
      <c r="O3039" s="54"/>
      <c r="P3039" s="97"/>
      <c r="R3039" t="str">
        <f t="shared" si="74"/>
        <v>Ago/25</v>
      </c>
    </row>
    <row r="3040" spans="2:18" ht="15.75" customHeight="1">
      <c r="B3040" s="54">
        <v>45870</v>
      </c>
      <c r="C3040" s="55" t="s">
        <v>76</v>
      </c>
      <c r="D3040" s="55">
        <v>2025</v>
      </c>
      <c r="E3040" s="56">
        <v>1</v>
      </c>
      <c r="F3040" s="58" t="s">
        <v>1019</v>
      </c>
      <c r="G3040" s="57" t="s">
        <v>57</v>
      </c>
      <c r="H3040" s="58" t="s">
        <v>1020</v>
      </c>
      <c r="I3040" s="59" t="s">
        <v>74</v>
      </c>
      <c r="J3040" s="96">
        <v>376.72</v>
      </c>
      <c r="K3040" s="60">
        <f t="shared" si="73"/>
        <v>376.72</v>
      </c>
      <c r="L3040" s="60"/>
      <c r="M3040" s="55"/>
      <c r="N3040" s="60">
        <f t="shared" si="69"/>
        <v>376.72</v>
      </c>
      <c r="O3040" s="54"/>
      <c r="P3040" s="97"/>
      <c r="R3040" t="str">
        <f t="shared" si="74"/>
        <v>Ago/25</v>
      </c>
    </row>
    <row r="3041" spans="2:18" ht="15.75" customHeight="1">
      <c r="B3041" s="54">
        <v>45870</v>
      </c>
      <c r="C3041" s="55" t="s">
        <v>76</v>
      </c>
      <c r="D3041" s="55">
        <v>2025</v>
      </c>
      <c r="E3041" s="56">
        <v>1</v>
      </c>
      <c r="F3041" s="58" t="s">
        <v>1044</v>
      </c>
      <c r="G3041" s="57" t="s">
        <v>104</v>
      </c>
      <c r="H3041" s="58" t="s">
        <v>1045</v>
      </c>
      <c r="I3041" s="59" t="s">
        <v>74</v>
      </c>
      <c r="J3041" s="96">
        <v>40</v>
      </c>
      <c r="K3041" s="60">
        <f t="shared" si="73"/>
        <v>40</v>
      </c>
      <c r="L3041" s="60"/>
      <c r="M3041" s="55"/>
      <c r="N3041" s="60">
        <f t="shared" si="69"/>
        <v>40</v>
      </c>
      <c r="O3041" s="54"/>
      <c r="P3041" s="97"/>
      <c r="R3041" t="str">
        <f t="shared" si="74"/>
        <v>Ago/25</v>
      </c>
    </row>
    <row r="3042" spans="2:18" ht="15.75" customHeight="1">
      <c r="B3042" s="54">
        <v>45870</v>
      </c>
      <c r="C3042" s="55" t="s">
        <v>76</v>
      </c>
      <c r="D3042" s="55">
        <v>2025</v>
      </c>
      <c r="E3042" s="56">
        <v>1</v>
      </c>
      <c r="F3042" s="58" t="s">
        <v>1046</v>
      </c>
      <c r="G3042" s="57" t="s">
        <v>61</v>
      </c>
      <c r="H3042" s="58" t="s">
        <v>1027</v>
      </c>
      <c r="I3042" s="59" t="s">
        <v>74</v>
      </c>
      <c r="J3042" s="96">
        <v>1700</v>
      </c>
      <c r="K3042" s="60">
        <f t="shared" si="73"/>
        <v>1700</v>
      </c>
      <c r="L3042" s="60"/>
      <c r="M3042" s="55"/>
      <c r="N3042" s="60">
        <f t="shared" si="69"/>
        <v>1700</v>
      </c>
      <c r="O3042" s="54"/>
      <c r="P3042" s="97"/>
      <c r="R3042" t="str">
        <f t="shared" si="74"/>
        <v>Ago/25</v>
      </c>
    </row>
    <row r="3043" spans="2:18" ht="15.75" customHeight="1">
      <c r="B3043" s="54">
        <v>45870</v>
      </c>
      <c r="C3043" s="55" t="s">
        <v>76</v>
      </c>
      <c r="D3043" s="55">
        <v>2025</v>
      </c>
      <c r="E3043" s="56">
        <v>1</v>
      </c>
      <c r="F3043" s="58" t="s">
        <v>75</v>
      </c>
      <c r="G3043" s="57" t="s">
        <v>77</v>
      </c>
      <c r="H3043" s="58" t="s">
        <v>78</v>
      </c>
      <c r="I3043" s="59" t="s">
        <v>42</v>
      </c>
      <c r="J3043" s="96">
        <v>435</v>
      </c>
      <c r="K3043" s="60">
        <f t="shared" si="73"/>
        <v>435</v>
      </c>
      <c r="L3043" s="60"/>
      <c r="M3043" s="55"/>
      <c r="N3043" s="60">
        <f t="shared" si="69"/>
        <v>435</v>
      </c>
      <c r="O3043" s="54">
        <v>45873</v>
      </c>
      <c r="P3043" s="97">
        <v>1551</v>
      </c>
      <c r="R3043" t="str">
        <f t="shared" si="74"/>
        <v>Ago/25</v>
      </c>
    </row>
    <row r="3044" spans="2:18" ht="15.75" customHeight="1">
      <c r="B3044" s="54">
        <v>45870</v>
      </c>
      <c r="C3044" s="55" t="s">
        <v>76</v>
      </c>
      <c r="D3044" s="55">
        <v>2025</v>
      </c>
      <c r="E3044" s="56">
        <v>6</v>
      </c>
      <c r="F3044" s="58" t="s">
        <v>64</v>
      </c>
      <c r="G3044" s="57" t="s">
        <v>46</v>
      </c>
      <c r="H3044" s="58" t="s">
        <v>65</v>
      </c>
      <c r="I3044" s="59" t="s">
        <v>42</v>
      </c>
      <c r="J3044" s="96">
        <v>32.99</v>
      </c>
      <c r="K3044" s="60">
        <f t="shared" si="73"/>
        <v>197.94</v>
      </c>
      <c r="L3044" s="60"/>
      <c r="M3044" s="55"/>
      <c r="N3044" s="60">
        <f t="shared" si="69"/>
        <v>197.94</v>
      </c>
      <c r="O3044" s="54">
        <v>45884</v>
      </c>
      <c r="P3044" s="97">
        <v>22902</v>
      </c>
      <c r="R3044" t="str">
        <f t="shared" si="74"/>
        <v>Ago/25</v>
      </c>
    </row>
    <row r="3045" spans="2:18" ht="15.75" customHeight="1">
      <c r="B3045" s="54">
        <v>45870</v>
      </c>
      <c r="C3045" s="55" t="s">
        <v>76</v>
      </c>
      <c r="D3045" s="55">
        <v>2025</v>
      </c>
      <c r="E3045" s="56">
        <v>4</v>
      </c>
      <c r="F3045" s="58" t="s">
        <v>66</v>
      </c>
      <c r="G3045" s="57" t="s">
        <v>46</v>
      </c>
      <c r="H3045" s="58" t="s">
        <v>65</v>
      </c>
      <c r="I3045" s="59" t="s">
        <v>42</v>
      </c>
      <c r="J3045" s="96">
        <v>27</v>
      </c>
      <c r="K3045" s="60">
        <f t="shared" si="73"/>
        <v>108</v>
      </c>
      <c r="L3045" s="60"/>
      <c r="M3045" s="55"/>
      <c r="N3045" s="60">
        <f t="shared" si="69"/>
        <v>108</v>
      </c>
      <c r="O3045" s="54">
        <v>45884</v>
      </c>
      <c r="P3045" s="97">
        <v>22902</v>
      </c>
      <c r="R3045" t="str">
        <f t="shared" si="74"/>
        <v>Ago/25</v>
      </c>
    </row>
    <row r="3046" spans="2:18" ht="15.75" customHeight="1">
      <c r="B3046" s="54">
        <v>45870</v>
      </c>
      <c r="C3046" s="55" t="s">
        <v>76</v>
      </c>
      <c r="D3046" s="55">
        <v>2025</v>
      </c>
      <c r="E3046" s="56">
        <v>2</v>
      </c>
      <c r="F3046" s="58" t="s">
        <v>1036</v>
      </c>
      <c r="G3046" s="57" t="s">
        <v>46</v>
      </c>
      <c r="H3046" s="58" t="s">
        <v>65</v>
      </c>
      <c r="I3046" s="59" t="s">
        <v>42</v>
      </c>
      <c r="J3046" s="96">
        <v>27.5</v>
      </c>
      <c r="K3046" s="60">
        <f t="shared" si="73"/>
        <v>55</v>
      </c>
      <c r="L3046" s="60"/>
      <c r="M3046" s="55"/>
      <c r="N3046" s="60">
        <f t="shared" si="69"/>
        <v>55</v>
      </c>
      <c r="O3046" s="54">
        <v>45884</v>
      </c>
      <c r="P3046" s="97">
        <v>22902</v>
      </c>
      <c r="R3046" t="str">
        <f t="shared" si="74"/>
        <v>Ago/25</v>
      </c>
    </row>
    <row r="3047" spans="2:18" ht="15.75" customHeight="1">
      <c r="B3047" s="54">
        <v>45870</v>
      </c>
      <c r="C3047" s="55" t="s">
        <v>76</v>
      </c>
      <c r="D3047" s="55">
        <v>2025</v>
      </c>
      <c r="E3047" s="56">
        <v>4</v>
      </c>
      <c r="F3047" s="58" t="s">
        <v>573</v>
      </c>
      <c r="G3047" s="57" t="s">
        <v>96</v>
      </c>
      <c r="H3047" s="58" t="s">
        <v>570</v>
      </c>
      <c r="I3047" s="59" t="s">
        <v>42</v>
      </c>
      <c r="J3047" s="96">
        <v>20.399999999999999</v>
      </c>
      <c r="K3047" s="60">
        <f t="shared" si="73"/>
        <v>81.599999999999994</v>
      </c>
      <c r="L3047" s="60"/>
      <c r="M3047" s="55"/>
      <c r="N3047" s="60">
        <f t="shared" si="69"/>
        <v>81.599999999999994</v>
      </c>
      <c r="O3047" s="54">
        <v>45875</v>
      </c>
      <c r="P3047" s="97">
        <v>670573</v>
      </c>
      <c r="R3047" t="str">
        <f t="shared" si="74"/>
        <v>Ago/25</v>
      </c>
    </row>
    <row r="3048" spans="2:18" ht="15.75" customHeight="1">
      <c r="B3048" s="54">
        <v>45870</v>
      </c>
      <c r="C3048" s="55" t="s">
        <v>76</v>
      </c>
      <c r="D3048" s="55">
        <v>2025</v>
      </c>
      <c r="E3048" s="56">
        <v>8</v>
      </c>
      <c r="F3048" s="58" t="s">
        <v>572</v>
      </c>
      <c r="G3048" s="57" t="s">
        <v>96</v>
      </c>
      <c r="H3048" s="58" t="s">
        <v>570</v>
      </c>
      <c r="I3048" s="59" t="s">
        <v>42</v>
      </c>
      <c r="J3048" s="96">
        <v>17.760000000000002</v>
      </c>
      <c r="K3048" s="60">
        <f t="shared" si="73"/>
        <v>142.08000000000001</v>
      </c>
      <c r="L3048" s="60"/>
      <c r="M3048" s="55"/>
      <c r="N3048" s="60">
        <f t="shared" si="69"/>
        <v>142.08000000000001</v>
      </c>
      <c r="O3048" s="54">
        <v>45875</v>
      </c>
      <c r="P3048" s="97">
        <v>670573</v>
      </c>
      <c r="R3048" t="str">
        <f t="shared" si="74"/>
        <v>Ago/25</v>
      </c>
    </row>
    <row r="3049" spans="2:18" ht="15.75" customHeight="1">
      <c r="B3049" s="54">
        <v>45870</v>
      </c>
      <c r="C3049" s="55" t="s">
        <v>76</v>
      </c>
      <c r="D3049" s="55">
        <v>2025</v>
      </c>
      <c r="E3049" s="56">
        <v>8</v>
      </c>
      <c r="F3049" s="58" t="s">
        <v>904</v>
      </c>
      <c r="G3049" s="57" t="s">
        <v>96</v>
      </c>
      <c r="H3049" s="58" t="s">
        <v>570</v>
      </c>
      <c r="I3049" s="59" t="s">
        <v>42</v>
      </c>
      <c r="J3049" s="96">
        <v>39.840000000000003</v>
      </c>
      <c r="K3049" s="60">
        <f t="shared" si="73"/>
        <v>318.72000000000003</v>
      </c>
      <c r="L3049" s="60"/>
      <c r="M3049" s="55"/>
      <c r="N3049" s="60">
        <f t="shared" si="69"/>
        <v>318.72000000000003</v>
      </c>
      <c r="O3049" s="54">
        <v>45875</v>
      </c>
      <c r="P3049" s="97">
        <v>670573</v>
      </c>
      <c r="R3049" t="str">
        <f t="shared" si="74"/>
        <v>Ago/25</v>
      </c>
    </row>
    <row r="3050" spans="2:18" ht="15.75" customHeight="1">
      <c r="B3050" s="54">
        <v>45870</v>
      </c>
      <c r="C3050" s="55" t="s">
        <v>76</v>
      </c>
      <c r="D3050" s="55">
        <v>2025</v>
      </c>
      <c r="E3050" s="56">
        <v>10</v>
      </c>
      <c r="F3050" s="58" t="s">
        <v>615</v>
      </c>
      <c r="G3050" s="57" t="s">
        <v>96</v>
      </c>
      <c r="H3050" s="58" t="s">
        <v>570</v>
      </c>
      <c r="I3050" s="59" t="s">
        <v>42</v>
      </c>
      <c r="J3050" s="96">
        <v>19.920000000000002</v>
      </c>
      <c r="K3050" s="60">
        <f t="shared" si="73"/>
        <v>199.20000000000002</v>
      </c>
      <c r="L3050" s="60"/>
      <c r="M3050" s="55"/>
      <c r="N3050" s="60">
        <f t="shared" si="69"/>
        <v>199.20000000000002</v>
      </c>
      <c r="O3050" s="54">
        <v>45875</v>
      </c>
      <c r="P3050" s="97">
        <v>670573</v>
      </c>
      <c r="R3050" t="str">
        <f t="shared" si="74"/>
        <v>Ago/25</v>
      </c>
    </row>
    <row r="3051" spans="2:18" ht="15.75" customHeight="1">
      <c r="B3051" s="54">
        <v>45870</v>
      </c>
      <c r="C3051" s="55" t="s">
        <v>76</v>
      </c>
      <c r="D3051" s="55">
        <v>2025</v>
      </c>
      <c r="E3051" s="56">
        <v>2</v>
      </c>
      <c r="F3051" s="58" t="s">
        <v>305</v>
      </c>
      <c r="G3051" s="57" t="s">
        <v>96</v>
      </c>
      <c r="H3051" s="58" t="s">
        <v>570</v>
      </c>
      <c r="I3051" s="59" t="s">
        <v>42</v>
      </c>
      <c r="J3051" s="96">
        <v>18.239999999999998</v>
      </c>
      <c r="K3051" s="60">
        <f t="shared" si="73"/>
        <v>36.479999999999997</v>
      </c>
      <c r="L3051" s="60"/>
      <c r="M3051" s="55"/>
      <c r="N3051" s="60">
        <f t="shared" si="69"/>
        <v>36.479999999999997</v>
      </c>
      <c r="O3051" s="54">
        <v>45875</v>
      </c>
      <c r="P3051" s="97">
        <v>670573</v>
      </c>
      <c r="R3051" t="str">
        <f t="shared" si="74"/>
        <v>Ago/25</v>
      </c>
    </row>
    <row r="3052" spans="2:18" ht="15.75" customHeight="1">
      <c r="B3052" s="54">
        <v>45870</v>
      </c>
      <c r="C3052" s="55" t="s">
        <v>76</v>
      </c>
      <c r="D3052" s="55">
        <v>2025</v>
      </c>
      <c r="E3052" s="56">
        <v>3</v>
      </c>
      <c r="F3052" s="58" t="s">
        <v>1034</v>
      </c>
      <c r="G3052" s="57" t="s">
        <v>96</v>
      </c>
      <c r="H3052" s="58" t="s">
        <v>570</v>
      </c>
      <c r="I3052" s="59" t="s">
        <v>42</v>
      </c>
      <c r="J3052" s="96">
        <v>18.18</v>
      </c>
      <c r="K3052" s="60">
        <f t="shared" si="73"/>
        <v>54.54</v>
      </c>
      <c r="L3052" s="60"/>
      <c r="M3052" s="55"/>
      <c r="N3052" s="60">
        <f t="shared" si="69"/>
        <v>54.54</v>
      </c>
      <c r="O3052" s="54">
        <v>45875</v>
      </c>
      <c r="P3052" s="97">
        <v>670573</v>
      </c>
      <c r="R3052" t="str">
        <f t="shared" si="74"/>
        <v>Ago/25</v>
      </c>
    </row>
    <row r="3053" spans="2:18" ht="15.75" customHeight="1">
      <c r="B3053" s="54">
        <v>45870</v>
      </c>
      <c r="C3053" s="55" t="s">
        <v>76</v>
      </c>
      <c r="D3053" s="55">
        <v>2025</v>
      </c>
      <c r="E3053" s="56">
        <v>3</v>
      </c>
      <c r="F3053" s="58" t="s">
        <v>571</v>
      </c>
      <c r="G3053" s="57" t="s">
        <v>96</v>
      </c>
      <c r="H3053" s="58" t="s">
        <v>570</v>
      </c>
      <c r="I3053" s="59" t="s">
        <v>42</v>
      </c>
      <c r="J3053" s="96">
        <v>16.38</v>
      </c>
      <c r="K3053" s="60">
        <f t="shared" si="73"/>
        <v>49.14</v>
      </c>
      <c r="L3053" s="60"/>
      <c r="M3053" s="55"/>
      <c r="N3053" s="60">
        <f t="shared" si="69"/>
        <v>49.14</v>
      </c>
      <c r="O3053" s="54">
        <v>45875</v>
      </c>
      <c r="P3053" s="97">
        <v>670573</v>
      </c>
      <c r="R3053" t="str">
        <f t="shared" si="74"/>
        <v>Ago/25</v>
      </c>
    </row>
    <row r="3054" spans="2:18" ht="15.75" customHeight="1">
      <c r="B3054" s="54">
        <v>45870</v>
      </c>
      <c r="C3054" s="55" t="s">
        <v>76</v>
      </c>
      <c r="D3054" s="55">
        <v>2025</v>
      </c>
      <c r="E3054" s="56">
        <v>2</v>
      </c>
      <c r="F3054" s="58" t="s">
        <v>357</v>
      </c>
      <c r="G3054" s="57" t="s">
        <v>96</v>
      </c>
      <c r="H3054" s="58" t="s">
        <v>570</v>
      </c>
      <c r="I3054" s="59" t="s">
        <v>42</v>
      </c>
      <c r="J3054" s="96">
        <v>19.440000000000001</v>
      </c>
      <c r="K3054" s="60">
        <f t="shared" si="73"/>
        <v>38.880000000000003</v>
      </c>
      <c r="L3054" s="60"/>
      <c r="M3054" s="55"/>
      <c r="N3054" s="60">
        <f t="shared" si="69"/>
        <v>38.880000000000003</v>
      </c>
      <c r="O3054" s="54">
        <v>45875</v>
      </c>
      <c r="P3054" s="97">
        <v>670573</v>
      </c>
      <c r="R3054" t="str">
        <f t="shared" si="74"/>
        <v>Ago/25</v>
      </c>
    </row>
    <row r="3055" spans="2:18" ht="15.75" customHeight="1">
      <c r="B3055" s="54">
        <v>45870</v>
      </c>
      <c r="C3055" s="55" t="s">
        <v>76</v>
      </c>
      <c r="D3055" s="55">
        <v>2025</v>
      </c>
      <c r="E3055" s="56">
        <v>6</v>
      </c>
      <c r="F3055" s="58" t="s">
        <v>201</v>
      </c>
      <c r="G3055" s="57" t="s">
        <v>96</v>
      </c>
      <c r="H3055" s="58" t="s">
        <v>570</v>
      </c>
      <c r="I3055" s="59" t="s">
        <v>42</v>
      </c>
      <c r="J3055" s="96">
        <v>18.239999999999998</v>
      </c>
      <c r="K3055" s="60">
        <f t="shared" si="73"/>
        <v>109.44</v>
      </c>
      <c r="L3055" s="60"/>
      <c r="M3055" s="55"/>
      <c r="N3055" s="60">
        <f t="shared" si="69"/>
        <v>109.44</v>
      </c>
      <c r="O3055" s="54">
        <v>45875</v>
      </c>
      <c r="P3055" s="97">
        <v>670573</v>
      </c>
      <c r="R3055" t="str">
        <f t="shared" si="74"/>
        <v>Ago/25</v>
      </c>
    </row>
    <row r="3056" spans="2:18" ht="15.75" customHeight="1">
      <c r="B3056" s="54">
        <v>45870</v>
      </c>
      <c r="C3056" s="55" t="s">
        <v>76</v>
      </c>
      <c r="D3056" s="55">
        <v>2025</v>
      </c>
      <c r="E3056" s="56">
        <v>3</v>
      </c>
      <c r="F3056" s="58" t="s">
        <v>358</v>
      </c>
      <c r="G3056" s="57" t="s">
        <v>96</v>
      </c>
      <c r="H3056" s="58" t="s">
        <v>570</v>
      </c>
      <c r="I3056" s="59" t="s">
        <v>42</v>
      </c>
      <c r="J3056" s="96">
        <v>18.239999999999998</v>
      </c>
      <c r="K3056" s="60">
        <f t="shared" si="73"/>
        <v>54.72</v>
      </c>
      <c r="L3056" s="60"/>
      <c r="M3056" s="55"/>
      <c r="N3056" s="60">
        <f t="shared" si="69"/>
        <v>54.72</v>
      </c>
      <c r="O3056" s="54">
        <v>45875</v>
      </c>
      <c r="P3056" s="97">
        <v>670573</v>
      </c>
      <c r="R3056" t="str">
        <f t="shared" si="74"/>
        <v>Ago/25</v>
      </c>
    </row>
    <row r="3057" spans="2:18" ht="15.75" customHeight="1">
      <c r="B3057" s="54">
        <v>45870</v>
      </c>
      <c r="C3057" s="55" t="s">
        <v>76</v>
      </c>
      <c r="D3057" s="55">
        <v>2025</v>
      </c>
      <c r="E3057" s="56">
        <v>6</v>
      </c>
      <c r="F3057" s="58" t="s">
        <v>1076</v>
      </c>
      <c r="G3057" s="57" t="s">
        <v>40</v>
      </c>
      <c r="H3057" s="58" t="s">
        <v>91</v>
      </c>
      <c r="I3057" s="59" t="s">
        <v>42</v>
      </c>
      <c r="J3057" s="96">
        <v>130</v>
      </c>
      <c r="K3057" s="60">
        <f t="shared" si="73"/>
        <v>780</v>
      </c>
      <c r="L3057" s="60"/>
      <c r="M3057" s="55"/>
      <c r="N3057" s="60">
        <f t="shared" si="69"/>
        <v>780</v>
      </c>
      <c r="O3057" s="54">
        <v>45881</v>
      </c>
      <c r="P3057" s="97">
        <v>11192</v>
      </c>
      <c r="R3057" t="str">
        <f t="shared" si="74"/>
        <v>Ago/25</v>
      </c>
    </row>
    <row r="3058" spans="2:18" ht="15.75" customHeight="1">
      <c r="B3058" s="54">
        <v>45870</v>
      </c>
      <c r="C3058" s="55" t="s">
        <v>76</v>
      </c>
      <c r="D3058" s="55">
        <v>2025</v>
      </c>
      <c r="E3058" s="56">
        <v>4</v>
      </c>
      <c r="F3058" s="58" t="s">
        <v>841</v>
      </c>
      <c r="G3058" s="57" t="s">
        <v>40</v>
      </c>
      <c r="H3058" s="58" t="s">
        <v>91</v>
      </c>
      <c r="I3058" s="59" t="s">
        <v>42</v>
      </c>
      <c r="J3058" s="96">
        <v>267</v>
      </c>
      <c r="K3058" s="60">
        <f t="shared" si="73"/>
        <v>1068</v>
      </c>
      <c r="L3058" s="60"/>
      <c r="M3058" s="55"/>
      <c r="N3058" s="60">
        <f t="shared" si="69"/>
        <v>1068</v>
      </c>
      <c r="O3058" s="54">
        <v>45881</v>
      </c>
      <c r="P3058" s="97">
        <v>11192</v>
      </c>
      <c r="R3058" t="str">
        <f t="shared" si="74"/>
        <v>Ago/25</v>
      </c>
    </row>
    <row r="3059" spans="2:18" ht="15.75" customHeight="1">
      <c r="B3059" s="54">
        <v>45870</v>
      </c>
      <c r="C3059" s="55" t="s">
        <v>76</v>
      </c>
      <c r="D3059" s="55">
        <v>2025</v>
      </c>
      <c r="E3059" s="56">
        <v>9.6</v>
      </c>
      <c r="F3059" s="58" t="s">
        <v>931</v>
      </c>
      <c r="G3059" s="57" t="s">
        <v>46</v>
      </c>
      <c r="H3059" s="58" t="s">
        <v>231</v>
      </c>
      <c r="I3059" s="59" t="s">
        <v>42</v>
      </c>
      <c r="J3059" s="96">
        <v>34.1</v>
      </c>
      <c r="K3059" s="60">
        <f t="shared" si="73"/>
        <v>327.36</v>
      </c>
      <c r="L3059" s="60"/>
      <c r="M3059" s="55"/>
      <c r="N3059" s="60">
        <f t="shared" si="69"/>
        <v>327.36</v>
      </c>
      <c r="O3059" s="54">
        <v>45889</v>
      </c>
      <c r="P3059" s="97">
        <v>1016501</v>
      </c>
      <c r="R3059" t="str">
        <f t="shared" si="74"/>
        <v>Ago/25</v>
      </c>
    </row>
    <row r="3060" spans="2:18" ht="15.75" customHeight="1">
      <c r="B3060" s="54">
        <v>45870</v>
      </c>
      <c r="C3060" s="55" t="s">
        <v>76</v>
      </c>
      <c r="D3060" s="55">
        <v>2025</v>
      </c>
      <c r="E3060" s="56">
        <v>1</v>
      </c>
      <c r="F3060" s="58" t="s">
        <v>1109</v>
      </c>
      <c r="G3060" s="57" t="s">
        <v>46</v>
      </c>
      <c r="H3060" s="58" t="s">
        <v>790</v>
      </c>
      <c r="I3060" s="59" t="s">
        <v>42</v>
      </c>
      <c r="J3060" s="96">
        <v>37.04</v>
      </c>
      <c r="K3060" s="60">
        <f t="shared" si="73"/>
        <v>37.04</v>
      </c>
      <c r="L3060" s="60"/>
      <c r="M3060" s="55"/>
      <c r="N3060" s="60">
        <f t="shared" si="69"/>
        <v>37.04</v>
      </c>
      <c r="O3060" s="54">
        <v>45883</v>
      </c>
      <c r="P3060" s="97">
        <v>1408882</v>
      </c>
      <c r="R3060" t="str">
        <f t="shared" si="74"/>
        <v>Ago/25</v>
      </c>
    </row>
    <row r="3061" spans="2:18" ht="15.75" customHeight="1">
      <c r="B3061" s="54">
        <v>45870</v>
      </c>
      <c r="C3061" s="55" t="s">
        <v>76</v>
      </c>
      <c r="D3061" s="55">
        <v>2025</v>
      </c>
      <c r="E3061" s="56">
        <v>10</v>
      </c>
      <c r="F3061" s="58" t="s">
        <v>67</v>
      </c>
      <c r="G3061" s="57" t="s">
        <v>46</v>
      </c>
      <c r="H3061" s="58" t="s">
        <v>790</v>
      </c>
      <c r="I3061" s="59" t="s">
        <v>42</v>
      </c>
      <c r="J3061" s="96">
        <v>23.82</v>
      </c>
      <c r="K3061" s="60">
        <f t="shared" si="73"/>
        <v>238.2</v>
      </c>
      <c r="L3061" s="60"/>
      <c r="M3061" s="55"/>
      <c r="N3061" s="60">
        <f t="shared" si="69"/>
        <v>238.2</v>
      </c>
      <c r="O3061" s="54">
        <v>45883</v>
      </c>
      <c r="P3061" s="97">
        <v>1408882</v>
      </c>
      <c r="R3061" t="str">
        <f t="shared" si="74"/>
        <v>Ago/25</v>
      </c>
    </row>
    <row r="3062" spans="2:18" ht="15.75" customHeight="1">
      <c r="B3062" s="54">
        <v>45870</v>
      </c>
      <c r="C3062" s="55" t="s">
        <v>76</v>
      </c>
      <c r="D3062" s="55">
        <v>2025</v>
      </c>
      <c r="E3062" s="56">
        <v>10.5</v>
      </c>
      <c r="F3062" s="58" t="s">
        <v>987</v>
      </c>
      <c r="G3062" s="57" t="s">
        <v>46</v>
      </c>
      <c r="H3062" s="58" t="s">
        <v>633</v>
      </c>
      <c r="I3062" s="59" t="s">
        <v>42</v>
      </c>
      <c r="J3062" s="96">
        <v>19.489999999999998</v>
      </c>
      <c r="K3062" s="60">
        <f t="shared" si="73"/>
        <v>204.64499999999998</v>
      </c>
      <c r="L3062" s="60"/>
      <c r="M3062" s="55"/>
      <c r="N3062" s="60">
        <f t="shared" si="69"/>
        <v>204.64499999999998</v>
      </c>
      <c r="O3062" s="54">
        <v>45876</v>
      </c>
      <c r="P3062" s="97">
        <v>43785</v>
      </c>
      <c r="R3062" t="str">
        <f t="shared" si="74"/>
        <v>Ago/25</v>
      </c>
    </row>
    <row r="3063" spans="2:18" ht="15.75" customHeight="1">
      <c r="B3063" s="54">
        <v>45870</v>
      </c>
      <c r="C3063" s="55" t="s">
        <v>76</v>
      </c>
      <c r="D3063" s="55">
        <v>2025</v>
      </c>
      <c r="E3063" s="56">
        <v>6</v>
      </c>
      <c r="F3063" s="58" t="s">
        <v>661</v>
      </c>
      <c r="G3063" s="57" t="s">
        <v>46</v>
      </c>
      <c r="H3063" s="58" t="s">
        <v>633</v>
      </c>
      <c r="I3063" s="59" t="s">
        <v>42</v>
      </c>
      <c r="J3063" s="96">
        <v>53.36</v>
      </c>
      <c r="K3063" s="60">
        <f t="shared" si="73"/>
        <v>320.15999999999997</v>
      </c>
      <c r="L3063" s="60"/>
      <c r="M3063" s="55"/>
      <c r="N3063" s="60">
        <f t="shared" si="69"/>
        <v>320.15999999999997</v>
      </c>
      <c r="O3063" s="54">
        <v>45876</v>
      </c>
      <c r="P3063" s="97">
        <v>43785</v>
      </c>
      <c r="R3063" t="str">
        <f t="shared" si="74"/>
        <v>Ago/25</v>
      </c>
    </row>
    <row r="3064" spans="2:18" ht="15.75" customHeight="1">
      <c r="B3064" s="54">
        <v>45870</v>
      </c>
      <c r="C3064" s="55" t="s">
        <v>76</v>
      </c>
      <c r="D3064" s="55">
        <v>2025</v>
      </c>
      <c r="E3064" s="56">
        <v>6</v>
      </c>
      <c r="F3064" s="58" t="s">
        <v>1110</v>
      </c>
      <c r="G3064" s="57" t="s">
        <v>40</v>
      </c>
      <c r="H3064" s="58" t="s">
        <v>667</v>
      </c>
      <c r="I3064" s="59" t="s">
        <v>42</v>
      </c>
      <c r="J3064" s="96">
        <v>47.99</v>
      </c>
      <c r="K3064" s="60">
        <f t="shared" si="73"/>
        <v>287.94</v>
      </c>
      <c r="L3064" s="60"/>
      <c r="M3064" s="55"/>
      <c r="N3064" s="60">
        <f t="shared" si="69"/>
        <v>287.94</v>
      </c>
      <c r="O3064" s="54">
        <v>45883</v>
      </c>
      <c r="P3064" s="97">
        <v>552914</v>
      </c>
      <c r="R3064" t="str">
        <f t="shared" si="74"/>
        <v>Ago/25</v>
      </c>
    </row>
    <row r="3065" spans="2:18" ht="15.75" customHeight="1">
      <c r="B3065" s="54">
        <v>45870</v>
      </c>
      <c r="C3065" s="55" t="s">
        <v>76</v>
      </c>
      <c r="D3065" s="55">
        <v>2025</v>
      </c>
      <c r="E3065" s="56">
        <v>6</v>
      </c>
      <c r="F3065" s="58" t="s">
        <v>1111</v>
      </c>
      <c r="G3065" s="57" t="s">
        <v>40</v>
      </c>
      <c r="H3065" s="58" t="s">
        <v>667</v>
      </c>
      <c r="I3065" s="59" t="s">
        <v>42</v>
      </c>
      <c r="J3065" s="96">
        <v>47.99</v>
      </c>
      <c r="K3065" s="60">
        <f t="shared" si="73"/>
        <v>287.94</v>
      </c>
      <c r="L3065" s="60"/>
      <c r="M3065" s="55"/>
      <c r="N3065" s="60">
        <f t="shared" si="69"/>
        <v>287.94</v>
      </c>
      <c r="O3065" s="54">
        <v>45883</v>
      </c>
      <c r="P3065" s="97">
        <v>552914</v>
      </c>
      <c r="R3065" t="str">
        <f t="shared" si="74"/>
        <v>Ago/25</v>
      </c>
    </row>
    <row r="3066" spans="2:18" ht="15.75" customHeight="1">
      <c r="B3066" s="54">
        <v>45870</v>
      </c>
      <c r="C3066" s="55" t="s">
        <v>76</v>
      </c>
      <c r="D3066" s="55">
        <v>2025</v>
      </c>
      <c r="E3066" s="56">
        <v>6</v>
      </c>
      <c r="F3066" s="58" t="s">
        <v>729</v>
      </c>
      <c r="G3066" s="57" t="s">
        <v>40</v>
      </c>
      <c r="H3066" s="58" t="s">
        <v>667</v>
      </c>
      <c r="I3066" s="59" t="s">
        <v>42</v>
      </c>
      <c r="J3066" s="96">
        <v>47.99</v>
      </c>
      <c r="K3066" s="60">
        <f t="shared" si="73"/>
        <v>287.94</v>
      </c>
      <c r="L3066" s="60"/>
      <c r="M3066" s="55"/>
      <c r="N3066" s="60">
        <f t="shared" si="69"/>
        <v>287.94</v>
      </c>
      <c r="O3066" s="54">
        <v>45883</v>
      </c>
      <c r="P3066" s="97">
        <v>552914</v>
      </c>
      <c r="R3066" t="str">
        <f t="shared" si="74"/>
        <v>Ago/25</v>
      </c>
    </row>
    <row r="3067" spans="2:18" ht="15.75" customHeight="1">
      <c r="B3067" s="54">
        <v>45870</v>
      </c>
      <c r="C3067" s="55" t="s">
        <v>76</v>
      </c>
      <c r="D3067" s="55">
        <v>2025</v>
      </c>
      <c r="E3067" s="56">
        <v>2</v>
      </c>
      <c r="F3067" s="58" t="s">
        <v>659</v>
      </c>
      <c r="G3067" s="57" t="s">
        <v>40</v>
      </c>
      <c r="H3067" s="58" t="s">
        <v>667</v>
      </c>
      <c r="I3067" s="59" t="s">
        <v>42</v>
      </c>
      <c r="J3067" s="96">
        <v>90</v>
      </c>
      <c r="K3067" s="60">
        <f t="shared" si="73"/>
        <v>180</v>
      </c>
      <c r="L3067" s="60"/>
      <c r="M3067" s="55"/>
      <c r="N3067" s="60">
        <f t="shared" si="69"/>
        <v>180</v>
      </c>
      <c r="O3067" s="54">
        <v>45883</v>
      </c>
      <c r="P3067" s="97">
        <v>552914</v>
      </c>
      <c r="R3067" t="str">
        <f t="shared" si="74"/>
        <v>Ago/25</v>
      </c>
    </row>
    <row r="3068" spans="2:18" ht="15.75" customHeight="1">
      <c r="B3068" s="54">
        <v>45870</v>
      </c>
      <c r="C3068" s="55" t="s">
        <v>76</v>
      </c>
      <c r="D3068" s="55">
        <v>2025</v>
      </c>
      <c r="E3068" s="56">
        <v>2.016</v>
      </c>
      <c r="F3068" s="58" t="s">
        <v>864</v>
      </c>
      <c r="G3068" s="57" t="s">
        <v>46</v>
      </c>
      <c r="H3068" s="58" t="s">
        <v>1038</v>
      </c>
      <c r="I3068" s="59" t="s">
        <v>42</v>
      </c>
      <c r="J3068" s="96">
        <v>29.86</v>
      </c>
      <c r="K3068" s="60">
        <f t="shared" si="73"/>
        <v>60.197760000000002</v>
      </c>
      <c r="L3068" s="60"/>
      <c r="M3068" s="55"/>
      <c r="N3068" s="60">
        <f t="shared" si="69"/>
        <v>60.197760000000002</v>
      </c>
      <c r="O3068" s="54">
        <v>45876</v>
      </c>
      <c r="P3068" s="97">
        <v>5355378</v>
      </c>
      <c r="R3068" t="str">
        <f t="shared" si="74"/>
        <v>Ago/25</v>
      </c>
    </row>
    <row r="3069" spans="2:18" ht="15.75" customHeight="1">
      <c r="B3069" s="54">
        <v>45870</v>
      </c>
      <c r="C3069" s="55" t="s">
        <v>76</v>
      </c>
      <c r="D3069" s="55">
        <v>2025</v>
      </c>
      <c r="E3069" s="56">
        <v>2</v>
      </c>
      <c r="F3069" s="58" t="s">
        <v>1084</v>
      </c>
      <c r="G3069" s="57" t="s">
        <v>46</v>
      </c>
      <c r="H3069" s="58" t="s">
        <v>1038</v>
      </c>
      <c r="I3069" s="59" t="s">
        <v>42</v>
      </c>
      <c r="J3069" s="96">
        <v>190.32</v>
      </c>
      <c r="K3069" s="60">
        <f t="shared" si="73"/>
        <v>380.64</v>
      </c>
      <c r="L3069" s="60"/>
      <c r="M3069" s="55"/>
      <c r="N3069" s="60">
        <f t="shared" si="69"/>
        <v>380.64</v>
      </c>
      <c r="O3069" s="54">
        <v>45876</v>
      </c>
      <c r="P3069" s="97">
        <v>5355378</v>
      </c>
      <c r="R3069" t="str">
        <f t="shared" si="74"/>
        <v>Ago/25</v>
      </c>
    </row>
    <row r="3070" spans="2:18" ht="15.75" customHeight="1">
      <c r="B3070" s="54">
        <v>45870</v>
      </c>
      <c r="C3070" s="55" t="s">
        <v>76</v>
      </c>
      <c r="D3070" s="55">
        <v>2025</v>
      </c>
      <c r="E3070" s="56">
        <v>8.9600000000000009</v>
      </c>
      <c r="F3070" s="58" t="s">
        <v>488</v>
      </c>
      <c r="G3070" s="57" t="s">
        <v>46</v>
      </c>
      <c r="H3070" s="58" t="s">
        <v>250</v>
      </c>
      <c r="I3070" s="59" t="s">
        <v>42</v>
      </c>
      <c r="J3070" s="96">
        <v>33.148200000000003</v>
      </c>
      <c r="K3070" s="60">
        <f t="shared" si="73"/>
        <v>297.00787200000008</v>
      </c>
      <c r="L3070" s="60"/>
      <c r="M3070" s="55"/>
      <c r="N3070" s="60">
        <f t="shared" si="69"/>
        <v>297.00787200000008</v>
      </c>
      <c r="O3070" s="54">
        <v>45874</v>
      </c>
      <c r="P3070" s="97">
        <v>2482726</v>
      </c>
      <c r="R3070" t="str">
        <f t="shared" si="74"/>
        <v>Ago/25</v>
      </c>
    </row>
    <row r="3071" spans="2:18" ht="15.75" customHeight="1">
      <c r="B3071" s="54">
        <v>45870</v>
      </c>
      <c r="C3071" s="55" t="s">
        <v>76</v>
      </c>
      <c r="D3071" s="55">
        <v>2025</v>
      </c>
      <c r="E3071" s="56">
        <v>5</v>
      </c>
      <c r="F3071" s="58" t="s">
        <v>209</v>
      </c>
      <c r="G3071" s="57" t="s">
        <v>46</v>
      </c>
      <c r="H3071" s="58" t="s">
        <v>250</v>
      </c>
      <c r="I3071" s="59" t="s">
        <v>42</v>
      </c>
      <c r="J3071" s="96">
        <v>177.45</v>
      </c>
      <c r="K3071" s="60">
        <f t="shared" si="73"/>
        <v>887.25</v>
      </c>
      <c r="L3071" s="60"/>
      <c r="M3071" s="55"/>
      <c r="N3071" s="60">
        <f t="shared" si="69"/>
        <v>887.25</v>
      </c>
      <c r="O3071" s="54">
        <v>45874</v>
      </c>
      <c r="P3071" s="97">
        <v>2482726</v>
      </c>
      <c r="R3071" t="str">
        <f t="shared" si="74"/>
        <v>Ago/25</v>
      </c>
    </row>
    <row r="3072" spans="2:18" ht="15.75" customHeight="1">
      <c r="B3072" s="54">
        <v>45870</v>
      </c>
      <c r="C3072" s="55" t="s">
        <v>76</v>
      </c>
      <c r="D3072" s="55">
        <v>2025</v>
      </c>
      <c r="E3072" s="56">
        <v>2</v>
      </c>
      <c r="F3072" s="58" t="s">
        <v>814</v>
      </c>
      <c r="G3072" s="57" t="s">
        <v>96</v>
      </c>
      <c r="H3072" s="58" t="s">
        <v>223</v>
      </c>
      <c r="I3072" s="59" t="s">
        <v>42</v>
      </c>
      <c r="J3072" s="96">
        <v>93.24</v>
      </c>
      <c r="K3072" s="60">
        <f t="shared" si="73"/>
        <v>186.48</v>
      </c>
      <c r="L3072" s="60"/>
      <c r="M3072" s="55"/>
      <c r="N3072" s="60">
        <f t="shared" si="69"/>
        <v>186.48</v>
      </c>
      <c r="O3072" s="54">
        <v>45876</v>
      </c>
      <c r="P3072" s="97">
        <v>1429290</v>
      </c>
      <c r="R3072" t="str">
        <f t="shared" si="74"/>
        <v>Ago/25</v>
      </c>
    </row>
    <row r="3073" spans="2:18" ht="15.75" customHeight="1">
      <c r="B3073" s="54">
        <v>45870</v>
      </c>
      <c r="C3073" s="55" t="s">
        <v>76</v>
      </c>
      <c r="D3073" s="55">
        <v>2025</v>
      </c>
      <c r="E3073" s="56">
        <v>24</v>
      </c>
      <c r="F3073" s="58" t="s">
        <v>668</v>
      </c>
      <c r="G3073" s="57" t="s">
        <v>96</v>
      </c>
      <c r="H3073" s="58" t="s">
        <v>223</v>
      </c>
      <c r="I3073" s="59" t="s">
        <v>42</v>
      </c>
      <c r="J3073" s="96">
        <v>6.78</v>
      </c>
      <c r="K3073" s="60">
        <f t="shared" si="73"/>
        <v>162.72</v>
      </c>
      <c r="L3073" s="60"/>
      <c r="M3073" s="55"/>
      <c r="N3073" s="60">
        <f t="shared" si="69"/>
        <v>162.72</v>
      </c>
      <c r="O3073" s="54">
        <v>45876</v>
      </c>
      <c r="P3073" s="97">
        <v>1429290</v>
      </c>
      <c r="R3073" t="str">
        <f t="shared" si="74"/>
        <v>Ago/25</v>
      </c>
    </row>
    <row r="3074" spans="2:18" ht="15.75" customHeight="1">
      <c r="B3074" s="54">
        <v>45870</v>
      </c>
      <c r="C3074" s="55" t="s">
        <v>76</v>
      </c>
      <c r="D3074" s="55">
        <v>2025</v>
      </c>
      <c r="E3074" s="56">
        <v>24</v>
      </c>
      <c r="F3074" s="58" t="s">
        <v>192</v>
      </c>
      <c r="G3074" s="57" t="s">
        <v>96</v>
      </c>
      <c r="H3074" s="58" t="s">
        <v>223</v>
      </c>
      <c r="I3074" s="59" t="s">
        <v>42</v>
      </c>
      <c r="J3074" s="96">
        <v>6.14</v>
      </c>
      <c r="K3074" s="60">
        <f t="shared" si="73"/>
        <v>147.35999999999999</v>
      </c>
      <c r="L3074" s="60"/>
      <c r="M3074" s="55"/>
      <c r="N3074" s="60">
        <f t="shared" si="69"/>
        <v>147.35999999999999</v>
      </c>
      <c r="O3074" s="54">
        <v>45876</v>
      </c>
      <c r="P3074" s="97">
        <v>1429290</v>
      </c>
      <c r="R3074" t="str">
        <f t="shared" si="74"/>
        <v>Ago/25</v>
      </c>
    </row>
    <row r="3075" spans="2:18" ht="15.75" customHeight="1">
      <c r="B3075" s="54">
        <v>45870</v>
      </c>
      <c r="C3075" s="55" t="s">
        <v>76</v>
      </c>
      <c r="D3075" s="55">
        <v>2025</v>
      </c>
      <c r="E3075" s="56">
        <v>96</v>
      </c>
      <c r="F3075" s="58" t="s">
        <v>188</v>
      </c>
      <c r="G3075" s="57" t="s">
        <v>96</v>
      </c>
      <c r="H3075" s="58" t="s">
        <v>223</v>
      </c>
      <c r="I3075" s="59" t="s">
        <v>42</v>
      </c>
      <c r="J3075" s="96">
        <v>6.78</v>
      </c>
      <c r="K3075" s="60">
        <f t="shared" si="73"/>
        <v>650.88</v>
      </c>
      <c r="L3075" s="60"/>
      <c r="M3075" s="55"/>
      <c r="N3075" s="60">
        <f t="shared" si="69"/>
        <v>650.88</v>
      </c>
      <c r="O3075" s="54">
        <v>45876</v>
      </c>
      <c r="P3075" s="97">
        <v>1429290</v>
      </c>
      <c r="R3075" t="str">
        <f t="shared" ref="R3075:R3138" si="75">IF(B3075="","",PROPER(TEXT(B3075,"mmm/aa")))</f>
        <v>Ago/25</v>
      </c>
    </row>
    <row r="3076" spans="2:18" ht="15.75" customHeight="1">
      <c r="B3076" s="54">
        <v>45870</v>
      </c>
      <c r="C3076" s="55" t="s">
        <v>76</v>
      </c>
      <c r="D3076" s="55">
        <v>2025</v>
      </c>
      <c r="E3076" s="56">
        <v>24</v>
      </c>
      <c r="F3076" s="58" t="s">
        <v>191</v>
      </c>
      <c r="G3076" s="57" t="s">
        <v>96</v>
      </c>
      <c r="H3076" s="58" t="s">
        <v>223</v>
      </c>
      <c r="I3076" s="59" t="s">
        <v>42</v>
      </c>
      <c r="J3076" s="96">
        <v>6.14</v>
      </c>
      <c r="K3076" s="60">
        <f t="shared" si="73"/>
        <v>147.35999999999999</v>
      </c>
      <c r="L3076" s="60"/>
      <c r="M3076" s="55"/>
      <c r="N3076" s="60">
        <f t="shared" si="69"/>
        <v>147.35999999999999</v>
      </c>
      <c r="O3076" s="54">
        <v>45876</v>
      </c>
      <c r="P3076" s="97">
        <v>1429290</v>
      </c>
      <c r="R3076" t="str">
        <f t="shared" si="75"/>
        <v>Ago/25</v>
      </c>
    </row>
    <row r="3077" spans="2:18" ht="15.75" customHeight="1">
      <c r="B3077" s="54">
        <v>45870</v>
      </c>
      <c r="C3077" s="55" t="s">
        <v>76</v>
      </c>
      <c r="D3077" s="55">
        <v>2025</v>
      </c>
      <c r="E3077" s="56">
        <v>3</v>
      </c>
      <c r="F3077" s="58" t="s">
        <v>760</v>
      </c>
      <c r="G3077" s="57" t="s">
        <v>46</v>
      </c>
      <c r="H3077" s="58" t="s">
        <v>223</v>
      </c>
      <c r="I3077" s="59" t="s">
        <v>42</v>
      </c>
      <c r="J3077" s="96">
        <v>19.989999999999998</v>
      </c>
      <c r="K3077" s="60">
        <f t="shared" si="73"/>
        <v>59.97</v>
      </c>
      <c r="L3077" s="60"/>
      <c r="M3077" s="55"/>
      <c r="N3077" s="60">
        <f t="shared" si="69"/>
        <v>59.97</v>
      </c>
      <c r="O3077" s="54">
        <v>45876</v>
      </c>
      <c r="P3077" s="97">
        <v>1429290</v>
      </c>
      <c r="R3077" t="str">
        <f t="shared" si="75"/>
        <v>Ago/25</v>
      </c>
    </row>
    <row r="3078" spans="2:18" ht="15.75" customHeight="1">
      <c r="B3078" s="54">
        <v>45870</v>
      </c>
      <c r="C3078" s="55" t="s">
        <v>76</v>
      </c>
      <c r="D3078" s="55">
        <v>2025</v>
      </c>
      <c r="E3078" s="56">
        <v>2</v>
      </c>
      <c r="F3078" s="58" t="s">
        <v>843</v>
      </c>
      <c r="G3078" s="57" t="s">
        <v>40</v>
      </c>
      <c r="H3078" s="58" t="s">
        <v>223</v>
      </c>
      <c r="I3078" s="59" t="s">
        <v>42</v>
      </c>
      <c r="J3078" s="96">
        <v>97.42</v>
      </c>
      <c r="K3078" s="60">
        <f t="shared" si="73"/>
        <v>194.84</v>
      </c>
      <c r="L3078" s="60"/>
      <c r="M3078" s="55"/>
      <c r="N3078" s="60">
        <f t="shared" si="69"/>
        <v>194.84</v>
      </c>
      <c r="O3078" s="54">
        <v>45876</v>
      </c>
      <c r="P3078" s="97">
        <v>1429290</v>
      </c>
      <c r="R3078" t="str">
        <f t="shared" si="75"/>
        <v>Ago/25</v>
      </c>
    </row>
    <row r="3079" spans="2:18" ht="15.75" customHeight="1">
      <c r="B3079" s="54">
        <v>45870</v>
      </c>
      <c r="C3079" s="55" t="s">
        <v>76</v>
      </c>
      <c r="D3079" s="55">
        <v>2025</v>
      </c>
      <c r="E3079" s="56">
        <v>21</v>
      </c>
      <c r="F3079" s="58" t="s">
        <v>1112</v>
      </c>
      <c r="G3079" s="57" t="s">
        <v>96</v>
      </c>
      <c r="H3079" s="58" t="s">
        <v>223</v>
      </c>
      <c r="I3079" s="59" t="s">
        <v>42</v>
      </c>
      <c r="J3079" s="96">
        <v>1.79</v>
      </c>
      <c r="K3079" s="60">
        <f t="shared" si="73"/>
        <v>37.590000000000003</v>
      </c>
      <c r="L3079" s="60"/>
      <c r="M3079" s="55"/>
      <c r="N3079" s="60">
        <f t="shared" si="69"/>
        <v>37.590000000000003</v>
      </c>
      <c r="O3079" s="54">
        <v>45876</v>
      </c>
      <c r="P3079" s="97">
        <v>1429290</v>
      </c>
      <c r="R3079" t="str">
        <f t="shared" si="75"/>
        <v>Ago/25</v>
      </c>
    </row>
    <row r="3080" spans="2:18" ht="15.75" customHeight="1">
      <c r="B3080" s="54">
        <v>45870</v>
      </c>
      <c r="C3080" s="55" t="s">
        <v>76</v>
      </c>
      <c r="D3080" s="55">
        <v>2025</v>
      </c>
      <c r="E3080" s="56">
        <v>21</v>
      </c>
      <c r="F3080" s="58" t="s">
        <v>595</v>
      </c>
      <c r="G3080" s="57" t="s">
        <v>96</v>
      </c>
      <c r="H3080" s="58" t="s">
        <v>223</v>
      </c>
      <c r="I3080" s="59" t="s">
        <v>42</v>
      </c>
      <c r="J3080" s="96">
        <v>1.79</v>
      </c>
      <c r="K3080" s="60">
        <f t="shared" si="73"/>
        <v>37.590000000000003</v>
      </c>
      <c r="L3080" s="60"/>
      <c r="M3080" s="55"/>
      <c r="N3080" s="60">
        <f t="shared" si="69"/>
        <v>37.590000000000003</v>
      </c>
      <c r="O3080" s="54">
        <v>45876</v>
      </c>
      <c r="P3080" s="97">
        <v>1429290</v>
      </c>
      <c r="R3080" t="str">
        <f t="shared" si="75"/>
        <v>Ago/25</v>
      </c>
    </row>
    <row r="3081" spans="2:18" ht="15.75" customHeight="1">
      <c r="B3081" s="54">
        <v>45870</v>
      </c>
      <c r="C3081" s="55" t="s">
        <v>76</v>
      </c>
      <c r="D3081" s="55">
        <v>2025</v>
      </c>
      <c r="E3081" s="56">
        <v>3</v>
      </c>
      <c r="F3081" s="58" t="s">
        <v>1095</v>
      </c>
      <c r="G3081" s="57" t="s">
        <v>46</v>
      </c>
      <c r="H3081" s="58" t="s">
        <v>195</v>
      </c>
      <c r="I3081" s="59" t="s">
        <v>42</v>
      </c>
      <c r="J3081" s="96">
        <v>310.95</v>
      </c>
      <c r="K3081" s="60">
        <f t="shared" si="73"/>
        <v>932.84999999999991</v>
      </c>
      <c r="L3081" s="60"/>
      <c r="M3081" s="55"/>
      <c r="N3081" s="60">
        <f t="shared" si="69"/>
        <v>932.84999999999991</v>
      </c>
      <c r="O3081" s="54">
        <v>45880</v>
      </c>
      <c r="P3081" s="97">
        <v>309814</v>
      </c>
      <c r="R3081" t="str">
        <f t="shared" si="75"/>
        <v>Ago/25</v>
      </c>
    </row>
    <row r="3082" spans="2:18" ht="15.75" customHeight="1">
      <c r="B3082" s="54">
        <v>45870</v>
      </c>
      <c r="C3082" s="55" t="s">
        <v>76</v>
      </c>
      <c r="D3082" s="55">
        <v>2025</v>
      </c>
      <c r="E3082" s="56">
        <v>3</v>
      </c>
      <c r="F3082" s="58" t="s">
        <v>196</v>
      </c>
      <c r="G3082" s="57" t="s">
        <v>46</v>
      </c>
      <c r="H3082" s="58" t="s">
        <v>195</v>
      </c>
      <c r="I3082" s="59" t="s">
        <v>42</v>
      </c>
      <c r="J3082" s="96">
        <v>165.6</v>
      </c>
      <c r="K3082" s="60">
        <f t="shared" si="73"/>
        <v>496.79999999999995</v>
      </c>
      <c r="L3082" s="60"/>
      <c r="M3082" s="55"/>
      <c r="N3082" s="60">
        <f t="shared" si="69"/>
        <v>496.79999999999995</v>
      </c>
      <c r="O3082" s="54">
        <v>45880</v>
      </c>
      <c r="P3082" s="97">
        <v>309814</v>
      </c>
      <c r="R3082" t="str">
        <f t="shared" si="75"/>
        <v>Ago/25</v>
      </c>
    </row>
    <row r="3083" spans="2:18" ht="15.75" customHeight="1">
      <c r="B3083" s="54">
        <v>45870</v>
      </c>
      <c r="C3083" s="55" t="s">
        <v>76</v>
      </c>
      <c r="D3083" s="55">
        <v>2025</v>
      </c>
      <c r="E3083" s="56">
        <v>1</v>
      </c>
      <c r="F3083" s="58" t="s">
        <v>878</v>
      </c>
      <c r="G3083" s="57" t="s">
        <v>93</v>
      </c>
      <c r="H3083" s="58" t="s">
        <v>342</v>
      </c>
      <c r="I3083" s="59" t="s">
        <v>42</v>
      </c>
      <c r="J3083" s="96">
        <v>439.8</v>
      </c>
      <c r="K3083" s="60">
        <f t="shared" si="73"/>
        <v>439.8</v>
      </c>
      <c r="L3083" s="60"/>
      <c r="M3083" s="55"/>
      <c r="N3083" s="60">
        <f t="shared" si="69"/>
        <v>439.8</v>
      </c>
      <c r="O3083" s="54">
        <v>45870</v>
      </c>
      <c r="P3083" s="97">
        <v>0</v>
      </c>
      <c r="R3083" t="str">
        <f t="shared" si="75"/>
        <v>Ago/25</v>
      </c>
    </row>
    <row r="3084" spans="2:18" ht="15.75" customHeight="1">
      <c r="B3084" s="54">
        <v>45870</v>
      </c>
      <c r="C3084" s="55" t="s">
        <v>76</v>
      </c>
      <c r="D3084" s="55">
        <v>2025</v>
      </c>
      <c r="E3084" s="56">
        <v>1</v>
      </c>
      <c r="F3084" s="58" t="s">
        <v>852</v>
      </c>
      <c r="G3084" s="57" t="s">
        <v>61</v>
      </c>
      <c r="H3084" s="58" t="s">
        <v>759</v>
      </c>
      <c r="I3084" s="59" t="s">
        <v>42</v>
      </c>
      <c r="J3084" s="96">
        <v>1400</v>
      </c>
      <c r="K3084" s="60">
        <f t="shared" si="73"/>
        <v>1400</v>
      </c>
      <c r="L3084" s="60"/>
      <c r="M3084" s="55"/>
      <c r="N3084" s="60">
        <f t="shared" si="69"/>
        <v>1400</v>
      </c>
      <c r="O3084" s="54">
        <v>45870</v>
      </c>
      <c r="P3084" s="97">
        <v>0</v>
      </c>
      <c r="R3084" t="str">
        <f t="shared" si="75"/>
        <v>Ago/25</v>
      </c>
    </row>
    <row r="3085" spans="2:18" ht="15.75" customHeight="1">
      <c r="B3085" s="54">
        <v>45870</v>
      </c>
      <c r="C3085" s="55" t="s">
        <v>76</v>
      </c>
      <c r="D3085" s="55">
        <v>2025</v>
      </c>
      <c r="E3085" s="56">
        <v>1</v>
      </c>
      <c r="F3085" s="58" t="s">
        <v>531</v>
      </c>
      <c r="G3085" s="57" t="s">
        <v>40</v>
      </c>
      <c r="H3085" s="58" t="s">
        <v>1102</v>
      </c>
      <c r="I3085" s="59" t="s">
        <v>42</v>
      </c>
      <c r="J3085" s="96">
        <v>345.59</v>
      </c>
      <c r="K3085" s="60">
        <f t="shared" si="73"/>
        <v>345.59</v>
      </c>
      <c r="L3085" s="60"/>
      <c r="M3085" s="55"/>
      <c r="N3085" s="60">
        <f t="shared" si="69"/>
        <v>345.59</v>
      </c>
      <c r="O3085" s="54">
        <v>45870</v>
      </c>
      <c r="P3085" s="97">
        <v>0</v>
      </c>
      <c r="R3085" t="str">
        <f t="shared" si="75"/>
        <v>Ago/25</v>
      </c>
    </row>
    <row r="3086" spans="2:18" ht="15.75" customHeight="1">
      <c r="B3086" s="54">
        <v>45870</v>
      </c>
      <c r="C3086" s="55" t="s">
        <v>76</v>
      </c>
      <c r="D3086" s="55">
        <v>2025</v>
      </c>
      <c r="E3086" s="56">
        <v>2</v>
      </c>
      <c r="F3086" s="58" t="s">
        <v>459</v>
      </c>
      <c r="G3086" s="57" t="s">
        <v>53</v>
      </c>
      <c r="H3086" s="58" t="s">
        <v>54</v>
      </c>
      <c r="I3086" s="59" t="s">
        <v>42</v>
      </c>
      <c r="J3086" s="96">
        <v>29.99</v>
      </c>
      <c r="K3086" s="60">
        <f t="shared" si="73"/>
        <v>59.98</v>
      </c>
      <c r="L3086" s="60"/>
      <c r="M3086" s="55"/>
      <c r="N3086" s="60">
        <f t="shared" si="69"/>
        <v>59.98</v>
      </c>
      <c r="O3086" s="54">
        <v>45877</v>
      </c>
      <c r="P3086" s="97">
        <v>369</v>
      </c>
      <c r="R3086" t="str">
        <f t="shared" si="75"/>
        <v>Ago/25</v>
      </c>
    </row>
    <row r="3087" spans="2:18" ht="15.75" customHeight="1">
      <c r="B3087" s="54">
        <v>45870</v>
      </c>
      <c r="C3087" s="55" t="s">
        <v>76</v>
      </c>
      <c r="D3087" s="55">
        <v>2025</v>
      </c>
      <c r="E3087" s="56">
        <v>2</v>
      </c>
      <c r="F3087" s="58" t="s">
        <v>1113</v>
      </c>
      <c r="G3087" s="57" t="s">
        <v>53</v>
      </c>
      <c r="H3087" s="58" t="s">
        <v>54</v>
      </c>
      <c r="I3087" s="59" t="s">
        <v>42</v>
      </c>
      <c r="J3087" s="96">
        <v>36.25</v>
      </c>
      <c r="K3087" s="60">
        <f t="shared" si="73"/>
        <v>72.5</v>
      </c>
      <c r="L3087" s="60"/>
      <c r="M3087" s="55"/>
      <c r="N3087" s="60">
        <f t="shared" si="69"/>
        <v>72.5</v>
      </c>
      <c r="O3087" s="54">
        <v>45877</v>
      </c>
      <c r="P3087" s="97">
        <v>369</v>
      </c>
      <c r="R3087" t="str">
        <f t="shared" si="75"/>
        <v>Ago/25</v>
      </c>
    </row>
    <row r="3088" spans="2:18" ht="15.75" customHeight="1">
      <c r="B3088" s="54">
        <v>45870</v>
      </c>
      <c r="C3088" s="55" t="s">
        <v>76</v>
      </c>
      <c r="D3088" s="55">
        <v>2025</v>
      </c>
      <c r="E3088" s="56">
        <v>10</v>
      </c>
      <c r="F3088" s="58" t="s">
        <v>555</v>
      </c>
      <c r="G3088" s="57" t="s">
        <v>53</v>
      </c>
      <c r="H3088" s="58" t="s">
        <v>54</v>
      </c>
      <c r="I3088" s="59" t="s">
        <v>42</v>
      </c>
      <c r="J3088" s="96">
        <v>11.03</v>
      </c>
      <c r="K3088" s="60">
        <f t="shared" si="73"/>
        <v>110.3</v>
      </c>
      <c r="L3088" s="60"/>
      <c r="M3088" s="55"/>
      <c r="N3088" s="60">
        <f t="shared" si="69"/>
        <v>110.3</v>
      </c>
      <c r="O3088" s="54">
        <v>45877</v>
      </c>
      <c r="P3088" s="97">
        <v>369</v>
      </c>
      <c r="R3088" t="str">
        <f t="shared" si="75"/>
        <v>Ago/25</v>
      </c>
    </row>
    <row r="3089" spans="2:18" ht="15.75" customHeight="1">
      <c r="B3089" s="54">
        <v>45870</v>
      </c>
      <c r="C3089" s="55" t="s">
        <v>76</v>
      </c>
      <c r="D3089" s="55">
        <v>2025</v>
      </c>
      <c r="E3089" s="56">
        <v>1</v>
      </c>
      <c r="F3089" s="58" t="s">
        <v>1114</v>
      </c>
      <c r="G3089" s="57" t="s">
        <v>53</v>
      </c>
      <c r="H3089" s="58" t="s">
        <v>54</v>
      </c>
      <c r="I3089" s="59" t="s">
        <v>42</v>
      </c>
      <c r="J3089" s="96">
        <v>25</v>
      </c>
      <c r="K3089" s="60">
        <f t="shared" si="73"/>
        <v>25</v>
      </c>
      <c r="L3089" s="60"/>
      <c r="M3089" s="55"/>
      <c r="N3089" s="60">
        <f t="shared" si="69"/>
        <v>25</v>
      </c>
      <c r="O3089" s="54">
        <v>45877</v>
      </c>
      <c r="P3089" s="97">
        <v>18737</v>
      </c>
      <c r="R3089" t="str">
        <f t="shared" si="75"/>
        <v>Ago/25</v>
      </c>
    </row>
    <row r="3090" spans="2:18" ht="15.75" customHeight="1">
      <c r="B3090" s="54">
        <v>45870</v>
      </c>
      <c r="C3090" s="55" t="s">
        <v>76</v>
      </c>
      <c r="D3090" s="55">
        <v>2025</v>
      </c>
      <c r="E3090" s="56">
        <v>2</v>
      </c>
      <c r="F3090" s="58" t="s">
        <v>1115</v>
      </c>
      <c r="G3090" s="57" t="s">
        <v>53</v>
      </c>
      <c r="H3090" s="58" t="s">
        <v>54</v>
      </c>
      <c r="I3090" s="59" t="s">
        <v>42</v>
      </c>
      <c r="J3090" s="96">
        <v>48.95</v>
      </c>
      <c r="K3090" s="60">
        <f t="shared" si="73"/>
        <v>97.9</v>
      </c>
      <c r="L3090" s="60"/>
      <c r="M3090" s="55"/>
      <c r="N3090" s="60">
        <f t="shared" si="69"/>
        <v>97.9</v>
      </c>
      <c r="O3090" s="54">
        <v>45877</v>
      </c>
      <c r="P3090" s="97">
        <v>18737</v>
      </c>
      <c r="R3090" t="str">
        <f t="shared" si="75"/>
        <v>Ago/25</v>
      </c>
    </row>
    <row r="3091" spans="2:18" ht="15.75" customHeight="1">
      <c r="B3091" s="54">
        <v>45870</v>
      </c>
      <c r="C3091" s="55" t="s">
        <v>76</v>
      </c>
      <c r="D3091" s="55">
        <v>2025</v>
      </c>
      <c r="E3091" s="56">
        <v>2</v>
      </c>
      <c r="F3091" s="58" t="s">
        <v>1116</v>
      </c>
      <c r="G3091" s="57" t="s">
        <v>53</v>
      </c>
      <c r="H3091" s="58" t="s">
        <v>54</v>
      </c>
      <c r="I3091" s="59" t="s">
        <v>42</v>
      </c>
      <c r="J3091" s="96">
        <v>17.95</v>
      </c>
      <c r="K3091" s="60">
        <f t="shared" si="73"/>
        <v>35.9</v>
      </c>
      <c r="L3091" s="60"/>
      <c r="M3091" s="55"/>
      <c r="N3091" s="60">
        <f t="shared" si="69"/>
        <v>35.9</v>
      </c>
      <c r="O3091" s="54">
        <v>45877</v>
      </c>
      <c r="P3091" s="97">
        <v>18737</v>
      </c>
      <c r="R3091" t="str">
        <f t="shared" si="75"/>
        <v>Ago/25</v>
      </c>
    </row>
    <row r="3092" spans="2:18" ht="15.75" customHeight="1">
      <c r="B3092" s="54">
        <v>45870</v>
      </c>
      <c r="C3092" s="55" t="s">
        <v>76</v>
      </c>
      <c r="D3092" s="55">
        <v>2025</v>
      </c>
      <c r="E3092" s="56">
        <v>1</v>
      </c>
      <c r="F3092" s="58" t="s">
        <v>1117</v>
      </c>
      <c r="G3092" s="57" t="s">
        <v>53</v>
      </c>
      <c r="H3092" s="58" t="s">
        <v>54</v>
      </c>
      <c r="I3092" s="59" t="s">
        <v>42</v>
      </c>
      <c r="J3092" s="96">
        <v>32.75</v>
      </c>
      <c r="K3092" s="60">
        <f t="shared" si="73"/>
        <v>32.75</v>
      </c>
      <c r="L3092" s="60"/>
      <c r="M3092" s="55"/>
      <c r="N3092" s="60">
        <f t="shared" si="69"/>
        <v>32.75</v>
      </c>
      <c r="O3092" s="54">
        <v>45877</v>
      </c>
      <c r="P3092" s="97">
        <v>18737</v>
      </c>
      <c r="R3092" t="str">
        <f t="shared" si="75"/>
        <v>Ago/25</v>
      </c>
    </row>
    <row r="3093" spans="2:18" ht="15.75" customHeight="1">
      <c r="B3093" s="54">
        <v>45870</v>
      </c>
      <c r="C3093" s="55" t="s">
        <v>76</v>
      </c>
      <c r="D3093" s="55">
        <v>2025</v>
      </c>
      <c r="E3093" s="56">
        <v>6</v>
      </c>
      <c r="F3093" s="58" t="s">
        <v>1118</v>
      </c>
      <c r="G3093" s="57" t="s">
        <v>53</v>
      </c>
      <c r="H3093" s="58" t="s">
        <v>54</v>
      </c>
      <c r="I3093" s="59" t="s">
        <v>42</v>
      </c>
      <c r="J3093" s="96">
        <v>89</v>
      </c>
      <c r="K3093" s="60">
        <f t="shared" si="73"/>
        <v>534</v>
      </c>
      <c r="L3093" s="60"/>
      <c r="M3093" s="55"/>
      <c r="N3093" s="60">
        <f t="shared" si="69"/>
        <v>534</v>
      </c>
      <c r="O3093" s="54">
        <v>45877</v>
      </c>
      <c r="P3093" s="97">
        <v>18737</v>
      </c>
      <c r="R3093" t="str">
        <f t="shared" si="75"/>
        <v>Ago/25</v>
      </c>
    </row>
    <row r="3094" spans="2:18" ht="15.75" customHeight="1">
      <c r="B3094" s="54">
        <v>45870</v>
      </c>
      <c r="C3094" s="55" t="s">
        <v>76</v>
      </c>
      <c r="D3094" s="55">
        <v>2025</v>
      </c>
      <c r="E3094" s="56">
        <v>12</v>
      </c>
      <c r="F3094" s="58" t="s">
        <v>742</v>
      </c>
      <c r="G3094" s="57" t="s">
        <v>40</v>
      </c>
      <c r="H3094" s="58" t="s">
        <v>181</v>
      </c>
      <c r="I3094" s="59" t="s">
        <v>42</v>
      </c>
      <c r="J3094" s="96">
        <v>69</v>
      </c>
      <c r="K3094" s="60">
        <f t="shared" si="73"/>
        <v>828</v>
      </c>
      <c r="L3094" s="60"/>
      <c r="M3094" s="55"/>
      <c r="N3094" s="60">
        <f t="shared" si="69"/>
        <v>828</v>
      </c>
      <c r="O3094" s="54">
        <v>45881</v>
      </c>
      <c r="P3094" s="97">
        <v>6767</v>
      </c>
      <c r="R3094" t="str">
        <f t="shared" si="75"/>
        <v>Ago/25</v>
      </c>
    </row>
    <row r="3095" spans="2:18" ht="15.75" customHeight="1">
      <c r="B3095" s="54">
        <v>45870</v>
      </c>
      <c r="C3095" s="55" t="s">
        <v>76</v>
      </c>
      <c r="D3095" s="55">
        <v>2025</v>
      </c>
      <c r="E3095" s="56">
        <v>6</v>
      </c>
      <c r="F3095" s="58" t="s">
        <v>632</v>
      </c>
      <c r="G3095" s="57" t="s">
        <v>40</v>
      </c>
      <c r="H3095" s="58" t="s">
        <v>181</v>
      </c>
      <c r="I3095" s="59" t="s">
        <v>42</v>
      </c>
      <c r="J3095" s="96">
        <v>39</v>
      </c>
      <c r="K3095" s="60">
        <f t="shared" si="73"/>
        <v>234</v>
      </c>
      <c r="L3095" s="60"/>
      <c r="M3095" s="55"/>
      <c r="N3095" s="60">
        <f t="shared" si="69"/>
        <v>234</v>
      </c>
      <c r="O3095" s="54">
        <v>45881</v>
      </c>
      <c r="P3095" s="97">
        <v>6767</v>
      </c>
      <c r="R3095" t="str">
        <f t="shared" si="75"/>
        <v>Ago/25</v>
      </c>
    </row>
    <row r="3096" spans="2:18" ht="15.75" customHeight="1">
      <c r="B3096" s="54">
        <v>45870</v>
      </c>
      <c r="C3096" s="55" t="s">
        <v>76</v>
      </c>
      <c r="D3096" s="55">
        <v>2025</v>
      </c>
      <c r="E3096" s="56">
        <v>2</v>
      </c>
      <c r="F3096" s="58" t="s">
        <v>1119</v>
      </c>
      <c r="G3096" s="57" t="s">
        <v>40</v>
      </c>
      <c r="H3096" s="58" t="s">
        <v>181</v>
      </c>
      <c r="I3096" s="59" t="s">
        <v>42</v>
      </c>
      <c r="J3096" s="96">
        <v>225</v>
      </c>
      <c r="K3096" s="60">
        <f t="shared" si="73"/>
        <v>450</v>
      </c>
      <c r="L3096" s="60"/>
      <c r="M3096" s="55"/>
      <c r="N3096" s="60">
        <f t="shared" si="69"/>
        <v>450</v>
      </c>
      <c r="O3096" s="54">
        <v>45881</v>
      </c>
      <c r="P3096" s="97">
        <v>6767</v>
      </c>
      <c r="R3096" t="str">
        <f t="shared" si="75"/>
        <v>Ago/25</v>
      </c>
    </row>
    <row r="3097" spans="2:18" ht="15.75" customHeight="1">
      <c r="B3097" s="54">
        <v>45870</v>
      </c>
      <c r="C3097" s="55" t="s">
        <v>76</v>
      </c>
      <c r="D3097" s="55">
        <v>2025</v>
      </c>
      <c r="E3097" s="56">
        <v>1</v>
      </c>
      <c r="F3097" s="58" t="s">
        <v>680</v>
      </c>
      <c r="G3097" s="57" t="s">
        <v>96</v>
      </c>
      <c r="H3097" s="58" t="s">
        <v>293</v>
      </c>
      <c r="I3097" s="59" t="s">
        <v>42</v>
      </c>
      <c r="J3097" s="96">
        <v>53.9</v>
      </c>
      <c r="K3097" s="60">
        <f t="shared" si="73"/>
        <v>53.9</v>
      </c>
      <c r="L3097" s="60"/>
      <c r="M3097" s="55"/>
      <c r="N3097" s="60">
        <f t="shared" si="69"/>
        <v>53.9</v>
      </c>
      <c r="O3097" s="54">
        <v>45877</v>
      </c>
      <c r="P3097" s="97">
        <v>1543</v>
      </c>
      <c r="R3097" t="str">
        <f t="shared" si="75"/>
        <v>Ago/25</v>
      </c>
    </row>
    <row r="3098" spans="2:18" ht="15.75" customHeight="1">
      <c r="B3098" s="54">
        <v>45870</v>
      </c>
      <c r="C3098" s="55" t="s">
        <v>76</v>
      </c>
      <c r="D3098" s="55">
        <v>2025</v>
      </c>
      <c r="E3098" s="56">
        <v>1</v>
      </c>
      <c r="F3098" s="58" t="s">
        <v>587</v>
      </c>
      <c r="G3098" s="57" t="s">
        <v>40</v>
      </c>
      <c r="H3098" s="58" t="s">
        <v>293</v>
      </c>
      <c r="I3098" s="59" t="s">
        <v>42</v>
      </c>
      <c r="J3098" s="96">
        <v>69.900000000000006</v>
      </c>
      <c r="K3098" s="60">
        <f t="shared" si="73"/>
        <v>69.900000000000006</v>
      </c>
      <c r="L3098" s="60"/>
      <c r="M3098" s="55"/>
      <c r="N3098" s="60">
        <f t="shared" si="69"/>
        <v>69.900000000000006</v>
      </c>
      <c r="O3098" s="54">
        <v>45877</v>
      </c>
      <c r="P3098" s="97">
        <v>1543</v>
      </c>
      <c r="R3098" t="str">
        <f t="shared" si="75"/>
        <v>Ago/25</v>
      </c>
    </row>
    <row r="3099" spans="2:18" ht="15.75" customHeight="1">
      <c r="B3099" s="54">
        <v>45870</v>
      </c>
      <c r="C3099" s="55" t="s">
        <v>76</v>
      </c>
      <c r="D3099" s="55">
        <v>2025</v>
      </c>
      <c r="E3099" s="56">
        <v>6</v>
      </c>
      <c r="F3099" s="58" t="s">
        <v>679</v>
      </c>
      <c r="G3099" s="57" t="s">
        <v>46</v>
      </c>
      <c r="H3099" s="58" t="s">
        <v>293</v>
      </c>
      <c r="I3099" s="59" t="s">
        <v>42</v>
      </c>
      <c r="J3099" s="96">
        <v>53.9</v>
      </c>
      <c r="K3099" s="60">
        <f t="shared" si="73"/>
        <v>323.39999999999998</v>
      </c>
      <c r="L3099" s="60"/>
      <c r="M3099" s="55"/>
      <c r="N3099" s="60">
        <f t="shared" si="69"/>
        <v>323.39999999999998</v>
      </c>
      <c r="O3099" s="54">
        <v>45877</v>
      </c>
      <c r="P3099" s="97">
        <v>1554</v>
      </c>
      <c r="R3099" t="str">
        <f t="shared" si="75"/>
        <v>Ago/25</v>
      </c>
    </row>
    <row r="3100" spans="2:18" ht="15.75" customHeight="1">
      <c r="B3100" s="54">
        <v>45870</v>
      </c>
      <c r="C3100" s="55" t="s">
        <v>76</v>
      </c>
      <c r="D3100" s="55">
        <v>2025</v>
      </c>
      <c r="E3100" s="56">
        <v>6</v>
      </c>
      <c r="F3100" s="58" t="s">
        <v>680</v>
      </c>
      <c r="G3100" s="57" t="s">
        <v>46</v>
      </c>
      <c r="H3100" s="58" t="s">
        <v>293</v>
      </c>
      <c r="I3100" s="59" t="s">
        <v>42</v>
      </c>
      <c r="J3100" s="96">
        <v>53.9</v>
      </c>
      <c r="K3100" s="60">
        <f t="shared" si="73"/>
        <v>323.39999999999998</v>
      </c>
      <c r="L3100" s="60"/>
      <c r="M3100" s="55"/>
      <c r="N3100" s="60">
        <f t="shared" si="69"/>
        <v>323.39999999999998</v>
      </c>
      <c r="O3100" s="54">
        <v>45877</v>
      </c>
      <c r="P3100" s="97">
        <v>1554</v>
      </c>
      <c r="R3100" t="str">
        <f t="shared" si="75"/>
        <v>Ago/25</v>
      </c>
    </row>
    <row r="3101" spans="2:18" ht="15.75" customHeight="1">
      <c r="B3101" s="54">
        <v>45870</v>
      </c>
      <c r="C3101" s="55" t="s">
        <v>76</v>
      </c>
      <c r="D3101" s="55">
        <v>2025</v>
      </c>
      <c r="E3101" s="56">
        <v>3</v>
      </c>
      <c r="F3101" s="58" t="s">
        <v>681</v>
      </c>
      <c r="G3101" s="57" t="s">
        <v>46</v>
      </c>
      <c r="H3101" s="58" t="s">
        <v>293</v>
      </c>
      <c r="I3101" s="59" t="s">
        <v>42</v>
      </c>
      <c r="J3101" s="96">
        <v>499</v>
      </c>
      <c r="K3101" s="60">
        <f t="shared" si="73"/>
        <v>1497</v>
      </c>
      <c r="L3101" s="60"/>
      <c r="M3101" s="55"/>
      <c r="N3101" s="60">
        <f t="shared" si="69"/>
        <v>1497</v>
      </c>
      <c r="O3101" s="54">
        <v>45877</v>
      </c>
      <c r="P3101" s="97">
        <v>1554</v>
      </c>
      <c r="R3101" t="str">
        <f t="shared" si="75"/>
        <v>Ago/25</v>
      </c>
    </row>
    <row r="3102" spans="2:18" ht="15.75" customHeight="1">
      <c r="B3102" s="54">
        <v>45870</v>
      </c>
      <c r="C3102" s="55" t="s">
        <v>76</v>
      </c>
      <c r="D3102" s="55">
        <v>2025</v>
      </c>
      <c r="E3102" s="56">
        <v>5</v>
      </c>
      <c r="F3102" s="58" t="s">
        <v>587</v>
      </c>
      <c r="G3102" s="57" t="s">
        <v>46</v>
      </c>
      <c r="H3102" s="58" t="s">
        <v>293</v>
      </c>
      <c r="I3102" s="59" t="s">
        <v>42</v>
      </c>
      <c r="J3102" s="96">
        <v>69.900000000000006</v>
      </c>
      <c r="K3102" s="60">
        <f t="shared" si="73"/>
        <v>349.5</v>
      </c>
      <c r="L3102" s="60"/>
      <c r="M3102" s="55"/>
      <c r="N3102" s="60">
        <f t="shared" si="69"/>
        <v>349.5</v>
      </c>
      <c r="O3102" s="54">
        <v>45877</v>
      </c>
      <c r="P3102" s="97">
        <v>1554</v>
      </c>
      <c r="R3102" t="str">
        <f t="shared" si="75"/>
        <v>Ago/25</v>
      </c>
    </row>
    <row r="3103" spans="2:18" ht="15.75" customHeight="1">
      <c r="B3103" s="54">
        <v>45870</v>
      </c>
      <c r="C3103" s="55" t="s">
        <v>76</v>
      </c>
      <c r="D3103" s="55">
        <v>2025</v>
      </c>
      <c r="E3103" s="56">
        <v>5</v>
      </c>
      <c r="F3103" s="58" t="s">
        <v>588</v>
      </c>
      <c r="G3103" s="57" t="s">
        <v>46</v>
      </c>
      <c r="H3103" s="58" t="s">
        <v>293</v>
      </c>
      <c r="I3103" s="59" t="s">
        <v>42</v>
      </c>
      <c r="J3103" s="96">
        <v>46.9</v>
      </c>
      <c r="K3103" s="60">
        <f t="shared" si="73"/>
        <v>234.5</v>
      </c>
      <c r="L3103" s="60"/>
      <c r="M3103" s="55"/>
      <c r="N3103" s="60">
        <f t="shared" si="69"/>
        <v>234.5</v>
      </c>
      <c r="O3103" s="54">
        <v>45877</v>
      </c>
      <c r="P3103" s="97">
        <v>1554</v>
      </c>
      <c r="R3103" t="str">
        <f t="shared" si="75"/>
        <v>Ago/25</v>
      </c>
    </row>
    <row r="3104" spans="2:18" ht="15.75" customHeight="1">
      <c r="B3104" s="54">
        <v>45871</v>
      </c>
      <c r="C3104" s="55" t="s">
        <v>76</v>
      </c>
      <c r="D3104" s="55">
        <v>2025</v>
      </c>
      <c r="E3104" s="56">
        <v>3</v>
      </c>
      <c r="F3104" s="58" t="s">
        <v>1036</v>
      </c>
      <c r="G3104" s="57" t="s">
        <v>46</v>
      </c>
      <c r="H3104" s="58" t="s">
        <v>65</v>
      </c>
      <c r="I3104" s="59" t="s">
        <v>42</v>
      </c>
      <c r="J3104" s="96">
        <v>35.99</v>
      </c>
      <c r="K3104" s="60">
        <f t="shared" si="73"/>
        <v>107.97</v>
      </c>
      <c r="L3104" s="60"/>
      <c r="M3104" s="55"/>
      <c r="N3104" s="60">
        <f t="shared" si="69"/>
        <v>107.97</v>
      </c>
      <c r="O3104" s="54">
        <v>45884</v>
      </c>
      <c r="P3104" s="97">
        <v>22949</v>
      </c>
      <c r="R3104" t="str">
        <f t="shared" si="75"/>
        <v>Ago/25</v>
      </c>
    </row>
    <row r="3105" spans="2:18" ht="15.75" customHeight="1">
      <c r="B3105" s="54">
        <v>45871</v>
      </c>
      <c r="C3105" s="55" t="s">
        <v>76</v>
      </c>
      <c r="D3105" s="55">
        <v>2025</v>
      </c>
      <c r="E3105" s="56">
        <v>8</v>
      </c>
      <c r="F3105" s="58" t="s">
        <v>64</v>
      </c>
      <c r="G3105" s="57" t="s">
        <v>46</v>
      </c>
      <c r="H3105" s="58" t="s">
        <v>65</v>
      </c>
      <c r="I3105" s="59" t="s">
        <v>42</v>
      </c>
      <c r="J3105" s="96">
        <v>32.99</v>
      </c>
      <c r="K3105" s="60">
        <f t="shared" si="73"/>
        <v>263.92</v>
      </c>
      <c r="L3105" s="60"/>
      <c r="M3105" s="55"/>
      <c r="N3105" s="60">
        <f t="shared" si="69"/>
        <v>263.92</v>
      </c>
      <c r="O3105" s="54">
        <v>45884</v>
      </c>
      <c r="P3105" s="97">
        <v>22939</v>
      </c>
      <c r="R3105" t="str">
        <f t="shared" si="75"/>
        <v>Ago/25</v>
      </c>
    </row>
    <row r="3106" spans="2:18" ht="15.75" customHeight="1">
      <c r="B3106" s="54">
        <v>45871</v>
      </c>
      <c r="C3106" s="55" t="s">
        <v>76</v>
      </c>
      <c r="D3106" s="55">
        <v>2025</v>
      </c>
      <c r="E3106" s="56">
        <v>5</v>
      </c>
      <c r="F3106" s="58" t="s">
        <v>66</v>
      </c>
      <c r="G3106" s="57" t="s">
        <v>46</v>
      </c>
      <c r="H3106" s="58" t="s">
        <v>65</v>
      </c>
      <c r="I3106" s="59" t="s">
        <v>42</v>
      </c>
      <c r="J3106" s="96">
        <v>27</v>
      </c>
      <c r="K3106" s="60">
        <f t="shared" si="73"/>
        <v>135</v>
      </c>
      <c r="L3106" s="60"/>
      <c r="M3106" s="55"/>
      <c r="N3106" s="60">
        <f t="shared" si="69"/>
        <v>135</v>
      </c>
      <c r="O3106" s="54">
        <v>45884</v>
      </c>
      <c r="P3106" s="97">
        <v>22939</v>
      </c>
      <c r="R3106" t="str">
        <f t="shared" si="75"/>
        <v>Ago/25</v>
      </c>
    </row>
    <row r="3107" spans="2:18" ht="15.75" customHeight="1">
      <c r="B3107" s="54">
        <v>45872</v>
      </c>
      <c r="C3107" s="55" t="s">
        <v>76</v>
      </c>
      <c r="D3107" s="55">
        <v>2025</v>
      </c>
      <c r="E3107" s="56">
        <v>1</v>
      </c>
      <c r="F3107" s="58" t="s">
        <v>1120</v>
      </c>
      <c r="G3107" s="57" t="s">
        <v>108</v>
      </c>
      <c r="H3107" s="58" t="s">
        <v>620</v>
      </c>
      <c r="I3107" s="59" t="s">
        <v>42</v>
      </c>
      <c r="J3107" s="96">
        <v>1000</v>
      </c>
      <c r="K3107" s="60">
        <f t="shared" si="73"/>
        <v>1000</v>
      </c>
      <c r="L3107" s="60"/>
      <c r="M3107" s="55"/>
      <c r="N3107" s="60">
        <f t="shared" si="69"/>
        <v>1000</v>
      </c>
      <c r="O3107" s="54">
        <v>45874</v>
      </c>
      <c r="P3107" s="97">
        <v>0</v>
      </c>
      <c r="R3107" t="str">
        <f t="shared" si="75"/>
        <v>Ago/25</v>
      </c>
    </row>
    <row r="3108" spans="2:18" ht="15.75" customHeight="1">
      <c r="B3108" s="54">
        <v>45873</v>
      </c>
      <c r="C3108" s="55" t="s">
        <v>76</v>
      </c>
      <c r="D3108" s="55">
        <v>2025</v>
      </c>
      <c r="E3108" s="56">
        <v>1</v>
      </c>
      <c r="F3108" s="58" t="s">
        <v>39</v>
      </c>
      <c r="G3108" s="57" t="s">
        <v>40</v>
      </c>
      <c r="H3108" s="58" t="s">
        <v>300</v>
      </c>
      <c r="I3108" s="59" t="s">
        <v>42</v>
      </c>
      <c r="J3108" s="96">
        <v>283.5</v>
      </c>
      <c r="K3108" s="60">
        <f t="shared" si="73"/>
        <v>283.5</v>
      </c>
      <c r="L3108" s="60"/>
      <c r="M3108" s="55"/>
      <c r="N3108" s="60">
        <f t="shared" si="69"/>
        <v>283.5</v>
      </c>
      <c r="O3108" s="54">
        <v>45873</v>
      </c>
      <c r="P3108" s="97">
        <v>0</v>
      </c>
      <c r="R3108" t="str">
        <f t="shared" si="75"/>
        <v>Ago/25</v>
      </c>
    </row>
    <row r="3109" spans="2:18" ht="15.75" customHeight="1">
      <c r="B3109" s="54">
        <v>45873</v>
      </c>
      <c r="C3109" s="55" t="s">
        <v>76</v>
      </c>
      <c r="D3109" s="55">
        <v>2025</v>
      </c>
      <c r="E3109" s="56">
        <v>1</v>
      </c>
      <c r="F3109" s="58" t="s">
        <v>378</v>
      </c>
      <c r="G3109" s="57" t="s">
        <v>46</v>
      </c>
      <c r="H3109" s="58" t="s">
        <v>379</v>
      </c>
      <c r="I3109" s="59" t="s">
        <v>42</v>
      </c>
      <c r="J3109" s="96">
        <v>450</v>
      </c>
      <c r="K3109" s="60">
        <f t="shared" si="73"/>
        <v>450</v>
      </c>
      <c r="L3109" s="60"/>
      <c r="M3109" s="55"/>
      <c r="N3109" s="60">
        <f t="shared" si="69"/>
        <v>450</v>
      </c>
      <c r="O3109" s="54">
        <v>45873</v>
      </c>
      <c r="P3109" s="97">
        <v>0</v>
      </c>
      <c r="R3109" t="str">
        <f t="shared" si="75"/>
        <v>Ago/25</v>
      </c>
    </row>
    <row r="3110" spans="2:18" ht="15.75" customHeight="1">
      <c r="B3110" s="54">
        <v>45873</v>
      </c>
      <c r="C3110" s="55" t="s">
        <v>76</v>
      </c>
      <c r="D3110" s="55">
        <v>2025</v>
      </c>
      <c r="E3110" s="56">
        <v>5</v>
      </c>
      <c r="F3110" s="58" t="s">
        <v>573</v>
      </c>
      <c r="G3110" s="57" t="s">
        <v>96</v>
      </c>
      <c r="H3110" s="58" t="s">
        <v>570</v>
      </c>
      <c r="I3110" s="59" t="s">
        <v>42</v>
      </c>
      <c r="J3110" s="96">
        <v>20.399999999999999</v>
      </c>
      <c r="K3110" s="60">
        <f t="shared" si="73"/>
        <v>102</v>
      </c>
      <c r="L3110" s="60"/>
      <c r="M3110" s="55"/>
      <c r="N3110" s="60">
        <f t="shared" si="69"/>
        <v>102</v>
      </c>
      <c r="O3110" s="54">
        <v>45879</v>
      </c>
      <c r="P3110" s="97">
        <v>671279</v>
      </c>
      <c r="R3110" t="str">
        <f t="shared" si="75"/>
        <v>Ago/25</v>
      </c>
    </row>
    <row r="3111" spans="2:18" ht="15.75" customHeight="1">
      <c r="B3111" s="54">
        <v>45873</v>
      </c>
      <c r="C3111" s="55" t="s">
        <v>76</v>
      </c>
      <c r="D3111" s="55">
        <v>2025</v>
      </c>
      <c r="E3111" s="56">
        <v>14</v>
      </c>
      <c r="F3111" s="58" t="s">
        <v>572</v>
      </c>
      <c r="G3111" s="57" t="s">
        <v>96</v>
      </c>
      <c r="H3111" s="58" t="s">
        <v>570</v>
      </c>
      <c r="I3111" s="59" t="s">
        <v>42</v>
      </c>
      <c r="J3111" s="96">
        <v>17.760000000000002</v>
      </c>
      <c r="K3111" s="60">
        <f t="shared" si="73"/>
        <v>248.64000000000001</v>
      </c>
      <c r="L3111" s="60"/>
      <c r="M3111" s="55"/>
      <c r="N3111" s="60">
        <f t="shared" si="69"/>
        <v>248.64000000000001</v>
      </c>
      <c r="O3111" s="54">
        <v>45879</v>
      </c>
      <c r="P3111" s="97">
        <v>671279</v>
      </c>
      <c r="R3111" t="str">
        <f t="shared" si="75"/>
        <v>Ago/25</v>
      </c>
    </row>
    <row r="3112" spans="2:18" ht="15.75" customHeight="1">
      <c r="B3112" s="54">
        <v>45873</v>
      </c>
      <c r="C3112" s="55" t="s">
        <v>76</v>
      </c>
      <c r="D3112" s="55">
        <v>2025</v>
      </c>
      <c r="E3112" s="56">
        <v>10</v>
      </c>
      <c r="F3112" s="58" t="s">
        <v>904</v>
      </c>
      <c r="G3112" s="57" t="s">
        <v>96</v>
      </c>
      <c r="H3112" s="58" t="s">
        <v>570</v>
      </c>
      <c r="I3112" s="59" t="s">
        <v>42</v>
      </c>
      <c r="J3112" s="96">
        <v>39.840000000000003</v>
      </c>
      <c r="K3112" s="60">
        <f t="shared" si="73"/>
        <v>398.40000000000003</v>
      </c>
      <c r="L3112" s="60"/>
      <c r="M3112" s="55"/>
      <c r="N3112" s="60">
        <f t="shared" si="69"/>
        <v>398.40000000000003</v>
      </c>
      <c r="O3112" s="54">
        <v>45879</v>
      </c>
      <c r="P3112" s="97">
        <v>671279</v>
      </c>
      <c r="R3112" t="str">
        <f t="shared" si="75"/>
        <v>Ago/25</v>
      </c>
    </row>
    <row r="3113" spans="2:18" ht="15.75" customHeight="1">
      <c r="B3113" s="54">
        <v>45873</v>
      </c>
      <c r="C3113" s="55" t="s">
        <v>76</v>
      </c>
      <c r="D3113" s="55">
        <v>2025</v>
      </c>
      <c r="E3113" s="56">
        <v>14</v>
      </c>
      <c r="F3113" s="58" t="s">
        <v>1121</v>
      </c>
      <c r="G3113" s="57" t="s">
        <v>96</v>
      </c>
      <c r="H3113" s="58" t="s">
        <v>570</v>
      </c>
      <c r="I3113" s="59" t="s">
        <v>42</v>
      </c>
      <c r="J3113" s="96">
        <v>19.920000000000002</v>
      </c>
      <c r="K3113" s="60">
        <f t="shared" si="73"/>
        <v>278.88</v>
      </c>
      <c r="L3113" s="60"/>
      <c r="M3113" s="55"/>
      <c r="N3113" s="60">
        <f t="shared" si="69"/>
        <v>278.88</v>
      </c>
      <c r="O3113" s="54">
        <v>45879</v>
      </c>
      <c r="P3113" s="97">
        <v>671279</v>
      </c>
      <c r="R3113" t="str">
        <f t="shared" si="75"/>
        <v>Ago/25</v>
      </c>
    </row>
    <row r="3114" spans="2:18" ht="15.75" customHeight="1">
      <c r="B3114" s="54">
        <v>45873</v>
      </c>
      <c r="C3114" s="55" t="s">
        <v>76</v>
      </c>
      <c r="D3114" s="55">
        <v>2025</v>
      </c>
      <c r="E3114" s="56">
        <v>1</v>
      </c>
      <c r="F3114" s="58" t="s">
        <v>304</v>
      </c>
      <c r="G3114" s="57" t="s">
        <v>96</v>
      </c>
      <c r="H3114" s="58" t="s">
        <v>570</v>
      </c>
      <c r="I3114" s="59" t="s">
        <v>42</v>
      </c>
      <c r="J3114" s="96">
        <v>19.2</v>
      </c>
      <c r="K3114" s="60">
        <f t="shared" si="73"/>
        <v>19.2</v>
      </c>
      <c r="L3114" s="60"/>
      <c r="M3114" s="55"/>
      <c r="N3114" s="60">
        <f t="shared" si="69"/>
        <v>19.2</v>
      </c>
      <c r="O3114" s="54">
        <v>45879</v>
      </c>
      <c r="P3114" s="97">
        <v>671279</v>
      </c>
      <c r="R3114" t="str">
        <f t="shared" si="75"/>
        <v>Ago/25</v>
      </c>
    </row>
    <row r="3115" spans="2:18" ht="15.75" customHeight="1">
      <c r="B3115" s="54">
        <v>45873</v>
      </c>
      <c r="C3115" s="55" t="s">
        <v>76</v>
      </c>
      <c r="D3115" s="55">
        <v>2025</v>
      </c>
      <c r="E3115" s="56">
        <v>2</v>
      </c>
      <c r="F3115" s="58" t="s">
        <v>305</v>
      </c>
      <c r="G3115" s="57" t="s">
        <v>96</v>
      </c>
      <c r="H3115" s="58" t="s">
        <v>570</v>
      </c>
      <c r="I3115" s="59" t="s">
        <v>42</v>
      </c>
      <c r="J3115" s="96">
        <v>18.239999999999998</v>
      </c>
      <c r="K3115" s="60">
        <f t="shared" si="73"/>
        <v>36.479999999999997</v>
      </c>
      <c r="L3115" s="60"/>
      <c r="M3115" s="55"/>
      <c r="N3115" s="60">
        <f t="shared" si="69"/>
        <v>36.479999999999997</v>
      </c>
      <c r="O3115" s="54">
        <v>45879</v>
      </c>
      <c r="P3115" s="97">
        <v>671279</v>
      </c>
      <c r="R3115" t="str">
        <f t="shared" si="75"/>
        <v>Ago/25</v>
      </c>
    </row>
    <row r="3116" spans="2:18" ht="15.75" customHeight="1">
      <c r="B3116" s="54">
        <v>45873</v>
      </c>
      <c r="C3116" s="55" t="s">
        <v>76</v>
      </c>
      <c r="D3116" s="55">
        <v>2025</v>
      </c>
      <c r="E3116" s="56">
        <v>3</v>
      </c>
      <c r="F3116" s="58" t="s">
        <v>201</v>
      </c>
      <c r="G3116" s="57" t="s">
        <v>96</v>
      </c>
      <c r="H3116" s="58" t="s">
        <v>570</v>
      </c>
      <c r="I3116" s="59" t="s">
        <v>42</v>
      </c>
      <c r="J3116" s="96">
        <v>18.239999999999998</v>
      </c>
      <c r="K3116" s="60">
        <f t="shared" si="73"/>
        <v>54.72</v>
      </c>
      <c r="L3116" s="60"/>
      <c r="M3116" s="55"/>
      <c r="N3116" s="60">
        <f t="shared" si="69"/>
        <v>54.72</v>
      </c>
      <c r="O3116" s="54">
        <v>45879</v>
      </c>
      <c r="P3116" s="97">
        <v>671279</v>
      </c>
      <c r="R3116" t="str">
        <f t="shared" si="75"/>
        <v>Ago/25</v>
      </c>
    </row>
    <row r="3117" spans="2:18" ht="15.75" customHeight="1">
      <c r="B3117" s="54">
        <v>45873</v>
      </c>
      <c r="C3117" s="55" t="s">
        <v>76</v>
      </c>
      <c r="D3117" s="55">
        <v>2025</v>
      </c>
      <c r="E3117" s="56">
        <v>4</v>
      </c>
      <c r="F3117" s="58" t="s">
        <v>358</v>
      </c>
      <c r="G3117" s="57" t="s">
        <v>96</v>
      </c>
      <c r="H3117" s="58" t="s">
        <v>570</v>
      </c>
      <c r="I3117" s="59" t="s">
        <v>42</v>
      </c>
      <c r="J3117" s="96">
        <v>18.239999999999998</v>
      </c>
      <c r="K3117" s="60">
        <f t="shared" si="73"/>
        <v>72.959999999999994</v>
      </c>
      <c r="L3117" s="60"/>
      <c r="M3117" s="55"/>
      <c r="N3117" s="60">
        <f t="shared" si="69"/>
        <v>72.959999999999994</v>
      </c>
      <c r="O3117" s="54">
        <v>45879</v>
      </c>
      <c r="P3117" s="97">
        <v>671279</v>
      </c>
      <c r="R3117" t="str">
        <f t="shared" si="75"/>
        <v>Ago/25</v>
      </c>
    </row>
    <row r="3118" spans="2:18" ht="15.75" customHeight="1">
      <c r="B3118" s="54">
        <v>45874</v>
      </c>
      <c r="C3118" s="55" t="s">
        <v>76</v>
      </c>
      <c r="D3118" s="55">
        <v>2025</v>
      </c>
      <c r="E3118" s="56">
        <v>6</v>
      </c>
      <c r="F3118" s="58" t="s">
        <v>64</v>
      </c>
      <c r="G3118" s="57" t="s">
        <v>46</v>
      </c>
      <c r="H3118" s="58" t="s">
        <v>65</v>
      </c>
      <c r="I3118" s="59" t="s">
        <v>42</v>
      </c>
      <c r="J3118" s="96">
        <v>32.99</v>
      </c>
      <c r="K3118" s="60">
        <f t="shared" si="73"/>
        <v>197.94</v>
      </c>
      <c r="L3118" s="60"/>
      <c r="M3118" s="55"/>
      <c r="N3118" s="60">
        <f t="shared" si="69"/>
        <v>197.94</v>
      </c>
      <c r="O3118" s="54">
        <v>45884</v>
      </c>
      <c r="P3118" s="97">
        <v>22979</v>
      </c>
      <c r="R3118" t="str">
        <f t="shared" si="75"/>
        <v>Ago/25</v>
      </c>
    </row>
    <row r="3119" spans="2:18" ht="15.75" customHeight="1">
      <c r="B3119" s="54">
        <v>45874</v>
      </c>
      <c r="C3119" s="55" t="s">
        <v>76</v>
      </c>
      <c r="D3119" s="55">
        <v>2025</v>
      </c>
      <c r="E3119" s="56">
        <v>3</v>
      </c>
      <c r="F3119" s="58" t="s">
        <v>66</v>
      </c>
      <c r="G3119" s="57" t="s">
        <v>46</v>
      </c>
      <c r="H3119" s="58" t="s">
        <v>65</v>
      </c>
      <c r="I3119" s="59" t="s">
        <v>42</v>
      </c>
      <c r="J3119" s="96">
        <v>27</v>
      </c>
      <c r="K3119" s="60">
        <f t="shared" si="73"/>
        <v>81</v>
      </c>
      <c r="L3119" s="60"/>
      <c r="M3119" s="55"/>
      <c r="N3119" s="60">
        <f t="shared" si="69"/>
        <v>81</v>
      </c>
      <c r="O3119" s="54">
        <v>45884</v>
      </c>
      <c r="P3119" s="97">
        <v>22979</v>
      </c>
      <c r="R3119" t="str">
        <f t="shared" si="75"/>
        <v>Ago/25</v>
      </c>
    </row>
    <row r="3120" spans="2:18" ht="15.75" customHeight="1">
      <c r="B3120" s="54">
        <v>45874</v>
      </c>
      <c r="C3120" s="55" t="s">
        <v>76</v>
      </c>
      <c r="D3120" s="55">
        <v>2025</v>
      </c>
      <c r="E3120" s="56">
        <v>3</v>
      </c>
      <c r="F3120" s="58" t="s">
        <v>1036</v>
      </c>
      <c r="G3120" s="57" t="s">
        <v>46</v>
      </c>
      <c r="H3120" s="58" t="s">
        <v>65</v>
      </c>
      <c r="I3120" s="59" t="s">
        <v>42</v>
      </c>
      <c r="J3120" s="96">
        <v>35.99</v>
      </c>
      <c r="K3120" s="60">
        <f t="shared" si="73"/>
        <v>107.97</v>
      </c>
      <c r="L3120" s="60"/>
      <c r="M3120" s="55"/>
      <c r="N3120" s="60">
        <f t="shared" si="69"/>
        <v>107.97</v>
      </c>
      <c r="O3120" s="54">
        <v>45884</v>
      </c>
      <c r="P3120" s="97">
        <v>23004</v>
      </c>
      <c r="R3120" t="str">
        <f t="shared" si="75"/>
        <v>Ago/25</v>
      </c>
    </row>
    <row r="3121" spans="2:18" ht="15.75" customHeight="1">
      <c r="B3121" s="54">
        <v>45874</v>
      </c>
      <c r="C3121" s="55" t="s">
        <v>76</v>
      </c>
      <c r="D3121" s="55">
        <v>2025</v>
      </c>
      <c r="E3121" s="56">
        <v>1</v>
      </c>
      <c r="F3121" s="58" t="s">
        <v>531</v>
      </c>
      <c r="G3121" s="57" t="s">
        <v>46</v>
      </c>
      <c r="H3121" s="58" t="s">
        <v>1102</v>
      </c>
      <c r="I3121" s="59" t="s">
        <v>42</v>
      </c>
      <c r="J3121" s="96">
        <v>59.93</v>
      </c>
      <c r="K3121" s="60">
        <f t="shared" si="73"/>
        <v>59.93</v>
      </c>
      <c r="L3121" s="60"/>
      <c r="M3121" s="55"/>
      <c r="N3121" s="60">
        <f t="shared" si="69"/>
        <v>59.93</v>
      </c>
      <c r="O3121" s="54">
        <v>45874</v>
      </c>
      <c r="P3121" s="97">
        <v>0</v>
      </c>
      <c r="R3121" t="str">
        <f t="shared" si="75"/>
        <v>Ago/25</v>
      </c>
    </row>
    <row r="3122" spans="2:18" ht="15.75" customHeight="1">
      <c r="B3122" s="54">
        <v>45874</v>
      </c>
      <c r="C3122" s="55" t="s">
        <v>76</v>
      </c>
      <c r="D3122" s="55">
        <v>2025</v>
      </c>
      <c r="E3122" s="56">
        <v>1</v>
      </c>
      <c r="F3122" s="58" t="s">
        <v>1087</v>
      </c>
      <c r="G3122" s="57" t="s">
        <v>108</v>
      </c>
      <c r="H3122" s="58" t="s">
        <v>1122</v>
      </c>
      <c r="I3122" s="59" t="s">
        <v>42</v>
      </c>
      <c r="J3122" s="96">
        <v>186</v>
      </c>
      <c r="K3122" s="60">
        <f t="shared" si="73"/>
        <v>186</v>
      </c>
      <c r="L3122" s="60"/>
      <c r="M3122" s="55"/>
      <c r="N3122" s="60">
        <f t="shared" si="69"/>
        <v>186</v>
      </c>
      <c r="O3122" s="54">
        <v>45874</v>
      </c>
      <c r="P3122" s="97">
        <v>0</v>
      </c>
      <c r="R3122" t="str">
        <f t="shared" si="75"/>
        <v>Ago/25</v>
      </c>
    </row>
    <row r="3123" spans="2:18" ht="15.75" customHeight="1">
      <c r="B3123" s="54">
        <v>45874</v>
      </c>
      <c r="C3123" s="55" t="s">
        <v>76</v>
      </c>
      <c r="D3123" s="55">
        <v>2025</v>
      </c>
      <c r="E3123" s="56">
        <v>9</v>
      </c>
      <c r="F3123" s="58" t="s">
        <v>642</v>
      </c>
      <c r="G3123" s="57" t="s">
        <v>46</v>
      </c>
      <c r="H3123" s="58" t="s">
        <v>223</v>
      </c>
      <c r="I3123" s="59" t="s">
        <v>42</v>
      </c>
      <c r="J3123" s="96">
        <v>175.99</v>
      </c>
      <c r="K3123" s="60">
        <f t="shared" si="73"/>
        <v>1583.91</v>
      </c>
      <c r="L3123" s="60"/>
      <c r="M3123" s="55"/>
      <c r="N3123" s="60">
        <f t="shared" si="69"/>
        <v>1583.91</v>
      </c>
      <c r="O3123" s="54">
        <v>45881</v>
      </c>
      <c r="P3123" s="97">
        <v>1431091</v>
      </c>
      <c r="R3123" t="str">
        <f t="shared" si="75"/>
        <v>Ago/25</v>
      </c>
    </row>
    <row r="3124" spans="2:18" ht="15.75" customHeight="1">
      <c r="B3124" s="54">
        <v>45874</v>
      </c>
      <c r="C3124" s="55" t="s">
        <v>76</v>
      </c>
      <c r="D3124" s="55">
        <v>2025</v>
      </c>
      <c r="E3124" s="56">
        <v>24</v>
      </c>
      <c r="F3124" s="58" t="s">
        <v>190</v>
      </c>
      <c r="G3124" s="57" t="s">
        <v>96</v>
      </c>
      <c r="H3124" s="58" t="s">
        <v>223</v>
      </c>
      <c r="I3124" s="59" t="s">
        <v>42</v>
      </c>
      <c r="J3124" s="96">
        <v>7.5</v>
      </c>
      <c r="K3124" s="60">
        <f t="shared" si="73"/>
        <v>180</v>
      </c>
      <c r="L3124" s="60"/>
      <c r="M3124" s="55"/>
      <c r="N3124" s="60">
        <f t="shared" si="69"/>
        <v>180</v>
      </c>
      <c r="O3124" s="54">
        <v>45881</v>
      </c>
      <c r="P3124" s="97">
        <v>1431089</v>
      </c>
      <c r="R3124" t="str">
        <f t="shared" si="75"/>
        <v>Ago/25</v>
      </c>
    </row>
    <row r="3125" spans="2:18" ht="15.75" customHeight="1">
      <c r="B3125" s="54">
        <v>45874</v>
      </c>
      <c r="C3125" s="55" t="s">
        <v>76</v>
      </c>
      <c r="D3125" s="55">
        <v>2025</v>
      </c>
      <c r="E3125" s="56">
        <v>24</v>
      </c>
      <c r="F3125" s="58" t="s">
        <v>668</v>
      </c>
      <c r="G3125" s="57" t="s">
        <v>96</v>
      </c>
      <c r="H3125" s="58" t="s">
        <v>223</v>
      </c>
      <c r="I3125" s="59" t="s">
        <v>42</v>
      </c>
      <c r="J3125" s="96">
        <v>7.5</v>
      </c>
      <c r="K3125" s="60">
        <f t="shared" si="73"/>
        <v>180</v>
      </c>
      <c r="L3125" s="60"/>
      <c r="M3125" s="55"/>
      <c r="N3125" s="60">
        <f t="shared" si="69"/>
        <v>180</v>
      </c>
      <c r="O3125" s="54">
        <v>45881</v>
      </c>
      <c r="P3125" s="97">
        <v>1431089</v>
      </c>
      <c r="R3125" t="str">
        <f t="shared" si="75"/>
        <v>Ago/25</v>
      </c>
    </row>
    <row r="3126" spans="2:18" ht="15.75" customHeight="1">
      <c r="B3126" s="54">
        <v>45874</v>
      </c>
      <c r="C3126" s="55" t="s">
        <v>76</v>
      </c>
      <c r="D3126" s="55">
        <v>2025</v>
      </c>
      <c r="E3126" s="56">
        <v>96</v>
      </c>
      <c r="F3126" s="58" t="s">
        <v>188</v>
      </c>
      <c r="G3126" s="57" t="s">
        <v>96</v>
      </c>
      <c r="H3126" s="58" t="s">
        <v>223</v>
      </c>
      <c r="I3126" s="59" t="s">
        <v>42</v>
      </c>
      <c r="J3126" s="96">
        <v>7.2</v>
      </c>
      <c r="K3126" s="60">
        <f t="shared" si="73"/>
        <v>691.2</v>
      </c>
      <c r="L3126" s="60"/>
      <c r="M3126" s="55"/>
      <c r="N3126" s="60">
        <f t="shared" si="69"/>
        <v>691.2</v>
      </c>
      <c r="O3126" s="54">
        <v>45881</v>
      </c>
      <c r="P3126" s="97">
        <v>1431089</v>
      </c>
      <c r="R3126" t="str">
        <f t="shared" si="75"/>
        <v>Ago/25</v>
      </c>
    </row>
    <row r="3127" spans="2:18" ht="15.75" customHeight="1">
      <c r="B3127" s="54">
        <v>45874</v>
      </c>
      <c r="C3127" s="55" t="s">
        <v>76</v>
      </c>
      <c r="D3127" s="55">
        <v>2025</v>
      </c>
      <c r="E3127" s="56">
        <v>8</v>
      </c>
      <c r="F3127" s="58" t="s">
        <v>896</v>
      </c>
      <c r="G3127" s="57" t="s">
        <v>46</v>
      </c>
      <c r="H3127" s="58" t="s">
        <v>223</v>
      </c>
      <c r="I3127" s="59" t="s">
        <v>42</v>
      </c>
      <c r="J3127" s="96">
        <v>20.99</v>
      </c>
      <c r="K3127" s="60">
        <f t="shared" si="73"/>
        <v>167.92</v>
      </c>
      <c r="L3127" s="60"/>
      <c r="M3127" s="55"/>
      <c r="N3127" s="60">
        <f t="shared" si="69"/>
        <v>167.92</v>
      </c>
      <c r="O3127" s="54">
        <v>45881</v>
      </c>
      <c r="P3127" s="97">
        <v>1431089</v>
      </c>
      <c r="R3127" t="str">
        <f t="shared" si="75"/>
        <v>Ago/25</v>
      </c>
    </row>
    <row r="3128" spans="2:18" ht="15.75" customHeight="1">
      <c r="B3128" s="54">
        <v>45874</v>
      </c>
      <c r="C3128" s="55" t="s">
        <v>76</v>
      </c>
      <c r="D3128" s="55">
        <v>2025</v>
      </c>
      <c r="E3128" s="56">
        <v>2</v>
      </c>
      <c r="F3128" s="58" t="s">
        <v>814</v>
      </c>
      <c r="G3128" s="57" t="s">
        <v>40</v>
      </c>
      <c r="H3128" s="58" t="s">
        <v>223</v>
      </c>
      <c r="I3128" s="59" t="s">
        <v>42</v>
      </c>
      <c r="J3128" s="96">
        <v>120</v>
      </c>
      <c r="K3128" s="60">
        <f t="shared" si="73"/>
        <v>240</v>
      </c>
      <c r="L3128" s="60"/>
      <c r="M3128" s="55"/>
      <c r="N3128" s="60">
        <f t="shared" si="69"/>
        <v>240</v>
      </c>
      <c r="O3128" s="54">
        <v>45881</v>
      </c>
      <c r="P3128" s="97">
        <v>1431090</v>
      </c>
      <c r="R3128" t="str">
        <f t="shared" si="75"/>
        <v>Ago/25</v>
      </c>
    </row>
    <row r="3129" spans="2:18" ht="15.75" customHeight="1">
      <c r="B3129" s="54">
        <v>45874</v>
      </c>
      <c r="C3129" s="55" t="s">
        <v>76</v>
      </c>
      <c r="D3129" s="55">
        <v>2025</v>
      </c>
      <c r="E3129" s="56">
        <v>13.44</v>
      </c>
      <c r="F3129" s="58" t="s">
        <v>488</v>
      </c>
      <c r="G3129" s="57" t="s">
        <v>46</v>
      </c>
      <c r="H3129" s="58" t="s">
        <v>250</v>
      </c>
      <c r="I3129" s="59" t="s">
        <v>42</v>
      </c>
      <c r="J3129" s="96">
        <v>33.148200000000003</v>
      </c>
      <c r="K3129" s="60">
        <f t="shared" si="73"/>
        <v>445.51180800000003</v>
      </c>
      <c r="L3129" s="60"/>
      <c r="M3129" s="55"/>
      <c r="N3129" s="60">
        <f t="shared" si="69"/>
        <v>445.51180800000003</v>
      </c>
      <c r="O3129" s="54">
        <v>45880</v>
      </c>
      <c r="P3129" s="97">
        <v>2491986</v>
      </c>
      <c r="R3129" t="str">
        <f t="shared" si="75"/>
        <v>Ago/25</v>
      </c>
    </row>
    <row r="3130" spans="2:18" ht="15.75" customHeight="1">
      <c r="B3130" s="54">
        <v>45874</v>
      </c>
      <c r="C3130" s="55" t="s">
        <v>76</v>
      </c>
      <c r="D3130" s="55">
        <v>2025</v>
      </c>
      <c r="E3130" s="56">
        <v>12.5</v>
      </c>
      <c r="F3130" s="58" t="s">
        <v>1095</v>
      </c>
      <c r="G3130" s="57" t="s">
        <v>46</v>
      </c>
      <c r="H3130" s="58" t="s">
        <v>633</v>
      </c>
      <c r="I3130" s="59" t="s">
        <v>42</v>
      </c>
      <c r="J3130" s="96">
        <v>19.827999999999999</v>
      </c>
      <c r="K3130" s="60">
        <f t="shared" si="73"/>
        <v>247.85</v>
      </c>
      <c r="L3130" s="60"/>
      <c r="M3130" s="55"/>
      <c r="N3130" s="60">
        <f t="shared" si="69"/>
        <v>247.85</v>
      </c>
      <c r="O3130" s="54">
        <v>45881</v>
      </c>
      <c r="P3130" s="97">
        <v>44052</v>
      </c>
      <c r="R3130" t="str">
        <f t="shared" si="75"/>
        <v>Ago/25</v>
      </c>
    </row>
    <row r="3131" spans="2:18" ht="15.75" customHeight="1">
      <c r="B3131" s="54">
        <v>45874</v>
      </c>
      <c r="C3131" s="55" t="s">
        <v>76</v>
      </c>
      <c r="D3131" s="55">
        <v>2025</v>
      </c>
      <c r="E3131" s="56">
        <v>6</v>
      </c>
      <c r="F3131" s="58" t="s">
        <v>661</v>
      </c>
      <c r="G3131" s="57" t="s">
        <v>46</v>
      </c>
      <c r="H3131" s="58" t="s">
        <v>633</v>
      </c>
      <c r="I3131" s="59" t="s">
        <v>42</v>
      </c>
      <c r="J3131" s="96">
        <v>53.598300000000002</v>
      </c>
      <c r="K3131" s="60">
        <f t="shared" si="73"/>
        <v>321.58980000000003</v>
      </c>
      <c r="L3131" s="60"/>
      <c r="M3131" s="55"/>
      <c r="N3131" s="60">
        <f t="shared" si="69"/>
        <v>321.58980000000003</v>
      </c>
      <c r="O3131" s="54">
        <v>45881</v>
      </c>
      <c r="P3131" s="97">
        <v>44052</v>
      </c>
      <c r="R3131" t="str">
        <f t="shared" si="75"/>
        <v>Ago/25</v>
      </c>
    </row>
    <row r="3132" spans="2:18" ht="15.75" customHeight="1">
      <c r="B3132" s="54">
        <v>45874</v>
      </c>
      <c r="C3132" s="55" t="s">
        <v>76</v>
      </c>
      <c r="D3132" s="55">
        <v>2025</v>
      </c>
      <c r="E3132" s="56">
        <v>24</v>
      </c>
      <c r="F3132" s="58" t="s">
        <v>894</v>
      </c>
      <c r="G3132" s="57" t="s">
        <v>46</v>
      </c>
      <c r="H3132" s="58" t="s">
        <v>184</v>
      </c>
      <c r="I3132" s="59" t="s">
        <v>42</v>
      </c>
      <c r="J3132" s="96">
        <v>6.61</v>
      </c>
      <c r="K3132" s="60">
        <f t="shared" si="73"/>
        <v>158.64000000000001</v>
      </c>
      <c r="L3132" s="60"/>
      <c r="M3132" s="55"/>
      <c r="N3132" s="60">
        <f t="shared" si="69"/>
        <v>158.64000000000001</v>
      </c>
      <c r="O3132" s="54">
        <v>45882</v>
      </c>
      <c r="P3132" s="97">
        <v>1735139</v>
      </c>
      <c r="R3132" t="str">
        <f t="shared" si="75"/>
        <v>Ago/25</v>
      </c>
    </row>
    <row r="3133" spans="2:18" ht="15.75" customHeight="1">
      <c r="B3133" s="54">
        <v>45874</v>
      </c>
      <c r="C3133" s="55" t="s">
        <v>76</v>
      </c>
      <c r="D3133" s="55">
        <v>2025</v>
      </c>
      <c r="E3133" s="56">
        <v>21</v>
      </c>
      <c r="F3133" s="58" t="s">
        <v>868</v>
      </c>
      <c r="G3133" s="57" t="s">
        <v>96</v>
      </c>
      <c r="H3133" s="58" t="s">
        <v>594</v>
      </c>
      <c r="I3133" s="59" t="s">
        <v>42</v>
      </c>
      <c r="J3133" s="96">
        <v>1.63</v>
      </c>
      <c r="K3133" s="60">
        <f t="shared" si="73"/>
        <v>34.229999999999997</v>
      </c>
      <c r="L3133" s="60"/>
      <c r="M3133" s="55"/>
      <c r="N3133" s="60">
        <f t="shared" si="69"/>
        <v>34.229999999999997</v>
      </c>
      <c r="O3133" s="54">
        <v>45888</v>
      </c>
      <c r="P3133" s="97">
        <v>971137</v>
      </c>
      <c r="R3133" t="str">
        <f t="shared" si="75"/>
        <v>Ago/25</v>
      </c>
    </row>
    <row r="3134" spans="2:18" ht="15.75" customHeight="1">
      <c r="B3134" s="54">
        <v>45874</v>
      </c>
      <c r="C3134" s="55" t="s">
        <v>76</v>
      </c>
      <c r="D3134" s="55">
        <v>2025</v>
      </c>
      <c r="E3134" s="56">
        <v>21</v>
      </c>
      <c r="F3134" s="58" t="s">
        <v>593</v>
      </c>
      <c r="G3134" s="57" t="s">
        <v>96</v>
      </c>
      <c r="H3134" s="58" t="s">
        <v>594</v>
      </c>
      <c r="I3134" s="59" t="s">
        <v>42</v>
      </c>
      <c r="J3134" s="96">
        <v>1.63</v>
      </c>
      <c r="K3134" s="60">
        <f t="shared" si="73"/>
        <v>34.229999999999997</v>
      </c>
      <c r="L3134" s="60"/>
      <c r="M3134" s="55"/>
      <c r="N3134" s="60">
        <f t="shared" si="69"/>
        <v>34.229999999999997</v>
      </c>
      <c r="O3134" s="54">
        <v>45888</v>
      </c>
      <c r="P3134" s="97">
        <v>971137</v>
      </c>
      <c r="R3134" t="str">
        <f t="shared" si="75"/>
        <v>Ago/25</v>
      </c>
    </row>
    <row r="3135" spans="2:18" ht="15.75" customHeight="1">
      <c r="B3135" s="54">
        <v>45874</v>
      </c>
      <c r="C3135" s="55" t="s">
        <v>76</v>
      </c>
      <c r="D3135" s="55">
        <v>2025</v>
      </c>
      <c r="E3135" s="56">
        <v>21</v>
      </c>
      <c r="F3135" s="58" t="s">
        <v>595</v>
      </c>
      <c r="G3135" s="57" t="s">
        <v>96</v>
      </c>
      <c r="H3135" s="58" t="s">
        <v>594</v>
      </c>
      <c r="I3135" s="59" t="s">
        <v>42</v>
      </c>
      <c r="J3135" s="96">
        <v>1.63</v>
      </c>
      <c r="K3135" s="60">
        <f t="shared" si="73"/>
        <v>34.229999999999997</v>
      </c>
      <c r="L3135" s="60"/>
      <c r="M3135" s="55"/>
      <c r="N3135" s="60">
        <f t="shared" si="69"/>
        <v>34.229999999999997</v>
      </c>
      <c r="O3135" s="54">
        <v>45888</v>
      </c>
      <c r="P3135" s="97">
        <v>971137</v>
      </c>
      <c r="R3135" t="str">
        <f t="shared" si="75"/>
        <v>Ago/25</v>
      </c>
    </row>
    <row r="3136" spans="2:18" ht="15.75" customHeight="1">
      <c r="B3136" s="54">
        <v>45874</v>
      </c>
      <c r="C3136" s="55" t="s">
        <v>76</v>
      </c>
      <c r="D3136" s="55">
        <v>2025</v>
      </c>
      <c r="E3136" s="56">
        <v>21</v>
      </c>
      <c r="F3136" s="58" t="s">
        <v>739</v>
      </c>
      <c r="G3136" s="57" t="s">
        <v>96</v>
      </c>
      <c r="H3136" s="58" t="s">
        <v>594</v>
      </c>
      <c r="I3136" s="59" t="s">
        <v>42</v>
      </c>
      <c r="J3136" s="96">
        <v>1.63</v>
      </c>
      <c r="K3136" s="60">
        <f t="shared" si="73"/>
        <v>34.229999999999997</v>
      </c>
      <c r="L3136" s="60"/>
      <c r="M3136" s="55"/>
      <c r="N3136" s="60">
        <f t="shared" ref="N3136:N3390" si="76">K3136+L3136</f>
        <v>34.229999999999997</v>
      </c>
      <c r="O3136" s="54">
        <v>45888</v>
      </c>
      <c r="P3136" s="97">
        <v>971137</v>
      </c>
      <c r="R3136" t="str">
        <f t="shared" si="75"/>
        <v>Ago/25</v>
      </c>
    </row>
    <row r="3137" spans="2:18" ht="15.75" customHeight="1">
      <c r="B3137" s="54">
        <v>45874</v>
      </c>
      <c r="C3137" s="55" t="s">
        <v>76</v>
      </c>
      <c r="D3137" s="55">
        <v>2025</v>
      </c>
      <c r="E3137" s="56">
        <v>21</v>
      </c>
      <c r="F3137" s="58" t="s">
        <v>597</v>
      </c>
      <c r="G3137" s="57" t="s">
        <v>96</v>
      </c>
      <c r="H3137" s="58" t="s">
        <v>594</v>
      </c>
      <c r="I3137" s="59" t="s">
        <v>42</v>
      </c>
      <c r="J3137" s="96">
        <v>1.63</v>
      </c>
      <c r="K3137" s="60">
        <f t="shared" si="73"/>
        <v>34.229999999999997</v>
      </c>
      <c r="L3137" s="60"/>
      <c r="M3137" s="55"/>
      <c r="N3137" s="60">
        <f t="shared" si="76"/>
        <v>34.229999999999997</v>
      </c>
      <c r="O3137" s="54">
        <v>45888</v>
      </c>
      <c r="P3137" s="97">
        <v>971137</v>
      </c>
      <c r="R3137" t="str">
        <f t="shared" si="75"/>
        <v>Ago/25</v>
      </c>
    </row>
    <row r="3138" spans="2:18" ht="15.75" customHeight="1">
      <c r="B3138" s="54">
        <v>45874</v>
      </c>
      <c r="C3138" s="55" t="s">
        <v>76</v>
      </c>
      <c r="D3138" s="55">
        <v>2025</v>
      </c>
      <c r="E3138" s="56">
        <v>21</v>
      </c>
      <c r="F3138" s="58" t="s">
        <v>600</v>
      </c>
      <c r="G3138" s="57" t="s">
        <v>96</v>
      </c>
      <c r="H3138" s="58" t="s">
        <v>594</v>
      </c>
      <c r="I3138" s="59" t="s">
        <v>42</v>
      </c>
      <c r="J3138" s="96">
        <v>1.0900000000000001</v>
      </c>
      <c r="K3138" s="60">
        <f t="shared" si="73"/>
        <v>22.89</v>
      </c>
      <c r="L3138" s="60"/>
      <c r="M3138" s="55"/>
      <c r="N3138" s="60">
        <f t="shared" si="76"/>
        <v>22.89</v>
      </c>
      <c r="O3138" s="54">
        <v>45888</v>
      </c>
      <c r="P3138" s="97">
        <v>971137</v>
      </c>
      <c r="R3138" t="str">
        <f t="shared" si="75"/>
        <v>Ago/25</v>
      </c>
    </row>
    <row r="3139" spans="2:18" ht="15.75" customHeight="1">
      <c r="B3139" s="54">
        <v>45874</v>
      </c>
      <c r="C3139" s="55" t="s">
        <v>76</v>
      </c>
      <c r="D3139" s="55">
        <v>2025</v>
      </c>
      <c r="E3139" s="56">
        <v>8</v>
      </c>
      <c r="F3139" s="58" t="s">
        <v>760</v>
      </c>
      <c r="G3139" s="57" t="s">
        <v>46</v>
      </c>
      <c r="H3139" s="58" t="s">
        <v>594</v>
      </c>
      <c r="I3139" s="59" t="s">
        <v>42</v>
      </c>
      <c r="J3139" s="96">
        <v>20.66</v>
      </c>
      <c r="K3139" s="60">
        <f t="shared" si="73"/>
        <v>165.28</v>
      </c>
      <c r="L3139" s="60"/>
      <c r="M3139" s="55"/>
      <c r="N3139" s="60">
        <f t="shared" si="76"/>
        <v>165.28</v>
      </c>
      <c r="O3139" s="54">
        <v>45888</v>
      </c>
      <c r="P3139" s="97">
        <v>971137</v>
      </c>
      <c r="R3139" t="str">
        <f t="shared" ref="R3139:R3202" si="77">IF(B3139="","",PROPER(TEXT(B3139,"mmm/aa")))</f>
        <v>Ago/25</v>
      </c>
    </row>
    <row r="3140" spans="2:18" ht="15.75" customHeight="1">
      <c r="B3140" s="54">
        <v>45874</v>
      </c>
      <c r="C3140" s="55" t="s">
        <v>76</v>
      </c>
      <c r="D3140" s="55">
        <v>2025</v>
      </c>
      <c r="E3140" s="56">
        <v>2</v>
      </c>
      <c r="F3140" s="58" t="s">
        <v>173</v>
      </c>
      <c r="G3140" s="57" t="s">
        <v>46</v>
      </c>
      <c r="H3140" s="58" t="s">
        <v>594</v>
      </c>
      <c r="I3140" s="59" t="s">
        <v>42</v>
      </c>
      <c r="J3140" s="96">
        <v>20.66</v>
      </c>
      <c r="K3140" s="60">
        <f t="shared" si="73"/>
        <v>41.32</v>
      </c>
      <c r="L3140" s="60"/>
      <c r="M3140" s="55"/>
      <c r="N3140" s="60">
        <f t="shared" si="76"/>
        <v>41.32</v>
      </c>
      <c r="O3140" s="54">
        <v>45888</v>
      </c>
      <c r="P3140" s="97">
        <v>971137</v>
      </c>
      <c r="R3140" t="str">
        <f t="shared" si="77"/>
        <v>Ago/25</v>
      </c>
    </row>
    <row r="3141" spans="2:18" ht="15.75" customHeight="1">
      <c r="B3141" s="54">
        <v>45874</v>
      </c>
      <c r="C3141" s="55" t="s">
        <v>76</v>
      </c>
      <c r="D3141" s="55">
        <v>2025</v>
      </c>
      <c r="E3141" s="56">
        <v>1</v>
      </c>
      <c r="F3141" s="58" t="s">
        <v>1049</v>
      </c>
      <c r="G3141" s="57" t="s">
        <v>46</v>
      </c>
      <c r="H3141" s="58" t="s">
        <v>195</v>
      </c>
      <c r="I3141" s="59" t="s">
        <v>42</v>
      </c>
      <c r="J3141" s="96">
        <v>268.69</v>
      </c>
      <c r="K3141" s="60">
        <f t="shared" si="73"/>
        <v>268.69</v>
      </c>
      <c r="L3141" s="60"/>
      <c r="M3141" s="55"/>
      <c r="N3141" s="60">
        <f t="shared" si="76"/>
        <v>268.69</v>
      </c>
      <c r="O3141" s="54">
        <v>45883</v>
      </c>
      <c r="P3141" s="97">
        <v>310207</v>
      </c>
      <c r="R3141" t="str">
        <f t="shared" si="77"/>
        <v>Ago/25</v>
      </c>
    </row>
    <row r="3142" spans="2:18" ht="15.75" customHeight="1">
      <c r="B3142" s="54">
        <v>45874</v>
      </c>
      <c r="C3142" s="55" t="s">
        <v>76</v>
      </c>
      <c r="D3142" s="55">
        <v>2025</v>
      </c>
      <c r="E3142" s="56">
        <v>1</v>
      </c>
      <c r="F3142" s="58" t="s">
        <v>1095</v>
      </c>
      <c r="G3142" s="57" t="s">
        <v>46</v>
      </c>
      <c r="H3142" s="58" t="s">
        <v>195</v>
      </c>
      <c r="I3142" s="59" t="s">
        <v>42</v>
      </c>
      <c r="J3142" s="96">
        <v>310.95</v>
      </c>
      <c r="K3142" s="60">
        <f t="shared" si="73"/>
        <v>310.95</v>
      </c>
      <c r="L3142" s="60"/>
      <c r="M3142" s="55"/>
      <c r="N3142" s="60">
        <f t="shared" si="76"/>
        <v>310.95</v>
      </c>
      <c r="O3142" s="54">
        <v>45883</v>
      </c>
      <c r="P3142" s="97">
        <v>310207</v>
      </c>
      <c r="R3142" t="str">
        <f t="shared" si="77"/>
        <v>Ago/25</v>
      </c>
    </row>
    <row r="3143" spans="2:18" ht="15.75" customHeight="1">
      <c r="B3143" s="54">
        <v>45874</v>
      </c>
      <c r="C3143" s="55" t="s">
        <v>76</v>
      </c>
      <c r="D3143" s="55">
        <v>2025</v>
      </c>
      <c r="E3143" s="56">
        <v>5</v>
      </c>
      <c r="F3143" s="58" t="s">
        <v>196</v>
      </c>
      <c r="G3143" s="57" t="s">
        <v>46</v>
      </c>
      <c r="H3143" s="58" t="s">
        <v>195</v>
      </c>
      <c r="I3143" s="59" t="s">
        <v>42</v>
      </c>
      <c r="J3143" s="96">
        <v>231.6</v>
      </c>
      <c r="K3143" s="60">
        <f t="shared" si="73"/>
        <v>1158</v>
      </c>
      <c r="L3143" s="60"/>
      <c r="M3143" s="55"/>
      <c r="N3143" s="60">
        <f t="shared" si="76"/>
        <v>1158</v>
      </c>
      <c r="O3143" s="54">
        <v>45883</v>
      </c>
      <c r="P3143" s="97">
        <v>310207</v>
      </c>
      <c r="R3143" t="str">
        <f t="shared" si="77"/>
        <v>Ago/25</v>
      </c>
    </row>
    <row r="3144" spans="2:18" ht="15.75" customHeight="1">
      <c r="B3144" s="54">
        <v>45874</v>
      </c>
      <c r="C3144" s="55" t="s">
        <v>76</v>
      </c>
      <c r="D3144" s="55">
        <v>2025</v>
      </c>
      <c r="E3144" s="56">
        <v>1</v>
      </c>
      <c r="F3144" s="58" t="s">
        <v>1123</v>
      </c>
      <c r="G3144" s="57" t="s">
        <v>49</v>
      </c>
      <c r="H3144" s="58" t="s">
        <v>1124</v>
      </c>
      <c r="I3144" s="59" t="s">
        <v>42</v>
      </c>
      <c r="J3144" s="96">
        <v>8</v>
      </c>
      <c r="K3144" s="60">
        <f t="shared" si="73"/>
        <v>8</v>
      </c>
      <c r="L3144" s="60"/>
      <c r="M3144" s="55"/>
      <c r="N3144" s="60">
        <f t="shared" si="76"/>
        <v>8</v>
      </c>
      <c r="O3144" s="54">
        <v>45884</v>
      </c>
      <c r="P3144" s="97">
        <v>0</v>
      </c>
      <c r="R3144" t="str">
        <f t="shared" si="77"/>
        <v>Ago/25</v>
      </c>
    </row>
    <row r="3145" spans="2:18" ht="15.75" customHeight="1">
      <c r="B3145" s="54">
        <v>45875</v>
      </c>
      <c r="C3145" s="55" t="s">
        <v>76</v>
      </c>
      <c r="D3145" s="55">
        <v>2025</v>
      </c>
      <c r="E3145" s="56">
        <v>6</v>
      </c>
      <c r="F3145" s="58" t="s">
        <v>64</v>
      </c>
      <c r="G3145" s="57" t="s">
        <v>46</v>
      </c>
      <c r="H3145" s="58" t="s">
        <v>65</v>
      </c>
      <c r="I3145" s="59" t="s">
        <v>42</v>
      </c>
      <c r="J3145" s="96">
        <v>32.99</v>
      </c>
      <c r="K3145" s="60">
        <f t="shared" si="73"/>
        <v>197.94</v>
      </c>
      <c r="L3145" s="60"/>
      <c r="M3145" s="55"/>
      <c r="N3145" s="60">
        <f t="shared" si="76"/>
        <v>197.94</v>
      </c>
      <c r="O3145" s="54">
        <v>45884</v>
      </c>
      <c r="P3145" s="97">
        <v>23009</v>
      </c>
      <c r="R3145" t="str">
        <f t="shared" si="77"/>
        <v>Ago/25</v>
      </c>
    </row>
    <row r="3146" spans="2:18" ht="15.75" customHeight="1">
      <c r="B3146" s="54">
        <v>45875</v>
      </c>
      <c r="C3146" s="55" t="s">
        <v>76</v>
      </c>
      <c r="D3146" s="55">
        <v>2025</v>
      </c>
      <c r="E3146" s="56">
        <v>3</v>
      </c>
      <c r="F3146" s="58" t="s">
        <v>66</v>
      </c>
      <c r="G3146" s="57" t="s">
        <v>46</v>
      </c>
      <c r="H3146" s="58" t="s">
        <v>65</v>
      </c>
      <c r="I3146" s="59" t="s">
        <v>42</v>
      </c>
      <c r="J3146" s="96">
        <v>27</v>
      </c>
      <c r="K3146" s="60">
        <f t="shared" si="73"/>
        <v>81</v>
      </c>
      <c r="L3146" s="60"/>
      <c r="M3146" s="55"/>
      <c r="N3146" s="60">
        <f t="shared" si="76"/>
        <v>81</v>
      </c>
      <c r="O3146" s="54">
        <v>45884</v>
      </c>
      <c r="P3146" s="97">
        <v>23009</v>
      </c>
      <c r="R3146" t="str">
        <f t="shared" si="77"/>
        <v>Ago/25</v>
      </c>
    </row>
    <row r="3147" spans="2:18" ht="15.75" customHeight="1">
      <c r="B3147" s="54">
        <v>45875</v>
      </c>
      <c r="C3147" s="55" t="s">
        <v>76</v>
      </c>
      <c r="D3147" s="55">
        <v>2025</v>
      </c>
      <c r="E3147" s="56">
        <v>2</v>
      </c>
      <c r="F3147" s="58" t="s">
        <v>1036</v>
      </c>
      <c r="G3147" s="57" t="s">
        <v>46</v>
      </c>
      <c r="H3147" s="58" t="s">
        <v>65</v>
      </c>
      <c r="I3147" s="59" t="s">
        <v>42</v>
      </c>
      <c r="J3147" s="96">
        <v>35.99</v>
      </c>
      <c r="K3147" s="60">
        <f t="shared" si="73"/>
        <v>71.98</v>
      </c>
      <c r="L3147" s="60"/>
      <c r="M3147" s="55"/>
      <c r="N3147" s="60">
        <f t="shared" si="76"/>
        <v>71.98</v>
      </c>
      <c r="O3147" s="54">
        <v>45884</v>
      </c>
      <c r="P3147" s="97">
        <v>23009</v>
      </c>
      <c r="R3147" t="str">
        <f t="shared" si="77"/>
        <v>Ago/25</v>
      </c>
    </row>
    <row r="3148" spans="2:18" ht="15.75" customHeight="1">
      <c r="B3148" s="54">
        <v>45875</v>
      </c>
      <c r="C3148" s="55" t="s">
        <v>76</v>
      </c>
      <c r="D3148" s="55">
        <v>2025</v>
      </c>
      <c r="E3148" s="56">
        <v>11</v>
      </c>
      <c r="F3148" s="58" t="s">
        <v>1076</v>
      </c>
      <c r="G3148" s="57" t="s">
        <v>40</v>
      </c>
      <c r="H3148" s="58" t="s">
        <v>91</v>
      </c>
      <c r="I3148" s="59" t="s">
        <v>42</v>
      </c>
      <c r="J3148" s="96">
        <v>130</v>
      </c>
      <c r="K3148" s="60">
        <f t="shared" si="73"/>
        <v>1430</v>
      </c>
      <c r="L3148" s="60"/>
      <c r="M3148" s="55"/>
      <c r="N3148" s="60">
        <f t="shared" si="76"/>
        <v>1430</v>
      </c>
      <c r="O3148" s="54">
        <v>45889</v>
      </c>
      <c r="P3148" s="97">
        <v>11290</v>
      </c>
      <c r="R3148" t="str">
        <f t="shared" si="77"/>
        <v>Ago/25</v>
      </c>
    </row>
    <row r="3149" spans="2:18" ht="15.75" customHeight="1">
      <c r="B3149" s="54">
        <v>45875</v>
      </c>
      <c r="C3149" s="55" t="s">
        <v>76</v>
      </c>
      <c r="D3149" s="55">
        <v>2025</v>
      </c>
      <c r="E3149" s="56">
        <v>2</v>
      </c>
      <c r="F3149" s="58" t="s">
        <v>840</v>
      </c>
      <c r="G3149" s="57" t="s">
        <v>40</v>
      </c>
      <c r="H3149" s="58" t="s">
        <v>91</v>
      </c>
      <c r="I3149" s="59" t="s">
        <v>42</v>
      </c>
      <c r="J3149" s="96">
        <v>268</v>
      </c>
      <c r="K3149" s="60">
        <f t="shared" si="73"/>
        <v>536</v>
      </c>
      <c r="L3149" s="60"/>
      <c r="M3149" s="55"/>
      <c r="N3149" s="60">
        <f t="shared" si="76"/>
        <v>536</v>
      </c>
      <c r="O3149" s="54">
        <v>45889</v>
      </c>
      <c r="P3149" s="97">
        <v>11290</v>
      </c>
      <c r="R3149" t="str">
        <f t="shared" si="77"/>
        <v>Ago/25</v>
      </c>
    </row>
    <row r="3150" spans="2:18" ht="15.75" customHeight="1">
      <c r="B3150" s="54">
        <v>45875</v>
      </c>
      <c r="C3150" s="55" t="s">
        <v>76</v>
      </c>
      <c r="D3150" s="55">
        <v>2025</v>
      </c>
      <c r="E3150" s="56">
        <v>10</v>
      </c>
      <c r="F3150" s="58" t="s">
        <v>205</v>
      </c>
      <c r="G3150" s="57" t="s">
        <v>93</v>
      </c>
      <c r="H3150" s="58" t="s">
        <v>499</v>
      </c>
      <c r="I3150" s="59" t="s">
        <v>42</v>
      </c>
      <c r="J3150" s="96">
        <v>289</v>
      </c>
      <c r="K3150" s="60">
        <f t="shared" si="73"/>
        <v>2890</v>
      </c>
      <c r="L3150" s="60"/>
      <c r="M3150" s="55"/>
      <c r="N3150" s="60">
        <f t="shared" si="76"/>
        <v>2890</v>
      </c>
      <c r="O3150" s="54">
        <v>45896</v>
      </c>
      <c r="P3150" s="97">
        <v>77606</v>
      </c>
      <c r="R3150" t="str">
        <f t="shared" si="77"/>
        <v>Ago/25</v>
      </c>
    </row>
    <row r="3151" spans="2:18" ht="15.75" customHeight="1">
      <c r="B3151" s="54">
        <v>45875</v>
      </c>
      <c r="C3151" s="55" t="s">
        <v>76</v>
      </c>
      <c r="D3151" s="55">
        <v>2025</v>
      </c>
      <c r="E3151" s="56">
        <v>2</v>
      </c>
      <c r="F3151" s="58" t="s">
        <v>228</v>
      </c>
      <c r="G3151" s="57" t="s">
        <v>93</v>
      </c>
      <c r="H3151" s="58" t="s">
        <v>499</v>
      </c>
      <c r="I3151" s="59" t="s">
        <v>42</v>
      </c>
      <c r="J3151" s="96">
        <v>26.46</v>
      </c>
      <c r="K3151" s="60">
        <f t="shared" si="73"/>
        <v>52.92</v>
      </c>
      <c r="L3151" s="60"/>
      <c r="M3151" s="55"/>
      <c r="N3151" s="60">
        <f t="shared" si="76"/>
        <v>52.92</v>
      </c>
      <c r="O3151" s="54">
        <v>45896</v>
      </c>
      <c r="P3151" s="97">
        <v>77606</v>
      </c>
      <c r="R3151" t="str">
        <f t="shared" si="77"/>
        <v>Ago/25</v>
      </c>
    </row>
    <row r="3152" spans="2:18" ht="15.75" customHeight="1">
      <c r="B3152" s="54">
        <v>45875</v>
      </c>
      <c r="C3152" s="55" t="s">
        <v>76</v>
      </c>
      <c r="D3152" s="55">
        <v>2025</v>
      </c>
      <c r="E3152" s="56">
        <v>6</v>
      </c>
      <c r="F3152" s="58" t="s">
        <v>202</v>
      </c>
      <c r="G3152" s="57" t="s">
        <v>93</v>
      </c>
      <c r="H3152" s="58" t="s">
        <v>499</v>
      </c>
      <c r="I3152" s="59" t="s">
        <v>42</v>
      </c>
      <c r="J3152" s="96">
        <v>100.68</v>
      </c>
      <c r="K3152" s="60">
        <f t="shared" si="73"/>
        <v>604.08000000000004</v>
      </c>
      <c r="L3152" s="60"/>
      <c r="M3152" s="55"/>
      <c r="N3152" s="60">
        <f t="shared" si="76"/>
        <v>604.08000000000004</v>
      </c>
      <c r="O3152" s="54">
        <v>45896</v>
      </c>
      <c r="P3152" s="97">
        <v>77606</v>
      </c>
      <c r="R3152" t="str">
        <f t="shared" si="77"/>
        <v>Ago/25</v>
      </c>
    </row>
    <row r="3153" spans="2:18" ht="15.75" customHeight="1">
      <c r="B3153" s="54">
        <v>45875</v>
      </c>
      <c r="C3153" s="55" t="s">
        <v>76</v>
      </c>
      <c r="D3153" s="55">
        <v>2025</v>
      </c>
      <c r="E3153" s="56">
        <v>2</v>
      </c>
      <c r="F3153" s="58" t="s">
        <v>235</v>
      </c>
      <c r="G3153" s="57" t="s">
        <v>93</v>
      </c>
      <c r="H3153" s="58" t="s">
        <v>499</v>
      </c>
      <c r="I3153" s="59" t="s">
        <v>42</v>
      </c>
      <c r="J3153" s="96">
        <v>35.78</v>
      </c>
      <c r="K3153" s="60">
        <f t="shared" si="73"/>
        <v>71.56</v>
      </c>
      <c r="L3153" s="60"/>
      <c r="M3153" s="55"/>
      <c r="N3153" s="60">
        <f t="shared" si="76"/>
        <v>71.56</v>
      </c>
      <c r="O3153" s="54">
        <v>45896</v>
      </c>
      <c r="P3153" s="97">
        <v>77606</v>
      </c>
      <c r="R3153" t="str">
        <f t="shared" si="77"/>
        <v>Ago/25</v>
      </c>
    </row>
    <row r="3154" spans="2:18" ht="15.75" customHeight="1">
      <c r="B3154" s="54">
        <v>45875</v>
      </c>
      <c r="C3154" s="55" t="s">
        <v>76</v>
      </c>
      <c r="D3154" s="55">
        <v>2025</v>
      </c>
      <c r="E3154" s="56">
        <v>3</v>
      </c>
      <c r="F3154" s="58" t="s">
        <v>1125</v>
      </c>
      <c r="G3154" s="57" t="s">
        <v>93</v>
      </c>
      <c r="H3154" s="58" t="s">
        <v>499</v>
      </c>
      <c r="I3154" s="59" t="s">
        <v>42</v>
      </c>
      <c r="J3154" s="96">
        <v>102.44</v>
      </c>
      <c r="K3154" s="60">
        <f t="shared" si="73"/>
        <v>307.32</v>
      </c>
      <c r="L3154" s="60"/>
      <c r="M3154" s="55"/>
      <c r="N3154" s="60">
        <f t="shared" si="76"/>
        <v>307.32</v>
      </c>
      <c r="O3154" s="54">
        <v>45896</v>
      </c>
      <c r="P3154" s="97">
        <v>77606</v>
      </c>
      <c r="R3154" t="str">
        <f t="shared" si="77"/>
        <v>Ago/25</v>
      </c>
    </row>
    <row r="3155" spans="2:18" ht="15.75" customHeight="1">
      <c r="B3155" s="54">
        <v>45875</v>
      </c>
      <c r="C3155" s="55" t="s">
        <v>76</v>
      </c>
      <c r="D3155" s="55">
        <v>2025</v>
      </c>
      <c r="E3155" s="56">
        <v>2</v>
      </c>
      <c r="F3155" s="58" t="s">
        <v>204</v>
      </c>
      <c r="G3155" s="57" t="s">
        <v>93</v>
      </c>
      <c r="H3155" s="58" t="s">
        <v>499</v>
      </c>
      <c r="I3155" s="59" t="s">
        <v>42</v>
      </c>
      <c r="J3155" s="96">
        <v>177.29</v>
      </c>
      <c r="K3155" s="60">
        <f t="shared" si="73"/>
        <v>354.58</v>
      </c>
      <c r="L3155" s="60"/>
      <c r="M3155" s="55"/>
      <c r="N3155" s="60">
        <f t="shared" si="76"/>
        <v>354.58</v>
      </c>
      <c r="O3155" s="54">
        <v>45896</v>
      </c>
      <c r="P3155" s="97">
        <v>77606</v>
      </c>
      <c r="R3155" t="str">
        <f t="shared" si="77"/>
        <v>Ago/25</v>
      </c>
    </row>
    <row r="3156" spans="2:18" ht="15.75" customHeight="1">
      <c r="B3156" s="54">
        <v>45875</v>
      </c>
      <c r="C3156" s="55" t="s">
        <v>76</v>
      </c>
      <c r="D3156" s="55">
        <v>2025</v>
      </c>
      <c r="E3156" s="56">
        <v>2</v>
      </c>
      <c r="F3156" s="58" t="s">
        <v>549</v>
      </c>
      <c r="G3156" s="57" t="s">
        <v>53</v>
      </c>
      <c r="H3156" s="58" t="s">
        <v>1126</v>
      </c>
      <c r="I3156" s="59" t="s">
        <v>42</v>
      </c>
      <c r="J3156" s="96">
        <v>9.0299999999999994</v>
      </c>
      <c r="K3156" s="60">
        <f t="shared" si="73"/>
        <v>18.059999999999999</v>
      </c>
      <c r="L3156" s="60"/>
      <c r="M3156" s="55"/>
      <c r="N3156" s="60">
        <f t="shared" si="76"/>
        <v>18.059999999999999</v>
      </c>
      <c r="O3156" s="54">
        <v>45880</v>
      </c>
      <c r="P3156" s="97">
        <v>1357650</v>
      </c>
      <c r="R3156" t="str">
        <f t="shared" si="77"/>
        <v>Ago/25</v>
      </c>
    </row>
    <row r="3157" spans="2:18" ht="15.75" customHeight="1">
      <c r="B3157" s="54">
        <v>45875</v>
      </c>
      <c r="C3157" s="55" t="s">
        <v>76</v>
      </c>
      <c r="D3157" s="55">
        <v>2025</v>
      </c>
      <c r="E3157" s="56">
        <v>2</v>
      </c>
      <c r="F3157" s="58" t="s">
        <v>914</v>
      </c>
      <c r="G3157" s="57" t="s">
        <v>93</v>
      </c>
      <c r="H3157" s="58" t="s">
        <v>1126</v>
      </c>
      <c r="I3157" s="59" t="s">
        <v>42</v>
      </c>
      <c r="J3157" s="96">
        <v>11.43</v>
      </c>
      <c r="K3157" s="60">
        <f t="shared" si="73"/>
        <v>22.86</v>
      </c>
      <c r="L3157" s="60"/>
      <c r="M3157" s="55"/>
      <c r="N3157" s="60">
        <f t="shared" si="76"/>
        <v>22.86</v>
      </c>
      <c r="O3157" s="54">
        <v>45880</v>
      </c>
      <c r="P3157" s="97">
        <v>1357650</v>
      </c>
      <c r="R3157" t="str">
        <f t="shared" si="77"/>
        <v>Ago/25</v>
      </c>
    </row>
    <row r="3158" spans="2:18" ht="15.75" customHeight="1">
      <c r="B3158" s="54">
        <v>45875</v>
      </c>
      <c r="C3158" s="55" t="s">
        <v>76</v>
      </c>
      <c r="D3158" s="55">
        <v>2025</v>
      </c>
      <c r="E3158" s="56">
        <v>4</v>
      </c>
      <c r="F3158" s="58" t="s">
        <v>1116</v>
      </c>
      <c r="G3158" s="57" t="s">
        <v>53</v>
      </c>
      <c r="H3158" s="58" t="s">
        <v>1126</v>
      </c>
      <c r="I3158" s="59" t="s">
        <v>42</v>
      </c>
      <c r="J3158" s="96">
        <v>16.96</v>
      </c>
      <c r="K3158" s="60">
        <f t="shared" si="73"/>
        <v>67.84</v>
      </c>
      <c r="L3158" s="60"/>
      <c r="M3158" s="55"/>
      <c r="N3158" s="60">
        <f t="shared" si="76"/>
        <v>67.84</v>
      </c>
      <c r="O3158" s="54">
        <v>45880</v>
      </c>
      <c r="P3158" s="97">
        <v>1357650</v>
      </c>
      <c r="R3158" t="str">
        <f t="shared" si="77"/>
        <v>Ago/25</v>
      </c>
    </row>
    <row r="3159" spans="2:18" ht="15.75" customHeight="1">
      <c r="B3159" s="54">
        <v>45875</v>
      </c>
      <c r="C3159" s="55" t="s">
        <v>76</v>
      </c>
      <c r="D3159" s="55">
        <v>2025</v>
      </c>
      <c r="E3159" s="56">
        <v>1</v>
      </c>
      <c r="F3159" s="58" t="s">
        <v>1127</v>
      </c>
      <c r="G3159" s="57" t="s">
        <v>104</v>
      </c>
      <c r="H3159" s="58" t="s">
        <v>1126</v>
      </c>
      <c r="I3159" s="59" t="s">
        <v>42</v>
      </c>
      <c r="J3159" s="96">
        <v>3.87</v>
      </c>
      <c r="K3159" s="60">
        <f t="shared" si="73"/>
        <v>3.87</v>
      </c>
      <c r="L3159" s="60"/>
      <c r="M3159" s="55"/>
      <c r="N3159" s="60">
        <f t="shared" si="76"/>
        <v>3.87</v>
      </c>
      <c r="O3159" s="54">
        <v>45880</v>
      </c>
      <c r="P3159" s="97">
        <v>1357650</v>
      </c>
      <c r="R3159" t="str">
        <f t="shared" si="77"/>
        <v>Ago/25</v>
      </c>
    </row>
    <row r="3160" spans="2:18" ht="15.75" customHeight="1">
      <c r="B3160" s="54">
        <v>45875</v>
      </c>
      <c r="C3160" s="55" t="s">
        <v>76</v>
      </c>
      <c r="D3160" s="55">
        <v>2025</v>
      </c>
      <c r="E3160" s="56">
        <v>1</v>
      </c>
      <c r="F3160" s="58" t="s">
        <v>799</v>
      </c>
      <c r="G3160" s="57" t="s">
        <v>53</v>
      </c>
      <c r="H3160" s="58" t="s">
        <v>1126</v>
      </c>
      <c r="I3160" s="59" t="s">
        <v>42</v>
      </c>
      <c r="J3160" s="96">
        <v>1.98</v>
      </c>
      <c r="K3160" s="60">
        <f t="shared" si="73"/>
        <v>1.98</v>
      </c>
      <c r="L3160" s="60"/>
      <c r="M3160" s="55"/>
      <c r="N3160" s="60">
        <f t="shared" si="76"/>
        <v>1.98</v>
      </c>
      <c r="O3160" s="54">
        <v>45880</v>
      </c>
      <c r="P3160" s="97">
        <v>1357650</v>
      </c>
      <c r="R3160" t="str">
        <f t="shared" si="77"/>
        <v>Ago/25</v>
      </c>
    </row>
    <row r="3161" spans="2:18" ht="15.75" customHeight="1">
      <c r="B3161" s="54">
        <v>45875</v>
      </c>
      <c r="C3161" s="55" t="s">
        <v>76</v>
      </c>
      <c r="D3161" s="55">
        <v>2025</v>
      </c>
      <c r="E3161" s="56">
        <v>1</v>
      </c>
      <c r="F3161" s="58" t="s">
        <v>266</v>
      </c>
      <c r="G3161" s="57" t="s">
        <v>53</v>
      </c>
      <c r="H3161" s="58" t="s">
        <v>1126</v>
      </c>
      <c r="I3161" s="59" t="s">
        <v>42</v>
      </c>
      <c r="J3161" s="96">
        <v>22.88</v>
      </c>
      <c r="K3161" s="60">
        <f t="shared" si="73"/>
        <v>22.88</v>
      </c>
      <c r="L3161" s="60"/>
      <c r="M3161" s="55"/>
      <c r="N3161" s="60">
        <f t="shared" si="76"/>
        <v>22.88</v>
      </c>
      <c r="O3161" s="54">
        <v>45880</v>
      </c>
      <c r="P3161" s="97">
        <v>1357650</v>
      </c>
      <c r="R3161" t="str">
        <f t="shared" si="77"/>
        <v>Ago/25</v>
      </c>
    </row>
    <row r="3162" spans="2:18" ht="15.75" customHeight="1">
      <c r="B3162" s="54">
        <v>45875</v>
      </c>
      <c r="C3162" s="55" t="s">
        <v>76</v>
      </c>
      <c r="D3162" s="55">
        <v>2025</v>
      </c>
      <c r="E3162" s="56">
        <v>3</v>
      </c>
      <c r="F3162" s="58" t="s">
        <v>206</v>
      </c>
      <c r="G3162" s="57" t="s">
        <v>46</v>
      </c>
      <c r="H3162" s="58" t="s">
        <v>1126</v>
      </c>
      <c r="I3162" s="59" t="s">
        <v>42</v>
      </c>
      <c r="J3162" s="96">
        <v>35.53</v>
      </c>
      <c r="K3162" s="60">
        <f t="shared" si="73"/>
        <v>106.59</v>
      </c>
      <c r="L3162" s="60"/>
      <c r="M3162" s="55"/>
      <c r="N3162" s="60">
        <f t="shared" si="76"/>
        <v>106.59</v>
      </c>
      <c r="O3162" s="54">
        <v>45880</v>
      </c>
      <c r="P3162" s="97">
        <v>1357650</v>
      </c>
      <c r="R3162" t="str">
        <f t="shared" si="77"/>
        <v>Ago/25</v>
      </c>
    </row>
    <row r="3163" spans="2:18" ht="15.75" customHeight="1">
      <c r="B3163" s="54">
        <v>45875</v>
      </c>
      <c r="C3163" s="55" t="s">
        <v>76</v>
      </c>
      <c r="D3163" s="55">
        <v>2025</v>
      </c>
      <c r="E3163" s="56">
        <v>2</v>
      </c>
      <c r="F3163" s="58" t="s">
        <v>255</v>
      </c>
      <c r="G3163" s="57" t="s">
        <v>46</v>
      </c>
      <c r="H3163" s="58" t="s">
        <v>1126</v>
      </c>
      <c r="I3163" s="59" t="s">
        <v>42</v>
      </c>
      <c r="J3163" s="96">
        <v>53.42</v>
      </c>
      <c r="K3163" s="60">
        <f t="shared" si="73"/>
        <v>106.84</v>
      </c>
      <c r="L3163" s="60"/>
      <c r="M3163" s="55"/>
      <c r="N3163" s="60">
        <f t="shared" si="76"/>
        <v>106.84</v>
      </c>
      <c r="O3163" s="54">
        <v>45880</v>
      </c>
      <c r="P3163" s="97">
        <v>1357650</v>
      </c>
      <c r="R3163" t="str">
        <f t="shared" si="77"/>
        <v>Ago/25</v>
      </c>
    </row>
    <row r="3164" spans="2:18" ht="15.75" customHeight="1">
      <c r="B3164" s="54">
        <v>45875</v>
      </c>
      <c r="C3164" s="55" t="s">
        <v>76</v>
      </c>
      <c r="D3164" s="55">
        <v>2025</v>
      </c>
      <c r="E3164" s="56">
        <v>3</v>
      </c>
      <c r="F3164" s="58" t="s">
        <v>720</v>
      </c>
      <c r="G3164" s="57" t="s">
        <v>53</v>
      </c>
      <c r="H3164" s="58" t="s">
        <v>1126</v>
      </c>
      <c r="I3164" s="59" t="s">
        <v>42</v>
      </c>
      <c r="J3164" s="96">
        <v>9.27</v>
      </c>
      <c r="K3164" s="60">
        <f t="shared" si="73"/>
        <v>27.81</v>
      </c>
      <c r="L3164" s="60"/>
      <c r="M3164" s="55"/>
      <c r="N3164" s="60">
        <f t="shared" si="76"/>
        <v>27.81</v>
      </c>
      <c r="O3164" s="54">
        <v>45880</v>
      </c>
      <c r="P3164" s="97">
        <v>1357650</v>
      </c>
      <c r="R3164" t="str">
        <f t="shared" si="77"/>
        <v>Ago/25</v>
      </c>
    </row>
    <row r="3165" spans="2:18" ht="15.75" customHeight="1">
      <c r="B3165" s="54">
        <v>45875</v>
      </c>
      <c r="C3165" s="55" t="s">
        <v>76</v>
      </c>
      <c r="D3165" s="55">
        <v>2025</v>
      </c>
      <c r="E3165" s="56">
        <v>4.4800000000000004</v>
      </c>
      <c r="F3165" s="58" t="s">
        <v>197</v>
      </c>
      <c r="G3165" s="57" t="s">
        <v>46</v>
      </c>
      <c r="H3165" s="58" t="s">
        <v>250</v>
      </c>
      <c r="I3165" s="59" t="s">
        <v>42</v>
      </c>
      <c r="J3165" s="96">
        <v>40.077500000000001</v>
      </c>
      <c r="K3165" s="60">
        <f t="shared" si="73"/>
        <v>179.54720000000003</v>
      </c>
      <c r="L3165" s="60"/>
      <c r="M3165" s="55"/>
      <c r="N3165" s="60">
        <f t="shared" si="76"/>
        <v>179.54720000000003</v>
      </c>
      <c r="O3165" s="54">
        <v>45881</v>
      </c>
      <c r="P3165" s="97">
        <v>2494324</v>
      </c>
      <c r="R3165" t="str">
        <f t="shared" si="77"/>
        <v>Ago/25</v>
      </c>
    </row>
    <row r="3166" spans="2:18" ht="15.75" customHeight="1">
      <c r="B3166" s="54">
        <v>45875</v>
      </c>
      <c r="C3166" s="55" t="s">
        <v>76</v>
      </c>
      <c r="D3166" s="55">
        <v>2025</v>
      </c>
      <c r="E3166" s="56">
        <v>4</v>
      </c>
      <c r="F3166" s="58" t="s">
        <v>488</v>
      </c>
      <c r="G3166" s="57" t="s">
        <v>46</v>
      </c>
      <c r="H3166" s="58" t="s">
        <v>250</v>
      </c>
      <c r="I3166" s="59" t="s">
        <v>42</v>
      </c>
      <c r="J3166" s="96">
        <v>27.725200000000001</v>
      </c>
      <c r="K3166" s="60">
        <f t="shared" si="73"/>
        <v>110.9008</v>
      </c>
      <c r="L3166" s="60"/>
      <c r="M3166" s="55"/>
      <c r="N3166" s="60">
        <f t="shared" si="76"/>
        <v>110.9008</v>
      </c>
      <c r="O3166" s="54">
        <v>45881</v>
      </c>
      <c r="P3166" s="97">
        <v>2494324</v>
      </c>
      <c r="R3166" t="str">
        <f t="shared" si="77"/>
        <v>Ago/25</v>
      </c>
    </row>
    <row r="3167" spans="2:18" ht="15.75" customHeight="1">
      <c r="B3167" s="54">
        <v>45875</v>
      </c>
      <c r="C3167" s="55" t="s">
        <v>76</v>
      </c>
      <c r="D3167" s="55">
        <v>2025</v>
      </c>
      <c r="E3167" s="56">
        <v>1</v>
      </c>
      <c r="F3167" s="58" t="s">
        <v>531</v>
      </c>
      <c r="G3167" s="57" t="s">
        <v>46</v>
      </c>
      <c r="H3167" s="58" t="s">
        <v>369</v>
      </c>
      <c r="I3167" s="59" t="s">
        <v>42</v>
      </c>
      <c r="J3167" s="96">
        <v>66</v>
      </c>
      <c r="K3167" s="60">
        <f t="shared" si="73"/>
        <v>66</v>
      </c>
      <c r="L3167" s="60"/>
      <c r="M3167" s="55"/>
      <c r="N3167" s="60">
        <f t="shared" si="76"/>
        <v>66</v>
      </c>
      <c r="O3167" s="54">
        <v>45875</v>
      </c>
      <c r="P3167" s="97">
        <v>0</v>
      </c>
      <c r="R3167" t="str">
        <f t="shared" si="77"/>
        <v>Ago/25</v>
      </c>
    </row>
    <row r="3168" spans="2:18" ht="15.75" customHeight="1">
      <c r="B3168" s="54">
        <v>45876</v>
      </c>
      <c r="C3168" s="55" t="s">
        <v>76</v>
      </c>
      <c r="D3168" s="55">
        <v>2025</v>
      </c>
      <c r="E3168" s="56">
        <v>3</v>
      </c>
      <c r="F3168" s="58" t="s">
        <v>64</v>
      </c>
      <c r="G3168" s="57" t="s">
        <v>46</v>
      </c>
      <c r="H3168" s="58" t="s">
        <v>65</v>
      </c>
      <c r="I3168" s="59" t="s">
        <v>42</v>
      </c>
      <c r="J3168" s="96">
        <v>32.99</v>
      </c>
      <c r="K3168" s="60">
        <f t="shared" si="73"/>
        <v>98.97</v>
      </c>
      <c r="L3168" s="60"/>
      <c r="M3168" s="55"/>
      <c r="N3168" s="60">
        <f t="shared" si="76"/>
        <v>98.97</v>
      </c>
      <c r="O3168" s="54">
        <v>45884</v>
      </c>
      <c r="P3168" s="97">
        <v>23051</v>
      </c>
      <c r="R3168" t="str">
        <f t="shared" si="77"/>
        <v>Ago/25</v>
      </c>
    </row>
    <row r="3169" spans="2:18" ht="15.75" customHeight="1">
      <c r="B3169" s="54">
        <v>45876</v>
      </c>
      <c r="C3169" s="55" t="s">
        <v>76</v>
      </c>
      <c r="D3169" s="55">
        <v>2025</v>
      </c>
      <c r="E3169" s="56">
        <v>5</v>
      </c>
      <c r="F3169" s="58" t="s">
        <v>66</v>
      </c>
      <c r="G3169" s="57" t="s">
        <v>46</v>
      </c>
      <c r="H3169" s="58" t="s">
        <v>65</v>
      </c>
      <c r="I3169" s="59" t="s">
        <v>42</v>
      </c>
      <c r="J3169" s="96">
        <v>27</v>
      </c>
      <c r="K3169" s="60">
        <f t="shared" si="73"/>
        <v>135</v>
      </c>
      <c r="L3169" s="60"/>
      <c r="M3169" s="55"/>
      <c r="N3169" s="60">
        <f t="shared" si="76"/>
        <v>135</v>
      </c>
      <c r="O3169" s="54">
        <v>45884</v>
      </c>
      <c r="P3169" s="97">
        <v>23051</v>
      </c>
      <c r="R3169" t="str">
        <f t="shared" si="77"/>
        <v>Ago/25</v>
      </c>
    </row>
    <row r="3170" spans="2:18" ht="15.75" customHeight="1">
      <c r="B3170" s="54">
        <v>45876</v>
      </c>
      <c r="C3170" s="55" t="s">
        <v>76</v>
      </c>
      <c r="D3170" s="55">
        <v>2025</v>
      </c>
      <c r="E3170" s="56">
        <v>8</v>
      </c>
      <c r="F3170" s="58" t="s">
        <v>760</v>
      </c>
      <c r="G3170" s="57" t="s">
        <v>46</v>
      </c>
      <c r="H3170" s="58" t="s">
        <v>223</v>
      </c>
      <c r="I3170" s="59" t="s">
        <v>42</v>
      </c>
      <c r="J3170" s="96">
        <v>19.989999999999998</v>
      </c>
      <c r="K3170" s="60">
        <f t="shared" si="73"/>
        <v>159.91999999999999</v>
      </c>
      <c r="L3170" s="60"/>
      <c r="M3170" s="55"/>
      <c r="N3170" s="60">
        <f t="shared" si="76"/>
        <v>159.91999999999999</v>
      </c>
      <c r="O3170" s="54">
        <v>45883</v>
      </c>
      <c r="P3170" s="97">
        <v>1432614</v>
      </c>
      <c r="R3170" t="str">
        <f t="shared" si="77"/>
        <v>Ago/25</v>
      </c>
    </row>
    <row r="3171" spans="2:18" ht="15.75" customHeight="1">
      <c r="B3171" s="54">
        <v>45876</v>
      </c>
      <c r="C3171" s="55" t="s">
        <v>76</v>
      </c>
      <c r="D3171" s="55">
        <v>2025</v>
      </c>
      <c r="E3171" s="56">
        <v>8</v>
      </c>
      <c r="F3171" s="58" t="s">
        <v>896</v>
      </c>
      <c r="G3171" s="57" t="s">
        <v>46</v>
      </c>
      <c r="H3171" s="58" t="s">
        <v>223</v>
      </c>
      <c r="I3171" s="59" t="s">
        <v>42</v>
      </c>
      <c r="J3171" s="96">
        <v>19.989999999999998</v>
      </c>
      <c r="K3171" s="60">
        <f t="shared" si="73"/>
        <v>159.91999999999999</v>
      </c>
      <c r="L3171" s="60"/>
      <c r="M3171" s="55"/>
      <c r="N3171" s="60">
        <f t="shared" si="76"/>
        <v>159.91999999999999</v>
      </c>
      <c r="O3171" s="54">
        <v>45883</v>
      </c>
      <c r="P3171" s="97">
        <v>1432614</v>
      </c>
      <c r="R3171" t="str">
        <f t="shared" si="77"/>
        <v>Ago/25</v>
      </c>
    </row>
    <row r="3172" spans="2:18" ht="15.75" customHeight="1">
      <c r="B3172" s="54">
        <v>45876</v>
      </c>
      <c r="C3172" s="55" t="s">
        <v>76</v>
      </c>
      <c r="D3172" s="55">
        <v>2025</v>
      </c>
      <c r="E3172" s="56">
        <v>6</v>
      </c>
      <c r="F3172" s="58" t="s">
        <v>173</v>
      </c>
      <c r="G3172" s="57" t="s">
        <v>46</v>
      </c>
      <c r="H3172" s="58" t="s">
        <v>223</v>
      </c>
      <c r="I3172" s="59" t="s">
        <v>42</v>
      </c>
      <c r="J3172" s="96">
        <v>19.989999999999998</v>
      </c>
      <c r="K3172" s="60">
        <f t="shared" si="73"/>
        <v>119.94</v>
      </c>
      <c r="L3172" s="60"/>
      <c r="M3172" s="55"/>
      <c r="N3172" s="60">
        <f t="shared" si="76"/>
        <v>119.94</v>
      </c>
      <c r="O3172" s="54">
        <v>45883</v>
      </c>
      <c r="P3172" s="97">
        <v>1432614</v>
      </c>
      <c r="R3172" t="str">
        <f t="shared" si="77"/>
        <v>Ago/25</v>
      </c>
    </row>
    <row r="3173" spans="2:18" ht="15.75" customHeight="1">
      <c r="B3173" s="54">
        <v>45876</v>
      </c>
      <c r="C3173" s="55" t="s">
        <v>76</v>
      </c>
      <c r="D3173" s="55">
        <v>2025</v>
      </c>
      <c r="E3173" s="56">
        <v>4</v>
      </c>
      <c r="F3173" s="58" t="s">
        <v>841</v>
      </c>
      <c r="G3173" s="57" t="s">
        <v>40</v>
      </c>
      <c r="H3173" s="58" t="s">
        <v>91</v>
      </c>
      <c r="I3173" s="59" t="s">
        <v>42</v>
      </c>
      <c r="J3173" s="96">
        <v>273</v>
      </c>
      <c r="K3173" s="60">
        <f t="shared" si="73"/>
        <v>1092</v>
      </c>
      <c r="L3173" s="60"/>
      <c r="M3173" s="55"/>
      <c r="N3173" s="60">
        <f t="shared" si="76"/>
        <v>1092</v>
      </c>
      <c r="O3173" s="54">
        <v>45890</v>
      </c>
      <c r="P3173" s="97">
        <v>11316</v>
      </c>
      <c r="R3173" t="str">
        <f t="shared" si="77"/>
        <v>Ago/25</v>
      </c>
    </row>
    <row r="3174" spans="2:18" ht="15.75" customHeight="1">
      <c r="B3174" s="54">
        <v>45876</v>
      </c>
      <c r="C3174" s="55" t="s">
        <v>76</v>
      </c>
      <c r="D3174" s="55">
        <v>2025</v>
      </c>
      <c r="E3174" s="56">
        <v>24.97</v>
      </c>
      <c r="F3174" s="58" t="s">
        <v>67</v>
      </c>
      <c r="G3174" s="57" t="s">
        <v>46</v>
      </c>
      <c r="H3174" s="58" t="s">
        <v>790</v>
      </c>
      <c r="I3174" s="59" t="s">
        <v>42</v>
      </c>
      <c r="J3174" s="96">
        <v>24.97</v>
      </c>
      <c r="K3174" s="60">
        <f t="shared" si="73"/>
        <v>623.50089999999989</v>
      </c>
      <c r="L3174" s="60"/>
      <c r="M3174" s="55"/>
      <c r="N3174" s="60">
        <f t="shared" si="76"/>
        <v>623.50089999999989</v>
      </c>
      <c r="O3174" s="54">
        <v>45890</v>
      </c>
      <c r="P3174" s="97">
        <v>1414772</v>
      </c>
      <c r="R3174" t="str">
        <f t="shared" si="77"/>
        <v>Ago/25</v>
      </c>
    </row>
    <row r="3175" spans="2:18" ht="15.75" customHeight="1">
      <c r="B3175" s="54">
        <v>45876</v>
      </c>
      <c r="C3175" s="55" t="s">
        <v>76</v>
      </c>
      <c r="D3175" s="55">
        <v>2025</v>
      </c>
      <c r="E3175" s="56">
        <v>18.47</v>
      </c>
      <c r="F3175" s="58" t="s">
        <v>1128</v>
      </c>
      <c r="G3175" s="57" t="s">
        <v>46</v>
      </c>
      <c r="H3175" s="58" t="s">
        <v>790</v>
      </c>
      <c r="I3175" s="59" t="s">
        <v>42</v>
      </c>
      <c r="J3175" s="96">
        <v>18.47</v>
      </c>
      <c r="K3175" s="60">
        <f t="shared" si="73"/>
        <v>341.14089999999993</v>
      </c>
      <c r="L3175" s="60"/>
      <c r="M3175" s="55"/>
      <c r="N3175" s="60">
        <f t="shared" si="76"/>
        <v>341.14089999999993</v>
      </c>
      <c r="O3175" s="54">
        <v>45890</v>
      </c>
      <c r="P3175" s="97">
        <v>1414772</v>
      </c>
      <c r="R3175" t="str">
        <f t="shared" si="77"/>
        <v>Ago/25</v>
      </c>
    </row>
    <row r="3176" spans="2:18" ht="15.75" customHeight="1">
      <c r="B3176" s="54">
        <v>45876</v>
      </c>
      <c r="C3176" s="55" t="s">
        <v>76</v>
      </c>
      <c r="D3176" s="55">
        <v>2025</v>
      </c>
      <c r="E3176" s="56">
        <v>1</v>
      </c>
      <c r="F3176" s="58" t="s">
        <v>1129</v>
      </c>
      <c r="G3176" s="57" t="s">
        <v>61</v>
      </c>
      <c r="H3176" s="58" t="s">
        <v>342</v>
      </c>
      <c r="I3176" s="59" t="s">
        <v>42</v>
      </c>
      <c r="J3176" s="96">
        <v>72.83</v>
      </c>
      <c r="K3176" s="60">
        <f t="shared" si="73"/>
        <v>72.83</v>
      </c>
      <c r="L3176" s="60"/>
      <c r="M3176" s="55"/>
      <c r="N3176" s="60">
        <f t="shared" si="76"/>
        <v>72.83</v>
      </c>
      <c r="O3176" s="54">
        <v>45876</v>
      </c>
      <c r="P3176" s="97">
        <v>0</v>
      </c>
      <c r="R3176" t="str">
        <f t="shared" si="77"/>
        <v>Ago/25</v>
      </c>
    </row>
    <row r="3177" spans="2:18" ht="15.75" customHeight="1">
      <c r="B3177" s="54">
        <v>45877</v>
      </c>
      <c r="C3177" s="55" t="s">
        <v>76</v>
      </c>
      <c r="D3177" s="55">
        <v>2025</v>
      </c>
      <c r="E3177" s="56">
        <v>1</v>
      </c>
      <c r="F3177" s="58" t="s">
        <v>1087</v>
      </c>
      <c r="G3177" s="57" t="s">
        <v>108</v>
      </c>
      <c r="H3177" s="58" t="s">
        <v>159</v>
      </c>
      <c r="I3177" s="59" t="s">
        <v>42</v>
      </c>
      <c r="J3177" s="96">
        <v>700</v>
      </c>
      <c r="K3177" s="60">
        <f t="shared" si="73"/>
        <v>700</v>
      </c>
      <c r="L3177" s="60"/>
      <c r="M3177" s="55"/>
      <c r="N3177" s="60">
        <f t="shared" si="76"/>
        <v>700</v>
      </c>
      <c r="O3177" s="54">
        <v>45877</v>
      </c>
      <c r="P3177" s="97">
        <v>0</v>
      </c>
      <c r="R3177" t="str">
        <f t="shared" si="77"/>
        <v>Ago/25</v>
      </c>
    </row>
    <row r="3178" spans="2:18" ht="15.75" customHeight="1">
      <c r="B3178" s="54">
        <v>45877</v>
      </c>
      <c r="C3178" s="55" t="s">
        <v>76</v>
      </c>
      <c r="D3178" s="55">
        <v>2025</v>
      </c>
      <c r="E3178" s="56">
        <v>10</v>
      </c>
      <c r="F3178" s="58" t="s">
        <v>81</v>
      </c>
      <c r="G3178" s="57" t="s">
        <v>77</v>
      </c>
      <c r="H3178" s="58" t="s">
        <v>78</v>
      </c>
      <c r="I3178" s="59" t="s">
        <v>42</v>
      </c>
      <c r="J3178" s="96">
        <v>510</v>
      </c>
      <c r="K3178" s="60">
        <f t="shared" si="73"/>
        <v>5100</v>
      </c>
      <c r="L3178" s="60"/>
      <c r="M3178" s="55"/>
      <c r="N3178" s="60">
        <f t="shared" si="76"/>
        <v>5100</v>
      </c>
      <c r="O3178" s="54">
        <v>45877</v>
      </c>
      <c r="P3178" s="97">
        <v>1577</v>
      </c>
      <c r="R3178" t="str">
        <f t="shared" si="77"/>
        <v>Ago/25</v>
      </c>
    </row>
    <row r="3179" spans="2:18" ht="15.75" customHeight="1">
      <c r="B3179" s="54">
        <v>45877</v>
      </c>
      <c r="C3179" s="55" t="s">
        <v>76</v>
      </c>
      <c r="D3179" s="55">
        <v>2025</v>
      </c>
      <c r="E3179" s="56">
        <v>5</v>
      </c>
      <c r="F3179" s="58" t="s">
        <v>64</v>
      </c>
      <c r="G3179" s="57" t="s">
        <v>46</v>
      </c>
      <c r="H3179" s="58" t="s">
        <v>65</v>
      </c>
      <c r="I3179" s="59" t="s">
        <v>42</v>
      </c>
      <c r="J3179" s="96">
        <v>32.99</v>
      </c>
      <c r="K3179" s="60">
        <f t="shared" si="73"/>
        <v>164.95000000000002</v>
      </c>
      <c r="L3179" s="60"/>
      <c r="M3179" s="55"/>
      <c r="N3179" s="60">
        <f t="shared" si="76"/>
        <v>164.95000000000002</v>
      </c>
      <c r="O3179" s="54">
        <v>45884</v>
      </c>
      <c r="P3179" s="97">
        <v>23081</v>
      </c>
      <c r="R3179" t="str">
        <f t="shared" si="77"/>
        <v>Ago/25</v>
      </c>
    </row>
    <row r="3180" spans="2:18" ht="15.75" customHeight="1">
      <c r="B3180" s="54">
        <v>45877</v>
      </c>
      <c r="C3180" s="55" t="s">
        <v>76</v>
      </c>
      <c r="D3180" s="55">
        <v>2025</v>
      </c>
      <c r="E3180" s="56">
        <v>3</v>
      </c>
      <c r="F3180" s="58" t="s">
        <v>1036</v>
      </c>
      <c r="G3180" s="57" t="s">
        <v>46</v>
      </c>
      <c r="H3180" s="58" t="s">
        <v>65</v>
      </c>
      <c r="I3180" s="59" t="s">
        <v>42</v>
      </c>
      <c r="J3180" s="96">
        <v>35.99</v>
      </c>
      <c r="K3180" s="60">
        <f t="shared" si="73"/>
        <v>107.97</v>
      </c>
      <c r="L3180" s="60"/>
      <c r="M3180" s="55"/>
      <c r="N3180" s="60">
        <f t="shared" si="76"/>
        <v>107.97</v>
      </c>
      <c r="O3180" s="54">
        <v>45884</v>
      </c>
      <c r="P3180" s="97">
        <v>23081</v>
      </c>
      <c r="R3180" t="str">
        <f t="shared" si="77"/>
        <v>Ago/25</v>
      </c>
    </row>
    <row r="3181" spans="2:18" ht="15.75" customHeight="1">
      <c r="B3181" s="54">
        <v>45877</v>
      </c>
      <c r="C3181" s="55" t="s">
        <v>76</v>
      </c>
      <c r="D3181" s="55">
        <v>2025</v>
      </c>
      <c r="E3181" s="56">
        <v>2</v>
      </c>
      <c r="F3181" s="58" t="s">
        <v>355</v>
      </c>
      <c r="G3181" s="57" t="s">
        <v>40</v>
      </c>
      <c r="H3181" s="58" t="s">
        <v>1102</v>
      </c>
      <c r="I3181" s="59" t="s">
        <v>42</v>
      </c>
      <c r="J3181" s="96">
        <v>160</v>
      </c>
      <c r="K3181" s="60">
        <f t="shared" si="73"/>
        <v>320</v>
      </c>
      <c r="L3181" s="60"/>
      <c r="M3181" s="55"/>
      <c r="N3181" s="60">
        <f t="shared" si="76"/>
        <v>320</v>
      </c>
      <c r="O3181" s="54">
        <v>45877</v>
      </c>
      <c r="P3181" s="97">
        <v>0</v>
      </c>
      <c r="R3181" t="str">
        <f t="shared" si="77"/>
        <v>Ago/25</v>
      </c>
    </row>
    <row r="3182" spans="2:18" ht="15.75" customHeight="1">
      <c r="B3182" s="54">
        <v>45877</v>
      </c>
      <c r="C3182" s="55" t="s">
        <v>76</v>
      </c>
      <c r="D3182" s="55">
        <v>2025</v>
      </c>
      <c r="E3182" s="56">
        <v>1</v>
      </c>
      <c r="F3182" s="58" t="s">
        <v>531</v>
      </c>
      <c r="G3182" s="57" t="s">
        <v>46</v>
      </c>
      <c r="H3182" s="58" t="s">
        <v>1102</v>
      </c>
      <c r="I3182" s="59" t="s">
        <v>42</v>
      </c>
      <c r="J3182" s="96">
        <v>100</v>
      </c>
      <c r="K3182" s="60">
        <f t="shared" si="73"/>
        <v>100</v>
      </c>
      <c r="L3182" s="60"/>
      <c r="M3182" s="55"/>
      <c r="N3182" s="60">
        <f t="shared" si="76"/>
        <v>100</v>
      </c>
      <c r="O3182" s="54">
        <v>45877</v>
      </c>
      <c r="P3182" s="97">
        <v>0</v>
      </c>
      <c r="R3182" t="str">
        <f t="shared" si="77"/>
        <v>Ago/25</v>
      </c>
    </row>
    <row r="3183" spans="2:18" ht="15.75" customHeight="1">
      <c r="B3183" s="54">
        <v>45877</v>
      </c>
      <c r="C3183" s="55" t="s">
        <v>76</v>
      </c>
      <c r="D3183" s="55">
        <v>2025</v>
      </c>
      <c r="E3183" s="56">
        <v>1</v>
      </c>
      <c r="F3183" s="58" t="s">
        <v>1130</v>
      </c>
      <c r="G3183" s="57" t="s">
        <v>61</v>
      </c>
      <c r="H3183" s="58" t="s">
        <v>1124</v>
      </c>
      <c r="I3183" s="59" t="s">
        <v>42</v>
      </c>
      <c r="J3183" s="96">
        <v>41</v>
      </c>
      <c r="K3183" s="60">
        <f t="shared" si="73"/>
        <v>41</v>
      </c>
      <c r="L3183" s="60"/>
      <c r="M3183" s="55"/>
      <c r="N3183" s="60">
        <f t="shared" si="76"/>
        <v>41</v>
      </c>
      <c r="O3183" s="54">
        <v>45877</v>
      </c>
      <c r="P3183" s="97">
        <v>0</v>
      </c>
      <c r="R3183" t="str">
        <f t="shared" si="77"/>
        <v>Ago/25</v>
      </c>
    </row>
    <row r="3184" spans="2:18" ht="15.75" customHeight="1">
      <c r="B3184" s="54">
        <v>45877</v>
      </c>
      <c r="C3184" s="55" t="s">
        <v>76</v>
      </c>
      <c r="D3184" s="55">
        <v>2025</v>
      </c>
      <c r="E3184" s="56">
        <v>1</v>
      </c>
      <c r="F3184" s="58" t="s">
        <v>853</v>
      </c>
      <c r="G3184" s="57" t="s">
        <v>46</v>
      </c>
      <c r="H3184" s="58" t="s">
        <v>568</v>
      </c>
      <c r="I3184" s="59" t="s">
        <v>42</v>
      </c>
      <c r="J3184" s="96">
        <v>748.41</v>
      </c>
      <c r="K3184" s="60">
        <f t="shared" si="73"/>
        <v>748.41</v>
      </c>
      <c r="L3184" s="60"/>
      <c r="M3184" s="55"/>
      <c r="N3184" s="60">
        <f t="shared" si="76"/>
        <v>748.41</v>
      </c>
      <c r="O3184" s="54">
        <v>45879</v>
      </c>
      <c r="P3184" s="97">
        <v>0</v>
      </c>
      <c r="R3184" t="str">
        <f t="shared" si="77"/>
        <v>Ago/25</v>
      </c>
    </row>
    <row r="3185" spans="2:18" ht="15.75" customHeight="1">
      <c r="B3185" s="54">
        <v>45878</v>
      </c>
      <c r="C3185" s="55" t="s">
        <v>76</v>
      </c>
      <c r="D3185" s="55">
        <v>2025</v>
      </c>
      <c r="E3185" s="56">
        <v>6</v>
      </c>
      <c r="F3185" s="58" t="s">
        <v>64</v>
      </c>
      <c r="G3185" s="57" t="s">
        <v>46</v>
      </c>
      <c r="H3185" s="58" t="s">
        <v>65</v>
      </c>
      <c r="I3185" s="59" t="s">
        <v>42</v>
      </c>
      <c r="J3185" s="96">
        <v>32.99</v>
      </c>
      <c r="K3185" s="60">
        <f t="shared" si="73"/>
        <v>197.94</v>
      </c>
      <c r="L3185" s="60"/>
      <c r="M3185" s="55"/>
      <c r="N3185" s="60">
        <f t="shared" si="76"/>
        <v>197.94</v>
      </c>
      <c r="O3185" s="54">
        <v>45884</v>
      </c>
      <c r="P3185" s="97">
        <v>23105</v>
      </c>
      <c r="R3185" t="str">
        <f t="shared" si="77"/>
        <v>Ago/25</v>
      </c>
    </row>
    <row r="3186" spans="2:18" ht="15.75" customHeight="1">
      <c r="B3186" s="54">
        <v>45878</v>
      </c>
      <c r="C3186" s="55" t="s">
        <v>76</v>
      </c>
      <c r="D3186" s="55">
        <v>2025</v>
      </c>
      <c r="E3186" s="56">
        <v>5</v>
      </c>
      <c r="F3186" s="58" t="s">
        <v>66</v>
      </c>
      <c r="G3186" s="57" t="s">
        <v>46</v>
      </c>
      <c r="H3186" s="58" t="s">
        <v>65</v>
      </c>
      <c r="I3186" s="59" t="s">
        <v>42</v>
      </c>
      <c r="J3186" s="96">
        <v>27</v>
      </c>
      <c r="K3186" s="60">
        <f t="shared" si="73"/>
        <v>135</v>
      </c>
      <c r="L3186" s="60"/>
      <c r="M3186" s="55"/>
      <c r="N3186" s="60">
        <f t="shared" si="76"/>
        <v>135</v>
      </c>
      <c r="O3186" s="54">
        <v>45884</v>
      </c>
      <c r="P3186" s="97">
        <v>23105</v>
      </c>
      <c r="R3186" t="str">
        <f t="shared" si="77"/>
        <v>Ago/25</v>
      </c>
    </row>
    <row r="3187" spans="2:18" ht="15.75" customHeight="1">
      <c r="B3187" s="54">
        <v>45878</v>
      </c>
      <c r="C3187" s="55" t="s">
        <v>76</v>
      </c>
      <c r="D3187" s="55">
        <v>2025</v>
      </c>
      <c r="E3187" s="56">
        <v>3</v>
      </c>
      <c r="F3187" s="58" t="s">
        <v>1036</v>
      </c>
      <c r="G3187" s="57" t="s">
        <v>46</v>
      </c>
      <c r="H3187" s="58" t="s">
        <v>65</v>
      </c>
      <c r="I3187" s="59" t="s">
        <v>42</v>
      </c>
      <c r="J3187" s="96">
        <v>35.99</v>
      </c>
      <c r="K3187" s="60">
        <f t="shared" si="73"/>
        <v>107.97</v>
      </c>
      <c r="L3187" s="60"/>
      <c r="M3187" s="55"/>
      <c r="N3187" s="60">
        <f t="shared" si="76"/>
        <v>107.97</v>
      </c>
      <c r="O3187" s="54">
        <v>45884</v>
      </c>
      <c r="P3187" s="97">
        <v>23105</v>
      </c>
      <c r="R3187" t="str">
        <f t="shared" si="77"/>
        <v>Ago/25</v>
      </c>
    </row>
    <row r="3188" spans="2:18" ht="15.75" customHeight="1">
      <c r="B3188" s="54">
        <v>45880</v>
      </c>
      <c r="C3188" s="55" t="s">
        <v>76</v>
      </c>
      <c r="D3188" s="55">
        <v>2025</v>
      </c>
      <c r="E3188" s="56">
        <v>7</v>
      </c>
      <c r="F3188" s="58" t="s">
        <v>904</v>
      </c>
      <c r="G3188" s="57" t="s">
        <v>96</v>
      </c>
      <c r="H3188" s="58" t="s">
        <v>570</v>
      </c>
      <c r="I3188" s="59" t="s">
        <v>42</v>
      </c>
      <c r="J3188" s="96">
        <v>37.68</v>
      </c>
      <c r="K3188" s="60">
        <f t="shared" si="73"/>
        <v>263.76</v>
      </c>
      <c r="L3188" s="60"/>
      <c r="M3188" s="55"/>
      <c r="N3188" s="60">
        <f t="shared" si="76"/>
        <v>263.76</v>
      </c>
      <c r="O3188" s="54">
        <v>45886</v>
      </c>
      <c r="P3188" s="97">
        <v>673017</v>
      </c>
      <c r="R3188" t="str">
        <f t="shared" si="77"/>
        <v>Ago/25</v>
      </c>
    </row>
    <row r="3189" spans="2:18" ht="15.75" customHeight="1">
      <c r="B3189" s="54">
        <v>45880</v>
      </c>
      <c r="C3189" s="55" t="s">
        <v>76</v>
      </c>
      <c r="D3189" s="55">
        <v>2025</v>
      </c>
      <c r="E3189" s="56">
        <v>16</v>
      </c>
      <c r="F3189" s="58" t="s">
        <v>615</v>
      </c>
      <c r="G3189" s="57" t="s">
        <v>96</v>
      </c>
      <c r="H3189" s="58" t="s">
        <v>570</v>
      </c>
      <c r="I3189" s="59" t="s">
        <v>42</v>
      </c>
      <c r="J3189" s="96">
        <v>18.84</v>
      </c>
      <c r="K3189" s="60">
        <f t="shared" si="73"/>
        <v>301.44</v>
      </c>
      <c r="L3189" s="60"/>
      <c r="M3189" s="55"/>
      <c r="N3189" s="60">
        <f t="shared" si="76"/>
        <v>301.44</v>
      </c>
      <c r="O3189" s="54">
        <v>45886</v>
      </c>
      <c r="P3189" s="97">
        <v>673017</v>
      </c>
      <c r="R3189" t="str">
        <f t="shared" si="77"/>
        <v>Ago/25</v>
      </c>
    </row>
    <row r="3190" spans="2:18" ht="15.75" customHeight="1">
      <c r="B3190" s="54">
        <v>45880</v>
      </c>
      <c r="C3190" s="55" t="s">
        <v>76</v>
      </c>
      <c r="D3190" s="55">
        <v>2025</v>
      </c>
      <c r="E3190" s="56">
        <v>1</v>
      </c>
      <c r="F3190" s="58" t="s">
        <v>304</v>
      </c>
      <c r="G3190" s="57" t="s">
        <v>96</v>
      </c>
      <c r="H3190" s="58" t="s">
        <v>570</v>
      </c>
      <c r="I3190" s="59" t="s">
        <v>42</v>
      </c>
      <c r="J3190" s="96">
        <v>19.68</v>
      </c>
      <c r="K3190" s="60">
        <f t="shared" si="73"/>
        <v>19.68</v>
      </c>
      <c r="L3190" s="60"/>
      <c r="M3190" s="55"/>
      <c r="N3190" s="60">
        <f t="shared" si="76"/>
        <v>19.68</v>
      </c>
      <c r="O3190" s="54">
        <v>45886</v>
      </c>
      <c r="P3190" s="97">
        <v>673017</v>
      </c>
      <c r="R3190" t="str">
        <f t="shared" si="77"/>
        <v>Ago/25</v>
      </c>
    </row>
    <row r="3191" spans="2:18" ht="15.75" customHeight="1">
      <c r="B3191" s="54">
        <v>45880</v>
      </c>
      <c r="C3191" s="55" t="s">
        <v>76</v>
      </c>
      <c r="D3191" s="55">
        <v>2025</v>
      </c>
      <c r="E3191" s="56">
        <v>2</v>
      </c>
      <c r="F3191" s="58" t="s">
        <v>200</v>
      </c>
      <c r="G3191" s="57" t="s">
        <v>96</v>
      </c>
      <c r="H3191" s="58" t="s">
        <v>570</v>
      </c>
      <c r="I3191" s="59" t="s">
        <v>42</v>
      </c>
      <c r="J3191" s="96">
        <v>17.760000000000002</v>
      </c>
      <c r="K3191" s="60">
        <f t="shared" si="73"/>
        <v>35.520000000000003</v>
      </c>
      <c r="L3191" s="60"/>
      <c r="M3191" s="55"/>
      <c r="N3191" s="60">
        <f t="shared" si="76"/>
        <v>35.520000000000003</v>
      </c>
      <c r="O3191" s="54">
        <v>45886</v>
      </c>
      <c r="P3191" s="97">
        <v>673017</v>
      </c>
      <c r="R3191" t="str">
        <f t="shared" si="77"/>
        <v>Ago/25</v>
      </c>
    </row>
    <row r="3192" spans="2:18" ht="15.75" customHeight="1">
      <c r="B3192" s="54">
        <v>45880</v>
      </c>
      <c r="C3192" s="55" t="s">
        <v>76</v>
      </c>
      <c r="D3192" s="55">
        <v>2025</v>
      </c>
      <c r="E3192" s="56">
        <v>4</v>
      </c>
      <c r="F3192" s="58" t="s">
        <v>1034</v>
      </c>
      <c r="G3192" s="57" t="s">
        <v>96</v>
      </c>
      <c r="H3192" s="58" t="s">
        <v>570</v>
      </c>
      <c r="I3192" s="59" t="s">
        <v>42</v>
      </c>
      <c r="J3192" s="96">
        <v>17.760000000000002</v>
      </c>
      <c r="K3192" s="60">
        <f t="shared" si="73"/>
        <v>71.040000000000006</v>
      </c>
      <c r="L3192" s="60"/>
      <c r="M3192" s="55"/>
      <c r="N3192" s="60">
        <f t="shared" si="76"/>
        <v>71.040000000000006</v>
      </c>
      <c r="O3192" s="54">
        <v>45886</v>
      </c>
      <c r="P3192" s="97">
        <v>673017</v>
      </c>
      <c r="R3192" t="str">
        <f t="shared" si="77"/>
        <v>Ago/25</v>
      </c>
    </row>
    <row r="3193" spans="2:18" ht="15.75" customHeight="1">
      <c r="B3193" s="54">
        <v>45880</v>
      </c>
      <c r="C3193" s="55" t="s">
        <v>76</v>
      </c>
      <c r="D3193" s="55">
        <v>2025</v>
      </c>
      <c r="E3193" s="56">
        <v>2</v>
      </c>
      <c r="F3193" s="58" t="s">
        <v>495</v>
      </c>
      <c r="G3193" s="57" t="s">
        <v>96</v>
      </c>
      <c r="H3193" s="58" t="s">
        <v>570</v>
      </c>
      <c r="I3193" s="59" t="s">
        <v>42</v>
      </c>
      <c r="J3193" s="96">
        <v>17.760000000000002</v>
      </c>
      <c r="K3193" s="60">
        <f t="shared" si="73"/>
        <v>35.520000000000003</v>
      </c>
      <c r="L3193" s="60"/>
      <c r="M3193" s="55"/>
      <c r="N3193" s="60">
        <f t="shared" si="76"/>
        <v>35.520000000000003</v>
      </c>
      <c r="O3193" s="54">
        <v>45886</v>
      </c>
      <c r="P3193" s="97">
        <v>673017</v>
      </c>
      <c r="R3193" t="str">
        <f t="shared" si="77"/>
        <v>Ago/25</v>
      </c>
    </row>
    <row r="3194" spans="2:18" ht="15.75" customHeight="1">
      <c r="B3194" s="54">
        <v>45880</v>
      </c>
      <c r="C3194" s="55" t="s">
        <v>76</v>
      </c>
      <c r="D3194" s="55">
        <v>2025</v>
      </c>
      <c r="E3194" s="56">
        <v>2</v>
      </c>
      <c r="F3194" s="58" t="s">
        <v>571</v>
      </c>
      <c r="G3194" s="57" t="s">
        <v>96</v>
      </c>
      <c r="H3194" s="58" t="s">
        <v>570</v>
      </c>
      <c r="I3194" s="59" t="s">
        <v>42</v>
      </c>
      <c r="J3194" s="96">
        <v>16.02</v>
      </c>
      <c r="K3194" s="60">
        <f t="shared" si="73"/>
        <v>32.04</v>
      </c>
      <c r="L3194" s="60"/>
      <c r="M3194" s="55"/>
      <c r="N3194" s="60">
        <f t="shared" si="76"/>
        <v>32.04</v>
      </c>
      <c r="O3194" s="54">
        <v>45886</v>
      </c>
      <c r="P3194" s="97">
        <v>673017</v>
      </c>
      <c r="R3194" t="str">
        <f t="shared" si="77"/>
        <v>Ago/25</v>
      </c>
    </row>
    <row r="3195" spans="2:18" ht="15.75" customHeight="1">
      <c r="B3195" s="54">
        <v>45880</v>
      </c>
      <c r="C3195" s="55" t="s">
        <v>76</v>
      </c>
      <c r="D3195" s="55">
        <v>2025</v>
      </c>
      <c r="E3195" s="56">
        <v>3</v>
      </c>
      <c r="F3195" s="58" t="s">
        <v>357</v>
      </c>
      <c r="G3195" s="57" t="s">
        <v>96</v>
      </c>
      <c r="H3195" s="58" t="s">
        <v>570</v>
      </c>
      <c r="I3195" s="59" t="s">
        <v>42</v>
      </c>
      <c r="J3195" s="96">
        <v>18.96</v>
      </c>
      <c r="K3195" s="60">
        <f t="shared" si="73"/>
        <v>56.88</v>
      </c>
      <c r="L3195" s="60"/>
      <c r="M3195" s="55"/>
      <c r="N3195" s="60">
        <f t="shared" si="76"/>
        <v>56.88</v>
      </c>
      <c r="O3195" s="54">
        <v>45886</v>
      </c>
      <c r="P3195" s="97">
        <v>673017</v>
      </c>
      <c r="R3195" t="str">
        <f t="shared" si="77"/>
        <v>Ago/25</v>
      </c>
    </row>
    <row r="3196" spans="2:18" ht="15.75" customHeight="1">
      <c r="B3196" s="54">
        <v>45880</v>
      </c>
      <c r="C3196" s="55" t="s">
        <v>76</v>
      </c>
      <c r="D3196" s="55">
        <v>2025</v>
      </c>
      <c r="E3196" s="56">
        <v>5</v>
      </c>
      <c r="F3196" s="58" t="s">
        <v>201</v>
      </c>
      <c r="G3196" s="57" t="s">
        <v>96</v>
      </c>
      <c r="H3196" s="58" t="s">
        <v>570</v>
      </c>
      <c r="I3196" s="59" t="s">
        <v>42</v>
      </c>
      <c r="J3196" s="96">
        <v>17.82</v>
      </c>
      <c r="K3196" s="60">
        <f t="shared" si="73"/>
        <v>89.1</v>
      </c>
      <c r="L3196" s="60"/>
      <c r="M3196" s="55"/>
      <c r="N3196" s="60">
        <f t="shared" si="76"/>
        <v>89.1</v>
      </c>
      <c r="O3196" s="54">
        <v>45886</v>
      </c>
      <c r="P3196" s="97">
        <v>673017</v>
      </c>
      <c r="R3196" t="str">
        <f t="shared" si="77"/>
        <v>Ago/25</v>
      </c>
    </row>
    <row r="3197" spans="2:18" ht="15.75" customHeight="1">
      <c r="B3197" s="54">
        <v>45880</v>
      </c>
      <c r="C3197" s="55" t="s">
        <v>76</v>
      </c>
      <c r="D3197" s="55">
        <v>2025</v>
      </c>
      <c r="E3197" s="56">
        <v>4</v>
      </c>
      <c r="F3197" s="58" t="s">
        <v>358</v>
      </c>
      <c r="G3197" s="57" t="s">
        <v>96</v>
      </c>
      <c r="H3197" s="58" t="s">
        <v>570</v>
      </c>
      <c r="I3197" s="59" t="s">
        <v>42</v>
      </c>
      <c r="J3197" s="96">
        <v>17.82</v>
      </c>
      <c r="K3197" s="60">
        <f t="shared" si="73"/>
        <v>71.28</v>
      </c>
      <c r="L3197" s="60"/>
      <c r="M3197" s="55"/>
      <c r="N3197" s="60">
        <f t="shared" si="76"/>
        <v>71.28</v>
      </c>
      <c r="O3197" s="54">
        <v>45886</v>
      </c>
      <c r="P3197" s="97">
        <v>673017</v>
      </c>
      <c r="R3197" t="str">
        <f t="shared" si="77"/>
        <v>Ago/25</v>
      </c>
    </row>
    <row r="3198" spans="2:18" ht="15.75" customHeight="1">
      <c r="B3198" s="54">
        <v>45880</v>
      </c>
      <c r="C3198" s="55" t="s">
        <v>76</v>
      </c>
      <c r="D3198" s="55">
        <v>2025</v>
      </c>
      <c r="E3198" s="56">
        <v>2</v>
      </c>
      <c r="F3198" s="58" t="s">
        <v>659</v>
      </c>
      <c r="G3198" s="57" t="s">
        <v>40</v>
      </c>
      <c r="H3198" s="58" t="s">
        <v>667</v>
      </c>
      <c r="I3198" s="59" t="s">
        <v>42</v>
      </c>
      <c r="J3198" s="96">
        <v>96</v>
      </c>
      <c r="K3198" s="60">
        <f t="shared" si="73"/>
        <v>192</v>
      </c>
      <c r="L3198" s="60"/>
      <c r="M3198" s="55"/>
      <c r="N3198" s="60">
        <f t="shared" si="76"/>
        <v>192</v>
      </c>
      <c r="O3198" s="54">
        <v>45894</v>
      </c>
      <c r="P3198" s="97">
        <v>554907</v>
      </c>
      <c r="R3198" t="str">
        <f t="shared" si="77"/>
        <v>Ago/25</v>
      </c>
    </row>
    <row r="3199" spans="2:18" ht="15.75" customHeight="1">
      <c r="B3199" s="54">
        <v>45880</v>
      </c>
      <c r="C3199" s="55" t="s">
        <v>76</v>
      </c>
      <c r="D3199" s="55">
        <v>2025</v>
      </c>
      <c r="E3199" s="56">
        <v>1</v>
      </c>
      <c r="F3199" s="58" t="s">
        <v>251</v>
      </c>
      <c r="G3199" s="57" t="s">
        <v>46</v>
      </c>
      <c r="H3199" s="58" t="s">
        <v>342</v>
      </c>
      <c r="I3199" s="59" t="s">
        <v>42</v>
      </c>
      <c r="J3199" s="96">
        <v>142</v>
      </c>
      <c r="K3199" s="60">
        <f t="shared" si="73"/>
        <v>142</v>
      </c>
      <c r="L3199" s="60"/>
      <c r="M3199" s="55"/>
      <c r="N3199" s="60">
        <f t="shared" si="76"/>
        <v>142</v>
      </c>
      <c r="O3199" s="54">
        <v>45880</v>
      </c>
      <c r="P3199" s="97">
        <v>0</v>
      </c>
      <c r="R3199" t="str">
        <f t="shared" si="77"/>
        <v>Ago/25</v>
      </c>
    </row>
    <row r="3200" spans="2:18" ht="15.75" customHeight="1">
      <c r="B3200" s="54">
        <v>45880</v>
      </c>
      <c r="C3200" s="55" t="s">
        <v>76</v>
      </c>
      <c r="D3200" s="55">
        <v>2025</v>
      </c>
      <c r="E3200" s="56">
        <v>1</v>
      </c>
      <c r="F3200" s="58" t="s">
        <v>1131</v>
      </c>
      <c r="G3200" s="57" t="s">
        <v>104</v>
      </c>
      <c r="H3200" s="58" t="s">
        <v>299</v>
      </c>
      <c r="I3200" s="59" t="s">
        <v>42</v>
      </c>
      <c r="J3200" s="96">
        <v>218</v>
      </c>
      <c r="K3200" s="60">
        <f t="shared" si="73"/>
        <v>218</v>
      </c>
      <c r="L3200" s="60"/>
      <c r="M3200" s="55"/>
      <c r="N3200" s="60">
        <f t="shared" si="76"/>
        <v>218</v>
      </c>
      <c r="O3200" s="54">
        <v>45880</v>
      </c>
      <c r="P3200" s="97">
        <v>0</v>
      </c>
      <c r="R3200" t="str">
        <f t="shared" si="77"/>
        <v>Ago/25</v>
      </c>
    </row>
    <row r="3201" spans="2:18" ht="15.75" customHeight="1">
      <c r="B3201" s="54">
        <v>45881</v>
      </c>
      <c r="C3201" s="55" t="s">
        <v>76</v>
      </c>
      <c r="D3201" s="55">
        <v>2025</v>
      </c>
      <c r="E3201" s="56">
        <v>5</v>
      </c>
      <c r="F3201" s="58" t="s">
        <v>64</v>
      </c>
      <c r="G3201" s="57" t="s">
        <v>46</v>
      </c>
      <c r="H3201" s="58" t="s">
        <v>65</v>
      </c>
      <c r="I3201" s="59" t="s">
        <v>42</v>
      </c>
      <c r="J3201" s="96">
        <v>32.99</v>
      </c>
      <c r="K3201" s="60">
        <f t="shared" si="73"/>
        <v>164.95000000000002</v>
      </c>
      <c r="L3201" s="60"/>
      <c r="M3201" s="55"/>
      <c r="N3201" s="60">
        <f t="shared" si="76"/>
        <v>164.95000000000002</v>
      </c>
      <c r="O3201" s="54">
        <v>45884</v>
      </c>
      <c r="P3201" s="97">
        <v>23165</v>
      </c>
      <c r="R3201" t="str">
        <f t="shared" si="77"/>
        <v>Ago/25</v>
      </c>
    </row>
    <row r="3202" spans="2:18" ht="15.75" customHeight="1">
      <c r="B3202" s="54">
        <v>45881</v>
      </c>
      <c r="C3202" s="55" t="s">
        <v>76</v>
      </c>
      <c r="D3202" s="55">
        <v>2025</v>
      </c>
      <c r="E3202" s="56">
        <v>5</v>
      </c>
      <c r="F3202" s="58" t="s">
        <v>66</v>
      </c>
      <c r="G3202" s="57" t="s">
        <v>46</v>
      </c>
      <c r="H3202" s="58" t="s">
        <v>65</v>
      </c>
      <c r="I3202" s="59" t="s">
        <v>42</v>
      </c>
      <c r="J3202" s="96">
        <v>27</v>
      </c>
      <c r="K3202" s="60">
        <f t="shared" si="73"/>
        <v>135</v>
      </c>
      <c r="L3202" s="60"/>
      <c r="M3202" s="55"/>
      <c r="N3202" s="60">
        <f t="shared" si="76"/>
        <v>135</v>
      </c>
      <c r="O3202" s="54">
        <v>45884</v>
      </c>
      <c r="P3202" s="97">
        <v>23165</v>
      </c>
      <c r="R3202" t="str">
        <f t="shared" si="77"/>
        <v>Ago/25</v>
      </c>
    </row>
    <row r="3203" spans="2:18" ht="15.75" customHeight="1">
      <c r="B3203" s="54">
        <v>45881</v>
      </c>
      <c r="C3203" s="55" t="s">
        <v>76</v>
      </c>
      <c r="D3203" s="55">
        <v>2025</v>
      </c>
      <c r="E3203" s="56">
        <v>3</v>
      </c>
      <c r="F3203" s="58" t="s">
        <v>1036</v>
      </c>
      <c r="G3203" s="57" t="s">
        <v>46</v>
      </c>
      <c r="H3203" s="58" t="s">
        <v>65</v>
      </c>
      <c r="I3203" s="59" t="s">
        <v>42</v>
      </c>
      <c r="J3203" s="96">
        <v>35.99</v>
      </c>
      <c r="K3203" s="60">
        <f t="shared" si="73"/>
        <v>107.97</v>
      </c>
      <c r="L3203" s="60"/>
      <c r="M3203" s="55"/>
      <c r="N3203" s="60">
        <f t="shared" si="76"/>
        <v>107.97</v>
      </c>
      <c r="O3203" s="54">
        <v>45884</v>
      </c>
      <c r="P3203" s="97">
        <v>23165</v>
      </c>
      <c r="R3203" t="str">
        <f t="shared" ref="R3203:R3266" si="78">IF(B3203="","",PROPER(TEXT(B3203,"mmm/aa")))</f>
        <v>Ago/25</v>
      </c>
    </row>
    <row r="3204" spans="2:18" ht="15.75" customHeight="1">
      <c r="B3204" s="54">
        <v>45881</v>
      </c>
      <c r="C3204" s="55" t="s">
        <v>76</v>
      </c>
      <c r="D3204" s="55">
        <v>2025</v>
      </c>
      <c r="E3204" s="56">
        <v>1</v>
      </c>
      <c r="F3204" s="58" t="s">
        <v>1132</v>
      </c>
      <c r="G3204" s="57" t="s">
        <v>104</v>
      </c>
      <c r="H3204" s="58" t="s">
        <v>847</v>
      </c>
      <c r="I3204" s="59" t="s">
        <v>42</v>
      </c>
      <c r="J3204" s="96">
        <v>150</v>
      </c>
      <c r="K3204" s="60">
        <f t="shared" si="73"/>
        <v>150</v>
      </c>
      <c r="L3204" s="60"/>
      <c r="M3204" s="55"/>
      <c r="N3204" s="60">
        <f t="shared" si="76"/>
        <v>150</v>
      </c>
      <c r="O3204" s="54">
        <v>45881</v>
      </c>
      <c r="P3204" s="97">
        <v>0</v>
      </c>
      <c r="R3204" t="str">
        <f t="shared" si="78"/>
        <v>Ago/25</v>
      </c>
    </row>
    <row r="3205" spans="2:18" ht="15.75" customHeight="1">
      <c r="B3205" s="54">
        <v>45881</v>
      </c>
      <c r="C3205" s="55" t="s">
        <v>76</v>
      </c>
      <c r="D3205" s="55">
        <v>2025</v>
      </c>
      <c r="E3205" s="56">
        <v>1</v>
      </c>
      <c r="F3205" s="58" t="s">
        <v>1133</v>
      </c>
      <c r="G3205" s="57" t="s">
        <v>104</v>
      </c>
      <c r="H3205" s="58" t="s">
        <v>456</v>
      </c>
      <c r="I3205" s="59" t="s">
        <v>42</v>
      </c>
      <c r="J3205" s="96">
        <v>85</v>
      </c>
      <c r="K3205" s="60">
        <f t="shared" si="73"/>
        <v>85</v>
      </c>
      <c r="L3205" s="60"/>
      <c r="M3205" s="55"/>
      <c r="N3205" s="60">
        <f t="shared" si="76"/>
        <v>85</v>
      </c>
      <c r="O3205" s="54">
        <v>45881</v>
      </c>
      <c r="P3205" s="97">
        <v>0</v>
      </c>
      <c r="R3205" t="str">
        <f t="shared" si="78"/>
        <v>Ago/25</v>
      </c>
    </row>
    <row r="3206" spans="2:18" ht="15.75" customHeight="1">
      <c r="B3206" s="54">
        <v>45881</v>
      </c>
      <c r="C3206" s="55" t="s">
        <v>76</v>
      </c>
      <c r="D3206" s="55">
        <v>2025</v>
      </c>
      <c r="E3206" s="56">
        <v>6</v>
      </c>
      <c r="F3206" s="58" t="s">
        <v>95</v>
      </c>
      <c r="G3206" s="57" t="s">
        <v>40</v>
      </c>
      <c r="H3206" s="58" t="s">
        <v>223</v>
      </c>
      <c r="I3206" s="59" t="s">
        <v>42</v>
      </c>
      <c r="J3206" s="96">
        <v>40.97</v>
      </c>
      <c r="K3206" s="60">
        <f t="shared" si="73"/>
        <v>245.82</v>
      </c>
      <c r="L3206" s="60"/>
      <c r="M3206" s="55"/>
      <c r="N3206" s="60">
        <f t="shared" si="76"/>
        <v>245.82</v>
      </c>
      <c r="O3206" s="54">
        <v>45888</v>
      </c>
      <c r="P3206" s="97">
        <v>1434932</v>
      </c>
      <c r="R3206" t="str">
        <f t="shared" si="78"/>
        <v>Ago/25</v>
      </c>
    </row>
    <row r="3207" spans="2:18" ht="15.75" customHeight="1">
      <c r="B3207" s="54">
        <v>45881</v>
      </c>
      <c r="C3207" s="55" t="s">
        <v>76</v>
      </c>
      <c r="D3207" s="55">
        <v>2025</v>
      </c>
      <c r="E3207" s="56">
        <v>72</v>
      </c>
      <c r="F3207" s="58" t="s">
        <v>1134</v>
      </c>
      <c r="G3207" s="57" t="s">
        <v>96</v>
      </c>
      <c r="H3207" s="58" t="s">
        <v>223</v>
      </c>
      <c r="I3207" s="59" t="s">
        <v>42</v>
      </c>
      <c r="J3207" s="96">
        <v>7.5</v>
      </c>
      <c r="K3207" s="60">
        <f t="shared" si="73"/>
        <v>540</v>
      </c>
      <c r="L3207" s="60"/>
      <c r="M3207" s="55"/>
      <c r="N3207" s="60">
        <f t="shared" si="76"/>
        <v>540</v>
      </c>
      <c r="O3207" s="54">
        <v>45888</v>
      </c>
      <c r="P3207" s="97">
        <v>1434932</v>
      </c>
      <c r="R3207" t="str">
        <f t="shared" si="78"/>
        <v>Ago/25</v>
      </c>
    </row>
    <row r="3208" spans="2:18" ht="15.75" customHeight="1">
      <c r="B3208" s="54">
        <v>45881</v>
      </c>
      <c r="C3208" s="55" t="s">
        <v>76</v>
      </c>
      <c r="D3208" s="55">
        <v>2025</v>
      </c>
      <c r="E3208" s="56">
        <v>48</v>
      </c>
      <c r="F3208" s="58" t="s">
        <v>668</v>
      </c>
      <c r="G3208" s="57" t="s">
        <v>96</v>
      </c>
      <c r="H3208" s="58" t="s">
        <v>223</v>
      </c>
      <c r="I3208" s="59" t="s">
        <v>42</v>
      </c>
      <c r="J3208" s="96">
        <v>7.5</v>
      </c>
      <c r="K3208" s="60">
        <f t="shared" si="73"/>
        <v>360</v>
      </c>
      <c r="L3208" s="60"/>
      <c r="M3208" s="55"/>
      <c r="N3208" s="60">
        <f t="shared" si="76"/>
        <v>360</v>
      </c>
      <c r="O3208" s="54">
        <v>45888</v>
      </c>
      <c r="P3208" s="97">
        <v>1434932</v>
      </c>
      <c r="R3208" t="str">
        <f t="shared" si="78"/>
        <v>Ago/25</v>
      </c>
    </row>
    <row r="3209" spans="2:18" ht="15.75" customHeight="1">
      <c r="B3209" s="54">
        <v>45881</v>
      </c>
      <c r="C3209" s="55" t="s">
        <v>76</v>
      </c>
      <c r="D3209" s="55">
        <v>2025</v>
      </c>
      <c r="E3209" s="56">
        <v>12</v>
      </c>
      <c r="F3209" s="58" t="s">
        <v>192</v>
      </c>
      <c r="G3209" s="57" t="s">
        <v>96</v>
      </c>
      <c r="H3209" s="58" t="s">
        <v>223</v>
      </c>
      <c r="I3209" s="59" t="s">
        <v>42</v>
      </c>
      <c r="J3209" s="96">
        <v>7.5</v>
      </c>
      <c r="K3209" s="60">
        <f t="shared" si="73"/>
        <v>90</v>
      </c>
      <c r="L3209" s="60"/>
      <c r="M3209" s="55"/>
      <c r="N3209" s="60">
        <f t="shared" si="76"/>
        <v>90</v>
      </c>
      <c r="O3209" s="54">
        <v>45888</v>
      </c>
      <c r="P3209" s="97">
        <v>1434932</v>
      </c>
      <c r="R3209" t="str">
        <f t="shared" si="78"/>
        <v>Ago/25</v>
      </c>
    </row>
    <row r="3210" spans="2:18" ht="15.75" customHeight="1">
      <c r="B3210" s="54">
        <v>45881</v>
      </c>
      <c r="C3210" s="55" t="s">
        <v>76</v>
      </c>
      <c r="D3210" s="55">
        <v>2025</v>
      </c>
      <c r="E3210" s="56">
        <v>12</v>
      </c>
      <c r="F3210" s="58" t="s">
        <v>192</v>
      </c>
      <c r="G3210" s="57" t="s">
        <v>96</v>
      </c>
      <c r="H3210" s="58" t="s">
        <v>223</v>
      </c>
      <c r="I3210" s="59" t="s">
        <v>42</v>
      </c>
      <c r="J3210" s="96">
        <v>7.5</v>
      </c>
      <c r="K3210" s="60">
        <f t="shared" si="73"/>
        <v>90</v>
      </c>
      <c r="L3210" s="60"/>
      <c r="M3210" s="55"/>
      <c r="N3210" s="60">
        <f t="shared" si="76"/>
        <v>90</v>
      </c>
      <c r="O3210" s="54">
        <v>45888</v>
      </c>
      <c r="P3210" s="97">
        <v>1434932</v>
      </c>
      <c r="R3210" t="str">
        <f t="shared" si="78"/>
        <v>Ago/25</v>
      </c>
    </row>
    <row r="3211" spans="2:18" ht="15.75" customHeight="1">
      <c r="B3211" s="54">
        <v>45881</v>
      </c>
      <c r="C3211" s="55" t="s">
        <v>76</v>
      </c>
      <c r="D3211" s="55">
        <v>2025</v>
      </c>
      <c r="E3211" s="56">
        <v>72</v>
      </c>
      <c r="F3211" s="58" t="s">
        <v>188</v>
      </c>
      <c r="G3211" s="57" t="s">
        <v>96</v>
      </c>
      <c r="H3211" s="58" t="s">
        <v>223</v>
      </c>
      <c r="I3211" s="59" t="s">
        <v>42</v>
      </c>
      <c r="J3211" s="96">
        <v>7.5</v>
      </c>
      <c r="K3211" s="60">
        <f t="shared" si="73"/>
        <v>540</v>
      </c>
      <c r="L3211" s="60"/>
      <c r="M3211" s="55"/>
      <c r="N3211" s="60">
        <f t="shared" si="76"/>
        <v>540</v>
      </c>
      <c r="O3211" s="54">
        <v>45888</v>
      </c>
      <c r="P3211" s="97">
        <v>1434932</v>
      </c>
      <c r="R3211" t="str">
        <f t="shared" si="78"/>
        <v>Ago/25</v>
      </c>
    </row>
    <row r="3212" spans="2:18" ht="15.75" customHeight="1">
      <c r="B3212" s="54">
        <v>45881</v>
      </c>
      <c r="C3212" s="55" t="s">
        <v>76</v>
      </c>
      <c r="D3212" s="55">
        <v>2025</v>
      </c>
      <c r="E3212" s="56">
        <v>48</v>
      </c>
      <c r="F3212" s="58" t="s">
        <v>191</v>
      </c>
      <c r="G3212" s="57" t="s">
        <v>96</v>
      </c>
      <c r="H3212" s="58" t="s">
        <v>223</v>
      </c>
      <c r="I3212" s="59" t="s">
        <v>42</v>
      </c>
      <c r="J3212" s="96">
        <v>7.5</v>
      </c>
      <c r="K3212" s="60">
        <f t="shared" si="73"/>
        <v>360</v>
      </c>
      <c r="L3212" s="60"/>
      <c r="M3212" s="55"/>
      <c r="N3212" s="60">
        <f t="shared" si="76"/>
        <v>360</v>
      </c>
      <c r="O3212" s="54">
        <v>45888</v>
      </c>
      <c r="P3212" s="97">
        <v>1434932</v>
      </c>
      <c r="R3212" t="str">
        <f t="shared" si="78"/>
        <v>Ago/25</v>
      </c>
    </row>
    <row r="3213" spans="2:18" ht="15.75" customHeight="1">
      <c r="B3213" s="54">
        <v>45881</v>
      </c>
      <c r="C3213" s="55" t="s">
        <v>76</v>
      </c>
      <c r="D3213" s="55">
        <v>2025</v>
      </c>
      <c r="E3213" s="56">
        <v>21</v>
      </c>
      <c r="F3213" s="58" t="s">
        <v>597</v>
      </c>
      <c r="G3213" s="57" t="s">
        <v>96</v>
      </c>
      <c r="H3213" s="58" t="s">
        <v>223</v>
      </c>
      <c r="I3213" s="59" t="s">
        <v>42</v>
      </c>
      <c r="J3213" s="96">
        <v>1.39</v>
      </c>
      <c r="K3213" s="60">
        <f t="shared" si="73"/>
        <v>29.189999999999998</v>
      </c>
      <c r="L3213" s="60"/>
      <c r="M3213" s="55"/>
      <c r="N3213" s="60">
        <f t="shared" si="76"/>
        <v>29.189999999999998</v>
      </c>
      <c r="O3213" s="54">
        <v>45888</v>
      </c>
      <c r="P3213" s="97">
        <v>1434932</v>
      </c>
      <c r="R3213" t="str">
        <f t="shared" si="78"/>
        <v>Ago/25</v>
      </c>
    </row>
    <row r="3214" spans="2:18" ht="15.75" customHeight="1">
      <c r="B3214" s="54">
        <v>45881</v>
      </c>
      <c r="C3214" s="55" t="s">
        <v>76</v>
      </c>
      <c r="D3214" s="55">
        <v>2025</v>
      </c>
      <c r="E3214" s="56">
        <v>42</v>
      </c>
      <c r="F3214" s="58" t="s">
        <v>598</v>
      </c>
      <c r="G3214" s="57" t="s">
        <v>96</v>
      </c>
      <c r="H3214" s="58" t="s">
        <v>223</v>
      </c>
      <c r="I3214" s="59" t="s">
        <v>42</v>
      </c>
      <c r="J3214" s="96">
        <v>1.39</v>
      </c>
      <c r="K3214" s="60">
        <f t="shared" si="73"/>
        <v>58.379999999999995</v>
      </c>
      <c r="L3214" s="60"/>
      <c r="M3214" s="55"/>
      <c r="N3214" s="60">
        <f t="shared" si="76"/>
        <v>58.379999999999995</v>
      </c>
      <c r="O3214" s="54">
        <v>45888</v>
      </c>
      <c r="P3214" s="97">
        <v>1434932</v>
      </c>
      <c r="R3214" t="str">
        <f t="shared" si="78"/>
        <v>Ago/25</v>
      </c>
    </row>
    <row r="3215" spans="2:18" ht="15.75" customHeight="1">
      <c r="B3215" s="54">
        <v>45881</v>
      </c>
      <c r="C3215" s="55" t="s">
        <v>76</v>
      </c>
      <c r="D3215" s="55">
        <v>2025</v>
      </c>
      <c r="E3215" s="56">
        <v>63</v>
      </c>
      <c r="F3215" s="58" t="s">
        <v>600</v>
      </c>
      <c r="G3215" s="57" t="s">
        <v>96</v>
      </c>
      <c r="H3215" s="58" t="s">
        <v>223</v>
      </c>
      <c r="I3215" s="59" t="s">
        <v>42</v>
      </c>
      <c r="J3215" s="96">
        <v>1.39</v>
      </c>
      <c r="K3215" s="60">
        <f t="shared" si="73"/>
        <v>87.57</v>
      </c>
      <c r="L3215" s="60"/>
      <c r="M3215" s="55"/>
      <c r="N3215" s="60">
        <f t="shared" si="76"/>
        <v>87.57</v>
      </c>
      <c r="O3215" s="54">
        <v>45888</v>
      </c>
      <c r="P3215" s="97">
        <v>1434932</v>
      </c>
      <c r="R3215" t="str">
        <f t="shared" si="78"/>
        <v>Ago/25</v>
      </c>
    </row>
    <row r="3216" spans="2:18" ht="15.75" customHeight="1">
      <c r="B3216" s="54">
        <v>45881</v>
      </c>
      <c r="C3216" s="55" t="s">
        <v>76</v>
      </c>
      <c r="D3216" s="55">
        <v>2025</v>
      </c>
      <c r="E3216" s="56">
        <v>1</v>
      </c>
      <c r="F3216" s="58" t="s">
        <v>843</v>
      </c>
      <c r="G3216" s="57" t="s">
        <v>40</v>
      </c>
      <c r="H3216" s="58" t="s">
        <v>223</v>
      </c>
      <c r="I3216" s="59" t="s">
        <v>42</v>
      </c>
      <c r="J3216" s="96">
        <v>107.06</v>
      </c>
      <c r="K3216" s="60">
        <f t="shared" si="73"/>
        <v>107.06</v>
      </c>
      <c r="L3216" s="60"/>
      <c r="M3216" s="55"/>
      <c r="N3216" s="60">
        <f t="shared" si="76"/>
        <v>107.06</v>
      </c>
      <c r="O3216" s="54">
        <v>45888</v>
      </c>
      <c r="P3216" s="97">
        <v>1434932</v>
      </c>
      <c r="R3216" t="str">
        <f t="shared" si="78"/>
        <v>Ago/25</v>
      </c>
    </row>
    <row r="3217" spans="2:18" ht="15.75" customHeight="1">
      <c r="B3217" s="54">
        <v>45881</v>
      </c>
      <c r="C3217" s="55" t="s">
        <v>76</v>
      </c>
      <c r="D3217" s="55">
        <v>2025</v>
      </c>
      <c r="E3217" s="56">
        <v>21</v>
      </c>
      <c r="F3217" s="58" t="s">
        <v>1135</v>
      </c>
      <c r="G3217" s="57" t="s">
        <v>96</v>
      </c>
      <c r="H3217" s="58" t="s">
        <v>223</v>
      </c>
      <c r="I3217" s="59" t="s">
        <v>42</v>
      </c>
      <c r="J3217" s="96">
        <v>1.91</v>
      </c>
      <c r="K3217" s="60">
        <f t="shared" si="73"/>
        <v>40.11</v>
      </c>
      <c r="L3217" s="60"/>
      <c r="M3217" s="55"/>
      <c r="N3217" s="60">
        <f t="shared" si="76"/>
        <v>40.11</v>
      </c>
      <c r="O3217" s="54">
        <v>45888</v>
      </c>
      <c r="P3217" s="97">
        <v>1434932</v>
      </c>
      <c r="R3217" t="str">
        <f t="shared" si="78"/>
        <v>Ago/25</v>
      </c>
    </row>
    <row r="3218" spans="2:18" ht="15.75" customHeight="1">
      <c r="B3218" s="54">
        <v>45881</v>
      </c>
      <c r="C3218" s="55" t="s">
        <v>76</v>
      </c>
      <c r="D3218" s="55">
        <v>2025</v>
      </c>
      <c r="E3218" s="56">
        <v>21</v>
      </c>
      <c r="F3218" s="58" t="s">
        <v>593</v>
      </c>
      <c r="G3218" s="57" t="s">
        <v>96</v>
      </c>
      <c r="H3218" s="58" t="s">
        <v>223</v>
      </c>
      <c r="I3218" s="59" t="s">
        <v>42</v>
      </c>
      <c r="J3218" s="96">
        <v>1.91</v>
      </c>
      <c r="K3218" s="60">
        <f t="shared" si="73"/>
        <v>40.11</v>
      </c>
      <c r="L3218" s="60"/>
      <c r="M3218" s="55"/>
      <c r="N3218" s="60">
        <f t="shared" si="76"/>
        <v>40.11</v>
      </c>
      <c r="O3218" s="54">
        <v>45888</v>
      </c>
      <c r="P3218" s="97">
        <v>1434932</v>
      </c>
      <c r="R3218" t="str">
        <f t="shared" si="78"/>
        <v>Ago/25</v>
      </c>
    </row>
    <row r="3219" spans="2:18" ht="15.75" customHeight="1">
      <c r="B3219" s="54">
        <v>45881</v>
      </c>
      <c r="C3219" s="55" t="s">
        <v>76</v>
      </c>
      <c r="D3219" s="55">
        <v>2025</v>
      </c>
      <c r="E3219" s="56">
        <v>63</v>
      </c>
      <c r="F3219" s="58" t="s">
        <v>595</v>
      </c>
      <c r="G3219" s="57" t="s">
        <v>96</v>
      </c>
      <c r="H3219" s="58" t="s">
        <v>223</v>
      </c>
      <c r="I3219" s="59" t="s">
        <v>42</v>
      </c>
      <c r="J3219" s="96">
        <v>1.91</v>
      </c>
      <c r="K3219" s="60">
        <f t="shared" ref="K3219:K3473" si="79">E3219*J3219</f>
        <v>120.33</v>
      </c>
      <c r="L3219" s="60"/>
      <c r="M3219" s="55"/>
      <c r="N3219" s="60">
        <f t="shared" si="76"/>
        <v>120.33</v>
      </c>
      <c r="O3219" s="54">
        <v>45888</v>
      </c>
      <c r="P3219" s="97">
        <v>1434932</v>
      </c>
      <c r="R3219" t="str">
        <f t="shared" si="78"/>
        <v>Ago/25</v>
      </c>
    </row>
    <row r="3220" spans="2:18" ht="15.75" customHeight="1">
      <c r="B3220" s="54">
        <v>45881</v>
      </c>
      <c r="C3220" s="55" t="s">
        <v>76</v>
      </c>
      <c r="D3220" s="55">
        <v>2025</v>
      </c>
      <c r="E3220" s="56">
        <v>2</v>
      </c>
      <c r="F3220" s="58" t="s">
        <v>378</v>
      </c>
      <c r="G3220" s="57" t="s">
        <v>46</v>
      </c>
      <c r="H3220" s="58" t="s">
        <v>379</v>
      </c>
      <c r="I3220" s="59" t="s">
        <v>42</v>
      </c>
      <c r="J3220" s="96">
        <v>450</v>
      </c>
      <c r="K3220" s="60">
        <f t="shared" si="79"/>
        <v>900</v>
      </c>
      <c r="L3220" s="60"/>
      <c r="M3220" s="55"/>
      <c r="N3220" s="60">
        <f t="shared" si="76"/>
        <v>900</v>
      </c>
      <c r="O3220" s="54">
        <v>45881</v>
      </c>
      <c r="P3220" s="97">
        <v>0</v>
      </c>
      <c r="R3220" t="str">
        <f t="shared" si="78"/>
        <v>Ago/25</v>
      </c>
    </row>
    <row r="3221" spans="2:18" ht="15.75" customHeight="1">
      <c r="B3221" s="54">
        <v>45882</v>
      </c>
      <c r="C3221" s="55" t="s">
        <v>76</v>
      </c>
      <c r="D3221" s="55">
        <v>2025</v>
      </c>
      <c r="E3221" s="56">
        <v>4</v>
      </c>
      <c r="F3221" s="58" t="s">
        <v>64</v>
      </c>
      <c r="G3221" s="57" t="s">
        <v>46</v>
      </c>
      <c r="H3221" s="58" t="s">
        <v>65</v>
      </c>
      <c r="I3221" s="59" t="s">
        <v>42</v>
      </c>
      <c r="J3221" s="96">
        <v>32.99</v>
      </c>
      <c r="K3221" s="60">
        <f t="shared" si="79"/>
        <v>131.96</v>
      </c>
      <c r="L3221" s="60"/>
      <c r="M3221" s="55"/>
      <c r="N3221" s="60">
        <f t="shared" si="76"/>
        <v>131.96</v>
      </c>
      <c r="O3221" s="54">
        <v>45888</v>
      </c>
      <c r="P3221" s="97">
        <v>23197</v>
      </c>
      <c r="R3221" t="str">
        <f t="shared" si="78"/>
        <v>Ago/25</v>
      </c>
    </row>
    <row r="3222" spans="2:18" ht="15.75" customHeight="1">
      <c r="B3222" s="54">
        <v>45882</v>
      </c>
      <c r="C3222" s="55" t="s">
        <v>76</v>
      </c>
      <c r="D3222" s="55">
        <v>2025</v>
      </c>
      <c r="E3222" s="56">
        <v>5</v>
      </c>
      <c r="F3222" s="58" t="s">
        <v>66</v>
      </c>
      <c r="G3222" s="57" t="s">
        <v>46</v>
      </c>
      <c r="H3222" s="58" t="s">
        <v>65</v>
      </c>
      <c r="I3222" s="59" t="s">
        <v>42</v>
      </c>
      <c r="J3222" s="96">
        <v>27</v>
      </c>
      <c r="K3222" s="60">
        <f t="shared" si="79"/>
        <v>135</v>
      </c>
      <c r="L3222" s="60"/>
      <c r="M3222" s="55"/>
      <c r="N3222" s="60">
        <f t="shared" si="76"/>
        <v>135</v>
      </c>
      <c r="O3222" s="54">
        <v>45888</v>
      </c>
      <c r="P3222" s="97">
        <v>23197</v>
      </c>
      <c r="R3222" t="str">
        <f t="shared" si="78"/>
        <v>Ago/25</v>
      </c>
    </row>
    <row r="3223" spans="2:18" ht="15.75" customHeight="1">
      <c r="B3223" s="54">
        <v>45882</v>
      </c>
      <c r="C3223" s="55" t="s">
        <v>76</v>
      </c>
      <c r="D3223" s="55">
        <v>2025</v>
      </c>
      <c r="E3223" s="56">
        <v>3</v>
      </c>
      <c r="F3223" s="58" t="s">
        <v>1119</v>
      </c>
      <c r="G3223" s="57" t="s">
        <v>40</v>
      </c>
      <c r="H3223" s="58" t="s">
        <v>181</v>
      </c>
      <c r="I3223" s="59" t="s">
        <v>42</v>
      </c>
      <c r="J3223" s="96">
        <v>225</v>
      </c>
      <c r="K3223" s="60">
        <f t="shared" si="79"/>
        <v>675</v>
      </c>
      <c r="L3223" s="60"/>
      <c r="M3223" s="55"/>
      <c r="N3223" s="60">
        <f t="shared" si="76"/>
        <v>675</v>
      </c>
      <c r="O3223" s="54">
        <v>45896</v>
      </c>
      <c r="P3223" s="97">
        <v>6876</v>
      </c>
      <c r="R3223" t="str">
        <f t="shared" si="78"/>
        <v>Ago/25</v>
      </c>
    </row>
    <row r="3224" spans="2:18" ht="15.75" customHeight="1">
      <c r="B3224" s="54">
        <v>45882</v>
      </c>
      <c r="C3224" s="55" t="s">
        <v>76</v>
      </c>
      <c r="D3224" s="55">
        <v>2025</v>
      </c>
      <c r="E3224" s="56">
        <v>2</v>
      </c>
      <c r="F3224" s="58" t="s">
        <v>196</v>
      </c>
      <c r="G3224" s="57" t="s">
        <v>46</v>
      </c>
      <c r="H3224" s="58" t="s">
        <v>195</v>
      </c>
      <c r="I3224" s="59" t="s">
        <v>42</v>
      </c>
      <c r="J3224" s="96">
        <v>231.6</v>
      </c>
      <c r="K3224" s="60">
        <f t="shared" si="79"/>
        <v>463.2</v>
      </c>
      <c r="L3224" s="60"/>
      <c r="M3224" s="55"/>
      <c r="N3224" s="60">
        <f t="shared" si="76"/>
        <v>463.2</v>
      </c>
      <c r="O3224" s="54">
        <v>45890</v>
      </c>
      <c r="P3224" s="97">
        <v>311127</v>
      </c>
      <c r="R3224" t="str">
        <f t="shared" si="78"/>
        <v>Ago/25</v>
      </c>
    </row>
    <row r="3225" spans="2:18" ht="15.75" customHeight="1">
      <c r="B3225" s="54">
        <v>45882</v>
      </c>
      <c r="C3225" s="55" t="s">
        <v>76</v>
      </c>
      <c r="D3225" s="55">
        <v>2025</v>
      </c>
      <c r="E3225" s="56">
        <v>1</v>
      </c>
      <c r="F3225" s="58" t="s">
        <v>1095</v>
      </c>
      <c r="G3225" s="57" t="s">
        <v>46</v>
      </c>
      <c r="H3225" s="58" t="s">
        <v>195</v>
      </c>
      <c r="I3225" s="59" t="s">
        <v>42</v>
      </c>
      <c r="J3225" s="96">
        <v>310.95</v>
      </c>
      <c r="K3225" s="60">
        <f t="shared" si="79"/>
        <v>310.95</v>
      </c>
      <c r="L3225" s="60"/>
      <c r="M3225" s="55"/>
      <c r="N3225" s="60">
        <f t="shared" si="76"/>
        <v>310.95</v>
      </c>
      <c r="O3225" s="54">
        <v>45890</v>
      </c>
      <c r="P3225" s="97">
        <v>311127</v>
      </c>
      <c r="R3225" t="str">
        <f t="shared" si="78"/>
        <v>Ago/25</v>
      </c>
    </row>
    <row r="3226" spans="2:18" ht="15.75" customHeight="1">
      <c r="B3226" s="54">
        <v>45882</v>
      </c>
      <c r="C3226" s="55" t="s">
        <v>76</v>
      </c>
      <c r="D3226" s="55">
        <v>2025</v>
      </c>
      <c r="E3226" s="56">
        <v>8</v>
      </c>
      <c r="F3226" s="58" t="s">
        <v>814</v>
      </c>
      <c r="G3226" s="57" t="s">
        <v>40</v>
      </c>
      <c r="H3226" s="58" t="s">
        <v>223</v>
      </c>
      <c r="I3226" s="59" t="s">
        <v>42</v>
      </c>
      <c r="J3226" s="96">
        <v>100</v>
      </c>
      <c r="K3226" s="60">
        <f t="shared" si="79"/>
        <v>800</v>
      </c>
      <c r="L3226" s="60"/>
      <c r="M3226" s="55"/>
      <c r="N3226" s="60">
        <f t="shared" si="76"/>
        <v>800</v>
      </c>
      <c r="O3226" s="54">
        <v>45888</v>
      </c>
      <c r="P3226" s="97">
        <v>1434933</v>
      </c>
      <c r="R3226" t="str">
        <f t="shared" si="78"/>
        <v>Ago/25</v>
      </c>
    </row>
    <row r="3227" spans="2:18" ht="15.75" customHeight="1">
      <c r="B3227" s="54">
        <v>45883</v>
      </c>
      <c r="C3227" s="55" t="s">
        <v>76</v>
      </c>
      <c r="D3227" s="55">
        <v>2025</v>
      </c>
      <c r="E3227" s="56">
        <v>5</v>
      </c>
      <c r="F3227" s="58" t="s">
        <v>64</v>
      </c>
      <c r="G3227" s="57" t="s">
        <v>46</v>
      </c>
      <c r="H3227" s="58" t="s">
        <v>65</v>
      </c>
      <c r="I3227" s="59" t="s">
        <v>42</v>
      </c>
      <c r="J3227" s="96">
        <v>32.99</v>
      </c>
      <c r="K3227" s="60">
        <f t="shared" si="79"/>
        <v>164.95000000000002</v>
      </c>
      <c r="L3227" s="60"/>
      <c r="M3227" s="55"/>
      <c r="N3227" s="60">
        <f t="shared" si="76"/>
        <v>164.95000000000002</v>
      </c>
      <c r="O3227" s="54">
        <v>45888</v>
      </c>
      <c r="P3227" s="97">
        <v>23228</v>
      </c>
      <c r="R3227" t="str">
        <f t="shared" si="78"/>
        <v>Ago/25</v>
      </c>
    </row>
    <row r="3228" spans="2:18" ht="15.75" customHeight="1">
      <c r="B3228" s="54">
        <v>45883</v>
      </c>
      <c r="C3228" s="55" t="s">
        <v>76</v>
      </c>
      <c r="D3228" s="55">
        <v>2025</v>
      </c>
      <c r="E3228" s="56">
        <v>4</v>
      </c>
      <c r="F3228" s="58" t="s">
        <v>66</v>
      </c>
      <c r="G3228" s="57" t="s">
        <v>46</v>
      </c>
      <c r="H3228" s="58" t="s">
        <v>65</v>
      </c>
      <c r="I3228" s="59" t="s">
        <v>42</v>
      </c>
      <c r="J3228" s="96">
        <v>27</v>
      </c>
      <c r="K3228" s="60">
        <f t="shared" si="79"/>
        <v>108</v>
      </c>
      <c r="L3228" s="60"/>
      <c r="M3228" s="55"/>
      <c r="N3228" s="60">
        <f t="shared" si="76"/>
        <v>108</v>
      </c>
      <c r="O3228" s="54">
        <v>45888</v>
      </c>
      <c r="P3228" s="97">
        <v>23228</v>
      </c>
      <c r="R3228" t="str">
        <f t="shared" si="78"/>
        <v>Ago/25</v>
      </c>
    </row>
    <row r="3229" spans="2:18" ht="15.75" customHeight="1">
      <c r="B3229" s="54">
        <v>45883</v>
      </c>
      <c r="C3229" s="55" t="s">
        <v>76</v>
      </c>
      <c r="D3229" s="55">
        <v>2025</v>
      </c>
      <c r="E3229" s="56">
        <v>2</v>
      </c>
      <c r="F3229" s="58" t="s">
        <v>1036</v>
      </c>
      <c r="G3229" s="57" t="s">
        <v>46</v>
      </c>
      <c r="H3229" s="58" t="s">
        <v>65</v>
      </c>
      <c r="I3229" s="59" t="s">
        <v>42</v>
      </c>
      <c r="J3229" s="96">
        <v>35.99</v>
      </c>
      <c r="K3229" s="60">
        <f t="shared" si="79"/>
        <v>71.98</v>
      </c>
      <c r="L3229" s="60"/>
      <c r="M3229" s="55"/>
      <c r="N3229" s="60">
        <f t="shared" si="76"/>
        <v>71.98</v>
      </c>
      <c r="O3229" s="54">
        <v>45888</v>
      </c>
      <c r="P3229" s="97">
        <v>23228</v>
      </c>
      <c r="R3229" t="str">
        <f t="shared" si="78"/>
        <v>Ago/25</v>
      </c>
    </row>
    <row r="3230" spans="2:18" ht="15.75" customHeight="1">
      <c r="B3230" s="54">
        <v>45884</v>
      </c>
      <c r="C3230" s="55" t="s">
        <v>76</v>
      </c>
      <c r="D3230" s="55">
        <v>2025</v>
      </c>
      <c r="E3230" s="56">
        <v>1</v>
      </c>
      <c r="F3230" s="58" t="s">
        <v>803</v>
      </c>
      <c r="G3230" s="57" t="s">
        <v>108</v>
      </c>
      <c r="H3230" s="58" t="s">
        <v>694</v>
      </c>
      <c r="I3230" s="59" t="s">
        <v>42</v>
      </c>
      <c r="J3230" s="96">
        <v>1100</v>
      </c>
      <c r="K3230" s="60">
        <f t="shared" si="79"/>
        <v>1100</v>
      </c>
      <c r="L3230" s="60"/>
      <c r="M3230" s="55"/>
      <c r="N3230" s="60">
        <f t="shared" si="76"/>
        <v>1100</v>
      </c>
      <c r="O3230" s="54">
        <v>45884</v>
      </c>
      <c r="P3230" s="97">
        <v>0</v>
      </c>
      <c r="R3230" t="str">
        <f t="shared" si="78"/>
        <v>Ago/25</v>
      </c>
    </row>
    <row r="3231" spans="2:18" ht="15.75" customHeight="1">
      <c r="B3231" s="54">
        <v>45884</v>
      </c>
      <c r="C3231" s="55" t="s">
        <v>76</v>
      </c>
      <c r="D3231" s="55">
        <v>2025</v>
      </c>
      <c r="E3231" s="56">
        <v>10</v>
      </c>
      <c r="F3231" s="58" t="s">
        <v>81</v>
      </c>
      <c r="G3231" s="57" t="s">
        <v>77</v>
      </c>
      <c r="H3231" s="58" t="s">
        <v>78</v>
      </c>
      <c r="I3231" s="59" t="s">
        <v>42</v>
      </c>
      <c r="J3231" s="96">
        <v>510</v>
      </c>
      <c r="K3231" s="60">
        <f t="shared" si="79"/>
        <v>5100</v>
      </c>
      <c r="L3231" s="60"/>
      <c r="M3231" s="55"/>
      <c r="N3231" s="60">
        <f t="shared" si="76"/>
        <v>5100</v>
      </c>
      <c r="O3231" s="54">
        <v>45888</v>
      </c>
      <c r="P3231" s="97">
        <v>1607</v>
      </c>
      <c r="R3231" t="str">
        <f t="shared" si="78"/>
        <v>Ago/25</v>
      </c>
    </row>
    <row r="3232" spans="2:18" ht="15.75" customHeight="1">
      <c r="B3232" s="54">
        <v>45884</v>
      </c>
      <c r="C3232" s="55" t="s">
        <v>76</v>
      </c>
      <c r="D3232" s="55">
        <v>2025</v>
      </c>
      <c r="E3232" s="56">
        <v>1</v>
      </c>
      <c r="F3232" s="58" t="s">
        <v>75</v>
      </c>
      <c r="G3232" s="57" t="s">
        <v>77</v>
      </c>
      <c r="H3232" s="58" t="s">
        <v>78</v>
      </c>
      <c r="I3232" s="59" t="s">
        <v>42</v>
      </c>
      <c r="J3232" s="96">
        <v>435</v>
      </c>
      <c r="K3232" s="60">
        <f t="shared" si="79"/>
        <v>435</v>
      </c>
      <c r="L3232" s="60"/>
      <c r="M3232" s="55"/>
      <c r="N3232" s="60">
        <f t="shared" si="76"/>
        <v>435</v>
      </c>
      <c r="O3232" s="54">
        <v>45888</v>
      </c>
      <c r="P3232" s="97">
        <v>1607</v>
      </c>
      <c r="R3232" t="str">
        <f t="shared" si="78"/>
        <v>Ago/25</v>
      </c>
    </row>
    <row r="3233" spans="2:18" ht="15.75" customHeight="1">
      <c r="B3233" s="54">
        <v>45884</v>
      </c>
      <c r="C3233" s="55" t="s">
        <v>76</v>
      </c>
      <c r="D3233" s="55">
        <v>2025</v>
      </c>
      <c r="E3233" s="56">
        <v>8</v>
      </c>
      <c r="F3233" s="58" t="s">
        <v>64</v>
      </c>
      <c r="G3233" s="57" t="s">
        <v>46</v>
      </c>
      <c r="H3233" s="58" t="s">
        <v>65</v>
      </c>
      <c r="I3233" s="59" t="s">
        <v>42</v>
      </c>
      <c r="J3233" s="96">
        <v>32.99</v>
      </c>
      <c r="K3233" s="60">
        <f t="shared" si="79"/>
        <v>263.92</v>
      </c>
      <c r="L3233" s="60"/>
      <c r="M3233" s="55"/>
      <c r="N3233" s="60">
        <f t="shared" si="76"/>
        <v>263.92</v>
      </c>
      <c r="O3233" s="54">
        <v>45888</v>
      </c>
      <c r="P3233" s="97">
        <v>23274</v>
      </c>
      <c r="R3233" t="str">
        <f t="shared" si="78"/>
        <v>Ago/25</v>
      </c>
    </row>
    <row r="3234" spans="2:18" ht="15.75" customHeight="1">
      <c r="B3234" s="54">
        <v>45884</v>
      </c>
      <c r="C3234" s="55" t="s">
        <v>76</v>
      </c>
      <c r="D3234" s="55">
        <v>2025</v>
      </c>
      <c r="E3234" s="56">
        <v>7</v>
      </c>
      <c r="F3234" s="58" t="s">
        <v>66</v>
      </c>
      <c r="G3234" s="57" t="s">
        <v>46</v>
      </c>
      <c r="H3234" s="58" t="s">
        <v>65</v>
      </c>
      <c r="I3234" s="59" t="s">
        <v>42</v>
      </c>
      <c r="J3234" s="96">
        <v>27</v>
      </c>
      <c r="K3234" s="60">
        <f t="shared" si="79"/>
        <v>189</v>
      </c>
      <c r="L3234" s="60"/>
      <c r="M3234" s="55"/>
      <c r="N3234" s="60">
        <f t="shared" si="76"/>
        <v>189</v>
      </c>
      <c r="O3234" s="54">
        <v>45888</v>
      </c>
      <c r="P3234" s="97">
        <v>23274</v>
      </c>
      <c r="R3234" t="str">
        <f t="shared" si="78"/>
        <v>Ago/25</v>
      </c>
    </row>
    <row r="3235" spans="2:18" ht="15.75" customHeight="1">
      <c r="B3235" s="54">
        <v>45884</v>
      </c>
      <c r="C3235" s="55" t="s">
        <v>76</v>
      </c>
      <c r="D3235" s="55">
        <v>2025</v>
      </c>
      <c r="E3235" s="56">
        <v>5</v>
      </c>
      <c r="F3235" s="58" t="s">
        <v>1036</v>
      </c>
      <c r="G3235" s="57" t="s">
        <v>46</v>
      </c>
      <c r="H3235" s="58" t="s">
        <v>65</v>
      </c>
      <c r="I3235" s="59" t="s">
        <v>42</v>
      </c>
      <c r="J3235" s="96">
        <v>35.99</v>
      </c>
      <c r="K3235" s="60">
        <f t="shared" si="79"/>
        <v>179.95000000000002</v>
      </c>
      <c r="L3235" s="60"/>
      <c r="M3235" s="55"/>
      <c r="N3235" s="60">
        <f t="shared" si="76"/>
        <v>179.95000000000002</v>
      </c>
      <c r="O3235" s="54">
        <v>45888</v>
      </c>
      <c r="P3235" s="97">
        <v>23274</v>
      </c>
      <c r="R3235" t="str">
        <f t="shared" si="78"/>
        <v>Ago/25</v>
      </c>
    </row>
    <row r="3236" spans="2:18" ht="15.75" customHeight="1">
      <c r="B3236" s="54">
        <v>45884</v>
      </c>
      <c r="C3236" s="55" t="s">
        <v>76</v>
      </c>
      <c r="D3236" s="55">
        <v>2025</v>
      </c>
      <c r="E3236" s="56">
        <v>1</v>
      </c>
      <c r="F3236" s="58" t="s">
        <v>196</v>
      </c>
      <c r="G3236" s="57" t="s">
        <v>46</v>
      </c>
      <c r="H3236" s="58" t="s">
        <v>195</v>
      </c>
      <c r="I3236" s="59" t="s">
        <v>42</v>
      </c>
      <c r="J3236" s="96">
        <v>231.6</v>
      </c>
      <c r="K3236" s="60">
        <f t="shared" si="79"/>
        <v>231.6</v>
      </c>
      <c r="L3236" s="60"/>
      <c r="M3236" s="55"/>
      <c r="N3236" s="60">
        <f t="shared" si="76"/>
        <v>231.6</v>
      </c>
      <c r="O3236" s="54">
        <v>45894</v>
      </c>
      <c r="P3236" s="97">
        <v>311497</v>
      </c>
      <c r="R3236" t="str">
        <f t="shared" si="78"/>
        <v>Ago/25</v>
      </c>
    </row>
    <row r="3237" spans="2:18" ht="15.75" customHeight="1">
      <c r="B3237" s="54">
        <v>45884</v>
      </c>
      <c r="C3237" s="55" t="s">
        <v>76</v>
      </c>
      <c r="D3237" s="55">
        <v>2025</v>
      </c>
      <c r="E3237" s="56">
        <v>1</v>
      </c>
      <c r="F3237" s="58" t="s">
        <v>531</v>
      </c>
      <c r="G3237" s="57" t="s">
        <v>46</v>
      </c>
      <c r="H3237" s="58" t="s">
        <v>1102</v>
      </c>
      <c r="I3237" s="59" t="s">
        <v>42</v>
      </c>
      <c r="J3237" s="96">
        <v>150</v>
      </c>
      <c r="K3237" s="60">
        <f t="shared" si="79"/>
        <v>150</v>
      </c>
      <c r="L3237" s="60"/>
      <c r="M3237" s="55"/>
      <c r="N3237" s="60">
        <f t="shared" si="76"/>
        <v>150</v>
      </c>
      <c r="O3237" s="54">
        <v>45884</v>
      </c>
      <c r="P3237" s="97">
        <v>0</v>
      </c>
      <c r="R3237" t="str">
        <f t="shared" si="78"/>
        <v>Ago/25</v>
      </c>
    </row>
    <row r="3238" spans="2:18" ht="15.75" customHeight="1">
      <c r="B3238" s="54">
        <v>45884</v>
      </c>
      <c r="C3238" s="55" t="s">
        <v>76</v>
      </c>
      <c r="D3238" s="55">
        <v>2025</v>
      </c>
      <c r="E3238" s="56">
        <v>3</v>
      </c>
      <c r="F3238" s="58" t="s">
        <v>355</v>
      </c>
      <c r="G3238" s="57" t="s">
        <v>40</v>
      </c>
      <c r="H3238" s="58" t="s">
        <v>1102</v>
      </c>
      <c r="I3238" s="59" t="s">
        <v>42</v>
      </c>
      <c r="J3238" s="96">
        <v>132</v>
      </c>
      <c r="K3238" s="60">
        <f t="shared" si="79"/>
        <v>396</v>
      </c>
      <c r="L3238" s="60"/>
      <c r="M3238" s="55"/>
      <c r="N3238" s="60">
        <f t="shared" si="76"/>
        <v>396</v>
      </c>
      <c r="O3238" s="54">
        <v>45884</v>
      </c>
      <c r="P3238" s="97">
        <v>0</v>
      </c>
      <c r="R3238" t="str">
        <f t="shared" si="78"/>
        <v>Ago/25</v>
      </c>
    </row>
    <row r="3239" spans="2:18" ht="15.75" customHeight="1">
      <c r="B3239" s="54">
        <v>45885</v>
      </c>
      <c r="C3239" s="55" t="s">
        <v>76</v>
      </c>
      <c r="D3239" s="55">
        <v>2025</v>
      </c>
      <c r="E3239" s="56">
        <v>1</v>
      </c>
      <c r="F3239" s="58" t="s">
        <v>1087</v>
      </c>
      <c r="G3239" s="57" t="s">
        <v>108</v>
      </c>
      <c r="H3239" s="58" t="s">
        <v>159</v>
      </c>
      <c r="I3239" s="59" t="s">
        <v>42</v>
      </c>
      <c r="J3239" s="96">
        <v>700</v>
      </c>
      <c r="K3239" s="60">
        <f t="shared" si="79"/>
        <v>700</v>
      </c>
      <c r="L3239" s="60"/>
      <c r="M3239" s="55"/>
      <c r="N3239" s="60">
        <f t="shared" si="76"/>
        <v>700</v>
      </c>
      <c r="O3239" s="54">
        <v>45885</v>
      </c>
      <c r="P3239" s="97">
        <v>0</v>
      </c>
      <c r="R3239" t="str">
        <f t="shared" si="78"/>
        <v>Ago/25</v>
      </c>
    </row>
    <row r="3240" spans="2:18" ht="15.75" customHeight="1">
      <c r="B3240" s="54">
        <v>45885</v>
      </c>
      <c r="C3240" s="55" t="s">
        <v>76</v>
      </c>
      <c r="D3240" s="55">
        <v>2025</v>
      </c>
      <c r="E3240" s="56">
        <v>8</v>
      </c>
      <c r="F3240" s="58" t="s">
        <v>81</v>
      </c>
      <c r="G3240" s="57" t="s">
        <v>77</v>
      </c>
      <c r="H3240" s="58" t="s">
        <v>78</v>
      </c>
      <c r="I3240" s="59" t="s">
        <v>42</v>
      </c>
      <c r="J3240" s="96">
        <v>510</v>
      </c>
      <c r="K3240" s="60">
        <f t="shared" si="79"/>
        <v>4080</v>
      </c>
      <c r="L3240" s="60"/>
      <c r="M3240" s="55"/>
      <c r="N3240" s="60">
        <f t="shared" si="76"/>
        <v>4080</v>
      </c>
      <c r="O3240" s="54">
        <v>45888</v>
      </c>
      <c r="P3240" s="97">
        <v>1620</v>
      </c>
      <c r="R3240" t="str">
        <f t="shared" si="78"/>
        <v>Ago/25</v>
      </c>
    </row>
    <row r="3241" spans="2:18" ht="15.75" customHeight="1">
      <c r="B3241" s="54">
        <v>45885</v>
      </c>
      <c r="C3241" s="55" t="s">
        <v>76</v>
      </c>
      <c r="D3241" s="55">
        <v>2025</v>
      </c>
      <c r="E3241" s="56">
        <v>14</v>
      </c>
      <c r="F3241" s="58" t="s">
        <v>64</v>
      </c>
      <c r="G3241" s="57" t="s">
        <v>46</v>
      </c>
      <c r="H3241" s="58" t="s">
        <v>65</v>
      </c>
      <c r="I3241" s="59" t="s">
        <v>42</v>
      </c>
      <c r="J3241" s="96">
        <v>32.99</v>
      </c>
      <c r="K3241" s="60">
        <f t="shared" si="79"/>
        <v>461.86</v>
      </c>
      <c r="L3241" s="60"/>
      <c r="M3241" s="55"/>
      <c r="N3241" s="60">
        <f t="shared" si="76"/>
        <v>461.86</v>
      </c>
      <c r="O3241" s="54">
        <v>45899</v>
      </c>
      <c r="P3241" s="97">
        <v>23321</v>
      </c>
      <c r="R3241" t="str">
        <f t="shared" si="78"/>
        <v>Ago/25</v>
      </c>
    </row>
    <row r="3242" spans="2:18" ht="15.75" customHeight="1">
      <c r="B3242" s="54">
        <v>45885</v>
      </c>
      <c r="C3242" s="55" t="s">
        <v>76</v>
      </c>
      <c r="D3242" s="55">
        <v>2025</v>
      </c>
      <c r="E3242" s="56">
        <v>8</v>
      </c>
      <c r="F3242" s="58" t="s">
        <v>66</v>
      </c>
      <c r="G3242" s="57" t="s">
        <v>46</v>
      </c>
      <c r="H3242" s="58" t="s">
        <v>65</v>
      </c>
      <c r="I3242" s="59" t="s">
        <v>42</v>
      </c>
      <c r="J3242" s="96">
        <v>27</v>
      </c>
      <c r="K3242" s="60">
        <f t="shared" si="79"/>
        <v>216</v>
      </c>
      <c r="L3242" s="60"/>
      <c r="M3242" s="55"/>
      <c r="N3242" s="60">
        <f t="shared" si="76"/>
        <v>216</v>
      </c>
      <c r="O3242" s="54">
        <v>45899</v>
      </c>
      <c r="P3242" s="97">
        <v>23321</v>
      </c>
      <c r="R3242" t="str">
        <f t="shared" si="78"/>
        <v>Ago/25</v>
      </c>
    </row>
    <row r="3243" spans="2:18" ht="15.75" customHeight="1">
      <c r="B3243" s="54">
        <v>45885</v>
      </c>
      <c r="C3243" s="55" t="s">
        <v>76</v>
      </c>
      <c r="D3243" s="55">
        <v>2025</v>
      </c>
      <c r="E3243" s="56">
        <v>2</v>
      </c>
      <c r="F3243" s="58" t="s">
        <v>1036</v>
      </c>
      <c r="G3243" s="57" t="s">
        <v>46</v>
      </c>
      <c r="H3243" s="58" t="s">
        <v>65</v>
      </c>
      <c r="I3243" s="59" t="s">
        <v>42</v>
      </c>
      <c r="J3243" s="96">
        <v>35.99</v>
      </c>
      <c r="K3243" s="60">
        <f t="shared" si="79"/>
        <v>71.98</v>
      </c>
      <c r="L3243" s="60"/>
      <c r="M3243" s="55"/>
      <c r="N3243" s="60">
        <f t="shared" si="76"/>
        <v>71.98</v>
      </c>
      <c r="O3243" s="54">
        <v>45899</v>
      </c>
      <c r="P3243" s="97">
        <v>23321</v>
      </c>
      <c r="R3243" t="str">
        <f t="shared" si="78"/>
        <v>Ago/25</v>
      </c>
    </row>
    <row r="3244" spans="2:18" ht="15.75" customHeight="1">
      <c r="B3244" s="54">
        <v>45887</v>
      </c>
      <c r="C3244" s="55" t="s">
        <v>76</v>
      </c>
      <c r="D3244" s="55">
        <v>2025</v>
      </c>
      <c r="E3244" s="56">
        <v>11.2</v>
      </c>
      <c r="F3244" s="58" t="s">
        <v>488</v>
      </c>
      <c r="G3244" s="57" t="s">
        <v>46</v>
      </c>
      <c r="H3244" s="58" t="s">
        <v>250</v>
      </c>
      <c r="I3244" s="59" t="s">
        <v>42</v>
      </c>
      <c r="J3244" s="96">
        <v>33.148200000000003</v>
      </c>
      <c r="K3244" s="60">
        <f t="shared" si="79"/>
        <v>371.25984</v>
      </c>
      <c r="L3244" s="60"/>
      <c r="M3244" s="55"/>
      <c r="N3244" s="60">
        <f t="shared" si="76"/>
        <v>371.25984</v>
      </c>
      <c r="O3244" s="54">
        <v>45893</v>
      </c>
      <c r="P3244" s="97">
        <v>2511783</v>
      </c>
      <c r="R3244" t="str">
        <f t="shared" si="78"/>
        <v>Ago/25</v>
      </c>
    </row>
    <row r="3245" spans="2:18" ht="15.75" customHeight="1">
      <c r="B3245" s="54">
        <v>45887</v>
      </c>
      <c r="C3245" s="55" t="s">
        <v>76</v>
      </c>
      <c r="D3245" s="55">
        <v>2025</v>
      </c>
      <c r="E3245" s="56">
        <v>4.4800000000000004</v>
      </c>
      <c r="F3245" s="58" t="s">
        <v>197</v>
      </c>
      <c r="G3245" s="57" t="s">
        <v>46</v>
      </c>
      <c r="H3245" s="58" t="s">
        <v>250</v>
      </c>
      <c r="I3245" s="59" t="s">
        <v>42</v>
      </c>
      <c r="J3245" s="96">
        <v>40.5</v>
      </c>
      <c r="K3245" s="60">
        <f t="shared" si="79"/>
        <v>181.44000000000003</v>
      </c>
      <c r="L3245" s="60"/>
      <c r="M3245" s="55"/>
      <c r="N3245" s="60">
        <f t="shared" si="76"/>
        <v>181.44000000000003</v>
      </c>
      <c r="O3245" s="54">
        <v>45893</v>
      </c>
      <c r="P3245" s="97">
        <v>2511783</v>
      </c>
      <c r="R3245" t="str">
        <f t="shared" si="78"/>
        <v>Ago/25</v>
      </c>
    </row>
    <row r="3246" spans="2:18" ht="15.75" customHeight="1">
      <c r="B3246" s="54">
        <v>45887</v>
      </c>
      <c r="C3246" s="55" t="s">
        <v>76</v>
      </c>
      <c r="D3246" s="55">
        <v>2025</v>
      </c>
      <c r="E3246" s="56">
        <v>3</v>
      </c>
      <c r="F3246" s="58" t="s">
        <v>573</v>
      </c>
      <c r="G3246" s="57" t="s">
        <v>96</v>
      </c>
      <c r="H3246" s="58" t="s">
        <v>570</v>
      </c>
      <c r="I3246" s="59" t="s">
        <v>42</v>
      </c>
      <c r="J3246" s="96">
        <v>20.88</v>
      </c>
      <c r="K3246" s="60">
        <f t="shared" si="79"/>
        <v>62.64</v>
      </c>
      <c r="L3246" s="60"/>
      <c r="M3246" s="55"/>
      <c r="N3246" s="60">
        <f t="shared" si="76"/>
        <v>62.64</v>
      </c>
      <c r="O3246" s="54">
        <v>45893</v>
      </c>
      <c r="P3246" s="97">
        <v>674843</v>
      </c>
      <c r="R3246" t="str">
        <f t="shared" si="78"/>
        <v>Ago/25</v>
      </c>
    </row>
    <row r="3247" spans="2:18" ht="15.75" customHeight="1">
      <c r="B3247" s="54">
        <v>45887</v>
      </c>
      <c r="C3247" s="55" t="s">
        <v>76</v>
      </c>
      <c r="D3247" s="55">
        <v>2025</v>
      </c>
      <c r="E3247" s="56">
        <v>4</v>
      </c>
      <c r="F3247" s="58" t="s">
        <v>572</v>
      </c>
      <c r="G3247" s="57" t="s">
        <v>96</v>
      </c>
      <c r="H3247" s="58" t="s">
        <v>570</v>
      </c>
      <c r="I3247" s="59" t="s">
        <v>42</v>
      </c>
      <c r="J3247" s="96">
        <v>18.12</v>
      </c>
      <c r="K3247" s="60">
        <f t="shared" si="79"/>
        <v>72.48</v>
      </c>
      <c r="L3247" s="60"/>
      <c r="M3247" s="55"/>
      <c r="N3247" s="60">
        <f t="shared" si="76"/>
        <v>72.48</v>
      </c>
      <c r="O3247" s="54">
        <v>45893</v>
      </c>
      <c r="P3247" s="97">
        <v>674843</v>
      </c>
      <c r="R3247" t="str">
        <f t="shared" si="78"/>
        <v>Ago/25</v>
      </c>
    </row>
    <row r="3248" spans="2:18" ht="15.75" customHeight="1">
      <c r="B3248" s="54">
        <v>45887</v>
      </c>
      <c r="C3248" s="55" t="s">
        <v>76</v>
      </c>
      <c r="D3248" s="55">
        <v>2025</v>
      </c>
      <c r="E3248" s="56">
        <v>10</v>
      </c>
      <c r="F3248" s="58" t="s">
        <v>904</v>
      </c>
      <c r="G3248" s="57" t="s">
        <v>96</v>
      </c>
      <c r="H3248" s="58" t="s">
        <v>570</v>
      </c>
      <c r="I3248" s="59" t="s">
        <v>42</v>
      </c>
      <c r="J3248" s="96">
        <v>37.68</v>
      </c>
      <c r="K3248" s="60">
        <f t="shared" si="79"/>
        <v>376.8</v>
      </c>
      <c r="L3248" s="60"/>
      <c r="M3248" s="55"/>
      <c r="N3248" s="60">
        <f t="shared" si="76"/>
        <v>376.8</v>
      </c>
      <c r="O3248" s="54">
        <v>45893</v>
      </c>
      <c r="P3248" s="97">
        <v>674843</v>
      </c>
      <c r="R3248" t="str">
        <f t="shared" si="78"/>
        <v>Ago/25</v>
      </c>
    </row>
    <row r="3249" spans="2:18" ht="15.75" customHeight="1">
      <c r="B3249" s="54">
        <v>45887</v>
      </c>
      <c r="C3249" s="55" t="s">
        <v>76</v>
      </c>
      <c r="D3249" s="55">
        <v>2025</v>
      </c>
      <c r="E3249" s="56">
        <v>20</v>
      </c>
      <c r="F3249" s="58" t="s">
        <v>615</v>
      </c>
      <c r="G3249" s="57" t="s">
        <v>96</v>
      </c>
      <c r="H3249" s="58" t="s">
        <v>570</v>
      </c>
      <c r="I3249" s="59" t="s">
        <v>42</v>
      </c>
      <c r="J3249" s="96">
        <v>18.84</v>
      </c>
      <c r="K3249" s="60">
        <f t="shared" si="79"/>
        <v>376.8</v>
      </c>
      <c r="L3249" s="60"/>
      <c r="M3249" s="55"/>
      <c r="N3249" s="60">
        <f t="shared" si="76"/>
        <v>376.8</v>
      </c>
      <c r="O3249" s="54">
        <v>45893</v>
      </c>
      <c r="P3249" s="97">
        <v>674843</v>
      </c>
      <c r="R3249" t="str">
        <f t="shared" si="78"/>
        <v>Ago/25</v>
      </c>
    </row>
    <row r="3250" spans="2:18" ht="15.75" customHeight="1">
      <c r="B3250" s="54">
        <v>45887</v>
      </c>
      <c r="C3250" s="55" t="s">
        <v>76</v>
      </c>
      <c r="D3250" s="55">
        <v>2025</v>
      </c>
      <c r="E3250" s="56">
        <v>1</v>
      </c>
      <c r="F3250" s="58" t="s">
        <v>304</v>
      </c>
      <c r="G3250" s="57" t="s">
        <v>96</v>
      </c>
      <c r="H3250" s="58" t="s">
        <v>570</v>
      </c>
      <c r="I3250" s="59" t="s">
        <v>42</v>
      </c>
      <c r="J3250" s="96">
        <v>19.68</v>
      </c>
      <c r="K3250" s="60">
        <f t="shared" si="79"/>
        <v>19.68</v>
      </c>
      <c r="L3250" s="60"/>
      <c r="M3250" s="55"/>
      <c r="N3250" s="60">
        <f t="shared" si="76"/>
        <v>19.68</v>
      </c>
      <c r="O3250" s="54">
        <v>45893</v>
      </c>
      <c r="P3250" s="97">
        <v>674843</v>
      </c>
      <c r="R3250" t="str">
        <f t="shared" si="78"/>
        <v>Ago/25</v>
      </c>
    </row>
    <row r="3251" spans="2:18" ht="15.75" customHeight="1">
      <c r="B3251" s="54">
        <v>45887</v>
      </c>
      <c r="C3251" s="55" t="s">
        <v>76</v>
      </c>
      <c r="D3251" s="55">
        <v>2025</v>
      </c>
      <c r="E3251" s="56">
        <v>1</v>
      </c>
      <c r="F3251" s="58" t="s">
        <v>305</v>
      </c>
      <c r="G3251" s="57" t="s">
        <v>96</v>
      </c>
      <c r="H3251" s="58" t="s">
        <v>570</v>
      </c>
      <c r="I3251" s="59" t="s">
        <v>42</v>
      </c>
      <c r="J3251" s="96">
        <v>18.66</v>
      </c>
      <c r="K3251" s="60">
        <f t="shared" si="79"/>
        <v>18.66</v>
      </c>
      <c r="L3251" s="60"/>
      <c r="M3251" s="55"/>
      <c r="N3251" s="60">
        <f t="shared" si="76"/>
        <v>18.66</v>
      </c>
      <c r="O3251" s="54">
        <v>45893</v>
      </c>
      <c r="P3251" s="97">
        <v>674843</v>
      </c>
      <c r="R3251" t="str">
        <f t="shared" si="78"/>
        <v>Ago/25</v>
      </c>
    </row>
    <row r="3252" spans="2:18" ht="15.75" customHeight="1">
      <c r="B3252" s="54">
        <v>45887</v>
      </c>
      <c r="C3252" s="55" t="s">
        <v>76</v>
      </c>
      <c r="D3252" s="55">
        <v>2025</v>
      </c>
      <c r="E3252" s="56">
        <v>1</v>
      </c>
      <c r="F3252" s="58" t="s">
        <v>1090</v>
      </c>
      <c r="G3252" s="57" t="s">
        <v>96</v>
      </c>
      <c r="H3252" s="58" t="s">
        <v>570</v>
      </c>
      <c r="I3252" s="59" t="s">
        <v>42</v>
      </c>
      <c r="J3252" s="96">
        <v>16.98</v>
      </c>
      <c r="K3252" s="60">
        <f t="shared" si="79"/>
        <v>16.98</v>
      </c>
      <c r="L3252" s="60"/>
      <c r="M3252" s="55"/>
      <c r="N3252" s="60">
        <f t="shared" si="76"/>
        <v>16.98</v>
      </c>
      <c r="O3252" s="54">
        <v>45893</v>
      </c>
      <c r="P3252" s="97">
        <v>674843</v>
      </c>
      <c r="R3252" t="str">
        <f t="shared" si="78"/>
        <v>Ago/25</v>
      </c>
    </row>
    <row r="3253" spans="2:18" ht="15.75" customHeight="1">
      <c r="B3253" s="54">
        <v>45887</v>
      </c>
      <c r="C3253" s="55" t="s">
        <v>76</v>
      </c>
      <c r="D3253" s="55">
        <v>2025</v>
      </c>
      <c r="E3253" s="56">
        <v>2</v>
      </c>
      <c r="F3253" s="58" t="s">
        <v>200</v>
      </c>
      <c r="G3253" s="57" t="s">
        <v>96</v>
      </c>
      <c r="H3253" s="58" t="s">
        <v>570</v>
      </c>
      <c r="I3253" s="59" t="s">
        <v>42</v>
      </c>
      <c r="J3253" s="96">
        <v>17.760000000000002</v>
      </c>
      <c r="K3253" s="60">
        <f t="shared" si="79"/>
        <v>35.520000000000003</v>
      </c>
      <c r="L3253" s="60"/>
      <c r="M3253" s="55"/>
      <c r="N3253" s="60">
        <f t="shared" si="76"/>
        <v>35.520000000000003</v>
      </c>
      <c r="O3253" s="54">
        <v>45893</v>
      </c>
      <c r="P3253" s="97">
        <v>674843</v>
      </c>
      <c r="R3253" t="str">
        <f t="shared" si="78"/>
        <v>Ago/25</v>
      </c>
    </row>
    <row r="3254" spans="2:18" ht="15.75" customHeight="1">
      <c r="B3254" s="54">
        <v>45887</v>
      </c>
      <c r="C3254" s="55" t="s">
        <v>76</v>
      </c>
      <c r="D3254" s="55">
        <v>2025</v>
      </c>
      <c r="E3254" s="56">
        <v>2</v>
      </c>
      <c r="F3254" s="58" t="s">
        <v>1034</v>
      </c>
      <c r="G3254" s="57" t="s">
        <v>96</v>
      </c>
      <c r="H3254" s="58" t="s">
        <v>570</v>
      </c>
      <c r="I3254" s="59" t="s">
        <v>42</v>
      </c>
      <c r="J3254" s="96">
        <v>17.760000000000002</v>
      </c>
      <c r="K3254" s="60">
        <f t="shared" si="79"/>
        <v>35.520000000000003</v>
      </c>
      <c r="L3254" s="60"/>
      <c r="M3254" s="55"/>
      <c r="N3254" s="60">
        <f t="shared" si="76"/>
        <v>35.520000000000003</v>
      </c>
      <c r="O3254" s="54">
        <v>45893</v>
      </c>
      <c r="P3254" s="97">
        <v>674843</v>
      </c>
      <c r="R3254" t="str">
        <f t="shared" si="78"/>
        <v>Ago/25</v>
      </c>
    </row>
    <row r="3255" spans="2:18" ht="15.75" customHeight="1">
      <c r="B3255" s="54">
        <v>45887</v>
      </c>
      <c r="C3255" s="55" t="s">
        <v>76</v>
      </c>
      <c r="D3255" s="55">
        <v>2025</v>
      </c>
      <c r="E3255" s="56">
        <v>6</v>
      </c>
      <c r="F3255" s="58" t="s">
        <v>201</v>
      </c>
      <c r="G3255" s="57" t="s">
        <v>96</v>
      </c>
      <c r="H3255" s="58" t="s">
        <v>570</v>
      </c>
      <c r="I3255" s="59" t="s">
        <v>42</v>
      </c>
      <c r="J3255" s="96">
        <v>12.5</v>
      </c>
      <c r="K3255" s="60">
        <f t="shared" si="79"/>
        <v>75</v>
      </c>
      <c r="L3255" s="60"/>
      <c r="M3255" s="55"/>
      <c r="N3255" s="60">
        <f t="shared" si="76"/>
        <v>75</v>
      </c>
      <c r="O3255" s="54">
        <v>45893</v>
      </c>
      <c r="P3255" s="97">
        <v>674843</v>
      </c>
      <c r="R3255" t="str">
        <f t="shared" si="78"/>
        <v>Ago/25</v>
      </c>
    </row>
    <row r="3256" spans="2:18" ht="15.75" customHeight="1">
      <c r="B3256" s="54">
        <v>45887</v>
      </c>
      <c r="C3256" s="55" t="s">
        <v>76</v>
      </c>
      <c r="D3256" s="55">
        <v>2025</v>
      </c>
      <c r="E3256" s="56">
        <v>3</v>
      </c>
      <c r="F3256" s="58" t="s">
        <v>358</v>
      </c>
      <c r="G3256" s="57" t="s">
        <v>96</v>
      </c>
      <c r="H3256" s="58" t="s">
        <v>570</v>
      </c>
      <c r="I3256" s="59" t="s">
        <v>42</v>
      </c>
      <c r="J3256" s="96">
        <v>17.82</v>
      </c>
      <c r="K3256" s="60">
        <f t="shared" si="79"/>
        <v>53.46</v>
      </c>
      <c r="L3256" s="60"/>
      <c r="M3256" s="55"/>
      <c r="N3256" s="60">
        <f t="shared" si="76"/>
        <v>53.46</v>
      </c>
      <c r="O3256" s="54">
        <v>45893</v>
      </c>
      <c r="P3256" s="97">
        <v>674843</v>
      </c>
      <c r="R3256" t="str">
        <f t="shared" si="78"/>
        <v>Ago/25</v>
      </c>
    </row>
    <row r="3257" spans="2:18" ht="15.75" customHeight="1">
      <c r="B3257" s="54">
        <v>45887</v>
      </c>
      <c r="C3257" s="55" t="s">
        <v>76</v>
      </c>
      <c r="D3257" s="55">
        <v>2025</v>
      </c>
      <c r="E3257" s="56">
        <v>6</v>
      </c>
      <c r="F3257" s="58" t="s">
        <v>1111</v>
      </c>
      <c r="G3257" s="57" t="s">
        <v>40</v>
      </c>
      <c r="H3257" s="58" t="s">
        <v>667</v>
      </c>
      <c r="I3257" s="59" t="s">
        <v>42</v>
      </c>
      <c r="J3257" s="96">
        <v>47.99</v>
      </c>
      <c r="K3257" s="60">
        <f t="shared" si="79"/>
        <v>287.94</v>
      </c>
      <c r="L3257" s="60"/>
      <c r="M3257" s="55"/>
      <c r="N3257" s="60">
        <f t="shared" si="76"/>
        <v>287.94</v>
      </c>
      <c r="O3257" s="54">
        <v>45901</v>
      </c>
      <c r="P3257" s="97">
        <v>556345</v>
      </c>
      <c r="R3257" t="str">
        <f t="shared" si="78"/>
        <v>Ago/25</v>
      </c>
    </row>
    <row r="3258" spans="2:18" ht="15.75" customHeight="1">
      <c r="B3258" s="54">
        <v>45887</v>
      </c>
      <c r="C3258" s="55" t="s">
        <v>76</v>
      </c>
      <c r="D3258" s="55">
        <v>2025</v>
      </c>
      <c r="E3258" s="56">
        <v>2</v>
      </c>
      <c r="F3258" s="58" t="s">
        <v>659</v>
      </c>
      <c r="G3258" s="57" t="s">
        <v>40</v>
      </c>
      <c r="H3258" s="58" t="s">
        <v>667</v>
      </c>
      <c r="I3258" s="59" t="s">
        <v>42</v>
      </c>
      <c r="J3258" s="96">
        <v>95</v>
      </c>
      <c r="K3258" s="60">
        <f t="shared" si="79"/>
        <v>190</v>
      </c>
      <c r="L3258" s="60"/>
      <c r="M3258" s="55"/>
      <c r="N3258" s="60">
        <f t="shared" si="76"/>
        <v>190</v>
      </c>
      <c r="O3258" s="54">
        <v>45901</v>
      </c>
      <c r="P3258" s="97">
        <v>556345</v>
      </c>
      <c r="R3258" t="str">
        <f t="shared" si="78"/>
        <v>Ago/25</v>
      </c>
    </row>
    <row r="3259" spans="2:18" ht="15.75" customHeight="1">
      <c r="B3259" s="54">
        <v>45887</v>
      </c>
      <c r="C3259" s="55" t="s">
        <v>76</v>
      </c>
      <c r="D3259" s="55">
        <v>2025</v>
      </c>
      <c r="E3259" s="56">
        <v>6</v>
      </c>
      <c r="F3259" s="58" t="s">
        <v>1076</v>
      </c>
      <c r="G3259" s="57" t="s">
        <v>40</v>
      </c>
      <c r="H3259" s="58" t="s">
        <v>91</v>
      </c>
      <c r="I3259" s="59" t="s">
        <v>42</v>
      </c>
      <c r="J3259" s="96">
        <v>130</v>
      </c>
      <c r="K3259" s="60">
        <f t="shared" si="79"/>
        <v>780</v>
      </c>
      <c r="L3259" s="60"/>
      <c r="M3259" s="55"/>
      <c r="N3259" s="60">
        <f t="shared" si="76"/>
        <v>780</v>
      </c>
      <c r="O3259" s="54">
        <v>45901</v>
      </c>
      <c r="P3259" s="97">
        <v>11409</v>
      </c>
      <c r="R3259" t="str">
        <f t="shared" si="78"/>
        <v>Ago/25</v>
      </c>
    </row>
    <row r="3260" spans="2:18" ht="15.75" customHeight="1">
      <c r="B3260" s="54">
        <v>45887</v>
      </c>
      <c r="C3260" s="55" t="s">
        <v>76</v>
      </c>
      <c r="D3260" s="55">
        <v>2025</v>
      </c>
      <c r="E3260" s="56">
        <v>2</v>
      </c>
      <c r="F3260" s="58" t="s">
        <v>841</v>
      </c>
      <c r="G3260" s="57" t="s">
        <v>40</v>
      </c>
      <c r="H3260" s="58" t="s">
        <v>91</v>
      </c>
      <c r="I3260" s="59" t="s">
        <v>42</v>
      </c>
      <c r="J3260" s="96">
        <v>267</v>
      </c>
      <c r="K3260" s="60">
        <f t="shared" si="79"/>
        <v>534</v>
      </c>
      <c r="L3260" s="60"/>
      <c r="M3260" s="55"/>
      <c r="N3260" s="60">
        <f t="shared" si="76"/>
        <v>534</v>
      </c>
      <c r="O3260" s="54">
        <v>45901</v>
      </c>
      <c r="P3260" s="97">
        <v>11409</v>
      </c>
      <c r="R3260" t="str">
        <f t="shared" si="78"/>
        <v>Ago/25</v>
      </c>
    </row>
    <row r="3261" spans="2:18" ht="15.75" customHeight="1">
      <c r="B3261" s="54">
        <v>45887</v>
      </c>
      <c r="C3261" s="55" t="s">
        <v>76</v>
      </c>
      <c r="D3261" s="55">
        <v>2025</v>
      </c>
      <c r="E3261" s="56">
        <v>4</v>
      </c>
      <c r="F3261" s="58" t="s">
        <v>840</v>
      </c>
      <c r="G3261" s="57" t="s">
        <v>40</v>
      </c>
      <c r="H3261" s="58" t="s">
        <v>91</v>
      </c>
      <c r="I3261" s="59" t="s">
        <v>42</v>
      </c>
      <c r="J3261" s="96">
        <v>267</v>
      </c>
      <c r="K3261" s="60">
        <f t="shared" si="79"/>
        <v>1068</v>
      </c>
      <c r="L3261" s="60"/>
      <c r="M3261" s="55"/>
      <c r="N3261" s="60">
        <f t="shared" si="76"/>
        <v>1068</v>
      </c>
      <c r="O3261" s="54">
        <v>45901</v>
      </c>
      <c r="P3261" s="97">
        <v>11409</v>
      </c>
      <c r="R3261" t="str">
        <f t="shared" si="78"/>
        <v>Ago/25</v>
      </c>
    </row>
    <row r="3262" spans="2:18" ht="15.75" customHeight="1">
      <c r="B3262" s="54">
        <v>45887</v>
      </c>
      <c r="C3262" s="55" t="s">
        <v>76</v>
      </c>
      <c r="D3262" s="55">
        <v>2025</v>
      </c>
      <c r="E3262" s="56">
        <v>1</v>
      </c>
      <c r="F3262" s="58" t="s">
        <v>1136</v>
      </c>
      <c r="G3262" s="57" t="s">
        <v>46</v>
      </c>
      <c r="H3262" s="58" t="s">
        <v>790</v>
      </c>
      <c r="I3262" s="59" t="s">
        <v>42</v>
      </c>
      <c r="J3262" s="96">
        <v>23.46</v>
      </c>
      <c r="K3262" s="60">
        <f t="shared" si="79"/>
        <v>23.46</v>
      </c>
      <c r="L3262" s="60"/>
      <c r="M3262" s="55"/>
      <c r="N3262" s="60">
        <f t="shared" si="76"/>
        <v>23.46</v>
      </c>
      <c r="O3262" s="54">
        <v>45901</v>
      </c>
      <c r="P3262" s="97">
        <v>1422526</v>
      </c>
      <c r="R3262" t="str">
        <f t="shared" si="78"/>
        <v>Ago/25</v>
      </c>
    </row>
    <row r="3263" spans="2:18" ht="15.75" customHeight="1">
      <c r="B3263" s="54">
        <v>45887</v>
      </c>
      <c r="C3263" s="55" t="s">
        <v>76</v>
      </c>
      <c r="D3263" s="55">
        <v>2025</v>
      </c>
      <c r="E3263" s="56">
        <v>5</v>
      </c>
      <c r="F3263" s="58" t="s">
        <v>606</v>
      </c>
      <c r="G3263" s="57" t="s">
        <v>46</v>
      </c>
      <c r="H3263" s="58" t="s">
        <v>790</v>
      </c>
      <c r="I3263" s="59" t="s">
        <v>42</v>
      </c>
      <c r="J3263" s="96">
        <v>2.67</v>
      </c>
      <c r="K3263" s="60">
        <f t="shared" si="79"/>
        <v>13.35</v>
      </c>
      <c r="L3263" s="60"/>
      <c r="M3263" s="55"/>
      <c r="N3263" s="60">
        <f t="shared" si="76"/>
        <v>13.35</v>
      </c>
      <c r="O3263" s="54">
        <v>45901</v>
      </c>
      <c r="P3263" s="97">
        <v>1422526</v>
      </c>
      <c r="R3263" t="str">
        <f t="shared" si="78"/>
        <v>Ago/25</v>
      </c>
    </row>
    <row r="3264" spans="2:18" ht="15.75" customHeight="1">
      <c r="B3264" s="54">
        <v>45887</v>
      </c>
      <c r="C3264" s="55" t="s">
        <v>76</v>
      </c>
      <c r="D3264" s="55">
        <v>2025</v>
      </c>
      <c r="E3264" s="56">
        <v>1</v>
      </c>
      <c r="F3264" s="58" t="s">
        <v>209</v>
      </c>
      <c r="G3264" s="57" t="s">
        <v>46</v>
      </c>
      <c r="H3264" s="58" t="s">
        <v>790</v>
      </c>
      <c r="I3264" s="59" t="s">
        <v>42</v>
      </c>
      <c r="J3264" s="96">
        <v>142.83000000000001</v>
      </c>
      <c r="K3264" s="60">
        <f t="shared" si="79"/>
        <v>142.83000000000001</v>
      </c>
      <c r="L3264" s="60"/>
      <c r="M3264" s="55"/>
      <c r="N3264" s="60">
        <f t="shared" si="76"/>
        <v>142.83000000000001</v>
      </c>
      <c r="O3264" s="54">
        <v>45901</v>
      </c>
      <c r="P3264" s="97">
        <v>1422526</v>
      </c>
      <c r="R3264" t="str">
        <f t="shared" si="78"/>
        <v>Ago/25</v>
      </c>
    </row>
    <row r="3265" spans="2:18" ht="15.75" customHeight="1">
      <c r="B3265" s="54">
        <v>45887</v>
      </c>
      <c r="C3265" s="55" t="s">
        <v>76</v>
      </c>
      <c r="D3265" s="55">
        <v>2025</v>
      </c>
      <c r="E3265" s="56">
        <v>2</v>
      </c>
      <c r="F3265" s="58" t="s">
        <v>1137</v>
      </c>
      <c r="G3265" s="57" t="s">
        <v>46</v>
      </c>
      <c r="H3265" s="58" t="s">
        <v>790</v>
      </c>
      <c r="I3265" s="59" t="s">
        <v>42</v>
      </c>
      <c r="J3265" s="96">
        <v>38.86</v>
      </c>
      <c r="K3265" s="60">
        <f t="shared" si="79"/>
        <v>77.72</v>
      </c>
      <c r="L3265" s="60"/>
      <c r="M3265" s="55"/>
      <c r="N3265" s="60">
        <f t="shared" si="76"/>
        <v>77.72</v>
      </c>
      <c r="O3265" s="54">
        <v>45901</v>
      </c>
      <c r="P3265" s="97">
        <v>1422526</v>
      </c>
      <c r="R3265" t="str">
        <f t="shared" si="78"/>
        <v>Ago/25</v>
      </c>
    </row>
    <row r="3266" spans="2:18" ht="15.75" customHeight="1">
      <c r="B3266" s="54">
        <v>45887</v>
      </c>
      <c r="C3266" s="55" t="s">
        <v>76</v>
      </c>
      <c r="D3266" s="55">
        <v>2025</v>
      </c>
      <c r="E3266" s="56">
        <v>16</v>
      </c>
      <c r="F3266" s="58" t="s">
        <v>67</v>
      </c>
      <c r="G3266" s="57" t="s">
        <v>46</v>
      </c>
      <c r="H3266" s="58" t="s">
        <v>790</v>
      </c>
      <c r="I3266" s="59" t="s">
        <v>42</v>
      </c>
      <c r="J3266" s="96">
        <v>28.8</v>
      </c>
      <c r="K3266" s="60">
        <f t="shared" si="79"/>
        <v>460.8</v>
      </c>
      <c r="L3266" s="60"/>
      <c r="M3266" s="55"/>
      <c r="N3266" s="60">
        <f t="shared" si="76"/>
        <v>460.8</v>
      </c>
      <c r="O3266" s="54">
        <v>45901</v>
      </c>
      <c r="P3266" s="97">
        <v>1422526</v>
      </c>
      <c r="R3266" t="str">
        <f t="shared" si="78"/>
        <v>Ago/25</v>
      </c>
    </row>
    <row r="3267" spans="2:18" ht="15.75" customHeight="1">
      <c r="B3267" s="54">
        <v>45887</v>
      </c>
      <c r="C3267" s="55" t="s">
        <v>76</v>
      </c>
      <c r="D3267" s="55">
        <v>2025</v>
      </c>
      <c r="E3267" s="56">
        <v>2</v>
      </c>
      <c r="F3267" s="58" t="s">
        <v>1119</v>
      </c>
      <c r="G3267" s="57" t="s">
        <v>40</v>
      </c>
      <c r="H3267" s="58" t="s">
        <v>181</v>
      </c>
      <c r="I3267" s="59" t="s">
        <v>42</v>
      </c>
      <c r="J3267" s="96">
        <v>225</v>
      </c>
      <c r="K3267" s="60">
        <f t="shared" si="79"/>
        <v>450</v>
      </c>
      <c r="L3267" s="60"/>
      <c r="M3267" s="55"/>
      <c r="N3267" s="60">
        <f t="shared" si="76"/>
        <v>450</v>
      </c>
      <c r="O3267" s="54">
        <v>45902</v>
      </c>
      <c r="P3267" s="97">
        <v>6891</v>
      </c>
      <c r="R3267" t="str">
        <f t="shared" ref="R3267:R3330" si="80">IF(B3267="","",PROPER(TEXT(B3267,"mmm/aa")))</f>
        <v>Ago/25</v>
      </c>
    </row>
    <row r="3268" spans="2:18" ht="15.75" customHeight="1">
      <c r="B3268" s="54">
        <v>45887</v>
      </c>
      <c r="C3268" s="55" t="s">
        <v>76</v>
      </c>
      <c r="D3268" s="55">
        <v>2025</v>
      </c>
      <c r="E3268" s="56">
        <v>12</v>
      </c>
      <c r="F3268" s="58" t="s">
        <v>742</v>
      </c>
      <c r="G3268" s="57" t="s">
        <v>40</v>
      </c>
      <c r="H3268" s="58" t="s">
        <v>181</v>
      </c>
      <c r="I3268" s="59" t="s">
        <v>42</v>
      </c>
      <c r="J3268" s="96">
        <v>69</v>
      </c>
      <c r="K3268" s="60">
        <f t="shared" si="79"/>
        <v>828</v>
      </c>
      <c r="L3268" s="60"/>
      <c r="M3268" s="55"/>
      <c r="N3268" s="60">
        <f t="shared" si="76"/>
        <v>828</v>
      </c>
      <c r="O3268" s="54">
        <v>45902</v>
      </c>
      <c r="P3268" s="97">
        <v>6891</v>
      </c>
      <c r="R3268" t="str">
        <f t="shared" si="80"/>
        <v>Ago/25</v>
      </c>
    </row>
    <row r="3269" spans="2:18" ht="15.75" customHeight="1">
      <c r="B3269" s="54">
        <v>45887</v>
      </c>
      <c r="C3269" s="55" t="s">
        <v>76</v>
      </c>
      <c r="D3269" s="55">
        <v>2025</v>
      </c>
      <c r="E3269" s="56">
        <v>1</v>
      </c>
      <c r="F3269" s="58" t="s">
        <v>39</v>
      </c>
      <c r="G3269" s="57" t="s">
        <v>40</v>
      </c>
      <c r="H3269" s="58" t="s">
        <v>300</v>
      </c>
      <c r="I3269" s="59" t="s">
        <v>42</v>
      </c>
      <c r="J3269" s="96">
        <v>427.5</v>
      </c>
      <c r="K3269" s="60">
        <f t="shared" si="79"/>
        <v>427.5</v>
      </c>
      <c r="L3269" s="60"/>
      <c r="M3269" s="55"/>
      <c r="N3269" s="60">
        <f t="shared" si="76"/>
        <v>427.5</v>
      </c>
      <c r="O3269" s="54">
        <v>45887</v>
      </c>
      <c r="P3269" s="97">
        <v>0</v>
      </c>
      <c r="R3269" t="str">
        <f t="shared" si="80"/>
        <v>Ago/25</v>
      </c>
    </row>
    <row r="3270" spans="2:18" ht="15.75" customHeight="1">
      <c r="B3270" s="54">
        <v>45888</v>
      </c>
      <c r="C3270" s="55" t="s">
        <v>76</v>
      </c>
      <c r="D3270" s="55">
        <v>2025</v>
      </c>
      <c r="E3270" s="56">
        <v>5</v>
      </c>
      <c r="F3270" s="58" t="s">
        <v>64</v>
      </c>
      <c r="G3270" s="57" t="s">
        <v>46</v>
      </c>
      <c r="H3270" s="58" t="s">
        <v>65</v>
      </c>
      <c r="I3270" s="59" t="s">
        <v>42</v>
      </c>
      <c r="J3270" s="96">
        <v>32.99</v>
      </c>
      <c r="K3270" s="60">
        <f t="shared" si="79"/>
        <v>164.95000000000002</v>
      </c>
      <c r="L3270" s="60"/>
      <c r="M3270" s="55"/>
      <c r="N3270" s="60">
        <f t="shared" si="76"/>
        <v>164.95000000000002</v>
      </c>
      <c r="O3270" s="54">
        <v>45899</v>
      </c>
      <c r="P3270" s="97">
        <v>23375</v>
      </c>
      <c r="R3270" t="str">
        <f t="shared" si="80"/>
        <v>Ago/25</v>
      </c>
    </row>
    <row r="3271" spans="2:18" ht="15.75" customHeight="1">
      <c r="B3271" s="54">
        <v>45888</v>
      </c>
      <c r="C3271" s="55" t="s">
        <v>76</v>
      </c>
      <c r="D3271" s="55">
        <v>2025</v>
      </c>
      <c r="E3271" s="56">
        <v>2</v>
      </c>
      <c r="F3271" s="58" t="s">
        <v>66</v>
      </c>
      <c r="G3271" s="57" t="s">
        <v>46</v>
      </c>
      <c r="H3271" s="58" t="s">
        <v>65</v>
      </c>
      <c r="I3271" s="59" t="s">
        <v>42</v>
      </c>
      <c r="J3271" s="96">
        <v>27</v>
      </c>
      <c r="K3271" s="60">
        <f t="shared" si="79"/>
        <v>54</v>
      </c>
      <c r="L3271" s="60"/>
      <c r="M3271" s="55"/>
      <c r="N3271" s="60">
        <f t="shared" si="76"/>
        <v>54</v>
      </c>
      <c r="O3271" s="54">
        <v>45899</v>
      </c>
      <c r="P3271" s="97">
        <v>23375</v>
      </c>
      <c r="R3271" t="str">
        <f t="shared" si="80"/>
        <v>Ago/25</v>
      </c>
    </row>
    <row r="3272" spans="2:18" ht="15.75" customHeight="1">
      <c r="B3272" s="54">
        <v>45888</v>
      </c>
      <c r="C3272" s="55" t="s">
        <v>76</v>
      </c>
      <c r="D3272" s="55">
        <v>2025</v>
      </c>
      <c r="E3272" s="56">
        <v>6</v>
      </c>
      <c r="F3272" s="58" t="s">
        <v>95</v>
      </c>
      <c r="G3272" s="57" t="s">
        <v>40</v>
      </c>
      <c r="H3272" s="58" t="s">
        <v>223</v>
      </c>
      <c r="I3272" s="59" t="s">
        <v>42</v>
      </c>
      <c r="J3272" s="96">
        <v>37.68</v>
      </c>
      <c r="K3272" s="60">
        <f t="shared" si="79"/>
        <v>226.07999999999998</v>
      </c>
      <c r="L3272" s="60"/>
      <c r="M3272" s="55"/>
      <c r="N3272" s="60">
        <f t="shared" si="76"/>
        <v>226.07999999999998</v>
      </c>
      <c r="O3272" s="54">
        <v>45895</v>
      </c>
      <c r="P3272" s="97">
        <v>1438362</v>
      </c>
      <c r="R3272" t="str">
        <f t="shared" si="80"/>
        <v>Ago/25</v>
      </c>
    </row>
    <row r="3273" spans="2:18" ht="15.75" customHeight="1">
      <c r="B3273" s="54">
        <v>45888</v>
      </c>
      <c r="C3273" s="55" t="s">
        <v>76</v>
      </c>
      <c r="D3273" s="55">
        <v>2025</v>
      </c>
      <c r="E3273" s="56">
        <v>96</v>
      </c>
      <c r="F3273" s="58" t="s">
        <v>1134</v>
      </c>
      <c r="G3273" s="57" t="s">
        <v>96</v>
      </c>
      <c r="H3273" s="58" t="s">
        <v>223</v>
      </c>
      <c r="I3273" s="59" t="s">
        <v>42</v>
      </c>
      <c r="J3273" s="96">
        <v>7.5</v>
      </c>
      <c r="K3273" s="60">
        <f t="shared" si="79"/>
        <v>720</v>
      </c>
      <c r="L3273" s="60"/>
      <c r="M3273" s="55"/>
      <c r="N3273" s="60">
        <f t="shared" si="76"/>
        <v>720</v>
      </c>
      <c r="O3273" s="54">
        <v>45895</v>
      </c>
      <c r="P3273" s="97">
        <v>1438362</v>
      </c>
      <c r="R3273" t="str">
        <f t="shared" si="80"/>
        <v>Ago/25</v>
      </c>
    </row>
    <row r="3274" spans="2:18" ht="15.75" customHeight="1">
      <c r="B3274" s="54">
        <v>45888</v>
      </c>
      <c r="C3274" s="55" t="s">
        <v>76</v>
      </c>
      <c r="D3274" s="55">
        <v>2025</v>
      </c>
      <c r="E3274" s="56">
        <v>24</v>
      </c>
      <c r="F3274" s="58" t="s">
        <v>668</v>
      </c>
      <c r="G3274" s="57" t="s">
        <v>96</v>
      </c>
      <c r="H3274" s="58" t="s">
        <v>223</v>
      </c>
      <c r="I3274" s="59" t="s">
        <v>42</v>
      </c>
      <c r="J3274" s="96">
        <v>7.5</v>
      </c>
      <c r="K3274" s="60">
        <f t="shared" si="79"/>
        <v>180</v>
      </c>
      <c r="L3274" s="60"/>
      <c r="M3274" s="55"/>
      <c r="N3274" s="60">
        <f t="shared" si="76"/>
        <v>180</v>
      </c>
      <c r="O3274" s="54">
        <v>45895</v>
      </c>
      <c r="P3274" s="97">
        <v>1438362</v>
      </c>
      <c r="R3274" t="str">
        <f t="shared" si="80"/>
        <v>Ago/25</v>
      </c>
    </row>
    <row r="3275" spans="2:18" ht="15.75" customHeight="1">
      <c r="B3275" s="54">
        <v>45888</v>
      </c>
      <c r="C3275" s="55" t="s">
        <v>76</v>
      </c>
      <c r="D3275" s="55">
        <v>2025</v>
      </c>
      <c r="E3275" s="56">
        <v>72</v>
      </c>
      <c r="F3275" s="58" t="s">
        <v>188</v>
      </c>
      <c r="G3275" s="57" t="s">
        <v>96</v>
      </c>
      <c r="H3275" s="58" t="s">
        <v>223</v>
      </c>
      <c r="I3275" s="59" t="s">
        <v>42</v>
      </c>
      <c r="J3275" s="96">
        <v>8</v>
      </c>
      <c r="K3275" s="60">
        <f t="shared" si="79"/>
        <v>576</v>
      </c>
      <c r="L3275" s="60"/>
      <c r="M3275" s="55"/>
      <c r="N3275" s="60">
        <f t="shared" si="76"/>
        <v>576</v>
      </c>
      <c r="O3275" s="54">
        <v>45895</v>
      </c>
      <c r="P3275" s="97">
        <v>1438362</v>
      </c>
      <c r="R3275" t="str">
        <f t="shared" si="80"/>
        <v>Ago/25</v>
      </c>
    </row>
    <row r="3276" spans="2:18" ht="15.75" customHeight="1">
      <c r="B3276" s="54">
        <v>45888</v>
      </c>
      <c r="C3276" s="55" t="s">
        <v>76</v>
      </c>
      <c r="D3276" s="55">
        <v>2025</v>
      </c>
      <c r="E3276" s="56">
        <v>4</v>
      </c>
      <c r="F3276" s="58" t="s">
        <v>760</v>
      </c>
      <c r="G3276" s="57" t="s">
        <v>46</v>
      </c>
      <c r="H3276" s="58" t="s">
        <v>223</v>
      </c>
      <c r="I3276" s="59" t="s">
        <v>42</v>
      </c>
      <c r="J3276" s="96">
        <v>8</v>
      </c>
      <c r="K3276" s="60">
        <f t="shared" si="79"/>
        <v>32</v>
      </c>
      <c r="L3276" s="60"/>
      <c r="M3276" s="55"/>
      <c r="N3276" s="60">
        <f t="shared" si="76"/>
        <v>32</v>
      </c>
      <c r="O3276" s="54">
        <v>45895</v>
      </c>
      <c r="P3276" s="97">
        <v>1438362</v>
      </c>
      <c r="R3276" t="str">
        <f t="shared" si="80"/>
        <v>Ago/25</v>
      </c>
    </row>
    <row r="3277" spans="2:18" ht="15.75" customHeight="1">
      <c r="B3277" s="54">
        <v>45888</v>
      </c>
      <c r="C3277" s="55" t="s">
        <v>76</v>
      </c>
      <c r="D3277" s="55">
        <v>2025</v>
      </c>
      <c r="E3277" s="56">
        <v>4</v>
      </c>
      <c r="F3277" s="58" t="s">
        <v>896</v>
      </c>
      <c r="G3277" s="57" t="s">
        <v>46</v>
      </c>
      <c r="H3277" s="58" t="s">
        <v>223</v>
      </c>
      <c r="I3277" s="59" t="s">
        <v>42</v>
      </c>
      <c r="J3277" s="96">
        <v>20</v>
      </c>
      <c r="K3277" s="60">
        <f t="shared" si="79"/>
        <v>80</v>
      </c>
      <c r="L3277" s="60"/>
      <c r="M3277" s="55"/>
      <c r="N3277" s="60">
        <f t="shared" si="76"/>
        <v>80</v>
      </c>
      <c r="O3277" s="54">
        <v>45895</v>
      </c>
      <c r="P3277" s="97">
        <v>1438362</v>
      </c>
      <c r="R3277" t="str">
        <f t="shared" si="80"/>
        <v>Ago/25</v>
      </c>
    </row>
    <row r="3278" spans="2:18" ht="15.75" customHeight="1">
      <c r="B3278" s="54">
        <v>45888</v>
      </c>
      <c r="C3278" s="55" t="s">
        <v>76</v>
      </c>
      <c r="D3278" s="55">
        <v>2025</v>
      </c>
      <c r="E3278" s="56">
        <v>4</v>
      </c>
      <c r="F3278" s="58" t="s">
        <v>173</v>
      </c>
      <c r="G3278" s="57" t="s">
        <v>46</v>
      </c>
      <c r="H3278" s="58" t="s">
        <v>223</v>
      </c>
      <c r="I3278" s="59" t="s">
        <v>42</v>
      </c>
      <c r="J3278" s="96">
        <v>20</v>
      </c>
      <c r="K3278" s="60">
        <f t="shared" si="79"/>
        <v>80</v>
      </c>
      <c r="L3278" s="60"/>
      <c r="M3278" s="55"/>
      <c r="N3278" s="60">
        <f t="shared" si="76"/>
        <v>80</v>
      </c>
      <c r="O3278" s="54">
        <v>45895</v>
      </c>
      <c r="P3278" s="97">
        <v>1438362</v>
      </c>
      <c r="R3278" t="str">
        <f t="shared" si="80"/>
        <v>Ago/25</v>
      </c>
    </row>
    <row r="3279" spans="2:18" ht="15.75" customHeight="1">
      <c r="B3279" s="54">
        <v>45888</v>
      </c>
      <c r="C3279" s="55" t="s">
        <v>76</v>
      </c>
      <c r="D3279" s="55">
        <v>2025</v>
      </c>
      <c r="E3279" s="56">
        <v>20</v>
      </c>
      <c r="F3279" s="58" t="s">
        <v>246</v>
      </c>
      <c r="G3279" s="57" t="s">
        <v>46</v>
      </c>
      <c r="H3279" s="58" t="s">
        <v>223</v>
      </c>
      <c r="I3279" s="59" t="s">
        <v>42</v>
      </c>
      <c r="J3279" s="96">
        <v>8.5</v>
      </c>
      <c r="K3279" s="60">
        <f t="shared" si="79"/>
        <v>170</v>
      </c>
      <c r="L3279" s="60"/>
      <c r="M3279" s="55"/>
      <c r="N3279" s="60">
        <f t="shared" si="76"/>
        <v>170</v>
      </c>
      <c r="O3279" s="54">
        <v>45895</v>
      </c>
      <c r="P3279" s="97">
        <v>1438362</v>
      </c>
      <c r="R3279" t="str">
        <f t="shared" si="80"/>
        <v>Ago/25</v>
      </c>
    </row>
    <row r="3280" spans="2:18" ht="15.75" customHeight="1">
      <c r="B3280" s="54">
        <v>45888</v>
      </c>
      <c r="C3280" s="55" t="s">
        <v>76</v>
      </c>
      <c r="D3280" s="55">
        <v>2025</v>
      </c>
      <c r="E3280" s="56">
        <v>1</v>
      </c>
      <c r="F3280" s="58" t="s">
        <v>843</v>
      </c>
      <c r="G3280" s="57" t="s">
        <v>40</v>
      </c>
      <c r="H3280" s="58" t="s">
        <v>223</v>
      </c>
      <c r="I3280" s="59" t="s">
        <v>42</v>
      </c>
      <c r="J3280" s="96">
        <v>106</v>
      </c>
      <c r="K3280" s="60">
        <f t="shared" si="79"/>
        <v>106</v>
      </c>
      <c r="L3280" s="60"/>
      <c r="M3280" s="55"/>
      <c r="N3280" s="60">
        <f t="shared" si="76"/>
        <v>106</v>
      </c>
      <c r="O3280" s="54">
        <v>45895</v>
      </c>
      <c r="P3280" s="97">
        <v>1438362</v>
      </c>
      <c r="R3280" t="str">
        <f t="shared" si="80"/>
        <v>Ago/25</v>
      </c>
    </row>
    <row r="3281" spans="2:18" ht="15.75" customHeight="1">
      <c r="B3281" s="54">
        <v>45888</v>
      </c>
      <c r="C3281" s="55" t="s">
        <v>76</v>
      </c>
      <c r="D3281" s="55">
        <v>2025</v>
      </c>
      <c r="E3281" s="56">
        <v>10</v>
      </c>
      <c r="F3281" s="58" t="s">
        <v>925</v>
      </c>
      <c r="G3281" s="57" t="s">
        <v>53</v>
      </c>
      <c r="H3281" s="58" t="s">
        <v>223</v>
      </c>
      <c r="I3281" s="59" t="s">
        <v>42</v>
      </c>
      <c r="J3281" s="96">
        <v>0.59</v>
      </c>
      <c r="K3281" s="60">
        <f t="shared" si="79"/>
        <v>5.8999999999999995</v>
      </c>
      <c r="L3281" s="60"/>
      <c r="M3281" s="55"/>
      <c r="N3281" s="60">
        <f t="shared" si="76"/>
        <v>5.8999999999999995</v>
      </c>
      <c r="O3281" s="54">
        <v>45895</v>
      </c>
      <c r="P3281" s="97">
        <v>1438361</v>
      </c>
      <c r="R3281" t="str">
        <f t="shared" si="80"/>
        <v>Ago/25</v>
      </c>
    </row>
    <row r="3282" spans="2:18" ht="15.75" customHeight="1">
      <c r="B3282" s="54">
        <v>45888</v>
      </c>
      <c r="C3282" s="55" t="s">
        <v>76</v>
      </c>
      <c r="D3282" s="55">
        <v>2025</v>
      </c>
      <c r="E3282" s="56">
        <v>2</v>
      </c>
      <c r="F3282" s="58" t="s">
        <v>1118</v>
      </c>
      <c r="G3282" s="57" t="s">
        <v>53</v>
      </c>
      <c r="H3282" s="58" t="s">
        <v>223</v>
      </c>
      <c r="I3282" s="59" t="s">
        <v>42</v>
      </c>
      <c r="J3282" s="96">
        <v>82.99</v>
      </c>
      <c r="K3282" s="60">
        <f t="shared" si="79"/>
        <v>165.98</v>
      </c>
      <c r="L3282" s="60"/>
      <c r="M3282" s="55"/>
      <c r="N3282" s="60">
        <f t="shared" si="76"/>
        <v>165.98</v>
      </c>
      <c r="O3282" s="54">
        <v>45895</v>
      </c>
      <c r="P3282" s="97">
        <v>1438361</v>
      </c>
      <c r="R3282" t="str">
        <f t="shared" si="80"/>
        <v>Ago/25</v>
      </c>
    </row>
    <row r="3283" spans="2:18" ht="15.75" customHeight="1">
      <c r="B3283" s="54">
        <v>45888</v>
      </c>
      <c r="C3283" s="55" t="s">
        <v>76</v>
      </c>
      <c r="D3283" s="55">
        <v>2025</v>
      </c>
      <c r="E3283" s="56">
        <v>2</v>
      </c>
      <c r="F3283" s="58" t="s">
        <v>1118</v>
      </c>
      <c r="G3283" s="57" t="s">
        <v>53</v>
      </c>
      <c r="H3283" s="58" t="s">
        <v>223</v>
      </c>
      <c r="I3283" s="59" t="s">
        <v>42</v>
      </c>
      <c r="J3283" s="96">
        <v>82.99</v>
      </c>
      <c r="K3283" s="60">
        <f t="shared" si="79"/>
        <v>165.98</v>
      </c>
      <c r="L3283" s="60"/>
      <c r="M3283" s="55"/>
      <c r="N3283" s="60">
        <f t="shared" si="76"/>
        <v>165.98</v>
      </c>
      <c r="O3283" s="54">
        <v>45895</v>
      </c>
      <c r="P3283" s="97">
        <v>1438361</v>
      </c>
      <c r="R3283" t="str">
        <f t="shared" si="80"/>
        <v>Ago/25</v>
      </c>
    </row>
    <row r="3284" spans="2:18" ht="15.75" customHeight="1">
      <c r="B3284" s="54">
        <v>45888</v>
      </c>
      <c r="C3284" s="55" t="s">
        <v>76</v>
      </c>
      <c r="D3284" s="55">
        <v>2025</v>
      </c>
      <c r="E3284" s="56">
        <v>2</v>
      </c>
      <c r="F3284" s="58" t="s">
        <v>1118</v>
      </c>
      <c r="G3284" s="57" t="s">
        <v>53</v>
      </c>
      <c r="H3284" s="58" t="s">
        <v>223</v>
      </c>
      <c r="I3284" s="59" t="s">
        <v>42</v>
      </c>
      <c r="J3284" s="96">
        <v>82.99</v>
      </c>
      <c r="K3284" s="60">
        <f t="shared" si="79"/>
        <v>165.98</v>
      </c>
      <c r="L3284" s="60"/>
      <c r="M3284" s="55"/>
      <c r="N3284" s="60">
        <f t="shared" si="76"/>
        <v>165.98</v>
      </c>
      <c r="O3284" s="54">
        <v>45895</v>
      </c>
      <c r="P3284" s="97">
        <v>1438361</v>
      </c>
      <c r="R3284" t="str">
        <f t="shared" si="80"/>
        <v>Ago/25</v>
      </c>
    </row>
    <row r="3285" spans="2:18" ht="15.75" customHeight="1">
      <c r="B3285" s="54">
        <v>45888</v>
      </c>
      <c r="C3285" s="55" t="s">
        <v>76</v>
      </c>
      <c r="D3285" s="55">
        <v>2025</v>
      </c>
      <c r="E3285" s="56">
        <v>1</v>
      </c>
      <c r="F3285" s="58" t="s">
        <v>953</v>
      </c>
      <c r="G3285" s="57" t="s">
        <v>53</v>
      </c>
      <c r="H3285" s="58" t="s">
        <v>223</v>
      </c>
      <c r="I3285" s="59" t="s">
        <v>42</v>
      </c>
      <c r="J3285" s="96">
        <v>45.99</v>
      </c>
      <c r="K3285" s="60">
        <f t="shared" si="79"/>
        <v>45.99</v>
      </c>
      <c r="L3285" s="60"/>
      <c r="M3285" s="55"/>
      <c r="N3285" s="60">
        <f t="shared" si="76"/>
        <v>45.99</v>
      </c>
      <c r="O3285" s="54">
        <v>45895</v>
      </c>
      <c r="P3285" s="97">
        <v>1438361</v>
      </c>
      <c r="R3285" t="str">
        <f t="shared" si="80"/>
        <v>Ago/25</v>
      </c>
    </row>
    <row r="3286" spans="2:18" ht="15.75" customHeight="1">
      <c r="B3286" s="54">
        <v>45888</v>
      </c>
      <c r="C3286" s="55" t="s">
        <v>76</v>
      </c>
      <c r="D3286" s="55">
        <v>2025</v>
      </c>
      <c r="E3286" s="56">
        <v>1</v>
      </c>
      <c r="F3286" s="58" t="s">
        <v>1138</v>
      </c>
      <c r="G3286" s="57" t="s">
        <v>53</v>
      </c>
      <c r="H3286" s="58" t="s">
        <v>223</v>
      </c>
      <c r="I3286" s="59" t="s">
        <v>42</v>
      </c>
      <c r="J3286" s="96">
        <v>74.989999999999995</v>
      </c>
      <c r="K3286" s="60">
        <f t="shared" si="79"/>
        <v>74.989999999999995</v>
      </c>
      <c r="L3286" s="60"/>
      <c r="M3286" s="55"/>
      <c r="N3286" s="60">
        <f t="shared" si="76"/>
        <v>74.989999999999995</v>
      </c>
      <c r="O3286" s="54">
        <v>45895</v>
      </c>
      <c r="P3286" s="97">
        <v>1438361</v>
      </c>
      <c r="R3286" t="str">
        <f t="shared" si="80"/>
        <v>Ago/25</v>
      </c>
    </row>
    <row r="3287" spans="2:18" ht="15.75" customHeight="1">
      <c r="B3287" s="54">
        <v>45888</v>
      </c>
      <c r="C3287" s="55" t="s">
        <v>76</v>
      </c>
      <c r="D3287" s="55">
        <v>2025</v>
      </c>
      <c r="E3287" s="56">
        <v>1</v>
      </c>
      <c r="F3287" s="58" t="s">
        <v>1095</v>
      </c>
      <c r="G3287" s="57" t="s">
        <v>46</v>
      </c>
      <c r="H3287" s="58" t="s">
        <v>195</v>
      </c>
      <c r="I3287" s="59" t="s">
        <v>42</v>
      </c>
      <c r="J3287" s="96">
        <v>310.95</v>
      </c>
      <c r="K3287" s="60">
        <f t="shared" si="79"/>
        <v>310.95</v>
      </c>
      <c r="L3287" s="60"/>
      <c r="M3287" s="55"/>
      <c r="N3287" s="60">
        <f t="shared" si="76"/>
        <v>310.95</v>
      </c>
      <c r="O3287" s="54">
        <v>45897</v>
      </c>
      <c r="P3287" s="97">
        <v>311950</v>
      </c>
      <c r="R3287" t="str">
        <f t="shared" si="80"/>
        <v>Ago/25</v>
      </c>
    </row>
    <row r="3288" spans="2:18" ht="15.75" customHeight="1">
      <c r="B3288" s="54">
        <v>45888</v>
      </c>
      <c r="C3288" s="55" t="s">
        <v>76</v>
      </c>
      <c r="D3288" s="55">
        <v>2025</v>
      </c>
      <c r="E3288" s="56">
        <v>2</v>
      </c>
      <c r="F3288" s="58" t="s">
        <v>1095</v>
      </c>
      <c r="G3288" s="57" t="s">
        <v>46</v>
      </c>
      <c r="H3288" s="58" t="s">
        <v>195</v>
      </c>
      <c r="I3288" s="59" t="s">
        <v>42</v>
      </c>
      <c r="J3288" s="96">
        <v>310.95</v>
      </c>
      <c r="K3288" s="60">
        <f t="shared" si="79"/>
        <v>621.9</v>
      </c>
      <c r="L3288" s="60"/>
      <c r="M3288" s="55"/>
      <c r="N3288" s="60">
        <f t="shared" si="76"/>
        <v>621.9</v>
      </c>
      <c r="O3288" s="54">
        <v>45897</v>
      </c>
      <c r="P3288" s="97">
        <v>311949</v>
      </c>
      <c r="R3288" t="str">
        <f t="shared" si="80"/>
        <v>Ago/25</v>
      </c>
    </row>
    <row r="3289" spans="2:18" ht="15.75" customHeight="1">
      <c r="B3289" s="54">
        <v>45888</v>
      </c>
      <c r="C3289" s="55" t="s">
        <v>76</v>
      </c>
      <c r="D3289" s="55">
        <v>2025</v>
      </c>
      <c r="E3289" s="56">
        <v>3</v>
      </c>
      <c r="F3289" s="58" t="s">
        <v>196</v>
      </c>
      <c r="G3289" s="57" t="s">
        <v>46</v>
      </c>
      <c r="H3289" s="58" t="s">
        <v>195</v>
      </c>
      <c r="I3289" s="59" t="s">
        <v>42</v>
      </c>
      <c r="J3289" s="96">
        <v>231.6</v>
      </c>
      <c r="K3289" s="60">
        <f t="shared" si="79"/>
        <v>694.8</v>
      </c>
      <c r="L3289" s="60"/>
      <c r="M3289" s="55"/>
      <c r="N3289" s="60">
        <f t="shared" si="76"/>
        <v>694.8</v>
      </c>
      <c r="O3289" s="54">
        <v>45897</v>
      </c>
      <c r="P3289" s="97">
        <v>311949</v>
      </c>
      <c r="R3289" t="str">
        <f t="shared" si="80"/>
        <v>Ago/25</v>
      </c>
    </row>
    <row r="3290" spans="2:18" ht="15.75" customHeight="1">
      <c r="B3290" s="54">
        <v>45888</v>
      </c>
      <c r="C3290" s="55" t="s">
        <v>76</v>
      </c>
      <c r="D3290" s="55">
        <v>2025</v>
      </c>
      <c r="E3290" s="56">
        <v>1</v>
      </c>
      <c r="F3290" s="58" t="s">
        <v>1139</v>
      </c>
      <c r="G3290" s="57" t="s">
        <v>46</v>
      </c>
      <c r="H3290" s="58" t="s">
        <v>195</v>
      </c>
      <c r="I3290" s="59" t="s">
        <v>42</v>
      </c>
      <c r="J3290" s="96">
        <v>135.25</v>
      </c>
      <c r="K3290" s="60">
        <f t="shared" si="79"/>
        <v>135.25</v>
      </c>
      <c r="L3290" s="60"/>
      <c r="M3290" s="55"/>
      <c r="N3290" s="60">
        <f t="shared" si="76"/>
        <v>135.25</v>
      </c>
      <c r="O3290" s="54">
        <v>45897</v>
      </c>
      <c r="P3290" s="97">
        <v>311949</v>
      </c>
      <c r="R3290" t="str">
        <f t="shared" si="80"/>
        <v>Ago/25</v>
      </c>
    </row>
    <row r="3291" spans="2:18" ht="15.75" customHeight="1">
      <c r="B3291" s="54">
        <v>45888</v>
      </c>
      <c r="C3291" s="55" t="s">
        <v>76</v>
      </c>
      <c r="D3291" s="55">
        <v>2025</v>
      </c>
      <c r="E3291" s="56">
        <v>1</v>
      </c>
      <c r="F3291" s="58" t="s">
        <v>1140</v>
      </c>
      <c r="G3291" s="57" t="s">
        <v>104</v>
      </c>
      <c r="H3291" s="58" t="s">
        <v>113</v>
      </c>
      <c r="I3291" s="59" t="s">
        <v>42</v>
      </c>
      <c r="J3291" s="96">
        <v>210</v>
      </c>
      <c r="K3291" s="60">
        <f t="shared" si="79"/>
        <v>210</v>
      </c>
      <c r="L3291" s="60"/>
      <c r="M3291" s="55"/>
      <c r="N3291" s="60">
        <f t="shared" si="76"/>
        <v>210</v>
      </c>
      <c r="O3291" s="54">
        <v>45888</v>
      </c>
      <c r="P3291" s="97">
        <v>0</v>
      </c>
      <c r="R3291" t="str">
        <f t="shared" si="80"/>
        <v>Ago/25</v>
      </c>
    </row>
    <row r="3292" spans="2:18" ht="15.75" customHeight="1">
      <c r="B3292" s="54">
        <v>45889</v>
      </c>
      <c r="C3292" s="55" t="s">
        <v>76</v>
      </c>
      <c r="D3292" s="55">
        <v>2025</v>
      </c>
      <c r="E3292" s="56">
        <v>9.6</v>
      </c>
      <c r="F3292" s="58" t="s">
        <v>232</v>
      </c>
      <c r="G3292" s="57" t="s">
        <v>46</v>
      </c>
      <c r="H3292" s="58" t="s">
        <v>231</v>
      </c>
      <c r="I3292" s="59" t="s">
        <v>42</v>
      </c>
      <c r="J3292" s="96">
        <v>34.1</v>
      </c>
      <c r="K3292" s="60">
        <f t="shared" si="79"/>
        <v>327.36</v>
      </c>
      <c r="L3292" s="60"/>
      <c r="M3292" s="55"/>
      <c r="N3292" s="60">
        <f t="shared" si="76"/>
        <v>327.36</v>
      </c>
      <c r="O3292" s="54">
        <v>45910</v>
      </c>
      <c r="P3292" s="97">
        <v>1027060</v>
      </c>
      <c r="R3292" t="str">
        <f t="shared" si="80"/>
        <v>Ago/25</v>
      </c>
    </row>
    <row r="3293" spans="2:18" ht="15.75" customHeight="1">
      <c r="B3293" s="54">
        <v>45890</v>
      </c>
      <c r="C3293" s="55" t="s">
        <v>76</v>
      </c>
      <c r="D3293" s="55">
        <v>2025</v>
      </c>
      <c r="E3293" s="56">
        <v>12</v>
      </c>
      <c r="F3293" s="58" t="s">
        <v>634</v>
      </c>
      <c r="G3293" s="57" t="s">
        <v>46</v>
      </c>
      <c r="H3293" s="58" t="s">
        <v>633</v>
      </c>
      <c r="I3293" s="59" t="s">
        <v>42</v>
      </c>
      <c r="J3293" s="96">
        <v>53.598999999999997</v>
      </c>
      <c r="K3293" s="60">
        <f t="shared" si="79"/>
        <v>643.18799999999999</v>
      </c>
      <c r="L3293" s="60"/>
      <c r="M3293" s="55"/>
      <c r="N3293" s="60">
        <f t="shared" si="76"/>
        <v>643.18799999999999</v>
      </c>
      <c r="O3293" s="54">
        <v>45897</v>
      </c>
      <c r="P3293" s="97">
        <v>45222</v>
      </c>
      <c r="R3293" t="str">
        <f t="shared" si="80"/>
        <v>Ago/25</v>
      </c>
    </row>
    <row r="3294" spans="2:18" ht="15.75" customHeight="1">
      <c r="B3294" s="54">
        <v>45890</v>
      </c>
      <c r="C3294" s="55" t="s">
        <v>76</v>
      </c>
      <c r="D3294" s="55">
        <v>2025</v>
      </c>
      <c r="E3294" s="56">
        <v>96</v>
      </c>
      <c r="F3294" s="58" t="s">
        <v>188</v>
      </c>
      <c r="G3294" s="57" t="s">
        <v>96</v>
      </c>
      <c r="H3294" s="58" t="s">
        <v>223</v>
      </c>
      <c r="I3294" s="59" t="s">
        <v>42</v>
      </c>
      <c r="J3294" s="96">
        <v>7.3</v>
      </c>
      <c r="K3294" s="60">
        <f t="shared" si="79"/>
        <v>700.8</v>
      </c>
      <c r="L3294" s="60"/>
      <c r="M3294" s="55"/>
      <c r="N3294" s="60">
        <f t="shared" si="76"/>
        <v>700.8</v>
      </c>
      <c r="O3294" s="54">
        <v>45918</v>
      </c>
      <c r="P3294" s="97">
        <v>1442010</v>
      </c>
      <c r="R3294" t="str">
        <f t="shared" si="80"/>
        <v>Ago/25</v>
      </c>
    </row>
    <row r="3295" spans="2:18" ht="15.75" customHeight="1">
      <c r="B3295" s="54">
        <v>45891</v>
      </c>
      <c r="C3295" s="55" t="s">
        <v>76</v>
      </c>
      <c r="D3295" s="55">
        <v>2025</v>
      </c>
      <c r="E3295" s="56">
        <v>1</v>
      </c>
      <c r="F3295" s="58" t="s">
        <v>803</v>
      </c>
      <c r="G3295" s="57" t="s">
        <v>108</v>
      </c>
      <c r="H3295" s="58" t="s">
        <v>902</v>
      </c>
      <c r="I3295" s="59" t="s">
        <v>42</v>
      </c>
      <c r="J3295" s="96">
        <v>1400</v>
      </c>
      <c r="K3295" s="60">
        <f t="shared" si="79"/>
        <v>1400</v>
      </c>
      <c r="L3295" s="60"/>
      <c r="M3295" s="55"/>
      <c r="N3295" s="60">
        <f t="shared" si="76"/>
        <v>1400</v>
      </c>
      <c r="O3295" s="54">
        <v>45891</v>
      </c>
      <c r="P3295" s="97">
        <v>0</v>
      </c>
      <c r="R3295" t="str">
        <f t="shared" si="80"/>
        <v>Ago/25</v>
      </c>
    </row>
    <row r="3296" spans="2:18" ht="15.75" customHeight="1">
      <c r="B3296" s="54">
        <v>45891</v>
      </c>
      <c r="C3296" s="55" t="s">
        <v>76</v>
      </c>
      <c r="D3296" s="55">
        <v>2025</v>
      </c>
      <c r="E3296" s="56">
        <v>4</v>
      </c>
      <c r="F3296" s="58" t="s">
        <v>1036</v>
      </c>
      <c r="G3296" s="57" t="s">
        <v>46</v>
      </c>
      <c r="H3296" s="58" t="s">
        <v>65</v>
      </c>
      <c r="I3296" s="59" t="s">
        <v>42</v>
      </c>
      <c r="J3296" s="96">
        <v>35.99</v>
      </c>
      <c r="K3296" s="60">
        <f t="shared" si="79"/>
        <v>143.96</v>
      </c>
      <c r="L3296" s="60"/>
      <c r="M3296" s="55"/>
      <c r="N3296" s="60">
        <f t="shared" si="76"/>
        <v>143.96</v>
      </c>
      <c r="O3296" s="54">
        <v>45900</v>
      </c>
      <c r="P3296" s="97">
        <v>23483</v>
      </c>
      <c r="R3296" t="str">
        <f t="shared" si="80"/>
        <v>Ago/25</v>
      </c>
    </row>
    <row r="3297" spans="2:18" ht="15.75" customHeight="1">
      <c r="B3297" s="54">
        <v>45891</v>
      </c>
      <c r="C3297" s="55" t="s">
        <v>76</v>
      </c>
      <c r="D3297" s="55">
        <v>2025</v>
      </c>
      <c r="E3297" s="56">
        <v>1</v>
      </c>
      <c r="F3297" s="58" t="s">
        <v>862</v>
      </c>
      <c r="G3297" s="57" t="s">
        <v>57</v>
      </c>
      <c r="H3297" s="58" t="s">
        <v>1141</v>
      </c>
      <c r="I3297" s="59" t="s">
        <v>42</v>
      </c>
      <c r="J3297" s="96">
        <v>324</v>
      </c>
      <c r="K3297" s="60">
        <f t="shared" si="79"/>
        <v>324</v>
      </c>
      <c r="L3297" s="60"/>
      <c r="M3297" s="55"/>
      <c r="N3297" s="60">
        <f t="shared" si="76"/>
        <v>324</v>
      </c>
      <c r="O3297" s="54">
        <v>45891</v>
      </c>
      <c r="P3297" s="97">
        <v>0</v>
      </c>
      <c r="R3297" t="str">
        <f t="shared" si="80"/>
        <v>Ago/25</v>
      </c>
    </row>
    <row r="3298" spans="2:18" ht="15.75" customHeight="1">
      <c r="B3298" s="54">
        <v>45891</v>
      </c>
      <c r="C3298" s="55" t="s">
        <v>76</v>
      </c>
      <c r="D3298" s="55">
        <v>2025</v>
      </c>
      <c r="E3298" s="56">
        <v>1</v>
      </c>
      <c r="F3298" s="58" t="s">
        <v>531</v>
      </c>
      <c r="G3298" s="57" t="s">
        <v>46</v>
      </c>
      <c r="H3298" s="58" t="s">
        <v>1142</v>
      </c>
      <c r="I3298" s="59" t="s">
        <v>42</v>
      </c>
      <c r="J3298" s="96">
        <v>107.14</v>
      </c>
      <c r="K3298" s="60">
        <f t="shared" si="79"/>
        <v>107.14</v>
      </c>
      <c r="L3298" s="60"/>
      <c r="M3298" s="55"/>
      <c r="N3298" s="60">
        <f t="shared" si="76"/>
        <v>107.14</v>
      </c>
      <c r="O3298" s="54">
        <v>45891</v>
      </c>
      <c r="P3298" s="97">
        <v>0</v>
      </c>
      <c r="R3298" t="str">
        <f t="shared" si="80"/>
        <v>Ago/25</v>
      </c>
    </row>
    <row r="3299" spans="2:18" ht="15.75" customHeight="1">
      <c r="B3299" s="54">
        <v>45891</v>
      </c>
      <c r="C3299" s="55" t="s">
        <v>76</v>
      </c>
      <c r="D3299" s="55">
        <v>2025</v>
      </c>
      <c r="E3299" s="56">
        <v>1</v>
      </c>
      <c r="F3299" s="58" t="s">
        <v>853</v>
      </c>
      <c r="G3299" s="57" t="s">
        <v>46</v>
      </c>
      <c r="H3299" s="58" t="s">
        <v>568</v>
      </c>
      <c r="I3299" s="59" t="s">
        <v>42</v>
      </c>
      <c r="J3299" s="96">
        <v>560.46</v>
      </c>
      <c r="K3299" s="60">
        <f t="shared" si="79"/>
        <v>560.46</v>
      </c>
      <c r="L3299" s="60"/>
      <c r="M3299" s="55"/>
      <c r="N3299" s="60">
        <f t="shared" si="76"/>
        <v>560.46</v>
      </c>
      <c r="O3299" s="54">
        <v>45891</v>
      </c>
      <c r="P3299" s="97">
        <v>0</v>
      </c>
      <c r="R3299" t="str">
        <f t="shared" si="80"/>
        <v>Ago/25</v>
      </c>
    </row>
    <row r="3300" spans="2:18" ht="15.75" customHeight="1">
      <c r="B3300" s="54">
        <v>45892</v>
      </c>
      <c r="C3300" s="55" t="s">
        <v>76</v>
      </c>
      <c r="D3300" s="55">
        <v>2025</v>
      </c>
      <c r="E3300" s="56">
        <v>2</v>
      </c>
      <c r="F3300" s="58" t="s">
        <v>247</v>
      </c>
      <c r="G3300" s="57" t="s">
        <v>53</v>
      </c>
      <c r="H3300" s="58" t="s">
        <v>54</v>
      </c>
      <c r="I3300" s="59" t="s">
        <v>42</v>
      </c>
      <c r="J3300" s="96">
        <v>41.91</v>
      </c>
      <c r="K3300" s="60">
        <f t="shared" si="79"/>
        <v>83.82</v>
      </c>
      <c r="L3300" s="60"/>
      <c r="M3300" s="55"/>
      <c r="N3300" s="60">
        <f t="shared" si="76"/>
        <v>83.82</v>
      </c>
      <c r="O3300" s="54">
        <v>45901</v>
      </c>
      <c r="P3300" s="97">
        <v>443542</v>
      </c>
      <c r="R3300" t="str">
        <f t="shared" si="80"/>
        <v>Ago/25</v>
      </c>
    </row>
    <row r="3301" spans="2:18" ht="15.75" customHeight="1">
      <c r="B3301" s="54">
        <v>45892</v>
      </c>
      <c r="C3301" s="55" t="s">
        <v>76</v>
      </c>
      <c r="D3301" s="55">
        <v>2025</v>
      </c>
      <c r="E3301" s="56">
        <v>2</v>
      </c>
      <c r="F3301" s="58" t="s">
        <v>549</v>
      </c>
      <c r="G3301" s="57" t="s">
        <v>53</v>
      </c>
      <c r="H3301" s="58" t="s">
        <v>54</v>
      </c>
      <c r="I3301" s="59" t="s">
        <v>42</v>
      </c>
      <c r="J3301" s="96">
        <v>8.56</v>
      </c>
      <c r="K3301" s="60">
        <f t="shared" si="79"/>
        <v>17.12</v>
      </c>
      <c r="L3301" s="60"/>
      <c r="M3301" s="55"/>
      <c r="N3301" s="60">
        <f t="shared" si="76"/>
        <v>17.12</v>
      </c>
      <c r="O3301" s="54">
        <v>45901</v>
      </c>
      <c r="P3301" s="97">
        <v>443542</v>
      </c>
      <c r="R3301" t="str">
        <f t="shared" si="80"/>
        <v>Ago/25</v>
      </c>
    </row>
    <row r="3302" spans="2:18" ht="15.75" customHeight="1">
      <c r="B3302" s="54">
        <v>45892</v>
      </c>
      <c r="C3302" s="55" t="s">
        <v>76</v>
      </c>
      <c r="D3302" s="55">
        <v>2025</v>
      </c>
      <c r="E3302" s="56">
        <v>1</v>
      </c>
      <c r="F3302" s="58" t="s">
        <v>459</v>
      </c>
      <c r="G3302" s="57" t="s">
        <v>53</v>
      </c>
      <c r="H3302" s="58" t="s">
        <v>54</v>
      </c>
      <c r="I3302" s="59" t="s">
        <v>42</v>
      </c>
      <c r="J3302" s="96">
        <v>29.11</v>
      </c>
      <c r="K3302" s="60">
        <f t="shared" si="79"/>
        <v>29.11</v>
      </c>
      <c r="L3302" s="60"/>
      <c r="M3302" s="55"/>
      <c r="N3302" s="60">
        <f t="shared" si="76"/>
        <v>29.11</v>
      </c>
      <c r="O3302" s="54">
        <v>45901</v>
      </c>
      <c r="P3302" s="97">
        <v>443542</v>
      </c>
      <c r="R3302" t="str">
        <f t="shared" si="80"/>
        <v>Ago/25</v>
      </c>
    </row>
    <row r="3303" spans="2:18" ht="15.75" customHeight="1">
      <c r="B3303" s="54">
        <v>45892</v>
      </c>
      <c r="C3303" s="55" t="s">
        <v>76</v>
      </c>
      <c r="D3303" s="55">
        <v>2025</v>
      </c>
      <c r="E3303" s="56">
        <v>2</v>
      </c>
      <c r="F3303" s="58" t="s">
        <v>1113</v>
      </c>
      <c r="G3303" s="57" t="s">
        <v>53</v>
      </c>
      <c r="H3303" s="58" t="s">
        <v>54</v>
      </c>
      <c r="I3303" s="59" t="s">
        <v>42</v>
      </c>
      <c r="J3303" s="96">
        <v>38.520000000000003</v>
      </c>
      <c r="K3303" s="60">
        <f t="shared" si="79"/>
        <v>77.040000000000006</v>
      </c>
      <c r="L3303" s="60"/>
      <c r="M3303" s="55"/>
      <c r="N3303" s="60">
        <f t="shared" si="76"/>
        <v>77.040000000000006</v>
      </c>
      <c r="O3303" s="54">
        <v>45901</v>
      </c>
      <c r="P3303" s="97">
        <v>443542</v>
      </c>
      <c r="R3303" t="str">
        <f t="shared" si="80"/>
        <v>Ago/25</v>
      </c>
    </row>
    <row r="3304" spans="2:18" ht="15.75" customHeight="1">
      <c r="B3304" s="54">
        <v>45892</v>
      </c>
      <c r="C3304" s="55" t="s">
        <v>76</v>
      </c>
      <c r="D3304" s="55">
        <v>2025</v>
      </c>
      <c r="E3304" s="56">
        <v>1</v>
      </c>
      <c r="F3304" s="58" t="s">
        <v>540</v>
      </c>
      <c r="G3304" s="57" t="s">
        <v>53</v>
      </c>
      <c r="H3304" s="58" t="s">
        <v>54</v>
      </c>
      <c r="I3304" s="59" t="s">
        <v>42</v>
      </c>
      <c r="J3304" s="96">
        <v>13.32</v>
      </c>
      <c r="K3304" s="60">
        <f t="shared" si="79"/>
        <v>13.32</v>
      </c>
      <c r="L3304" s="60"/>
      <c r="M3304" s="55"/>
      <c r="N3304" s="60">
        <f t="shared" si="76"/>
        <v>13.32</v>
      </c>
      <c r="O3304" s="54">
        <v>45901</v>
      </c>
      <c r="P3304" s="97">
        <v>443542</v>
      </c>
      <c r="R3304" t="str">
        <f t="shared" si="80"/>
        <v>Ago/25</v>
      </c>
    </row>
    <row r="3305" spans="2:18" ht="15.75" customHeight="1">
      <c r="B3305" s="54">
        <v>45892</v>
      </c>
      <c r="C3305" s="55" t="s">
        <v>76</v>
      </c>
      <c r="D3305" s="55">
        <v>2025</v>
      </c>
      <c r="E3305" s="56">
        <v>2</v>
      </c>
      <c r="F3305" s="58" t="s">
        <v>1143</v>
      </c>
      <c r="G3305" s="57" t="s">
        <v>53</v>
      </c>
      <c r="H3305" s="58" t="s">
        <v>54</v>
      </c>
      <c r="I3305" s="59" t="s">
        <v>42</v>
      </c>
      <c r="J3305" s="96">
        <v>15</v>
      </c>
      <c r="K3305" s="60">
        <f t="shared" si="79"/>
        <v>30</v>
      </c>
      <c r="L3305" s="60"/>
      <c r="M3305" s="55"/>
      <c r="N3305" s="60">
        <f t="shared" si="76"/>
        <v>30</v>
      </c>
      <c r="O3305" s="54">
        <v>45901</v>
      </c>
      <c r="P3305" s="97">
        <v>443542</v>
      </c>
      <c r="R3305" t="str">
        <f t="shared" si="80"/>
        <v>Ago/25</v>
      </c>
    </row>
    <row r="3306" spans="2:18" ht="15.75" customHeight="1">
      <c r="B3306" s="54">
        <v>45892</v>
      </c>
      <c r="C3306" s="55" t="s">
        <v>76</v>
      </c>
      <c r="D3306" s="55">
        <v>2025</v>
      </c>
      <c r="E3306" s="56">
        <v>2</v>
      </c>
      <c r="F3306" s="58" t="s">
        <v>799</v>
      </c>
      <c r="G3306" s="57" t="s">
        <v>53</v>
      </c>
      <c r="H3306" s="58" t="s">
        <v>54</v>
      </c>
      <c r="I3306" s="59" t="s">
        <v>42</v>
      </c>
      <c r="J3306" s="96">
        <v>2.4900000000000002</v>
      </c>
      <c r="K3306" s="60">
        <f t="shared" si="79"/>
        <v>4.9800000000000004</v>
      </c>
      <c r="L3306" s="60"/>
      <c r="M3306" s="55"/>
      <c r="N3306" s="60">
        <f t="shared" si="76"/>
        <v>4.9800000000000004</v>
      </c>
      <c r="O3306" s="54">
        <v>45901</v>
      </c>
      <c r="P3306" s="97">
        <v>443542</v>
      </c>
      <c r="R3306" t="str">
        <f t="shared" si="80"/>
        <v>Ago/25</v>
      </c>
    </row>
    <row r="3307" spans="2:18" ht="15.75" customHeight="1">
      <c r="B3307" s="54">
        <v>45892</v>
      </c>
      <c r="C3307" s="55" t="s">
        <v>76</v>
      </c>
      <c r="D3307" s="55">
        <v>2025</v>
      </c>
      <c r="E3307" s="56">
        <v>20</v>
      </c>
      <c r="F3307" s="58" t="s">
        <v>555</v>
      </c>
      <c r="G3307" s="57" t="s">
        <v>53</v>
      </c>
      <c r="H3307" s="58" t="s">
        <v>54</v>
      </c>
      <c r="I3307" s="59" t="s">
        <v>42</v>
      </c>
      <c r="J3307" s="96">
        <v>11.03</v>
      </c>
      <c r="K3307" s="60">
        <f t="shared" si="79"/>
        <v>220.6</v>
      </c>
      <c r="L3307" s="60"/>
      <c r="M3307" s="55"/>
      <c r="N3307" s="60">
        <f t="shared" si="76"/>
        <v>220.6</v>
      </c>
      <c r="O3307" s="54">
        <v>45901</v>
      </c>
      <c r="P3307" s="97">
        <v>443542</v>
      </c>
      <c r="R3307" t="str">
        <f t="shared" si="80"/>
        <v>Ago/25</v>
      </c>
    </row>
    <row r="3308" spans="2:18" ht="15.75" customHeight="1">
      <c r="B3308" s="54">
        <v>45892</v>
      </c>
      <c r="C3308" s="55" t="s">
        <v>76</v>
      </c>
      <c r="D3308" s="55">
        <v>2025</v>
      </c>
      <c r="E3308" s="56">
        <v>2</v>
      </c>
      <c r="F3308" s="58" t="s">
        <v>1007</v>
      </c>
      <c r="G3308" s="57" t="s">
        <v>53</v>
      </c>
      <c r="H3308" s="58" t="s">
        <v>54</v>
      </c>
      <c r="I3308" s="59" t="s">
        <v>42</v>
      </c>
      <c r="J3308" s="96">
        <v>13.79</v>
      </c>
      <c r="K3308" s="60">
        <f t="shared" si="79"/>
        <v>27.58</v>
      </c>
      <c r="L3308" s="60"/>
      <c r="M3308" s="55"/>
      <c r="N3308" s="60">
        <f t="shared" si="76"/>
        <v>27.58</v>
      </c>
      <c r="O3308" s="54">
        <v>45901</v>
      </c>
      <c r="P3308" s="97">
        <v>443542</v>
      </c>
      <c r="R3308" t="str">
        <f t="shared" si="80"/>
        <v>Ago/25</v>
      </c>
    </row>
    <row r="3309" spans="2:18" ht="15.75" customHeight="1">
      <c r="B3309" s="54">
        <v>45892</v>
      </c>
      <c r="C3309" s="55" t="s">
        <v>76</v>
      </c>
      <c r="D3309" s="55">
        <v>2025</v>
      </c>
      <c r="E3309" s="56">
        <v>2</v>
      </c>
      <c r="F3309" s="58" t="s">
        <v>952</v>
      </c>
      <c r="G3309" s="57" t="s">
        <v>53</v>
      </c>
      <c r="H3309" s="58" t="s">
        <v>54</v>
      </c>
      <c r="I3309" s="59" t="s">
        <v>42</v>
      </c>
      <c r="J3309" s="96">
        <v>15.26</v>
      </c>
      <c r="K3309" s="60">
        <f t="shared" si="79"/>
        <v>30.52</v>
      </c>
      <c r="L3309" s="60"/>
      <c r="M3309" s="55"/>
      <c r="N3309" s="60">
        <f t="shared" si="76"/>
        <v>30.52</v>
      </c>
      <c r="O3309" s="54">
        <v>45901</v>
      </c>
      <c r="P3309" s="97">
        <v>443542</v>
      </c>
      <c r="R3309" t="str">
        <f t="shared" si="80"/>
        <v>Ago/25</v>
      </c>
    </row>
    <row r="3310" spans="2:18" ht="15.75" customHeight="1">
      <c r="B3310" s="54">
        <v>45892</v>
      </c>
      <c r="C3310" s="55" t="s">
        <v>76</v>
      </c>
      <c r="D3310" s="55">
        <v>2025</v>
      </c>
      <c r="E3310" s="56">
        <v>7</v>
      </c>
      <c r="F3310" s="58" t="s">
        <v>81</v>
      </c>
      <c r="G3310" s="57" t="s">
        <v>77</v>
      </c>
      <c r="H3310" s="58" t="s">
        <v>78</v>
      </c>
      <c r="I3310" s="59" t="s">
        <v>42</v>
      </c>
      <c r="J3310" s="96">
        <v>410</v>
      </c>
      <c r="K3310" s="60">
        <f t="shared" si="79"/>
        <v>2870</v>
      </c>
      <c r="L3310" s="60"/>
      <c r="M3310" s="55"/>
      <c r="N3310" s="60">
        <f t="shared" si="76"/>
        <v>2870</v>
      </c>
      <c r="O3310" s="54">
        <v>45901</v>
      </c>
      <c r="P3310" s="97">
        <v>443542</v>
      </c>
      <c r="R3310" t="str">
        <f t="shared" si="80"/>
        <v>Ago/25</v>
      </c>
    </row>
    <row r="3311" spans="2:18" ht="15.75" customHeight="1">
      <c r="B3311" s="54">
        <v>45892</v>
      </c>
      <c r="C3311" s="55" t="s">
        <v>76</v>
      </c>
      <c r="D3311" s="55">
        <v>2025</v>
      </c>
      <c r="E3311" s="56">
        <v>1</v>
      </c>
      <c r="F3311" s="58" t="s">
        <v>75</v>
      </c>
      <c r="G3311" s="57" t="s">
        <v>77</v>
      </c>
      <c r="H3311" s="58" t="s">
        <v>78</v>
      </c>
      <c r="I3311" s="59" t="s">
        <v>42</v>
      </c>
      <c r="J3311" s="96">
        <v>435</v>
      </c>
      <c r="K3311" s="60">
        <f t="shared" si="79"/>
        <v>435</v>
      </c>
      <c r="L3311" s="60"/>
      <c r="M3311" s="55"/>
      <c r="N3311" s="60">
        <f t="shared" si="76"/>
        <v>435</v>
      </c>
      <c r="O3311" s="54">
        <v>45895</v>
      </c>
      <c r="P3311" s="97">
        <v>1659</v>
      </c>
      <c r="R3311" t="str">
        <f t="shared" si="80"/>
        <v>Ago/25</v>
      </c>
    </row>
    <row r="3312" spans="2:18" ht="15.75" customHeight="1">
      <c r="B3312" s="54">
        <v>45892</v>
      </c>
      <c r="C3312" s="55" t="s">
        <v>76</v>
      </c>
      <c r="D3312" s="55">
        <v>2025</v>
      </c>
      <c r="E3312" s="56">
        <v>2</v>
      </c>
      <c r="F3312" s="58" t="s">
        <v>355</v>
      </c>
      <c r="G3312" s="57" t="s">
        <v>40</v>
      </c>
      <c r="H3312" s="58" t="s">
        <v>220</v>
      </c>
      <c r="I3312" s="59" t="s">
        <v>42</v>
      </c>
      <c r="J3312" s="96">
        <v>110</v>
      </c>
      <c r="K3312" s="60">
        <f t="shared" si="79"/>
        <v>220</v>
      </c>
      <c r="L3312" s="60"/>
      <c r="M3312" s="55"/>
      <c r="N3312" s="60">
        <f t="shared" si="76"/>
        <v>220</v>
      </c>
      <c r="O3312" s="54">
        <v>45900</v>
      </c>
      <c r="P3312" s="97">
        <v>27338</v>
      </c>
      <c r="R3312" t="str">
        <f t="shared" si="80"/>
        <v>Ago/25</v>
      </c>
    </row>
    <row r="3313" spans="2:18" ht="15.75" customHeight="1">
      <c r="B3313" s="54">
        <v>45892</v>
      </c>
      <c r="C3313" s="55" t="s">
        <v>76</v>
      </c>
      <c r="D3313" s="55">
        <v>2025</v>
      </c>
      <c r="E3313" s="56">
        <v>15</v>
      </c>
      <c r="F3313" s="58" t="s">
        <v>64</v>
      </c>
      <c r="G3313" s="57" t="s">
        <v>46</v>
      </c>
      <c r="H3313" s="58" t="s">
        <v>65</v>
      </c>
      <c r="I3313" s="59" t="s">
        <v>42</v>
      </c>
      <c r="J3313" s="96">
        <v>32.99</v>
      </c>
      <c r="K3313" s="60">
        <f t="shared" si="79"/>
        <v>494.85</v>
      </c>
      <c r="L3313" s="60"/>
      <c r="M3313" s="55"/>
      <c r="N3313" s="60">
        <f t="shared" si="76"/>
        <v>494.85</v>
      </c>
      <c r="O3313" s="54">
        <v>45900</v>
      </c>
      <c r="P3313" s="97">
        <v>23489</v>
      </c>
      <c r="R3313" t="str">
        <f t="shared" si="80"/>
        <v>Ago/25</v>
      </c>
    </row>
    <row r="3314" spans="2:18" ht="15.75" customHeight="1">
      <c r="B3314" s="54">
        <v>45892</v>
      </c>
      <c r="C3314" s="55" t="s">
        <v>76</v>
      </c>
      <c r="D3314" s="55">
        <v>2025</v>
      </c>
      <c r="E3314" s="56">
        <v>12</v>
      </c>
      <c r="F3314" s="58" t="s">
        <v>66</v>
      </c>
      <c r="G3314" s="57" t="s">
        <v>46</v>
      </c>
      <c r="H3314" s="58" t="s">
        <v>65</v>
      </c>
      <c r="I3314" s="59" t="s">
        <v>42</v>
      </c>
      <c r="J3314" s="96">
        <v>27</v>
      </c>
      <c r="K3314" s="60">
        <f t="shared" si="79"/>
        <v>324</v>
      </c>
      <c r="L3314" s="60"/>
      <c r="M3314" s="55"/>
      <c r="N3314" s="60">
        <f t="shared" si="76"/>
        <v>324</v>
      </c>
      <c r="O3314" s="54">
        <v>45900</v>
      </c>
      <c r="P3314" s="97">
        <v>23489</v>
      </c>
      <c r="R3314" t="str">
        <f t="shared" si="80"/>
        <v>Ago/25</v>
      </c>
    </row>
    <row r="3315" spans="2:18" ht="15.75" customHeight="1">
      <c r="B3315" s="54">
        <v>45892</v>
      </c>
      <c r="C3315" s="55" t="s">
        <v>76</v>
      </c>
      <c r="D3315" s="55">
        <v>2025</v>
      </c>
      <c r="E3315" s="56">
        <v>5</v>
      </c>
      <c r="F3315" s="58" t="s">
        <v>1036</v>
      </c>
      <c r="G3315" s="57" t="s">
        <v>46</v>
      </c>
      <c r="H3315" s="58" t="s">
        <v>65</v>
      </c>
      <c r="I3315" s="59" t="s">
        <v>42</v>
      </c>
      <c r="J3315" s="96">
        <v>35.99</v>
      </c>
      <c r="K3315" s="60">
        <f t="shared" si="79"/>
        <v>179.95000000000002</v>
      </c>
      <c r="L3315" s="60"/>
      <c r="M3315" s="55"/>
      <c r="N3315" s="60">
        <f t="shared" si="76"/>
        <v>179.95000000000002</v>
      </c>
      <c r="O3315" s="54">
        <v>45900</v>
      </c>
      <c r="P3315" s="97">
        <v>23489</v>
      </c>
      <c r="R3315" t="str">
        <f t="shared" si="80"/>
        <v>Ago/25</v>
      </c>
    </row>
    <row r="3316" spans="2:18" ht="15.75" customHeight="1">
      <c r="B3316" s="54">
        <v>45892</v>
      </c>
      <c r="C3316" s="55" t="s">
        <v>76</v>
      </c>
      <c r="D3316" s="55">
        <v>2025</v>
      </c>
      <c r="E3316" s="56">
        <v>1</v>
      </c>
      <c r="F3316" s="58" t="s">
        <v>1144</v>
      </c>
      <c r="G3316" s="57" t="s">
        <v>61</v>
      </c>
      <c r="H3316" s="58" t="s">
        <v>342</v>
      </c>
      <c r="I3316" s="59" t="s">
        <v>42</v>
      </c>
      <c r="J3316" s="96">
        <v>89.78</v>
      </c>
      <c r="K3316" s="60">
        <f t="shared" si="79"/>
        <v>89.78</v>
      </c>
      <c r="L3316" s="60"/>
      <c r="M3316" s="55"/>
      <c r="N3316" s="60">
        <f t="shared" si="76"/>
        <v>89.78</v>
      </c>
      <c r="O3316" s="54">
        <v>45892</v>
      </c>
      <c r="P3316" s="97">
        <v>0</v>
      </c>
      <c r="R3316" t="str">
        <f t="shared" si="80"/>
        <v>Ago/25</v>
      </c>
    </row>
    <row r="3317" spans="2:18" ht="15.75" customHeight="1">
      <c r="B3317" s="54">
        <v>45893</v>
      </c>
      <c r="C3317" s="55" t="s">
        <v>76</v>
      </c>
      <c r="D3317" s="55">
        <v>2025</v>
      </c>
      <c r="E3317" s="56">
        <v>1</v>
      </c>
      <c r="F3317" s="58" t="s">
        <v>864</v>
      </c>
      <c r="G3317" s="57" t="s">
        <v>104</v>
      </c>
      <c r="H3317" s="58" t="s">
        <v>369</v>
      </c>
      <c r="I3317" s="59" t="s">
        <v>42</v>
      </c>
      <c r="J3317" s="96">
        <v>43.58</v>
      </c>
      <c r="K3317" s="60">
        <f t="shared" si="79"/>
        <v>43.58</v>
      </c>
      <c r="L3317" s="60"/>
      <c r="M3317" s="55"/>
      <c r="N3317" s="60">
        <f t="shared" si="76"/>
        <v>43.58</v>
      </c>
      <c r="O3317" s="54">
        <v>45893</v>
      </c>
      <c r="P3317" s="97">
        <v>0</v>
      </c>
      <c r="R3317" t="str">
        <f t="shared" si="80"/>
        <v>Ago/25</v>
      </c>
    </row>
    <row r="3318" spans="2:18" ht="15.75" customHeight="1">
      <c r="B3318" s="54">
        <v>45894</v>
      </c>
      <c r="C3318" s="55" t="s">
        <v>76</v>
      </c>
      <c r="D3318" s="55">
        <v>2025</v>
      </c>
      <c r="E3318" s="56">
        <v>6</v>
      </c>
      <c r="F3318" s="58" t="s">
        <v>742</v>
      </c>
      <c r="G3318" s="57" t="s">
        <v>40</v>
      </c>
      <c r="H3318" s="58" t="s">
        <v>181</v>
      </c>
      <c r="I3318" s="59" t="s">
        <v>42</v>
      </c>
      <c r="J3318" s="96">
        <v>69</v>
      </c>
      <c r="K3318" s="60">
        <f t="shared" si="79"/>
        <v>414</v>
      </c>
      <c r="L3318" s="60"/>
      <c r="M3318" s="55"/>
      <c r="N3318" s="60">
        <f t="shared" si="76"/>
        <v>414</v>
      </c>
      <c r="O3318" s="54">
        <v>45909</v>
      </c>
      <c r="P3318" s="97">
        <v>6946</v>
      </c>
      <c r="R3318" t="str">
        <f t="shared" si="80"/>
        <v>Ago/25</v>
      </c>
    </row>
    <row r="3319" spans="2:18" ht="15.75" customHeight="1">
      <c r="B3319" s="54">
        <v>45895</v>
      </c>
      <c r="C3319" s="55" t="s">
        <v>76</v>
      </c>
      <c r="D3319" s="55">
        <v>2025</v>
      </c>
      <c r="E3319" s="56">
        <v>8</v>
      </c>
      <c r="F3319" s="58" t="s">
        <v>615</v>
      </c>
      <c r="G3319" s="57" t="s">
        <v>96</v>
      </c>
      <c r="H3319" s="58" t="s">
        <v>570</v>
      </c>
      <c r="I3319" s="59" t="s">
        <v>42</v>
      </c>
      <c r="J3319" s="96">
        <v>18.84</v>
      </c>
      <c r="K3319" s="60">
        <f t="shared" si="79"/>
        <v>150.72</v>
      </c>
      <c r="L3319" s="60"/>
      <c r="M3319" s="55"/>
      <c r="N3319" s="60">
        <f t="shared" si="76"/>
        <v>150.72</v>
      </c>
      <c r="O3319" s="54">
        <v>45902</v>
      </c>
      <c r="P3319" s="97">
        <v>676807</v>
      </c>
      <c r="R3319" t="str">
        <f t="shared" si="80"/>
        <v>Ago/25</v>
      </c>
    </row>
    <row r="3320" spans="2:18" ht="15.75" customHeight="1">
      <c r="B3320" s="54">
        <v>45895</v>
      </c>
      <c r="C3320" s="55" t="s">
        <v>76</v>
      </c>
      <c r="D3320" s="55">
        <v>2025</v>
      </c>
      <c r="E3320" s="56">
        <v>6</v>
      </c>
      <c r="F3320" s="58" t="s">
        <v>201</v>
      </c>
      <c r="G3320" s="57" t="s">
        <v>96</v>
      </c>
      <c r="H3320" s="58" t="s">
        <v>570</v>
      </c>
      <c r="I3320" s="59" t="s">
        <v>42</v>
      </c>
      <c r="J3320" s="96">
        <v>18.96</v>
      </c>
      <c r="K3320" s="60">
        <f t="shared" si="79"/>
        <v>113.76</v>
      </c>
      <c r="L3320" s="60"/>
      <c r="M3320" s="55"/>
      <c r="N3320" s="60">
        <f t="shared" si="76"/>
        <v>113.76</v>
      </c>
      <c r="O3320" s="54">
        <v>45902</v>
      </c>
      <c r="P3320" s="97">
        <v>676807</v>
      </c>
      <c r="R3320" t="str">
        <f t="shared" si="80"/>
        <v>Ago/25</v>
      </c>
    </row>
    <row r="3321" spans="2:18" ht="15.75" customHeight="1">
      <c r="B3321" s="54">
        <v>45895</v>
      </c>
      <c r="C3321" s="55" t="s">
        <v>76</v>
      </c>
      <c r="D3321" s="55">
        <v>2025</v>
      </c>
      <c r="E3321" s="56">
        <v>1</v>
      </c>
      <c r="F3321" s="58" t="s">
        <v>1145</v>
      </c>
      <c r="G3321" s="57" t="s">
        <v>104</v>
      </c>
      <c r="H3321" s="58" t="s">
        <v>1146</v>
      </c>
      <c r="I3321" s="59" t="s">
        <v>42</v>
      </c>
      <c r="J3321" s="96">
        <v>300</v>
      </c>
      <c r="K3321" s="60">
        <f t="shared" si="79"/>
        <v>300</v>
      </c>
      <c r="L3321" s="60"/>
      <c r="M3321" s="55"/>
      <c r="N3321" s="60">
        <f t="shared" si="76"/>
        <v>300</v>
      </c>
      <c r="O3321" s="54">
        <v>45895</v>
      </c>
      <c r="P3321" s="97">
        <v>0</v>
      </c>
      <c r="R3321" t="str">
        <f t="shared" si="80"/>
        <v>Ago/25</v>
      </c>
    </row>
    <row r="3322" spans="2:18" ht="15.75" customHeight="1">
      <c r="B3322" s="54">
        <v>45895</v>
      </c>
      <c r="C3322" s="55" t="s">
        <v>76</v>
      </c>
      <c r="D3322" s="55">
        <v>2025</v>
      </c>
      <c r="E3322" s="56">
        <v>1</v>
      </c>
      <c r="F3322" s="58" t="s">
        <v>39</v>
      </c>
      <c r="G3322" s="57" t="s">
        <v>40</v>
      </c>
      <c r="H3322" s="58" t="s">
        <v>300</v>
      </c>
      <c r="I3322" s="59" t="s">
        <v>42</v>
      </c>
      <c r="J3322" s="96">
        <v>148.5</v>
      </c>
      <c r="K3322" s="60">
        <f t="shared" si="79"/>
        <v>148.5</v>
      </c>
      <c r="L3322" s="60"/>
      <c r="M3322" s="55"/>
      <c r="N3322" s="60">
        <f t="shared" si="76"/>
        <v>148.5</v>
      </c>
      <c r="O3322" s="54">
        <v>45895</v>
      </c>
      <c r="P3322" s="97">
        <v>0</v>
      </c>
      <c r="R3322" t="str">
        <f t="shared" si="80"/>
        <v>Ago/25</v>
      </c>
    </row>
    <row r="3323" spans="2:18" ht="15.75" customHeight="1">
      <c r="B3323" s="54">
        <v>45895</v>
      </c>
      <c r="C3323" s="55" t="s">
        <v>76</v>
      </c>
      <c r="D3323" s="55">
        <v>2025</v>
      </c>
      <c r="E3323" s="56">
        <v>24</v>
      </c>
      <c r="F3323" s="58" t="s">
        <v>668</v>
      </c>
      <c r="G3323" s="57" t="s">
        <v>96</v>
      </c>
      <c r="H3323" s="58" t="s">
        <v>223</v>
      </c>
      <c r="I3323" s="59" t="s">
        <v>42</v>
      </c>
      <c r="J3323" s="96">
        <v>7.3</v>
      </c>
      <c r="K3323" s="60">
        <f t="shared" si="79"/>
        <v>175.2</v>
      </c>
      <c r="L3323" s="60"/>
      <c r="M3323" s="55"/>
      <c r="N3323" s="60">
        <f t="shared" si="76"/>
        <v>175.2</v>
      </c>
      <c r="O3323" s="54">
        <v>45902</v>
      </c>
      <c r="P3323" s="97">
        <v>1442011</v>
      </c>
      <c r="R3323" t="str">
        <f t="shared" si="80"/>
        <v>Ago/25</v>
      </c>
    </row>
    <row r="3324" spans="2:18" ht="15.75" customHeight="1">
      <c r="B3324" s="54">
        <v>45895</v>
      </c>
      <c r="C3324" s="55" t="s">
        <v>76</v>
      </c>
      <c r="D3324" s="55">
        <v>2025</v>
      </c>
      <c r="E3324" s="56">
        <v>24</v>
      </c>
      <c r="F3324" s="58" t="s">
        <v>1134</v>
      </c>
      <c r="G3324" s="57" t="s">
        <v>96</v>
      </c>
      <c r="H3324" s="58" t="s">
        <v>223</v>
      </c>
      <c r="I3324" s="59" t="s">
        <v>42</v>
      </c>
      <c r="J3324" s="96">
        <v>7.3</v>
      </c>
      <c r="K3324" s="60">
        <f t="shared" si="79"/>
        <v>175.2</v>
      </c>
      <c r="L3324" s="60"/>
      <c r="M3324" s="55"/>
      <c r="N3324" s="60">
        <f t="shared" si="76"/>
        <v>175.2</v>
      </c>
      <c r="O3324" s="54">
        <v>45902</v>
      </c>
      <c r="P3324" s="97">
        <v>1442011</v>
      </c>
      <c r="R3324" t="str">
        <f t="shared" si="80"/>
        <v>Ago/25</v>
      </c>
    </row>
    <row r="3325" spans="2:18" ht="15.75" customHeight="1">
      <c r="B3325" s="54">
        <v>45895</v>
      </c>
      <c r="C3325" s="55" t="s">
        <v>76</v>
      </c>
      <c r="D3325" s="55">
        <v>2025</v>
      </c>
      <c r="E3325" s="56">
        <v>8</v>
      </c>
      <c r="F3325" s="58" t="s">
        <v>615</v>
      </c>
      <c r="G3325" s="57" t="s">
        <v>96</v>
      </c>
      <c r="H3325" s="58" t="s">
        <v>570</v>
      </c>
      <c r="I3325" s="59" t="s">
        <v>42</v>
      </c>
      <c r="J3325" s="96">
        <v>18.84</v>
      </c>
      <c r="K3325" s="60">
        <f t="shared" si="79"/>
        <v>150.72</v>
      </c>
      <c r="L3325" s="60"/>
      <c r="M3325" s="55"/>
      <c r="N3325" s="60">
        <f t="shared" si="76"/>
        <v>150.72</v>
      </c>
      <c r="O3325" s="54">
        <v>45900</v>
      </c>
      <c r="P3325" s="97">
        <v>676807</v>
      </c>
      <c r="R3325" t="str">
        <f t="shared" si="80"/>
        <v>Ago/25</v>
      </c>
    </row>
    <row r="3326" spans="2:18" ht="15.75" customHeight="1">
      <c r="B3326" s="54">
        <v>45895</v>
      </c>
      <c r="C3326" s="55" t="s">
        <v>76</v>
      </c>
      <c r="D3326" s="55">
        <v>2025</v>
      </c>
      <c r="E3326" s="56">
        <v>6</v>
      </c>
      <c r="F3326" s="58" t="s">
        <v>357</v>
      </c>
      <c r="G3326" s="57" t="s">
        <v>96</v>
      </c>
      <c r="H3326" s="58" t="s">
        <v>570</v>
      </c>
      <c r="I3326" s="59" t="s">
        <v>42</v>
      </c>
      <c r="J3326" s="96">
        <v>18.96</v>
      </c>
      <c r="K3326" s="60">
        <f t="shared" si="79"/>
        <v>113.76</v>
      </c>
      <c r="L3326" s="60"/>
      <c r="M3326" s="55"/>
      <c r="N3326" s="60">
        <f t="shared" si="76"/>
        <v>113.76</v>
      </c>
      <c r="O3326" s="54">
        <v>45900</v>
      </c>
      <c r="P3326" s="97">
        <v>676807</v>
      </c>
      <c r="R3326" t="str">
        <f t="shared" si="80"/>
        <v>Ago/25</v>
      </c>
    </row>
    <row r="3327" spans="2:18" ht="15.75" customHeight="1">
      <c r="B3327" s="54">
        <v>45895</v>
      </c>
      <c r="C3327" s="55" t="s">
        <v>76</v>
      </c>
      <c r="D3327" s="55">
        <v>2025</v>
      </c>
      <c r="E3327" s="56">
        <v>8.9600000000000009</v>
      </c>
      <c r="F3327" s="58" t="s">
        <v>488</v>
      </c>
      <c r="G3327" s="57" t="s">
        <v>46</v>
      </c>
      <c r="H3327" s="58" t="s">
        <v>250</v>
      </c>
      <c r="I3327" s="59" t="s">
        <v>42</v>
      </c>
      <c r="J3327" s="96">
        <v>33.148200000000003</v>
      </c>
      <c r="K3327" s="60">
        <f t="shared" si="79"/>
        <v>297.00787200000008</v>
      </c>
      <c r="L3327" s="60"/>
      <c r="M3327" s="55"/>
      <c r="N3327" s="60">
        <f t="shared" si="76"/>
        <v>297.00787200000008</v>
      </c>
      <c r="O3327" s="54">
        <v>45901</v>
      </c>
      <c r="P3327" s="97">
        <v>2525010</v>
      </c>
      <c r="R3327" t="str">
        <f t="shared" si="80"/>
        <v>Ago/25</v>
      </c>
    </row>
    <row r="3328" spans="2:18" ht="15.75" customHeight="1">
      <c r="B3328" s="54">
        <v>45895</v>
      </c>
      <c r="C3328" s="55" t="s">
        <v>76</v>
      </c>
      <c r="D3328" s="55">
        <v>2025</v>
      </c>
      <c r="E3328" s="56">
        <v>4.8</v>
      </c>
      <c r="F3328" s="58" t="s">
        <v>232</v>
      </c>
      <c r="G3328" s="57" t="s">
        <v>46</v>
      </c>
      <c r="H3328" s="58" t="s">
        <v>594</v>
      </c>
      <c r="I3328" s="59" t="s">
        <v>42</v>
      </c>
      <c r="J3328" s="96">
        <v>36.5</v>
      </c>
      <c r="K3328" s="60">
        <f t="shared" si="79"/>
        <v>175.2</v>
      </c>
      <c r="L3328" s="60"/>
      <c r="M3328" s="55"/>
      <c r="N3328" s="60">
        <f t="shared" si="76"/>
        <v>175.2</v>
      </c>
      <c r="O3328" s="54">
        <v>45909</v>
      </c>
      <c r="P3328" s="97">
        <v>986169</v>
      </c>
      <c r="R3328" t="str">
        <f t="shared" si="80"/>
        <v>Ago/25</v>
      </c>
    </row>
    <row r="3329" spans="2:18" ht="15.75" customHeight="1">
      <c r="B3329" s="54">
        <v>45896</v>
      </c>
      <c r="C3329" s="55" t="s">
        <v>76</v>
      </c>
      <c r="D3329" s="55">
        <v>2025</v>
      </c>
      <c r="E3329" s="56">
        <v>3</v>
      </c>
      <c r="F3329" s="58" t="s">
        <v>1095</v>
      </c>
      <c r="G3329" s="57" t="s">
        <v>46</v>
      </c>
      <c r="H3329" s="58" t="s">
        <v>195</v>
      </c>
      <c r="I3329" s="59" t="s">
        <v>42</v>
      </c>
      <c r="J3329" s="96">
        <v>270.19</v>
      </c>
      <c r="K3329" s="60">
        <f t="shared" si="79"/>
        <v>810.56999999999994</v>
      </c>
      <c r="L3329" s="60"/>
      <c r="M3329" s="55"/>
      <c r="N3329" s="60">
        <f t="shared" si="76"/>
        <v>810.56999999999994</v>
      </c>
      <c r="O3329" s="54">
        <v>45905</v>
      </c>
      <c r="P3329" s="97">
        <v>313040</v>
      </c>
      <c r="R3329" t="str">
        <f t="shared" si="80"/>
        <v>Ago/25</v>
      </c>
    </row>
    <row r="3330" spans="2:18" ht="15.75" customHeight="1">
      <c r="B3330" s="54">
        <v>45896</v>
      </c>
      <c r="C3330" s="55" t="s">
        <v>76</v>
      </c>
      <c r="D3330" s="55">
        <v>2025</v>
      </c>
      <c r="E3330" s="56">
        <v>1</v>
      </c>
      <c r="F3330" s="58" t="s">
        <v>1049</v>
      </c>
      <c r="G3330" s="57" t="s">
        <v>46</v>
      </c>
      <c r="H3330" s="58" t="s">
        <v>195</v>
      </c>
      <c r="I3330" s="59" t="s">
        <v>42</v>
      </c>
      <c r="J3330" s="96">
        <v>268.69</v>
      </c>
      <c r="K3330" s="60">
        <f t="shared" si="79"/>
        <v>268.69</v>
      </c>
      <c r="L3330" s="60"/>
      <c r="M3330" s="55"/>
      <c r="N3330" s="60">
        <f t="shared" si="76"/>
        <v>268.69</v>
      </c>
      <c r="O3330" s="54">
        <v>45905</v>
      </c>
      <c r="P3330" s="97">
        <v>313040</v>
      </c>
      <c r="R3330" t="str">
        <f t="shared" si="80"/>
        <v>Ago/25</v>
      </c>
    </row>
    <row r="3331" spans="2:18" ht="15.75" customHeight="1">
      <c r="B3331" s="54">
        <v>45896</v>
      </c>
      <c r="C3331" s="55" t="s">
        <v>76</v>
      </c>
      <c r="D3331" s="55">
        <v>2025</v>
      </c>
      <c r="E3331" s="56">
        <v>1</v>
      </c>
      <c r="F3331" s="58" t="s">
        <v>378</v>
      </c>
      <c r="G3331" s="57" t="s">
        <v>46</v>
      </c>
      <c r="H3331" s="58" t="s">
        <v>379</v>
      </c>
      <c r="I3331" s="59" t="s">
        <v>42</v>
      </c>
      <c r="J3331" s="96">
        <v>450</v>
      </c>
      <c r="K3331" s="60">
        <f t="shared" si="79"/>
        <v>450</v>
      </c>
      <c r="L3331" s="60"/>
      <c r="M3331" s="55"/>
      <c r="N3331" s="60">
        <f t="shared" si="76"/>
        <v>450</v>
      </c>
      <c r="O3331" s="54">
        <v>45896</v>
      </c>
      <c r="P3331" s="97">
        <v>0</v>
      </c>
      <c r="R3331" t="str">
        <f t="shared" ref="R3331:R3394" si="81">IF(B3331="","",PROPER(TEXT(B3331,"mmm/aa")))</f>
        <v>Ago/25</v>
      </c>
    </row>
    <row r="3332" spans="2:18" ht="15.75" customHeight="1">
      <c r="B3332" s="54">
        <v>45897</v>
      </c>
      <c r="C3332" s="55" t="s">
        <v>76</v>
      </c>
      <c r="D3332" s="55">
        <v>2025</v>
      </c>
      <c r="E3332" s="56">
        <v>6</v>
      </c>
      <c r="F3332" s="58" t="s">
        <v>64</v>
      </c>
      <c r="G3332" s="57" t="s">
        <v>46</v>
      </c>
      <c r="H3332" s="58" t="s">
        <v>65</v>
      </c>
      <c r="I3332" s="59" t="s">
        <v>42</v>
      </c>
      <c r="J3332" s="96">
        <v>32.99</v>
      </c>
      <c r="K3332" s="60">
        <f t="shared" si="79"/>
        <v>197.94</v>
      </c>
      <c r="L3332" s="60"/>
      <c r="M3332" s="55"/>
      <c r="N3332" s="60">
        <f t="shared" si="76"/>
        <v>197.94</v>
      </c>
      <c r="O3332" s="54">
        <v>45900</v>
      </c>
      <c r="P3332" s="97">
        <v>23622</v>
      </c>
      <c r="R3332" t="str">
        <f t="shared" si="81"/>
        <v>Ago/25</v>
      </c>
    </row>
    <row r="3333" spans="2:18" ht="15.75" customHeight="1">
      <c r="B3333" s="54">
        <v>45897</v>
      </c>
      <c r="C3333" s="55" t="s">
        <v>76</v>
      </c>
      <c r="D3333" s="55">
        <v>2025</v>
      </c>
      <c r="E3333" s="56">
        <v>2</v>
      </c>
      <c r="F3333" s="58" t="s">
        <v>66</v>
      </c>
      <c r="G3333" s="57" t="s">
        <v>46</v>
      </c>
      <c r="H3333" s="58" t="s">
        <v>65</v>
      </c>
      <c r="I3333" s="59" t="s">
        <v>42</v>
      </c>
      <c r="J3333" s="96">
        <v>27</v>
      </c>
      <c r="K3333" s="60">
        <f t="shared" si="79"/>
        <v>54</v>
      </c>
      <c r="L3333" s="60"/>
      <c r="M3333" s="55"/>
      <c r="N3333" s="60">
        <f t="shared" si="76"/>
        <v>54</v>
      </c>
      <c r="O3333" s="54">
        <v>45900</v>
      </c>
      <c r="P3333" s="97">
        <v>23622</v>
      </c>
      <c r="R3333" t="str">
        <f t="shared" si="81"/>
        <v>Ago/25</v>
      </c>
    </row>
    <row r="3334" spans="2:18" ht="15.75" customHeight="1">
      <c r="B3334" s="54">
        <v>45898</v>
      </c>
      <c r="C3334" s="55" t="s">
        <v>76</v>
      </c>
      <c r="D3334" s="55">
        <v>2025</v>
      </c>
      <c r="E3334" s="56">
        <v>1</v>
      </c>
      <c r="F3334" s="58" t="s">
        <v>1085</v>
      </c>
      <c r="G3334" s="57" t="s">
        <v>108</v>
      </c>
      <c r="H3334" s="58" t="s">
        <v>813</v>
      </c>
      <c r="I3334" s="59" t="s">
        <v>42</v>
      </c>
      <c r="J3334" s="96">
        <v>1200</v>
      </c>
      <c r="K3334" s="60">
        <f t="shared" si="79"/>
        <v>1200</v>
      </c>
      <c r="L3334" s="60"/>
      <c r="M3334" s="55"/>
      <c r="N3334" s="60">
        <f t="shared" si="76"/>
        <v>1200</v>
      </c>
      <c r="O3334" s="54">
        <v>45898</v>
      </c>
      <c r="P3334" s="97">
        <v>0</v>
      </c>
      <c r="R3334" t="str">
        <f t="shared" si="81"/>
        <v>Ago/25</v>
      </c>
    </row>
    <row r="3335" spans="2:18" ht="15.75" customHeight="1">
      <c r="B3335" s="54">
        <v>45898</v>
      </c>
      <c r="C3335" s="55" t="s">
        <v>76</v>
      </c>
      <c r="D3335" s="55">
        <v>2025</v>
      </c>
      <c r="E3335" s="56">
        <v>6</v>
      </c>
      <c r="F3335" s="58" t="s">
        <v>81</v>
      </c>
      <c r="G3335" s="57" t="s">
        <v>77</v>
      </c>
      <c r="H3335" s="58" t="s">
        <v>78</v>
      </c>
      <c r="I3335" s="59" t="s">
        <v>42</v>
      </c>
      <c r="J3335" s="96">
        <v>510</v>
      </c>
      <c r="K3335" s="60">
        <f t="shared" si="79"/>
        <v>3060</v>
      </c>
      <c r="L3335" s="60"/>
      <c r="M3335" s="55"/>
      <c r="N3335" s="60">
        <f t="shared" si="76"/>
        <v>3060</v>
      </c>
      <c r="O3335" s="54"/>
      <c r="P3335" s="97">
        <v>0</v>
      </c>
      <c r="R3335" t="str">
        <f t="shared" si="81"/>
        <v>Ago/25</v>
      </c>
    </row>
    <row r="3336" spans="2:18" ht="15.75" customHeight="1">
      <c r="B3336" s="54">
        <v>45898</v>
      </c>
      <c r="C3336" s="55" t="s">
        <v>76</v>
      </c>
      <c r="D3336" s="55">
        <v>2025</v>
      </c>
      <c r="E3336" s="56">
        <v>6</v>
      </c>
      <c r="F3336" s="58" t="s">
        <v>836</v>
      </c>
      <c r="G3336" s="57" t="s">
        <v>40</v>
      </c>
      <c r="H3336" s="58" t="s">
        <v>220</v>
      </c>
      <c r="I3336" s="59" t="s">
        <v>42</v>
      </c>
      <c r="J3336" s="96">
        <v>0.75</v>
      </c>
      <c r="K3336" s="60">
        <f t="shared" si="79"/>
        <v>4.5</v>
      </c>
      <c r="L3336" s="60"/>
      <c r="M3336" s="55"/>
      <c r="N3336" s="60">
        <f t="shared" si="76"/>
        <v>4.5</v>
      </c>
      <c r="O3336" s="54">
        <v>45901</v>
      </c>
      <c r="P3336" s="97">
        <v>27471</v>
      </c>
      <c r="R3336" t="str">
        <f t="shared" si="81"/>
        <v>Ago/25</v>
      </c>
    </row>
    <row r="3337" spans="2:18" ht="15.75" customHeight="1">
      <c r="B3337" s="54">
        <v>45898</v>
      </c>
      <c r="C3337" s="55" t="s">
        <v>76</v>
      </c>
      <c r="D3337" s="55">
        <v>2025</v>
      </c>
      <c r="E3337" s="56">
        <v>4</v>
      </c>
      <c r="F3337" s="58" t="s">
        <v>985</v>
      </c>
      <c r="G3337" s="57" t="s">
        <v>40</v>
      </c>
      <c r="H3337" s="58" t="s">
        <v>220</v>
      </c>
      <c r="I3337" s="59" t="s">
        <v>42</v>
      </c>
      <c r="J3337" s="96">
        <v>3.35</v>
      </c>
      <c r="K3337" s="60">
        <f t="shared" si="79"/>
        <v>13.4</v>
      </c>
      <c r="L3337" s="60"/>
      <c r="M3337" s="55"/>
      <c r="N3337" s="60">
        <f t="shared" si="76"/>
        <v>13.4</v>
      </c>
      <c r="O3337" s="54">
        <v>45901</v>
      </c>
      <c r="P3337" s="97">
        <v>27471</v>
      </c>
      <c r="R3337" t="str">
        <f t="shared" si="81"/>
        <v>Ago/25</v>
      </c>
    </row>
    <row r="3338" spans="2:18" ht="15.75" customHeight="1">
      <c r="B3338" s="54">
        <v>45898</v>
      </c>
      <c r="C3338" s="55" t="s">
        <v>76</v>
      </c>
      <c r="D3338" s="55">
        <v>2025</v>
      </c>
      <c r="E3338" s="56">
        <v>2</v>
      </c>
      <c r="F3338" s="58" t="s">
        <v>355</v>
      </c>
      <c r="G3338" s="57" t="s">
        <v>40</v>
      </c>
      <c r="H3338" s="58" t="s">
        <v>220</v>
      </c>
      <c r="I3338" s="59" t="s">
        <v>42</v>
      </c>
      <c r="J3338" s="96">
        <v>130</v>
      </c>
      <c r="K3338" s="60">
        <f t="shared" si="79"/>
        <v>260</v>
      </c>
      <c r="L3338" s="60"/>
      <c r="M3338" s="55"/>
      <c r="N3338" s="60">
        <f t="shared" si="76"/>
        <v>260</v>
      </c>
      <c r="O3338" s="54">
        <v>45901</v>
      </c>
      <c r="P3338" s="97">
        <v>27471</v>
      </c>
      <c r="R3338" t="str">
        <f t="shared" si="81"/>
        <v>Ago/25</v>
      </c>
    </row>
    <row r="3339" spans="2:18" ht="15.75" customHeight="1">
      <c r="B3339" s="54">
        <v>45898</v>
      </c>
      <c r="C3339" s="55" t="s">
        <v>76</v>
      </c>
      <c r="D3339" s="55">
        <v>2025</v>
      </c>
      <c r="E3339" s="56">
        <v>6</v>
      </c>
      <c r="F3339" s="58" t="s">
        <v>486</v>
      </c>
      <c r="G3339" s="57" t="s">
        <v>46</v>
      </c>
      <c r="H3339" s="58" t="s">
        <v>220</v>
      </c>
      <c r="I3339" s="59" t="s">
        <v>42</v>
      </c>
      <c r="J3339" s="96">
        <v>6</v>
      </c>
      <c r="K3339" s="60">
        <f t="shared" si="79"/>
        <v>36</v>
      </c>
      <c r="L3339" s="60"/>
      <c r="M3339" s="55"/>
      <c r="N3339" s="60">
        <f t="shared" si="76"/>
        <v>36</v>
      </c>
      <c r="O3339" s="54">
        <v>45901</v>
      </c>
      <c r="P3339" s="97">
        <v>27471</v>
      </c>
      <c r="R3339" t="str">
        <f t="shared" si="81"/>
        <v>Ago/25</v>
      </c>
    </row>
    <row r="3340" spans="2:18" ht="15.75" customHeight="1">
      <c r="B3340" s="54">
        <v>45898</v>
      </c>
      <c r="C3340" s="55" t="s">
        <v>76</v>
      </c>
      <c r="D3340" s="55">
        <v>2025</v>
      </c>
      <c r="E3340" s="56">
        <v>1</v>
      </c>
      <c r="F3340" s="58" t="s">
        <v>1147</v>
      </c>
      <c r="G3340" s="57" t="s">
        <v>46</v>
      </c>
      <c r="H3340" s="58" t="s">
        <v>220</v>
      </c>
      <c r="I3340" s="59" t="s">
        <v>42</v>
      </c>
      <c r="J3340" s="96">
        <v>2</v>
      </c>
      <c r="K3340" s="60">
        <f t="shared" si="79"/>
        <v>2</v>
      </c>
      <c r="L3340" s="60"/>
      <c r="M3340" s="55"/>
      <c r="N3340" s="60">
        <f t="shared" si="76"/>
        <v>2</v>
      </c>
      <c r="O3340" s="54">
        <v>45901</v>
      </c>
      <c r="P3340" s="97">
        <v>27471</v>
      </c>
      <c r="R3340" t="str">
        <f t="shared" si="81"/>
        <v>Ago/25</v>
      </c>
    </row>
    <row r="3341" spans="2:18" ht="15.75" customHeight="1">
      <c r="B3341" s="54">
        <v>45898</v>
      </c>
      <c r="C3341" s="55" t="s">
        <v>76</v>
      </c>
      <c r="D3341" s="55">
        <v>2025</v>
      </c>
      <c r="E3341" s="56">
        <v>1</v>
      </c>
      <c r="F3341" s="58" t="s">
        <v>744</v>
      </c>
      <c r="G3341" s="57" t="s">
        <v>46</v>
      </c>
      <c r="H3341" s="58" t="s">
        <v>220</v>
      </c>
      <c r="I3341" s="59" t="s">
        <v>42</v>
      </c>
      <c r="J3341" s="96">
        <v>6</v>
      </c>
      <c r="K3341" s="60">
        <f t="shared" si="79"/>
        <v>6</v>
      </c>
      <c r="L3341" s="60"/>
      <c r="M3341" s="55"/>
      <c r="N3341" s="60">
        <f t="shared" si="76"/>
        <v>6</v>
      </c>
      <c r="O3341" s="54">
        <v>45901</v>
      </c>
      <c r="P3341" s="97">
        <v>27471</v>
      </c>
      <c r="R3341" t="str">
        <f t="shared" si="81"/>
        <v>Ago/25</v>
      </c>
    </row>
    <row r="3342" spans="2:18" ht="15.75" customHeight="1">
      <c r="B3342" s="54">
        <v>45898</v>
      </c>
      <c r="C3342" s="55" t="s">
        <v>76</v>
      </c>
      <c r="D3342" s="55">
        <v>2025</v>
      </c>
      <c r="E3342" s="56">
        <v>2</v>
      </c>
      <c r="F3342" s="58" t="s">
        <v>391</v>
      </c>
      <c r="G3342" s="57" t="s">
        <v>46</v>
      </c>
      <c r="H3342" s="58" t="s">
        <v>220</v>
      </c>
      <c r="I3342" s="59" t="s">
        <v>42</v>
      </c>
      <c r="J3342" s="96">
        <v>7.5</v>
      </c>
      <c r="K3342" s="60">
        <f t="shared" si="79"/>
        <v>15</v>
      </c>
      <c r="L3342" s="60"/>
      <c r="M3342" s="55"/>
      <c r="N3342" s="60">
        <f t="shared" si="76"/>
        <v>15</v>
      </c>
      <c r="O3342" s="54">
        <v>45901</v>
      </c>
      <c r="P3342" s="97">
        <v>27471</v>
      </c>
      <c r="R3342" t="str">
        <f t="shared" si="81"/>
        <v>Ago/25</v>
      </c>
    </row>
    <row r="3343" spans="2:18" ht="15.75" customHeight="1">
      <c r="B3343" s="54">
        <v>45898</v>
      </c>
      <c r="C3343" s="55" t="s">
        <v>76</v>
      </c>
      <c r="D3343" s="55">
        <v>2025</v>
      </c>
      <c r="E3343" s="56">
        <v>6</v>
      </c>
      <c r="F3343" s="58" t="s">
        <v>64</v>
      </c>
      <c r="G3343" s="57" t="s">
        <v>46</v>
      </c>
      <c r="H3343" s="58" t="s">
        <v>65</v>
      </c>
      <c r="I3343" s="59" t="s">
        <v>42</v>
      </c>
      <c r="J3343" s="96">
        <v>32.99</v>
      </c>
      <c r="K3343" s="60">
        <f t="shared" si="79"/>
        <v>197.94</v>
      </c>
      <c r="L3343" s="60"/>
      <c r="M3343" s="55"/>
      <c r="N3343" s="60">
        <f t="shared" si="76"/>
        <v>197.94</v>
      </c>
      <c r="O3343" s="54">
        <v>45900</v>
      </c>
      <c r="P3343" s="97">
        <v>23643</v>
      </c>
      <c r="R3343" t="str">
        <f t="shared" si="81"/>
        <v>Ago/25</v>
      </c>
    </row>
    <row r="3344" spans="2:18" ht="15.75" customHeight="1">
      <c r="B3344" s="54">
        <v>45899</v>
      </c>
      <c r="C3344" s="55" t="s">
        <v>76</v>
      </c>
      <c r="D3344" s="55">
        <v>2025</v>
      </c>
      <c r="E3344" s="56">
        <v>1</v>
      </c>
      <c r="F3344" s="58" t="s">
        <v>811</v>
      </c>
      <c r="G3344" s="57" t="s">
        <v>108</v>
      </c>
      <c r="H3344" s="58" t="s">
        <v>812</v>
      </c>
      <c r="I3344" s="59" t="s">
        <v>42</v>
      </c>
      <c r="J3344" s="96">
        <v>700</v>
      </c>
      <c r="K3344" s="60">
        <f t="shared" si="79"/>
        <v>700</v>
      </c>
      <c r="L3344" s="60"/>
      <c r="M3344" s="55"/>
      <c r="N3344" s="60">
        <f t="shared" si="76"/>
        <v>700</v>
      </c>
      <c r="O3344" s="54">
        <v>45899</v>
      </c>
      <c r="P3344" s="97">
        <v>0</v>
      </c>
      <c r="R3344" t="str">
        <f t="shared" si="81"/>
        <v>Ago/25</v>
      </c>
    </row>
    <row r="3345" spans="2:18" ht="15.75" customHeight="1">
      <c r="B3345" s="54">
        <v>45899</v>
      </c>
      <c r="C3345" s="55" t="s">
        <v>76</v>
      </c>
      <c r="D3345" s="55">
        <v>2025</v>
      </c>
      <c r="E3345" s="56">
        <v>14</v>
      </c>
      <c r="F3345" s="58" t="s">
        <v>64</v>
      </c>
      <c r="G3345" s="57" t="s">
        <v>46</v>
      </c>
      <c r="H3345" s="58" t="s">
        <v>65</v>
      </c>
      <c r="I3345" s="59" t="s">
        <v>42</v>
      </c>
      <c r="J3345" s="96">
        <v>32.99</v>
      </c>
      <c r="K3345" s="60">
        <f t="shared" si="79"/>
        <v>461.86</v>
      </c>
      <c r="L3345" s="60"/>
      <c r="M3345" s="55"/>
      <c r="N3345" s="60">
        <f t="shared" si="76"/>
        <v>461.86</v>
      </c>
      <c r="O3345" s="54">
        <v>45900</v>
      </c>
      <c r="P3345" s="97">
        <v>23677</v>
      </c>
      <c r="R3345" t="str">
        <f t="shared" si="81"/>
        <v>Ago/25</v>
      </c>
    </row>
    <row r="3346" spans="2:18" ht="15.75" customHeight="1">
      <c r="B3346" s="54">
        <v>45899</v>
      </c>
      <c r="C3346" s="55" t="s">
        <v>76</v>
      </c>
      <c r="D3346" s="55">
        <v>2025</v>
      </c>
      <c r="E3346" s="56">
        <v>9</v>
      </c>
      <c r="F3346" s="58" t="s">
        <v>66</v>
      </c>
      <c r="G3346" s="57" t="s">
        <v>46</v>
      </c>
      <c r="H3346" s="58" t="s">
        <v>65</v>
      </c>
      <c r="I3346" s="59" t="s">
        <v>42</v>
      </c>
      <c r="J3346" s="96">
        <v>27</v>
      </c>
      <c r="K3346" s="60">
        <f t="shared" si="79"/>
        <v>243</v>
      </c>
      <c r="L3346" s="60"/>
      <c r="M3346" s="55"/>
      <c r="N3346" s="60">
        <f t="shared" si="76"/>
        <v>243</v>
      </c>
      <c r="O3346" s="54">
        <v>45900</v>
      </c>
      <c r="P3346" s="97">
        <v>23677</v>
      </c>
      <c r="R3346" t="str">
        <f t="shared" si="81"/>
        <v>Ago/25</v>
      </c>
    </row>
    <row r="3347" spans="2:18" ht="15.75" customHeight="1">
      <c r="B3347" s="54">
        <v>45899</v>
      </c>
      <c r="C3347" s="55" t="s">
        <v>76</v>
      </c>
      <c r="D3347" s="55">
        <v>2025</v>
      </c>
      <c r="E3347" s="56">
        <v>4</v>
      </c>
      <c r="F3347" s="58" t="s">
        <v>1036</v>
      </c>
      <c r="G3347" s="57" t="s">
        <v>46</v>
      </c>
      <c r="H3347" s="58" t="s">
        <v>65</v>
      </c>
      <c r="I3347" s="59" t="s">
        <v>42</v>
      </c>
      <c r="J3347" s="96">
        <v>35.99</v>
      </c>
      <c r="K3347" s="60">
        <f t="shared" si="79"/>
        <v>143.96</v>
      </c>
      <c r="L3347" s="60"/>
      <c r="M3347" s="55"/>
      <c r="N3347" s="60">
        <f t="shared" si="76"/>
        <v>143.96</v>
      </c>
      <c r="O3347" s="54">
        <v>45900</v>
      </c>
      <c r="P3347" s="97">
        <v>23677</v>
      </c>
      <c r="R3347" t="str">
        <f t="shared" si="81"/>
        <v>Ago/25</v>
      </c>
    </row>
    <row r="3348" spans="2:18" ht="15.75" customHeight="1">
      <c r="B3348" s="54">
        <v>45900</v>
      </c>
      <c r="C3348" s="55" t="s">
        <v>76</v>
      </c>
      <c r="D3348" s="55">
        <v>2025</v>
      </c>
      <c r="E3348" s="56">
        <v>1</v>
      </c>
      <c r="F3348" s="58" t="s">
        <v>1085</v>
      </c>
      <c r="G3348" s="57" t="s">
        <v>108</v>
      </c>
      <c r="H3348" s="58" t="s">
        <v>416</v>
      </c>
      <c r="I3348" s="59" t="s">
        <v>42</v>
      </c>
      <c r="J3348" s="96">
        <v>700</v>
      </c>
      <c r="K3348" s="60">
        <f t="shared" si="79"/>
        <v>700</v>
      </c>
      <c r="L3348" s="60"/>
      <c r="M3348" s="55"/>
      <c r="N3348" s="60">
        <f t="shared" si="76"/>
        <v>700</v>
      </c>
      <c r="O3348" s="54">
        <v>45900</v>
      </c>
      <c r="P3348" s="97">
        <v>0</v>
      </c>
      <c r="R3348" t="str">
        <f t="shared" si="81"/>
        <v>Ago/25</v>
      </c>
    </row>
    <row r="3349" spans="2:18" ht="15.75" customHeight="1">
      <c r="B3349" s="54">
        <v>45900</v>
      </c>
      <c r="C3349" s="55" t="s">
        <v>76</v>
      </c>
      <c r="D3349" s="55">
        <v>2025</v>
      </c>
      <c r="E3349" s="56">
        <v>1</v>
      </c>
      <c r="F3349" s="58" t="s">
        <v>1148</v>
      </c>
      <c r="G3349" s="57" t="s">
        <v>57</v>
      </c>
      <c r="H3349" s="58" t="s">
        <v>295</v>
      </c>
      <c r="I3349" s="59" t="s">
        <v>55</v>
      </c>
      <c r="J3349" s="96">
        <v>2500</v>
      </c>
      <c r="K3349" s="60">
        <f t="shared" si="79"/>
        <v>2500</v>
      </c>
      <c r="L3349" s="60"/>
      <c r="M3349" s="55"/>
      <c r="N3349" s="60">
        <f t="shared" si="76"/>
        <v>2500</v>
      </c>
      <c r="O3349" s="54">
        <v>45910</v>
      </c>
      <c r="P3349" s="97">
        <v>0</v>
      </c>
      <c r="R3349" t="str">
        <f t="shared" si="81"/>
        <v>Ago/25</v>
      </c>
    </row>
    <row r="3350" spans="2:18" ht="15.75" customHeight="1">
      <c r="B3350" s="54">
        <v>45900</v>
      </c>
      <c r="C3350" s="55" t="s">
        <v>76</v>
      </c>
      <c r="D3350" s="55">
        <v>2025</v>
      </c>
      <c r="E3350" s="56">
        <v>1</v>
      </c>
      <c r="F3350" s="58" t="s">
        <v>1149</v>
      </c>
      <c r="G3350" s="57" t="s">
        <v>49</v>
      </c>
      <c r="H3350" s="58" t="s">
        <v>1149</v>
      </c>
      <c r="I3350" s="59" t="s">
        <v>42</v>
      </c>
      <c r="J3350" s="96">
        <v>565</v>
      </c>
      <c r="K3350" s="60">
        <f t="shared" si="79"/>
        <v>565</v>
      </c>
      <c r="L3350" s="60"/>
      <c r="M3350" s="55"/>
      <c r="N3350" s="60">
        <f t="shared" si="76"/>
        <v>565</v>
      </c>
      <c r="O3350" s="54">
        <v>45900</v>
      </c>
      <c r="P3350" s="97">
        <v>0</v>
      </c>
      <c r="R3350" t="str">
        <f t="shared" si="81"/>
        <v>Ago/25</v>
      </c>
    </row>
    <row r="3351" spans="2:18" ht="15.75" customHeight="1">
      <c r="B3351" s="54">
        <v>45900</v>
      </c>
      <c r="C3351" s="55" t="s">
        <v>76</v>
      </c>
      <c r="D3351" s="55">
        <v>2025</v>
      </c>
      <c r="E3351" s="56">
        <v>1</v>
      </c>
      <c r="F3351" s="58" t="s">
        <v>853</v>
      </c>
      <c r="G3351" s="57" t="s">
        <v>46</v>
      </c>
      <c r="H3351" s="58" t="s">
        <v>568</v>
      </c>
      <c r="I3351" s="59" t="s">
        <v>42</v>
      </c>
      <c r="J3351" s="96">
        <v>109.84</v>
      </c>
      <c r="K3351" s="60">
        <f t="shared" si="79"/>
        <v>109.84</v>
      </c>
      <c r="L3351" s="60"/>
      <c r="M3351" s="55"/>
      <c r="N3351" s="60">
        <f t="shared" si="76"/>
        <v>109.84</v>
      </c>
      <c r="O3351" s="54">
        <v>45900</v>
      </c>
      <c r="P3351" s="97">
        <v>0</v>
      </c>
      <c r="R3351" t="str">
        <f t="shared" si="81"/>
        <v>Ago/25</v>
      </c>
    </row>
    <row r="3352" spans="2:18" ht="15.75" customHeight="1">
      <c r="B3352" s="54">
        <v>45900</v>
      </c>
      <c r="C3352" s="55" t="s">
        <v>76</v>
      </c>
      <c r="D3352" s="55">
        <v>2025</v>
      </c>
      <c r="E3352" s="56">
        <v>1</v>
      </c>
      <c r="F3352" s="58" t="s">
        <v>81</v>
      </c>
      <c r="G3352" s="57" t="s">
        <v>77</v>
      </c>
      <c r="H3352" s="58" t="s">
        <v>78</v>
      </c>
      <c r="I3352" s="59" t="s">
        <v>42</v>
      </c>
      <c r="J3352" s="96">
        <v>510</v>
      </c>
      <c r="K3352" s="60">
        <f t="shared" si="79"/>
        <v>510</v>
      </c>
      <c r="L3352" s="60"/>
      <c r="M3352" s="55"/>
      <c r="N3352" s="60">
        <f t="shared" si="76"/>
        <v>510</v>
      </c>
      <c r="O3352" s="54">
        <v>45902</v>
      </c>
      <c r="P3352" s="97">
        <v>0</v>
      </c>
      <c r="R3352" t="str">
        <f t="shared" si="81"/>
        <v>Ago/25</v>
      </c>
    </row>
    <row r="3353" spans="2:18" ht="15.75" customHeight="1">
      <c r="B3353" s="54">
        <v>45877</v>
      </c>
      <c r="C3353" s="55" t="s">
        <v>76</v>
      </c>
      <c r="D3353" s="55">
        <v>2025</v>
      </c>
      <c r="E3353" s="56">
        <v>2</v>
      </c>
      <c r="F3353" s="58" t="s">
        <v>1119</v>
      </c>
      <c r="G3353" s="57" t="s">
        <v>40</v>
      </c>
      <c r="H3353" s="58" t="s">
        <v>181</v>
      </c>
      <c r="I3353" s="59" t="s">
        <v>42</v>
      </c>
      <c r="J3353" s="96">
        <v>225</v>
      </c>
      <c r="K3353" s="60">
        <f t="shared" si="79"/>
        <v>450</v>
      </c>
      <c r="L3353" s="60"/>
      <c r="M3353" s="55" t="s">
        <v>51</v>
      </c>
      <c r="N3353" s="60">
        <f t="shared" si="76"/>
        <v>450</v>
      </c>
      <c r="O3353" s="54">
        <v>45923</v>
      </c>
      <c r="P3353" s="97">
        <v>7029</v>
      </c>
      <c r="R3353" t="str">
        <f t="shared" si="81"/>
        <v>Ago/25</v>
      </c>
    </row>
    <row r="3354" spans="2:18" ht="15.75" customHeight="1">
      <c r="B3354" s="54">
        <v>45901</v>
      </c>
      <c r="C3354" s="55" t="s">
        <v>425</v>
      </c>
      <c r="D3354" s="55">
        <v>2025</v>
      </c>
      <c r="E3354" s="56">
        <v>1</v>
      </c>
      <c r="F3354" s="58" t="s">
        <v>1150</v>
      </c>
      <c r="G3354" s="57" t="s">
        <v>108</v>
      </c>
      <c r="H3354" s="58" t="s">
        <v>1151</v>
      </c>
      <c r="I3354" s="59" t="s">
        <v>42</v>
      </c>
      <c r="J3354" s="96">
        <v>1750</v>
      </c>
      <c r="K3354" s="60">
        <f t="shared" si="79"/>
        <v>1750</v>
      </c>
      <c r="L3354" s="60"/>
      <c r="M3354" s="55"/>
      <c r="N3354" s="60">
        <f t="shared" si="76"/>
        <v>1750</v>
      </c>
      <c r="O3354" s="54">
        <v>45901</v>
      </c>
      <c r="P3354" s="97">
        <v>0</v>
      </c>
      <c r="R3354" t="str">
        <f t="shared" si="81"/>
        <v>Set/25</v>
      </c>
    </row>
    <row r="3355" spans="2:18" ht="15.75" customHeight="1">
      <c r="B3355" s="54">
        <v>45901</v>
      </c>
      <c r="C3355" s="55" t="s">
        <v>425</v>
      </c>
      <c r="D3355" s="55">
        <v>2025</v>
      </c>
      <c r="E3355" s="56">
        <v>1</v>
      </c>
      <c r="F3355" s="58" t="s">
        <v>1152</v>
      </c>
      <c r="G3355" s="57" t="s">
        <v>61</v>
      </c>
      <c r="H3355" s="58" t="s">
        <v>159</v>
      </c>
      <c r="I3355" s="59" t="s">
        <v>42</v>
      </c>
      <c r="J3355" s="96">
        <v>1855</v>
      </c>
      <c r="K3355" s="60">
        <f t="shared" si="79"/>
        <v>1855</v>
      </c>
      <c r="L3355" s="60"/>
      <c r="M3355" s="55" t="s">
        <v>43</v>
      </c>
      <c r="N3355" s="60">
        <f t="shared" si="76"/>
        <v>1855</v>
      </c>
      <c r="O3355" s="54">
        <v>45901</v>
      </c>
      <c r="P3355" s="97">
        <v>0</v>
      </c>
      <c r="R3355" t="str">
        <f t="shared" si="81"/>
        <v>Set/25</v>
      </c>
    </row>
    <row r="3356" spans="2:18" ht="15.75" customHeight="1">
      <c r="B3356" s="54">
        <v>45901</v>
      </c>
      <c r="C3356" s="55" t="s">
        <v>425</v>
      </c>
      <c r="D3356" s="55">
        <v>2025</v>
      </c>
      <c r="E3356" s="56">
        <v>1</v>
      </c>
      <c r="F3356" s="51" t="s">
        <v>274</v>
      </c>
      <c r="G3356" s="45" t="s">
        <v>57</v>
      </c>
      <c r="H3356" s="51" t="s">
        <v>274</v>
      </c>
      <c r="I3356" s="46" t="s">
        <v>74</v>
      </c>
      <c r="J3356" s="66">
        <v>168.99</v>
      </c>
      <c r="K3356" s="47">
        <f t="shared" si="79"/>
        <v>168.99</v>
      </c>
      <c r="L3356" s="60"/>
      <c r="M3356" s="55"/>
      <c r="N3356" s="60">
        <f t="shared" si="76"/>
        <v>168.99</v>
      </c>
      <c r="O3356" s="54"/>
      <c r="P3356" s="97"/>
      <c r="R3356" t="str">
        <f t="shared" si="81"/>
        <v>Set/25</v>
      </c>
    </row>
    <row r="3357" spans="2:18" ht="15.75" customHeight="1">
      <c r="B3357" s="54">
        <v>45901</v>
      </c>
      <c r="C3357" s="55" t="s">
        <v>425</v>
      </c>
      <c r="D3357" s="55">
        <v>2025</v>
      </c>
      <c r="E3357" s="44">
        <v>1</v>
      </c>
      <c r="F3357" s="51" t="s">
        <v>707</v>
      </c>
      <c r="G3357" s="45" t="s">
        <v>107</v>
      </c>
      <c r="H3357" s="51" t="s">
        <v>212</v>
      </c>
      <c r="I3357" s="46" t="s">
        <v>74</v>
      </c>
      <c r="J3357" s="66">
        <v>7300</v>
      </c>
      <c r="K3357" s="47">
        <f t="shared" si="79"/>
        <v>7300</v>
      </c>
      <c r="L3357" s="60"/>
      <c r="M3357" s="55"/>
      <c r="N3357" s="60">
        <f t="shared" si="76"/>
        <v>7300</v>
      </c>
      <c r="O3357" s="54"/>
      <c r="P3357" s="97"/>
      <c r="R3357" t="str">
        <f t="shared" si="81"/>
        <v>Set/25</v>
      </c>
    </row>
    <row r="3358" spans="2:18" ht="15.75" customHeight="1">
      <c r="B3358" s="54">
        <v>45901</v>
      </c>
      <c r="C3358" s="55" t="s">
        <v>425</v>
      </c>
      <c r="D3358" s="55">
        <v>2025</v>
      </c>
      <c r="E3358" s="44">
        <v>1</v>
      </c>
      <c r="F3358" s="51" t="s">
        <v>277</v>
      </c>
      <c r="G3358" s="45" t="s">
        <v>105</v>
      </c>
      <c r="H3358" s="45" t="s">
        <v>278</v>
      </c>
      <c r="I3358" s="46" t="s">
        <v>74</v>
      </c>
      <c r="J3358" s="47">
        <v>10000</v>
      </c>
      <c r="K3358" s="47">
        <f t="shared" si="79"/>
        <v>10000</v>
      </c>
      <c r="L3358" s="60"/>
      <c r="M3358" s="55"/>
      <c r="N3358" s="60">
        <f t="shared" si="76"/>
        <v>10000</v>
      </c>
      <c r="O3358" s="54"/>
      <c r="P3358" s="97"/>
      <c r="R3358" t="str">
        <f t="shared" si="81"/>
        <v>Set/25</v>
      </c>
    </row>
    <row r="3359" spans="2:18" ht="15.75" customHeight="1">
      <c r="B3359" s="54">
        <v>45901</v>
      </c>
      <c r="C3359" s="55" t="s">
        <v>425</v>
      </c>
      <c r="D3359" s="55">
        <v>2025</v>
      </c>
      <c r="E3359" s="44">
        <v>1</v>
      </c>
      <c r="F3359" s="51" t="s">
        <v>279</v>
      </c>
      <c r="G3359" s="11" t="s">
        <v>104</v>
      </c>
      <c r="H3359" s="51" t="s">
        <v>278</v>
      </c>
      <c r="I3359" s="46" t="s">
        <v>74</v>
      </c>
      <c r="J3359" s="47">
        <v>3500</v>
      </c>
      <c r="K3359" s="47">
        <f t="shared" si="79"/>
        <v>3500</v>
      </c>
      <c r="L3359" s="60"/>
      <c r="M3359" s="55"/>
      <c r="N3359" s="60">
        <f t="shared" si="76"/>
        <v>3500</v>
      </c>
      <c r="O3359" s="54"/>
      <c r="P3359" s="97"/>
      <c r="R3359" t="str">
        <f t="shared" si="81"/>
        <v>Set/25</v>
      </c>
    </row>
    <row r="3360" spans="2:18" ht="15.75" customHeight="1">
      <c r="B3360" s="54">
        <v>45901</v>
      </c>
      <c r="C3360" s="55" t="s">
        <v>425</v>
      </c>
      <c r="D3360" s="55">
        <v>2025</v>
      </c>
      <c r="E3360" s="44">
        <v>1</v>
      </c>
      <c r="F3360" s="51" t="s">
        <v>281</v>
      </c>
      <c r="G3360" s="11" t="s">
        <v>104</v>
      </c>
      <c r="H3360" s="51" t="s">
        <v>113</v>
      </c>
      <c r="I3360" s="46" t="s">
        <v>55</v>
      </c>
      <c r="J3360" s="66">
        <v>3000</v>
      </c>
      <c r="K3360" s="47">
        <f t="shared" si="79"/>
        <v>3000</v>
      </c>
      <c r="L3360" s="60"/>
      <c r="M3360" s="55"/>
      <c r="N3360" s="60">
        <f t="shared" si="76"/>
        <v>3000</v>
      </c>
      <c r="O3360" s="54"/>
      <c r="P3360" s="97"/>
      <c r="R3360" t="str">
        <f t="shared" si="81"/>
        <v>Set/25</v>
      </c>
    </row>
    <row r="3361" spans="2:18" ht="15.75" customHeight="1">
      <c r="B3361" s="54">
        <v>45901</v>
      </c>
      <c r="C3361" s="55" t="s">
        <v>425</v>
      </c>
      <c r="D3361" s="55">
        <v>2025</v>
      </c>
      <c r="E3361" s="44">
        <v>1</v>
      </c>
      <c r="F3361" s="51" t="s">
        <v>282</v>
      </c>
      <c r="G3361" s="45" t="s">
        <v>104</v>
      </c>
      <c r="H3361" s="51" t="s">
        <v>116</v>
      </c>
      <c r="I3361" s="46" t="s">
        <v>55</v>
      </c>
      <c r="J3361" s="66">
        <v>3500</v>
      </c>
      <c r="K3361" s="47">
        <f t="shared" si="79"/>
        <v>3500</v>
      </c>
      <c r="L3361" s="60"/>
      <c r="M3361" s="55"/>
      <c r="N3361" s="60">
        <f t="shared" si="76"/>
        <v>3500</v>
      </c>
      <c r="O3361" s="54"/>
      <c r="P3361" s="97"/>
      <c r="R3361" t="str">
        <f t="shared" si="81"/>
        <v>Set/25</v>
      </c>
    </row>
    <row r="3362" spans="2:18" ht="15.75" customHeight="1">
      <c r="B3362" s="54">
        <v>45901</v>
      </c>
      <c r="C3362" s="55" t="s">
        <v>425</v>
      </c>
      <c r="D3362" s="55">
        <v>2025</v>
      </c>
      <c r="E3362" s="44">
        <v>1</v>
      </c>
      <c r="F3362" s="51" t="s">
        <v>1107</v>
      </c>
      <c r="G3362" s="45" t="s">
        <v>104</v>
      </c>
      <c r="H3362" s="51" t="s">
        <v>116</v>
      </c>
      <c r="I3362" s="46" t="s">
        <v>55</v>
      </c>
      <c r="J3362" s="66">
        <v>2500</v>
      </c>
      <c r="K3362" s="47">
        <f t="shared" si="79"/>
        <v>2500</v>
      </c>
      <c r="L3362" s="60"/>
      <c r="M3362" s="55"/>
      <c r="N3362" s="60">
        <f t="shared" si="76"/>
        <v>2500</v>
      </c>
      <c r="O3362" s="54"/>
      <c r="P3362" s="97"/>
      <c r="R3362" t="str">
        <f t="shared" si="81"/>
        <v>Set/25</v>
      </c>
    </row>
    <row r="3363" spans="2:18" ht="15.75" customHeight="1">
      <c r="B3363" s="54">
        <v>45901</v>
      </c>
      <c r="C3363" s="55" t="s">
        <v>425</v>
      </c>
      <c r="D3363" s="55">
        <v>2025</v>
      </c>
      <c r="E3363" s="44">
        <v>1</v>
      </c>
      <c r="F3363" s="51" t="s">
        <v>284</v>
      </c>
      <c r="G3363" s="45" t="s">
        <v>104</v>
      </c>
      <c r="H3363" s="51" t="s">
        <v>116</v>
      </c>
      <c r="I3363" s="46" t="s">
        <v>55</v>
      </c>
      <c r="J3363" s="66">
        <v>1760</v>
      </c>
      <c r="K3363" s="47">
        <f t="shared" si="79"/>
        <v>1760</v>
      </c>
      <c r="L3363" s="60"/>
      <c r="M3363" s="55"/>
      <c r="N3363" s="60">
        <f t="shared" si="76"/>
        <v>1760</v>
      </c>
      <c r="O3363" s="54"/>
      <c r="P3363" s="97"/>
      <c r="R3363" t="str">
        <f t="shared" si="81"/>
        <v>Set/25</v>
      </c>
    </row>
    <row r="3364" spans="2:18" ht="15.75" customHeight="1">
      <c r="B3364" s="54">
        <v>45901</v>
      </c>
      <c r="C3364" s="55" t="s">
        <v>425</v>
      </c>
      <c r="D3364" s="55">
        <v>2025</v>
      </c>
      <c r="E3364" s="44">
        <v>1</v>
      </c>
      <c r="F3364" s="45" t="s">
        <v>285</v>
      </c>
      <c r="G3364" s="45" t="s">
        <v>104</v>
      </c>
      <c r="H3364" s="51" t="s">
        <v>113</v>
      </c>
      <c r="I3364" s="46" t="s">
        <v>55</v>
      </c>
      <c r="J3364" s="66">
        <v>1750</v>
      </c>
      <c r="K3364" s="47">
        <f t="shared" si="79"/>
        <v>1750</v>
      </c>
      <c r="L3364" s="60"/>
      <c r="M3364" s="55"/>
      <c r="N3364" s="60">
        <f t="shared" si="76"/>
        <v>1750</v>
      </c>
      <c r="O3364" s="54"/>
      <c r="P3364" s="97"/>
      <c r="R3364" t="str">
        <f t="shared" si="81"/>
        <v>Set/25</v>
      </c>
    </row>
    <row r="3365" spans="2:18" ht="15.75" customHeight="1">
      <c r="B3365" s="54">
        <v>45901</v>
      </c>
      <c r="C3365" s="55" t="s">
        <v>425</v>
      </c>
      <c r="D3365" s="55">
        <v>2025</v>
      </c>
      <c r="E3365" s="44">
        <v>1</v>
      </c>
      <c r="F3365" s="45" t="s">
        <v>708</v>
      </c>
      <c r="G3365" s="45" t="s">
        <v>104</v>
      </c>
      <c r="H3365" s="51" t="s">
        <v>113</v>
      </c>
      <c r="I3365" s="46" t="s">
        <v>55</v>
      </c>
      <c r="J3365" s="66">
        <v>2400</v>
      </c>
      <c r="K3365" s="47">
        <f t="shared" si="79"/>
        <v>2400</v>
      </c>
      <c r="L3365" s="60"/>
      <c r="M3365" s="55"/>
      <c r="N3365" s="60">
        <f t="shared" si="76"/>
        <v>2400</v>
      </c>
      <c r="O3365" s="54"/>
      <c r="P3365" s="97"/>
      <c r="R3365" t="str">
        <f t="shared" si="81"/>
        <v>Set/25</v>
      </c>
    </row>
    <row r="3366" spans="2:18" ht="15.75" customHeight="1">
      <c r="B3366" s="54">
        <v>45901</v>
      </c>
      <c r="C3366" s="55" t="s">
        <v>425</v>
      </c>
      <c r="D3366" s="55">
        <v>2025</v>
      </c>
      <c r="E3366" s="44">
        <v>1</v>
      </c>
      <c r="F3366" s="51" t="s">
        <v>468</v>
      </c>
      <c r="G3366" s="45" t="s">
        <v>104</v>
      </c>
      <c r="H3366" s="45" t="s">
        <v>113</v>
      </c>
      <c r="I3366" s="46" t="s">
        <v>55</v>
      </c>
      <c r="J3366" s="66">
        <v>720</v>
      </c>
      <c r="K3366" s="47">
        <f t="shared" si="79"/>
        <v>720</v>
      </c>
      <c r="L3366" s="60"/>
      <c r="M3366" s="55"/>
      <c r="N3366" s="60">
        <f t="shared" si="76"/>
        <v>720</v>
      </c>
      <c r="O3366" s="54"/>
      <c r="P3366" s="97"/>
      <c r="R3366" t="str">
        <f t="shared" si="81"/>
        <v>Set/25</v>
      </c>
    </row>
    <row r="3367" spans="2:18" ht="15.75" customHeight="1">
      <c r="B3367" s="54">
        <v>45901</v>
      </c>
      <c r="C3367" s="55" t="s">
        <v>425</v>
      </c>
      <c r="D3367" s="55">
        <v>2025</v>
      </c>
      <c r="E3367" s="56">
        <v>1</v>
      </c>
      <c r="F3367" s="57" t="s">
        <v>290</v>
      </c>
      <c r="G3367" s="58" t="s">
        <v>57</v>
      </c>
      <c r="H3367" s="57" t="s">
        <v>58</v>
      </c>
      <c r="I3367" s="59" t="s">
        <v>55</v>
      </c>
      <c r="J3367" s="60">
        <v>1900</v>
      </c>
      <c r="K3367" s="47">
        <f t="shared" si="79"/>
        <v>1900</v>
      </c>
      <c r="L3367" s="60"/>
      <c r="M3367" s="55"/>
      <c r="N3367" s="60">
        <f t="shared" si="76"/>
        <v>1900</v>
      </c>
      <c r="O3367" s="54"/>
      <c r="P3367" s="97"/>
      <c r="R3367" t="str">
        <f t="shared" si="81"/>
        <v>Set/25</v>
      </c>
    </row>
    <row r="3368" spans="2:18" ht="15.75" customHeight="1">
      <c r="B3368" s="54">
        <v>45901</v>
      </c>
      <c r="C3368" s="55" t="s">
        <v>425</v>
      </c>
      <c r="D3368" s="55">
        <v>2025</v>
      </c>
      <c r="E3368" s="44">
        <v>1</v>
      </c>
      <c r="F3368" s="51" t="s">
        <v>101</v>
      </c>
      <c r="G3368" s="45" t="s">
        <v>101</v>
      </c>
      <c r="H3368" s="51" t="s">
        <v>293</v>
      </c>
      <c r="I3368" s="46" t="s">
        <v>55</v>
      </c>
      <c r="J3368" s="66">
        <v>9000</v>
      </c>
      <c r="K3368" s="47">
        <f t="shared" si="79"/>
        <v>9000</v>
      </c>
      <c r="L3368" s="60"/>
      <c r="M3368" s="55"/>
      <c r="N3368" s="60">
        <f t="shared" si="76"/>
        <v>9000</v>
      </c>
      <c r="O3368" s="54"/>
      <c r="P3368" s="97"/>
      <c r="R3368" t="str">
        <f t="shared" si="81"/>
        <v>Set/25</v>
      </c>
    </row>
    <row r="3369" spans="2:18" ht="15.75" customHeight="1">
      <c r="B3369" s="54">
        <v>45901</v>
      </c>
      <c r="C3369" s="55" t="s">
        <v>425</v>
      </c>
      <c r="D3369" s="55">
        <v>2025</v>
      </c>
      <c r="E3369" s="44">
        <v>1</v>
      </c>
      <c r="F3369" s="45" t="s">
        <v>48</v>
      </c>
      <c r="G3369" s="51" t="s">
        <v>49</v>
      </c>
      <c r="H3369" s="45" t="s">
        <v>50</v>
      </c>
      <c r="I3369" s="46" t="s">
        <v>55</v>
      </c>
      <c r="J3369" s="47">
        <v>18000</v>
      </c>
      <c r="K3369" s="47">
        <f t="shared" si="79"/>
        <v>18000</v>
      </c>
      <c r="L3369" s="60"/>
      <c r="M3369" s="55"/>
      <c r="N3369" s="60">
        <f t="shared" si="76"/>
        <v>18000</v>
      </c>
      <c r="O3369" s="54"/>
      <c r="P3369" s="97"/>
      <c r="R3369" t="str">
        <f t="shared" si="81"/>
        <v>Set/25</v>
      </c>
    </row>
    <row r="3370" spans="2:18" ht="15.75" customHeight="1">
      <c r="B3370" s="54">
        <v>45901</v>
      </c>
      <c r="C3370" s="55" t="s">
        <v>425</v>
      </c>
      <c r="D3370" s="55">
        <v>2025</v>
      </c>
      <c r="E3370" s="56">
        <v>1</v>
      </c>
      <c r="F3370" s="51" t="s">
        <v>370</v>
      </c>
      <c r="G3370" s="45" t="s">
        <v>57</v>
      </c>
      <c r="H3370" s="51" t="s">
        <v>371</v>
      </c>
      <c r="I3370" s="46" t="s">
        <v>74</v>
      </c>
      <c r="J3370" s="66">
        <v>400</v>
      </c>
      <c r="K3370" s="47">
        <f t="shared" si="79"/>
        <v>400</v>
      </c>
      <c r="L3370" s="60"/>
      <c r="M3370" s="55"/>
      <c r="N3370" s="60">
        <f t="shared" si="76"/>
        <v>400</v>
      </c>
      <c r="O3370" s="54"/>
      <c r="P3370" s="97"/>
      <c r="R3370" t="str">
        <f t="shared" si="81"/>
        <v>Set/25</v>
      </c>
    </row>
    <row r="3371" spans="2:18" ht="15.75" customHeight="1">
      <c r="B3371" s="54">
        <v>45901</v>
      </c>
      <c r="C3371" s="55" t="s">
        <v>425</v>
      </c>
      <c r="D3371" s="55">
        <v>2025</v>
      </c>
      <c r="E3371" s="56">
        <v>1</v>
      </c>
      <c r="F3371" s="51" t="s">
        <v>217</v>
      </c>
      <c r="G3371" s="45" t="s">
        <v>57</v>
      </c>
      <c r="H3371" s="51" t="s">
        <v>617</v>
      </c>
      <c r="I3371" s="46" t="s">
        <v>74</v>
      </c>
      <c r="J3371" s="66">
        <v>240</v>
      </c>
      <c r="K3371" s="47">
        <f t="shared" si="79"/>
        <v>240</v>
      </c>
      <c r="L3371" s="60"/>
      <c r="M3371" s="55"/>
      <c r="N3371" s="60">
        <f t="shared" si="76"/>
        <v>240</v>
      </c>
      <c r="O3371" s="54"/>
      <c r="P3371" s="97"/>
      <c r="R3371" t="str">
        <f t="shared" si="81"/>
        <v>Set/25</v>
      </c>
    </row>
    <row r="3372" spans="2:18" ht="15.75" customHeight="1">
      <c r="B3372" s="54">
        <v>45901</v>
      </c>
      <c r="C3372" s="55" t="s">
        <v>425</v>
      </c>
      <c r="D3372" s="55">
        <v>2025</v>
      </c>
      <c r="E3372" s="44">
        <v>1</v>
      </c>
      <c r="F3372" s="45" t="s">
        <v>73</v>
      </c>
      <c r="G3372" s="45" t="s">
        <v>40</v>
      </c>
      <c r="H3372" s="45" t="s">
        <v>73</v>
      </c>
      <c r="I3372" s="46" t="s">
        <v>74</v>
      </c>
      <c r="J3372" s="47">
        <v>528</v>
      </c>
      <c r="K3372" s="47">
        <f t="shared" si="79"/>
        <v>528</v>
      </c>
      <c r="L3372" s="60"/>
      <c r="M3372" s="55"/>
      <c r="N3372" s="60">
        <f t="shared" si="76"/>
        <v>528</v>
      </c>
      <c r="O3372" s="54"/>
      <c r="P3372" s="97"/>
      <c r="R3372" t="str">
        <f t="shared" si="81"/>
        <v>Set/25</v>
      </c>
    </row>
    <row r="3373" spans="2:18" ht="15.75" customHeight="1">
      <c r="B3373" s="54">
        <v>45901</v>
      </c>
      <c r="C3373" s="55" t="s">
        <v>425</v>
      </c>
      <c r="D3373" s="55">
        <v>2025</v>
      </c>
      <c r="E3373" s="44">
        <v>1</v>
      </c>
      <c r="F3373" s="45" t="s">
        <v>162</v>
      </c>
      <c r="G3373" s="45" t="s">
        <v>57</v>
      </c>
      <c r="H3373" s="45" t="s">
        <v>163</v>
      </c>
      <c r="I3373" s="46" t="s">
        <v>74</v>
      </c>
      <c r="J3373" s="47">
        <v>1050</v>
      </c>
      <c r="K3373" s="47">
        <f t="shared" si="79"/>
        <v>1050</v>
      </c>
      <c r="L3373" s="60"/>
      <c r="M3373" s="55"/>
      <c r="N3373" s="60">
        <f t="shared" si="76"/>
        <v>1050</v>
      </c>
      <c r="O3373" s="54"/>
      <c r="P3373" s="97"/>
      <c r="R3373" t="str">
        <f t="shared" si="81"/>
        <v>Set/25</v>
      </c>
    </row>
    <row r="3374" spans="2:18" ht="15.75" customHeight="1">
      <c r="B3374" s="54">
        <v>45901</v>
      </c>
      <c r="C3374" s="55" t="s">
        <v>425</v>
      </c>
      <c r="D3374" s="55">
        <v>2025</v>
      </c>
      <c r="E3374" s="44">
        <v>1</v>
      </c>
      <c r="F3374" s="51" t="s">
        <v>120</v>
      </c>
      <c r="G3374" s="45" t="s">
        <v>104</v>
      </c>
      <c r="H3374" s="45" t="s">
        <v>116</v>
      </c>
      <c r="I3374" s="46" t="s">
        <v>55</v>
      </c>
      <c r="J3374" s="66">
        <v>720</v>
      </c>
      <c r="K3374" s="47">
        <f t="shared" si="79"/>
        <v>720</v>
      </c>
      <c r="L3374" s="60"/>
      <c r="M3374" s="55"/>
      <c r="N3374" s="60">
        <f t="shared" si="76"/>
        <v>720</v>
      </c>
      <c r="O3374" s="54"/>
      <c r="P3374" s="97"/>
      <c r="R3374" t="str">
        <f t="shared" si="81"/>
        <v>Set/25</v>
      </c>
    </row>
    <row r="3375" spans="2:18" ht="15.75" customHeight="1">
      <c r="B3375" s="54">
        <v>45901</v>
      </c>
      <c r="C3375" s="55" t="s">
        <v>425</v>
      </c>
      <c r="D3375" s="55">
        <v>2025</v>
      </c>
      <c r="E3375" s="44">
        <v>1</v>
      </c>
      <c r="F3375" s="51" t="s">
        <v>709</v>
      </c>
      <c r="G3375" s="45" t="s">
        <v>104</v>
      </c>
      <c r="H3375" s="45" t="s">
        <v>116</v>
      </c>
      <c r="I3375" s="46" t="s">
        <v>74</v>
      </c>
      <c r="J3375" s="47">
        <v>2900</v>
      </c>
      <c r="K3375" s="47">
        <f t="shared" si="79"/>
        <v>2900</v>
      </c>
      <c r="L3375" s="60"/>
      <c r="M3375" s="55"/>
      <c r="N3375" s="60">
        <f t="shared" si="76"/>
        <v>2900</v>
      </c>
      <c r="O3375" s="54"/>
      <c r="P3375" s="97"/>
      <c r="R3375" t="str">
        <f t="shared" si="81"/>
        <v>Set/25</v>
      </c>
    </row>
    <row r="3376" spans="2:18" ht="15.75" customHeight="1">
      <c r="B3376" s="54">
        <v>45901</v>
      </c>
      <c r="C3376" s="55" t="s">
        <v>425</v>
      </c>
      <c r="D3376" s="55">
        <v>2025</v>
      </c>
      <c r="E3376" s="44">
        <v>1</v>
      </c>
      <c r="F3376" s="45" t="s">
        <v>472</v>
      </c>
      <c r="G3376" s="45" t="s">
        <v>104</v>
      </c>
      <c r="H3376" s="45" t="s">
        <v>50</v>
      </c>
      <c r="I3376" s="46" t="s">
        <v>74</v>
      </c>
      <c r="J3376" s="47">
        <v>80</v>
      </c>
      <c r="K3376" s="47">
        <f t="shared" si="79"/>
        <v>80</v>
      </c>
      <c r="L3376" s="60"/>
      <c r="M3376" s="55"/>
      <c r="N3376" s="60">
        <f t="shared" si="76"/>
        <v>80</v>
      </c>
      <c r="O3376" s="54"/>
      <c r="P3376" s="97"/>
      <c r="R3376" t="str">
        <f t="shared" si="81"/>
        <v>Set/25</v>
      </c>
    </row>
    <row r="3377" spans="2:18" ht="15.75" customHeight="1">
      <c r="B3377" s="54">
        <v>45901</v>
      </c>
      <c r="C3377" s="55" t="s">
        <v>425</v>
      </c>
      <c r="D3377" s="55">
        <v>2025</v>
      </c>
      <c r="E3377" s="44">
        <v>1</v>
      </c>
      <c r="F3377" s="45" t="s">
        <v>474</v>
      </c>
      <c r="G3377" s="45" t="s">
        <v>104</v>
      </c>
      <c r="H3377" s="45" t="s">
        <v>50</v>
      </c>
      <c r="I3377" s="46" t="s">
        <v>74</v>
      </c>
      <c r="J3377" s="47">
        <v>80</v>
      </c>
      <c r="K3377" s="47">
        <f t="shared" si="79"/>
        <v>80</v>
      </c>
      <c r="L3377" s="60"/>
      <c r="M3377" s="55"/>
      <c r="N3377" s="60">
        <f t="shared" si="76"/>
        <v>80</v>
      </c>
      <c r="O3377" s="54"/>
      <c r="P3377" s="97"/>
      <c r="R3377" t="str">
        <f t="shared" si="81"/>
        <v>Set/25</v>
      </c>
    </row>
    <row r="3378" spans="2:18" ht="15.75" customHeight="1">
      <c r="B3378" s="54">
        <v>45901</v>
      </c>
      <c r="C3378" s="55" t="s">
        <v>425</v>
      </c>
      <c r="D3378" s="55">
        <v>2025</v>
      </c>
      <c r="E3378" s="56">
        <v>1</v>
      </c>
      <c r="F3378" s="57" t="s">
        <v>476</v>
      </c>
      <c r="G3378" s="57" t="s">
        <v>61</v>
      </c>
      <c r="H3378" s="57" t="s">
        <v>335</v>
      </c>
      <c r="I3378" s="59" t="s">
        <v>74</v>
      </c>
      <c r="J3378" s="60">
        <v>0</v>
      </c>
      <c r="K3378" s="47">
        <f t="shared" si="79"/>
        <v>0</v>
      </c>
      <c r="L3378" s="60"/>
      <c r="M3378" s="55" t="s">
        <v>43</v>
      </c>
      <c r="N3378" s="60">
        <f t="shared" si="76"/>
        <v>0</v>
      </c>
      <c r="O3378" s="54"/>
      <c r="P3378" s="97"/>
      <c r="R3378" t="str">
        <f t="shared" si="81"/>
        <v>Set/25</v>
      </c>
    </row>
    <row r="3379" spans="2:18" ht="15.75" customHeight="1">
      <c r="B3379" s="54">
        <v>45901</v>
      </c>
      <c r="C3379" s="55" t="s">
        <v>425</v>
      </c>
      <c r="D3379" s="55">
        <v>2025</v>
      </c>
      <c r="E3379" s="56">
        <v>1</v>
      </c>
      <c r="F3379" s="45" t="s">
        <v>63</v>
      </c>
      <c r="G3379" s="45" t="s">
        <v>49</v>
      </c>
      <c r="H3379" s="45" t="s">
        <v>50</v>
      </c>
      <c r="I3379" s="46" t="s">
        <v>55</v>
      </c>
      <c r="J3379" s="47">
        <v>1250</v>
      </c>
      <c r="K3379" s="47">
        <f t="shared" si="79"/>
        <v>1250</v>
      </c>
      <c r="L3379" s="60"/>
      <c r="M3379" s="55"/>
      <c r="N3379" s="60">
        <f t="shared" si="76"/>
        <v>1250</v>
      </c>
      <c r="O3379" s="54"/>
      <c r="P3379" s="97"/>
      <c r="R3379" t="str">
        <f t="shared" si="81"/>
        <v>Set/25</v>
      </c>
    </row>
    <row r="3380" spans="2:18" ht="15.75" customHeight="1">
      <c r="B3380" s="54">
        <v>45901</v>
      </c>
      <c r="C3380" s="55" t="s">
        <v>425</v>
      </c>
      <c r="D3380" s="55">
        <v>2025</v>
      </c>
      <c r="E3380" s="56">
        <v>1</v>
      </c>
      <c r="F3380" s="58" t="s">
        <v>59</v>
      </c>
      <c r="G3380" s="57" t="s">
        <v>49</v>
      </c>
      <c r="H3380" s="58" t="s">
        <v>59</v>
      </c>
      <c r="I3380" s="59" t="s">
        <v>55</v>
      </c>
      <c r="J3380" s="96">
        <v>1084</v>
      </c>
      <c r="K3380" s="47">
        <f t="shared" si="79"/>
        <v>1084</v>
      </c>
      <c r="L3380" s="60"/>
      <c r="M3380" s="55"/>
      <c r="N3380" s="60">
        <f t="shared" si="76"/>
        <v>1084</v>
      </c>
      <c r="O3380" s="54"/>
      <c r="P3380" s="97"/>
      <c r="R3380" t="str">
        <f t="shared" si="81"/>
        <v>Set/25</v>
      </c>
    </row>
    <row r="3381" spans="2:18" ht="15.75" customHeight="1">
      <c r="B3381" s="54">
        <v>45901</v>
      </c>
      <c r="C3381" s="55" t="s">
        <v>425</v>
      </c>
      <c r="D3381" s="55">
        <v>2025</v>
      </c>
      <c r="E3381" s="44">
        <v>1</v>
      </c>
      <c r="F3381" s="45" t="s">
        <v>273</v>
      </c>
      <c r="G3381" s="45" t="s">
        <v>53</v>
      </c>
      <c r="H3381" s="45" t="s">
        <v>466</v>
      </c>
      <c r="I3381" s="46" t="s">
        <v>74</v>
      </c>
      <c r="J3381" s="47">
        <v>800</v>
      </c>
      <c r="K3381" s="47">
        <f t="shared" si="79"/>
        <v>800</v>
      </c>
      <c r="L3381" s="60"/>
      <c r="M3381" s="55"/>
      <c r="N3381" s="60">
        <f t="shared" si="76"/>
        <v>800</v>
      </c>
      <c r="O3381" s="54"/>
      <c r="P3381" s="97"/>
      <c r="R3381" t="str">
        <f t="shared" si="81"/>
        <v>Set/25</v>
      </c>
    </row>
    <row r="3382" spans="2:18" ht="15.75" customHeight="1">
      <c r="B3382" s="54">
        <v>45901</v>
      </c>
      <c r="C3382" s="55" t="s">
        <v>425</v>
      </c>
      <c r="D3382" s="55">
        <v>2025</v>
      </c>
      <c r="E3382" s="56">
        <v>1</v>
      </c>
      <c r="F3382" s="57" t="s">
        <v>619</v>
      </c>
      <c r="G3382" s="57" t="s">
        <v>109</v>
      </c>
      <c r="H3382" s="58" t="s">
        <v>1108</v>
      </c>
      <c r="I3382" s="59" t="s">
        <v>55</v>
      </c>
      <c r="J3382" s="96">
        <v>1200</v>
      </c>
      <c r="K3382" s="47">
        <f t="shared" si="79"/>
        <v>1200</v>
      </c>
      <c r="L3382" s="60"/>
      <c r="M3382" s="55"/>
      <c r="N3382" s="60">
        <f t="shared" si="76"/>
        <v>1200</v>
      </c>
      <c r="O3382" s="54"/>
      <c r="P3382" s="97"/>
      <c r="R3382" t="str">
        <f t="shared" si="81"/>
        <v>Set/25</v>
      </c>
    </row>
    <row r="3383" spans="2:18" ht="15.75" customHeight="1">
      <c r="B3383" s="54">
        <v>45901</v>
      </c>
      <c r="C3383" s="55" t="s">
        <v>425</v>
      </c>
      <c r="D3383" s="55">
        <v>2025</v>
      </c>
      <c r="E3383" s="56">
        <v>1</v>
      </c>
      <c r="F3383" s="58" t="s">
        <v>622</v>
      </c>
      <c r="G3383" s="57" t="s">
        <v>108</v>
      </c>
      <c r="H3383" s="58" t="s">
        <v>533</v>
      </c>
      <c r="I3383" s="59" t="s">
        <v>74</v>
      </c>
      <c r="J3383" s="60">
        <v>1000</v>
      </c>
      <c r="K3383" s="47">
        <f t="shared" si="79"/>
        <v>1000</v>
      </c>
      <c r="L3383" s="60"/>
      <c r="M3383" s="55"/>
      <c r="N3383" s="60">
        <f t="shared" si="76"/>
        <v>1000</v>
      </c>
      <c r="O3383" s="54"/>
      <c r="P3383" s="97"/>
      <c r="R3383" t="str">
        <f t="shared" si="81"/>
        <v>Set/25</v>
      </c>
    </row>
    <row r="3384" spans="2:18" ht="15.75" customHeight="1">
      <c r="B3384" s="54">
        <v>45901</v>
      </c>
      <c r="C3384" s="55" t="s">
        <v>425</v>
      </c>
      <c r="D3384" s="55">
        <v>2025</v>
      </c>
      <c r="E3384" s="44">
        <v>1</v>
      </c>
      <c r="F3384" s="51" t="s">
        <v>623</v>
      </c>
      <c r="G3384" s="45" t="s">
        <v>61</v>
      </c>
      <c r="H3384" s="51" t="s">
        <v>276</v>
      </c>
      <c r="I3384" s="46" t="s">
        <v>55</v>
      </c>
      <c r="J3384" s="66">
        <v>3890</v>
      </c>
      <c r="K3384" s="47">
        <f t="shared" si="79"/>
        <v>3890</v>
      </c>
      <c r="L3384" s="60"/>
      <c r="M3384" s="55" t="s">
        <v>43</v>
      </c>
      <c r="N3384" s="60">
        <f t="shared" si="76"/>
        <v>3890</v>
      </c>
      <c r="O3384" s="54"/>
      <c r="P3384" s="97"/>
      <c r="R3384" t="str">
        <f t="shared" si="81"/>
        <v>Set/25</v>
      </c>
    </row>
    <row r="3385" spans="2:18" ht="15.75" customHeight="1">
      <c r="B3385" s="54">
        <v>45901</v>
      </c>
      <c r="C3385" s="55" t="s">
        <v>425</v>
      </c>
      <c r="D3385" s="55">
        <v>2025</v>
      </c>
      <c r="E3385" s="56">
        <v>1</v>
      </c>
      <c r="F3385" s="57" t="s">
        <v>809</v>
      </c>
      <c r="G3385" s="57" t="s">
        <v>108</v>
      </c>
      <c r="H3385" s="57" t="s">
        <v>529</v>
      </c>
      <c r="I3385" s="59" t="s">
        <v>55</v>
      </c>
      <c r="J3385" s="60">
        <v>500</v>
      </c>
      <c r="K3385" s="47">
        <f t="shared" si="79"/>
        <v>500</v>
      </c>
      <c r="L3385" s="60"/>
      <c r="M3385" s="55"/>
      <c r="N3385" s="60">
        <f t="shared" si="76"/>
        <v>500</v>
      </c>
      <c r="O3385" s="54"/>
      <c r="P3385" s="97"/>
      <c r="R3385" t="str">
        <f t="shared" si="81"/>
        <v>Set/25</v>
      </c>
    </row>
    <row r="3386" spans="2:18" ht="15.75" customHeight="1">
      <c r="B3386" s="54">
        <v>45901</v>
      </c>
      <c r="C3386" s="55" t="s">
        <v>425</v>
      </c>
      <c r="D3386" s="55">
        <v>2025</v>
      </c>
      <c r="E3386" s="56">
        <v>1</v>
      </c>
      <c r="F3386" s="57" t="s">
        <v>126</v>
      </c>
      <c r="G3386" s="58" t="s">
        <v>104</v>
      </c>
      <c r="H3386" s="57" t="s">
        <v>423</v>
      </c>
      <c r="I3386" s="59" t="s">
        <v>55</v>
      </c>
      <c r="J3386" s="60">
        <v>2000</v>
      </c>
      <c r="K3386" s="47">
        <f t="shared" si="79"/>
        <v>2000</v>
      </c>
      <c r="L3386" s="60"/>
      <c r="M3386" s="55"/>
      <c r="N3386" s="60">
        <f t="shared" si="76"/>
        <v>2000</v>
      </c>
      <c r="O3386" s="54"/>
      <c r="P3386" s="97"/>
      <c r="R3386" t="str">
        <f t="shared" si="81"/>
        <v>Set/25</v>
      </c>
    </row>
    <row r="3387" spans="2:18" ht="15.75" customHeight="1">
      <c r="B3387" s="54">
        <v>45901</v>
      </c>
      <c r="C3387" s="55" t="s">
        <v>425</v>
      </c>
      <c r="D3387" s="55">
        <v>2025</v>
      </c>
      <c r="E3387" s="56">
        <v>1</v>
      </c>
      <c r="F3387" s="57" t="s">
        <v>619</v>
      </c>
      <c r="G3387" s="57" t="s">
        <v>109</v>
      </c>
      <c r="H3387" s="57" t="s">
        <v>289</v>
      </c>
      <c r="I3387" s="59" t="s">
        <v>74</v>
      </c>
      <c r="J3387" s="60">
        <v>192.5</v>
      </c>
      <c r="K3387" s="47">
        <f t="shared" si="79"/>
        <v>192.5</v>
      </c>
      <c r="L3387" s="60"/>
      <c r="M3387" s="55"/>
      <c r="N3387" s="60">
        <f t="shared" si="76"/>
        <v>192.5</v>
      </c>
      <c r="O3387" s="54"/>
      <c r="P3387" s="97"/>
      <c r="R3387" t="str">
        <f t="shared" si="81"/>
        <v>Set/25</v>
      </c>
    </row>
    <row r="3388" spans="2:18" ht="15.75" customHeight="1">
      <c r="B3388" s="54">
        <v>45901</v>
      </c>
      <c r="C3388" s="55" t="s">
        <v>425</v>
      </c>
      <c r="D3388" s="55">
        <v>2025</v>
      </c>
      <c r="E3388" s="56">
        <v>1</v>
      </c>
      <c r="F3388" s="57" t="s">
        <v>463</v>
      </c>
      <c r="G3388" s="57" t="s">
        <v>108</v>
      </c>
      <c r="H3388" s="57" t="s">
        <v>464</v>
      </c>
      <c r="I3388" s="59" t="s">
        <v>55</v>
      </c>
      <c r="J3388" s="60">
        <v>800</v>
      </c>
      <c r="K3388" s="60">
        <f t="shared" si="79"/>
        <v>800</v>
      </c>
      <c r="L3388" s="60"/>
      <c r="M3388" s="55"/>
      <c r="N3388" s="60">
        <f t="shared" si="76"/>
        <v>800</v>
      </c>
      <c r="O3388" s="54"/>
      <c r="P3388" s="97"/>
      <c r="R3388" t="str">
        <f t="shared" si="81"/>
        <v>Set/25</v>
      </c>
    </row>
    <row r="3389" spans="2:18" ht="15.75" customHeight="1">
      <c r="B3389" s="54">
        <v>45901</v>
      </c>
      <c r="C3389" s="55" t="s">
        <v>425</v>
      </c>
      <c r="D3389" s="55">
        <v>2025</v>
      </c>
      <c r="E3389" s="56">
        <v>1</v>
      </c>
      <c r="F3389" s="58" t="s">
        <v>1019</v>
      </c>
      <c r="G3389" s="57" t="s">
        <v>57</v>
      </c>
      <c r="H3389" s="58" t="s">
        <v>1020</v>
      </c>
      <c r="I3389" s="59" t="s">
        <v>74</v>
      </c>
      <c r="J3389" s="96">
        <v>376.72</v>
      </c>
      <c r="K3389" s="60">
        <f t="shared" si="79"/>
        <v>376.72</v>
      </c>
      <c r="L3389" s="60"/>
      <c r="M3389" s="55"/>
      <c r="N3389" s="60">
        <f t="shared" si="76"/>
        <v>376.72</v>
      </c>
      <c r="O3389" s="54"/>
      <c r="P3389" s="97"/>
      <c r="R3389" t="str">
        <f t="shared" si="81"/>
        <v>Set/25</v>
      </c>
    </row>
    <row r="3390" spans="2:18" ht="15.75" customHeight="1">
      <c r="B3390" s="54">
        <v>45901</v>
      </c>
      <c r="C3390" s="55" t="s">
        <v>425</v>
      </c>
      <c r="D3390" s="55">
        <v>2025</v>
      </c>
      <c r="E3390" s="56">
        <v>1</v>
      </c>
      <c r="F3390" s="58" t="s">
        <v>1044</v>
      </c>
      <c r="G3390" s="57" t="s">
        <v>104</v>
      </c>
      <c r="H3390" s="58" t="s">
        <v>1045</v>
      </c>
      <c r="I3390" s="59" t="s">
        <v>74</v>
      </c>
      <c r="J3390" s="96">
        <v>40</v>
      </c>
      <c r="K3390" s="60">
        <f t="shared" si="79"/>
        <v>40</v>
      </c>
      <c r="L3390" s="60"/>
      <c r="M3390" s="55"/>
      <c r="N3390" s="60">
        <f t="shared" si="76"/>
        <v>40</v>
      </c>
      <c r="O3390" s="54"/>
      <c r="P3390" s="97"/>
      <c r="R3390" t="str">
        <f t="shared" si="81"/>
        <v>Set/25</v>
      </c>
    </row>
    <row r="3391" spans="2:18" ht="15.75" customHeight="1">
      <c r="B3391" s="54">
        <v>45901</v>
      </c>
      <c r="C3391" s="55" t="s">
        <v>425</v>
      </c>
      <c r="D3391" s="55">
        <v>2025</v>
      </c>
      <c r="E3391" s="56">
        <v>1</v>
      </c>
      <c r="F3391" s="58" t="s">
        <v>1046</v>
      </c>
      <c r="G3391" s="57" t="s">
        <v>61</v>
      </c>
      <c r="H3391" s="58" t="s">
        <v>1027</v>
      </c>
      <c r="I3391" s="59" t="s">
        <v>74</v>
      </c>
      <c r="J3391" s="96">
        <v>1700</v>
      </c>
      <c r="K3391" s="60">
        <f t="shared" si="79"/>
        <v>1700</v>
      </c>
      <c r="L3391" s="60"/>
      <c r="M3391" s="55" t="s">
        <v>43</v>
      </c>
      <c r="N3391" s="60">
        <f t="shared" ref="N3391:N3645" si="82">K3391+L3391</f>
        <v>1700</v>
      </c>
      <c r="O3391" s="54"/>
      <c r="P3391" s="97"/>
      <c r="R3391" t="str">
        <f t="shared" si="81"/>
        <v>Set/25</v>
      </c>
    </row>
    <row r="3392" spans="2:18" ht="15.75" customHeight="1">
      <c r="B3392" s="54">
        <v>45901</v>
      </c>
      <c r="C3392" s="55" t="s">
        <v>425</v>
      </c>
      <c r="D3392" s="55">
        <v>2025</v>
      </c>
      <c r="E3392" s="56">
        <v>1</v>
      </c>
      <c r="F3392" s="58" t="s">
        <v>1148</v>
      </c>
      <c r="G3392" s="57" t="s">
        <v>57</v>
      </c>
      <c r="H3392" s="58" t="s">
        <v>295</v>
      </c>
      <c r="I3392" s="59" t="s">
        <v>55</v>
      </c>
      <c r="J3392" s="96">
        <v>2250</v>
      </c>
      <c r="K3392" s="60">
        <f t="shared" si="79"/>
        <v>2250</v>
      </c>
      <c r="L3392" s="60"/>
      <c r="M3392" s="55"/>
      <c r="N3392" s="60">
        <f t="shared" si="82"/>
        <v>2250</v>
      </c>
      <c r="O3392" s="54">
        <v>45910</v>
      </c>
      <c r="P3392" s="97"/>
      <c r="R3392" t="str">
        <f t="shared" si="81"/>
        <v>Set/25</v>
      </c>
    </row>
    <row r="3393" spans="2:18" ht="15.75" customHeight="1">
      <c r="B3393" s="54">
        <v>45901</v>
      </c>
      <c r="C3393" s="55" t="s">
        <v>425</v>
      </c>
      <c r="D3393" s="55">
        <v>2025</v>
      </c>
      <c r="E3393" s="56">
        <v>6</v>
      </c>
      <c r="F3393" s="58" t="s">
        <v>893</v>
      </c>
      <c r="G3393" s="57" t="s">
        <v>96</v>
      </c>
      <c r="H3393" s="58" t="s">
        <v>570</v>
      </c>
      <c r="I3393" s="59" t="s">
        <v>42</v>
      </c>
      <c r="J3393" s="96">
        <v>20.88</v>
      </c>
      <c r="K3393" s="60">
        <f t="shared" si="79"/>
        <v>125.28</v>
      </c>
      <c r="L3393" s="60"/>
      <c r="M3393" s="55" t="s">
        <v>51</v>
      </c>
      <c r="N3393" s="60">
        <f t="shared" si="82"/>
        <v>125.28</v>
      </c>
      <c r="O3393" s="54">
        <v>45907</v>
      </c>
      <c r="P3393" s="97">
        <v>679006</v>
      </c>
      <c r="R3393" t="str">
        <f t="shared" si="81"/>
        <v>Set/25</v>
      </c>
    </row>
    <row r="3394" spans="2:18" ht="15.75" customHeight="1">
      <c r="B3394" s="54">
        <v>45901</v>
      </c>
      <c r="C3394" s="55" t="s">
        <v>425</v>
      </c>
      <c r="D3394" s="55">
        <v>2025</v>
      </c>
      <c r="E3394" s="56">
        <v>14</v>
      </c>
      <c r="F3394" s="58" t="s">
        <v>649</v>
      </c>
      <c r="G3394" s="57" t="s">
        <v>96</v>
      </c>
      <c r="H3394" s="58" t="s">
        <v>570</v>
      </c>
      <c r="I3394" s="59" t="s">
        <v>42</v>
      </c>
      <c r="J3394" s="96">
        <v>18.12</v>
      </c>
      <c r="K3394" s="60">
        <f t="shared" si="79"/>
        <v>253.68</v>
      </c>
      <c r="L3394" s="60"/>
      <c r="M3394" s="55" t="s">
        <v>51</v>
      </c>
      <c r="N3394" s="60">
        <f t="shared" si="82"/>
        <v>253.68</v>
      </c>
      <c r="O3394" s="54">
        <v>45907</v>
      </c>
      <c r="P3394" s="97">
        <v>679006</v>
      </c>
      <c r="R3394" t="str">
        <f t="shared" si="81"/>
        <v>Set/25</v>
      </c>
    </row>
    <row r="3395" spans="2:18" ht="15.75" customHeight="1">
      <c r="B3395" s="54">
        <v>45901</v>
      </c>
      <c r="C3395" s="55" t="s">
        <v>425</v>
      </c>
      <c r="D3395" s="55">
        <v>2025</v>
      </c>
      <c r="E3395" s="56">
        <v>2</v>
      </c>
      <c r="F3395" s="58" t="s">
        <v>762</v>
      </c>
      <c r="G3395" s="57" t="s">
        <v>96</v>
      </c>
      <c r="H3395" s="58" t="s">
        <v>570</v>
      </c>
      <c r="I3395" s="59" t="s">
        <v>42</v>
      </c>
      <c r="J3395" s="96">
        <v>13.32</v>
      </c>
      <c r="K3395" s="60">
        <f t="shared" si="79"/>
        <v>26.64</v>
      </c>
      <c r="L3395" s="60"/>
      <c r="M3395" s="55" t="s">
        <v>51</v>
      </c>
      <c r="N3395" s="60">
        <f t="shared" si="82"/>
        <v>26.64</v>
      </c>
      <c r="O3395" s="54">
        <v>45907</v>
      </c>
      <c r="P3395" s="97">
        <v>679006</v>
      </c>
      <c r="R3395" t="str">
        <f t="shared" ref="R3395:R3458" si="83">IF(B3395="","",PROPER(TEXT(B3395,"mmm/aa")))</f>
        <v>Set/25</v>
      </c>
    </row>
    <row r="3396" spans="2:18" ht="15.75" customHeight="1">
      <c r="B3396" s="54">
        <v>45901</v>
      </c>
      <c r="C3396" s="55" t="s">
        <v>425</v>
      </c>
      <c r="D3396" s="55">
        <v>2025</v>
      </c>
      <c r="E3396" s="56">
        <v>12</v>
      </c>
      <c r="F3396" s="58" t="s">
        <v>904</v>
      </c>
      <c r="G3396" s="57" t="s">
        <v>96</v>
      </c>
      <c r="H3396" s="58" t="s">
        <v>570</v>
      </c>
      <c r="I3396" s="59" t="s">
        <v>42</v>
      </c>
      <c r="J3396" s="96">
        <v>37.68</v>
      </c>
      <c r="K3396" s="60">
        <f t="shared" si="79"/>
        <v>452.15999999999997</v>
      </c>
      <c r="L3396" s="60"/>
      <c r="M3396" s="55" t="s">
        <v>51</v>
      </c>
      <c r="N3396" s="60">
        <f t="shared" si="82"/>
        <v>452.15999999999997</v>
      </c>
      <c r="O3396" s="54">
        <v>45907</v>
      </c>
      <c r="P3396" s="97">
        <v>679006</v>
      </c>
      <c r="R3396" t="str">
        <f t="shared" si="83"/>
        <v>Set/25</v>
      </c>
    </row>
    <row r="3397" spans="2:18" ht="15.75" customHeight="1">
      <c r="B3397" s="54">
        <v>45901</v>
      </c>
      <c r="C3397" s="55" t="s">
        <v>425</v>
      </c>
      <c r="D3397" s="55">
        <v>2025</v>
      </c>
      <c r="E3397" s="56">
        <v>20</v>
      </c>
      <c r="F3397" s="58" t="s">
        <v>615</v>
      </c>
      <c r="G3397" s="57" t="s">
        <v>96</v>
      </c>
      <c r="H3397" s="58" t="s">
        <v>570</v>
      </c>
      <c r="I3397" s="59" t="s">
        <v>42</v>
      </c>
      <c r="J3397" s="96">
        <v>18.84</v>
      </c>
      <c r="K3397" s="60">
        <f t="shared" si="79"/>
        <v>376.8</v>
      </c>
      <c r="L3397" s="60"/>
      <c r="M3397" s="55" t="s">
        <v>51</v>
      </c>
      <c r="N3397" s="60">
        <f t="shared" si="82"/>
        <v>376.8</v>
      </c>
      <c r="O3397" s="54">
        <v>45907</v>
      </c>
      <c r="P3397" s="97">
        <v>679006</v>
      </c>
      <c r="R3397" t="str">
        <f t="shared" si="83"/>
        <v>Set/25</v>
      </c>
    </row>
    <row r="3398" spans="2:18" ht="15.75" customHeight="1">
      <c r="B3398" s="54">
        <v>45901</v>
      </c>
      <c r="C3398" s="55" t="s">
        <v>425</v>
      </c>
      <c r="D3398" s="55">
        <v>2025</v>
      </c>
      <c r="E3398" s="56">
        <v>3</v>
      </c>
      <c r="F3398" s="58" t="s">
        <v>304</v>
      </c>
      <c r="G3398" s="57" t="s">
        <v>96</v>
      </c>
      <c r="H3398" s="58" t="s">
        <v>570</v>
      </c>
      <c r="I3398" s="59" t="s">
        <v>42</v>
      </c>
      <c r="J3398" s="96">
        <v>19.68</v>
      </c>
      <c r="K3398" s="60">
        <f t="shared" si="79"/>
        <v>59.04</v>
      </c>
      <c r="L3398" s="60"/>
      <c r="M3398" s="55" t="s">
        <v>51</v>
      </c>
      <c r="N3398" s="60">
        <f t="shared" si="82"/>
        <v>59.04</v>
      </c>
      <c r="O3398" s="54">
        <v>45907</v>
      </c>
      <c r="P3398" s="97">
        <v>679006</v>
      </c>
      <c r="R3398" t="str">
        <f t="shared" si="83"/>
        <v>Set/25</v>
      </c>
    </row>
    <row r="3399" spans="2:18" ht="15.75" customHeight="1">
      <c r="B3399" s="54">
        <v>45901</v>
      </c>
      <c r="C3399" s="55" t="s">
        <v>425</v>
      </c>
      <c r="D3399" s="55">
        <v>2025</v>
      </c>
      <c r="E3399" s="56">
        <v>3</v>
      </c>
      <c r="F3399" s="58" t="s">
        <v>305</v>
      </c>
      <c r="G3399" s="57" t="s">
        <v>96</v>
      </c>
      <c r="H3399" s="58" t="s">
        <v>570</v>
      </c>
      <c r="I3399" s="59" t="s">
        <v>42</v>
      </c>
      <c r="J3399" s="96">
        <v>18.66</v>
      </c>
      <c r="K3399" s="60">
        <f t="shared" si="79"/>
        <v>55.980000000000004</v>
      </c>
      <c r="L3399" s="60"/>
      <c r="M3399" s="55" t="s">
        <v>51</v>
      </c>
      <c r="N3399" s="60">
        <f t="shared" si="82"/>
        <v>55.980000000000004</v>
      </c>
      <c r="O3399" s="54">
        <v>45907</v>
      </c>
      <c r="P3399" s="97">
        <v>679006</v>
      </c>
      <c r="R3399" t="str">
        <f t="shared" si="83"/>
        <v>Set/25</v>
      </c>
    </row>
    <row r="3400" spans="2:18" ht="15.75" customHeight="1">
      <c r="B3400" s="54">
        <v>45901</v>
      </c>
      <c r="C3400" s="55" t="s">
        <v>425</v>
      </c>
      <c r="D3400" s="55">
        <v>2025</v>
      </c>
      <c r="E3400" s="56">
        <v>2</v>
      </c>
      <c r="F3400" s="58" t="s">
        <v>200</v>
      </c>
      <c r="G3400" s="57" t="s">
        <v>96</v>
      </c>
      <c r="H3400" s="58" t="s">
        <v>570</v>
      </c>
      <c r="I3400" s="59" t="s">
        <v>42</v>
      </c>
      <c r="J3400" s="96">
        <v>17.760000000000002</v>
      </c>
      <c r="K3400" s="60">
        <f t="shared" si="79"/>
        <v>35.520000000000003</v>
      </c>
      <c r="L3400" s="60"/>
      <c r="M3400" s="55" t="s">
        <v>51</v>
      </c>
      <c r="N3400" s="60">
        <f t="shared" si="82"/>
        <v>35.520000000000003</v>
      </c>
      <c r="O3400" s="54">
        <v>45907</v>
      </c>
      <c r="P3400" s="97">
        <v>679006</v>
      </c>
      <c r="R3400" t="str">
        <f t="shared" si="83"/>
        <v>Set/25</v>
      </c>
    </row>
    <row r="3401" spans="2:18" ht="15.75" customHeight="1">
      <c r="B3401" s="54">
        <v>45901</v>
      </c>
      <c r="C3401" s="55" t="s">
        <v>425</v>
      </c>
      <c r="D3401" s="55">
        <v>2025</v>
      </c>
      <c r="E3401" s="56">
        <v>2</v>
      </c>
      <c r="F3401" s="58" t="s">
        <v>495</v>
      </c>
      <c r="G3401" s="57" t="s">
        <v>96</v>
      </c>
      <c r="H3401" s="58" t="s">
        <v>570</v>
      </c>
      <c r="I3401" s="59" t="s">
        <v>42</v>
      </c>
      <c r="J3401" s="96">
        <v>17.760000000000002</v>
      </c>
      <c r="K3401" s="60">
        <f t="shared" si="79"/>
        <v>35.520000000000003</v>
      </c>
      <c r="L3401" s="60"/>
      <c r="M3401" s="55" t="s">
        <v>51</v>
      </c>
      <c r="N3401" s="60">
        <f t="shared" si="82"/>
        <v>35.520000000000003</v>
      </c>
      <c r="O3401" s="54">
        <v>45907</v>
      </c>
      <c r="P3401" s="97">
        <v>679006</v>
      </c>
      <c r="R3401" t="str">
        <f t="shared" si="83"/>
        <v>Set/25</v>
      </c>
    </row>
    <row r="3402" spans="2:18" ht="15.75" customHeight="1">
      <c r="B3402" s="54">
        <v>45901</v>
      </c>
      <c r="C3402" s="55" t="s">
        <v>425</v>
      </c>
      <c r="D3402" s="55">
        <v>2025</v>
      </c>
      <c r="E3402" s="56">
        <v>4</v>
      </c>
      <c r="F3402" s="58" t="s">
        <v>1153</v>
      </c>
      <c r="G3402" s="57" t="s">
        <v>96</v>
      </c>
      <c r="H3402" s="58" t="s">
        <v>570</v>
      </c>
      <c r="I3402" s="59" t="s">
        <v>42</v>
      </c>
      <c r="J3402" s="96">
        <v>16.02</v>
      </c>
      <c r="K3402" s="60">
        <f t="shared" si="79"/>
        <v>64.08</v>
      </c>
      <c r="L3402" s="60"/>
      <c r="M3402" s="55" t="s">
        <v>51</v>
      </c>
      <c r="N3402" s="60">
        <f t="shared" si="82"/>
        <v>64.08</v>
      </c>
      <c r="O3402" s="54">
        <v>45907</v>
      </c>
      <c r="P3402" s="97">
        <v>679006</v>
      </c>
      <c r="R3402" t="str">
        <f t="shared" si="83"/>
        <v>Set/25</v>
      </c>
    </row>
    <row r="3403" spans="2:18" ht="15.75" customHeight="1">
      <c r="B3403" s="54">
        <v>45901</v>
      </c>
      <c r="C3403" s="55" t="s">
        <v>425</v>
      </c>
      <c r="D3403" s="55">
        <v>2025</v>
      </c>
      <c r="E3403" s="56">
        <v>8</v>
      </c>
      <c r="F3403" s="58" t="s">
        <v>201</v>
      </c>
      <c r="G3403" s="57" t="s">
        <v>96</v>
      </c>
      <c r="H3403" s="58" t="s">
        <v>570</v>
      </c>
      <c r="I3403" s="59" t="s">
        <v>42</v>
      </c>
      <c r="J3403" s="96">
        <v>17.82</v>
      </c>
      <c r="K3403" s="60">
        <f t="shared" si="79"/>
        <v>142.56</v>
      </c>
      <c r="L3403" s="60"/>
      <c r="M3403" s="55" t="s">
        <v>51</v>
      </c>
      <c r="N3403" s="60">
        <f t="shared" si="82"/>
        <v>142.56</v>
      </c>
      <c r="O3403" s="54">
        <v>45907</v>
      </c>
      <c r="P3403" s="97">
        <v>679006</v>
      </c>
      <c r="R3403" t="str">
        <f t="shared" si="83"/>
        <v>Set/25</v>
      </c>
    </row>
    <row r="3404" spans="2:18" ht="15.75" customHeight="1">
      <c r="B3404" s="54">
        <v>45901</v>
      </c>
      <c r="C3404" s="55" t="s">
        <v>425</v>
      </c>
      <c r="D3404" s="55">
        <v>2025</v>
      </c>
      <c r="E3404" s="56">
        <v>6</v>
      </c>
      <c r="F3404" s="58" t="s">
        <v>358</v>
      </c>
      <c r="G3404" s="57" t="s">
        <v>96</v>
      </c>
      <c r="H3404" s="58" t="s">
        <v>570</v>
      </c>
      <c r="I3404" s="59" t="s">
        <v>42</v>
      </c>
      <c r="J3404" s="96">
        <v>17.82</v>
      </c>
      <c r="K3404" s="60">
        <f t="shared" si="79"/>
        <v>106.92</v>
      </c>
      <c r="L3404" s="60"/>
      <c r="M3404" s="55" t="s">
        <v>51</v>
      </c>
      <c r="N3404" s="60">
        <f t="shared" si="82"/>
        <v>106.92</v>
      </c>
      <c r="O3404" s="54">
        <v>45907</v>
      </c>
      <c r="P3404" s="97">
        <v>679006</v>
      </c>
      <c r="R3404" t="str">
        <f t="shared" si="83"/>
        <v>Set/25</v>
      </c>
    </row>
    <row r="3405" spans="2:18" ht="15.75" customHeight="1">
      <c r="B3405" s="54">
        <v>45901</v>
      </c>
      <c r="C3405" s="55" t="s">
        <v>425</v>
      </c>
      <c r="D3405" s="55">
        <v>2025</v>
      </c>
      <c r="E3405" s="56">
        <v>2</v>
      </c>
      <c r="F3405" s="58" t="s">
        <v>1119</v>
      </c>
      <c r="G3405" s="57" t="s">
        <v>40</v>
      </c>
      <c r="H3405" s="58" t="s">
        <v>181</v>
      </c>
      <c r="I3405" s="59" t="s">
        <v>42</v>
      </c>
      <c r="J3405" s="96">
        <v>225</v>
      </c>
      <c r="K3405" s="60">
        <f t="shared" si="79"/>
        <v>450</v>
      </c>
      <c r="L3405" s="60"/>
      <c r="M3405" s="55" t="s">
        <v>51</v>
      </c>
      <c r="N3405" s="60">
        <f t="shared" si="82"/>
        <v>450</v>
      </c>
      <c r="O3405" s="54">
        <v>45916</v>
      </c>
      <c r="P3405" s="97">
        <v>6994</v>
      </c>
      <c r="R3405" t="str">
        <f t="shared" si="83"/>
        <v>Set/25</v>
      </c>
    </row>
    <row r="3406" spans="2:18" ht="15.75" customHeight="1">
      <c r="B3406" s="54">
        <v>45901</v>
      </c>
      <c r="C3406" s="55" t="s">
        <v>425</v>
      </c>
      <c r="D3406" s="55">
        <v>2025</v>
      </c>
      <c r="E3406" s="56">
        <v>1</v>
      </c>
      <c r="F3406" s="58" t="s">
        <v>226</v>
      </c>
      <c r="G3406" s="57" t="s">
        <v>40</v>
      </c>
      <c r="H3406" s="58" t="s">
        <v>181</v>
      </c>
      <c r="I3406" s="59" t="s">
        <v>42</v>
      </c>
      <c r="J3406" s="96">
        <v>364</v>
      </c>
      <c r="K3406" s="60">
        <f t="shared" si="79"/>
        <v>364</v>
      </c>
      <c r="L3406" s="60"/>
      <c r="M3406" s="55" t="s">
        <v>51</v>
      </c>
      <c r="N3406" s="60">
        <f t="shared" si="82"/>
        <v>364</v>
      </c>
      <c r="O3406" s="54">
        <v>45916</v>
      </c>
      <c r="P3406" s="97">
        <v>6994</v>
      </c>
      <c r="R3406" t="str">
        <f t="shared" si="83"/>
        <v>Set/25</v>
      </c>
    </row>
    <row r="3407" spans="2:18" ht="15.75" customHeight="1">
      <c r="B3407" s="54">
        <v>45901</v>
      </c>
      <c r="C3407" s="55" t="s">
        <v>425</v>
      </c>
      <c r="D3407" s="55">
        <v>2025</v>
      </c>
      <c r="E3407" s="56">
        <v>12</v>
      </c>
      <c r="F3407" s="58" t="s">
        <v>742</v>
      </c>
      <c r="G3407" s="57" t="s">
        <v>40</v>
      </c>
      <c r="H3407" s="58" t="s">
        <v>181</v>
      </c>
      <c r="I3407" s="59" t="s">
        <v>42</v>
      </c>
      <c r="J3407" s="96">
        <v>69</v>
      </c>
      <c r="K3407" s="60">
        <f t="shared" si="79"/>
        <v>828</v>
      </c>
      <c r="L3407" s="60"/>
      <c r="M3407" s="55" t="s">
        <v>51</v>
      </c>
      <c r="N3407" s="60">
        <f t="shared" si="82"/>
        <v>828</v>
      </c>
      <c r="O3407" s="54">
        <v>45916</v>
      </c>
      <c r="P3407" s="97">
        <v>6994</v>
      </c>
      <c r="R3407" t="str">
        <f t="shared" si="83"/>
        <v>Set/25</v>
      </c>
    </row>
    <row r="3408" spans="2:18" ht="15.75" customHeight="1">
      <c r="B3408" s="54">
        <v>45901</v>
      </c>
      <c r="C3408" s="55" t="s">
        <v>425</v>
      </c>
      <c r="D3408" s="55">
        <v>2025</v>
      </c>
      <c r="E3408" s="56">
        <v>4</v>
      </c>
      <c r="F3408" s="58" t="s">
        <v>659</v>
      </c>
      <c r="G3408" s="57" t="s">
        <v>40</v>
      </c>
      <c r="H3408" s="58" t="s">
        <v>667</v>
      </c>
      <c r="I3408" s="59" t="s">
        <v>42</v>
      </c>
      <c r="J3408" s="96">
        <v>77.209999999999994</v>
      </c>
      <c r="K3408" s="60">
        <f t="shared" si="79"/>
        <v>308.83999999999997</v>
      </c>
      <c r="L3408" s="60"/>
      <c r="M3408" s="55" t="s">
        <v>51</v>
      </c>
      <c r="N3408" s="60">
        <f t="shared" si="82"/>
        <v>308.83999999999997</v>
      </c>
      <c r="O3408" s="54">
        <v>45915</v>
      </c>
      <c r="P3408" s="97">
        <v>560037</v>
      </c>
      <c r="R3408" t="str">
        <f t="shared" si="83"/>
        <v>Set/25</v>
      </c>
    </row>
    <row r="3409" spans="2:18" ht="15.75" customHeight="1">
      <c r="B3409" s="54">
        <v>45901</v>
      </c>
      <c r="C3409" s="55" t="s">
        <v>425</v>
      </c>
      <c r="D3409" s="55">
        <v>2025</v>
      </c>
      <c r="E3409" s="56">
        <v>1</v>
      </c>
      <c r="F3409" s="58" t="s">
        <v>801</v>
      </c>
      <c r="G3409" s="57" t="s">
        <v>53</v>
      </c>
      <c r="H3409" s="58" t="s">
        <v>54</v>
      </c>
      <c r="I3409" s="59" t="s">
        <v>42</v>
      </c>
      <c r="J3409" s="96">
        <v>700</v>
      </c>
      <c r="K3409" s="60">
        <f t="shared" si="79"/>
        <v>700</v>
      </c>
      <c r="L3409" s="60"/>
      <c r="M3409" s="55" t="s">
        <v>43</v>
      </c>
      <c r="N3409" s="60">
        <f t="shared" si="82"/>
        <v>700</v>
      </c>
      <c r="O3409" s="54">
        <v>45915</v>
      </c>
      <c r="P3409" s="97">
        <v>0</v>
      </c>
      <c r="R3409" t="str">
        <f t="shared" si="83"/>
        <v>Set/25</v>
      </c>
    </row>
    <row r="3410" spans="2:18" ht="15.75" customHeight="1">
      <c r="B3410" s="54">
        <v>45902</v>
      </c>
      <c r="C3410" s="55" t="s">
        <v>425</v>
      </c>
      <c r="D3410" s="55">
        <v>2025</v>
      </c>
      <c r="E3410" s="56">
        <v>1</v>
      </c>
      <c r="F3410" s="58" t="s">
        <v>1154</v>
      </c>
      <c r="G3410" s="57" t="s">
        <v>61</v>
      </c>
      <c r="H3410" s="58" t="s">
        <v>759</v>
      </c>
      <c r="I3410" s="59" t="s">
        <v>42</v>
      </c>
      <c r="J3410" s="96">
        <v>1300</v>
      </c>
      <c r="K3410" s="60">
        <f t="shared" si="79"/>
        <v>1300</v>
      </c>
      <c r="L3410" s="60"/>
      <c r="M3410" s="55" t="s">
        <v>43</v>
      </c>
      <c r="N3410" s="60">
        <f t="shared" si="82"/>
        <v>1300</v>
      </c>
      <c r="O3410" s="54">
        <v>45902</v>
      </c>
      <c r="P3410" s="97">
        <v>0</v>
      </c>
      <c r="R3410" t="str">
        <f t="shared" si="83"/>
        <v>Set/25</v>
      </c>
    </row>
    <row r="3411" spans="2:18" ht="15.75" customHeight="1">
      <c r="B3411" s="54">
        <v>45902</v>
      </c>
      <c r="C3411" s="55" t="s">
        <v>425</v>
      </c>
      <c r="D3411" s="55">
        <v>2025</v>
      </c>
      <c r="E3411" s="56">
        <v>24</v>
      </c>
      <c r="F3411" s="58" t="s">
        <v>1155</v>
      </c>
      <c r="G3411" s="57" t="s">
        <v>61</v>
      </c>
      <c r="H3411" s="58" t="s">
        <v>342</v>
      </c>
      <c r="I3411" s="59" t="s">
        <v>42</v>
      </c>
      <c r="J3411" s="96">
        <v>79</v>
      </c>
      <c r="K3411" s="60">
        <f t="shared" si="79"/>
        <v>1896</v>
      </c>
      <c r="L3411" s="60"/>
      <c r="M3411" s="55" t="s">
        <v>43</v>
      </c>
      <c r="N3411" s="60">
        <f t="shared" si="82"/>
        <v>1896</v>
      </c>
      <c r="O3411" s="54">
        <v>45902</v>
      </c>
      <c r="P3411" s="97">
        <v>0</v>
      </c>
      <c r="R3411" t="str">
        <f t="shared" si="83"/>
        <v>Set/25</v>
      </c>
    </row>
    <row r="3412" spans="2:18" ht="15.75" customHeight="1">
      <c r="B3412" s="54">
        <v>45902</v>
      </c>
      <c r="C3412" s="55" t="s">
        <v>425</v>
      </c>
      <c r="D3412" s="55">
        <v>2025</v>
      </c>
      <c r="E3412" s="56">
        <v>6</v>
      </c>
      <c r="F3412" s="58" t="s">
        <v>64</v>
      </c>
      <c r="G3412" s="57" t="s">
        <v>46</v>
      </c>
      <c r="H3412" s="58" t="s">
        <v>65</v>
      </c>
      <c r="I3412" s="59" t="s">
        <v>42</v>
      </c>
      <c r="J3412" s="96">
        <v>32.99</v>
      </c>
      <c r="K3412" s="60">
        <f t="shared" si="79"/>
        <v>197.94</v>
      </c>
      <c r="L3412" s="60"/>
      <c r="M3412" s="55" t="s">
        <v>43</v>
      </c>
      <c r="N3412" s="60">
        <f t="shared" si="82"/>
        <v>197.94</v>
      </c>
      <c r="O3412" s="54">
        <v>45915</v>
      </c>
      <c r="P3412" s="97">
        <v>23745</v>
      </c>
      <c r="R3412" t="str">
        <f t="shared" si="83"/>
        <v>Set/25</v>
      </c>
    </row>
    <row r="3413" spans="2:18" ht="15.75" customHeight="1">
      <c r="B3413" s="54">
        <v>45902</v>
      </c>
      <c r="C3413" s="55" t="s">
        <v>425</v>
      </c>
      <c r="D3413" s="55">
        <v>2025</v>
      </c>
      <c r="E3413" s="56">
        <v>3</v>
      </c>
      <c r="F3413" s="58" t="s">
        <v>66</v>
      </c>
      <c r="G3413" s="57" t="s">
        <v>46</v>
      </c>
      <c r="H3413" s="58" t="s">
        <v>65</v>
      </c>
      <c r="I3413" s="59" t="s">
        <v>42</v>
      </c>
      <c r="J3413" s="96">
        <v>27</v>
      </c>
      <c r="K3413" s="60">
        <f t="shared" si="79"/>
        <v>81</v>
      </c>
      <c r="L3413" s="60"/>
      <c r="M3413" s="55" t="s">
        <v>43</v>
      </c>
      <c r="N3413" s="60">
        <f t="shared" si="82"/>
        <v>81</v>
      </c>
      <c r="O3413" s="54">
        <v>45915</v>
      </c>
      <c r="P3413" s="97">
        <v>23745</v>
      </c>
      <c r="R3413" t="str">
        <f t="shared" si="83"/>
        <v>Set/25</v>
      </c>
    </row>
    <row r="3414" spans="2:18" ht="15.75" customHeight="1">
      <c r="B3414" s="54">
        <v>45902</v>
      </c>
      <c r="C3414" s="55" t="s">
        <v>425</v>
      </c>
      <c r="D3414" s="55">
        <v>2025</v>
      </c>
      <c r="E3414" s="56">
        <v>2</v>
      </c>
      <c r="F3414" s="58" t="s">
        <v>932</v>
      </c>
      <c r="G3414" s="57" t="s">
        <v>40</v>
      </c>
      <c r="H3414" s="58" t="s">
        <v>91</v>
      </c>
      <c r="I3414" s="59" t="s">
        <v>42</v>
      </c>
      <c r="J3414" s="96">
        <v>250</v>
      </c>
      <c r="K3414" s="60">
        <f t="shared" si="79"/>
        <v>500</v>
      </c>
      <c r="L3414" s="60"/>
      <c r="M3414" s="55" t="s">
        <v>51</v>
      </c>
      <c r="N3414" s="60">
        <f t="shared" si="82"/>
        <v>500</v>
      </c>
      <c r="O3414" s="54">
        <v>45916</v>
      </c>
      <c r="P3414" s="97">
        <v>11614</v>
      </c>
      <c r="R3414" t="str">
        <f t="shared" si="83"/>
        <v>Set/25</v>
      </c>
    </row>
    <row r="3415" spans="2:18" ht="15.75" customHeight="1">
      <c r="B3415" s="54">
        <v>45902</v>
      </c>
      <c r="C3415" s="55" t="s">
        <v>425</v>
      </c>
      <c r="D3415" s="55">
        <v>2025</v>
      </c>
      <c r="E3415" s="56">
        <v>4</v>
      </c>
      <c r="F3415" s="58" t="s">
        <v>660</v>
      </c>
      <c r="G3415" s="57" t="s">
        <v>46</v>
      </c>
      <c r="H3415" s="58" t="s">
        <v>195</v>
      </c>
      <c r="I3415" s="59" t="s">
        <v>42</v>
      </c>
      <c r="J3415" s="96">
        <v>231.6</v>
      </c>
      <c r="K3415" s="60">
        <f t="shared" si="79"/>
        <v>926.4</v>
      </c>
      <c r="L3415" s="60"/>
      <c r="M3415" s="55" t="s">
        <v>51</v>
      </c>
      <c r="N3415" s="60">
        <f t="shared" si="82"/>
        <v>926.4</v>
      </c>
      <c r="O3415" s="54">
        <v>45911</v>
      </c>
      <c r="P3415" s="97">
        <v>313761</v>
      </c>
      <c r="R3415" t="str">
        <f t="shared" si="83"/>
        <v>Set/25</v>
      </c>
    </row>
    <row r="3416" spans="2:18" ht="15.75" customHeight="1">
      <c r="B3416" s="54">
        <v>45902</v>
      </c>
      <c r="C3416" s="55" t="s">
        <v>425</v>
      </c>
      <c r="D3416" s="55">
        <v>2025</v>
      </c>
      <c r="E3416" s="56">
        <v>6</v>
      </c>
      <c r="F3416" s="58" t="s">
        <v>95</v>
      </c>
      <c r="G3416" s="57" t="s">
        <v>40</v>
      </c>
      <c r="H3416" s="58" t="s">
        <v>223</v>
      </c>
      <c r="I3416" s="59" t="s">
        <v>42</v>
      </c>
      <c r="J3416" s="96">
        <v>39.950000000000003</v>
      </c>
      <c r="K3416" s="60">
        <f t="shared" si="79"/>
        <v>239.70000000000002</v>
      </c>
      <c r="L3416" s="60"/>
      <c r="M3416" s="55" t="s">
        <v>51</v>
      </c>
      <c r="N3416" s="60">
        <f t="shared" si="82"/>
        <v>239.70000000000002</v>
      </c>
      <c r="O3416" s="54">
        <v>45909</v>
      </c>
      <c r="P3416" s="97">
        <v>1445415</v>
      </c>
      <c r="R3416" t="str">
        <f t="shared" si="83"/>
        <v>Set/25</v>
      </c>
    </row>
    <row r="3417" spans="2:18" ht="15.75" customHeight="1">
      <c r="B3417" s="54">
        <v>45902</v>
      </c>
      <c r="C3417" s="55" t="s">
        <v>425</v>
      </c>
      <c r="D3417" s="55">
        <v>2025</v>
      </c>
      <c r="E3417" s="56">
        <v>48</v>
      </c>
      <c r="F3417" s="58" t="s">
        <v>668</v>
      </c>
      <c r="G3417" s="57" t="s">
        <v>96</v>
      </c>
      <c r="H3417" s="58" t="s">
        <v>223</v>
      </c>
      <c r="I3417" s="59" t="s">
        <v>42</v>
      </c>
      <c r="J3417" s="96">
        <v>7.5</v>
      </c>
      <c r="K3417" s="60">
        <f t="shared" si="79"/>
        <v>360</v>
      </c>
      <c r="L3417" s="60"/>
      <c r="M3417" s="55" t="s">
        <v>51</v>
      </c>
      <c r="N3417" s="60">
        <f t="shared" si="82"/>
        <v>360</v>
      </c>
      <c r="O3417" s="54">
        <v>45909</v>
      </c>
      <c r="P3417" s="97">
        <v>1445415</v>
      </c>
      <c r="R3417" t="str">
        <f t="shared" si="83"/>
        <v>Set/25</v>
      </c>
    </row>
    <row r="3418" spans="2:18" ht="15.75" customHeight="1">
      <c r="B3418" s="54">
        <v>45902</v>
      </c>
      <c r="C3418" s="55" t="s">
        <v>425</v>
      </c>
      <c r="D3418" s="55">
        <v>2025</v>
      </c>
      <c r="E3418" s="56">
        <v>72</v>
      </c>
      <c r="F3418" s="58" t="s">
        <v>1134</v>
      </c>
      <c r="G3418" s="57" t="s">
        <v>96</v>
      </c>
      <c r="H3418" s="58" t="s">
        <v>223</v>
      </c>
      <c r="I3418" s="59" t="s">
        <v>42</v>
      </c>
      <c r="J3418" s="96">
        <v>7.5</v>
      </c>
      <c r="K3418" s="60">
        <f t="shared" si="79"/>
        <v>540</v>
      </c>
      <c r="L3418" s="60"/>
      <c r="M3418" s="55" t="s">
        <v>51</v>
      </c>
      <c r="N3418" s="60">
        <f t="shared" si="82"/>
        <v>540</v>
      </c>
      <c r="O3418" s="54">
        <v>45909</v>
      </c>
      <c r="P3418" s="97">
        <v>1445415</v>
      </c>
      <c r="R3418" t="str">
        <f t="shared" si="83"/>
        <v>Set/25</v>
      </c>
    </row>
    <row r="3419" spans="2:18" ht="15.75" customHeight="1">
      <c r="B3419" s="54">
        <v>45902</v>
      </c>
      <c r="C3419" s="55" t="s">
        <v>425</v>
      </c>
      <c r="D3419" s="55">
        <v>2025</v>
      </c>
      <c r="E3419" s="56">
        <v>72</v>
      </c>
      <c r="F3419" s="58" t="s">
        <v>188</v>
      </c>
      <c r="G3419" s="57" t="s">
        <v>96</v>
      </c>
      <c r="H3419" s="58" t="s">
        <v>223</v>
      </c>
      <c r="I3419" s="59" t="s">
        <v>42</v>
      </c>
      <c r="J3419" s="96">
        <v>7.5</v>
      </c>
      <c r="K3419" s="60">
        <f t="shared" si="79"/>
        <v>540</v>
      </c>
      <c r="L3419" s="60"/>
      <c r="M3419" s="55" t="s">
        <v>51</v>
      </c>
      <c r="N3419" s="60">
        <f t="shared" si="82"/>
        <v>540</v>
      </c>
      <c r="O3419" s="54">
        <v>45909</v>
      </c>
      <c r="P3419" s="97">
        <v>1445415</v>
      </c>
      <c r="R3419" t="str">
        <f t="shared" si="83"/>
        <v>Set/25</v>
      </c>
    </row>
    <row r="3420" spans="2:18" ht="15.75" customHeight="1">
      <c r="B3420" s="54">
        <v>45902</v>
      </c>
      <c r="C3420" s="55" t="s">
        <v>425</v>
      </c>
      <c r="D3420" s="55">
        <v>2025</v>
      </c>
      <c r="E3420" s="56">
        <v>48</v>
      </c>
      <c r="F3420" s="58" t="s">
        <v>191</v>
      </c>
      <c r="G3420" s="57" t="s">
        <v>96</v>
      </c>
      <c r="H3420" s="58" t="s">
        <v>223</v>
      </c>
      <c r="I3420" s="59" t="s">
        <v>42</v>
      </c>
      <c r="J3420" s="96">
        <v>8</v>
      </c>
      <c r="K3420" s="60">
        <f t="shared" si="79"/>
        <v>384</v>
      </c>
      <c r="L3420" s="60"/>
      <c r="M3420" s="55" t="s">
        <v>51</v>
      </c>
      <c r="N3420" s="60">
        <f t="shared" si="82"/>
        <v>384</v>
      </c>
      <c r="O3420" s="54">
        <v>45909</v>
      </c>
      <c r="P3420" s="97">
        <v>1445415</v>
      </c>
      <c r="R3420" t="str">
        <f t="shared" si="83"/>
        <v>Set/25</v>
      </c>
    </row>
    <row r="3421" spans="2:18" ht="15.75" customHeight="1">
      <c r="B3421" s="54">
        <v>45902</v>
      </c>
      <c r="C3421" s="55" t="s">
        <v>425</v>
      </c>
      <c r="D3421" s="55">
        <v>2025</v>
      </c>
      <c r="E3421" s="56">
        <v>7</v>
      </c>
      <c r="F3421" s="58" t="s">
        <v>896</v>
      </c>
      <c r="G3421" s="57" t="s">
        <v>46</v>
      </c>
      <c r="H3421" s="58" t="s">
        <v>223</v>
      </c>
      <c r="I3421" s="59" t="s">
        <v>42</v>
      </c>
      <c r="J3421" s="96">
        <v>20.9</v>
      </c>
      <c r="K3421" s="60">
        <f t="shared" si="79"/>
        <v>146.29999999999998</v>
      </c>
      <c r="L3421" s="60"/>
      <c r="M3421" s="55" t="s">
        <v>51</v>
      </c>
      <c r="N3421" s="60">
        <f t="shared" si="82"/>
        <v>146.29999999999998</v>
      </c>
      <c r="O3421" s="54">
        <v>45909</v>
      </c>
      <c r="P3421" s="97">
        <v>1445415</v>
      </c>
      <c r="R3421" t="str">
        <f t="shared" si="83"/>
        <v>Set/25</v>
      </c>
    </row>
    <row r="3422" spans="2:18" ht="15.75" customHeight="1">
      <c r="B3422" s="54">
        <v>45902</v>
      </c>
      <c r="C3422" s="55" t="s">
        <v>425</v>
      </c>
      <c r="D3422" s="55">
        <v>2025</v>
      </c>
      <c r="E3422" s="56">
        <v>6</v>
      </c>
      <c r="F3422" s="58" t="s">
        <v>1156</v>
      </c>
      <c r="G3422" s="57" t="s">
        <v>46</v>
      </c>
      <c r="H3422" s="58" t="s">
        <v>223</v>
      </c>
      <c r="I3422" s="59" t="s">
        <v>42</v>
      </c>
      <c r="J3422" s="96">
        <v>20.9</v>
      </c>
      <c r="K3422" s="60">
        <f t="shared" si="79"/>
        <v>125.39999999999999</v>
      </c>
      <c r="L3422" s="60"/>
      <c r="M3422" s="55" t="s">
        <v>51</v>
      </c>
      <c r="N3422" s="60">
        <f t="shared" si="82"/>
        <v>125.39999999999999</v>
      </c>
      <c r="O3422" s="54">
        <v>45909</v>
      </c>
      <c r="P3422" s="97">
        <v>1445415</v>
      </c>
      <c r="R3422" t="str">
        <f t="shared" si="83"/>
        <v>Set/25</v>
      </c>
    </row>
    <row r="3423" spans="2:18" ht="15.75" customHeight="1">
      <c r="B3423" s="54">
        <v>45902</v>
      </c>
      <c r="C3423" s="55" t="s">
        <v>425</v>
      </c>
      <c r="D3423" s="55">
        <v>2025</v>
      </c>
      <c r="E3423" s="56">
        <v>2</v>
      </c>
      <c r="F3423" s="58" t="s">
        <v>173</v>
      </c>
      <c r="G3423" s="57" t="s">
        <v>46</v>
      </c>
      <c r="H3423" s="58" t="s">
        <v>223</v>
      </c>
      <c r="I3423" s="59" t="s">
        <v>42</v>
      </c>
      <c r="J3423" s="96">
        <v>20.9</v>
      </c>
      <c r="K3423" s="60">
        <f t="shared" si="79"/>
        <v>41.8</v>
      </c>
      <c r="L3423" s="60"/>
      <c r="M3423" s="55" t="s">
        <v>51</v>
      </c>
      <c r="N3423" s="60">
        <f t="shared" si="82"/>
        <v>41.8</v>
      </c>
      <c r="O3423" s="54">
        <v>45909</v>
      </c>
      <c r="P3423" s="97">
        <v>1445415</v>
      </c>
      <c r="R3423" t="str">
        <f t="shared" si="83"/>
        <v>Set/25</v>
      </c>
    </row>
    <row r="3424" spans="2:18" ht="15.75" customHeight="1">
      <c r="B3424" s="54">
        <v>45902</v>
      </c>
      <c r="C3424" s="55" t="s">
        <v>425</v>
      </c>
      <c r="D3424" s="55">
        <v>2025</v>
      </c>
      <c r="E3424" s="56">
        <v>2</v>
      </c>
      <c r="F3424" s="58" t="s">
        <v>843</v>
      </c>
      <c r="G3424" s="57" t="s">
        <v>40</v>
      </c>
      <c r="H3424" s="58" t="s">
        <v>223</v>
      </c>
      <c r="I3424" s="59" t="s">
        <v>42</v>
      </c>
      <c r="J3424" s="96">
        <v>95.93</v>
      </c>
      <c r="K3424" s="60">
        <f t="shared" si="79"/>
        <v>191.86</v>
      </c>
      <c r="L3424" s="60"/>
      <c r="M3424" s="55" t="s">
        <v>51</v>
      </c>
      <c r="N3424" s="60">
        <f t="shared" si="82"/>
        <v>191.86</v>
      </c>
      <c r="O3424" s="54">
        <v>45909</v>
      </c>
      <c r="P3424" s="97">
        <v>1445415</v>
      </c>
      <c r="R3424" t="str">
        <f t="shared" si="83"/>
        <v>Set/25</v>
      </c>
    </row>
    <row r="3425" spans="2:18" ht="15.75" customHeight="1">
      <c r="B3425" s="54">
        <v>45902</v>
      </c>
      <c r="C3425" s="55" t="s">
        <v>425</v>
      </c>
      <c r="D3425" s="55">
        <v>2025</v>
      </c>
      <c r="E3425" s="56">
        <v>1</v>
      </c>
      <c r="F3425" s="58" t="s">
        <v>1157</v>
      </c>
      <c r="G3425" s="57" t="s">
        <v>61</v>
      </c>
      <c r="H3425" s="58" t="s">
        <v>523</v>
      </c>
      <c r="I3425" s="59" t="s">
        <v>42</v>
      </c>
      <c r="J3425" s="96">
        <v>700</v>
      </c>
      <c r="K3425" s="60">
        <f t="shared" si="79"/>
        <v>700</v>
      </c>
      <c r="L3425" s="60"/>
      <c r="M3425" s="55" t="s">
        <v>43</v>
      </c>
      <c r="N3425" s="60">
        <f t="shared" si="82"/>
        <v>700</v>
      </c>
      <c r="O3425" s="54">
        <v>45902</v>
      </c>
      <c r="P3425" s="97">
        <v>0</v>
      </c>
      <c r="R3425" t="str">
        <f t="shared" si="83"/>
        <v>Set/25</v>
      </c>
    </row>
    <row r="3426" spans="2:18" ht="15.75" customHeight="1">
      <c r="B3426" s="54">
        <v>45903</v>
      </c>
      <c r="C3426" s="55" t="s">
        <v>425</v>
      </c>
      <c r="D3426" s="55">
        <v>2025</v>
      </c>
      <c r="E3426" s="56">
        <v>6</v>
      </c>
      <c r="F3426" s="58" t="s">
        <v>608</v>
      </c>
      <c r="G3426" s="57" t="s">
        <v>61</v>
      </c>
      <c r="H3426" s="58" t="s">
        <v>559</v>
      </c>
      <c r="I3426" s="59" t="s">
        <v>42</v>
      </c>
      <c r="J3426" s="96">
        <v>510</v>
      </c>
      <c r="K3426" s="60">
        <f t="shared" si="79"/>
        <v>3060</v>
      </c>
      <c r="L3426" s="60"/>
      <c r="M3426" s="55" t="s">
        <v>43</v>
      </c>
      <c r="N3426" s="60">
        <f t="shared" si="82"/>
        <v>3060</v>
      </c>
      <c r="O3426" s="54">
        <v>45903</v>
      </c>
      <c r="P3426" s="97">
        <v>0</v>
      </c>
      <c r="R3426" t="str">
        <f t="shared" si="83"/>
        <v>Set/25</v>
      </c>
    </row>
    <row r="3427" spans="2:18" ht="15.75" customHeight="1">
      <c r="B3427" s="54">
        <v>45903</v>
      </c>
      <c r="C3427" s="55" t="s">
        <v>425</v>
      </c>
      <c r="D3427" s="55">
        <v>2025</v>
      </c>
      <c r="E3427" s="56">
        <v>3</v>
      </c>
      <c r="F3427" s="58" t="s">
        <v>64</v>
      </c>
      <c r="G3427" s="57" t="s">
        <v>46</v>
      </c>
      <c r="H3427" s="58" t="s">
        <v>65</v>
      </c>
      <c r="I3427" s="59" t="s">
        <v>42</v>
      </c>
      <c r="J3427" s="96">
        <v>32.99</v>
      </c>
      <c r="K3427" s="60">
        <f t="shared" si="79"/>
        <v>98.97</v>
      </c>
      <c r="L3427" s="60"/>
      <c r="M3427" s="55" t="s">
        <v>43</v>
      </c>
      <c r="N3427" s="60">
        <f t="shared" si="82"/>
        <v>98.97</v>
      </c>
      <c r="O3427" s="54">
        <v>45915</v>
      </c>
      <c r="P3427" s="97">
        <v>23782</v>
      </c>
      <c r="R3427" t="str">
        <f t="shared" si="83"/>
        <v>Set/25</v>
      </c>
    </row>
    <row r="3428" spans="2:18" ht="15.75" customHeight="1">
      <c r="B3428" s="54">
        <v>45903</v>
      </c>
      <c r="C3428" s="55" t="s">
        <v>425</v>
      </c>
      <c r="D3428" s="55">
        <v>2025</v>
      </c>
      <c r="E3428" s="56">
        <v>4</v>
      </c>
      <c r="F3428" s="58" t="s">
        <v>66</v>
      </c>
      <c r="G3428" s="57" t="s">
        <v>46</v>
      </c>
      <c r="H3428" s="58" t="s">
        <v>65</v>
      </c>
      <c r="I3428" s="59" t="s">
        <v>42</v>
      </c>
      <c r="J3428" s="96">
        <v>27</v>
      </c>
      <c r="K3428" s="60">
        <f t="shared" si="79"/>
        <v>108</v>
      </c>
      <c r="L3428" s="60"/>
      <c r="M3428" s="55" t="s">
        <v>43</v>
      </c>
      <c r="N3428" s="60">
        <f t="shared" si="82"/>
        <v>108</v>
      </c>
      <c r="O3428" s="54">
        <v>45915</v>
      </c>
      <c r="P3428" s="97">
        <v>23782</v>
      </c>
      <c r="R3428" t="str">
        <f t="shared" si="83"/>
        <v>Set/25</v>
      </c>
    </row>
    <row r="3429" spans="2:18" ht="15.75" customHeight="1">
      <c r="B3429" s="54">
        <v>45903</v>
      </c>
      <c r="C3429" s="55" t="s">
        <v>425</v>
      </c>
      <c r="D3429" s="55">
        <v>2025</v>
      </c>
      <c r="E3429" s="56">
        <v>2</v>
      </c>
      <c r="F3429" s="58" t="s">
        <v>1036</v>
      </c>
      <c r="G3429" s="57" t="s">
        <v>46</v>
      </c>
      <c r="H3429" s="58" t="s">
        <v>65</v>
      </c>
      <c r="I3429" s="59" t="s">
        <v>42</v>
      </c>
      <c r="J3429" s="96">
        <v>35.99</v>
      </c>
      <c r="K3429" s="60">
        <f t="shared" si="79"/>
        <v>71.98</v>
      </c>
      <c r="L3429" s="60"/>
      <c r="M3429" s="55" t="s">
        <v>43</v>
      </c>
      <c r="N3429" s="60">
        <f t="shared" si="82"/>
        <v>71.98</v>
      </c>
      <c r="O3429" s="54">
        <v>45915</v>
      </c>
      <c r="P3429" s="97">
        <v>23782</v>
      </c>
      <c r="R3429" t="str">
        <f t="shared" si="83"/>
        <v>Set/25</v>
      </c>
    </row>
    <row r="3430" spans="2:18" ht="15.75" customHeight="1">
      <c r="B3430" s="54">
        <v>45903</v>
      </c>
      <c r="C3430" s="55" t="s">
        <v>425</v>
      </c>
      <c r="D3430" s="55">
        <v>2025</v>
      </c>
      <c r="E3430" s="56">
        <v>10</v>
      </c>
      <c r="F3430" s="58" t="s">
        <v>205</v>
      </c>
      <c r="G3430" s="57" t="s">
        <v>93</v>
      </c>
      <c r="H3430" s="58" t="s">
        <v>499</v>
      </c>
      <c r="I3430" s="59" t="s">
        <v>42</v>
      </c>
      <c r="J3430" s="96">
        <v>289</v>
      </c>
      <c r="K3430" s="60">
        <f t="shared" si="79"/>
        <v>2890</v>
      </c>
      <c r="L3430" s="60"/>
      <c r="M3430" s="55" t="s">
        <v>51</v>
      </c>
      <c r="N3430" s="60">
        <f t="shared" si="82"/>
        <v>2890</v>
      </c>
      <c r="O3430" s="54">
        <v>45924</v>
      </c>
      <c r="P3430" s="97">
        <v>78405</v>
      </c>
      <c r="R3430" t="str">
        <f t="shared" si="83"/>
        <v>Set/25</v>
      </c>
    </row>
    <row r="3431" spans="2:18" ht="15.75" customHeight="1">
      <c r="B3431" s="54">
        <v>45903</v>
      </c>
      <c r="C3431" s="55" t="s">
        <v>425</v>
      </c>
      <c r="D3431" s="55">
        <v>2025</v>
      </c>
      <c r="E3431" s="56">
        <v>10</v>
      </c>
      <c r="F3431" s="58" t="s">
        <v>228</v>
      </c>
      <c r="G3431" s="57" t="s">
        <v>93</v>
      </c>
      <c r="H3431" s="58" t="s">
        <v>499</v>
      </c>
      <c r="I3431" s="59" t="s">
        <v>42</v>
      </c>
      <c r="J3431" s="96">
        <v>26.46</v>
      </c>
      <c r="K3431" s="60">
        <f t="shared" si="79"/>
        <v>264.60000000000002</v>
      </c>
      <c r="L3431" s="60"/>
      <c r="M3431" s="55" t="s">
        <v>51</v>
      </c>
      <c r="N3431" s="60">
        <f t="shared" si="82"/>
        <v>264.60000000000002</v>
      </c>
      <c r="O3431" s="54">
        <v>45924</v>
      </c>
      <c r="P3431" s="97">
        <v>78405</v>
      </c>
      <c r="R3431" t="str">
        <f t="shared" si="83"/>
        <v>Set/25</v>
      </c>
    </row>
    <row r="3432" spans="2:18" ht="15.75" customHeight="1">
      <c r="B3432" s="54">
        <v>45903</v>
      </c>
      <c r="C3432" s="55" t="s">
        <v>425</v>
      </c>
      <c r="D3432" s="55">
        <v>2025</v>
      </c>
      <c r="E3432" s="56">
        <v>3</v>
      </c>
      <c r="F3432" s="58" t="s">
        <v>202</v>
      </c>
      <c r="G3432" s="57" t="s">
        <v>93</v>
      </c>
      <c r="H3432" s="58" t="s">
        <v>499</v>
      </c>
      <c r="I3432" s="59" t="s">
        <v>42</v>
      </c>
      <c r="J3432" s="96">
        <v>100.68</v>
      </c>
      <c r="K3432" s="60">
        <f t="shared" si="79"/>
        <v>302.04000000000002</v>
      </c>
      <c r="L3432" s="60"/>
      <c r="M3432" s="55" t="s">
        <v>51</v>
      </c>
      <c r="N3432" s="60">
        <f t="shared" si="82"/>
        <v>302.04000000000002</v>
      </c>
      <c r="O3432" s="54">
        <v>45924</v>
      </c>
      <c r="P3432" s="97">
        <v>78405</v>
      </c>
      <c r="R3432" t="str">
        <f t="shared" si="83"/>
        <v>Set/25</v>
      </c>
    </row>
    <row r="3433" spans="2:18" ht="15.75" customHeight="1">
      <c r="B3433" s="54">
        <v>45903</v>
      </c>
      <c r="C3433" s="55" t="s">
        <v>425</v>
      </c>
      <c r="D3433" s="55">
        <v>2025</v>
      </c>
      <c r="E3433" s="56">
        <v>3</v>
      </c>
      <c r="F3433" s="58" t="s">
        <v>235</v>
      </c>
      <c r="G3433" s="57" t="s">
        <v>93</v>
      </c>
      <c r="H3433" s="58" t="s">
        <v>499</v>
      </c>
      <c r="I3433" s="59" t="s">
        <v>42</v>
      </c>
      <c r="J3433" s="96">
        <v>35.78</v>
      </c>
      <c r="K3433" s="60">
        <f t="shared" si="79"/>
        <v>107.34</v>
      </c>
      <c r="L3433" s="60"/>
      <c r="M3433" s="55" t="s">
        <v>51</v>
      </c>
      <c r="N3433" s="60">
        <f t="shared" si="82"/>
        <v>107.34</v>
      </c>
      <c r="O3433" s="54">
        <v>45924</v>
      </c>
      <c r="P3433" s="97">
        <v>78405</v>
      </c>
      <c r="R3433" t="str">
        <f t="shared" si="83"/>
        <v>Set/25</v>
      </c>
    </row>
    <row r="3434" spans="2:18" ht="15.75" customHeight="1">
      <c r="B3434" s="54">
        <v>45903</v>
      </c>
      <c r="C3434" s="55" t="s">
        <v>425</v>
      </c>
      <c r="D3434" s="55">
        <v>2025</v>
      </c>
      <c r="E3434" s="56">
        <v>3</v>
      </c>
      <c r="F3434" s="58" t="s">
        <v>204</v>
      </c>
      <c r="G3434" s="57" t="s">
        <v>93</v>
      </c>
      <c r="H3434" s="58" t="s">
        <v>499</v>
      </c>
      <c r="I3434" s="59" t="s">
        <v>42</v>
      </c>
      <c r="J3434" s="96">
        <v>177.29</v>
      </c>
      <c r="K3434" s="60">
        <f t="shared" si="79"/>
        <v>531.87</v>
      </c>
      <c r="L3434" s="60"/>
      <c r="M3434" s="55" t="s">
        <v>51</v>
      </c>
      <c r="N3434" s="60">
        <f t="shared" si="82"/>
        <v>531.87</v>
      </c>
      <c r="O3434" s="54">
        <v>45924</v>
      </c>
      <c r="P3434" s="97">
        <v>78405</v>
      </c>
      <c r="R3434" t="str">
        <f t="shared" si="83"/>
        <v>Set/25</v>
      </c>
    </row>
    <row r="3435" spans="2:18" ht="15.75" customHeight="1">
      <c r="B3435" s="54">
        <v>45903</v>
      </c>
      <c r="C3435" s="55" t="s">
        <v>425</v>
      </c>
      <c r="D3435" s="55">
        <v>2025</v>
      </c>
      <c r="E3435" s="56">
        <v>1</v>
      </c>
      <c r="F3435" s="58" t="s">
        <v>1158</v>
      </c>
      <c r="G3435" s="57" t="s">
        <v>61</v>
      </c>
      <c r="H3435" s="58" t="s">
        <v>1159</v>
      </c>
      <c r="I3435" s="59" t="s">
        <v>42</v>
      </c>
      <c r="J3435" s="96">
        <v>300</v>
      </c>
      <c r="K3435" s="60">
        <f t="shared" si="79"/>
        <v>300</v>
      </c>
      <c r="L3435" s="60"/>
      <c r="M3435" s="55" t="s">
        <v>43</v>
      </c>
      <c r="N3435" s="60">
        <f t="shared" si="82"/>
        <v>300</v>
      </c>
      <c r="O3435" s="54">
        <v>45903</v>
      </c>
      <c r="P3435" s="97">
        <v>0</v>
      </c>
      <c r="R3435" t="str">
        <f t="shared" si="83"/>
        <v>Set/25</v>
      </c>
    </row>
    <row r="3436" spans="2:18" ht="15.75" customHeight="1">
      <c r="B3436" s="54">
        <v>45903</v>
      </c>
      <c r="C3436" s="55" t="s">
        <v>425</v>
      </c>
      <c r="D3436" s="55">
        <v>2025</v>
      </c>
      <c r="E3436" s="56">
        <v>1</v>
      </c>
      <c r="F3436" s="58" t="s">
        <v>1160</v>
      </c>
      <c r="G3436" s="57" t="s">
        <v>61</v>
      </c>
      <c r="H3436" s="58" t="s">
        <v>342</v>
      </c>
      <c r="I3436" s="59" t="s">
        <v>42</v>
      </c>
      <c r="J3436" s="96">
        <v>900</v>
      </c>
      <c r="K3436" s="60">
        <f t="shared" si="79"/>
        <v>900</v>
      </c>
      <c r="L3436" s="60"/>
      <c r="M3436" s="55" t="s">
        <v>43</v>
      </c>
      <c r="N3436" s="60">
        <f t="shared" si="82"/>
        <v>900</v>
      </c>
      <c r="O3436" s="54">
        <v>45903</v>
      </c>
      <c r="P3436" s="97">
        <v>0</v>
      </c>
      <c r="R3436" t="str">
        <f t="shared" si="83"/>
        <v>Set/25</v>
      </c>
    </row>
    <row r="3437" spans="2:18" ht="15.75" customHeight="1">
      <c r="B3437" s="54">
        <v>45903</v>
      </c>
      <c r="C3437" s="55" t="s">
        <v>425</v>
      </c>
      <c r="D3437" s="55">
        <v>2025</v>
      </c>
      <c r="E3437" s="56">
        <v>1</v>
      </c>
      <c r="F3437" s="58" t="s">
        <v>1161</v>
      </c>
      <c r="G3437" s="57" t="s">
        <v>61</v>
      </c>
      <c r="H3437" s="58" t="s">
        <v>342</v>
      </c>
      <c r="I3437" s="59" t="s">
        <v>42</v>
      </c>
      <c r="J3437" s="96">
        <v>21</v>
      </c>
      <c r="K3437" s="60">
        <f t="shared" si="79"/>
        <v>21</v>
      </c>
      <c r="L3437" s="60"/>
      <c r="M3437" s="55" t="s">
        <v>43</v>
      </c>
      <c r="N3437" s="60">
        <f t="shared" si="82"/>
        <v>21</v>
      </c>
      <c r="O3437" s="54">
        <v>45903</v>
      </c>
      <c r="P3437" s="97">
        <v>0</v>
      </c>
      <c r="R3437" t="str">
        <f t="shared" si="83"/>
        <v>Set/25</v>
      </c>
    </row>
    <row r="3438" spans="2:18" ht="15.75" customHeight="1">
      <c r="B3438" s="54">
        <v>45904</v>
      </c>
      <c r="C3438" s="55" t="s">
        <v>425</v>
      </c>
      <c r="D3438" s="55">
        <v>2025</v>
      </c>
      <c r="E3438" s="56">
        <v>10</v>
      </c>
      <c r="F3438" s="58" t="s">
        <v>81</v>
      </c>
      <c r="G3438" s="57" t="s">
        <v>77</v>
      </c>
      <c r="H3438" s="58" t="s">
        <v>78</v>
      </c>
      <c r="I3438" s="59" t="s">
        <v>42</v>
      </c>
      <c r="J3438" s="96">
        <v>510</v>
      </c>
      <c r="K3438" s="60">
        <f t="shared" si="79"/>
        <v>5100</v>
      </c>
      <c r="L3438" s="60"/>
      <c r="M3438" s="55" t="s">
        <v>43</v>
      </c>
      <c r="N3438" s="60">
        <f t="shared" si="82"/>
        <v>5100</v>
      </c>
      <c r="O3438" s="54">
        <v>45908</v>
      </c>
      <c r="P3438" s="97">
        <v>1722</v>
      </c>
      <c r="R3438" t="str">
        <f t="shared" si="83"/>
        <v>Set/25</v>
      </c>
    </row>
    <row r="3439" spans="2:18" ht="15.75" customHeight="1">
      <c r="B3439" s="54">
        <v>45904</v>
      </c>
      <c r="C3439" s="55" t="s">
        <v>425</v>
      </c>
      <c r="D3439" s="55">
        <v>2025</v>
      </c>
      <c r="E3439" s="56">
        <v>7</v>
      </c>
      <c r="F3439" s="58" t="s">
        <v>64</v>
      </c>
      <c r="G3439" s="57" t="s">
        <v>46</v>
      </c>
      <c r="H3439" s="58" t="s">
        <v>65</v>
      </c>
      <c r="I3439" s="59" t="s">
        <v>42</v>
      </c>
      <c r="J3439" s="96">
        <v>32.99</v>
      </c>
      <c r="K3439" s="60">
        <f t="shared" si="79"/>
        <v>230.93</v>
      </c>
      <c r="L3439" s="60"/>
      <c r="M3439" s="55" t="s">
        <v>43</v>
      </c>
      <c r="N3439" s="60">
        <f t="shared" si="82"/>
        <v>230.93</v>
      </c>
      <c r="O3439" s="54">
        <v>45915</v>
      </c>
      <c r="P3439" s="97">
        <v>23808</v>
      </c>
      <c r="R3439" t="str">
        <f t="shared" si="83"/>
        <v>Set/25</v>
      </c>
    </row>
    <row r="3440" spans="2:18" ht="15.75" customHeight="1">
      <c r="B3440" s="54">
        <v>45904</v>
      </c>
      <c r="C3440" s="55" t="s">
        <v>425</v>
      </c>
      <c r="D3440" s="55">
        <v>2025</v>
      </c>
      <c r="E3440" s="56">
        <v>5</v>
      </c>
      <c r="F3440" s="58" t="s">
        <v>66</v>
      </c>
      <c r="G3440" s="57" t="s">
        <v>46</v>
      </c>
      <c r="H3440" s="58" t="s">
        <v>65</v>
      </c>
      <c r="I3440" s="59" t="s">
        <v>42</v>
      </c>
      <c r="J3440" s="96">
        <v>27</v>
      </c>
      <c r="K3440" s="60">
        <f t="shared" si="79"/>
        <v>135</v>
      </c>
      <c r="L3440" s="60"/>
      <c r="M3440" s="55" t="s">
        <v>43</v>
      </c>
      <c r="N3440" s="60">
        <f t="shared" si="82"/>
        <v>135</v>
      </c>
      <c r="O3440" s="54">
        <v>45915</v>
      </c>
      <c r="P3440" s="97">
        <v>23808</v>
      </c>
      <c r="R3440" t="str">
        <f t="shared" si="83"/>
        <v>Set/25</v>
      </c>
    </row>
    <row r="3441" spans="2:18" ht="15.75" customHeight="1">
      <c r="B3441" s="54">
        <v>45904</v>
      </c>
      <c r="C3441" s="55" t="s">
        <v>425</v>
      </c>
      <c r="D3441" s="55">
        <v>2025</v>
      </c>
      <c r="E3441" s="56">
        <v>2</v>
      </c>
      <c r="F3441" s="58" t="s">
        <v>1036</v>
      </c>
      <c r="G3441" s="57" t="s">
        <v>46</v>
      </c>
      <c r="H3441" s="58" t="s">
        <v>65</v>
      </c>
      <c r="I3441" s="59" t="s">
        <v>42</v>
      </c>
      <c r="J3441" s="96">
        <v>35.99</v>
      </c>
      <c r="K3441" s="60">
        <f t="shared" si="79"/>
        <v>71.98</v>
      </c>
      <c r="L3441" s="60"/>
      <c r="M3441" s="55" t="s">
        <v>43</v>
      </c>
      <c r="N3441" s="60">
        <f t="shared" si="82"/>
        <v>71.98</v>
      </c>
      <c r="O3441" s="54">
        <v>45915</v>
      </c>
      <c r="P3441" s="97">
        <v>23808</v>
      </c>
      <c r="R3441" t="str">
        <f t="shared" si="83"/>
        <v>Set/25</v>
      </c>
    </row>
    <row r="3442" spans="2:18" ht="15.75" customHeight="1">
      <c r="B3442" s="54">
        <v>45904</v>
      </c>
      <c r="C3442" s="55" t="s">
        <v>425</v>
      </c>
      <c r="D3442" s="55">
        <v>2025</v>
      </c>
      <c r="E3442" s="56">
        <v>8.9600000000000009</v>
      </c>
      <c r="F3442" s="58" t="s">
        <v>488</v>
      </c>
      <c r="G3442" s="57" t="s">
        <v>46</v>
      </c>
      <c r="H3442" s="58" t="s">
        <v>250</v>
      </c>
      <c r="I3442" s="59" t="s">
        <v>42</v>
      </c>
      <c r="J3442" s="96">
        <v>33.148200000000003</v>
      </c>
      <c r="K3442" s="60">
        <f t="shared" si="79"/>
        <v>297.00787200000008</v>
      </c>
      <c r="L3442" s="60"/>
      <c r="M3442" s="55" t="s">
        <v>51</v>
      </c>
      <c r="N3442" s="60">
        <f t="shared" si="82"/>
        <v>297.00787200000008</v>
      </c>
      <c r="O3442" s="54">
        <v>45910</v>
      </c>
      <c r="P3442" s="97">
        <v>2540756</v>
      </c>
      <c r="R3442" t="str">
        <f t="shared" si="83"/>
        <v>Set/25</v>
      </c>
    </row>
    <row r="3443" spans="2:18" ht="15.75" customHeight="1">
      <c r="B3443" s="54">
        <v>45904</v>
      </c>
      <c r="C3443" s="55" t="s">
        <v>425</v>
      </c>
      <c r="D3443" s="55">
        <v>2025</v>
      </c>
      <c r="E3443" s="56">
        <v>2</v>
      </c>
      <c r="F3443" s="58" t="s">
        <v>1162</v>
      </c>
      <c r="G3443" s="57" t="s">
        <v>93</v>
      </c>
      <c r="H3443" s="58" t="s">
        <v>594</v>
      </c>
      <c r="I3443" s="59" t="s">
        <v>42</v>
      </c>
      <c r="J3443" s="96">
        <v>18.32</v>
      </c>
      <c r="K3443" s="60">
        <f t="shared" si="79"/>
        <v>36.64</v>
      </c>
      <c r="L3443" s="60"/>
      <c r="M3443" s="55" t="s">
        <v>51</v>
      </c>
      <c r="N3443" s="60">
        <f t="shared" si="82"/>
        <v>36.64</v>
      </c>
      <c r="O3443" s="54">
        <v>45918</v>
      </c>
      <c r="P3443" s="97">
        <v>993835</v>
      </c>
      <c r="R3443" t="str">
        <f t="shared" si="83"/>
        <v>Set/25</v>
      </c>
    </row>
    <row r="3444" spans="2:18" ht="15.75" customHeight="1">
      <c r="B3444" s="54">
        <v>45904</v>
      </c>
      <c r="C3444" s="55" t="s">
        <v>425</v>
      </c>
      <c r="D3444" s="55">
        <v>2025</v>
      </c>
      <c r="E3444" s="56">
        <v>1</v>
      </c>
      <c r="F3444" s="58" t="s">
        <v>209</v>
      </c>
      <c r="G3444" s="57" t="s">
        <v>46</v>
      </c>
      <c r="H3444" s="58" t="s">
        <v>594</v>
      </c>
      <c r="I3444" s="59" t="s">
        <v>42</v>
      </c>
      <c r="J3444" s="96">
        <v>139.03</v>
      </c>
      <c r="K3444" s="60">
        <f t="shared" si="79"/>
        <v>139.03</v>
      </c>
      <c r="L3444" s="60"/>
      <c r="M3444" s="55" t="s">
        <v>51</v>
      </c>
      <c r="N3444" s="60">
        <f t="shared" si="82"/>
        <v>139.03</v>
      </c>
      <c r="O3444" s="54">
        <v>45918</v>
      </c>
      <c r="P3444" s="97">
        <v>993835</v>
      </c>
      <c r="R3444" t="str">
        <f t="shared" si="83"/>
        <v>Set/25</v>
      </c>
    </row>
    <row r="3445" spans="2:18" ht="15.75" customHeight="1">
      <c r="B3445" s="54">
        <v>45904</v>
      </c>
      <c r="C3445" s="55" t="s">
        <v>425</v>
      </c>
      <c r="D3445" s="55">
        <v>2025</v>
      </c>
      <c r="E3445" s="56">
        <v>1</v>
      </c>
      <c r="F3445" s="58" t="s">
        <v>837</v>
      </c>
      <c r="G3445" s="57" t="s">
        <v>61</v>
      </c>
      <c r="H3445" s="58" t="s">
        <v>413</v>
      </c>
      <c r="I3445" s="59" t="s">
        <v>42</v>
      </c>
      <c r="J3445" s="96">
        <v>23.8</v>
      </c>
      <c r="K3445" s="60">
        <f t="shared" si="79"/>
        <v>23.8</v>
      </c>
      <c r="L3445" s="60"/>
      <c r="M3445" s="55" t="s">
        <v>43</v>
      </c>
      <c r="N3445" s="60">
        <f t="shared" si="82"/>
        <v>23.8</v>
      </c>
      <c r="O3445" s="54">
        <v>45904</v>
      </c>
      <c r="P3445" s="97">
        <v>0</v>
      </c>
      <c r="R3445" t="str">
        <f t="shared" si="83"/>
        <v>Set/25</v>
      </c>
    </row>
    <row r="3446" spans="2:18" ht="15.75" customHeight="1">
      <c r="B3446" s="54">
        <v>45904</v>
      </c>
      <c r="C3446" s="55" t="s">
        <v>425</v>
      </c>
      <c r="D3446" s="55">
        <v>2025</v>
      </c>
      <c r="E3446" s="56">
        <v>1</v>
      </c>
      <c r="F3446" s="58" t="s">
        <v>1163</v>
      </c>
      <c r="G3446" s="57" t="s">
        <v>57</v>
      </c>
      <c r="H3446" s="58" t="s">
        <v>342</v>
      </c>
      <c r="I3446" s="59" t="s">
        <v>42</v>
      </c>
      <c r="J3446" s="96">
        <v>38.89</v>
      </c>
      <c r="K3446" s="60">
        <f t="shared" si="79"/>
        <v>38.89</v>
      </c>
      <c r="L3446" s="60"/>
      <c r="M3446" s="55" t="s">
        <v>43</v>
      </c>
      <c r="N3446" s="60">
        <f t="shared" si="82"/>
        <v>38.89</v>
      </c>
      <c r="O3446" s="54">
        <v>45904</v>
      </c>
      <c r="P3446" s="97">
        <v>0</v>
      </c>
      <c r="R3446" t="str">
        <f t="shared" si="83"/>
        <v>Set/25</v>
      </c>
    </row>
    <row r="3447" spans="2:18" ht="15.75" customHeight="1">
      <c r="B3447" s="54">
        <v>45904</v>
      </c>
      <c r="C3447" s="55" t="s">
        <v>425</v>
      </c>
      <c r="D3447" s="55">
        <v>2025</v>
      </c>
      <c r="E3447" s="56">
        <v>1</v>
      </c>
      <c r="F3447" s="58" t="s">
        <v>1164</v>
      </c>
      <c r="G3447" s="57" t="s">
        <v>61</v>
      </c>
      <c r="H3447" s="58" t="s">
        <v>1165</v>
      </c>
      <c r="I3447" s="59" t="s">
        <v>42</v>
      </c>
      <c r="J3447" s="96">
        <v>417.68</v>
      </c>
      <c r="K3447" s="60">
        <f t="shared" si="79"/>
        <v>417.68</v>
      </c>
      <c r="L3447" s="60"/>
      <c r="M3447" s="55" t="s">
        <v>43</v>
      </c>
      <c r="N3447" s="60">
        <f t="shared" si="82"/>
        <v>417.68</v>
      </c>
      <c r="O3447" s="54">
        <v>45904</v>
      </c>
      <c r="P3447" s="97">
        <v>0</v>
      </c>
      <c r="R3447" t="str">
        <f t="shared" si="83"/>
        <v>Set/25</v>
      </c>
    </row>
    <row r="3448" spans="2:18" ht="15.75" customHeight="1">
      <c r="B3448" s="54">
        <v>45904</v>
      </c>
      <c r="C3448" s="55" t="s">
        <v>425</v>
      </c>
      <c r="D3448" s="55">
        <v>2025</v>
      </c>
      <c r="E3448" s="56">
        <v>1</v>
      </c>
      <c r="F3448" s="58" t="s">
        <v>660</v>
      </c>
      <c r="G3448" s="57" t="s">
        <v>46</v>
      </c>
      <c r="H3448" s="58" t="s">
        <v>195</v>
      </c>
      <c r="I3448" s="59" t="s">
        <v>42</v>
      </c>
      <c r="J3448" s="96">
        <v>231.6</v>
      </c>
      <c r="K3448" s="60">
        <f t="shared" si="79"/>
        <v>231.6</v>
      </c>
      <c r="L3448" s="60"/>
      <c r="M3448" s="55" t="s">
        <v>51</v>
      </c>
      <c r="N3448" s="60">
        <f t="shared" si="82"/>
        <v>231.6</v>
      </c>
      <c r="O3448" s="54">
        <v>45916</v>
      </c>
      <c r="P3448" s="97">
        <v>314161</v>
      </c>
      <c r="R3448" t="str">
        <f t="shared" si="83"/>
        <v>Set/25</v>
      </c>
    </row>
    <row r="3449" spans="2:18" ht="15.75" customHeight="1">
      <c r="B3449" s="54">
        <v>45905</v>
      </c>
      <c r="C3449" s="55" t="s">
        <v>425</v>
      </c>
      <c r="D3449" s="55">
        <v>2025</v>
      </c>
      <c r="E3449" s="56">
        <v>1</v>
      </c>
      <c r="F3449" s="58" t="s">
        <v>1085</v>
      </c>
      <c r="G3449" s="57" t="s">
        <v>108</v>
      </c>
      <c r="H3449" s="58" t="s">
        <v>813</v>
      </c>
      <c r="I3449" s="59" t="s">
        <v>42</v>
      </c>
      <c r="J3449" s="96">
        <v>1200</v>
      </c>
      <c r="K3449" s="60">
        <f t="shared" si="79"/>
        <v>1200</v>
      </c>
      <c r="L3449" s="60"/>
      <c r="M3449" s="55" t="s">
        <v>43</v>
      </c>
      <c r="N3449" s="60">
        <f t="shared" si="82"/>
        <v>1200</v>
      </c>
      <c r="O3449" s="54">
        <v>45905</v>
      </c>
      <c r="P3449" s="97">
        <v>0</v>
      </c>
      <c r="R3449" t="str">
        <f t="shared" si="83"/>
        <v>Set/25</v>
      </c>
    </row>
    <row r="3450" spans="2:18" ht="15.75" customHeight="1">
      <c r="B3450" s="54">
        <v>45905</v>
      </c>
      <c r="C3450" s="55" t="s">
        <v>425</v>
      </c>
      <c r="D3450" s="55">
        <v>2025</v>
      </c>
      <c r="E3450" s="56">
        <v>2</v>
      </c>
      <c r="F3450" s="58" t="s">
        <v>355</v>
      </c>
      <c r="G3450" s="57" t="s">
        <v>40</v>
      </c>
      <c r="H3450" s="58" t="s">
        <v>220</v>
      </c>
      <c r="I3450" s="59" t="s">
        <v>42</v>
      </c>
      <c r="J3450" s="96">
        <v>150</v>
      </c>
      <c r="K3450" s="60">
        <f t="shared" si="79"/>
        <v>300</v>
      </c>
      <c r="L3450" s="60"/>
      <c r="M3450" s="55" t="s">
        <v>43</v>
      </c>
      <c r="N3450" s="60">
        <f t="shared" si="82"/>
        <v>300</v>
      </c>
      <c r="O3450" s="54">
        <v>45905</v>
      </c>
      <c r="P3450" s="97">
        <v>27637</v>
      </c>
      <c r="R3450" t="str">
        <f t="shared" si="83"/>
        <v>Set/25</v>
      </c>
    </row>
    <row r="3451" spans="2:18" ht="15.75" customHeight="1">
      <c r="B3451" s="54">
        <v>45905</v>
      </c>
      <c r="C3451" s="55" t="s">
        <v>425</v>
      </c>
      <c r="D3451" s="55">
        <v>2025</v>
      </c>
      <c r="E3451" s="56">
        <v>8</v>
      </c>
      <c r="F3451" s="58" t="s">
        <v>836</v>
      </c>
      <c r="G3451" s="57" t="s">
        <v>40</v>
      </c>
      <c r="H3451" s="58" t="s">
        <v>220</v>
      </c>
      <c r="I3451" s="59" t="s">
        <v>42</v>
      </c>
      <c r="J3451" s="96">
        <v>0.9</v>
      </c>
      <c r="K3451" s="60">
        <f t="shared" si="79"/>
        <v>7.2</v>
      </c>
      <c r="L3451" s="60"/>
      <c r="M3451" s="55" t="s">
        <v>43</v>
      </c>
      <c r="N3451" s="60">
        <f t="shared" si="82"/>
        <v>7.2</v>
      </c>
      <c r="O3451" s="54">
        <v>45905</v>
      </c>
      <c r="P3451" s="97">
        <v>27637</v>
      </c>
      <c r="R3451" t="str">
        <f t="shared" si="83"/>
        <v>Set/25</v>
      </c>
    </row>
    <row r="3452" spans="2:18" ht="15.75" customHeight="1">
      <c r="B3452" s="54">
        <v>45905</v>
      </c>
      <c r="C3452" s="55" t="s">
        <v>425</v>
      </c>
      <c r="D3452" s="55">
        <v>2025</v>
      </c>
      <c r="E3452" s="56">
        <v>1</v>
      </c>
      <c r="F3452" s="58" t="s">
        <v>985</v>
      </c>
      <c r="G3452" s="57" t="s">
        <v>40</v>
      </c>
      <c r="H3452" s="58" t="s">
        <v>220</v>
      </c>
      <c r="I3452" s="59" t="s">
        <v>42</v>
      </c>
      <c r="J3452" s="96">
        <v>13.5</v>
      </c>
      <c r="K3452" s="60">
        <f t="shared" si="79"/>
        <v>13.5</v>
      </c>
      <c r="L3452" s="60"/>
      <c r="M3452" s="55" t="s">
        <v>43</v>
      </c>
      <c r="N3452" s="60">
        <f t="shared" si="82"/>
        <v>13.5</v>
      </c>
      <c r="O3452" s="54">
        <v>45905</v>
      </c>
      <c r="P3452" s="97">
        <v>27637</v>
      </c>
      <c r="R3452" t="str">
        <f t="shared" si="83"/>
        <v>Set/25</v>
      </c>
    </row>
    <row r="3453" spans="2:18" ht="15.75" customHeight="1">
      <c r="B3453" s="54">
        <v>45905</v>
      </c>
      <c r="C3453" s="55" t="s">
        <v>425</v>
      </c>
      <c r="D3453" s="55">
        <v>2025</v>
      </c>
      <c r="E3453" s="56">
        <v>3</v>
      </c>
      <c r="F3453" s="58" t="s">
        <v>1035</v>
      </c>
      <c r="G3453" s="57" t="s">
        <v>46</v>
      </c>
      <c r="H3453" s="58" t="s">
        <v>220</v>
      </c>
      <c r="I3453" s="59" t="s">
        <v>42</v>
      </c>
      <c r="J3453" s="96">
        <v>2</v>
      </c>
      <c r="K3453" s="60">
        <f t="shared" si="79"/>
        <v>6</v>
      </c>
      <c r="L3453" s="60"/>
      <c r="M3453" s="55" t="s">
        <v>43</v>
      </c>
      <c r="N3453" s="60">
        <f t="shared" si="82"/>
        <v>6</v>
      </c>
      <c r="O3453" s="54">
        <v>45905</v>
      </c>
      <c r="P3453" s="97">
        <v>27637</v>
      </c>
      <c r="R3453" t="str">
        <f t="shared" si="83"/>
        <v>Set/25</v>
      </c>
    </row>
    <row r="3454" spans="2:18" ht="15.75" customHeight="1">
      <c r="B3454" s="54">
        <v>45905</v>
      </c>
      <c r="C3454" s="55" t="s">
        <v>425</v>
      </c>
      <c r="D3454" s="55">
        <v>2025</v>
      </c>
      <c r="E3454" s="56">
        <v>7</v>
      </c>
      <c r="F3454" s="58" t="s">
        <v>64</v>
      </c>
      <c r="G3454" s="57" t="s">
        <v>46</v>
      </c>
      <c r="H3454" s="58" t="s">
        <v>65</v>
      </c>
      <c r="I3454" s="59" t="s">
        <v>42</v>
      </c>
      <c r="J3454" s="96">
        <v>32.99</v>
      </c>
      <c r="K3454" s="60">
        <f t="shared" si="79"/>
        <v>230.93</v>
      </c>
      <c r="L3454" s="60"/>
      <c r="M3454" s="55" t="s">
        <v>43</v>
      </c>
      <c r="N3454" s="60">
        <f t="shared" si="82"/>
        <v>230.93</v>
      </c>
      <c r="O3454" s="54">
        <v>45915</v>
      </c>
      <c r="P3454" s="97">
        <v>23827</v>
      </c>
      <c r="R3454" t="str">
        <f t="shared" si="83"/>
        <v>Set/25</v>
      </c>
    </row>
    <row r="3455" spans="2:18" ht="15.75" customHeight="1">
      <c r="B3455" s="54">
        <v>45905</v>
      </c>
      <c r="C3455" s="55" t="s">
        <v>425</v>
      </c>
      <c r="D3455" s="55">
        <v>2025</v>
      </c>
      <c r="E3455" s="56">
        <v>5</v>
      </c>
      <c r="F3455" s="58" t="s">
        <v>66</v>
      </c>
      <c r="G3455" s="57" t="s">
        <v>46</v>
      </c>
      <c r="H3455" s="58" t="s">
        <v>65</v>
      </c>
      <c r="I3455" s="59" t="s">
        <v>42</v>
      </c>
      <c r="J3455" s="96">
        <v>27</v>
      </c>
      <c r="K3455" s="60">
        <f t="shared" si="79"/>
        <v>135</v>
      </c>
      <c r="L3455" s="60"/>
      <c r="M3455" s="55" t="s">
        <v>43</v>
      </c>
      <c r="N3455" s="60">
        <f t="shared" si="82"/>
        <v>135</v>
      </c>
      <c r="O3455" s="54">
        <v>45915</v>
      </c>
      <c r="P3455" s="97">
        <v>23827</v>
      </c>
      <c r="R3455" t="str">
        <f t="shared" si="83"/>
        <v>Set/25</v>
      </c>
    </row>
    <row r="3456" spans="2:18" ht="15.75" customHeight="1">
      <c r="B3456" s="54">
        <v>45905</v>
      </c>
      <c r="C3456" s="55" t="s">
        <v>425</v>
      </c>
      <c r="D3456" s="55">
        <v>2025</v>
      </c>
      <c r="E3456" s="56">
        <v>2</v>
      </c>
      <c r="F3456" s="58" t="s">
        <v>1036</v>
      </c>
      <c r="G3456" s="57" t="s">
        <v>46</v>
      </c>
      <c r="H3456" s="58" t="s">
        <v>65</v>
      </c>
      <c r="I3456" s="59" t="s">
        <v>42</v>
      </c>
      <c r="J3456" s="96">
        <v>35.99</v>
      </c>
      <c r="K3456" s="60">
        <f t="shared" si="79"/>
        <v>71.98</v>
      </c>
      <c r="L3456" s="60"/>
      <c r="M3456" s="55" t="s">
        <v>43</v>
      </c>
      <c r="N3456" s="60">
        <f t="shared" si="82"/>
        <v>71.98</v>
      </c>
      <c r="O3456" s="54">
        <v>45915</v>
      </c>
      <c r="P3456" s="97">
        <v>23827</v>
      </c>
      <c r="R3456" t="str">
        <f t="shared" si="83"/>
        <v>Set/25</v>
      </c>
    </row>
    <row r="3457" spans="2:18" ht="15.75" customHeight="1">
      <c r="B3457" s="54">
        <v>45906</v>
      </c>
      <c r="C3457" s="55" t="s">
        <v>425</v>
      </c>
      <c r="D3457" s="55">
        <v>2025</v>
      </c>
      <c r="E3457" s="56">
        <v>1</v>
      </c>
      <c r="F3457" s="58" t="s">
        <v>811</v>
      </c>
      <c r="G3457" s="57" t="s">
        <v>108</v>
      </c>
      <c r="H3457" s="58" t="s">
        <v>812</v>
      </c>
      <c r="I3457" s="59" t="s">
        <v>42</v>
      </c>
      <c r="J3457" s="96">
        <v>700</v>
      </c>
      <c r="K3457" s="60">
        <f t="shared" si="79"/>
        <v>700</v>
      </c>
      <c r="L3457" s="60"/>
      <c r="M3457" s="55" t="s">
        <v>43</v>
      </c>
      <c r="N3457" s="60">
        <f t="shared" si="82"/>
        <v>700</v>
      </c>
      <c r="O3457" s="54">
        <v>45906</v>
      </c>
      <c r="P3457" s="97">
        <v>0</v>
      </c>
      <c r="R3457" t="str">
        <f t="shared" si="83"/>
        <v>Set/25</v>
      </c>
    </row>
    <row r="3458" spans="2:18" ht="15.75" customHeight="1">
      <c r="B3458" s="54">
        <v>45906</v>
      </c>
      <c r="C3458" s="55" t="s">
        <v>425</v>
      </c>
      <c r="D3458" s="55">
        <v>2025</v>
      </c>
      <c r="E3458" s="56">
        <v>1</v>
      </c>
      <c r="F3458" s="58" t="s">
        <v>378</v>
      </c>
      <c r="G3458" s="57" t="s">
        <v>46</v>
      </c>
      <c r="H3458" s="58" t="s">
        <v>379</v>
      </c>
      <c r="I3458" s="59" t="s">
        <v>42</v>
      </c>
      <c r="J3458" s="96">
        <v>450</v>
      </c>
      <c r="K3458" s="60">
        <f t="shared" si="79"/>
        <v>450</v>
      </c>
      <c r="L3458" s="60"/>
      <c r="M3458" s="55" t="s">
        <v>43</v>
      </c>
      <c r="N3458" s="60">
        <f t="shared" si="82"/>
        <v>450</v>
      </c>
      <c r="O3458" s="54">
        <v>45906</v>
      </c>
      <c r="P3458" s="97">
        <v>0</v>
      </c>
      <c r="R3458" t="str">
        <f t="shared" si="83"/>
        <v>Set/25</v>
      </c>
    </row>
    <row r="3459" spans="2:18" ht="15.75" customHeight="1">
      <c r="B3459" s="54">
        <v>45906</v>
      </c>
      <c r="C3459" s="55" t="s">
        <v>425</v>
      </c>
      <c r="D3459" s="55">
        <v>2025</v>
      </c>
      <c r="E3459" s="56">
        <v>1</v>
      </c>
      <c r="F3459" s="58" t="s">
        <v>355</v>
      </c>
      <c r="G3459" s="57" t="s">
        <v>40</v>
      </c>
      <c r="H3459" s="58" t="s">
        <v>369</v>
      </c>
      <c r="I3459" s="59" t="s">
        <v>42</v>
      </c>
      <c r="J3459" s="96">
        <v>127</v>
      </c>
      <c r="K3459" s="60">
        <f t="shared" si="79"/>
        <v>127</v>
      </c>
      <c r="L3459" s="60"/>
      <c r="M3459" s="55" t="s">
        <v>43</v>
      </c>
      <c r="N3459" s="60">
        <f t="shared" si="82"/>
        <v>127</v>
      </c>
      <c r="O3459" s="54">
        <v>45906</v>
      </c>
      <c r="P3459" s="97">
        <v>0</v>
      </c>
      <c r="R3459" t="str">
        <f t="shared" ref="R3459:R3522" si="84">IF(B3459="","",PROPER(TEXT(B3459,"mmm/aa")))</f>
        <v>Set/25</v>
      </c>
    </row>
    <row r="3460" spans="2:18" ht="15.75" customHeight="1">
      <c r="B3460" s="54">
        <v>45906</v>
      </c>
      <c r="C3460" s="55" t="s">
        <v>425</v>
      </c>
      <c r="D3460" s="55">
        <v>2025</v>
      </c>
      <c r="E3460" s="56">
        <v>1</v>
      </c>
      <c r="F3460" s="58" t="s">
        <v>531</v>
      </c>
      <c r="G3460" s="57" t="s">
        <v>40</v>
      </c>
      <c r="H3460" s="58" t="s">
        <v>369</v>
      </c>
      <c r="I3460" s="59" t="s">
        <v>42</v>
      </c>
      <c r="J3460" s="96">
        <v>187.03</v>
      </c>
      <c r="K3460" s="60">
        <f t="shared" si="79"/>
        <v>187.03</v>
      </c>
      <c r="L3460" s="60"/>
      <c r="M3460" s="55" t="s">
        <v>43</v>
      </c>
      <c r="N3460" s="60">
        <f t="shared" si="82"/>
        <v>187.03</v>
      </c>
      <c r="O3460" s="54">
        <v>45906</v>
      </c>
      <c r="P3460" s="97">
        <v>0</v>
      </c>
      <c r="R3460" t="str">
        <f t="shared" si="84"/>
        <v>Set/25</v>
      </c>
    </row>
    <row r="3461" spans="2:18" ht="15.75" customHeight="1">
      <c r="B3461" s="54">
        <v>45906</v>
      </c>
      <c r="C3461" s="55" t="s">
        <v>425</v>
      </c>
      <c r="D3461" s="55">
        <v>2025</v>
      </c>
      <c r="E3461" s="56">
        <v>1</v>
      </c>
      <c r="F3461" s="58" t="s">
        <v>1166</v>
      </c>
      <c r="G3461" s="57" t="s">
        <v>46</v>
      </c>
      <c r="H3461" s="58" t="s">
        <v>369</v>
      </c>
      <c r="I3461" s="59" t="s">
        <v>42</v>
      </c>
      <c r="J3461" s="96">
        <v>134.88999999999999</v>
      </c>
      <c r="K3461" s="60">
        <f t="shared" si="79"/>
        <v>134.88999999999999</v>
      </c>
      <c r="L3461" s="60"/>
      <c r="M3461" s="55" t="s">
        <v>43</v>
      </c>
      <c r="N3461" s="60">
        <f t="shared" si="82"/>
        <v>134.88999999999999</v>
      </c>
      <c r="O3461" s="54">
        <v>45906</v>
      </c>
      <c r="P3461" s="97">
        <v>0</v>
      </c>
      <c r="R3461" t="str">
        <f t="shared" si="84"/>
        <v>Set/25</v>
      </c>
    </row>
    <row r="3462" spans="2:18" ht="15.75" customHeight="1">
      <c r="B3462" s="54">
        <v>45906</v>
      </c>
      <c r="C3462" s="55" t="s">
        <v>425</v>
      </c>
      <c r="D3462" s="55">
        <v>2025</v>
      </c>
      <c r="E3462" s="56">
        <v>1</v>
      </c>
      <c r="F3462" s="57" t="s">
        <v>64</v>
      </c>
      <c r="G3462" s="57" t="s">
        <v>46</v>
      </c>
      <c r="H3462" s="57" t="s">
        <v>65</v>
      </c>
      <c r="I3462" s="59" t="s">
        <v>42</v>
      </c>
      <c r="J3462" s="60">
        <v>629.87</v>
      </c>
      <c r="K3462" s="60">
        <f t="shared" si="79"/>
        <v>629.87</v>
      </c>
      <c r="L3462" s="60"/>
      <c r="M3462" s="55" t="s">
        <v>43</v>
      </c>
      <c r="N3462" s="60">
        <f t="shared" si="82"/>
        <v>629.87</v>
      </c>
      <c r="O3462" s="54">
        <v>45913</v>
      </c>
      <c r="P3462" s="97">
        <v>0</v>
      </c>
      <c r="R3462" t="str">
        <f t="shared" si="84"/>
        <v>Set/25</v>
      </c>
    </row>
    <row r="3463" spans="2:18" ht="15.75" customHeight="1">
      <c r="B3463" s="54">
        <v>45908</v>
      </c>
      <c r="C3463" s="55" t="s">
        <v>425</v>
      </c>
      <c r="D3463" s="55">
        <v>2025</v>
      </c>
      <c r="E3463" s="56">
        <v>21</v>
      </c>
      <c r="F3463" s="58" t="s">
        <v>737</v>
      </c>
      <c r="G3463" s="57" t="s">
        <v>96</v>
      </c>
      <c r="H3463" s="58" t="s">
        <v>594</v>
      </c>
      <c r="I3463" s="59" t="s">
        <v>42</v>
      </c>
      <c r="J3463" s="96">
        <v>2</v>
      </c>
      <c r="K3463" s="60">
        <f t="shared" si="79"/>
        <v>42</v>
      </c>
      <c r="L3463" s="60"/>
      <c r="M3463" s="55" t="s">
        <v>51</v>
      </c>
      <c r="N3463" s="60">
        <f t="shared" si="82"/>
        <v>42</v>
      </c>
      <c r="O3463" s="54">
        <v>45918</v>
      </c>
      <c r="P3463" s="97">
        <v>995887</v>
      </c>
      <c r="R3463" t="str">
        <f t="shared" si="84"/>
        <v>Set/25</v>
      </c>
    </row>
    <row r="3464" spans="2:18" ht="15.75" customHeight="1">
      <c r="B3464" s="54">
        <v>45908</v>
      </c>
      <c r="C3464" s="55" t="s">
        <v>425</v>
      </c>
      <c r="D3464" s="55">
        <v>2025</v>
      </c>
      <c r="E3464" s="56">
        <v>21</v>
      </c>
      <c r="F3464" s="58" t="s">
        <v>868</v>
      </c>
      <c r="G3464" s="57" t="s">
        <v>96</v>
      </c>
      <c r="H3464" s="58" t="s">
        <v>594</v>
      </c>
      <c r="I3464" s="59" t="s">
        <v>42</v>
      </c>
      <c r="J3464" s="96">
        <v>2</v>
      </c>
      <c r="K3464" s="60">
        <f t="shared" si="79"/>
        <v>42</v>
      </c>
      <c r="L3464" s="60"/>
      <c r="M3464" s="55" t="s">
        <v>51</v>
      </c>
      <c r="N3464" s="60">
        <f t="shared" si="82"/>
        <v>42</v>
      </c>
      <c r="O3464" s="54">
        <v>45918</v>
      </c>
      <c r="P3464" s="97">
        <v>995887</v>
      </c>
      <c r="R3464" t="str">
        <f t="shared" si="84"/>
        <v>Set/25</v>
      </c>
    </row>
    <row r="3465" spans="2:18" ht="15.75" customHeight="1">
      <c r="B3465" s="54">
        <v>45908</v>
      </c>
      <c r="C3465" s="55" t="s">
        <v>425</v>
      </c>
      <c r="D3465" s="55">
        <v>2025</v>
      </c>
      <c r="E3465" s="56">
        <v>21</v>
      </c>
      <c r="F3465" s="58" t="s">
        <v>593</v>
      </c>
      <c r="G3465" s="57" t="s">
        <v>96</v>
      </c>
      <c r="H3465" s="58" t="s">
        <v>594</v>
      </c>
      <c r="I3465" s="59" t="s">
        <v>42</v>
      </c>
      <c r="J3465" s="96">
        <v>1.67</v>
      </c>
      <c r="K3465" s="60">
        <f t="shared" si="79"/>
        <v>35.07</v>
      </c>
      <c r="L3465" s="60"/>
      <c r="M3465" s="55" t="s">
        <v>51</v>
      </c>
      <c r="N3465" s="60">
        <f t="shared" si="82"/>
        <v>35.07</v>
      </c>
      <c r="O3465" s="54">
        <v>45918</v>
      </c>
      <c r="P3465" s="97">
        <v>995887</v>
      </c>
      <c r="R3465" t="str">
        <f t="shared" si="84"/>
        <v>Set/25</v>
      </c>
    </row>
    <row r="3466" spans="2:18" ht="15.75" customHeight="1">
      <c r="B3466" s="54">
        <v>45908</v>
      </c>
      <c r="C3466" s="55" t="s">
        <v>425</v>
      </c>
      <c r="D3466" s="55">
        <v>2025</v>
      </c>
      <c r="E3466" s="56">
        <v>2</v>
      </c>
      <c r="F3466" s="58" t="s">
        <v>1109</v>
      </c>
      <c r="G3466" s="57" t="s">
        <v>46</v>
      </c>
      <c r="H3466" s="58" t="s">
        <v>594</v>
      </c>
      <c r="I3466" s="59" t="s">
        <v>42</v>
      </c>
      <c r="J3466" s="96">
        <v>40.29</v>
      </c>
      <c r="K3466" s="60">
        <f t="shared" si="79"/>
        <v>80.58</v>
      </c>
      <c r="L3466" s="60"/>
      <c r="M3466" s="55" t="s">
        <v>51</v>
      </c>
      <c r="N3466" s="60">
        <f t="shared" si="82"/>
        <v>80.58</v>
      </c>
      <c r="O3466" s="54">
        <v>45918</v>
      </c>
      <c r="P3466" s="97">
        <v>995887</v>
      </c>
      <c r="R3466" t="str">
        <f t="shared" si="84"/>
        <v>Set/25</v>
      </c>
    </row>
    <row r="3467" spans="2:18" ht="15.75" customHeight="1">
      <c r="B3467" s="54">
        <v>45908</v>
      </c>
      <c r="C3467" s="55" t="s">
        <v>425</v>
      </c>
      <c r="D3467" s="55">
        <v>2025</v>
      </c>
      <c r="E3467" s="56">
        <v>1</v>
      </c>
      <c r="F3467" s="58" t="s">
        <v>39</v>
      </c>
      <c r="G3467" s="57" t="s">
        <v>40</v>
      </c>
      <c r="H3467" s="58" t="s">
        <v>300</v>
      </c>
      <c r="I3467" s="59" t="s">
        <v>42</v>
      </c>
      <c r="J3467" s="96">
        <v>243</v>
      </c>
      <c r="K3467" s="60">
        <f t="shared" si="79"/>
        <v>243</v>
      </c>
      <c r="L3467" s="60"/>
      <c r="M3467" s="55" t="s">
        <v>43</v>
      </c>
      <c r="N3467" s="60">
        <f t="shared" si="82"/>
        <v>243</v>
      </c>
      <c r="O3467" s="54">
        <v>45908</v>
      </c>
      <c r="P3467" s="97">
        <v>0</v>
      </c>
      <c r="R3467" t="str">
        <f t="shared" si="84"/>
        <v>Set/25</v>
      </c>
    </row>
    <row r="3468" spans="2:18" ht="15.75" customHeight="1">
      <c r="B3468" s="54">
        <v>45908</v>
      </c>
      <c r="C3468" s="55" t="s">
        <v>425</v>
      </c>
      <c r="D3468" s="55">
        <v>2025</v>
      </c>
      <c r="E3468" s="56">
        <v>1</v>
      </c>
      <c r="F3468" s="58" t="s">
        <v>527</v>
      </c>
      <c r="G3468" s="57" t="s">
        <v>53</v>
      </c>
      <c r="H3468" s="58" t="s">
        <v>54</v>
      </c>
      <c r="I3468" s="59" t="s">
        <v>42</v>
      </c>
      <c r="J3468" s="96">
        <v>93</v>
      </c>
      <c r="K3468" s="60">
        <f t="shared" si="79"/>
        <v>93</v>
      </c>
      <c r="L3468" s="60"/>
      <c r="M3468" s="55" t="s">
        <v>43</v>
      </c>
      <c r="N3468" s="60">
        <f t="shared" si="82"/>
        <v>93</v>
      </c>
      <c r="O3468" s="54">
        <v>45908</v>
      </c>
      <c r="P3468" s="97">
        <v>445518</v>
      </c>
      <c r="R3468" t="str">
        <f t="shared" si="84"/>
        <v>Set/25</v>
      </c>
    </row>
    <row r="3469" spans="2:18" ht="15.75" customHeight="1">
      <c r="B3469" s="54">
        <v>45909</v>
      </c>
      <c r="C3469" s="55" t="s">
        <v>425</v>
      </c>
      <c r="D3469" s="55">
        <v>2025</v>
      </c>
      <c r="E3469" s="56">
        <v>3</v>
      </c>
      <c r="F3469" s="58" t="s">
        <v>814</v>
      </c>
      <c r="G3469" s="57" t="s">
        <v>40</v>
      </c>
      <c r="H3469" s="58" t="s">
        <v>223</v>
      </c>
      <c r="I3469" s="59" t="s">
        <v>42</v>
      </c>
      <c r="J3469" s="96">
        <v>113</v>
      </c>
      <c r="K3469" s="60">
        <f t="shared" si="79"/>
        <v>339</v>
      </c>
      <c r="L3469" s="60"/>
      <c r="M3469" s="55" t="s">
        <v>51</v>
      </c>
      <c r="N3469" s="60">
        <f t="shared" si="82"/>
        <v>339</v>
      </c>
      <c r="O3469" s="54">
        <v>45916</v>
      </c>
      <c r="P3469" s="97">
        <v>1448778</v>
      </c>
      <c r="R3469" t="str">
        <f t="shared" si="84"/>
        <v>Set/25</v>
      </c>
    </row>
    <row r="3470" spans="2:18" ht="15.75" customHeight="1">
      <c r="B3470" s="54">
        <v>45909</v>
      </c>
      <c r="C3470" s="55" t="s">
        <v>425</v>
      </c>
      <c r="D3470" s="55">
        <v>2025</v>
      </c>
      <c r="E3470" s="56">
        <v>96</v>
      </c>
      <c r="F3470" s="58" t="s">
        <v>188</v>
      </c>
      <c r="G3470" s="57" t="s">
        <v>96</v>
      </c>
      <c r="H3470" s="58" t="s">
        <v>223</v>
      </c>
      <c r="I3470" s="59" t="s">
        <v>42</v>
      </c>
      <c r="J3470" s="96">
        <v>7.2</v>
      </c>
      <c r="K3470" s="60">
        <f t="shared" si="79"/>
        <v>691.2</v>
      </c>
      <c r="L3470" s="60"/>
      <c r="M3470" s="55" t="s">
        <v>51</v>
      </c>
      <c r="N3470" s="60">
        <f t="shared" si="82"/>
        <v>691.2</v>
      </c>
      <c r="O3470" s="54">
        <v>45916</v>
      </c>
      <c r="P3470" s="97">
        <v>1448778</v>
      </c>
      <c r="R3470" t="str">
        <f t="shared" si="84"/>
        <v>Set/25</v>
      </c>
    </row>
    <row r="3471" spans="2:18" ht="15.75" customHeight="1">
      <c r="B3471" s="54">
        <v>45909</v>
      </c>
      <c r="C3471" s="55" t="s">
        <v>425</v>
      </c>
      <c r="D3471" s="55">
        <v>2025</v>
      </c>
      <c r="E3471" s="56">
        <v>4</v>
      </c>
      <c r="F3471" s="58" t="s">
        <v>760</v>
      </c>
      <c r="G3471" s="57" t="s">
        <v>46</v>
      </c>
      <c r="H3471" s="58" t="s">
        <v>223</v>
      </c>
      <c r="I3471" s="59" t="s">
        <v>42</v>
      </c>
      <c r="J3471" s="96">
        <v>20</v>
      </c>
      <c r="K3471" s="60">
        <f t="shared" si="79"/>
        <v>80</v>
      </c>
      <c r="L3471" s="60"/>
      <c r="M3471" s="55" t="s">
        <v>51</v>
      </c>
      <c r="N3471" s="60">
        <f t="shared" si="82"/>
        <v>80</v>
      </c>
      <c r="O3471" s="54">
        <v>45916</v>
      </c>
      <c r="P3471" s="97">
        <v>1448778</v>
      </c>
      <c r="R3471" t="str">
        <f t="shared" si="84"/>
        <v>Set/25</v>
      </c>
    </row>
    <row r="3472" spans="2:18" ht="15.75" customHeight="1">
      <c r="B3472" s="54">
        <v>45909</v>
      </c>
      <c r="C3472" s="55" t="s">
        <v>425</v>
      </c>
      <c r="D3472" s="55">
        <v>2025</v>
      </c>
      <c r="E3472" s="56">
        <v>4</v>
      </c>
      <c r="F3472" s="58" t="s">
        <v>896</v>
      </c>
      <c r="G3472" s="57" t="s">
        <v>46</v>
      </c>
      <c r="H3472" s="58" t="s">
        <v>223</v>
      </c>
      <c r="I3472" s="59" t="s">
        <v>42</v>
      </c>
      <c r="J3472" s="96">
        <v>20</v>
      </c>
      <c r="K3472" s="60">
        <f t="shared" si="79"/>
        <v>80</v>
      </c>
      <c r="L3472" s="60"/>
      <c r="M3472" s="55" t="s">
        <v>51</v>
      </c>
      <c r="N3472" s="60">
        <f t="shared" si="82"/>
        <v>80</v>
      </c>
      <c r="O3472" s="54">
        <v>45916</v>
      </c>
      <c r="P3472" s="97">
        <v>1448778</v>
      </c>
      <c r="R3472" t="str">
        <f t="shared" si="84"/>
        <v>Set/25</v>
      </c>
    </row>
    <row r="3473" spans="2:18" ht="15.75" customHeight="1">
      <c r="B3473" s="54">
        <v>45909</v>
      </c>
      <c r="C3473" s="55" t="s">
        <v>425</v>
      </c>
      <c r="D3473" s="55">
        <v>2025</v>
      </c>
      <c r="E3473" s="56">
        <v>4</v>
      </c>
      <c r="F3473" s="58" t="s">
        <v>173</v>
      </c>
      <c r="G3473" s="57" t="s">
        <v>46</v>
      </c>
      <c r="H3473" s="58" t="s">
        <v>223</v>
      </c>
      <c r="I3473" s="59" t="s">
        <v>42</v>
      </c>
      <c r="J3473" s="96">
        <v>20</v>
      </c>
      <c r="K3473" s="60">
        <f t="shared" si="79"/>
        <v>80</v>
      </c>
      <c r="L3473" s="60"/>
      <c r="M3473" s="55" t="s">
        <v>51</v>
      </c>
      <c r="N3473" s="60">
        <f t="shared" si="82"/>
        <v>80</v>
      </c>
      <c r="O3473" s="54">
        <v>45916</v>
      </c>
      <c r="P3473" s="97">
        <v>1448778</v>
      </c>
      <c r="R3473" t="str">
        <f t="shared" si="84"/>
        <v>Set/25</v>
      </c>
    </row>
    <row r="3474" spans="2:18" ht="15.75" customHeight="1">
      <c r="B3474" s="54">
        <v>45909</v>
      </c>
      <c r="C3474" s="55" t="s">
        <v>425</v>
      </c>
      <c r="D3474" s="55">
        <v>2025</v>
      </c>
      <c r="E3474" s="56">
        <v>1</v>
      </c>
      <c r="F3474" s="58" t="s">
        <v>634</v>
      </c>
      <c r="G3474" s="57" t="s">
        <v>46</v>
      </c>
      <c r="H3474" s="58" t="s">
        <v>195</v>
      </c>
      <c r="I3474" s="59" t="s">
        <v>42</v>
      </c>
      <c r="J3474" s="96">
        <v>364.08</v>
      </c>
      <c r="K3474" s="60">
        <f t="shared" ref="K3474:K3728" si="85">E3474*J3474</f>
        <v>364.08</v>
      </c>
      <c r="L3474" s="60"/>
      <c r="M3474" s="55" t="s">
        <v>51</v>
      </c>
      <c r="N3474" s="60">
        <f t="shared" si="82"/>
        <v>364.08</v>
      </c>
      <c r="O3474" s="54">
        <v>45918</v>
      </c>
      <c r="P3474" s="97">
        <v>314584</v>
      </c>
      <c r="R3474" t="str">
        <f t="shared" si="84"/>
        <v>Set/25</v>
      </c>
    </row>
    <row r="3475" spans="2:18" ht="15.75" customHeight="1">
      <c r="B3475" s="54">
        <v>45909</v>
      </c>
      <c r="C3475" s="55" t="s">
        <v>425</v>
      </c>
      <c r="D3475" s="55">
        <v>2025</v>
      </c>
      <c r="E3475" s="56">
        <v>3</v>
      </c>
      <c r="F3475" s="58" t="s">
        <v>1095</v>
      </c>
      <c r="G3475" s="57" t="s">
        <v>46</v>
      </c>
      <c r="H3475" s="58" t="s">
        <v>195</v>
      </c>
      <c r="I3475" s="59" t="s">
        <v>42</v>
      </c>
      <c r="J3475" s="96">
        <v>270.18</v>
      </c>
      <c r="K3475" s="60">
        <f t="shared" si="85"/>
        <v>810.54</v>
      </c>
      <c r="L3475" s="60"/>
      <c r="M3475" s="55" t="s">
        <v>51</v>
      </c>
      <c r="N3475" s="60">
        <f t="shared" si="82"/>
        <v>810.54</v>
      </c>
      <c r="O3475" s="54">
        <v>45918</v>
      </c>
      <c r="P3475" s="97">
        <v>314584</v>
      </c>
      <c r="R3475" t="str">
        <f t="shared" si="84"/>
        <v>Set/25</v>
      </c>
    </row>
    <row r="3476" spans="2:18" ht="15.75" customHeight="1">
      <c r="B3476" s="54">
        <v>45909</v>
      </c>
      <c r="C3476" s="55" t="s">
        <v>425</v>
      </c>
      <c r="D3476" s="55">
        <v>2025</v>
      </c>
      <c r="E3476" s="56">
        <v>1</v>
      </c>
      <c r="F3476" s="58" t="s">
        <v>1049</v>
      </c>
      <c r="G3476" s="57" t="s">
        <v>46</v>
      </c>
      <c r="H3476" s="58" t="s">
        <v>195</v>
      </c>
      <c r="I3476" s="59" t="s">
        <v>42</v>
      </c>
      <c r="J3476" s="96">
        <v>364.98</v>
      </c>
      <c r="K3476" s="60">
        <f t="shared" si="85"/>
        <v>364.98</v>
      </c>
      <c r="L3476" s="60"/>
      <c r="M3476" s="55" t="s">
        <v>51</v>
      </c>
      <c r="N3476" s="60">
        <f t="shared" si="82"/>
        <v>364.98</v>
      </c>
      <c r="O3476" s="54">
        <v>45918</v>
      </c>
      <c r="P3476" s="97">
        <v>314584</v>
      </c>
      <c r="R3476" t="str">
        <f t="shared" si="84"/>
        <v>Set/25</v>
      </c>
    </row>
    <row r="3477" spans="2:18" ht="15.75" customHeight="1">
      <c r="B3477" s="54">
        <v>45909</v>
      </c>
      <c r="C3477" s="55" t="s">
        <v>425</v>
      </c>
      <c r="D3477" s="55">
        <v>2025</v>
      </c>
      <c r="E3477" s="56">
        <v>3</v>
      </c>
      <c r="F3477" s="58" t="s">
        <v>660</v>
      </c>
      <c r="G3477" s="57" t="s">
        <v>46</v>
      </c>
      <c r="H3477" s="58" t="s">
        <v>195</v>
      </c>
      <c r="I3477" s="59" t="s">
        <v>42</v>
      </c>
      <c r="J3477" s="96">
        <v>231.6</v>
      </c>
      <c r="K3477" s="60">
        <f t="shared" si="85"/>
        <v>694.8</v>
      </c>
      <c r="L3477" s="60"/>
      <c r="M3477" s="55" t="s">
        <v>51</v>
      </c>
      <c r="N3477" s="60">
        <f t="shared" si="82"/>
        <v>694.8</v>
      </c>
      <c r="O3477" s="54">
        <v>45918</v>
      </c>
      <c r="P3477" s="97">
        <v>314584</v>
      </c>
      <c r="R3477" t="str">
        <f t="shared" si="84"/>
        <v>Set/25</v>
      </c>
    </row>
    <row r="3478" spans="2:18" ht="15.75" customHeight="1">
      <c r="B3478" s="54">
        <v>45909</v>
      </c>
      <c r="C3478" s="55" t="s">
        <v>425</v>
      </c>
      <c r="D3478" s="55">
        <v>2025</v>
      </c>
      <c r="E3478" s="56">
        <v>11.2</v>
      </c>
      <c r="F3478" s="58" t="s">
        <v>488</v>
      </c>
      <c r="G3478" s="57" t="s">
        <v>46</v>
      </c>
      <c r="H3478" s="58" t="s">
        <v>250</v>
      </c>
      <c r="I3478" s="59" t="s">
        <v>42</v>
      </c>
      <c r="J3478" s="96">
        <v>33.148200000000003</v>
      </c>
      <c r="K3478" s="60">
        <f t="shared" si="85"/>
        <v>371.25984</v>
      </c>
      <c r="L3478" s="60"/>
      <c r="M3478" s="55" t="s">
        <v>51</v>
      </c>
      <c r="N3478" s="60">
        <f t="shared" si="82"/>
        <v>371.25984</v>
      </c>
      <c r="O3478" s="54">
        <v>45915</v>
      </c>
      <c r="P3478" s="97">
        <v>2547839</v>
      </c>
      <c r="R3478" t="str">
        <f t="shared" si="84"/>
        <v>Set/25</v>
      </c>
    </row>
    <row r="3479" spans="2:18" ht="15.75" customHeight="1">
      <c r="B3479" s="54">
        <v>45909</v>
      </c>
      <c r="C3479" s="55" t="s">
        <v>425</v>
      </c>
      <c r="D3479" s="55">
        <v>2025</v>
      </c>
      <c r="E3479" s="56">
        <v>8.9600000000000009</v>
      </c>
      <c r="F3479" s="58" t="s">
        <v>197</v>
      </c>
      <c r="G3479" s="57" t="s">
        <v>46</v>
      </c>
      <c r="H3479" s="58" t="s">
        <v>250</v>
      </c>
      <c r="I3479" s="59" t="s">
        <v>42</v>
      </c>
      <c r="J3479" s="96">
        <v>39.68</v>
      </c>
      <c r="K3479" s="60">
        <f t="shared" si="85"/>
        <v>355.53280000000001</v>
      </c>
      <c r="L3479" s="60"/>
      <c r="M3479" s="55" t="s">
        <v>51</v>
      </c>
      <c r="N3479" s="60">
        <f t="shared" si="82"/>
        <v>355.53280000000001</v>
      </c>
      <c r="O3479" s="54">
        <v>45915</v>
      </c>
      <c r="P3479" s="97">
        <v>2547839</v>
      </c>
      <c r="R3479" t="str">
        <f t="shared" si="84"/>
        <v>Set/25</v>
      </c>
    </row>
    <row r="3480" spans="2:18" ht="15.75" customHeight="1">
      <c r="B3480" s="54">
        <v>45909</v>
      </c>
      <c r="C3480" s="55" t="s">
        <v>425</v>
      </c>
      <c r="D3480" s="55">
        <v>2025</v>
      </c>
      <c r="E3480" s="56">
        <v>1</v>
      </c>
      <c r="F3480" s="58" t="s">
        <v>1167</v>
      </c>
      <c r="G3480" s="57" t="s">
        <v>104</v>
      </c>
      <c r="H3480" s="58" t="s">
        <v>790</v>
      </c>
      <c r="I3480" s="59" t="s">
        <v>42</v>
      </c>
      <c r="J3480" s="96">
        <v>22.3</v>
      </c>
      <c r="K3480" s="60">
        <f t="shared" si="85"/>
        <v>22.3</v>
      </c>
      <c r="L3480" s="60"/>
      <c r="M3480" s="55" t="s">
        <v>51</v>
      </c>
      <c r="N3480" s="60">
        <f t="shared" si="82"/>
        <v>22.3</v>
      </c>
      <c r="O3480" s="54">
        <v>45923</v>
      </c>
      <c r="P3480" s="97">
        <v>1441074</v>
      </c>
      <c r="R3480" t="str">
        <f t="shared" si="84"/>
        <v>Set/25</v>
      </c>
    </row>
    <row r="3481" spans="2:18" ht="15.75" customHeight="1">
      <c r="B3481" s="54">
        <v>45909</v>
      </c>
      <c r="C3481" s="55" t="s">
        <v>425</v>
      </c>
      <c r="D3481" s="55">
        <v>2025</v>
      </c>
      <c r="E3481" s="56">
        <v>1</v>
      </c>
      <c r="F3481" s="58" t="s">
        <v>209</v>
      </c>
      <c r="G3481" s="57" t="s">
        <v>46</v>
      </c>
      <c r="H3481" s="58" t="s">
        <v>790</v>
      </c>
      <c r="I3481" s="59" t="s">
        <v>42</v>
      </c>
      <c r="J3481" s="96">
        <v>133.13</v>
      </c>
      <c r="K3481" s="60">
        <f t="shared" si="85"/>
        <v>133.13</v>
      </c>
      <c r="L3481" s="60"/>
      <c r="M3481" s="55" t="s">
        <v>51</v>
      </c>
      <c r="N3481" s="60">
        <f t="shared" si="82"/>
        <v>133.13</v>
      </c>
      <c r="O3481" s="54">
        <v>45923</v>
      </c>
      <c r="P3481" s="97">
        <v>1441074</v>
      </c>
      <c r="R3481" t="str">
        <f t="shared" si="84"/>
        <v>Set/25</v>
      </c>
    </row>
    <row r="3482" spans="2:18" ht="15.75" customHeight="1">
      <c r="B3482" s="54">
        <v>45909</v>
      </c>
      <c r="C3482" s="55" t="s">
        <v>425</v>
      </c>
      <c r="D3482" s="55">
        <v>2025</v>
      </c>
      <c r="E3482" s="56">
        <v>10</v>
      </c>
      <c r="F3482" s="58" t="s">
        <v>67</v>
      </c>
      <c r="G3482" s="57" t="s">
        <v>46</v>
      </c>
      <c r="H3482" s="58" t="s">
        <v>790</v>
      </c>
      <c r="I3482" s="59" t="s">
        <v>42</v>
      </c>
      <c r="J3482" s="96">
        <v>29.3</v>
      </c>
      <c r="K3482" s="60">
        <f t="shared" si="85"/>
        <v>293</v>
      </c>
      <c r="L3482" s="60"/>
      <c r="M3482" s="55" t="s">
        <v>51</v>
      </c>
      <c r="N3482" s="60">
        <f t="shared" si="82"/>
        <v>293</v>
      </c>
      <c r="O3482" s="54">
        <v>45923</v>
      </c>
      <c r="P3482" s="97">
        <v>1441074</v>
      </c>
      <c r="R3482" t="str">
        <f t="shared" si="84"/>
        <v>Set/25</v>
      </c>
    </row>
    <row r="3483" spans="2:18" ht="15.75" customHeight="1">
      <c r="B3483" s="54">
        <v>45909</v>
      </c>
      <c r="C3483" s="55" t="s">
        <v>425</v>
      </c>
      <c r="D3483" s="55">
        <v>2025</v>
      </c>
      <c r="E3483" s="56">
        <v>6</v>
      </c>
      <c r="F3483" s="58" t="s">
        <v>851</v>
      </c>
      <c r="G3483" s="57" t="s">
        <v>40</v>
      </c>
      <c r="H3483" s="58" t="s">
        <v>667</v>
      </c>
      <c r="I3483" s="59" t="s">
        <v>42</v>
      </c>
      <c r="J3483" s="96">
        <v>48</v>
      </c>
      <c r="K3483" s="60">
        <f t="shared" si="85"/>
        <v>288</v>
      </c>
      <c r="L3483" s="60"/>
      <c r="M3483" s="55" t="s">
        <v>51</v>
      </c>
      <c r="N3483" s="60">
        <f t="shared" si="82"/>
        <v>288</v>
      </c>
      <c r="O3483" s="54">
        <v>45923</v>
      </c>
      <c r="P3483" s="97">
        <v>561657</v>
      </c>
      <c r="R3483" t="str">
        <f t="shared" si="84"/>
        <v>Set/25</v>
      </c>
    </row>
    <row r="3484" spans="2:18" ht="15.75" customHeight="1">
      <c r="B3484" s="54">
        <v>45909</v>
      </c>
      <c r="C3484" s="55" t="s">
        <v>425</v>
      </c>
      <c r="D3484" s="55">
        <v>2025</v>
      </c>
      <c r="E3484" s="56">
        <v>6</v>
      </c>
      <c r="F3484" s="58" t="s">
        <v>89</v>
      </c>
      <c r="G3484" s="57" t="s">
        <v>40</v>
      </c>
      <c r="H3484" s="58" t="s">
        <v>667</v>
      </c>
      <c r="I3484" s="59" t="s">
        <v>42</v>
      </c>
      <c r="J3484" s="96">
        <v>48</v>
      </c>
      <c r="K3484" s="60">
        <f t="shared" si="85"/>
        <v>288</v>
      </c>
      <c r="L3484" s="60"/>
      <c r="M3484" s="55" t="s">
        <v>51</v>
      </c>
      <c r="N3484" s="60">
        <f t="shared" si="82"/>
        <v>288</v>
      </c>
      <c r="O3484" s="54">
        <v>45923</v>
      </c>
      <c r="P3484" s="97">
        <v>561657</v>
      </c>
      <c r="R3484" t="str">
        <f t="shared" si="84"/>
        <v>Set/25</v>
      </c>
    </row>
    <row r="3485" spans="2:18" ht="15.75" customHeight="1">
      <c r="B3485" s="54">
        <v>45909</v>
      </c>
      <c r="C3485" s="55" t="s">
        <v>425</v>
      </c>
      <c r="D3485" s="55">
        <v>2025</v>
      </c>
      <c r="E3485" s="56">
        <v>6</v>
      </c>
      <c r="F3485" s="58" t="s">
        <v>87</v>
      </c>
      <c r="G3485" s="57" t="s">
        <v>40</v>
      </c>
      <c r="H3485" s="58" t="s">
        <v>667</v>
      </c>
      <c r="I3485" s="59" t="s">
        <v>42</v>
      </c>
      <c r="J3485" s="96">
        <v>48</v>
      </c>
      <c r="K3485" s="60">
        <f t="shared" si="85"/>
        <v>288</v>
      </c>
      <c r="L3485" s="60"/>
      <c r="M3485" s="55" t="s">
        <v>51</v>
      </c>
      <c r="N3485" s="60">
        <f t="shared" si="82"/>
        <v>288</v>
      </c>
      <c r="O3485" s="54">
        <v>45923</v>
      </c>
      <c r="P3485" s="97">
        <v>561657</v>
      </c>
      <c r="R3485" t="str">
        <f t="shared" si="84"/>
        <v>Set/25</v>
      </c>
    </row>
    <row r="3486" spans="2:18" ht="15.75" customHeight="1">
      <c r="B3486" s="54">
        <v>45909</v>
      </c>
      <c r="C3486" s="55" t="s">
        <v>425</v>
      </c>
      <c r="D3486" s="55">
        <v>2025</v>
      </c>
      <c r="E3486" s="56">
        <v>6</v>
      </c>
      <c r="F3486" s="58" t="s">
        <v>88</v>
      </c>
      <c r="G3486" s="57" t="s">
        <v>40</v>
      </c>
      <c r="H3486" s="58" t="s">
        <v>667</v>
      </c>
      <c r="I3486" s="59" t="s">
        <v>42</v>
      </c>
      <c r="J3486" s="96">
        <v>48</v>
      </c>
      <c r="K3486" s="60">
        <f t="shared" si="85"/>
        <v>288</v>
      </c>
      <c r="L3486" s="60"/>
      <c r="M3486" s="55" t="s">
        <v>51</v>
      </c>
      <c r="N3486" s="60">
        <f t="shared" si="82"/>
        <v>288</v>
      </c>
      <c r="O3486" s="54">
        <v>45923</v>
      </c>
      <c r="P3486" s="97">
        <v>561657</v>
      </c>
      <c r="R3486" t="str">
        <f t="shared" si="84"/>
        <v>Set/25</v>
      </c>
    </row>
    <row r="3487" spans="2:18" ht="15.75" customHeight="1">
      <c r="B3487" s="54">
        <v>45909</v>
      </c>
      <c r="C3487" s="55" t="s">
        <v>425</v>
      </c>
      <c r="D3487" s="55">
        <v>2025</v>
      </c>
      <c r="E3487" s="56">
        <v>9.6</v>
      </c>
      <c r="F3487" s="58" t="s">
        <v>232</v>
      </c>
      <c r="G3487" s="57" t="s">
        <v>46</v>
      </c>
      <c r="H3487" s="58" t="s">
        <v>231</v>
      </c>
      <c r="I3487" s="59" t="s">
        <v>42</v>
      </c>
      <c r="J3487" s="96">
        <v>34.1</v>
      </c>
      <c r="K3487" s="60">
        <f t="shared" si="85"/>
        <v>327.36</v>
      </c>
      <c r="L3487" s="60"/>
      <c r="M3487" s="55" t="s">
        <v>51</v>
      </c>
      <c r="N3487" s="60">
        <f t="shared" si="82"/>
        <v>327.36</v>
      </c>
      <c r="O3487" s="54">
        <v>45930</v>
      </c>
      <c r="P3487" s="97">
        <v>1037697</v>
      </c>
      <c r="R3487" t="str">
        <f t="shared" si="84"/>
        <v>Set/25</v>
      </c>
    </row>
    <row r="3488" spans="2:18" ht="15.75" customHeight="1">
      <c r="B3488" s="54">
        <v>45909</v>
      </c>
      <c r="C3488" s="55" t="s">
        <v>425</v>
      </c>
      <c r="D3488" s="55">
        <v>2025</v>
      </c>
      <c r="E3488" s="56">
        <v>5</v>
      </c>
      <c r="F3488" s="58" t="s">
        <v>573</v>
      </c>
      <c r="G3488" s="57" t="s">
        <v>96</v>
      </c>
      <c r="H3488" s="58" t="s">
        <v>570</v>
      </c>
      <c r="I3488" s="59" t="s">
        <v>42</v>
      </c>
      <c r="J3488" s="96">
        <v>20.88</v>
      </c>
      <c r="K3488" s="60">
        <f t="shared" si="85"/>
        <v>104.39999999999999</v>
      </c>
      <c r="L3488" s="60"/>
      <c r="M3488" s="55" t="s">
        <v>51</v>
      </c>
      <c r="N3488" s="60">
        <f t="shared" si="82"/>
        <v>104.39999999999999</v>
      </c>
      <c r="O3488" s="54">
        <v>45915</v>
      </c>
      <c r="P3488" s="97">
        <v>681227</v>
      </c>
      <c r="R3488" t="str">
        <f t="shared" si="84"/>
        <v>Set/25</v>
      </c>
    </row>
    <row r="3489" spans="2:18" ht="15.75" customHeight="1">
      <c r="B3489" s="54">
        <v>45909</v>
      </c>
      <c r="C3489" s="55" t="s">
        <v>425</v>
      </c>
      <c r="D3489" s="55">
        <v>2025</v>
      </c>
      <c r="E3489" s="56">
        <v>5</v>
      </c>
      <c r="F3489" s="58" t="s">
        <v>572</v>
      </c>
      <c r="G3489" s="57" t="s">
        <v>96</v>
      </c>
      <c r="H3489" s="58" t="s">
        <v>570</v>
      </c>
      <c r="I3489" s="59" t="s">
        <v>42</v>
      </c>
      <c r="J3489" s="96">
        <v>18.12</v>
      </c>
      <c r="K3489" s="60">
        <f t="shared" si="85"/>
        <v>90.600000000000009</v>
      </c>
      <c r="L3489" s="60"/>
      <c r="M3489" s="55" t="s">
        <v>51</v>
      </c>
      <c r="N3489" s="60">
        <f t="shared" si="82"/>
        <v>90.600000000000009</v>
      </c>
      <c r="O3489" s="54">
        <v>45915</v>
      </c>
      <c r="P3489" s="97">
        <v>681227</v>
      </c>
      <c r="R3489" t="str">
        <f t="shared" si="84"/>
        <v>Set/25</v>
      </c>
    </row>
    <row r="3490" spans="2:18" ht="15.75" customHeight="1">
      <c r="B3490" s="54">
        <v>45909</v>
      </c>
      <c r="C3490" s="55" t="s">
        <v>425</v>
      </c>
      <c r="D3490" s="55">
        <v>2025</v>
      </c>
      <c r="E3490" s="56">
        <v>8</v>
      </c>
      <c r="F3490" s="58" t="s">
        <v>904</v>
      </c>
      <c r="G3490" s="57" t="s">
        <v>96</v>
      </c>
      <c r="H3490" s="58" t="s">
        <v>570</v>
      </c>
      <c r="I3490" s="59" t="s">
        <v>42</v>
      </c>
      <c r="J3490" s="96">
        <v>35.880000000000003</v>
      </c>
      <c r="K3490" s="60">
        <f t="shared" si="85"/>
        <v>287.04000000000002</v>
      </c>
      <c r="L3490" s="60"/>
      <c r="M3490" s="55" t="s">
        <v>51</v>
      </c>
      <c r="N3490" s="60">
        <f t="shared" si="82"/>
        <v>287.04000000000002</v>
      </c>
      <c r="O3490" s="54">
        <v>45915</v>
      </c>
      <c r="P3490" s="97">
        <v>681227</v>
      </c>
      <c r="R3490" t="str">
        <f t="shared" si="84"/>
        <v>Set/25</v>
      </c>
    </row>
    <row r="3491" spans="2:18" ht="15.75" customHeight="1">
      <c r="B3491" s="54">
        <v>45909</v>
      </c>
      <c r="C3491" s="55" t="s">
        <v>425</v>
      </c>
      <c r="D3491" s="55">
        <v>2025</v>
      </c>
      <c r="E3491" s="56">
        <v>20</v>
      </c>
      <c r="F3491" s="58" t="s">
        <v>615</v>
      </c>
      <c r="G3491" s="57" t="s">
        <v>96</v>
      </c>
      <c r="H3491" s="58" t="s">
        <v>570</v>
      </c>
      <c r="I3491" s="59" t="s">
        <v>42</v>
      </c>
      <c r="J3491" s="96">
        <v>17.940000000000001</v>
      </c>
      <c r="K3491" s="60">
        <f t="shared" si="85"/>
        <v>358.8</v>
      </c>
      <c r="L3491" s="60"/>
      <c r="M3491" s="55" t="s">
        <v>51</v>
      </c>
      <c r="N3491" s="60">
        <f t="shared" si="82"/>
        <v>358.8</v>
      </c>
      <c r="O3491" s="54">
        <v>45915</v>
      </c>
      <c r="P3491" s="97">
        <v>681227</v>
      </c>
      <c r="R3491" t="str">
        <f t="shared" si="84"/>
        <v>Set/25</v>
      </c>
    </row>
    <row r="3492" spans="2:18" ht="15.75" customHeight="1">
      <c r="B3492" s="54">
        <v>45909</v>
      </c>
      <c r="C3492" s="55" t="s">
        <v>425</v>
      </c>
      <c r="D3492" s="55">
        <v>2025</v>
      </c>
      <c r="E3492" s="56">
        <v>1</v>
      </c>
      <c r="F3492" s="58" t="s">
        <v>762</v>
      </c>
      <c r="G3492" s="57" t="s">
        <v>96</v>
      </c>
      <c r="H3492" s="58" t="s">
        <v>570</v>
      </c>
      <c r="I3492" s="59" t="s">
        <v>42</v>
      </c>
      <c r="J3492" s="96">
        <v>16.98</v>
      </c>
      <c r="K3492" s="60">
        <f t="shared" si="85"/>
        <v>16.98</v>
      </c>
      <c r="L3492" s="60"/>
      <c r="M3492" s="55" t="s">
        <v>51</v>
      </c>
      <c r="N3492" s="60">
        <f t="shared" si="82"/>
        <v>16.98</v>
      </c>
      <c r="O3492" s="54">
        <v>45915</v>
      </c>
      <c r="P3492" s="97">
        <v>681227</v>
      </c>
      <c r="R3492" t="str">
        <f t="shared" si="84"/>
        <v>Set/25</v>
      </c>
    </row>
    <row r="3493" spans="2:18" ht="15.75" customHeight="1">
      <c r="B3493" s="54">
        <v>45909</v>
      </c>
      <c r="C3493" s="55" t="s">
        <v>425</v>
      </c>
      <c r="D3493" s="55">
        <v>2025</v>
      </c>
      <c r="E3493" s="56">
        <v>4</v>
      </c>
      <c r="F3493" s="58" t="s">
        <v>1168</v>
      </c>
      <c r="G3493" s="57" t="s">
        <v>96</v>
      </c>
      <c r="H3493" s="58" t="s">
        <v>570</v>
      </c>
      <c r="I3493" s="59" t="s">
        <v>42</v>
      </c>
      <c r="J3493" s="96">
        <v>17.760000000000002</v>
      </c>
      <c r="K3493" s="60">
        <f t="shared" si="85"/>
        <v>71.040000000000006</v>
      </c>
      <c r="L3493" s="60"/>
      <c r="M3493" s="55" t="s">
        <v>51</v>
      </c>
      <c r="N3493" s="60">
        <f t="shared" si="82"/>
        <v>71.040000000000006</v>
      </c>
      <c r="O3493" s="54">
        <v>45915</v>
      </c>
      <c r="P3493" s="97">
        <v>681227</v>
      </c>
      <c r="R3493" t="str">
        <f t="shared" si="84"/>
        <v>Set/25</v>
      </c>
    </row>
    <row r="3494" spans="2:18" ht="15.75" customHeight="1">
      <c r="B3494" s="54">
        <v>45909</v>
      </c>
      <c r="C3494" s="55" t="s">
        <v>425</v>
      </c>
      <c r="D3494" s="55">
        <v>2025</v>
      </c>
      <c r="E3494" s="56">
        <v>3</v>
      </c>
      <c r="F3494" s="58" t="s">
        <v>358</v>
      </c>
      <c r="G3494" s="57" t="s">
        <v>96</v>
      </c>
      <c r="H3494" s="58" t="s">
        <v>570</v>
      </c>
      <c r="I3494" s="59" t="s">
        <v>42</v>
      </c>
      <c r="J3494" s="96">
        <v>21</v>
      </c>
      <c r="K3494" s="60">
        <f t="shared" si="85"/>
        <v>63</v>
      </c>
      <c r="L3494" s="60"/>
      <c r="M3494" s="55" t="s">
        <v>51</v>
      </c>
      <c r="N3494" s="60">
        <f t="shared" si="82"/>
        <v>63</v>
      </c>
      <c r="O3494" s="54">
        <v>45915</v>
      </c>
      <c r="P3494" s="97">
        <v>681227</v>
      </c>
      <c r="R3494" t="str">
        <f t="shared" si="84"/>
        <v>Set/25</v>
      </c>
    </row>
    <row r="3495" spans="2:18" ht="15.75" customHeight="1">
      <c r="B3495" s="54">
        <v>45909</v>
      </c>
      <c r="C3495" s="55" t="s">
        <v>425</v>
      </c>
      <c r="D3495" s="55">
        <v>2025</v>
      </c>
      <c r="E3495" s="56">
        <v>1</v>
      </c>
      <c r="F3495" s="58" t="s">
        <v>1169</v>
      </c>
      <c r="G3495" s="57" t="s">
        <v>61</v>
      </c>
      <c r="H3495" s="58" t="s">
        <v>1170</v>
      </c>
      <c r="I3495" s="59" t="s">
        <v>42</v>
      </c>
      <c r="J3495" s="96">
        <v>309</v>
      </c>
      <c r="K3495" s="60">
        <f t="shared" si="85"/>
        <v>309</v>
      </c>
      <c r="L3495" s="60"/>
      <c r="M3495" s="55" t="s">
        <v>43</v>
      </c>
      <c r="N3495" s="60">
        <f t="shared" si="82"/>
        <v>309</v>
      </c>
      <c r="O3495" s="54">
        <v>45909</v>
      </c>
      <c r="P3495" s="97">
        <v>0</v>
      </c>
      <c r="R3495" t="str">
        <f t="shared" si="84"/>
        <v>Set/25</v>
      </c>
    </row>
    <row r="3496" spans="2:18" ht="15.75" customHeight="1">
      <c r="B3496" s="54">
        <v>45909</v>
      </c>
      <c r="C3496" s="55" t="s">
        <v>425</v>
      </c>
      <c r="D3496" s="55">
        <v>2025</v>
      </c>
      <c r="E3496" s="56">
        <v>1</v>
      </c>
      <c r="F3496" s="58" t="s">
        <v>1171</v>
      </c>
      <c r="G3496" s="57" t="s">
        <v>46</v>
      </c>
      <c r="H3496" s="58" t="s">
        <v>910</v>
      </c>
      <c r="I3496" s="59" t="s">
        <v>42</v>
      </c>
      <c r="J3496" s="96">
        <v>345.39</v>
      </c>
      <c r="K3496" s="60">
        <f t="shared" si="85"/>
        <v>345.39</v>
      </c>
      <c r="L3496" s="60"/>
      <c r="M3496" s="55" t="s">
        <v>43</v>
      </c>
      <c r="N3496" s="60">
        <f t="shared" si="82"/>
        <v>345.39</v>
      </c>
      <c r="O3496" s="54">
        <v>45909</v>
      </c>
      <c r="P3496" s="97">
        <v>0</v>
      </c>
      <c r="R3496" t="str">
        <f t="shared" si="84"/>
        <v>Set/25</v>
      </c>
    </row>
    <row r="3497" spans="2:18" ht="15.75" customHeight="1">
      <c r="B3497" s="54">
        <v>45909</v>
      </c>
      <c r="C3497" s="55" t="s">
        <v>425</v>
      </c>
      <c r="D3497" s="55">
        <v>2025</v>
      </c>
      <c r="E3497" s="56">
        <v>9</v>
      </c>
      <c r="F3497" s="58" t="s">
        <v>64</v>
      </c>
      <c r="G3497" s="57" t="s">
        <v>46</v>
      </c>
      <c r="H3497" s="58" t="s">
        <v>65</v>
      </c>
      <c r="I3497" s="59" t="s">
        <v>42</v>
      </c>
      <c r="J3497" s="96">
        <v>32.99</v>
      </c>
      <c r="K3497" s="60">
        <f t="shared" si="85"/>
        <v>296.91000000000003</v>
      </c>
      <c r="L3497" s="60"/>
      <c r="M3497" s="55" t="s">
        <v>43</v>
      </c>
      <c r="N3497" s="60">
        <f t="shared" si="82"/>
        <v>296.91000000000003</v>
      </c>
      <c r="O3497" s="54">
        <v>45930</v>
      </c>
      <c r="P3497" s="97">
        <v>23952</v>
      </c>
      <c r="R3497" t="str">
        <f t="shared" si="84"/>
        <v>Set/25</v>
      </c>
    </row>
    <row r="3498" spans="2:18" ht="15.75" customHeight="1">
      <c r="B3498" s="54">
        <v>45909</v>
      </c>
      <c r="C3498" s="55" t="s">
        <v>425</v>
      </c>
      <c r="D3498" s="55">
        <v>2025</v>
      </c>
      <c r="E3498" s="56">
        <v>7</v>
      </c>
      <c r="F3498" s="58" t="s">
        <v>66</v>
      </c>
      <c r="G3498" s="57" t="s">
        <v>46</v>
      </c>
      <c r="H3498" s="58" t="s">
        <v>65</v>
      </c>
      <c r="I3498" s="59" t="s">
        <v>42</v>
      </c>
      <c r="J3498" s="96">
        <v>27</v>
      </c>
      <c r="K3498" s="60">
        <f t="shared" si="85"/>
        <v>189</v>
      </c>
      <c r="L3498" s="60"/>
      <c r="M3498" s="55" t="s">
        <v>43</v>
      </c>
      <c r="N3498" s="60">
        <f t="shared" si="82"/>
        <v>189</v>
      </c>
      <c r="O3498" s="54">
        <v>45930</v>
      </c>
      <c r="P3498" s="97">
        <v>23952</v>
      </c>
      <c r="R3498" t="str">
        <f t="shared" si="84"/>
        <v>Set/25</v>
      </c>
    </row>
    <row r="3499" spans="2:18" ht="15.75" customHeight="1">
      <c r="B3499" s="54">
        <v>45909</v>
      </c>
      <c r="C3499" s="55" t="s">
        <v>425</v>
      </c>
      <c r="D3499" s="55">
        <v>2025</v>
      </c>
      <c r="E3499" s="56">
        <v>2</v>
      </c>
      <c r="F3499" s="58" t="s">
        <v>1036</v>
      </c>
      <c r="G3499" s="57" t="s">
        <v>46</v>
      </c>
      <c r="H3499" s="58" t="s">
        <v>65</v>
      </c>
      <c r="I3499" s="59" t="s">
        <v>42</v>
      </c>
      <c r="J3499" s="96">
        <v>35.99</v>
      </c>
      <c r="K3499" s="60">
        <f t="shared" si="85"/>
        <v>71.98</v>
      </c>
      <c r="L3499" s="60"/>
      <c r="M3499" s="55" t="s">
        <v>43</v>
      </c>
      <c r="N3499" s="60">
        <f t="shared" si="82"/>
        <v>71.98</v>
      </c>
      <c r="O3499" s="54">
        <v>45930</v>
      </c>
      <c r="P3499" s="97">
        <v>23952</v>
      </c>
      <c r="R3499" t="str">
        <f t="shared" si="84"/>
        <v>Set/25</v>
      </c>
    </row>
    <row r="3500" spans="2:18" ht="15.75" customHeight="1">
      <c r="B3500" s="54">
        <v>45911</v>
      </c>
      <c r="C3500" s="55" t="s">
        <v>425</v>
      </c>
      <c r="D3500" s="55">
        <v>2025</v>
      </c>
      <c r="E3500" s="56">
        <v>5</v>
      </c>
      <c r="F3500" s="58" t="s">
        <v>64</v>
      </c>
      <c r="G3500" s="57" t="s">
        <v>46</v>
      </c>
      <c r="H3500" s="58" t="s">
        <v>65</v>
      </c>
      <c r="I3500" s="59" t="s">
        <v>42</v>
      </c>
      <c r="J3500" s="96">
        <v>32.99</v>
      </c>
      <c r="K3500" s="60">
        <f t="shared" si="85"/>
        <v>164.95000000000002</v>
      </c>
      <c r="L3500" s="60"/>
      <c r="M3500" s="55" t="s">
        <v>43</v>
      </c>
      <c r="N3500" s="60">
        <f t="shared" si="82"/>
        <v>164.95000000000002</v>
      </c>
      <c r="O3500" s="54">
        <v>45930</v>
      </c>
      <c r="P3500" s="97">
        <v>24004</v>
      </c>
      <c r="R3500" t="str">
        <f t="shared" si="84"/>
        <v>Set/25</v>
      </c>
    </row>
    <row r="3501" spans="2:18" ht="15.75" customHeight="1">
      <c r="B3501" s="54">
        <v>45911</v>
      </c>
      <c r="C3501" s="55" t="s">
        <v>425</v>
      </c>
      <c r="D3501" s="55">
        <v>2025</v>
      </c>
      <c r="E3501" s="56">
        <v>5</v>
      </c>
      <c r="F3501" s="58" t="s">
        <v>66</v>
      </c>
      <c r="G3501" s="57" t="s">
        <v>46</v>
      </c>
      <c r="H3501" s="58" t="s">
        <v>65</v>
      </c>
      <c r="I3501" s="59" t="s">
        <v>42</v>
      </c>
      <c r="J3501" s="96">
        <v>27</v>
      </c>
      <c r="K3501" s="60">
        <f t="shared" si="85"/>
        <v>135</v>
      </c>
      <c r="L3501" s="60"/>
      <c r="M3501" s="55" t="s">
        <v>43</v>
      </c>
      <c r="N3501" s="60">
        <f t="shared" si="82"/>
        <v>135</v>
      </c>
      <c r="O3501" s="54">
        <v>45930</v>
      </c>
      <c r="P3501" s="97">
        <v>24004</v>
      </c>
      <c r="R3501" t="str">
        <f t="shared" si="84"/>
        <v>Set/25</v>
      </c>
    </row>
    <row r="3502" spans="2:18" ht="15.75" customHeight="1">
      <c r="B3502" s="54">
        <v>45911</v>
      </c>
      <c r="C3502" s="55" t="s">
        <v>425</v>
      </c>
      <c r="D3502" s="55">
        <v>2025</v>
      </c>
      <c r="E3502" s="56">
        <v>6</v>
      </c>
      <c r="F3502" s="58" t="s">
        <v>462</v>
      </c>
      <c r="G3502" s="57" t="s">
        <v>46</v>
      </c>
      <c r="H3502" s="58" t="s">
        <v>223</v>
      </c>
      <c r="I3502" s="59" t="s">
        <v>42</v>
      </c>
      <c r="J3502" s="96">
        <v>159.99</v>
      </c>
      <c r="K3502" s="60">
        <f t="shared" si="85"/>
        <v>959.94</v>
      </c>
      <c r="L3502" s="60"/>
      <c r="M3502" s="55" t="s">
        <v>51</v>
      </c>
      <c r="N3502" s="60">
        <f t="shared" si="82"/>
        <v>959.94</v>
      </c>
      <c r="O3502" s="54">
        <v>45918</v>
      </c>
      <c r="P3502" s="97">
        <v>1450390</v>
      </c>
      <c r="R3502" t="str">
        <f t="shared" si="84"/>
        <v>Set/25</v>
      </c>
    </row>
    <row r="3503" spans="2:18" ht="15.75" customHeight="1">
      <c r="B3503" s="54">
        <v>45911</v>
      </c>
      <c r="C3503" s="55" t="s">
        <v>425</v>
      </c>
      <c r="D3503" s="55">
        <v>2025</v>
      </c>
      <c r="E3503" s="56">
        <v>3</v>
      </c>
      <c r="F3503" s="58" t="s">
        <v>204</v>
      </c>
      <c r="G3503" s="57" t="s">
        <v>93</v>
      </c>
      <c r="H3503" s="58" t="s">
        <v>499</v>
      </c>
      <c r="I3503" s="59" t="s">
        <v>42</v>
      </c>
      <c r="J3503" s="96">
        <v>102.44</v>
      </c>
      <c r="K3503" s="60">
        <f t="shared" si="85"/>
        <v>307.32</v>
      </c>
      <c r="L3503" s="60"/>
      <c r="M3503" s="55" t="s">
        <v>51</v>
      </c>
      <c r="N3503" s="60">
        <f t="shared" si="82"/>
        <v>307.32</v>
      </c>
      <c r="O3503" s="54">
        <v>45932</v>
      </c>
      <c r="P3503" s="97">
        <v>78619</v>
      </c>
      <c r="R3503" t="str">
        <f t="shared" si="84"/>
        <v>Set/25</v>
      </c>
    </row>
    <row r="3504" spans="2:18" ht="15.75" customHeight="1">
      <c r="B3504" s="54">
        <v>45912</v>
      </c>
      <c r="C3504" s="55" t="s">
        <v>425</v>
      </c>
      <c r="D3504" s="55">
        <v>2025</v>
      </c>
      <c r="E3504" s="56">
        <v>8</v>
      </c>
      <c r="F3504" s="58" t="s">
        <v>486</v>
      </c>
      <c r="G3504" s="57" t="s">
        <v>46</v>
      </c>
      <c r="H3504" s="58" t="s">
        <v>220</v>
      </c>
      <c r="I3504" s="59" t="s">
        <v>42</v>
      </c>
      <c r="J3504" s="96">
        <v>6.5</v>
      </c>
      <c r="K3504" s="60">
        <f t="shared" si="85"/>
        <v>52</v>
      </c>
      <c r="L3504" s="60"/>
      <c r="M3504" s="55" t="s">
        <v>43</v>
      </c>
      <c r="N3504" s="60">
        <f t="shared" si="82"/>
        <v>52</v>
      </c>
      <c r="O3504" s="54">
        <v>45915</v>
      </c>
      <c r="P3504" s="97">
        <v>27731</v>
      </c>
      <c r="R3504" t="str">
        <f t="shared" si="84"/>
        <v>Set/25</v>
      </c>
    </row>
    <row r="3505" spans="2:18" ht="15.75" customHeight="1">
      <c r="B3505" s="54">
        <v>45912</v>
      </c>
      <c r="C3505" s="55" t="s">
        <v>425</v>
      </c>
      <c r="D3505" s="55">
        <v>2025</v>
      </c>
      <c r="E3505" s="56">
        <v>2</v>
      </c>
      <c r="F3505" s="58" t="s">
        <v>391</v>
      </c>
      <c r="G3505" s="57" t="s">
        <v>46</v>
      </c>
      <c r="H3505" s="58" t="s">
        <v>220</v>
      </c>
      <c r="I3505" s="59" t="s">
        <v>42</v>
      </c>
      <c r="J3505" s="96">
        <v>7</v>
      </c>
      <c r="K3505" s="60">
        <f t="shared" si="85"/>
        <v>14</v>
      </c>
      <c r="L3505" s="60"/>
      <c r="M3505" s="55" t="s">
        <v>43</v>
      </c>
      <c r="N3505" s="60">
        <f t="shared" si="82"/>
        <v>14</v>
      </c>
      <c r="O3505" s="54">
        <v>45915</v>
      </c>
      <c r="P3505" s="97">
        <v>27731</v>
      </c>
      <c r="R3505" t="str">
        <f t="shared" si="84"/>
        <v>Set/25</v>
      </c>
    </row>
    <row r="3506" spans="2:18" ht="15.75" customHeight="1">
      <c r="B3506" s="54">
        <v>45912</v>
      </c>
      <c r="C3506" s="55" t="s">
        <v>425</v>
      </c>
      <c r="D3506" s="55">
        <v>2025</v>
      </c>
      <c r="E3506" s="56">
        <v>3</v>
      </c>
      <c r="F3506" s="58" t="s">
        <v>1035</v>
      </c>
      <c r="G3506" s="57" t="s">
        <v>46</v>
      </c>
      <c r="H3506" s="58" t="s">
        <v>220</v>
      </c>
      <c r="I3506" s="59" t="s">
        <v>42</v>
      </c>
      <c r="J3506" s="96">
        <v>2</v>
      </c>
      <c r="K3506" s="60">
        <f t="shared" si="85"/>
        <v>6</v>
      </c>
      <c r="L3506" s="60"/>
      <c r="M3506" s="55" t="s">
        <v>43</v>
      </c>
      <c r="N3506" s="60">
        <f t="shared" si="82"/>
        <v>6</v>
      </c>
      <c r="O3506" s="54">
        <v>45915</v>
      </c>
      <c r="P3506" s="97">
        <v>27731</v>
      </c>
      <c r="R3506" t="str">
        <f t="shared" si="84"/>
        <v>Set/25</v>
      </c>
    </row>
    <row r="3507" spans="2:18" ht="15.75" customHeight="1">
      <c r="B3507" s="54">
        <v>45912</v>
      </c>
      <c r="C3507" s="55" t="s">
        <v>425</v>
      </c>
      <c r="D3507" s="55">
        <v>2025</v>
      </c>
      <c r="E3507" s="56">
        <v>1</v>
      </c>
      <c r="F3507" s="58" t="s">
        <v>1172</v>
      </c>
      <c r="G3507" s="57" t="s">
        <v>46</v>
      </c>
      <c r="H3507" s="58" t="s">
        <v>220</v>
      </c>
      <c r="I3507" s="59" t="s">
        <v>42</v>
      </c>
      <c r="J3507" s="96">
        <v>33</v>
      </c>
      <c r="K3507" s="60">
        <f t="shared" si="85"/>
        <v>33</v>
      </c>
      <c r="L3507" s="60"/>
      <c r="M3507" s="55" t="s">
        <v>43</v>
      </c>
      <c r="N3507" s="60">
        <f t="shared" si="82"/>
        <v>33</v>
      </c>
      <c r="O3507" s="54">
        <v>45915</v>
      </c>
      <c r="P3507" s="97">
        <v>27731</v>
      </c>
      <c r="R3507" t="str">
        <f t="shared" si="84"/>
        <v>Set/25</v>
      </c>
    </row>
    <row r="3508" spans="2:18" ht="15.75" customHeight="1">
      <c r="B3508" s="54">
        <v>45912</v>
      </c>
      <c r="C3508" s="55" t="s">
        <v>425</v>
      </c>
      <c r="D3508" s="55">
        <v>2025</v>
      </c>
      <c r="E3508" s="56">
        <v>5</v>
      </c>
      <c r="F3508" s="58" t="s">
        <v>836</v>
      </c>
      <c r="G3508" s="57" t="s">
        <v>40</v>
      </c>
      <c r="H3508" s="58" t="s">
        <v>220</v>
      </c>
      <c r="I3508" s="59" t="s">
        <v>42</v>
      </c>
      <c r="J3508" s="96">
        <v>0.8</v>
      </c>
      <c r="K3508" s="60">
        <f t="shared" si="85"/>
        <v>4</v>
      </c>
      <c r="L3508" s="60"/>
      <c r="M3508" s="55" t="s">
        <v>43</v>
      </c>
      <c r="N3508" s="60">
        <f t="shared" si="82"/>
        <v>4</v>
      </c>
      <c r="O3508" s="54">
        <v>45915</v>
      </c>
      <c r="P3508" s="97">
        <v>27731</v>
      </c>
      <c r="R3508" t="str">
        <f t="shared" si="84"/>
        <v>Set/25</v>
      </c>
    </row>
    <row r="3509" spans="2:18" ht="15.75" customHeight="1">
      <c r="B3509" s="54">
        <v>45912</v>
      </c>
      <c r="C3509" s="55" t="s">
        <v>425</v>
      </c>
      <c r="D3509" s="55">
        <v>2025</v>
      </c>
      <c r="E3509" s="56">
        <v>4</v>
      </c>
      <c r="F3509" s="58" t="s">
        <v>985</v>
      </c>
      <c r="G3509" s="57" t="s">
        <v>40</v>
      </c>
      <c r="H3509" s="58" t="s">
        <v>220</v>
      </c>
      <c r="I3509" s="59" t="s">
        <v>42</v>
      </c>
      <c r="J3509" s="96">
        <v>3.15</v>
      </c>
      <c r="K3509" s="60">
        <f t="shared" si="85"/>
        <v>12.6</v>
      </c>
      <c r="L3509" s="60"/>
      <c r="M3509" s="55" t="s">
        <v>43</v>
      </c>
      <c r="N3509" s="60">
        <f t="shared" si="82"/>
        <v>12.6</v>
      </c>
      <c r="O3509" s="54">
        <v>45915</v>
      </c>
      <c r="P3509" s="97">
        <v>27731</v>
      </c>
      <c r="R3509" t="str">
        <f t="shared" si="84"/>
        <v>Set/25</v>
      </c>
    </row>
    <row r="3510" spans="2:18" ht="15.75" customHeight="1">
      <c r="B3510" s="54">
        <v>45912</v>
      </c>
      <c r="C3510" s="55" t="s">
        <v>425</v>
      </c>
      <c r="D3510" s="55">
        <v>2025</v>
      </c>
      <c r="E3510" s="56">
        <v>1</v>
      </c>
      <c r="F3510" s="58" t="s">
        <v>355</v>
      </c>
      <c r="G3510" s="57" t="s">
        <v>40</v>
      </c>
      <c r="H3510" s="58" t="s">
        <v>220</v>
      </c>
      <c r="I3510" s="59" t="s">
        <v>42</v>
      </c>
      <c r="J3510" s="96">
        <v>148</v>
      </c>
      <c r="K3510" s="60">
        <f t="shared" si="85"/>
        <v>148</v>
      </c>
      <c r="L3510" s="60"/>
      <c r="M3510" s="55" t="s">
        <v>43</v>
      </c>
      <c r="N3510" s="60">
        <f t="shared" si="82"/>
        <v>148</v>
      </c>
      <c r="O3510" s="54">
        <v>45915</v>
      </c>
      <c r="P3510" s="97">
        <v>27731</v>
      </c>
      <c r="R3510" t="str">
        <f t="shared" si="84"/>
        <v>Set/25</v>
      </c>
    </row>
    <row r="3511" spans="2:18" ht="15.75" customHeight="1">
      <c r="B3511" s="54">
        <v>45912</v>
      </c>
      <c r="C3511" s="55" t="s">
        <v>425</v>
      </c>
      <c r="D3511" s="55">
        <v>2025</v>
      </c>
      <c r="E3511" s="56">
        <v>8</v>
      </c>
      <c r="F3511" s="58" t="s">
        <v>64</v>
      </c>
      <c r="G3511" s="57" t="s">
        <v>46</v>
      </c>
      <c r="H3511" s="58" t="s">
        <v>65</v>
      </c>
      <c r="I3511" s="59" t="s">
        <v>42</v>
      </c>
      <c r="J3511" s="96">
        <v>32.99</v>
      </c>
      <c r="K3511" s="60">
        <f t="shared" si="85"/>
        <v>263.92</v>
      </c>
      <c r="L3511" s="60"/>
      <c r="M3511" s="55" t="s">
        <v>43</v>
      </c>
      <c r="N3511" s="60">
        <f t="shared" si="82"/>
        <v>263.92</v>
      </c>
      <c r="O3511" s="54">
        <v>45930</v>
      </c>
      <c r="P3511" s="97">
        <v>24031</v>
      </c>
      <c r="R3511" t="str">
        <f t="shared" si="84"/>
        <v>Set/25</v>
      </c>
    </row>
    <row r="3512" spans="2:18" ht="15.75" customHeight="1">
      <c r="B3512" s="54">
        <v>45912</v>
      </c>
      <c r="C3512" s="55" t="s">
        <v>425</v>
      </c>
      <c r="D3512" s="55">
        <v>2025</v>
      </c>
      <c r="E3512" s="56">
        <v>5</v>
      </c>
      <c r="F3512" s="58" t="s">
        <v>66</v>
      </c>
      <c r="G3512" s="57" t="s">
        <v>46</v>
      </c>
      <c r="H3512" s="58" t="s">
        <v>65</v>
      </c>
      <c r="I3512" s="59" t="s">
        <v>42</v>
      </c>
      <c r="J3512" s="96">
        <v>27</v>
      </c>
      <c r="K3512" s="60">
        <f t="shared" si="85"/>
        <v>135</v>
      </c>
      <c r="L3512" s="60"/>
      <c r="M3512" s="55" t="s">
        <v>43</v>
      </c>
      <c r="N3512" s="60">
        <f t="shared" si="82"/>
        <v>135</v>
      </c>
      <c r="O3512" s="54">
        <v>45930</v>
      </c>
      <c r="P3512" s="97">
        <v>24031</v>
      </c>
      <c r="R3512" t="str">
        <f t="shared" si="84"/>
        <v>Set/25</v>
      </c>
    </row>
    <row r="3513" spans="2:18" ht="15.75" customHeight="1">
      <c r="B3513" s="54">
        <v>45912</v>
      </c>
      <c r="C3513" s="55" t="s">
        <v>425</v>
      </c>
      <c r="D3513" s="55">
        <v>2025</v>
      </c>
      <c r="E3513" s="56">
        <v>2</v>
      </c>
      <c r="F3513" s="58" t="s">
        <v>1036</v>
      </c>
      <c r="G3513" s="57" t="s">
        <v>46</v>
      </c>
      <c r="H3513" s="58" t="s">
        <v>65</v>
      </c>
      <c r="I3513" s="59" t="s">
        <v>42</v>
      </c>
      <c r="J3513" s="96">
        <v>35.99</v>
      </c>
      <c r="K3513" s="60">
        <f t="shared" si="85"/>
        <v>71.98</v>
      </c>
      <c r="L3513" s="60"/>
      <c r="M3513" s="55" t="s">
        <v>43</v>
      </c>
      <c r="N3513" s="60">
        <f t="shared" si="82"/>
        <v>71.98</v>
      </c>
      <c r="O3513" s="54">
        <v>45930</v>
      </c>
      <c r="P3513" s="97">
        <v>24031</v>
      </c>
      <c r="R3513" t="str">
        <f t="shared" si="84"/>
        <v>Set/25</v>
      </c>
    </row>
    <row r="3514" spans="2:18" ht="15.75" customHeight="1">
      <c r="B3514" s="54">
        <v>45912</v>
      </c>
      <c r="C3514" s="55" t="s">
        <v>425</v>
      </c>
      <c r="D3514" s="55">
        <v>2025</v>
      </c>
      <c r="E3514" s="56">
        <v>10</v>
      </c>
      <c r="F3514" s="58" t="s">
        <v>81</v>
      </c>
      <c r="G3514" s="57" t="s">
        <v>77</v>
      </c>
      <c r="H3514" s="58" t="s">
        <v>78</v>
      </c>
      <c r="I3514" s="59" t="s">
        <v>42</v>
      </c>
      <c r="J3514" s="96">
        <v>510</v>
      </c>
      <c r="K3514" s="60">
        <f t="shared" si="85"/>
        <v>5100</v>
      </c>
      <c r="L3514" s="60"/>
      <c r="M3514" s="55" t="s">
        <v>43</v>
      </c>
      <c r="N3514" s="60">
        <f t="shared" si="82"/>
        <v>5100</v>
      </c>
      <c r="O3514" s="54">
        <v>45916</v>
      </c>
      <c r="P3514" s="97">
        <v>1747</v>
      </c>
      <c r="R3514" t="str">
        <f t="shared" si="84"/>
        <v>Set/25</v>
      </c>
    </row>
    <row r="3515" spans="2:18" ht="15.75" customHeight="1">
      <c r="B3515" s="54">
        <v>45912</v>
      </c>
      <c r="C3515" s="55" t="s">
        <v>425</v>
      </c>
      <c r="D3515" s="55">
        <v>2025</v>
      </c>
      <c r="E3515" s="56">
        <v>1</v>
      </c>
      <c r="F3515" s="58" t="s">
        <v>536</v>
      </c>
      <c r="G3515" s="57" t="s">
        <v>46</v>
      </c>
      <c r="H3515" s="58" t="s">
        <v>1173</v>
      </c>
      <c r="I3515" s="59" t="s">
        <v>42</v>
      </c>
      <c r="J3515" s="96">
        <v>94.5</v>
      </c>
      <c r="K3515" s="60">
        <f t="shared" si="85"/>
        <v>94.5</v>
      </c>
      <c r="L3515" s="60"/>
      <c r="M3515" s="55" t="s">
        <v>43</v>
      </c>
      <c r="N3515" s="60">
        <f t="shared" si="82"/>
        <v>94.5</v>
      </c>
      <c r="O3515" s="54">
        <v>45912</v>
      </c>
      <c r="P3515" s="97">
        <v>0</v>
      </c>
      <c r="R3515" t="str">
        <f t="shared" si="84"/>
        <v>Set/25</v>
      </c>
    </row>
    <row r="3516" spans="2:18" ht="15.75" customHeight="1">
      <c r="B3516" s="54">
        <v>45912</v>
      </c>
      <c r="C3516" s="55" t="s">
        <v>425</v>
      </c>
      <c r="D3516" s="55">
        <v>2025</v>
      </c>
      <c r="E3516" s="56">
        <v>1</v>
      </c>
      <c r="F3516" s="58" t="s">
        <v>1174</v>
      </c>
      <c r="G3516" s="57" t="s">
        <v>57</v>
      </c>
      <c r="H3516" s="58" t="s">
        <v>163</v>
      </c>
      <c r="I3516" s="59" t="s">
        <v>42</v>
      </c>
      <c r="J3516" s="96">
        <v>275</v>
      </c>
      <c r="K3516" s="60">
        <f t="shared" si="85"/>
        <v>275</v>
      </c>
      <c r="L3516" s="60"/>
      <c r="M3516" s="55" t="s">
        <v>43</v>
      </c>
      <c r="N3516" s="60">
        <f t="shared" si="82"/>
        <v>275</v>
      </c>
      <c r="O3516" s="54">
        <v>45912</v>
      </c>
      <c r="P3516" s="97">
        <v>0</v>
      </c>
      <c r="R3516" t="str">
        <f t="shared" si="84"/>
        <v>Set/25</v>
      </c>
    </row>
    <row r="3517" spans="2:18" ht="15.75" customHeight="1">
      <c r="B3517" s="54">
        <v>45912</v>
      </c>
      <c r="C3517" s="55" t="s">
        <v>425</v>
      </c>
      <c r="D3517" s="55">
        <v>2025</v>
      </c>
      <c r="E3517" s="56">
        <v>1</v>
      </c>
      <c r="F3517" s="58" t="s">
        <v>1175</v>
      </c>
      <c r="G3517" s="57" t="s">
        <v>53</v>
      </c>
      <c r="H3517" s="58" t="s">
        <v>54</v>
      </c>
      <c r="I3517" s="59" t="s">
        <v>42</v>
      </c>
      <c r="J3517" s="96">
        <v>59.9</v>
      </c>
      <c r="K3517" s="60">
        <f t="shared" si="85"/>
        <v>59.9</v>
      </c>
      <c r="L3517" s="60"/>
      <c r="M3517" s="55" t="s">
        <v>43</v>
      </c>
      <c r="N3517" s="60">
        <f t="shared" si="82"/>
        <v>59.9</v>
      </c>
      <c r="O3517" s="54">
        <v>45912</v>
      </c>
      <c r="P3517" s="97">
        <v>0</v>
      </c>
      <c r="R3517" t="str">
        <f t="shared" si="84"/>
        <v>Set/25</v>
      </c>
    </row>
    <row r="3518" spans="2:18" ht="15.75" customHeight="1">
      <c r="B3518" s="54">
        <v>45912</v>
      </c>
      <c r="C3518" s="55" t="s">
        <v>425</v>
      </c>
      <c r="D3518" s="55">
        <v>2025</v>
      </c>
      <c r="E3518" s="56">
        <v>1</v>
      </c>
      <c r="F3518" s="58" t="s">
        <v>1176</v>
      </c>
      <c r="G3518" s="57" t="s">
        <v>53</v>
      </c>
      <c r="H3518" s="58" t="s">
        <v>54</v>
      </c>
      <c r="I3518" s="59" t="s">
        <v>42</v>
      </c>
      <c r="J3518" s="96">
        <v>21.83</v>
      </c>
      <c r="K3518" s="60">
        <f t="shared" si="85"/>
        <v>21.83</v>
      </c>
      <c r="L3518" s="60"/>
      <c r="M3518" s="55" t="s">
        <v>51</v>
      </c>
      <c r="N3518" s="60">
        <f t="shared" si="82"/>
        <v>21.83</v>
      </c>
      <c r="O3518" s="54">
        <v>45930</v>
      </c>
      <c r="P3518" s="97">
        <v>446379</v>
      </c>
      <c r="R3518" t="str">
        <f t="shared" si="84"/>
        <v>Set/25</v>
      </c>
    </row>
    <row r="3519" spans="2:18" ht="15.75" customHeight="1">
      <c r="B3519" s="54">
        <v>45913</v>
      </c>
      <c r="C3519" s="55" t="s">
        <v>425</v>
      </c>
      <c r="D3519" s="55">
        <v>2025</v>
      </c>
      <c r="E3519" s="56">
        <v>1</v>
      </c>
      <c r="F3519" s="58" t="s">
        <v>803</v>
      </c>
      <c r="G3519" s="57" t="s">
        <v>108</v>
      </c>
      <c r="H3519" s="58" t="s">
        <v>694</v>
      </c>
      <c r="I3519" s="59" t="s">
        <v>42</v>
      </c>
      <c r="J3519" s="96">
        <v>1100</v>
      </c>
      <c r="K3519" s="60">
        <f t="shared" si="85"/>
        <v>1100</v>
      </c>
      <c r="L3519" s="60"/>
      <c r="M3519" s="55" t="s">
        <v>43</v>
      </c>
      <c r="N3519" s="60">
        <f t="shared" si="82"/>
        <v>1100</v>
      </c>
      <c r="O3519" s="54">
        <v>45913</v>
      </c>
      <c r="P3519" s="97">
        <v>0</v>
      </c>
      <c r="R3519" t="str">
        <f t="shared" si="84"/>
        <v>Set/25</v>
      </c>
    </row>
    <row r="3520" spans="2:18" ht="15.75" customHeight="1">
      <c r="B3520" s="54">
        <v>45913</v>
      </c>
      <c r="C3520" s="55" t="s">
        <v>425</v>
      </c>
      <c r="D3520" s="55">
        <v>2025</v>
      </c>
      <c r="E3520" s="56">
        <v>1</v>
      </c>
      <c r="F3520" s="58" t="s">
        <v>1177</v>
      </c>
      <c r="G3520" s="57" t="s">
        <v>61</v>
      </c>
      <c r="H3520" s="58" t="s">
        <v>342</v>
      </c>
      <c r="I3520" s="59" t="s">
        <v>42</v>
      </c>
      <c r="J3520" s="96">
        <v>29.46</v>
      </c>
      <c r="K3520" s="60">
        <f t="shared" si="85"/>
        <v>29.46</v>
      </c>
      <c r="L3520" s="60"/>
      <c r="M3520" s="55" t="s">
        <v>43</v>
      </c>
      <c r="N3520" s="60">
        <f t="shared" si="82"/>
        <v>29.46</v>
      </c>
      <c r="O3520" s="54">
        <v>45912</v>
      </c>
      <c r="P3520" s="97">
        <v>0</v>
      </c>
      <c r="R3520" t="str">
        <f t="shared" si="84"/>
        <v>Set/25</v>
      </c>
    </row>
    <row r="3521" spans="2:18" ht="15.75" customHeight="1">
      <c r="B3521" s="54">
        <v>45913</v>
      </c>
      <c r="C3521" s="55" t="s">
        <v>425</v>
      </c>
      <c r="D3521" s="55">
        <v>2025</v>
      </c>
      <c r="E3521" s="56">
        <v>9</v>
      </c>
      <c r="F3521" s="58" t="s">
        <v>64</v>
      </c>
      <c r="G3521" s="57" t="s">
        <v>46</v>
      </c>
      <c r="H3521" s="58" t="s">
        <v>65</v>
      </c>
      <c r="I3521" s="59" t="s">
        <v>42</v>
      </c>
      <c r="J3521" s="96">
        <v>32.99</v>
      </c>
      <c r="K3521" s="60">
        <f t="shared" si="85"/>
        <v>296.91000000000003</v>
      </c>
      <c r="L3521" s="60"/>
      <c r="M3521" s="55" t="s">
        <v>43</v>
      </c>
      <c r="N3521" s="60">
        <f t="shared" si="82"/>
        <v>296.91000000000003</v>
      </c>
      <c r="O3521" s="54">
        <v>45930</v>
      </c>
      <c r="P3521" s="97">
        <v>24072</v>
      </c>
      <c r="R3521" t="str">
        <f t="shared" si="84"/>
        <v>Set/25</v>
      </c>
    </row>
    <row r="3522" spans="2:18" ht="15.75" customHeight="1">
      <c r="B3522" s="54">
        <v>45913</v>
      </c>
      <c r="C3522" s="55" t="s">
        <v>425</v>
      </c>
      <c r="D3522" s="55">
        <v>2025</v>
      </c>
      <c r="E3522" s="56">
        <v>7</v>
      </c>
      <c r="F3522" s="58" t="s">
        <v>66</v>
      </c>
      <c r="G3522" s="57" t="s">
        <v>46</v>
      </c>
      <c r="H3522" s="58" t="s">
        <v>65</v>
      </c>
      <c r="I3522" s="59" t="s">
        <v>42</v>
      </c>
      <c r="J3522" s="96">
        <v>27</v>
      </c>
      <c r="K3522" s="60">
        <f t="shared" si="85"/>
        <v>189</v>
      </c>
      <c r="L3522" s="60"/>
      <c r="M3522" s="55" t="s">
        <v>43</v>
      </c>
      <c r="N3522" s="60">
        <f t="shared" si="82"/>
        <v>189</v>
      </c>
      <c r="O3522" s="54">
        <v>45930</v>
      </c>
      <c r="P3522" s="97">
        <v>24072</v>
      </c>
      <c r="R3522" t="str">
        <f t="shared" si="84"/>
        <v>Set/25</v>
      </c>
    </row>
    <row r="3523" spans="2:18" ht="15.75" customHeight="1">
      <c r="B3523" s="54">
        <v>45913</v>
      </c>
      <c r="C3523" s="55" t="s">
        <v>425</v>
      </c>
      <c r="D3523" s="55">
        <v>2025</v>
      </c>
      <c r="E3523" s="56">
        <v>3</v>
      </c>
      <c r="F3523" s="58" t="s">
        <v>1036</v>
      </c>
      <c r="G3523" s="57" t="s">
        <v>46</v>
      </c>
      <c r="H3523" s="58" t="s">
        <v>65</v>
      </c>
      <c r="I3523" s="59" t="s">
        <v>42</v>
      </c>
      <c r="J3523" s="96">
        <v>35.99</v>
      </c>
      <c r="K3523" s="60">
        <f t="shared" si="85"/>
        <v>107.97</v>
      </c>
      <c r="L3523" s="60"/>
      <c r="M3523" s="55" t="s">
        <v>43</v>
      </c>
      <c r="N3523" s="60">
        <f t="shared" si="82"/>
        <v>107.97</v>
      </c>
      <c r="O3523" s="54">
        <v>45930</v>
      </c>
      <c r="P3523" s="97">
        <v>24072</v>
      </c>
      <c r="R3523" t="str">
        <f t="shared" ref="R3523:R3586" si="86">IF(B3523="","",PROPER(TEXT(B3523,"mmm/aa")))</f>
        <v>Set/25</v>
      </c>
    </row>
    <row r="3524" spans="2:18" ht="15.75" customHeight="1">
      <c r="B3524" s="54">
        <v>45913</v>
      </c>
      <c r="C3524" s="55" t="s">
        <v>425</v>
      </c>
      <c r="D3524" s="55">
        <v>2025</v>
      </c>
      <c r="E3524" s="56">
        <v>1</v>
      </c>
      <c r="F3524" s="58" t="s">
        <v>355</v>
      </c>
      <c r="G3524" s="57" t="s">
        <v>40</v>
      </c>
      <c r="H3524" s="58" t="s">
        <v>220</v>
      </c>
      <c r="I3524" s="59" t="s">
        <v>42</v>
      </c>
      <c r="J3524" s="96">
        <v>150</v>
      </c>
      <c r="K3524" s="60">
        <f t="shared" si="85"/>
        <v>150</v>
      </c>
      <c r="L3524" s="60"/>
      <c r="M3524" s="55" t="s">
        <v>43</v>
      </c>
      <c r="N3524" s="60">
        <f t="shared" si="82"/>
        <v>150</v>
      </c>
      <c r="O3524" s="54">
        <v>45930</v>
      </c>
      <c r="P3524" s="97">
        <v>27769</v>
      </c>
      <c r="R3524" t="str">
        <f t="shared" si="86"/>
        <v>Set/25</v>
      </c>
    </row>
    <row r="3525" spans="2:18" ht="15.75" customHeight="1">
      <c r="B3525" s="54">
        <v>45913</v>
      </c>
      <c r="C3525" s="55" t="s">
        <v>425</v>
      </c>
      <c r="D3525" s="55">
        <v>2025</v>
      </c>
      <c r="E3525" s="56">
        <v>1</v>
      </c>
      <c r="F3525" s="58" t="s">
        <v>744</v>
      </c>
      <c r="G3525" s="57" t="s">
        <v>46</v>
      </c>
      <c r="H3525" s="58" t="s">
        <v>220</v>
      </c>
      <c r="I3525" s="59" t="s">
        <v>42</v>
      </c>
      <c r="J3525" s="96">
        <v>6</v>
      </c>
      <c r="K3525" s="60">
        <f t="shared" si="85"/>
        <v>6</v>
      </c>
      <c r="L3525" s="60"/>
      <c r="M3525" s="55" t="s">
        <v>43</v>
      </c>
      <c r="N3525" s="60">
        <f t="shared" si="82"/>
        <v>6</v>
      </c>
      <c r="O3525" s="54">
        <v>45930</v>
      </c>
      <c r="P3525" s="97">
        <v>27769</v>
      </c>
      <c r="R3525" t="str">
        <f t="shared" si="86"/>
        <v>Set/25</v>
      </c>
    </row>
    <row r="3526" spans="2:18" ht="15.75" customHeight="1">
      <c r="B3526" s="54">
        <v>45915</v>
      </c>
      <c r="C3526" s="55" t="s">
        <v>425</v>
      </c>
      <c r="D3526" s="55">
        <v>2025</v>
      </c>
      <c r="E3526" s="56">
        <v>2</v>
      </c>
      <c r="F3526" s="58" t="s">
        <v>904</v>
      </c>
      <c r="G3526" s="57" t="s">
        <v>96</v>
      </c>
      <c r="H3526" s="58" t="s">
        <v>570</v>
      </c>
      <c r="I3526" s="59" t="s">
        <v>42</v>
      </c>
      <c r="J3526" s="96">
        <v>35.880000000000003</v>
      </c>
      <c r="K3526" s="60">
        <f t="shared" si="85"/>
        <v>71.760000000000005</v>
      </c>
      <c r="L3526" s="60"/>
      <c r="M3526" s="55" t="s">
        <v>51</v>
      </c>
      <c r="N3526" s="60">
        <f t="shared" si="82"/>
        <v>71.760000000000005</v>
      </c>
      <c r="O3526" s="54">
        <v>45921</v>
      </c>
      <c r="P3526" s="97">
        <v>682698</v>
      </c>
      <c r="R3526" t="str">
        <f t="shared" si="86"/>
        <v>Set/25</v>
      </c>
    </row>
    <row r="3527" spans="2:18" ht="15.75" customHeight="1">
      <c r="B3527" s="54">
        <v>45915</v>
      </c>
      <c r="C3527" s="55" t="s">
        <v>425</v>
      </c>
      <c r="D3527" s="55">
        <v>2025</v>
      </c>
      <c r="E3527" s="56">
        <v>20</v>
      </c>
      <c r="F3527" s="58" t="s">
        <v>615</v>
      </c>
      <c r="G3527" s="57" t="s">
        <v>96</v>
      </c>
      <c r="H3527" s="58" t="s">
        <v>570</v>
      </c>
      <c r="I3527" s="59" t="s">
        <v>42</v>
      </c>
      <c r="J3527" s="96">
        <v>17.940000000000001</v>
      </c>
      <c r="K3527" s="60">
        <f t="shared" si="85"/>
        <v>358.8</v>
      </c>
      <c r="L3527" s="60"/>
      <c r="M3527" s="55" t="s">
        <v>51</v>
      </c>
      <c r="N3527" s="60">
        <f t="shared" si="82"/>
        <v>358.8</v>
      </c>
      <c r="O3527" s="54">
        <v>45921</v>
      </c>
      <c r="P3527" s="97">
        <v>682698</v>
      </c>
      <c r="R3527" t="str">
        <f t="shared" si="86"/>
        <v>Set/25</v>
      </c>
    </row>
    <row r="3528" spans="2:18" ht="15.75" customHeight="1">
      <c r="B3528" s="54">
        <v>45915</v>
      </c>
      <c r="C3528" s="55" t="s">
        <v>425</v>
      </c>
      <c r="D3528" s="55">
        <v>2025</v>
      </c>
      <c r="E3528" s="56">
        <v>3</v>
      </c>
      <c r="F3528" s="58" t="s">
        <v>304</v>
      </c>
      <c r="G3528" s="57" t="s">
        <v>96</v>
      </c>
      <c r="H3528" s="58" t="s">
        <v>570</v>
      </c>
      <c r="I3528" s="59" t="s">
        <v>42</v>
      </c>
      <c r="J3528" s="96">
        <v>19.68</v>
      </c>
      <c r="K3528" s="60">
        <f t="shared" si="85"/>
        <v>59.04</v>
      </c>
      <c r="L3528" s="60"/>
      <c r="M3528" s="55" t="s">
        <v>51</v>
      </c>
      <c r="N3528" s="60">
        <f t="shared" si="82"/>
        <v>59.04</v>
      </c>
      <c r="O3528" s="54">
        <v>45921</v>
      </c>
      <c r="P3528" s="97">
        <v>682698</v>
      </c>
      <c r="R3528" t="str">
        <f t="shared" si="86"/>
        <v>Set/25</v>
      </c>
    </row>
    <row r="3529" spans="2:18" ht="15.75" customHeight="1">
      <c r="B3529" s="54">
        <v>45915</v>
      </c>
      <c r="C3529" s="55" t="s">
        <v>425</v>
      </c>
      <c r="D3529" s="55">
        <v>2025</v>
      </c>
      <c r="E3529" s="56">
        <v>1</v>
      </c>
      <c r="F3529" s="58" t="s">
        <v>305</v>
      </c>
      <c r="G3529" s="57" t="s">
        <v>96</v>
      </c>
      <c r="H3529" s="58" t="s">
        <v>570</v>
      </c>
      <c r="I3529" s="59" t="s">
        <v>42</v>
      </c>
      <c r="J3529" s="96">
        <v>18.66</v>
      </c>
      <c r="K3529" s="60">
        <f t="shared" si="85"/>
        <v>18.66</v>
      </c>
      <c r="L3529" s="60"/>
      <c r="M3529" s="55" t="s">
        <v>51</v>
      </c>
      <c r="N3529" s="60">
        <f t="shared" si="82"/>
        <v>18.66</v>
      </c>
      <c r="O3529" s="54">
        <v>45921</v>
      </c>
      <c r="P3529" s="97">
        <v>682698</v>
      </c>
      <c r="R3529" t="str">
        <f t="shared" si="86"/>
        <v>Set/25</v>
      </c>
    </row>
    <row r="3530" spans="2:18" ht="15.75" customHeight="1">
      <c r="B3530" s="54">
        <v>45915</v>
      </c>
      <c r="C3530" s="55" t="s">
        <v>425</v>
      </c>
      <c r="D3530" s="55">
        <v>2025</v>
      </c>
      <c r="E3530" s="56">
        <v>2</v>
      </c>
      <c r="F3530" s="58" t="s">
        <v>201</v>
      </c>
      <c r="G3530" s="57" t="s">
        <v>96</v>
      </c>
      <c r="H3530" s="58" t="s">
        <v>570</v>
      </c>
      <c r="I3530" s="59" t="s">
        <v>42</v>
      </c>
      <c r="J3530" s="96">
        <v>11.94</v>
      </c>
      <c r="K3530" s="60">
        <f t="shared" si="85"/>
        <v>23.88</v>
      </c>
      <c r="L3530" s="60"/>
      <c r="M3530" s="55" t="s">
        <v>51</v>
      </c>
      <c r="N3530" s="60">
        <f t="shared" si="82"/>
        <v>23.88</v>
      </c>
      <c r="O3530" s="54">
        <v>45921</v>
      </c>
      <c r="P3530" s="97">
        <v>682698</v>
      </c>
      <c r="R3530" t="str">
        <f t="shared" si="86"/>
        <v>Set/25</v>
      </c>
    </row>
    <row r="3531" spans="2:18" ht="15.75" customHeight="1">
      <c r="B3531" s="54">
        <v>45915</v>
      </c>
      <c r="C3531" s="55" t="s">
        <v>425</v>
      </c>
      <c r="D3531" s="55">
        <v>2025</v>
      </c>
      <c r="E3531" s="56">
        <v>3</v>
      </c>
      <c r="F3531" s="58" t="s">
        <v>358</v>
      </c>
      <c r="G3531" s="57" t="s">
        <v>96</v>
      </c>
      <c r="H3531" s="58" t="s">
        <v>570</v>
      </c>
      <c r="I3531" s="59" t="s">
        <v>42</v>
      </c>
      <c r="J3531" s="96">
        <v>17.82</v>
      </c>
      <c r="K3531" s="60">
        <f t="shared" si="85"/>
        <v>53.46</v>
      </c>
      <c r="L3531" s="60"/>
      <c r="M3531" s="55" t="s">
        <v>51</v>
      </c>
      <c r="N3531" s="60">
        <f t="shared" si="82"/>
        <v>53.46</v>
      </c>
      <c r="O3531" s="54">
        <v>45921</v>
      </c>
      <c r="P3531" s="97">
        <v>682698</v>
      </c>
      <c r="R3531" t="str">
        <f t="shared" si="86"/>
        <v>Set/25</v>
      </c>
    </row>
    <row r="3532" spans="2:18" ht="15.75" customHeight="1">
      <c r="B3532" s="54">
        <v>45916</v>
      </c>
      <c r="C3532" s="55" t="s">
        <v>425</v>
      </c>
      <c r="D3532" s="55">
        <v>2025</v>
      </c>
      <c r="E3532" s="56">
        <v>7</v>
      </c>
      <c r="F3532" s="58" t="s">
        <v>64</v>
      </c>
      <c r="G3532" s="57" t="s">
        <v>46</v>
      </c>
      <c r="H3532" s="58" t="s">
        <v>65</v>
      </c>
      <c r="I3532" s="59" t="s">
        <v>42</v>
      </c>
      <c r="J3532" s="96">
        <v>32.99</v>
      </c>
      <c r="K3532" s="60">
        <f t="shared" si="85"/>
        <v>230.93</v>
      </c>
      <c r="L3532" s="60"/>
      <c r="M3532" s="55" t="s">
        <v>43</v>
      </c>
      <c r="N3532" s="60">
        <f t="shared" si="82"/>
        <v>230.93</v>
      </c>
      <c r="O3532" s="54">
        <v>45930</v>
      </c>
      <c r="P3532" s="97">
        <v>24131</v>
      </c>
      <c r="R3532" t="str">
        <f t="shared" si="86"/>
        <v>Set/25</v>
      </c>
    </row>
    <row r="3533" spans="2:18" ht="15.75" customHeight="1">
      <c r="B3533" s="54">
        <v>45916</v>
      </c>
      <c r="C3533" s="55" t="s">
        <v>425</v>
      </c>
      <c r="D3533" s="55">
        <v>2025</v>
      </c>
      <c r="E3533" s="56">
        <v>3</v>
      </c>
      <c r="F3533" s="58" t="s">
        <v>66</v>
      </c>
      <c r="G3533" s="57" t="s">
        <v>46</v>
      </c>
      <c r="H3533" s="58" t="s">
        <v>65</v>
      </c>
      <c r="I3533" s="59" t="s">
        <v>42</v>
      </c>
      <c r="J3533" s="96">
        <v>27</v>
      </c>
      <c r="K3533" s="60">
        <f t="shared" si="85"/>
        <v>81</v>
      </c>
      <c r="L3533" s="60"/>
      <c r="M3533" s="55" t="s">
        <v>43</v>
      </c>
      <c r="N3533" s="60">
        <f t="shared" si="82"/>
        <v>81</v>
      </c>
      <c r="O3533" s="54">
        <v>45930</v>
      </c>
      <c r="P3533" s="97">
        <v>24131</v>
      </c>
      <c r="R3533" t="str">
        <f t="shared" si="86"/>
        <v>Set/25</v>
      </c>
    </row>
    <row r="3534" spans="2:18" ht="15.75" customHeight="1">
      <c r="B3534" s="54">
        <v>45916</v>
      </c>
      <c r="C3534" s="55" t="s">
        <v>425</v>
      </c>
      <c r="D3534" s="55">
        <v>2025</v>
      </c>
      <c r="E3534" s="56">
        <v>2</v>
      </c>
      <c r="F3534" s="58" t="s">
        <v>1119</v>
      </c>
      <c r="G3534" s="57" t="s">
        <v>40</v>
      </c>
      <c r="H3534" s="58" t="s">
        <v>181</v>
      </c>
      <c r="I3534" s="59" t="s">
        <v>42</v>
      </c>
      <c r="J3534" s="96">
        <v>225</v>
      </c>
      <c r="K3534" s="60">
        <f t="shared" si="85"/>
        <v>450</v>
      </c>
      <c r="L3534" s="60"/>
      <c r="M3534" s="55" t="s">
        <v>51</v>
      </c>
      <c r="N3534" s="60">
        <f t="shared" si="82"/>
        <v>450</v>
      </c>
      <c r="O3534" s="54">
        <v>45931</v>
      </c>
      <c r="P3534" s="97">
        <v>7083</v>
      </c>
      <c r="R3534" t="str">
        <f t="shared" si="86"/>
        <v>Set/25</v>
      </c>
    </row>
    <row r="3535" spans="2:18" ht="15.75" customHeight="1">
      <c r="B3535" s="54">
        <v>45916</v>
      </c>
      <c r="C3535" s="55" t="s">
        <v>425</v>
      </c>
      <c r="D3535" s="55">
        <v>2025</v>
      </c>
      <c r="E3535" s="56">
        <v>1</v>
      </c>
      <c r="F3535" s="58" t="s">
        <v>1178</v>
      </c>
      <c r="G3535" s="57" t="s">
        <v>40</v>
      </c>
      <c r="H3535" s="58" t="s">
        <v>181</v>
      </c>
      <c r="I3535" s="59" t="s">
        <v>42</v>
      </c>
      <c r="J3535" s="96">
        <v>360</v>
      </c>
      <c r="K3535" s="60">
        <f t="shared" si="85"/>
        <v>360</v>
      </c>
      <c r="L3535" s="60"/>
      <c r="M3535" s="55" t="s">
        <v>51</v>
      </c>
      <c r="N3535" s="60">
        <f t="shared" si="82"/>
        <v>360</v>
      </c>
      <c r="O3535" s="54">
        <v>45931</v>
      </c>
      <c r="P3535" s="97">
        <v>7083</v>
      </c>
      <c r="R3535" t="str">
        <f t="shared" si="86"/>
        <v>Set/25</v>
      </c>
    </row>
    <row r="3536" spans="2:18" ht="15.75" customHeight="1">
      <c r="B3536" s="54">
        <v>45916</v>
      </c>
      <c r="C3536" s="55" t="s">
        <v>425</v>
      </c>
      <c r="D3536" s="55">
        <v>2025</v>
      </c>
      <c r="E3536" s="56">
        <v>21</v>
      </c>
      <c r="F3536" s="58" t="s">
        <v>593</v>
      </c>
      <c r="G3536" s="57" t="s">
        <v>96</v>
      </c>
      <c r="H3536" s="58" t="s">
        <v>594</v>
      </c>
      <c r="I3536" s="59" t="s">
        <v>42</v>
      </c>
      <c r="J3536" s="96">
        <v>1.8</v>
      </c>
      <c r="K3536" s="60">
        <f t="shared" si="85"/>
        <v>37.800000000000004</v>
      </c>
      <c r="L3536" s="60"/>
      <c r="M3536" s="55" t="s">
        <v>51</v>
      </c>
      <c r="N3536" s="60">
        <f t="shared" si="82"/>
        <v>37.800000000000004</v>
      </c>
      <c r="O3536" s="54">
        <v>45930</v>
      </c>
      <c r="P3536" s="97">
        <v>1001834</v>
      </c>
      <c r="R3536" t="str">
        <f t="shared" si="86"/>
        <v>Set/25</v>
      </c>
    </row>
    <row r="3537" spans="2:18" ht="15.75" customHeight="1">
      <c r="B3537" s="54">
        <v>45916</v>
      </c>
      <c r="C3537" s="55" t="s">
        <v>425</v>
      </c>
      <c r="D3537" s="55">
        <v>2025</v>
      </c>
      <c r="E3537" s="56">
        <v>21</v>
      </c>
      <c r="F3537" s="58" t="s">
        <v>595</v>
      </c>
      <c r="G3537" s="57" t="s">
        <v>96</v>
      </c>
      <c r="H3537" s="58" t="s">
        <v>594</v>
      </c>
      <c r="I3537" s="59" t="s">
        <v>42</v>
      </c>
      <c r="J3537" s="96">
        <v>1.8</v>
      </c>
      <c r="K3537" s="60">
        <f t="shared" si="85"/>
        <v>37.800000000000004</v>
      </c>
      <c r="L3537" s="60"/>
      <c r="M3537" s="55" t="s">
        <v>51</v>
      </c>
      <c r="N3537" s="60">
        <f t="shared" si="82"/>
        <v>37.800000000000004</v>
      </c>
      <c r="O3537" s="54">
        <v>45930</v>
      </c>
      <c r="P3537" s="97">
        <v>1001834</v>
      </c>
      <c r="R3537" t="str">
        <f t="shared" si="86"/>
        <v>Set/25</v>
      </c>
    </row>
    <row r="3538" spans="2:18" ht="15.75" customHeight="1">
      <c r="B3538" s="54">
        <v>45916</v>
      </c>
      <c r="C3538" s="55" t="s">
        <v>425</v>
      </c>
      <c r="D3538" s="55">
        <v>2025</v>
      </c>
      <c r="E3538" s="56">
        <v>21</v>
      </c>
      <c r="F3538" s="58" t="s">
        <v>739</v>
      </c>
      <c r="G3538" s="57" t="s">
        <v>96</v>
      </c>
      <c r="H3538" s="58" t="s">
        <v>594</v>
      </c>
      <c r="I3538" s="59" t="s">
        <v>42</v>
      </c>
      <c r="J3538" s="96">
        <v>1.8</v>
      </c>
      <c r="K3538" s="60">
        <f t="shared" si="85"/>
        <v>37.800000000000004</v>
      </c>
      <c r="L3538" s="60"/>
      <c r="M3538" s="55" t="s">
        <v>51</v>
      </c>
      <c r="N3538" s="60">
        <f t="shared" si="82"/>
        <v>37.800000000000004</v>
      </c>
      <c r="O3538" s="54">
        <v>45930</v>
      </c>
      <c r="P3538" s="97">
        <v>1001834</v>
      </c>
      <c r="R3538" t="str">
        <f t="shared" si="86"/>
        <v>Set/25</v>
      </c>
    </row>
    <row r="3539" spans="2:18" ht="15.75" customHeight="1">
      <c r="B3539" s="54">
        <v>45916</v>
      </c>
      <c r="C3539" s="55" t="s">
        <v>425</v>
      </c>
      <c r="D3539" s="55">
        <v>2025</v>
      </c>
      <c r="E3539" s="56">
        <v>4.8</v>
      </c>
      <c r="F3539" s="58" t="s">
        <v>232</v>
      </c>
      <c r="G3539" s="57" t="s">
        <v>46</v>
      </c>
      <c r="H3539" s="58" t="s">
        <v>594</v>
      </c>
      <c r="I3539" s="59" t="s">
        <v>42</v>
      </c>
      <c r="J3539" s="96">
        <v>37.5</v>
      </c>
      <c r="K3539" s="60">
        <f t="shared" si="85"/>
        <v>180</v>
      </c>
      <c r="L3539" s="60"/>
      <c r="M3539" s="55" t="s">
        <v>51</v>
      </c>
      <c r="N3539" s="60">
        <f t="shared" si="82"/>
        <v>180</v>
      </c>
      <c r="O3539" s="54">
        <v>45930</v>
      </c>
      <c r="P3539" s="97">
        <v>1001834</v>
      </c>
      <c r="R3539" t="str">
        <f t="shared" si="86"/>
        <v>Set/25</v>
      </c>
    </row>
    <row r="3540" spans="2:18" ht="15.75" customHeight="1">
      <c r="B3540" s="54">
        <v>45916</v>
      </c>
      <c r="C3540" s="55" t="s">
        <v>425</v>
      </c>
      <c r="D3540" s="55">
        <v>2025</v>
      </c>
      <c r="E3540" s="56">
        <v>4</v>
      </c>
      <c r="F3540" s="58" t="s">
        <v>692</v>
      </c>
      <c r="G3540" s="57" t="s">
        <v>40</v>
      </c>
      <c r="H3540" s="58" t="s">
        <v>91</v>
      </c>
      <c r="I3540" s="59" t="s">
        <v>42</v>
      </c>
      <c r="J3540" s="96">
        <v>127</v>
      </c>
      <c r="K3540" s="60">
        <f t="shared" si="85"/>
        <v>508</v>
      </c>
      <c r="L3540" s="60"/>
      <c r="M3540" s="55" t="s">
        <v>51</v>
      </c>
      <c r="N3540" s="60">
        <f t="shared" si="82"/>
        <v>508</v>
      </c>
      <c r="O3540" s="54">
        <v>45944</v>
      </c>
      <c r="P3540" s="97">
        <v>11829</v>
      </c>
      <c r="R3540" t="str">
        <f t="shared" si="86"/>
        <v>Set/25</v>
      </c>
    </row>
    <row r="3541" spans="2:18" ht="15.75" customHeight="1">
      <c r="B3541" s="54">
        <v>45916</v>
      </c>
      <c r="C3541" s="55" t="s">
        <v>425</v>
      </c>
      <c r="D3541" s="55">
        <v>2025</v>
      </c>
      <c r="E3541" s="56">
        <v>8.9600000000000009</v>
      </c>
      <c r="F3541" s="58" t="s">
        <v>488</v>
      </c>
      <c r="G3541" s="57" t="s">
        <v>46</v>
      </c>
      <c r="H3541" s="58" t="s">
        <v>250</v>
      </c>
      <c r="I3541" s="59" t="s">
        <v>42</v>
      </c>
      <c r="J3541" s="96">
        <v>33.148200000000003</v>
      </c>
      <c r="K3541" s="60">
        <f t="shared" si="85"/>
        <v>297.00787200000008</v>
      </c>
      <c r="L3541" s="60"/>
      <c r="M3541" s="55" t="s">
        <v>51</v>
      </c>
      <c r="N3541" s="60">
        <f t="shared" si="82"/>
        <v>297.00787200000008</v>
      </c>
      <c r="O3541" s="54">
        <v>45922</v>
      </c>
      <c r="P3541" s="97">
        <v>2559403</v>
      </c>
      <c r="R3541" t="str">
        <f t="shared" si="86"/>
        <v>Set/25</v>
      </c>
    </row>
    <row r="3542" spans="2:18" ht="15.75" customHeight="1">
      <c r="B3542" s="54">
        <v>45916</v>
      </c>
      <c r="C3542" s="55" t="s">
        <v>425</v>
      </c>
      <c r="D3542" s="55">
        <v>2025</v>
      </c>
      <c r="E3542" s="56">
        <v>1</v>
      </c>
      <c r="F3542" s="58" t="s">
        <v>1095</v>
      </c>
      <c r="G3542" s="57" t="s">
        <v>46</v>
      </c>
      <c r="H3542" s="58" t="s">
        <v>195</v>
      </c>
      <c r="I3542" s="59" t="s">
        <v>42</v>
      </c>
      <c r="J3542" s="96">
        <v>270.19</v>
      </c>
      <c r="K3542" s="60">
        <f t="shared" si="85"/>
        <v>270.19</v>
      </c>
      <c r="L3542" s="60"/>
      <c r="M3542" s="55" t="s">
        <v>51</v>
      </c>
      <c r="N3542" s="60">
        <f t="shared" si="82"/>
        <v>270.19</v>
      </c>
      <c r="O3542" s="54">
        <v>45925</v>
      </c>
      <c r="P3542" s="97">
        <v>315477</v>
      </c>
      <c r="R3542" t="str">
        <f t="shared" si="86"/>
        <v>Set/25</v>
      </c>
    </row>
    <row r="3543" spans="2:18" ht="15.75" customHeight="1">
      <c r="B3543" s="54">
        <v>45916</v>
      </c>
      <c r="C3543" s="55" t="s">
        <v>425</v>
      </c>
      <c r="D3543" s="55">
        <v>2025</v>
      </c>
      <c r="E3543" s="56">
        <v>4</v>
      </c>
      <c r="F3543" s="58" t="s">
        <v>660</v>
      </c>
      <c r="G3543" s="57" t="s">
        <v>46</v>
      </c>
      <c r="H3543" s="58" t="s">
        <v>195</v>
      </c>
      <c r="I3543" s="59" t="s">
        <v>42</v>
      </c>
      <c r="J3543" s="96">
        <v>231.6</v>
      </c>
      <c r="K3543" s="60">
        <f t="shared" si="85"/>
        <v>926.4</v>
      </c>
      <c r="L3543" s="60"/>
      <c r="M3543" s="55" t="s">
        <v>51</v>
      </c>
      <c r="N3543" s="60">
        <f t="shared" si="82"/>
        <v>926.4</v>
      </c>
      <c r="O3543" s="54">
        <v>45925</v>
      </c>
      <c r="P3543" s="97">
        <v>315477</v>
      </c>
      <c r="R3543" t="str">
        <f t="shared" si="86"/>
        <v>Set/25</v>
      </c>
    </row>
    <row r="3544" spans="2:18" ht="15.75" customHeight="1">
      <c r="B3544" s="54">
        <v>45917</v>
      </c>
      <c r="C3544" s="55" t="s">
        <v>425</v>
      </c>
      <c r="D3544" s="55">
        <v>2025</v>
      </c>
      <c r="E3544" s="56">
        <v>6</v>
      </c>
      <c r="F3544" s="58" t="s">
        <v>634</v>
      </c>
      <c r="G3544" s="57" t="s">
        <v>46</v>
      </c>
      <c r="H3544" s="58" t="s">
        <v>326</v>
      </c>
      <c r="I3544" s="59" t="s">
        <v>42</v>
      </c>
      <c r="J3544" s="96">
        <v>54.99</v>
      </c>
      <c r="K3544" s="60">
        <f t="shared" si="85"/>
        <v>329.94</v>
      </c>
      <c r="L3544" s="60"/>
      <c r="M3544" s="55" t="s">
        <v>51</v>
      </c>
      <c r="N3544" s="60">
        <f t="shared" si="82"/>
        <v>329.94</v>
      </c>
      <c r="O3544" s="54">
        <v>45924</v>
      </c>
      <c r="P3544" s="97">
        <v>3645412</v>
      </c>
      <c r="R3544" t="str">
        <f t="shared" si="86"/>
        <v>Set/25</v>
      </c>
    </row>
    <row r="3545" spans="2:18" ht="15.75" customHeight="1">
      <c r="B3545" s="54">
        <v>45917</v>
      </c>
      <c r="C3545" s="55" t="s">
        <v>425</v>
      </c>
      <c r="D3545" s="55">
        <v>2025</v>
      </c>
      <c r="E3545" s="56">
        <v>1</v>
      </c>
      <c r="F3545" s="58" t="s">
        <v>1179</v>
      </c>
      <c r="G3545" s="57" t="s">
        <v>61</v>
      </c>
      <c r="H3545" s="58" t="s">
        <v>1180</v>
      </c>
      <c r="I3545" s="59" t="s">
        <v>42</v>
      </c>
      <c r="J3545" s="96">
        <v>63.2</v>
      </c>
      <c r="K3545" s="60">
        <f t="shared" si="85"/>
        <v>63.2</v>
      </c>
      <c r="L3545" s="60"/>
      <c r="M3545" s="55" t="s">
        <v>43</v>
      </c>
      <c r="N3545" s="60">
        <f t="shared" si="82"/>
        <v>63.2</v>
      </c>
      <c r="O3545" s="54">
        <v>45917</v>
      </c>
      <c r="P3545" s="97">
        <v>0</v>
      </c>
      <c r="R3545" t="str">
        <f t="shared" si="86"/>
        <v>Set/25</v>
      </c>
    </row>
    <row r="3546" spans="2:18" ht="15.75" customHeight="1">
      <c r="B3546" s="54">
        <v>45917</v>
      </c>
      <c r="C3546" s="55" t="s">
        <v>425</v>
      </c>
      <c r="D3546" s="55">
        <v>2025</v>
      </c>
      <c r="E3546" s="56">
        <v>1</v>
      </c>
      <c r="F3546" s="58" t="s">
        <v>591</v>
      </c>
      <c r="G3546" s="57" t="s">
        <v>53</v>
      </c>
      <c r="H3546" s="58" t="s">
        <v>54</v>
      </c>
      <c r="I3546" s="59" t="s">
        <v>42</v>
      </c>
      <c r="J3546" s="96">
        <v>2.83</v>
      </c>
      <c r="K3546" s="60">
        <f t="shared" si="85"/>
        <v>2.83</v>
      </c>
      <c r="L3546" s="60"/>
      <c r="M3546" s="55" t="s">
        <v>51</v>
      </c>
      <c r="N3546" s="60">
        <f t="shared" si="82"/>
        <v>2.83</v>
      </c>
      <c r="O3546" s="54">
        <v>45930</v>
      </c>
      <c r="P3546" s="97">
        <v>446879</v>
      </c>
      <c r="R3546" t="str">
        <f t="shared" si="86"/>
        <v>Set/25</v>
      </c>
    </row>
    <row r="3547" spans="2:18" ht="15.75" customHeight="1">
      <c r="B3547" s="54">
        <v>45917</v>
      </c>
      <c r="C3547" s="55" t="s">
        <v>425</v>
      </c>
      <c r="D3547" s="55">
        <v>2025</v>
      </c>
      <c r="E3547" s="56">
        <v>1</v>
      </c>
      <c r="F3547" s="58" t="s">
        <v>1143</v>
      </c>
      <c r="G3547" s="57" t="s">
        <v>53</v>
      </c>
      <c r="H3547" s="58" t="s">
        <v>54</v>
      </c>
      <c r="I3547" s="59" t="s">
        <v>42</v>
      </c>
      <c r="J3547" s="96">
        <v>15</v>
      </c>
      <c r="K3547" s="60">
        <f t="shared" si="85"/>
        <v>15</v>
      </c>
      <c r="L3547" s="60"/>
      <c r="M3547" s="55" t="s">
        <v>51</v>
      </c>
      <c r="N3547" s="60">
        <f t="shared" si="82"/>
        <v>15</v>
      </c>
      <c r="O3547" s="54">
        <v>45930</v>
      </c>
      <c r="P3547" s="97">
        <v>446879</v>
      </c>
      <c r="R3547" t="str">
        <f t="shared" si="86"/>
        <v>Set/25</v>
      </c>
    </row>
    <row r="3548" spans="2:18" ht="15.75" customHeight="1">
      <c r="B3548" s="54">
        <v>45917</v>
      </c>
      <c r="C3548" s="55" t="s">
        <v>425</v>
      </c>
      <c r="D3548" s="55">
        <v>2025</v>
      </c>
      <c r="E3548" s="56">
        <v>2</v>
      </c>
      <c r="F3548" s="58" t="s">
        <v>1007</v>
      </c>
      <c r="G3548" s="57" t="s">
        <v>53</v>
      </c>
      <c r="H3548" s="58" t="s">
        <v>54</v>
      </c>
      <c r="I3548" s="59" t="s">
        <v>42</v>
      </c>
      <c r="J3548" s="96">
        <v>11.39</v>
      </c>
      <c r="K3548" s="60">
        <f t="shared" si="85"/>
        <v>22.78</v>
      </c>
      <c r="L3548" s="60"/>
      <c r="M3548" s="55" t="s">
        <v>51</v>
      </c>
      <c r="N3548" s="60">
        <f t="shared" si="82"/>
        <v>22.78</v>
      </c>
      <c r="O3548" s="54">
        <v>45930</v>
      </c>
      <c r="P3548" s="97">
        <v>446879</v>
      </c>
      <c r="R3548" t="str">
        <f t="shared" si="86"/>
        <v>Set/25</v>
      </c>
    </row>
    <row r="3549" spans="2:18" ht="15.75" customHeight="1">
      <c r="B3549" s="54">
        <v>45917</v>
      </c>
      <c r="C3549" s="55" t="s">
        <v>425</v>
      </c>
      <c r="D3549" s="55">
        <v>2025</v>
      </c>
      <c r="E3549" s="56">
        <v>2</v>
      </c>
      <c r="F3549" s="58" t="s">
        <v>952</v>
      </c>
      <c r="G3549" s="57" t="s">
        <v>53</v>
      </c>
      <c r="H3549" s="58" t="s">
        <v>54</v>
      </c>
      <c r="I3549" s="59" t="s">
        <v>42</v>
      </c>
      <c r="J3549" s="96">
        <v>15.26</v>
      </c>
      <c r="K3549" s="60">
        <f t="shared" si="85"/>
        <v>30.52</v>
      </c>
      <c r="L3549" s="60"/>
      <c r="M3549" s="55" t="s">
        <v>51</v>
      </c>
      <c r="N3549" s="60">
        <f t="shared" si="82"/>
        <v>30.52</v>
      </c>
      <c r="O3549" s="54">
        <v>45930</v>
      </c>
      <c r="P3549" s="97">
        <v>446879</v>
      </c>
      <c r="R3549" t="str">
        <f t="shared" si="86"/>
        <v>Set/25</v>
      </c>
    </row>
    <row r="3550" spans="2:18" ht="15.75" customHeight="1">
      <c r="B3550" s="54">
        <v>45917</v>
      </c>
      <c r="C3550" s="55" t="s">
        <v>425</v>
      </c>
      <c r="D3550" s="55">
        <v>2025</v>
      </c>
      <c r="E3550" s="56">
        <v>1</v>
      </c>
      <c r="F3550" s="58" t="s">
        <v>1181</v>
      </c>
      <c r="G3550" s="57" t="s">
        <v>53</v>
      </c>
      <c r="H3550" s="58" t="s">
        <v>54</v>
      </c>
      <c r="I3550" s="59" t="s">
        <v>42</v>
      </c>
      <c r="J3550" s="96">
        <v>15.57</v>
      </c>
      <c r="K3550" s="60">
        <f t="shared" si="85"/>
        <v>15.57</v>
      </c>
      <c r="L3550" s="60"/>
      <c r="M3550" s="55" t="s">
        <v>51</v>
      </c>
      <c r="N3550" s="60">
        <f t="shared" si="82"/>
        <v>15.57</v>
      </c>
      <c r="O3550" s="54">
        <v>45930</v>
      </c>
      <c r="P3550" s="97">
        <v>446879</v>
      </c>
      <c r="R3550" t="str">
        <f t="shared" si="86"/>
        <v>Set/25</v>
      </c>
    </row>
    <row r="3551" spans="2:18" ht="15.75" customHeight="1">
      <c r="B3551" s="54">
        <v>45917</v>
      </c>
      <c r="C3551" s="55" t="s">
        <v>425</v>
      </c>
      <c r="D3551" s="55">
        <v>2025</v>
      </c>
      <c r="E3551" s="56">
        <v>2</v>
      </c>
      <c r="F3551" s="58" t="s">
        <v>1182</v>
      </c>
      <c r="G3551" s="57" t="s">
        <v>53</v>
      </c>
      <c r="H3551" s="58" t="s">
        <v>54</v>
      </c>
      <c r="I3551" s="59" t="s">
        <v>42</v>
      </c>
      <c r="J3551" s="96">
        <v>38.520000000000003</v>
      </c>
      <c r="K3551" s="60">
        <f t="shared" si="85"/>
        <v>77.040000000000006</v>
      </c>
      <c r="L3551" s="60"/>
      <c r="M3551" s="55" t="s">
        <v>51</v>
      </c>
      <c r="N3551" s="60">
        <f t="shared" si="82"/>
        <v>77.040000000000006</v>
      </c>
      <c r="O3551" s="54">
        <v>45930</v>
      </c>
      <c r="P3551" s="97">
        <v>446879</v>
      </c>
      <c r="R3551" t="str">
        <f t="shared" si="86"/>
        <v>Set/25</v>
      </c>
    </row>
    <row r="3552" spans="2:18" ht="15.75" customHeight="1">
      <c r="B3552" s="54">
        <v>45917</v>
      </c>
      <c r="C3552" s="55" t="s">
        <v>425</v>
      </c>
      <c r="D3552" s="55">
        <v>2025</v>
      </c>
      <c r="E3552" s="56">
        <v>10</v>
      </c>
      <c r="F3552" s="58" t="s">
        <v>1183</v>
      </c>
      <c r="G3552" s="57" t="s">
        <v>53</v>
      </c>
      <c r="H3552" s="58" t="s">
        <v>54</v>
      </c>
      <c r="I3552" s="59" t="s">
        <v>42</v>
      </c>
      <c r="J3552" s="96">
        <v>12.68</v>
      </c>
      <c r="K3552" s="60">
        <f t="shared" si="85"/>
        <v>126.8</v>
      </c>
      <c r="L3552" s="60"/>
      <c r="M3552" s="55" t="s">
        <v>51</v>
      </c>
      <c r="N3552" s="60">
        <f t="shared" si="82"/>
        <v>126.8</v>
      </c>
      <c r="O3552" s="54">
        <v>45930</v>
      </c>
      <c r="P3552" s="97">
        <v>446879</v>
      </c>
      <c r="R3552" t="str">
        <f t="shared" si="86"/>
        <v>Set/25</v>
      </c>
    </row>
    <row r="3553" spans="2:18" ht="15.75" customHeight="1">
      <c r="B3553" s="54">
        <v>45917</v>
      </c>
      <c r="C3553" s="55" t="s">
        <v>425</v>
      </c>
      <c r="D3553" s="55">
        <v>2025</v>
      </c>
      <c r="E3553" s="56">
        <v>5</v>
      </c>
      <c r="F3553" s="58" t="s">
        <v>64</v>
      </c>
      <c r="G3553" s="57" t="s">
        <v>46</v>
      </c>
      <c r="H3553" s="58" t="s">
        <v>65</v>
      </c>
      <c r="I3553" s="59" t="s">
        <v>42</v>
      </c>
      <c r="J3553" s="96">
        <v>32.99</v>
      </c>
      <c r="K3553" s="60">
        <f t="shared" si="85"/>
        <v>164.95000000000002</v>
      </c>
      <c r="L3553" s="60"/>
      <c r="M3553" s="55" t="s">
        <v>43</v>
      </c>
      <c r="N3553" s="60">
        <f t="shared" si="82"/>
        <v>164.95000000000002</v>
      </c>
      <c r="O3553" s="54">
        <v>45930</v>
      </c>
      <c r="P3553" s="97">
        <v>24162</v>
      </c>
      <c r="R3553" t="str">
        <f t="shared" si="86"/>
        <v>Set/25</v>
      </c>
    </row>
    <row r="3554" spans="2:18" ht="15.75" customHeight="1">
      <c r="B3554" s="54">
        <v>45917</v>
      </c>
      <c r="C3554" s="55" t="s">
        <v>425</v>
      </c>
      <c r="D3554" s="55">
        <v>2025</v>
      </c>
      <c r="E3554" s="56">
        <v>4</v>
      </c>
      <c r="F3554" s="58" t="s">
        <v>66</v>
      </c>
      <c r="G3554" s="57" t="s">
        <v>46</v>
      </c>
      <c r="H3554" s="58" t="s">
        <v>65</v>
      </c>
      <c r="I3554" s="59" t="s">
        <v>42</v>
      </c>
      <c r="J3554" s="96">
        <v>27</v>
      </c>
      <c r="K3554" s="60">
        <f t="shared" si="85"/>
        <v>108</v>
      </c>
      <c r="L3554" s="60"/>
      <c r="M3554" s="55" t="s">
        <v>43</v>
      </c>
      <c r="N3554" s="60">
        <f t="shared" si="82"/>
        <v>108</v>
      </c>
      <c r="O3554" s="54">
        <v>45930</v>
      </c>
      <c r="P3554" s="97">
        <v>24162</v>
      </c>
      <c r="R3554" t="str">
        <f t="shared" si="86"/>
        <v>Set/25</v>
      </c>
    </row>
    <row r="3555" spans="2:18" ht="15.75" customHeight="1">
      <c r="B3555" s="54">
        <v>45917</v>
      </c>
      <c r="C3555" s="55" t="s">
        <v>425</v>
      </c>
      <c r="D3555" s="55">
        <v>2025</v>
      </c>
      <c r="E3555" s="56">
        <v>2</v>
      </c>
      <c r="F3555" s="58" t="s">
        <v>1036</v>
      </c>
      <c r="G3555" s="57" t="s">
        <v>46</v>
      </c>
      <c r="H3555" s="58" t="s">
        <v>65</v>
      </c>
      <c r="I3555" s="59" t="s">
        <v>42</v>
      </c>
      <c r="J3555" s="96">
        <v>35.99</v>
      </c>
      <c r="K3555" s="60">
        <f t="shared" si="85"/>
        <v>71.98</v>
      </c>
      <c r="L3555" s="60"/>
      <c r="M3555" s="55" t="s">
        <v>43</v>
      </c>
      <c r="N3555" s="60">
        <f t="shared" si="82"/>
        <v>71.98</v>
      </c>
      <c r="O3555" s="54">
        <v>45930</v>
      </c>
      <c r="P3555" s="97">
        <v>24162</v>
      </c>
      <c r="R3555" t="str">
        <f t="shared" si="86"/>
        <v>Set/25</v>
      </c>
    </row>
    <row r="3556" spans="2:18" ht="15.75" customHeight="1">
      <c r="B3556" s="54">
        <v>45918</v>
      </c>
      <c r="C3556" s="55" t="s">
        <v>425</v>
      </c>
      <c r="D3556" s="55">
        <v>2025</v>
      </c>
      <c r="E3556" s="56">
        <v>6</v>
      </c>
      <c r="F3556" s="58" t="s">
        <v>64</v>
      </c>
      <c r="G3556" s="57" t="s">
        <v>46</v>
      </c>
      <c r="H3556" s="58" t="s">
        <v>65</v>
      </c>
      <c r="I3556" s="59" t="s">
        <v>42</v>
      </c>
      <c r="J3556" s="96">
        <v>32.99</v>
      </c>
      <c r="K3556" s="60">
        <f t="shared" si="85"/>
        <v>197.94</v>
      </c>
      <c r="L3556" s="60"/>
      <c r="M3556" s="55" t="s">
        <v>43</v>
      </c>
      <c r="N3556" s="60">
        <f t="shared" si="82"/>
        <v>197.94</v>
      </c>
      <c r="O3556" s="54">
        <v>45930</v>
      </c>
      <c r="P3556" s="97">
        <v>24197</v>
      </c>
      <c r="R3556" t="str">
        <f t="shared" si="86"/>
        <v>Set/25</v>
      </c>
    </row>
    <row r="3557" spans="2:18" ht="15.75" customHeight="1">
      <c r="B3557" s="54">
        <v>45918</v>
      </c>
      <c r="C3557" s="55" t="s">
        <v>425</v>
      </c>
      <c r="D3557" s="55">
        <v>2025</v>
      </c>
      <c r="E3557" s="56">
        <v>5</v>
      </c>
      <c r="F3557" s="58" t="s">
        <v>66</v>
      </c>
      <c r="G3557" s="57" t="s">
        <v>46</v>
      </c>
      <c r="H3557" s="58" t="s">
        <v>65</v>
      </c>
      <c r="I3557" s="59" t="s">
        <v>42</v>
      </c>
      <c r="J3557" s="96">
        <v>27</v>
      </c>
      <c r="K3557" s="60">
        <f t="shared" si="85"/>
        <v>135</v>
      </c>
      <c r="L3557" s="60"/>
      <c r="M3557" s="55" t="s">
        <v>43</v>
      </c>
      <c r="N3557" s="60">
        <f t="shared" si="82"/>
        <v>135</v>
      </c>
      <c r="O3557" s="54">
        <v>45930</v>
      </c>
      <c r="P3557" s="97">
        <v>24197</v>
      </c>
      <c r="R3557" t="str">
        <f t="shared" si="86"/>
        <v>Set/25</v>
      </c>
    </row>
    <row r="3558" spans="2:18" ht="15.75" customHeight="1">
      <c r="B3558" s="54">
        <v>45918</v>
      </c>
      <c r="C3558" s="55" t="s">
        <v>425</v>
      </c>
      <c r="D3558" s="55">
        <v>2025</v>
      </c>
      <c r="E3558" s="56">
        <v>10</v>
      </c>
      <c r="F3558" s="58" t="s">
        <v>81</v>
      </c>
      <c r="G3558" s="57" t="s">
        <v>77</v>
      </c>
      <c r="H3558" s="58" t="s">
        <v>78</v>
      </c>
      <c r="I3558" s="59" t="s">
        <v>42</v>
      </c>
      <c r="J3558" s="96">
        <v>510</v>
      </c>
      <c r="K3558" s="60">
        <f t="shared" si="85"/>
        <v>5100</v>
      </c>
      <c r="L3558" s="60"/>
      <c r="M3558" s="55" t="s">
        <v>43</v>
      </c>
      <c r="N3558" s="60">
        <f t="shared" si="82"/>
        <v>5100</v>
      </c>
      <c r="O3558" s="54">
        <v>45921</v>
      </c>
      <c r="P3558" s="97">
        <v>1773</v>
      </c>
      <c r="R3558" t="str">
        <f t="shared" si="86"/>
        <v>Set/25</v>
      </c>
    </row>
    <row r="3559" spans="2:18" ht="15.75" customHeight="1">
      <c r="B3559" s="54">
        <v>45918</v>
      </c>
      <c r="C3559" s="55" t="s">
        <v>425</v>
      </c>
      <c r="D3559" s="55">
        <v>2025</v>
      </c>
      <c r="E3559" s="56">
        <v>1</v>
      </c>
      <c r="F3559" s="58" t="s">
        <v>75</v>
      </c>
      <c r="G3559" s="57" t="s">
        <v>77</v>
      </c>
      <c r="H3559" s="58" t="s">
        <v>78</v>
      </c>
      <c r="I3559" s="59" t="s">
        <v>42</v>
      </c>
      <c r="J3559" s="96">
        <v>435</v>
      </c>
      <c r="K3559" s="60">
        <f t="shared" si="85"/>
        <v>435</v>
      </c>
      <c r="L3559" s="60"/>
      <c r="M3559" s="55" t="s">
        <v>43</v>
      </c>
      <c r="N3559" s="60">
        <f t="shared" si="82"/>
        <v>435</v>
      </c>
      <c r="O3559" s="54">
        <v>45921</v>
      </c>
      <c r="P3559" s="97">
        <v>1773</v>
      </c>
      <c r="R3559" t="str">
        <f t="shared" si="86"/>
        <v>Set/25</v>
      </c>
    </row>
    <row r="3560" spans="2:18" ht="15.75" customHeight="1">
      <c r="B3560" s="54">
        <v>45918</v>
      </c>
      <c r="C3560" s="55" t="s">
        <v>425</v>
      </c>
      <c r="D3560" s="55">
        <v>2025</v>
      </c>
      <c r="E3560" s="56">
        <v>3</v>
      </c>
      <c r="F3560" s="58" t="s">
        <v>95</v>
      </c>
      <c r="G3560" s="57" t="s">
        <v>40</v>
      </c>
      <c r="H3560" s="58" t="s">
        <v>223</v>
      </c>
      <c r="I3560" s="59" t="s">
        <v>42</v>
      </c>
      <c r="J3560" s="96">
        <v>55</v>
      </c>
      <c r="K3560" s="60">
        <f t="shared" si="85"/>
        <v>165</v>
      </c>
      <c r="L3560" s="60"/>
      <c r="M3560" s="55" t="s">
        <v>51</v>
      </c>
      <c r="N3560" s="60">
        <f t="shared" si="82"/>
        <v>165</v>
      </c>
      <c r="O3560" s="54">
        <v>45925</v>
      </c>
      <c r="P3560" s="97">
        <v>1454028</v>
      </c>
      <c r="R3560" t="str">
        <f t="shared" si="86"/>
        <v>Set/25</v>
      </c>
    </row>
    <row r="3561" spans="2:18" ht="15.75" customHeight="1">
      <c r="B3561" s="54">
        <v>45918</v>
      </c>
      <c r="C3561" s="55" t="s">
        <v>425</v>
      </c>
      <c r="D3561" s="55">
        <v>2025</v>
      </c>
      <c r="E3561" s="56">
        <v>24</v>
      </c>
      <c r="F3561" s="58" t="s">
        <v>668</v>
      </c>
      <c r="G3561" s="57" t="s">
        <v>96</v>
      </c>
      <c r="H3561" s="58" t="s">
        <v>223</v>
      </c>
      <c r="I3561" s="59" t="s">
        <v>42</v>
      </c>
      <c r="J3561" s="96">
        <v>6.78</v>
      </c>
      <c r="K3561" s="60">
        <f t="shared" si="85"/>
        <v>162.72</v>
      </c>
      <c r="L3561" s="60"/>
      <c r="M3561" s="55" t="s">
        <v>51</v>
      </c>
      <c r="N3561" s="60">
        <f t="shared" si="82"/>
        <v>162.72</v>
      </c>
      <c r="O3561" s="54">
        <v>45925</v>
      </c>
      <c r="P3561" s="97">
        <v>1454028</v>
      </c>
      <c r="R3561" t="str">
        <f t="shared" si="86"/>
        <v>Set/25</v>
      </c>
    </row>
    <row r="3562" spans="2:18" ht="15.75" customHeight="1">
      <c r="B3562" s="54">
        <v>45918</v>
      </c>
      <c r="C3562" s="55" t="s">
        <v>425</v>
      </c>
      <c r="D3562" s="55">
        <v>2025</v>
      </c>
      <c r="E3562" s="56">
        <v>24</v>
      </c>
      <c r="F3562" s="58" t="s">
        <v>188</v>
      </c>
      <c r="G3562" s="57" t="s">
        <v>96</v>
      </c>
      <c r="H3562" s="58" t="s">
        <v>223</v>
      </c>
      <c r="I3562" s="59" t="s">
        <v>42</v>
      </c>
      <c r="J3562" s="96">
        <v>6.78</v>
      </c>
      <c r="K3562" s="60">
        <f t="shared" si="85"/>
        <v>162.72</v>
      </c>
      <c r="L3562" s="60"/>
      <c r="M3562" s="55" t="s">
        <v>51</v>
      </c>
      <c r="N3562" s="60">
        <f t="shared" si="82"/>
        <v>162.72</v>
      </c>
      <c r="O3562" s="54">
        <v>45925</v>
      </c>
      <c r="P3562" s="97">
        <v>1454028</v>
      </c>
      <c r="R3562" t="str">
        <f t="shared" si="86"/>
        <v>Set/25</v>
      </c>
    </row>
    <row r="3563" spans="2:18" ht="15.75" customHeight="1">
      <c r="B3563" s="54">
        <v>45918</v>
      </c>
      <c r="C3563" s="55" t="s">
        <v>425</v>
      </c>
      <c r="D3563" s="55">
        <v>2025</v>
      </c>
      <c r="E3563" s="56">
        <v>7</v>
      </c>
      <c r="F3563" s="58" t="s">
        <v>760</v>
      </c>
      <c r="G3563" s="57" t="s">
        <v>46</v>
      </c>
      <c r="H3563" s="58" t="s">
        <v>223</v>
      </c>
      <c r="I3563" s="59" t="s">
        <v>42</v>
      </c>
      <c r="J3563" s="96">
        <v>19.989999999999998</v>
      </c>
      <c r="K3563" s="60">
        <f t="shared" si="85"/>
        <v>139.92999999999998</v>
      </c>
      <c r="L3563" s="60"/>
      <c r="M3563" s="55" t="s">
        <v>51</v>
      </c>
      <c r="N3563" s="60">
        <f t="shared" si="82"/>
        <v>139.92999999999998</v>
      </c>
      <c r="O3563" s="54">
        <v>45925</v>
      </c>
      <c r="P3563" s="97">
        <v>1454028</v>
      </c>
      <c r="R3563" t="str">
        <f t="shared" si="86"/>
        <v>Set/25</v>
      </c>
    </row>
    <row r="3564" spans="2:18" ht="15.75" customHeight="1">
      <c r="B3564" s="54">
        <v>45918</v>
      </c>
      <c r="C3564" s="55" t="s">
        <v>425</v>
      </c>
      <c r="D3564" s="55">
        <v>2025</v>
      </c>
      <c r="E3564" s="56">
        <v>6</v>
      </c>
      <c r="F3564" s="58" t="s">
        <v>172</v>
      </c>
      <c r="G3564" s="57" t="s">
        <v>46</v>
      </c>
      <c r="H3564" s="58" t="s">
        <v>223</v>
      </c>
      <c r="I3564" s="59" t="s">
        <v>42</v>
      </c>
      <c r="J3564" s="96">
        <v>19.989999999999998</v>
      </c>
      <c r="K3564" s="60">
        <f t="shared" si="85"/>
        <v>119.94</v>
      </c>
      <c r="L3564" s="60"/>
      <c r="M3564" s="55" t="s">
        <v>51</v>
      </c>
      <c r="N3564" s="60">
        <f t="shared" si="82"/>
        <v>119.94</v>
      </c>
      <c r="O3564" s="54">
        <v>45925</v>
      </c>
      <c r="P3564" s="97">
        <v>1454028</v>
      </c>
      <c r="R3564" t="str">
        <f t="shared" si="86"/>
        <v>Set/25</v>
      </c>
    </row>
    <row r="3565" spans="2:18" ht="15.75" customHeight="1">
      <c r="B3565" s="54">
        <v>45918</v>
      </c>
      <c r="C3565" s="55" t="s">
        <v>425</v>
      </c>
      <c r="D3565" s="55">
        <v>2025</v>
      </c>
      <c r="E3565" s="56">
        <v>3</v>
      </c>
      <c r="F3565" s="58" t="s">
        <v>173</v>
      </c>
      <c r="G3565" s="57" t="s">
        <v>46</v>
      </c>
      <c r="H3565" s="58" t="s">
        <v>223</v>
      </c>
      <c r="I3565" s="59" t="s">
        <v>42</v>
      </c>
      <c r="J3565" s="96">
        <v>19.989999999999998</v>
      </c>
      <c r="K3565" s="60">
        <f t="shared" si="85"/>
        <v>59.97</v>
      </c>
      <c r="L3565" s="60"/>
      <c r="M3565" s="55" t="s">
        <v>51</v>
      </c>
      <c r="N3565" s="60">
        <f t="shared" si="82"/>
        <v>59.97</v>
      </c>
      <c r="O3565" s="54">
        <v>45925</v>
      </c>
      <c r="P3565" s="97">
        <v>1454028</v>
      </c>
      <c r="R3565" t="str">
        <f t="shared" si="86"/>
        <v>Set/25</v>
      </c>
    </row>
    <row r="3566" spans="2:18" ht="15.75" customHeight="1">
      <c r="B3566" s="54">
        <v>45918</v>
      </c>
      <c r="C3566" s="55" t="s">
        <v>425</v>
      </c>
      <c r="D3566" s="55">
        <v>2025</v>
      </c>
      <c r="E3566" s="56">
        <v>10.5</v>
      </c>
      <c r="F3566" s="58" t="s">
        <v>208</v>
      </c>
      <c r="G3566" s="57" t="s">
        <v>46</v>
      </c>
      <c r="H3566" s="58" t="s">
        <v>633</v>
      </c>
      <c r="I3566" s="59" t="s">
        <v>42</v>
      </c>
      <c r="J3566" s="96">
        <v>19.489999999999998</v>
      </c>
      <c r="K3566" s="60">
        <f t="shared" si="85"/>
        <v>204.64499999999998</v>
      </c>
      <c r="L3566" s="60"/>
      <c r="M3566" s="55" t="s">
        <v>51</v>
      </c>
      <c r="N3566" s="60">
        <f t="shared" si="82"/>
        <v>204.64499999999998</v>
      </c>
      <c r="O3566" s="54">
        <v>45925</v>
      </c>
      <c r="P3566" s="97">
        <v>47107</v>
      </c>
      <c r="R3566" t="str">
        <f t="shared" si="86"/>
        <v>Set/25</v>
      </c>
    </row>
    <row r="3567" spans="2:18" ht="15.75" customHeight="1">
      <c r="B3567" s="54">
        <v>45918</v>
      </c>
      <c r="C3567" s="55" t="s">
        <v>425</v>
      </c>
      <c r="D3567" s="55">
        <v>2025</v>
      </c>
      <c r="E3567" s="56">
        <v>12.5</v>
      </c>
      <c r="F3567" s="58" t="s">
        <v>1095</v>
      </c>
      <c r="G3567" s="57" t="s">
        <v>46</v>
      </c>
      <c r="H3567" s="58" t="s">
        <v>633</v>
      </c>
      <c r="I3567" s="59" t="s">
        <v>42</v>
      </c>
      <c r="J3567" s="96">
        <v>19.73</v>
      </c>
      <c r="K3567" s="60">
        <f t="shared" si="85"/>
        <v>246.625</v>
      </c>
      <c r="L3567" s="60"/>
      <c r="M3567" s="55" t="s">
        <v>51</v>
      </c>
      <c r="N3567" s="60">
        <f t="shared" si="82"/>
        <v>246.625</v>
      </c>
      <c r="O3567" s="54">
        <v>45925</v>
      </c>
      <c r="P3567" s="97">
        <v>47107</v>
      </c>
      <c r="R3567" t="str">
        <f t="shared" si="86"/>
        <v>Set/25</v>
      </c>
    </row>
    <row r="3568" spans="2:18" ht="15.75" customHeight="1">
      <c r="B3568" s="54">
        <v>45918</v>
      </c>
      <c r="C3568" s="55" t="s">
        <v>425</v>
      </c>
      <c r="D3568" s="55">
        <v>2025</v>
      </c>
      <c r="E3568" s="56">
        <v>4</v>
      </c>
      <c r="F3568" s="58" t="s">
        <v>692</v>
      </c>
      <c r="G3568" s="57" t="s">
        <v>40</v>
      </c>
      <c r="H3568" s="58" t="s">
        <v>91</v>
      </c>
      <c r="I3568" s="59" t="s">
        <v>42</v>
      </c>
      <c r="J3568" s="96">
        <v>128</v>
      </c>
      <c r="K3568" s="60">
        <f t="shared" si="85"/>
        <v>512</v>
      </c>
      <c r="L3568" s="60"/>
      <c r="M3568" s="55" t="s">
        <v>51</v>
      </c>
      <c r="N3568" s="60">
        <f t="shared" si="82"/>
        <v>512</v>
      </c>
      <c r="O3568" s="54">
        <v>45932</v>
      </c>
      <c r="P3568" s="97">
        <v>11882</v>
      </c>
      <c r="R3568" t="str">
        <f t="shared" si="86"/>
        <v>Set/25</v>
      </c>
    </row>
    <row r="3569" spans="2:18" ht="15.75" customHeight="1">
      <c r="B3569" s="54">
        <v>45918</v>
      </c>
      <c r="C3569" s="55" t="s">
        <v>425</v>
      </c>
      <c r="D3569" s="55">
        <v>2025</v>
      </c>
      <c r="E3569" s="56">
        <v>10</v>
      </c>
      <c r="F3569" s="58" t="s">
        <v>67</v>
      </c>
      <c r="G3569" s="57" t="s">
        <v>46</v>
      </c>
      <c r="H3569" s="58" t="s">
        <v>790</v>
      </c>
      <c r="I3569" s="59" t="s">
        <v>42</v>
      </c>
      <c r="J3569" s="96">
        <v>29.1</v>
      </c>
      <c r="K3569" s="60">
        <f t="shared" si="85"/>
        <v>291</v>
      </c>
      <c r="L3569" s="60"/>
      <c r="M3569" s="55" t="s">
        <v>51</v>
      </c>
      <c r="N3569" s="60">
        <f t="shared" si="82"/>
        <v>291</v>
      </c>
      <c r="O3569" s="54">
        <v>45932</v>
      </c>
      <c r="P3569" s="97">
        <v>1449486</v>
      </c>
      <c r="R3569" t="str">
        <f t="shared" si="86"/>
        <v>Set/25</v>
      </c>
    </row>
    <row r="3570" spans="2:18" ht="15.75" customHeight="1">
      <c r="B3570" s="54">
        <v>45919</v>
      </c>
      <c r="C3570" s="55" t="s">
        <v>425</v>
      </c>
      <c r="D3570" s="55">
        <v>2025</v>
      </c>
      <c r="E3570" s="56">
        <v>7</v>
      </c>
      <c r="F3570" s="58" t="s">
        <v>64</v>
      </c>
      <c r="G3570" s="57" t="s">
        <v>46</v>
      </c>
      <c r="H3570" s="58" t="s">
        <v>65</v>
      </c>
      <c r="I3570" s="59" t="s">
        <v>42</v>
      </c>
      <c r="J3570" s="96">
        <v>32.99</v>
      </c>
      <c r="K3570" s="60">
        <f t="shared" si="85"/>
        <v>230.93</v>
      </c>
      <c r="L3570" s="60"/>
      <c r="M3570" s="55" t="s">
        <v>43</v>
      </c>
      <c r="N3570" s="60">
        <f t="shared" si="82"/>
        <v>230.93</v>
      </c>
      <c r="O3570" s="54">
        <v>45930</v>
      </c>
      <c r="P3570" s="97">
        <v>24229</v>
      </c>
      <c r="R3570" t="str">
        <f t="shared" si="86"/>
        <v>Set/25</v>
      </c>
    </row>
    <row r="3571" spans="2:18" ht="15.75" customHeight="1">
      <c r="B3571" s="54">
        <v>45919</v>
      </c>
      <c r="C3571" s="55" t="s">
        <v>425</v>
      </c>
      <c r="D3571" s="55">
        <v>2025</v>
      </c>
      <c r="E3571" s="56">
        <v>5</v>
      </c>
      <c r="F3571" s="58" t="s">
        <v>66</v>
      </c>
      <c r="G3571" s="57" t="s">
        <v>46</v>
      </c>
      <c r="H3571" s="58" t="s">
        <v>65</v>
      </c>
      <c r="I3571" s="59" t="s">
        <v>42</v>
      </c>
      <c r="J3571" s="96">
        <v>27</v>
      </c>
      <c r="K3571" s="60">
        <f t="shared" si="85"/>
        <v>135</v>
      </c>
      <c r="L3571" s="60"/>
      <c r="M3571" s="55" t="s">
        <v>43</v>
      </c>
      <c r="N3571" s="60">
        <f t="shared" si="82"/>
        <v>135</v>
      </c>
      <c r="O3571" s="54">
        <v>45930</v>
      </c>
      <c r="P3571" s="97">
        <v>24229</v>
      </c>
      <c r="R3571" t="str">
        <f t="shared" si="86"/>
        <v>Set/25</v>
      </c>
    </row>
    <row r="3572" spans="2:18" ht="15.75" customHeight="1">
      <c r="B3572" s="54">
        <v>45919</v>
      </c>
      <c r="C3572" s="55" t="s">
        <v>425</v>
      </c>
      <c r="D3572" s="55">
        <v>2025</v>
      </c>
      <c r="E3572" s="56">
        <v>2</v>
      </c>
      <c r="F3572" s="58" t="s">
        <v>1036</v>
      </c>
      <c r="G3572" s="57" t="s">
        <v>46</v>
      </c>
      <c r="H3572" s="58" t="s">
        <v>65</v>
      </c>
      <c r="I3572" s="59" t="s">
        <v>42</v>
      </c>
      <c r="J3572" s="96">
        <v>35.99</v>
      </c>
      <c r="K3572" s="60">
        <f t="shared" si="85"/>
        <v>71.98</v>
      </c>
      <c r="L3572" s="60"/>
      <c r="M3572" s="55" t="s">
        <v>43</v>
      </c>
      <c r="N3572" s="60">
        <f t="shared" si="82"/>
        <v>71.98</v>
      </c>
      <c r="O3572" s="54">
        <v>45930</v>
      </c>
      <c r="P3572" s="97">
        <v>24229</v>
      </c>
      <c r="R3572" t="str">
        <f t="shared" si="86"/>
        <v>Set/25</v>
      </c>
    </row>
    <row r="3573" spans="2:18" ht="15.75" customHeight="1">
      <c r="B3573" s="54">
        <v>45919</v>
      </c>
      <c r="C3573" s="55" t="s">
        <v>425</v>
      </c>
      <c r="D3573" s="55">
        <v>2025</v>
      </c>
      <c r="E3573" s="56">
        <v>1</v>
      </c>
      <c r="F3573" s="58" t="s">
        <v>843</v>
      </c>
      <c r="G3573" s="57" t="s">
        <v>40</v>
      </c>
      <c r="H3573" s="58" t="s">
        <v>899</v>
      </c>
      <c r="I3573" s="59" t="s">
        <v>42</v>
      </c>
      <c r="J3573" s="96">
        <v>133.80000000000001</v>
      </c>
      <c r="K3573" s="60">
        <f t="shared" si="85"/>
        <v>133.80000000000001</v>
      </c>
      <c r="L3573" s="60"/>
      <c r="M3573" s="55" t="s">
        <v>51</v>
      </c>
      <c r="N3573" s="60">
        <f t="shared" si="82"/>
        <v>133.80000000000001</v>
      </c>
      <c r="O3573" s="54">
        <v>45926</v>
      </c>
      <c r="P3573" s="97">
        <v>1243606</v>
      </c>
      <c r="R3573" t="str">
        <f t="shared" si="86"/>
        <v>Set/25</v>
      </c>
    </row>
    <row r="3574" spans="2:18" ht="15.75" customHeight="1">
      <c r="B3574" s="54">
        <v>45920</v>
      </c>
      <c r="C3574" s="55" t="s">
        <v>425</v>
      </c>
      <c r="D3574" s="55">
        <v>2025</v>
      </c>
      <c r="E3574" s="56">
        <v>1</v>
      </c>
      <c r="F3574" s="58" t="s">
        <v>1184</v>
      </c>
      <c r="G3574" s="57" t="s">
        <v>108</v>
      </c>
      <c r="H3574" s="58" t="s">
        <v>1185</v>
      </c>
      <c r="I3574" s="59" t="s">
        <v>42</v>
      </c>
      <c r="J3574" s="96">
        <v>1200</v>
      </c>
      <c r="K3574" s="60">
        <f t="shared" si="85"/>
        <v>1200</v>
      </c>
      <c r="L3574" s="60"/>
      <c r="M3574" s="55" t="s">
        <v>43</v>
      </c>
      <c r="N3574" s="60">
        <f t="shared" si="82"/>
        <v>1200</v>
      </c>
      <c r="O3574" s="54">
        <v>45920</v>
      </c>
      <c r="P3574" s="97">
        <v>0</v>
      </c>
      <c r="R3574" t="str">
        <f t="shared" si="86"/>
        <v>Set/25</v>
      </c>
    </row>
    <row r="3575" spans="2:18" ht="15.75" customHeight="1">
      <c r="B3575" s="54">
        <v>45920</v>
      </c>
      <c r="C3575" s="55" t="s">
        <v>425</v>
      </c>
      <c r="D3575" s="55">
        <v>2025</v>
      </c>
      <c r="E3575" s="56">
        <v>2</v>
      </c>
      <c r="F3575" s="58" t="s">
        <v>355</v>
      </c>
      <c r="G3575" s="57" t="s">
        <v>40</v>
      </c>
      <c r="H3575" s="58" t="s">
        <v>220</v>
      </c>
      <c r="I3575" s="59" t="s">
        <v>42</v>
      </c>
      <c r="J3575" s="96">
        <v>155</v>
      </c>
      <c r="K3575" s="60">
        <f t="shared" si="85"/>
        <v>310</v>
      </c>
      <c r="L3575" s="60"/>
      <c r="M3575" s="55" t="s">
        <v>43</v>
      </c>
      <c r="N3575" s="60">
        <f t="shared" si="82"/>
        <v>310</v>
      </c>
      <c r="O3575" s="54">
        <v>45930</v>
      </c>
      <c r="P3575" s="97">
        <v>27875</v>
      </c>
      <c r="R3575" t="str">
        <f t="shared" si="86"/>
        <v>Set/25</v>
      </c>
    </row>
    <row r="3576" spans="2:18" ht="15.75" customHeight="1">
      <c r="B3576" s="54">
        <v>45920</v>
      </c>
      <c r="C3576" s="55" t="s">
        <v>425</v>
      </c>
      <c r="D3576" s="55">
        <v>2025</v>
      </c>
      <c r="E3576" s="56">
        <v>10</v>
      </c>
      <c r="F3576" s="58" t="s">
        <v>64</v>
      </c>
      <c r="G3576" s="57" t="s">
        <v>46</v>
      </c>
      <c r="H3576" s="58" t="s">
        <v>65</v>
      </c>
      <c r="I3576" s="59" t="s">
        <v>42</v>
      </c>
      <c r="J3576" s="96">
        <v>32.99</v>
      </c>
      <c r="K3576" s="60">
        <f t="shared" si="85"/>
        <v>329.90000000000003</v>
      </c>
      <c r="L3576" s="60"/>
      <c r="M3576" s="55" t="s">
        <v>43</v>
      </c>
      <c r="N3576" s="60">
        <f t="shared" si="82"/>
        <v>329.90000000000003</v>
      </c>
      <c r="O3576" s="54">
        <v>45930</v>
      </c>
      <c r="P3576" s="97">
        <v>24272</v>
      </c>
      <c r="R3576" t="str">
        <f t="shared" si="86"/>
        <v>Set/25</v>
      </c>
    </row>
    <row r="3577" spans="2:18" ht="15.75" customHeight="1">
      <c r="B3577" s="54">
        <v>45920</v>
      </c>
      <c r="C3577" s="55" t="s">
        <v>425</v>
      </c>
      <c r="D3577" s="55">
        <v>2025</v>
      </c>
      <c r="E3577" s="56">
        <v>8</v>
      </c>
      <c r="F3577" s="58" t="s">
        <v>66</v>
      </c>
      <c r="G3577" s="57" t="s">
        <v>46</v>
      </c>
      <c r="H3577" s="58" t="s">
        <v>65</v>
      </c>
      <c r="I3577" s="59" t="s">
        <v>42</v>
      </c>
      <c r="J3577" s="96">
        <v>27</v>
      </c>
      <c r="K3577" s="60">
        <f t="shared" si="85"/>
        <v>216</v>
      </c>
      <c r="L3577" s="60"/>
      <c r="M3577" s="55" t="s">
        <v>43</v>
      </c>
      <c r="N3577" s="60">
        <f t="shared" si="82"/>
        <v>216</v>
      </c>
      <c r="O3577" s="54">
        <v>45930</v>
      </c>
      <c r="P3577" s="97">
        <v>24272</v>
      </c>
      <c r="R3577" t="str">
        <f t="shared" si="86"/>
        <v>Set/25</v>
      </c>
    </row>
    <row r="3578" spans="2:18" ht="15.75" customHeight="1">
      <c r="B3578" s="54">
        <v>45920</v>
      </c>
      <c r="C3578" s="55" t="s">
        <v>425</v>
      </c>
      <c r="D3578" s="55">
        <v>2025</v>
      </c>
      <c r="E3578" s="56">
        <v>5</v>
      </c>
      <c r="F3578" s="58" t="s">
        <v>1036</v>
      </c>
      <c r="G3578" s="57" t="s">
        <v>46</v>
      </c>
      <c r="H3578" s="58" t="s">
        <v>65</v>
      </c>
      <c r="I3578" s="59" t="s">
        <v>42</v>
      </c>
      <c r="J3578" s="96">
        <v>35.99</v>
      </c>
      <c r="K3578" s="60">
        <f t="shared" si="85"/>
        <v>179.95000000000002</v>
      </c>
      <c r="L3578" s="60"/>
      <c r="M3578" s="55" t="s">
        <v>43</v>
      </c>
      <c r="N3578" s="60">
        <f t="shared" si="82"/>
        <v>179.95000000000002</v>
      </c>
      <c r="O3578" s="54">
        <v>45930</v>
      </c>
      <c r="P3578" s="97">
        <v>24272</v>
      </c>
      <c r="R3578" t="str">
        <f t="shared" si="86"/>
        <v>Set/25</v>
      </c>
    </row>
    <row r="3579" spans="2:18" ht="15.75" customHeight="1">
      <c r="B3579" s="54">
        <v>45922</v>
      </c>
      <c r="C3579" s="55" t="s">
        <v>425</v>
      </c>
      <c r="D3579" s="55">
        <v>2025</v>
      </c>
      <c r="E3579" s="56">
        <v>1</v>
      </c>
      <c r="F3579" s="58" t="s">
        <v>459</v>
      </c>
      <c r="G3579" s="57" t="s">
        <v>53</v>
      </c>
      <c r="H3579" s="58" t="s">
        <v>54</v>
      </c>
      <c r="I3579" s="59" t="s">
        <v>42</v>
      </c>
      <c r="J3579" s="96">
        <v>29.11</v>
      </c>
      <c r="K3579" s="60">
        <f t="shared" si="85"/>
        <v>29.11</v>
      </c>
      <c r="L3579" s="60"/>
      <c r="M3579" s="55" t="s">
        <v>51</v>
      </c>
      <c r="N3579" s="60">
        <f t="shared" si="82"/>
        <v>29.11</v>
      </c>
      <c r="O3579" s="54">
        <v>45930</v>
      </c>
      <c r="P3579" s="97">
        <v>447479</v>
      </c>
      <c r="R3579" t="str">
        <f t="shared" si="86"/>
        <v>Set/25</v>
      </c>
    </row>
    <row r="3580" spans="2:18" ht="15.75" customHeight="1">
      <c r="B3580" s="54">
        <v>45922</v>
      </c>
      <c r="C3580" s="55" t="s">
        <v>425</v>
      </c>
      <c r="D3580" s="55">
        <v>2025</v>
      </c>
      <c r="E3580" s="56">
        <v>1</v>
      </c>
      <c r="F3580" s="58" t="s">
        <v>1182</v>
      </c>
      <c r="G3580" s="57" t="s">
        <v>53</v>
      </c>
      <c r="H3580" s="58" t="s">
        <v>54</v>
      </c>
      <c r="I3580" s="59" t="s">
        <v>42</v>
      </c>
      <c r="J3580" s="96">
        <v>38.520000000000003</v>
      </c>
      <c r="K3580" s="60">
        <f t="shared" si="85"/>
        <v>38.520000000000003</v>
      </c>
      <c r="L3580" s="60"/>
      <c r="M3580" s="55" t="s">
        <v>51</v>
      </c>
      <c r="N3580" s="60">
        <f t="shared" si="82"/>
        <v>38.520000000000003</v>
      </c>
      <c r="O3580" s="54">
        <v>45930</v>
      </c>
      <c r="P3580" s="97">
        <v>447479</v>
      </c>
      <c r="R3580" t="str">
        <f t="shared" si="86"/>
        <v>Set/25</v>
      </c>
    </row>
    <row r="3581" spans="2:18" ht="15.75" customHeight="1">
      <c r="B3581" s="54">
        <v>45922</v>
      </c>
      <c r="C3581" s="55" t="s">
        <v>425</v>
      </c>
      <c r="D3581" s="55">
        <v>2025</v>
      </c>
      <c r="E3581" s="56">
        <v>7</v>
      </c>
      <c r="F3581" s="58" t="s">
        <v>649</v>
      </c>
      <c r="G3581" s="57" t="s">
        <v>96</v>
      </c>
      <c r="H3581" s="58" t="s">
        <v>570</v>
      </c>
      <c r="I3581" s="59" t="s">
        <v>42</v>
      </c>
      <c r="J3581" s="96">
        <v>18.12</v>
      </c>
      <c r="K3581" s="60">
        <f t="shared" si="85"/>
        <v>126.84</v>
      </c>
      <c r="L3581" s="60"/>
      <c r="M3581" s="55" t="s">
        <v>51</v>
      </c>
      <c r="N3581" s="60">
        <f t="shared" si="82"/>
        <v>126.84</v>
      </c>
      <c r="O3581" s="54">
        <v>45928</v>
      </c>
      <c r="P3581" s="97">
        <v>684706</v>
      </c>
      <c r="R3581" t="str">
        <f t="shared" si="86"/>
        <v>Set/25</v>
      </c>
    </row>
    <row r="3582" spans="2:18" ht="15.75" customHeight="1">
      <c r="B3582" s="54">
        <v>45922</v>
      </c>
      <c r="C3582" s="55" t="s">
        <v>425</v>
      </c>
      <c r="D3582" s="55">
        <v>2025</v>
      </c>
      <c r="E3582" s="56">
        <v>7</v>
      </c>
      <c r="F3582" s="58" t="s">
        <v>904</v>
      </c>
      <c r="G3582" s="57" t="s">
        <v>96</v>
      </c>
      <c r="H3582" s="58" t="s">
        <v>570</v>
      </c>
      <c r="I3582" s="59" t="s">
        <v>42</v>
      </c>
      <c r="J3582" s="96">
        <v>35.880000000000003</v>
      </c>
      <c r="K3582" s="60">
        <f t="shared" si="85"/>
        <v>251.16000000000003</v>
      </c>
      <c r="L3582" s="60"/>
      <c r="M3582" s="55" t="s">
        <v>51</v>
      </c>
      <c r="N3582" s="60">
        <f t="shared" si="82"/>
        <v>251.16000000000003</v>
      </c>
      <c r="O3582" s="54">
        <v>45928</v>
      </c>
      <c r="P3582" s="97">
        <v>684706</v>
      </c>
      <c r="R3582" t="str">
        <f t="shared" si="86"/>
        <v>Set/25</v>
      </c>
    </row>
    <row r="3583" spans="2:18" ht="15.75" customHeight="1">
      <c r="B3583" s="54">
        <v>45922</v>
      </c>
      <c r="C3583" s="55" t="s">
        <v>425</v>
      </c>
      <c r="D3583" s="55">
        <v>2025</v>
      </c>
      <c r="E3583" s="56">
        <v>10</v>
      </c>
      <c r="F3583" s="58" t="s">
        <v>615</v>
      </c>
      <c r="G3583" s="57" t="s">
        <v>96</v>
      </c>
      <c r="H3583" s="58" t="s">
        <v>570</v>
      </c>
      <c r="I3583" s="59" t="s">
        <v>42</v>
      </c>
      <c r="J3583" s="96">
        <v>17.940000000000001</v>
      </c>
      <c r="K3583" s="60">
        <f t="shared" si="85"/>
        <v>179.4</v>
      </c>
      <c r="L3583" s="60"/>
      <c r="M3583" s="55" t="s">
        <v>51</v>
      </c>
      <c r="N3583" s="60">
        <f t="shared" si="82"/>
        <v>179.4</v>
      </c>
      <c r="O3583" s="54">
        <v>45928</v>
      </c>
      <c r="P3583" s="97">
        <v>684706</v>
      </c>
      <c r="R3583" t="str">
        <f t="shared" si="86"/>
        <v>Set/25</v>
      </c>
    </row>
    <row r="3584" spans="2:18" ht="15.75" customHeight="1">
      <c r="B3584" s="54">
        <v>45922</v>
      </c>
      <c r="C3584" s="55" t="s">
        <v>425</v>
      </c>
      <c r="D3584" s="55">
        <v>2025</v>
      </c>
      <c r="E3584" s="56">
        <v>9</v>
      </c>
      <c r="F3584" s="58" t="s">
        <v>615</v>
      </c>
      <c r="G3584" s="57" t="s">
        <v>96</v>
      </c>
      <c r="H3584" s="58" t="s">
        <v>570</v>
      </c>
      <c r="I3584" s="59" t="s">
        <v>42</v>
      </c>
      <c r="J3584" s="96">
        <v>17.940000000000001</v>
      </c>
      <c r="K3584" s="60">
        <f t="shared" si="85"/>
        <v>161.46</v>
      </c>
      <c r="L3584" s="60"/>
      <c r="M3584" s="55" t="s">
        <v>51</v>
      </c>
      <c r="N3584" s="60">
        <f t="shared" si="82"/>
        <v>161.46</v>
      </c>
      <c r="O3584" s="54">
        <v>45928</v>
      </c>
      <c r="P3584" s="97">
        <v>684706</v>
      </c>
      <c r="R3584" t="str">
        <f t="shared" si="86"/>
        <v>Set/25</v>
      </c>
    </row>
    <row r="3585" spans="2:18" ht="15.75" customHeight="1">
      <c r="B3585" s="54">
        <v>45922</v>
      </c>
      <c r="C3585" s="55" t="s">
        <v>425</v>
      </c>
      <c r="D3585" s="55">
        <v>2025</v>
      </c>
      <c r="E3585" s="56">
        <v>2</v>
      </c>
      <c r="F3585" s="58" t="s">
        <v>304</v>
      </c>
      <c r="G3585" s="57" t="s">
        <v>96</v>
      </c>
      <c r="H3585" s="58" t="s">
        <v>570</v>
      </c>
      <c r="I3585" s="59" t="s">
        <v>42</v>
      </c>
      <c r="J3585" s="96">
        <v>19.68</v>
      </c>
      <c r="K3585" s="60">
        <f t="shared" si="85"/>
        <v>39.36</v>
      </c>
      <c r="L3585" s="60"/>
      <c r="M3585" s="55" t="s">
        <v>51</v>
      </c>
      <c r="N3585" s="60">
        <f t="shared" si="82"/>
        <v>39.36</v>
      </c>
      <c r="O3585" s="54">
        <v>45928</v>
      </c>
      <c r="P3585" s="97">
        <v>684706</v>
      </c>
      <c r="R3585" t="str">
        <f t="shared" si="86"/>
        <v>Set/25</v>
      </c>
    </row>
    <row r="3586" spans="2:18" ht="15.75" customHeight="1">
      <c r="B3586" s="54">
        <v>45922</v>
      </c>
      <c r="C3586" s="55" t="s">
        <v>425</v>
      </c>
      <c r="D3586" s="55">
        <v>2025</v>
      </c>
      <c r="E3586" s="56">
        <v>1</v>
      </c>
      <c r="F3586" s="58" t="s">
        <v>305</v>
      </c>
      <c r="G3586" s="57" t="s">
        <v>96</v>
      </c>
      <c r="H3586" s="58" t="s">
        <v>570</v>
      </c>
      <c r="I3586" s="59" t="s">
        <v>42</v>
      </c>
      <c r="J3586" s="96">
        <v>18.66</v>
      </c>
      <c r="K3586" s="60">
        <f t="shared" si="85"/>
        <v>18.66</v>
      </c>
      <c r="L3586" s="60"/>
      <c r="M3586" s="55" t="s">
        <v>51</v>
      </c>
      <c r="N3586" s="60">
        <f t="shared" si="82"/>
        <v>18.66</v>
      </c>
      <c r="O3586" s="54">
        <v>45928</v>
      </c>
      <c r="P3586" s="97">
        <v>684706</v>
      </c>
      <c r="R3586" t="str">
        <f t="shared" si="86"/>
        <v>Set/25</v>
      </c>
    </row>
    <row r="3587" spans="2:18" ht="15.75" customHeight="1">
      <c r="B3587" s="54">
        <v>45922</v>
      </c>
      <c r="C3587" s="55" t="s">
        <v>425</v>
      </c>
      <c r="D3587" s="55">
        <v>2025</v>
      </c>
      <c r="E3587" s="56">
        <v>3</v>
      </c>
      <c r="F3587" s="58" t="s">
        <v>1168</v>
      </c>
      <c r="G3587" s="57" t="s">
        <v>96</v>
      </c>
      <c r="H3587" s="58" t="s">
        <v>570</v>
      </c>
      <c r="I3587" s="59" t="s">
        <v>42</v>
      </c>
      <c r="J3587" s="96">
        <v>17.760000000000002</v>
      </c>
      <c r="K3587" s="60">
        <f t="shared" si="85"/>
        <v>53.28</v>
      </c>
      <c r="L3587" s="60"/>
      <c r="M3587" s="55" t="s">
        <v>51</v>
      </c>
      <c r="N3587" s="60">
        <f t="shared" si="82"/>
        <v>53.28</v>
      </c>
      <c r="O3587" s="54">
        <v>45928</v>
      </c>
      <c r="P3587" s="97">
        <v>684706</v>
      </c>
      <c r="R3587" t="str">
        <f t="shared" ref="R3587:R3650" si="87">IF(B3587="","",PROPER(TEXT(B3587,"mmm/aa")))</f>
        <v>Set/25</v>
      </c>
    </row>
    <row r="3588" spans="2:18" ht="15.75" customHeight="1">
      <c r="B3588" s="54">
        <v>45922</v>
      </c>
      <c r="C3588" s="55" t="s">
        <v>425</v>
      </c>
      <c r="D3588" s="55">
        <v>2025</v>
      </c>
      <c r="E3588" s="56">
        <v>4</v>
      </c>
      <c r="F3588" s="58" t="s">
        <v>201</v>
      </c>
      <c r="G3588" s="57" t="s">
        <v>96</v>
      </c>
      <c r="H3588" s="58" t="s">
        <v>570</v>
      </c>
      <c r="I3588" s="59" t="s">
        <v>42</v>
      </c>
      <c r="J3588" s="96">
        <v>17.82</v>
      </c>
      <c r="K3588" s="60">
        <f t="shared" si="85"/>
        <v>71.28</v>
      </c>
      <c r="L3588" s="60"/>
      <c r="M3588" s="55" t="s">
        <v>51</v>
      </c>
      <c r="N3588" s="60">
        <f t="shared" si="82"/>
        <v>71.28</v>
      </c>
      <c r="O3588" s="54">
        <v>45928</v>
      </c>
      <c r="P3588" s="97">
        <v>684706</v>
      </c>
      <c r="R3588" t="str">
        <f t="shared" si="87"/>
        <v>Set/25</v>
      </c>
    </row>
    <row r="3589" spans="2:18" ht="15.75" customHeight="1">
      <c r="B3589" s="54">
        <v>45922</v>
      </c>
      <c r="C3589" s="55" t="s">
        <v>425</v>
      </c>
      <c r="D3589" s="55">
        <v>2025</v>
      </c>
      <c r="E3589" s="56">
        <v>4</v>
      </c>
      <c r="F3589" s="58" t="s">
        <v>358</v>
      </c>
      <c r="G3589" s="57" t="s">
        <v>96</v>
      </c>
      <c r="H3589" s="58" t="s">
        <v>570</v>
      </c>
      <c r="I3589" s="59" t="s">
        <v>42</v>
      </c>
      <c r="J3589" s="96">
        <v>20</v>
      </c>
      <c r="K3589" s="60">
        <f t="shared" si="85"/>
        <v>80</v>
      </c>
      <c r="L3589" s="60"/>
      <c r="M3589" s="55" t="s">
        <v>51</v>
      </c>
      <c r="N3589" s="60">
        <f t="shared" si="82"/>
        <v>80</v>
      </c>
      <c r="O3589" s="54">
        <v>45928</v>
      </c>
      <c r="P3589" s="97">
        <v>684706</v>
      </c>
      <c r="R3589" t="str">
        <f t="shared" si="87"/>
        <v>Set/25</v>
      </c>
    </row>
    <row r="3590" spans="2:18" ht="15.75" customHeight="1">
      <c r="B3590" s="54">
        <v>45922</v>
      </c>
      <c r="C3590" s="55" t="s">
        <v>425</v>
      </c>
      <c r="D3590" s="55">
        <v>2025</v>
      </c>
      <c r="E3590" s="56">
        <v>2</v>
      </c>
      <c r="F3590" s="58" t="s">
        <v>679</v>
      </c>
      <c r="G3590" s="57" t="s">
        <v>96</v>
      </c>
      <c r="H3590" s="58" t="s">
        <v>293</v>
      </c>
      <c r="I3590" s="59" t="s">
        <v>42</v>
      </c>
      <c r="J3590" s="96">
        <v>55.9</v>
      </c>
      <c r="K3590" s="60">
        <f t="shared" si="85"/>
        <v>111.8</v>
      </c>
      <c r="L3590" s="60"/>
      <c r="M3590" s="55" t="s">
        <v>51</v>
      </c>
      <c r="N3590" s="60">
        <f t="shared" si="82"/>
        <v>111.8</v>
      </c>
      <c r="O3590" s="54">
        <v>45937</v>
      </c>
      <c r="P3590" s="97">
        <v>1602</v>
      </c>
      <c r="R3590" t="str">
        <f t="shared" si="87"/>
        <v>Set/25</v>
      </c>
    </row>
    <row r="3591" spans="2:18" ht="15.75" customHeight="1">
      <c r="B3591" s="54">
        <v>45922</v>
      </c>
      <c r="C3591" s="55" t="s">
        <v>425</v>
      </c>
      <c r="D3591" s="55">
        <v>2025</v>
      </c>
      <c r="E3591" s="56">
        <v>2</v>
      </c>
      <c r="F3591" s="58" t="s">
        <v>680</v>
      </c>
      <c r="G3591" s="57" t="s">
        <v>96</v>
      </c>
      <c r="H3591" s="58" t="s">
        <v>293</v>
      </c>
      <c r="I3591" s="59" t="s">
        <v>42</v>
      </c>
      <c r="J3591" s="96">
        <v>55.9</v>
      </c>
      <c r="K3591" s="60">
        <f t="shared" si="85"/>
        <v>111.8</v>
      </c>
      <c r="L3591" s="60"/>
      <c r="M3591" s="55" t="s">
        <v>51</v>
      </c>
      <c r="N3591" s="60">
        <f t="shared" si="82"/>
        <v>111.8</v>
      </c>
      <c r="O3591" s="54">
        <v>45937</v>
      </c>
      <c r="P3591" s="97">
        <v>1602</v>
      </c>
      <c r="R3591" t="str">
        <f t="shared" si="87"/>
        <v>Set/25</v>
      </c>
    </row>
    <row r="3592" spans="2:18" ht="15.75" customHeight="1">
      <c r="B3592" s="54">
        <v>45922</v>
      </c>
      <c r="C3592" s="55" t="s">
        <v>425</v>
      </c>
      <c r="D3592" s="55">
        <v>2025</v>
      </c>
      <c r="E3592" s="56">
        <v>2</v>
      </c>
      <c r="F3592" s="58" t="s">
        <v>588</v>
      </c>
      <c r="G3592" s="57" t="s">
        <v>46</v>
      </c>
      <c r="H3592" s="58" t="s">
        <v>293</v>
      </c>
      <c r="I3592" s="59" t="s">
        <v>42</v>
      </c>
      <c r="J3592" s="96">
        <v>52.5</v>
      </c>
      <c r="K3592" s="60">
        <f t="shared" si="85"/>
        <v>105</v>
      </c>
      <c r="L3592" s="60"/>
      <c r="M3592" s="55" t="s">
        <v>51</v>
      </c>
      <c r="N3592" s="60">
        <f t="shared" si="82"/>
        <v>105</v>
      </c>
      <c r="O3592" s="54">
        <v>45937</v>
      </c>
      <c r="P3592" s="97">
        <v>1602</v>
      </c>
      <c r="R3592" t="str">
        <f t="shared" si="87"/>
        <v>Set/25</v>
      </c>
    </row>
    <row r="3593" spans="2:18" ht="15.75" customHeight="1">
      <c r="B3593" s="54">
        <v>45922</v>
      </c>
      <c r="C3593" s="55" t="s">
        <v>425</v>
      </c>
      <c r="D3593" s="55">
        <v>2025</v>
      </c>
      <c r="E3593" s="56">
        <v>1</v>
      </c>
      <c r="F3593" s="58" t="s">
        <v>104</v>
      </c>
      <c r="G3593" s="57" t="s">
        <v>104</v>
      </c>
      <c r="H3593" s="58" t="s">
        <v>299</v>
      </c>
      <c r="I3593" s="59" t="s">
        <v>55</v>
      </c>
      <c r="J3593" s="96">
        <v>80</v>
      </c>
      <c r="K3593" s="60">
        <f t="shared" si="85"/>
        <v>80</v>
      </c>
      <c r="L3593" s="60"/>
      <c r="M3593" s="55" t="s">
        <v>43</v>
      </c>
      <c r="N3593" s="60">
        <f t="shared" si="82"/>
        <v>80</v>
      </c>
      <c r="O3593" s="54">
        <v>45922</v>
      </c>
      <c r="P3593" s="97">
        <v>0</v>
      </c>
      <c r="R3593" t="str">
        <f t="shared" si="87"/>
        <v>Set/25</v>
      </c>
    </row>
    <row r="3594" spans="2:18" ht="15.75" customHeight="1">
      <c r="B3594" s="54">
        <v>45922</v>
      </c>
      <c r="C3594" s="55" t="s">
        <v>425</v>
      </c>
      <c r="D3594" s="55">
        <v>2025</v>
      </c>
      <c r="E3594" s="56">
        <v>1</v>
      </c>
      <c r="F3594" s="58" t="s">
        <v>39</v>
      </c>
      <c r="G3594" s="57" t="s">
        <v>40</v>
      </c>
      <c r="H3594" s="58" t="s">
        <v>300</v>
      </c>
      <c r="I3594" s="59" t="s">
        <v>42</v>
      </c>
      <c r="J3594" s="96">
        <v>324</v>
      </c>
      <c r="K3594" s="60">
        <f t="shared" si="85"/>
        <v>324</v>
      </c>
      <c r="L3594" s="60"/>
      <c r="M3594" s="55" t="s">
        <v>43</v>
      </c>
      <c r="N3594" s="60">
        <f t="shared" si="82"/>
        <v>324</v>
      </c>
      <c r="O3594" s="54">
        <v>45922</v>
      </c>
      <c r="P3594" s="97">
        <v>0</v>
      </c>
      <c r="R3594" t="str">
        <f t="shared" si="87"/>
        <v>Set/25</v>
      </c>
    </row>
    <row r="3595" spans="2:18" ht="15.75" customHeight="1">
      <c r="B3595" s="54">
        <v>45923</v>
      </c>
      <c r="C3595" s="55" t="s">
        <v>425</v>
      </c>
      <c r="D3595" s="55">
        <v>2025</v>
      </c>
      <c r="E3595" s="56">
        <v>1</v>
      </c>
      <c r="F3595" s="58" t="s">
        <v>391</v>
      </c>
      <c r="G3595" s="57" t="s">
        <v>46</v>
      </c>
      <c r="H3595" s="58" t="s">
        <v>220</v>
      </c>
      <c r="I3595" s="59" t="s">
        <v>42</v>
      </c>
      <c r="J3595" s="96">
        <v>5</v>
      </c>
      <c r="K3595" s="60">
        <f t="shared" si="85"/>
        <v>5</v>
      </c>
      <c r="L3595" s="60"/>
      <c r="M3595" s="55" t="s">
        <v>43</v>
      </c>
      <c r="N3595" s="60">
        <f t="shared" si="82"/>
        <v>5</v>
      </c>
      <c r="O3595" s="54">
        <v>45930</v>
      </c>
      <c r="P3595" s="97">
        <v>27935</v>
      </c>
      <c r="R3595" t="str">
        <f t="shared" si="87"/>
        <v>Set/25</v>
      </c>
    </row>
    <row r="3596" spans="2:18" ht="15.75" customHeight="1">
      <c r="B3596" s="54">
        <v>45923</v>
      </c>
      <c r="C3596" s="55" t="s">
        <v>425</v>
      </c>
      <c r="D3596" s="55">
        <v>2025</v>
      </c>
      <c r="E3596" s="56">
        <v>2</v>
      </c>
      <c r="F3596" s="58" t="s">
        <v>486</v>
      </c>
      <c r="G3596" s="57" t="s">
        <v>46</v>
      </c>
      <c r="H3596" s="58" t="s">
        <v>220</v>
      </c>
      <c r="I3596" s="59" t="s">
        <v>42</v>
      </c>
      <c r="J3596" s="96">
        <v>5.5</v>
      </c>
      <c r="K3596" s="60">
        <f t="shared" si="85"/>
        <v>11</v>
      </c>
      <c r="L3596" s="60"/>
      <c r="M3596" s="55" t="s">
        <v>43</v>
      </c>
      <c r="N3596" s="60">
        <f t="shared" si="82"/>
        <v>11</v>
      </c>
      <c r="O3596" s="54">
        <v>45930</v>
      </c>
      <c r="P3596" s="97">
        <v>27935</v>
      </c>
      <c r="R3596" t="str">
        <f t="shared" si="87"/>
        <v>Set/25</v>
      </c>
    </row>
    <row r="3597" spans="2:18" ht="15.75" customHeight="1">
      <c r="B3597" s="54">
        <v>45923</v>
      </c>
      <c r="C3597" s="55" t="s">
        <v>425</v>
      </c>
      <c r="D3597" s="55">
        <v>2025</v>
      </c>
      <c r="E3597" s="56">
        <v>1</v>
      </c>
      <c r="F3597" s="58" t="s">
        <v>744</v>
      </c>
      <c r="G3597" s="57" t="s">
        <v>46</v>
      </c>
      <c r="H3597" s="58" t="s">
        <v>220</v>
      </c>
      <c r="I3597" s="59" t="s">
        <v>42</v>
      </c>
      <c r="J3597" s="96">
        <v>6</v>
      </c>
      <c r="K3597" s="60">
        <f t="shared" si="85"/>
        <v>6</v>
      </c>
      <c r="L3597" s="60"/>
      <c r="M3597" s="55" t="s">
        <v>43</v>
      </c>
      <c r="N3597" s="60">
        <f t="shared" si="82"/>
        <v>6</v>
      </c>
      <c r="O3597" s="54">
        <v>45930</v>
      </c>
      <c r="P3597" s="97">
        <v>27935</v>
      </c>
      <c r="R3597" t="str">
        <f t="shared" si="87"/>
        <v>Set/25</v>
      </c>
    </row>
    <row r="3598" spans="2:18" ht="15.75" customHeight="1">
      <c r="B3598" s="54">
        <v>45923</v>
      </c>
      <c r="C3598" s="55" t="s">
        <v>425</v>
      </c>
      <c r="D3598" s="55">
        <v>2025</v>
      </c>
      <c r="E3598" s="56">
        <v>1</v>
      </c>
      <c r="F3598" s="58" t="s">
        <v>455</v>
      </c>
      <c r="G3598" s="57" t="s">
        <v>46</v>
      </c>
      <c r="H3598" s="58" t="s">
        <v>220</v>
      </c>
      <c r="I3598" s="59" t="s">
        <v>42</v>
      </c>
      <c r="J3598" s="96">
        <v>3.5</v>
      </c>
      <c r="K3598" s="60">
        <f t="shared" si="85"/>
        <v>3.5</v>
      </c>
      <c r="L3598" s="60"/>
      <c r="M3598" s="55" t="s">
        <v>43</v>
      </c>
      <c r="N3598" s="60">
        <f t="shared" si="82"/>
        <v>3.5</v>
      </c>
      <c r="O3598" s="54">
        <v>45930</v>
      </c>
      <c r="P3598" s="97">
        <v>27935</v>
      </c>
      <c r="R3598" t="str">
        <f t="shared" si="87"/>
        <v>Set/25</v>
      </c>
    </row>
    <row r="3599" spans="2:18" ht="15.75" customHeight="1">
      <c r="B3599" s="54">
        <v>45923</v>
      </c>
      <c r="C3599" s="55" t="s">
        <v>425</v>
      </c>
      <c r="D3599" s="55">
        <v>2025</v>
      </c>
      <c r="E3599" s="56">
        <v>6.72</v>
      </c>
      <c r="F3599" s="58" t="s">
        <v>488</v>
      </c>
      <c r="G3599" s="57" t="s">
        <v>46</v>
      </c>
      <c r="H3599" s="58" t="s">
        <v>250</v>
      </c>
      <c r="I3599" s="59" t="s">
        <v>42</v>
      </c>
      <c r="J3599" s="96">
        <v>33.29</v>
      </c>
      <c r="K3599" s="60">
        <f t="shared" si="85"/>
        <v>223.7088</v>
      </c>
      <c r="L3599" s="60"/>
      <c r="M3599" s="55" t="s">
        <v>51</v>
      </c>
      <c r="N3599" s="60">
        <f t="shared" si="82"/>
        <v>223.7088</v>
      </c>
      <c r="O3599" s="54">
        <v>45929</v>
      </c>
      <c r="P3599" s="97">
        <v>2570316</v>
      </c>
      <c r="R3599" t="str">
        <f t="shared" si="87"/>
        <v>Set/25</v>
      </c>
    </row>
    <row r="3600" spans="2:18" ht="15.75" customHeight="1">
      <c r="B3600" s="54">
        <v>45923</v>
      </c>
      <c r="C3600" s="55" t="s">
        <v>425</v>
      </c>
      <c r="D3600" s="55">
        <v>2025</v>
      </c>
      <c r="E3600" s="56">
        <v>4.4800000000000004</v>
      </c>
      <c r="F3600" s="58" t="s">
        <v>197</v>
      </c>
      <c r="G3600" s="57" t="s">
        <v>46</v>
      </c>
      <c r="H3600" s="58" t="s">
        <v>250</v>
      </c>
      <c r="I3600" s="59" t="s">
        <v>42</v>
      </c>
      <c r="J3600" s="96">
        <v>39.680799999999998</v>
      </c>
      <c r="K3600" s="60">
        <f t="shared" si="85"/>
        <v>177.76998399999999</v>
      </c>
      <c r="L3600" s="60"/>
      <c r="M3600" s="55" t="s">
        <v>51</v>
      </c>
      <c r="N3600" s="60">
        <f t="shared" si="82"/>
        <v>177.76998399999999</v>
      </c>
      <c r="O3600" s="54">
        <v>45929</v>
      </c>
      <c r="P3600" s="97">
        <v>2570316</v>
      </c>
      <c r="R3600" t="str">
        <f t="shared" si="87"/>
        <v>Set/25</v>
      </c>
    </row>
    <row r="3601" spans="2:18" ht="15.75" customHeight="1">
      <c r="B3601" s="54">
        <v>45923</v>
      </c>
      <c r="C3601" s="55" t="s">
        <v>425</v>
      </c>
      <c r="D3601" s="55">
        <v>2025</v>
      </c>
      <c r="E3601" s="56">
        <v>4.8</v>
      </c>
      <c r="F3601" s="58" t="s">
        <v>232</v>
      </c>
      <c r="G3601" s="57" t="s">
        <v>46</v>
      </c>
      <c r="H3601" s="58" t="s">
        <v>594</v>
      </c>
      <c r="I3601" s="59" t="s">
        <v>42</v>
      </c>
      <c r="J3601" s="96">
        <v>38.520000000000003</v>
      </c>
      <c r="K3601" s="60">
        <f t="shared" si="85"/>
        <v>184.89600000000002</v>
      </c>
      <c r="L3601" s="60"/>
      <c r="M3601" s="55" t="s">
        <v>51</v>
      </c>
      <c r="N3601" s="60">
        <f t="shared" si="82"/>
        <v>184.89600000000002</v>
      </c>
      <c r="O3601" s="54">
        <v>45937</v>
      </c>
      <c r="P3601" s="97">
        <v>1007220</v>
      </c>
      <c r="R3601" t="str">
        <f t="shared" si="87"/>
        <v>Set/25</v>
      </c>
    </row>
    <row r="3602" spans="2:18" ht="15.75" customHeight="1">
      <c r="B3602" s="54">
        <v>45923</v>
      </c>
      <c r="C3602" s="55" t="s">
        <v>425</v>
      </c>
      <c r="D3602" s="55">
        <v>2025</v>
      </c>
      <c r="E3602" s="56">
        <v>1</v>
      </c>
      <c r="F3602" s="58" t="s">
        <v>1186</v>
      </c>
      <c r="G3602" s="57" t="s">
        <v>104</v>
      </c>
      <c r="H3602" s="58" t="s">
        <v>113</v>
      </c>
      <c r="I3602" s="59" t="s">
        <v>42</v>
      </c>
      <c r="J3602" s="96">
        <v>232</v>
      </c>
      <c r="K3602" s="60">
        <f t="shared" si="85"/>
        <v>232</v>
      </c>
      <c r="L3602" s="60"/>
      <c r="M3602" s="55" t="s">
        <v>43</v>
      </c>
      <c r="N3602" s="60">
        <f t="shared" si="82"/>
        <v>232</v>
      </c>
      <c r="O3602" s="54">
        <v>45924</v>
      </c>
      <c r="P3602" s="97">
        <v>0</v>
      </c>
      <c r="R3602" t="str">
        <f t="shared" si="87"/>
        <v>Set/25</v>
      </c>
    </row>
    <row r="3603" spans="2:18" ht="15.75" customHeight="1">
      <c r="B3603" s="54">
        <v>45924</v>
      </c>
      <c r="C3603" s="55" t="s">
        <v>425</v>
      </c>
      <c r="D3603" s="55">
        <v>2025</v>
      </c>
      <c r="E3603" s="56">
        <v>7</v>
      </c>
      <c r="F3603" s="58" t="s">
        <v>64</v>
      </c>
      <c r="G3603" s="57" t="s">
        <v>46</v>
      </c>
      <c r="H3603" s="58" t="s">
        <v>65</v>
      </c>
      <c r="I3603" s="59" t="s">
        <v>42</v>
      </c>
      <c r="J3603" s="96">
        <v>32.99</v>
      </c>
      <c r="K3603" s="60">
        <f t="shared" si="85"/>
        <v>230.93</v>
      </c>
      <c r="L3603" s="60"/>
      <c r="M3603" s="55" t="s">
        <v>43</v>
      </c>
      <c r="N3603" s="60">
        <f t="shared" si="82"/>
        <v>230.93</v>
      </c>
      <c r="O3603" s="54">
        <v>45930</v>
      </c>
      <c r="P3603" s="97">
        <v>24355</v>
      </c>
      <c r="R3603" t="str">
        <f t="shared" si="87"/>
        <v>Set/25</v>
      </c>
    </row>
    <row r="3604" spans="2:18" ht="15.75" customHeight="1">
      <c r="B3604" s="54">
        <v>45924</v>
      </c>
      <c r="C3604" s="55" t="s">
        <v>425</v>
      </c>
      <c r="D3604" s="55">
        <v>2025</v>
      </c>
      <c r="E3604" s="56">
        <v>4</v>
      </c>
      <c r="F3604" s="58" t="s">
        <v>692</v>
      </c>
      <c r="G3604" s="57" t="s">
        <v>40</v>
      </c>
      <c r="H3604" s="58" t="s">
        <v>91</v>
      </c>
      <c r="I3604" s="59" t="s">
        <v>42</v>
      </c>
      <c r="J3604" s="96">
        <v>128</v>
      </c>
      <c r="K3604" s="60">
        <f t="shared" si="85"/>
        <v>512</v>
      </c>
      <c r="L3604" s="60"/>
      <c r="M3604" s="55" t="s">
        <v>51</v>
      </c>
      <c r="N3604" s="60">
        <f t="shared" si="82"/>
        <v>512</v>
      </c>
      <c r="O3604" s="54">
        <v>45938</v>
      </c>
      <c r="P3604" s="97">
        <v>11961</v>
      </c>
      <c r="R3604" t="str">
        <f t="shared" si="87"/>
        <v>Set/25</v>
      </c>
    </row>
    <row r="3605" spans="2:18" ht="15.75" customHeight="1">
      <c r="B3605" s="54">
        <v>45924</v>
      </c>
      <c r="C3605" s="55" t="s">
        <v>425</v>
      </c>
      <c r="D3605" s="55">
        <v>2025</v>
      </c>
      <c r="E3605" s="56">
        <v>12</v>
      </c>
      <c r="F3605" s="58" t="s">
        <v>228</v>
      </c>
      <c r="G3605" s="57" t="s">
        <v>93</v>
      </c>
      <c r="H3605" s="58" t="s">
        <v>499</v>
      </c>
      <c r="I3605" s="59" t="s">
        <v>42</v>
      </c>
      <c r="J3605" s="96">
        <v>26.46</v>
      </c>
      <c r="K3605" s="60">
        <f t="shared" si="85"/>
        <v>317.52</v>
      </c>
      <c r="L3605" s="60"/>
      <c r="M3605" s="55" t="s">
        <v>51</v>
      </c>
      <c r="N3605" s="60">
        <f t="shared" si="82"/>
        <v>317.52</v>
      </c>
      <c r="O3605" s="54">
        <v>45945</v>
      </c>
      <c r="P3605" s="97">
        <v>79021</v>
      </c>
      <c r="R3605" t="str">
        <f t="shared" si="87"/>
        <v>Set/25</v>
      </c>
    </row>
    <row r="3606" spans="2:18" ht="15.75" customHeight="1">
      <c r="B3606" s="54">
        <v>45924</v>
      </c>
      <c r="C3606" s="55" t="s">
        <v>425</v>
      </c>
      <c r="D3606" s="55">
        <v>2025</v>
      </c>
      <c r="E3606" s="56">
        <v>2</v>
      </c>
      <c r="F3606" s="58" t="s">
        <v>202</v>
      </c>
      <c r="G3606" s="57" t="s">
        <v>93</v>
      </c>
      <c r="H3606" s="58" t="s">
        <v>499</v>
      </c>
      <c r="I3606" s="59" t="s">
        <v>42</v>
      </c>
      <c r="J3606" s="96">
        <v>100.68</v>
      </c>
      <c r="K3606" s="60">
        <f t="shared" si="85"/>
        <v>201.36</v>
      </c>
      <c r="L3606" s="60"/>
      <c r="M3606" s="55" t="s">
        <v>51</v>
      </c>
      <c r="N3606" s="60">
        <f t="shared" si="82"/>
        <v>201.36</v>
      </c>
      <c r="O3606" s="54">
        <v>45945</v>
      </c>
      <c r="P3606" s="97">
        <v>79021</v>
      </c>
      <c r="R3606" t="str">
        <f t="shared" si="87"/>
        <v>Set/25</v>
      </c>
    </row>
    <row r="3607" spans="2:18" ht="15.75" customHeight="1">
      <c r="B3607" s="54">
        <v>45924</v>
      </c>
      <c r="C3607" s="55" t="s">
        <v>425</v>
      </c>
      <c r="D3607" s="55">
        <v>2025</v>
      </c>
      <c r="E3607" s="56">
        <v>1</v>
      </c>
      <c r="F3607" s="58" t="s">
        <v>204</v>
      </c>
      <c r="G3607" s="57" t="s">
        <v>93</v>
      </c>
      <c r="H3607" s="58" t="s">
        <v>499</v>
      </c>
      <c r="I3607" s="59" t="s">
        <v>42</v>
      </c>
      <c r="J3607" s="96">
        <v>177.29</v>
      </c>
      <c r="K3607" s="60">
        <f t="shared" si="85"/>
        <v>177.29</v>
      </c>
      <c r="L3607" s="60"/>
      <c r="M3607" s="55" t="s">
        <v>51</v>
      </c>
      <c r="N3607" s="60">
        <f t="shared" si="82"/>
        <v>177.29</v>
      </c>
      <c r="O3607" s="54">
        <v>45945</v>
      </c>
      <c r="P3607" s="97">
        <v>79021</v>
      </c>
      <c r="R3607" t="str">
        <f t="shared" si="87"/>
        <v>Set/25</v>
      </c>
    </row>
    <row r="3608" spans="2:18" ht="15.75" customHeight="1">
      <c r="B3608" s="54">
        <v>45925</v>
      </c>
      <c r="C3608" s="55" t="s">
        <v>425</v>
      </c>
      <c r="D3608" s="55">
        <v>2025</v>
      </c>
      <c r="E3608" s="56">
        <v>5</v>
      </c>
      <c r="F3608" s="58" t="s">
        <v>66</v>
      </c>
      <c r="G3608" s="57" t="s">
        <v>46</v>
      </c>
      <c r="H3608" s="58" t="s">
        <v>65</v>
      </c>
      <c r="I3608" s="59" t="s">
        <v>42</v>
      </c>
      <c r="J3608" s="96">
        <v>27</v>
      </c>
      <c r="K3608" s="60">
        <f t="shared" si="85"/>
        <v>135</v>
      </c>
      <c r="L3608" s="60"/>
      <c r="M3608" s="55" t="s">
        <v>43</v>
      </c>
      <c r="N3608" s="60">
        <f t="shared" si="82"/>
        <v>135</v>
      </c>
      <c r="O3608" s="54">
        <v>45930</v>
      </c>
      <c r="P3608" s="97">
        <v>24399</v>
      </c>
      <c r="R3608" t="str">
        <f t="shared" si="87"/>
        <v>Set/25</v>
      </c>
    </row>
    <row r="3609" spans="2:18" ht="15.75" customHeight="1">
      <c r="B3609" s="54">
        <v>45925</v>
      </c>
      <c r="C3609" s="55" t="s">
        <v>425</v>
      </c>
      <c r="D3609" s="55">
        <v>2025</v>
      </c>
      <c r="E3609" s="56">
        <v>1</v>
      </c>
      <c r="F3609" s="58" t="s">
        <v>1187</v>
      </c>
      <c r="G3609" s="57" t="s">
        <v>40</v>
      </c>
      <c r="H3609" s="58" t="s">
        <v>91</v>
      </c>
      <c r="I3609" s="59" t="s">
        <v>42</v>
      </c>
      <c r="J3609" s="96">
        <v>592</v>
      </c>
      <c r="K3609" s="60">
        <f t="shared" si="85"/>
        <v>592</v>
      </c>
      <c r="L3609" s="60"/>
      <c r="M3609" s="55" t="s">
        <v>43</v>
      </c>
      <c r="N3609" s="60">
        <f t="shared" si="82"/>
        <v>592</v>
      </c>
      <c r="O3609" s="54">
        <v>45925</v>
      </c>
      <c r="P3609" s="97">
        <v>0</v>
      </c>
      <c r="R3609" t="str">
        <f t="shared" si="87"/>
        <v>Set/25</v>
      </c>
    </row>
    <row r="3610" spans="2:18" ht="15.75" customHeight="1">
      <c r="B3610" s="54">
        <v>45926</v>
      </c>
      <c r="C3610" s="55" t="s">
        <v>425</v>
      </c>
      <c r="D3610" s="55">
        <v>2025</v>
      </c>
      <c r="E3610" s="56">
        <v>1</v>
      </c>
      <c r="F3610" s="58" t="s">
        <v>811</v>
      </c>
      <c r="G3610" s="57" t="s">
        <v>108</v>
      </c>
      <c r="H3610" s="58" t="s">
        <v>159</v>
      </c>
      <c r="I3610" s="59" t="s">
        <v>42</v>
      </c>
      <c r="J3610" s="96">
        <v>550</v>
      </c>
      <c r="K3610" s="60">
        <f t="shared" si="85"/>
        <v>550</v>
      </c>
      <c r="L3610" s="60"/>
      <c r="M3610" s="55" t="s">
        <v>43</v>
      </c>
      <c r="N3610" s="60">
        <f t="shared" si="82"/>
        <v>550</v>
      </c>
      <c r="O3610" s="54">
        <v>45926</v>
      </c>
      <c r="P3610" s="97">
        <v>0</v>
      </c>
      <c r="R3610" t="str">
        <f t="shared" si="87"/>
        <v>Set/25</v>
      </c>
    </row>
    <row r="3611" spans="2:18" ht="15.75" customHeight="1">
      <c r="B3611" s="54">
        <v>45926</v>
      </c>
      <c r="C3611" s="55" t="s">
        <v>425</v>
      </c>
      <c r="D3611" s="55">
        <v>2025</v>
      </c>
      <c r="E3611" s="56">
        <v>10</v>
      </c>
      <c r="F3611" s="58" t="s">
        <v>81</v>
      </c>
      <c r="G3611" s="57" t="s">
        <v>77</v>
      </c>
      <c r="H3611" s="58" t="s">
        <v>78</v>
      </c>
      <c r="I3611" s="59" t="s">
        <v>42</v>
      </c>
      <c r="J3611" s="96">
        <v>510</v>
      </c>
      <c r="K3611" s="60">
        <f t="shared" si="85"/>
        <v>5100</v>
      </c>
      <c r="L3611" s="60"/>
      <c r="M3611" s="55" t="s">
        <v>43</v>
      </c>
      <c r="N3611" s="60">
        <f t="shared" si="82"/>
        <v>5100</v>
      </c>
      <c r="O3611" s="54">
        <v>45930</v>
      </c>
      <c r="P3611" s="97">
        <v>0</v>
      </c>
      <c r="R3611" t="str">
        <f t="shared" si="87"/>
        <v>Set/25</v>
      </c>
    </row>
    <row r="3612" spans="2:18" ht="15.75" customHeight="1">
      <c r="B3612" s="54">
        <v>45926</v>
      </c>
      <c r="C3612" s="55" t="s">
        <v>425</v>
      </c>
      <c r="D3612" s="55">
        <v>2025</v>
      </c>
      <c r="E3612" s="56">
        <v>2</v>
      </c>
      <c r="F3612" s="58" t="s">
        <v>659</v>
      </c>
      <c r="G3612" s="57" t="s">
        <v>40</v>
      </c>
      <c r="H3612" s="58" t="s">
        <v>667</v>
      </c>
      <c r="I3612" s="59" t="s">
        <v>42</v>
      </c>
      <c r="J3612" s="96">
        <v>114</v>
      </c>
      <c r="K3612" s="60">
        <f t="shared" si="85"/>
        <v>228</v>
      </c>
      <c r="L3612" s="60"/>
      <c r="M3612" s="55" t="s">
        <v>51</v>
      </c>
      <c r="N3612" s="60">
        <f t="shared" si="82"/>
        <v>228</v>
      </c>
      <c r="O3612" s="54">
        <v>45932</v>
      </c>
      <c r="P3612" s="97">
        <v>564487</v>
      </c>
      <c r="R3612" t="str">
        <f t="shared" si="87"/>
        <v>Set/25</v>
      </c>
    </row>
    <row r="3613" spans="2:18" ht="15.75" customHeight="1">
      <c r="B3613" s="54">
        <v>45928</v>
      </c>
      <c r="C3613" s="55" t="s">
        <v>425</v>
      </c>
      <c r="D3613" s="55">
        <v>2025</v>
      </c>
      <c r="E3613" s="56">
        <v>1</v>
      </c>
      <c r="F3613" s="58" t="s">
        <v>803</v>
      </c>
      <c r="G3613" s="57" t="s">
        <v>108</v>
      </c>
      <c r="H3613" s="58" t="s">
        <v>1188</v>
      </c>
      <c r="I3613" s="59" t="s">
        <v>42</v>
      </c>
      <c r="J3613" s="96">
        <v>1400</v>
      </c>
      <c r="K3613" s="60">
        <f t="shared" si="85"/>
        <v>1400</v>
      </c>
      <c r="L3613" s="60"/>
      <c r="M3613" s="55" t="s">
        <v>43</v>
      </c>
      <c r="N3613" s="60">
        <f t="shared" si="82"/>
        <v>1400</v>
      </c>
      <c r="O3613" s="54">
        <v>45928</v>
      </c>
      <c r="P3613" s="97">
        <v>0</v>
      </c>
      <c r="R3613" t="str">
        <f t="shared" si="87"/>
        <v>Set/25</v>
      </c>
    </row>
    <row r="3614" spans="2:18" ht="15.75" customHeight="1">
      <c r="B3614" s="54">
        <v>45931</v>
      </c>
      <c r="C3614" s="55" t="s">
        <v>478</v>
      </c>
      <c r="D3614" s="55">
        <v>2025</v>
      </c>
      <c r="E3614" s="56">
        <v>1</v>
      </c>
      <c r="F3614" s="51" t="s">
        <v>274</v>
      </c>
      <c r="G3614" s="45" t="s">
        <v>57</v>
      </c>
      <c r="H3614" s="51" t="s">
        <v>274</v>
      </c>
      <c r="I3614" s="46" t="s">
        <v>74</v>
      </c>
      <c r="J3614" s="66">
        <v>168.99</v>
      </c>
      <c r="K3614" s="47">
        <f t="shared" si="85"/>
        <v>168.99</v>
      </c>
      <c r="L3614" s="60"/>
      <c r="M3614" s="55" t="s">
        <v>43</v>
      </c>
      <c r="N3614" s="60">
        <f t="shared" si="82"/>
        <v>168.99</v>
      </c>
      <c r="O3614" s="74"/>
      <c r="P3614" s="132"/>
      <c r="R3614" t="str">
        <f t="shared" si="87"/>
        <v>Out/25</v>
      </c>
    </row>
    <row r="3615" spans="2:18" ht="15.75" customHeight="1">
      <c r="B3615" s="54">
        <v>45931</v>
      </c>
      <c r="C3615" s="55" t="s">
        <v>478</v>
      </c>
      <c r="D3615" s="55">
        <v>2025</v>
      </c>
      <c r="E3615" s="44">
        <v>1</v>
      </c>
      <c r="F3615" s="51" t="s">
        <v>707</v>
      </c>
      <c r="G3615" s="45" t="s">
        <v>107</v>
      </c>
      <c r="H3615" s="51" t="s">
        <v>212</v>
      </c>
      <c r="I3615" s="46" t="s">
        <v>74</v>
      </c>
      <c r="J3615" s="66">
        <v>7300</v>
      </c>
      <c r="K3615" s="47">
        <f t="shared" si="85"/>
        <v>7300</v>
      </c>
      <c r="L3615" s="60"/>
      <c r="M3615" s="55" t="s">
        <v>43</v>
      </c>
      <c r="N3615" s="60">
        <f t="shared" si="82"/>
        <v>7300</v>
      </c>
      <c r="O3615" s="74"/>
      <c r="P3615" s="132"/>
      <c r="R3615" t="str">
        <f t="shared" si="87"/>
        <v>Out/25</v>
      </c>
    </row>
    <row r="3616" spans="2:18" ht="15.75" customHeight="1">
      <c r="B3616" s="54">
        <v>45931</v>
      </c>
      <c r="C3616" s="55" t="s">
        <v>478</v>
      </c>
      <c r="D3616" s="55">
        <v>2025</v>
      </c>
      <c r="E3616" s="44">
        <v>1</v>
      </c>
      <c r="F3616" s="51" t="s">
        <v>277</v>
      </c>
      <c r="G3616" s="45" t="s">
        <v>105</v>
      </c>
      <c r="H3616" s="45" t="s">
        <v>278</v>
      </c>
      <c r="I3616" s="46" t="s">
        <v>74</v>
      </c>
      <c r="J3616" s="47">
        <v>10000</v>
      </c>
      <c r="K3616" s="47">
        <f t="shared" si="85"/>
        <v>10000</v>
      </c>
      <c r="L3616" s="60"/>
      <c r="M3616" s="55" t="s">
        <v>43</v>
      </c>
      <c r="N3616" s="60">
        <f t="shared" si="82"/>
        <v>10000</v>
      </c>
      <c r="O3616" s="74"/>
      <c r="P3616" s="132"/>
      <c r="R3616" t="str">
        <f t="shared" si="87"/>
        <v>Out/25</v>
      </c>
    </row>
    <row r="3617" spans="2:18" ht="15.75" customHeight="1">
      <c r="B3617" s="54">
        <v>45931</v>
      </c>
      <c r="C3617" s="55" t="s">
        <v>478</v>
      </c>
      <c r="D3617" s="55">
        <v>2025</v>
      </c>
      <c r="E3617" s="44">
        <v>1</v>
      </c>
      <c r="F3617" s="51" t="s">
        <v>279</v>
      </c>
      <c r="G3617" s="11" t="s">
        <v>104</v>
      </c>
      <c r="H3617" s="51" t="s">
        <v>278</v>
      </c>
      <c r="I3617" s="46" t="s">
        <v>74</v>
      </c>
      <c r="J3617" s="47">
        <v>4000</v>
      </c>
      <c r="K3617" s="47">
        <f t="shared" si="85"/>
        <v>4000</v>
      </c>
      <c r="L3617" s="60"/>
      <c r="M3617" s="55" t="s">
        <v>43</v>
      </c>
      <c r="N3617" s="60">
        <f t="shared" si="82"/>
        <v>4000</v>
      </c>
      <c r="O3617" s="74"/>
      <c r="P3617" s="132"/>
      <c r="R3617" t="str">
        <f t="shared" si="87"/>
        <v>Out/25</v>
      </c>
    </row>
    <row r="3618" spans="2:18" ht="15.75" customHeight="1">
      <c r="B3618" s="54">
        <v>45931</v>
      </c>
      <c r="C3618" s="55" t="s">
        <v>478</v>
      </c>
      <c r="D3618" s="55">
        <v>2025</v>
      </c>
      <c r="E3618" s="44">
        <v>1</v>
      </c>
      <c r="F3618" s="51" t="s">
        <v>281</v>
      </c>
      <c r="G3618" s="11" t="s">
        <v>104</v>
      </c>
      <c r="H3618" s="51" t="s">
        <v>113</v>
      </c>
      <c r="I3618" s="46" t="s">
        <v>55</v>
      </c>
      <c r="J3618" s="66">
        <v>3000</v>
      </c>
      <c r="K3618" s="47">
        <f t="shared" si="85"/>
        <v>3000</v>
      </c>
      <c r="L3618" s="60"/>
      <c r="M3618" s="55" t="s">
        <v>43</v>
      </c>
      <c r="N3618" s="60">
        <f t="shared" si="82"/>
        <v>3000</v>
      </c>
      <c r="O3618" s="74"/>
      <c r="P3618" s="132"/>
      <c r="R3618" t="str">
        <f t="shared" si="87"/>
        <v>Out/25</v>
      </c>
    </row>
    <row r="3619" spans="2:18" ht="15.75" customHeight="1">
      <c r="B3619" s="54">
        <v>45931</v>
      </c>
      <c r="C3619" s="55" t="s">
        <v>478</v>
      </c>
      <c r="D3619" s="55">
        <v>2025</v>
      </c>
      <c r="E3619" s="44">
        <v>1</v>
      </c>
      <c r="F3619" s="51" t="s">
        <v>282</v>
      </c>
      <c r="G3619" s="45" t="s">
        <v>104</v>
      </c>
      <c r="H3619" s="51" t="s">
        <v>116</v>
      </c>
      <c r="I3619" s="46" t="s">
        <v>55</v>
      </c>
      <c r="J3619" s="66">
        <v>3500</v>
      </c>
      <c r="K3619" s="47">
        <f t="shared" si="85"/>
        <v>3500</v>
      </c>
      <c r="L3619" s="60"/>
      <c r="M3619" s="55" t="s">
        <v>43</v>
      </c>
      <c r="N3619" s="60">
        <f t="shared" si="82"/>
        <v>3500</v>
      </c>
      <c r="O3619" s="74"/>
      <c r="P3619" s="132"/>
      <c r="R3619" t="str">
        <f t="shared" si="87"/>
        <v>Out/25</v>
      </c>
    </row>
    <row r="3620" spans="2:18" ht="15.75" customHeight="1">
      <c r="B3620" s="54">
        <v>45931</v>
      </c>
      <c r="C3620" s="55" t="s">
        <v>478</v>
      </c>
      <c r="D3620" s="55">
        <v>2025</v>
      </c>
      <c r="E3620" s="44">
        <v>1</v>
      </c>
      <c r="F3620" s="51" t="s">
        <v>1107</v>
      </c>
      <c r="G3620" s="45" t="s">
        <v>104</v>
      </c>
      <c r="H3620" s="51" t="s">
        <v>116</v>
      </c>
      <c r="I3620" s="46" t="s">
        <v>55</v>
      </c>
      <c r="J3620" s="66">
        <v>2150</v>
      </c>
      <c r="K3620" s="47">
        <f t="shared" si="85"/>
        <v>2150</v>
      </c>
      <c r="L3620" s="60"/>
      <c r="M3620" s="55" t="s">
        <v>43</v>
      </c>
      <c r="N3620" s="60">
        <f t="shared" si="82"/>
        <v>2150</v>
      </c>
      <c r="O3620" s="74"/>
      <c r="P3620" s="132"/>
      <c r="R3620" t="str">
        <f t="shared" si="87"/>
        <v>Out/25</v>
      </c>
    </row>
    <row r="3621" spans="2:18" ht="15.75" customHeight="1">
      <c r="B3621" s="54">
        <v>45931</v>
      </c>
      <c r="C3621" s="55" t="s">
        <v>478</v>
      </c>
      <c r="D3621" s="55">
        <v>2025</v>
      </c>
      <c r="E3621" s="44">
        <v>1</v>
      </c>
      <c r="F3621" s="51" t="s">
        <v>1189</v>
      </c>
      <c r="G3621" s="45" t="s">
        <v>104</v>
      </c>
      <c r="H3621" s="51" t="s">
        <v>116</v>
      </c>
      <c r="I3621" s="46" t="s">
        <v>55</v>
      </c>
      <c r="J3621" s="66">
        <v>7500</v>
      </c>
      <c r="K3621" s="47">
        <f t="shared" si="85"/>
        <v>7500</v>
      </c>
      <c r="L3621" s="60"/>
      <c r="M3621" s="55" t="s">
        <v>43</v>
      </c>
      <c r="N3621" s="60">
        <f t="shared" si="82"/>
        <v>7500</v>
      </c>
      <c r="O3621" s="74"/>
      <c r="P3621" s="132"/>
      <c r="R3621" t="str">
        <f t="shared" si="87"/>
        <v>Out/25</v>
      </c>
    </row>
    <row r="3622" spans="2:18" ht="15.75" customHeight="1">
      <c r="B3622" s="54">
        <v>45931</v>
      </c>
      <c r="C3622" s="55" t="s">
        <v>478</v>
      </c>
      <c r="D3622" s="55">
        <v>2025</v>
      </c>
      <c r="E3622" s="44">
        <v>1</v>
      </c>
      <c r="F3622" s="45" t="s">
        <v>285</v>
      </c>
      <c r="G3622" s="45" t="s">
        <v>104</v>
      </c>
      <c r="H3622" s="51" t="s">
        <v>113</v>
      </c>
      <c r="I3622" s="46" t="s">
        <v>55</v>
      </c>
      <c r="J3622" s="66">
        <v>2550</v>
      </c>
      <c r="K3622" s="47">
        <f t="shared" si="85"/>
        <v>2550</v>
      </c>
      <c r="L3622" s="60"/>
      <c r="M3622" s="55" t="s">
        <v>43</v>
      </c>
      <c r="N3622" s="60">
        <f t="shared" si="82"/>
        <v>2550</v>
      </c>
      <c r="O3622" s="74"/>
      <c r="P3622" s="132"/>
      <c r="R3622" t="str">
        <f t="shared" si="87"/>
        <v>Out/25</v>
      </c>
    </row>
    <row r="3623" spans="2:18" ht="15.75" customHeight="1">
      <c r="B3623" s="54">
        <v>45931</v>
      </c>
      <c r="C3623" s="55" t="s">
        <v>478</v>
      </c>
      <c r="D3623" s="55">
        <v>2025</v>
      </c>
      <c r="E3623" s="44">
        <v>1</v>
      </c>
      <c r="F3623" s="45" t="s">
        <v>708</v>
      </c>
      <c r="G3623" s="45" t="s">
        <v>104</v>
      </c>
      <c r="H3623" s="51" t="s">
        <v>113</v>
      </c>
      <c r="I3623" s="46" t="s">
        <v>55</v>
      </c>
      <c r="J3623" s="66">
        <v>2450</v>
      </c>
      <c r="K3623" s="47">
        <f t="shared" si="85"/>
        <v>2450</v>
      </c>
      <c r="L3623" s="60"/>
      <c r="M3623" s="55" t="s">
        <v>43</v>
      </c>
      <c r="N3623" s="60">
        <f t="shared" si="82"/>
        <v>2450</v>
      </c>
      <c r="O3623" s="74"/>
      <c r="P3623" s="132"/>
      <c r="R3623" t="str">
        <f t="shared" si="87"/>
        <v>Out/25</v>
      </c>
    </row>
    <row r="3624" spans="2:18" ht="15.75" customHeight="1">
      <c r="B3624" s="54">
        <v>45931</v>
      </c>
      <c r="C3624" s="55" t="s">
        <v>478</v>
      </c>
      <c r="D3624" s="55">
        <v>2025</v>
      </c>
      <c r="E3624" s="56">
        <v>1</v>
      </c>
      <c r="F3624" s="57" t="s">
        <v>290</v>
      </c>
      <c r="G3624" s="58" t="s">
        <v>57</v>
      </c>
      <c r="H3624" s="57" t="s">
        <v>58</v>
      </c>
      <c r="I3624" s="59" t="s">
        <v>55</v>
      </c>
      <c r="J3624" s="60">
        <v>2150</v>
      </c>
      <c r="K3624" s="47">
        <f t="shared" si="85"/>
        <v>2150</v>
      </c>
      <c r="L3624" s="60"/>
      <c r="M3624" s="55" t="s">
        <v>43</v>
      </c>
      <c r="N3624" s="60">
        <f t="shared" si="82"/>
        <v>2150</v>
      </c>
      <c r="O3624" s="74"/>
      <c r="P3624" s="132"/>
      <c r="R3624" t="str">
        <f t="shared" si="87"/>
        <v>Out/25</v>
      </c>
    </row>
    <row r="3625" spans="2:18" ht="15.75" customHeight="1">
      <c r="B3625" s="54">
        <v>45931</v>
      </c>
      <c r="C3625" s="55" t="s">
        <v>478</v>
      </c>
      <c r="D3625" s="55">
        <v>2025</v>
      </c>
      <c r="E3625" s="44">
        <v>1</v>
      </c>
      <c r="F3625" s="51" t="s">
        <v>101</v>
      </c>
      <c r="G3625" s="45" t="s">
        <v>101</v>
      </c>
      <c r="H3625" s="51" t="s">
        <v>293</v>
      </c>
      <c r="I3625" s="46" t="s">
        <v>55</v>
      </c>
      <c r="J3625" s="66">
        <v>9000</v>
      </c>
      <c r="K3625" s="47">
        <f t="shared" si="85"/>
        <v>9000</v>
      </c>
      <c r="L3625" s="60"/>
      <c r="M3625" s="55" t="s">
        <v>43</v>
      </c>
      <c r="N3625" s="60">
        <f t="shared" si="82"/>
        <v>9000</v>
      </c>
      <c r="O3625" s="74"/>
      <c r="P3625" s="132"/>
      <c r="R3625" t="str">
        <f t="shared" si="87"/>
        <v>Out/25</v>
      </c>
    </row>
    <row r="3626" spans="2:18" ht="15.75" customHeight="1">
      <c r="B3626" s="54">
        <v>45931</v>
      </c>
      <c r="C3626" s="55" t="s">
        <v>478</v>
      </c>
      <c r="D3626" s="55">
        <v>2025</v>
      </c>
      <c r="E3626" s="44">
        <v>1</v>
      </c>
      <c r="F3626" s="45" t="s">
        <v>48</v>
      </c>
      <c r="G3626" s="51" t="s">
        <v>49</v>
      </c>
      <c r="H3626" s="45" t="s">
        <v>50</v>
      </c>
      <c r="I3626" s="46" t="s">
        <v>55</v>
      </c>
      <c r="J3626" s="47">
        <v>16000</v>
      </c>
      <c r="K3626" s="47">
        <f t="shared" si="85"/>
        <v>16000</v>
      </c>
      <c r="L3626" s="60"/>
      <c r="M3626" s="55" t="s">
        <v>43</v>
      </c>
      <c r="N3626" s="60">
        <f t="shared" si="82"/>
        <v>16000</v>
      </c>
      <c r="O3626" s="74"/>
      <c r="P3626" s="132"/>
      <c r="R3626" t="str">
        <f t="shared" si="87"/>
        <v>Out/25</v>
      </c>
    </row>
    <row r="3627" spans="2:18" ht="15.75" customHeight="1">
      <c r="B3627" s="54">
        <v>45931</v>
      </c>
      <c r="C3627" s="55" t="s">
        <v>478</v>
      </c>
      <c r="D3627" s="55">
        <v>2025</v>
      </c>
      <c r="E3627" s="56">
        <v>1</v>
      </c>
      <c r="F3627" s="51" t="s">
        <v>370</v>
      </c>
      <c r="G3627" s="45" t="s">
        <v>57</v>
      </c>
      <c r="H3627" s="51" t="s">
        <v>371</v>
      </c>
      <c r="I3627" s="46" t="s">
        <v>74</v>
      </c>
      <c r="J3627" s="66">
        <v>400</v>
      </c>
      <c r="K3627" s="47">
        <f t="shared" si="85"/>
        <v>400</v>
      </c>
      <c r="L3627" s="60"/>
      <c r="M3627" s="55" t="s">
        <v>43</v>
      </c>
      <c r="N3627" s="60">
        <f t="shared" si="82"/>
        <v>400</v>
      </c>
      <c r="O3627" s="74"/>
      <c r="P3627" s="132"/>
      <c r="R3627" t="str">
        <f t="shared" si="87"/>
        <v>Out/25</v>
      </c>
    </row>
    <row r="3628" spans="2:18" ht="15.75" customHeight="1">
      <c r="B3628" s="54">
        <v>45931</v>
      </c>
      <c r="C3628" s="55" t="s">
        <v>478</v>
      </c>
      <c r="D3628" s="55">
        <v>2025</v>
      </c>
      <c r="E3628" s="56">
        <v>1</v>
      </c>
      <c r="F3628" s="51" t="s">
        <v>217</v>
      </c>
      <c r="G3628" s="45" t="s">
        <v>57</v>
      </c>
      <c r="H3628" s="51" t="s">
        <v>617</v>
      </c>
      <c r="I3628" s="46" t="s">
        <v>74</v>
      </c>
      <c r="J3628" s="66">
        <v>240</v>
      </c>
      <c r="K3628" s="47">
        <f t="shared" si="85"/>
        <v>240</v>
      </c>
      <c r="L3628" s="60"/>
      <c r="M3628" s="55" t="s">
        <v>43</v>
      </c>
      <c r="N3628" s="60">
        <f t="shared" si="82"/>
        <v>240</v>
      </c>
      <c r="O3628" s="74"/>
      <c r="P3628" s="132"/>
      <c r="R3628" t="str">
        <f t="shared" si="87"/>
        <v>Out/25</v>
      </c>
    </row>
    <row r="3629" spans="2:18" ht="15.75" customHeight="1">
      <c r="B3629" s="54">
        <v>45931</v>
      </c>
      <c r="C3629" s="55" t="s">
        <v>478</v>
      </c>
      <c r="D3629" s="55">
        <v>2025</v>
      </c>
      <c r="E3629" s="44">
        <v>1</v>
      </c>
      <c r="F3629" s="45" t="s">
        <v>73</v>
      </c>
      <c r="G3629" s="45" t="s">
        <v>40</v>
      </c>
      <c r="H3629" s="45" t="s">
        <v>73</v>
      </c>
      <c r="I3629" s="46" t="s">
        <v>74</v>
      </c>
      <c r="J3629" s="47">
        <v>528</v>
      </c>
      <c r="K3629" s="47">
        <f t="shared" si="85"/>
        <v>528</v>
      </c>
      <c r="L3629" s="60"/>
      <c r="M3629" s="55" t="s">
        <v>43</v>
      </c>
      <c r="N3629" s="60">
        <f t="shared" si="82"/>
        <v>528</v>
      </c>
      <c r="O3629" s="74"/>
      <c r="P3629" s="132"/>
      <c r="R3629" t="str">
        <f t="shared" si="87"/>
        <v>Out/25</v>
      </c>
    </row>
    <row r="3630" spans="2:18" ht="15.75" customHeight="1">
      <c r="B3630" s="54">
        <v>45931</v>
      </c>
      <c r="C3630" s="55" t="s">
        <v>478</v>
      </c>
      <c r="D3630" s="55">
        <v>2025</v>
      </c>
      <c r="E3630" s="44">
        <v>1</v>
      </c>
      <c r="F3630" s="45" t="s">
        <v>162</v>
      </c>
      <c r="G3630" s="45" t="s">
        <v>57</v>
      </c>
      <c r="H3630" s="45" t="s">
        <v>163</v>
      </c>
      <c r="I3630" s="46" t="s">
        <v>74</v>
      </c>
      <c r="J3630" s="47">
        <v>1050</v>
      </c>
      <c r="K3630" s="47">
        <f t="shared" si="85"/>
        <v>1050</v>
      </c>
      <c r="L3630" s="60"/>
      <c r="M3630" s="55" t="s">
        <v>43</v>
      </c>
      <c r="N3630" s="60">
        <f t="shared" si="82"/>
        <v>1050</v>
      </c>
      <c r="O3630" s="74"/>
      <c r="P3630" s="132"/>
      <c r="R3630" t="str">
        <f t="shared" si="87"/>
        <v>Out/25</v>
      </c>
    </row>
    <row r="3631" spans="2:18" ht="15.75" customHeight="1">
      <c r="B3631" s="54">
        <v>45931</v>
      </c>
      <c r="C3631" s="55" t="s">
        <v>478</v>
      </c>
      <c r="D3631" s="55">
        <v>2025</v>
      </c>
      <c r="E3631" s="44">
        <v>1</v>
      </c>
      <c r="F3631" s="51" t="s">
        <v>709</v>
      </c>
      <c r="G3631" s="45" t="s">
        <v>104</v>
      </c>
      <c r="H3631" s="45" t="s">
        <v>116</v>
      </c>
      <c r="I3631" s="46" t="s">
        <v>74</v>
      </c>
      <c r="J3631" s="47">
        <v>2900</v>
      </c>
      <c r="K3631" s="47">
        <f t="shared" si="85"/>
        <v>2900</v>
      </c>
      <c r="L3631" s="60"/>
      <c r="M3631" s="55" t="s">
        <v>43</v>
      </c>
      <c r="N3631" s="60">
        <f t="shared" si="82"/>
        <v>2900</v>
      </c>
      <c r="O3631" s="74"/>
      <c r="P3631" s="132"/>
      <c r="R3631" t="str">
        <f t="shared" si="87"/>
        <v>Out/25</v>
      </c>
    </row>
    <row r="3632" spans="2:18" ht="15.75" customHeight="1">
      <c r="B3632" s="54">
        <v>45931</v>
      </c>
      <c r="C3632" s="55" t="s">
        <v>478</v>
      </c>
      <c r="D3632" s="55">
        <v>2025</v>
      </c>
      <c r="E3632" s="44">
        <v>1</v>
      </c>
      <c r="F3632" s="45" t="s">
        <v>472</v>
      </c>
      <c r="G3632" s="45" t="s">
        <v>104</v>
      </c>
      <c r="H3632" s="45" t="s">
        <v>50</v>
      </c>
      <c r="I3632" s="46" t="s">
        <v>74</v>
      </c>
      <c r="J3632" s="47">
        <v>80</v>
      </c>
      <c r="K3632" s="47">
        <f t="shared" si="85"/>
        <v>80</v>
      </c>
      <c r="L3632" s="60"/>
      <c r="M3632" s="55" t="s">
        <v>43</v>
      </c>
      <c r="N3632" s="60">
        <f t="shared" si="82"/>
        <v>80</v>
      </c>
      <c r="O3632" s="74"/>
      <c r="P3632" s="132"/>
      <c r="R3632" t="str">
        <f t="shared" si="87"/>
        <v>Out/25</v>
      </c>
    </row>
    <row r="3633" spans="2:18" ht="15.75" customHeight="1">
      <c r="B3633" s="54">
        <v>45931</v>
      </c>
      <c r="C3633" s="55" t="s">
        <v>478</v>
      </c>
      <c r="D3633" s="55">
        <v>2025</v>
      </c>
      <c r="E3633" s="44">
        <v>1</v>
      </c>
      <c r="F3633" s="45" t="s">
        <v>474</v>
      </c>
      <c r="G3633" s="45" t="s">
        <v>104</v>
      </c>
      <c r="H3633" s="45" t="s">
        <v>50</v>
      </c>
      <c r="I3633" s="46" t="s">
        <v>74</v>
      </c>
      <c r="J3633" s="47">
        <v>80</v>
      </c>
      <c r="K3633" s="47">
        <f t="shared" si="85"/>
        <v>80</v>
      </c>
      <c r="L3633" s="60"/>
      <c r="M3633" s="55" t="s">
        <v>43</v>
      </c>
      <c r="N3633" s="60">
        <f t="shared" si="82"/>
        <v>80</v>
      </c>
      <c r="O3633" s="74"/>
      <c r="P3633" s="132"/>
      <c r="R3633" t="str">
        <f t="shared" si="87"/>
        <v>Out/25</v>
      </c>
    </row>
    <row r="3634" spans="2:18" ht="15.75" customHeight="1">
      <c r="B3634" s="54">
        <v>45931</v>
      </c>
      <c r="C3634" s="55" t="s">
        <v>478</v>
      </c>
      <c r="D3634" s="55">
        <v>2025</v>
      </c>
      <c r="E3634" s="56">
        <v>1</v>
      </c>
      <c r="F3634" s="57" t="s">
        <v>476</v>
      </c>
      <c r="G3634" s="57" t="s">
        <v>61</v>
      </c>
      <c r="H3634" s="57" t="s">
        <v>335</v>
      </c>
      <c r="I3634" s="59" t="s">
        <v>74</v>
      </c>
      <c r="J3634" s="60">
        <v>200</v>
      </c>
      <c r="K3634" s="47">
        <f t="shared" si="85"/>
        <v>200</v>
      </c>
      <c r="L3634" s="60"/>
      <c r="M3634" s="55" t="s">
        <v>43</v>
      </c>
      <c r="N3634" s="60">
        <f t="shared" si="82"/>
        <v>200</v>
      </c>
      <c r="O3634" s="74"/>
      <c r="P3634" s="132"/>
      <c r="R3634" t="str">
        <f t="shared" si="87"/>
        <v>Out/25</v>
      </c>
    </row>
    <row r="3635" spans="2:18" ht="15.75" customHeight="1">
      <c r="B3635" s="54">
        <v>45931</v>
      </c>
      <c r="C3635" s="55" t="s">
        <v>478</v>
      </c>
      <c r="D3635" s="55">
        <v>2025</v>
      </c>
      <c r="E3635" s="56">
        <v>1</v>
      </c>
      <c r="F3635" s="45" t="s">
        <v>63</v>
      </c>
      <c r="G3635" s="45" t="s">
        <v>49</v>
      </c>
      <c r="H3635" s="45" t="s">
        <v>50</v>
      </c>
      <c r="I3635" s="46" t="s">
        <v>55</v>
      </c>
      <c r="J3635" s="47">
        <v>1250</v>
      </c>
      <c r="K3635" s="47">
        <f t="shared" si="85"/>
        <v>1250</v>
      </c>
      <c r="L3635" s="60"/>
      <c r="M3635" s="55" t="s">
        <v>43</v>
      </c>
      <c r="N3635" s="60">
        <f t="shared" si="82"/>
        <v>1250</v>
      </c>
      <c r="O3635" s="74"/>
      <c r="P3635" s="132"/>
      <c r="R3635" t="str">
        <f t="shared" si="87"/>
        <v>Out/25</v>
      </c>
    </row>
    <row r="3636" spans="2:18" ht="15.75" customHeight="1">
      <c r="B3636" s="54">
        <v>45931</v>
      </c>
      <c r="C3636" s="55" t="s">
        <v>478</v>
      </c>
      <c r="D3636" s="55">
        <v>2025</v>
      </c>
      <c r="E3636" s="56">
        <v>1</v>
      </c>
      <c r="F3636" s="58" t="s">
        <v>59</v>
      </c>
      <c r="G3636" s="57" t="s">
        <v>49</v>
      </c>
      <c r="H3636" s="58" t="s">
        <v>59</v>
      </c>
      <c r="I3636" s="59" t="s">
        <v>55</v>
      </c>
      <c r="J3636" s="96">
        <v>1084</v>
      </c>
      <c r="K3636" s="47">
        <f t="shared" si="85"/>
        <v>1084</v>
      </c>
      <c r="L3636" s="60"/>
      <c r="M3636" s="55" t="s">
        <v>43</v>
      </c>
      <c r="N3636" s="60">
        <f t="shared" si="82"/>
        <v>1084</v>
      </c>
      <c r="O3636" s="74"/>
      <c r="P3636" s="132"/>
      <c r="R3636" t="str">
        <f t="shared" si="87"/>
        <v>Out/25</v>
      </c>
    </row>
    <row r="3637" spans="2:18" ht="15.75" customHeight="1">
      <c r="B3637" s="54">
        <v>45931</v>
      </c>
      <c r="C3637" s="55" t="s">
        <v>478</v>
      </c>
      <c r="D3637" s="55">
        <v>2025</v>
      </c>
      <c r="E3637" s="44">
        <v>1</v>
      </c>
      <c r="F3637" s="45" t="s">
        <v>273</v>
      </c>
      <c r="G3637" s="45" t="s">
        <v>53</v>
      </c>
      <c r="H3637" s="45" t="s">
        <v>466</v>
      </c>
      <c r="I3637" s="46" t="s">
        <v>74</v>
      </c>
      <c r="J3637" s="47">
        <v>800</v>
      </c>
      <c r="K3637" s="47">
        <f t="shared" si="85"/>
        <v>800</v>
      </c>
      <c r="L3637" s="60"/>
      <c r="M3637" s="55" t="s">
        <v>43</v>
      </c>
      <c r="N3637" s="60">
        <f t="shared" si="82"/>
        <v>800</v>
      </c>
      <c r="O3637" s="74"/>
      <c r="P3637" s="132"/>
      <c r="R3637" t="str">
        <f t="shared" si="87"/>
        <v>Out/25</v>
      </c>
    </row>
    <row r="3638" spans="2:18" ht="15.75" customHeight="1">
      <c r="B3638" s="54">
        <v>45931</v>
      </c>
      <c r="C3638" s="55" t="s">
        <v>478</v>
      </c>
      <c r="D3638" s="55">
        <v>2025</v>
      </c>
      <c r="E3638" s="56">
        <v>1</v>
      </c>
      <c r="F3638" s="57" t="s">
        <v>619</v>
      </c>
      <c r="G3638" s="57" t="s">
        <v>109</v>
      </c>
      <c r="H3638" s="58" t="s">
        <v>1108</v>
      </c>
      <c r="I3638" s="59" t="s">
        <v>55</v>
      </c>
      <c r="J3638" s="96">
        <v>1350</v>
      </c>
      <c r="K3638" s="47">
        <f t="shared" si="85"/>
        <v>1350</v>
      </c>
      <c r="L3638" s="60"/>
      <c r="M3638" s="55" t="s">
        <v>43</v>
      </c>
      <c r="N3638" s="60">
        <f t="shared" si="82"/>
        <v>1350</v>
      </c>
      <c r="O3638" s="74"/>
      <c r="P3638" s="132"/>
      <c r="R3638" t="str">
        <f t="shared" si="87"/>
        <v>Out/25</v>
      </c>
    </row>
    <row r="3639" spans="2:18" ht="15.75" customHeight="1">
      <c r="B3639" s="54">
        <v>45931</v>
      </c>
      <c r="C3639" s="55" t="s">
        <v>478</v>
      </c>
      <c r="D3639" s="55">
        <v>2025</v>
      </c>
      <c r="E3639" s="56">
        <v>1</v>
      </c>
      <c r="F3639" s="57" t="s">
        <v>809</v>
      </c>
      <c r="G3639" s="57" t="s">
        <v>108</v>
      </c>
      <c r="H3639" s="57" t="s">
        <v>529</v>
      </c>
      <c r="I3639" s="59" t="s">
        <v>55</v>
      </c>
      <c r="J3639" s="60">
        <v>1000</v>
      </c>
      <c r="K3639" s="47">
        <f t="shared" si="85"/>
        <v>1000</v>
      </c>
      <c r="L3639" s="60"/>
      <c r="M3639" s="55" t="s">
        <v>43</v>
      </c>
      <c r="N3639" s="60">
        <f t="shared" si="82"/>
        <v>1000</v>
      </c>
      <c r="O3639" s="74"/>
      <c r="P3639" s="132"/>
      <c r="R3639" t="str">
        <f t="shared" si="87"/>
        <v>Out/25</v>
      </c>
    </row>
    <row r="3640" spans="2:18" ht="15.75" customHeight="1">
      <c r="B3640" s="54">
        <v>45931</v>
      </c>
      <c r="C3640" s="55" t="s">
        <v>478</v>
      </c>
      <c r="D3640" s="55">
        <v>2025</v>
      </c>
      <c r="E3640" s="56">
        <v>1</v>
      </c>
      <c r="F3640" s="57" t="s">
        <v>126</v>
      </c>
      <c r="G3640" s="58" t="s">
        <v>104</v>
      </c>
      <c r="H3640" s="57" t="s">
        <v>423</v>
      </c>
      <c r="I3640" s="59" t="s">
        <v>55</v>
      </c>
      <c r="J3640" s="60">
        <v>2500</v>
      </c>
      <c r="K3640" s="47">
        <f t="shared" si="85"/>
        <v>2500</v>
      </c>
      <c r="L3640" s="60"/>
      <c r="M3640" s="55" t="s">
        <v>43</v>
      </c>
      <c r="N3640" s="60">
        <f t="shared" si="82"/>
        <v>2500</v>
      </c>
      <c r="O3640" s="74"/>
      <c r="P3640" s="132"/>
      <c r="R3640" t="str">
        <f t="shared" si="87"/>
        <v>Out/25</v>
      </c>
    </row>
    <row r="3641" spans="2:18" ht="15.75" customHeight="1">
      <c r="B3641" s="54">
        <v>45931</v>
      </c>
      <c r="C3641" s="55" t="s">
        <v>478</v>
      </c>
      <c r="D3641" s="55">
        <v>2025</v>
      </c>
      <c r="E3641" s="56">
        <v>1</v>
      </c>
      <c r="F3641" s="57" t="s">
        <v>619</v>
      </c>
      <c r="G3641" s="57" t="s">
        <v>109</v>
      </c>
      <c r="H3641" s="57" t="s">
        <v>289</v>
      </c>
      <c r="I3641" s="59" t="s">
        <v>74</v>
      </c>
      <c r="J3641" s="60">
        <v>192.5</v>
      </c>
      <c r="K3641" s="47">
        <f t="shared" si="85"/>
        <v>192.5</v>
      </c>
      <c r="L3641" s="60"/>
      <c r="M3641" s="55" t="s">
        <v>43</v>
      </c>
      <c r="N3641" s="60">
        <f t="shared" si="82"/>
        <v>192.5</v>
      </c>
      <c r="O3641" s="74"/>
      <c r="P3641" s="132"/>
      <c r="R3641" t="str">
        <f t="shared" si="87"/>
        <v>Out/25</v>
      </c>
    </row>
    <row r="3642" spans="2:18" ht="15.75" customHeight="1">
      <c r="B3642" s="54">
        <v>45931</v>
      </c>
      <c r="C3642" s="55" t="s">
        <v>478</v>
      </c>
      <c r="D3642" s="55">
        <v>2025</v>
      </c>
      <c r="E3642" s="56">
        <v>1</v>
      </c>
      <c r="F3642" s="58" t="s">
        <v>1019</v>
      </c>
      <c r="G3642" s="57" t="s">
        <v>57</v>
      </c>
      <c r="H3642" s="58" t="s">
        <v>1020</v>
      </c>
      <c r="I3642" s="59" t="s">
        <v>74</v>
      </c>
      <c r="J3642" s="96">
        <v>376.72</v>
      </c>
      <c r="K3642" s="60">
        <f t="shared" si="85"/>
        <v>376.72</v>
      </c>
      <c r="L3642" s="60"/>
      <c r="M3642" s="55" t="s">
        <v>43</v>
      </c>
      <c r="N3642" s="60">
        <f t="shared" si="82"/>
        <v>376.72</v>
      </c>
      <c r="O3642" s="74"/>
      <c r="P3642" s="132"/>
      <c r="R3642" t="str">
        <f t="shared" si="87"/>
        <v>Out/25</v>
      </c>
    </row>
    <row r="3643" spans="2:18" ht="15.75" customHeight="1">
      <c r="B3643" s="54">
        <v>45931</v>
      </c>
      <c r="C3643" s="55" t="s">
        <v>478</v>
      </c>
      <c r="D3643" s="55">
        <v>2025</v>
      </c>
      <c r="E3643" s="56">
        <v>1</v>
      </c>
      <c r="F3643" s="58" t="s">
        <v>1044</v>
      </c>
      <c r="G3643" s="57" t="s">
        <v>104</v>
      </c>
      <c r="H3643" s="58" t="s">
        <v>1045</v>
      </c>
      <c r="I3643" s="59" t="s">
        <v>74</v>
      </c>
      <c r="J3643" s="96">
        <v>40</v>
      </c>
      <c r="K3643" s="60">
        <f t="shared" si="85"/>
        <v>40</v>
      </c>
      <c r="L3643" s="60"/>
      <c r="M3643" s="55" t="s">
        <v>43</v>
      </c>
      <c r="N3643" s="60">
        <f t="shared" si="82"/>
        <v>40</v>
      </c>
      <c r="O3643" s="74"/>
      <c r="P3643" s="132"/>
      <c r="R3643" t="str">
        <f t="shared" si="87"/>
        <v>Out/25</v>
      </c>
    </row>
    <row r="3644" spans="2:18" ht="15.75" customHeight="1">
      <c r="B3644" s="54">
        <v>45931</v>
      </c>
      <c r="C3644" s="55" t="s">
        <v>478</v>
      </c>
      <c r="D3644" s="55">
        <v>2025</v>
      </c>
      <c r="E3644" s="56">
        <v>1</v>
      </c>
      <c r="F3644" s="58" t="s">
        <v>1046</v>
      </c>
      <c r="G3644" s="57" t="s">
        <v>61</v>
      </c>
      <c r="H3644" s="58" t="s">
        <v>1027</v>
      </c>
      <c r="I3644" s="59" t="s">
        <v>74</v>
      </c>
      <c r="J3644" s="96">
        <v>1700</v>
      </c>
      <c r="K3644" s="60">
        <f t="shared" si="85"/>
        <v>1700</v>
      </c>
      <c r="L3644" s="60"/>
      <c r="M3644" s="55" t="s">
        <v>43</v>
      </c>
      <c r="N3644" s="60">
        <f t="shared" si="82"/>
        <v>1700</v>
      </c>
      <c r="O3644" s="74"/>
      <c r="P3644" s="132"/>
      <c r="R3644" t="str">
        <f t="shared" si="87"/>
        <v>Out/25</v>
      </c>
    </row>
    <row r="3645" spans="2:18" ht="15.75" customHeight="1">
      <c r="B3645" s="54">
        <v>45931</v>
      </c>
      <c r="C3645" s="55" t="s">
        <v>478</v>
      </c>
      <c r="D3645" s="55">
        <v>2025</v>
      </c>
      <c r="E3645" s="56">
        <v>1</v>
      </c>
      <c r="F3645" s="58" t="s">
        <v>1148</v>
      </c>
      <c r="G3645" s="57" t="s">
        <v>57</v>
      </c>
      <c r="H3645" s="58" t="s">
        <v>295</v>
      </c>
      <c r="I3645" s="59" t="s">
        <v>55</v>
      </c>
      <c r="J3645" s="96">
        <v>2500</v>
      </c>
      <c r="K3645" s="60">
        <f t="shared" si="85"/>
        <v>2500</v>
      </c>
      <c r="L3645" s="60"/>
      <c r="M3645" s="55" t="s">
        <v>43</v>
      </c>
      <c r="N3645" s="60">
        <f t="shared" si="82"/>
        <v>2500</v>
      </c>
      <c r="O3645" s="74"/>
      <c r="P3645" s="132"/>
      <c r="R3645" t="str">
        <f t="shared" si="87"/>
        <v>Out/25</v>
      </c>
    </row>
    <row r="3646" spans="2:18" ht="15.75" customHeight="1">
      <c r="B3646" s="54">
        <v>45931</v>
      </c>
      <c r="C3646" s="55" t="s">
        <v>478</v>
      </c>
      <c r="D3646" s="55">
        <v>2025</v>
      </c>
      <c r="E3646" s="56">
        <v>1</v>
      </c>
      <c r="F3646" s="58" t="s">
        <v>104</v>
      </c>
      <c r="G3646" s="57" t="s">
        <v>104</v>
      </c>
      <c r="H3646" s="58" t="s">
        <v>299</v>
      </c>
      <c r="I3646" s="59" t="s">
        <v>55</v>
      </c>
      <c r="J3646" s="96">
        <v>80</v>
      </c>
      <c r="K3646" s="60">
        <f t="shared" si="85"/>
        <v>80</v>
      </c>
      <c r="L3646" s="60"/>
      <c r="M3646" s="55" t="s">
        <v>43</v>
      </c>
      <c r="N3646" s="60">
        <f t="shared" ref="N3646:N3900" si="88">K3646+L3646</f>
        <v>80</v>
      </c>
      <c r="O3646" s="74"/>
      <c r="P3646" s="132"/>
      <c r="R3646" t="str">
        <f t="shared" si="87"/>
        <v>Out/25</v>
      </c>
    </row>
    <row r="3647" spans="2:18" ht="15.75" customHeight="1">
      <c r="B3647" s="54">
        <v>45931</v>
      </c>
      <c r="C3647" s="55" t="s">
        <v>478</v>
      </c>
      <c r="D3647" s="55">
        <v>2025</v>
      </c>
      <c r="E3647" s="56">
        <v>23</v>
      </c>
      <c r="F3647" s="57" t="s">
        <v>1190</v>
      </c>
      <c r="G3647" s="58" t="s">
        <v>46</v>
      </c>
      <c r="H3647" s="57" t="s">
        <v>65</v>
      </c>
      <c r="I3647" s="59" t="s">
        <v>42</v>
      </c>
      <c r="J3647" s="60">
        <v>32.99</v>
      </c>
      <c r="K3647" s="60">
        <f t="shared" si="85"/>
        <v>758.7700000000001</v>
      </c>
      <c r="L3647" s="60"/>
      <c r="M3647" s="55" t="s">
        <v>43</v>
      </c>
      <c r="N3647" s="60">
        <f t="shared" si="88"/>
        <v>758.7700000000001</v>
      </c>
      <c r="O3647" s="54">
        <v>45945</v>
      </c>
      <c r="P3647" s="97">
        <v>24414</v>
      </c>
      <c r="R3647" t="str">
        <f t="shared" si="87"/>
        <v>Out/25</v>
      </c>
    </row>
    <row r="3648" spans="2:18" ht="15.75" customHeight="1">
      <c r="B3648" s="54">
        <v>45931</v>
      </c>
      <c r="C3648" s="55" t="s">
        <v>478</v>
      </c>
      <c r="D3648" s="55">
        <v>2025</v>
      </c>
      <c r="E3648" s="56">
        <v>18</v>
      </c>
      <c r="F3648" s="57" t="s">
        <v>1191</v>
      </c>
      <c r="G3648" s="57" t="s">
        <v>46</v>
      </c>
      <c r="H3648" s="57" t="s">
        <v>65</v>
      </c>
      <c r="I3648" s="59" t="s">
        <v>42</v>
      </c>
      <c r="J3648" s="60">
        <v>27.9</v>
      </c>
      <c r="K3648" s="60">
        <f t="shared" si="85"/>
        <v>502.2</v>
      </c>
      <c r="L3648" s="60"/>
      <c r="M3648" s="55" t="s">
        <v>43</v>
      </c>
      <c r="N3648" s="60">
        <f t="shared" si="88"/>
        <v>502.2</v>
      </c>
      <c r="O3648" s="54">
        <v>45945</v>
      </c>
      <c r="P3648" s="97">
        <v>24414</v>
      </c>
      <c r="R3648" t="str">
        <f t="shared" si="87"/>
        <v>Out/25</v>
      </c>
    </row>
    <row r="3649" spans="2:18" ht="15.75" customHeight="1">
      <c r="B3649" s="54">
        <v>45931</v>
      </c>
      <c r="C3649" s="55" t="s">
        <v>478</v>
      </c>
      <c r="D3649" s="55">
        <v>2025</v>
      </c>
      <c r="E3649" s="56">
        <v>7</v>
      </c>
      <c r="F3649" s="57" t="s">
        <v>1192</v>
      </c>
      <c r="G3649" s="57" t="s">
        <v>46</v>
      </c>
      <c r="H3649" s="57" t="s">
        <v>65</v>
      </c>
      <c r="I3649" s="59" t="s">
        <v>42</v>
      </c>
      <c r="J3649" s="60">
        <v>35.99</v>
      </c>
      <c r="K3649" s="60">
        <f t="shared" si="85"/>
        <v>251.93</v>
      </c>
      <c r="L3649" s="60"/>
      <c r="M3649" s="55" t="s">
        <v>43</v>
      </c>
      <c r="N3649" s="60">
        <f t="shared" si="88"/>
        <v>251.93</v>
      </c>
      <c r="O3649" s="54">
        <v>45945</v>
      </c>
      <c r="P3649" s="97">
        <v>24414</v>
      </c>
      <c r="R3649" t="str">
        <f t="shared" si="87"/>
        <v>Out/25</v>
      </c>
    </row>
    <row r="3650" spans="2:18" ht="15.75" customHeight="1">
      <c r="B3650" s="54">
        <v>45931</v>
      </c>
      <c r="C3650" s="55" t="s">
        <v>478</v>
      </c>
      <c r="D3650" s="55">
        <v>2025</v>
      </c>
      <c r="E3650" s="56">
        <v>2</v>
      </c>
      <c r="F3650" s="58" t="s">
        <v>355</v>
      </c>
      <c r="G3650" s="57" t="s">
        <v>40</v>
      </c>
      <c r="H3650" s="58" t="s">
        <v>220</v>
      </c>
      <c r="I3650" s="59" t="s">
        <v>42</v>
      </c>
      <c r="J3650" s="96">
        <v>160</v>
      </c>
      <c r="K3650" s="60">
        <f t="shared" si="85"/>
        <v>320</v>
      </c>
      <c r="L3650" s="60"/>
      <c r="M3650" s="55" t="s">
        <v>43</v>
      </c>
      <c r="N3650" s="60">
        <f t="shared" si="88"/>
        <v>320</v>
      </c>
      <c r="O3650" s="54">
        <v>45945</v>
      </c>
      <c r="P3650" s="97">
        <v>0</v>
      </c>
      <c r="R3650" t="str">
        <f t="shared" si="87"/>
        <v>Out/25</v>
      </c>
    </row>
    <row r="3651" spans="2:18" ht="15.75" customHeight="1">
      <c r="B3651" s="54">
        <v>45931</v>
      </c>
      <c r="C3651" s="55" t="s">
        <v>478</v>
      </c>
      <c r="D3651" s="55">
        <v>2025</v>
      </c>
      <c r="E3651" s="56">
        <v>5</v>
      </c>
      <c r="F3651" s="58" t="s">
        <v>985</v>
      </c>
      <c r="G3651" s="57" t="s">
        <v>40</v>
      </c>
      <c r="H3651" s="58" t="s">
        <v>220</v>
      </c>
      <c r="I3651" s="59" t="s">
        <v>42</v>
      </c>
      <c r="J3651" s="96">
        <v>2.7</v>
      </c>
      <c r="K3651" s="60">
        <f t="shared" si="85"/>
        <v>13.5</v>
      </c>
      <c r="L3651" s="60"/>
      <c r="M3651" s="55" t="s">
        <v>43</v>
      </c>
      <c r="N3651" s="60">
        <f t="shared" si="88"/>
        <v>13.5</v>
      </c>
      <c r="O3651" s="54">
        <v>45945</v>
      </c>
      <c r="P3651" s="97">
        <v>0</v>
      </c>
      <c r="R3651" t="str">
        <f t="shared" ref="R3651:R3714" si="89">IF(B3651="","",PROPER(TEXT(B3651,"mmm/aa")))</f>
        <v>Out/25</v>
      </c>
    </row>
    <row r="3652" spans="2:18" ht="15.75" customHeight="1">
      <c r="B3652" s="54">
        <v>45931</v>
      </c>
      <c r="C3652" s="55" t="s">
        <v>478</v>
      </c>
      <c r="D3652" s="55">
        <v>2025</v>
      </c>
      <c r="E3652" s="56">
        <v>6</v>
      </c>
      <c r="F3652" s="58" t="s">
        <v>836</v>
      </c>
      <c r="G3652" s="57" t="s">
        <v>40</v>
      </c>
      <c r="H3652" s="58" t="s">
        <v>220</v>
      </c>
      <c r="I3652" s="59" t="s">
        <v>42</v>
      </c>
      <c r="J3652" s="96">
        <v>0.85</v>
      </c>
      <c r="K3652" s="60">
        <f t="shared" si="85"/>
        <v>5.0999999999999996</v>
      </c>
      <c r="L3652" s="60"/>
      <c r="M3652" s="55" t="s">
        <v>43</v>
      </c>
      <c r="N3652" s="60">
        <f t="shared" si="88"/>
        <v>5.0999999999999996</v>
      </c>
      <c r="O3652" s="54">
        <v>45945</v>
      </c>
      <c r="P3652" s="97">
        <v>0</v>
      </c>
      <c r="R3652" t="str">
        <f t="shared" si="89"/>
        <v>Out/25</v>
      </c>
    </row>
    <row r="3653" spans="2:18" ht="15.75" customHeight="1">
      <c r="B3653" s="54">
        <v>45931</v>
      </c>
      <c r="C3653" s="55" t="s">
        <v>478</v>
      </c>
      <c r="D3653" s="55">
        <v>2025</v>
      </c>
      <c r="E3653" s="56">
        <v>2</v>
      </c>
      <c r="F3653" s="58" t="s">
        <v>486</v>
      </c>
      <c r="G3653" s="57" t="s">
        <v>46</v>
      </c>
      <c r="H3653" s="58" t="s">
        <v>220</v>
      </c>
      <c r="I3653" s="59" t="s">
        <v>42</v>
      </c>
      <c r="J3653" s="96">
        <v>5.5</v>
      </c>
      <c r="K3653" s="60">
        <f t="shared" si="85"/>
        <v>11</v>
      </c>
      <c r="L3653" s="60"/>
      <c r="M3653" s="55" t="s">
        <v>43</v>
      </c>
      <c r="N3653" s="60">
        <f t="shared" si="88"/>
        <v>11</v>
      </c>
      <c r="O3653" s="54">
        <v>45945</v>
      </c>
      <c r="P3653" s="97">
        <v>0</v>
      </c>
      <c r="R3653" t="str">
        <f t="shared" si="89"/>
        <v>Out/25</v>
      </c>
    </row>
    <row r="3654" spans="2:18" ht="15.75" customHeight="1">
      <c r="B3654" s="54">
        <v>45931</v>
      </c>
      <c r="C3654" s="55" t="s">
        <v>478</v>
      </c>
      <c r="D3654" s="55">
        <v>2025</v>
      </c>
      <c r="E3654" s="56">
        <v>3</v>
      </c>
      <c r="F3654" s="58" t="s">
        <v>659</v>
      </c>
      <c r="G3654" s="57" t="s">
        <v>40</v>
      </c>
      <c r="H3654" s="58" t="s">
        <v>667</v>
      </c>
      <c r="I3654" s="59" t="s">
        <v>42</v>
      </c>
      <c r="J3654" s="96">
        <v>99</v>
      </c>
      <c r="K3654" s="60">
        <f t="shared" si="85"/>
        <v>297</v>
      </c>
      <c r="L3654" s="60"/>
      <c r="M3654" s="55" t="s">
        <v>51</v>
      </c>
      <c r="N3654" s="60">
        <f t="shared" si="88"/>
        <v>297</v>
      </c>
      <c r="O3654" s="54">
        <v>45937</v>
      </c>
      <c r="P3654" s="97">
        <v>565482</v>
      </c>
      <c r="R3654" t="str">
        <f t="shared" si="89"/>
        <v>Out/25</v>
      </c>
    </row>
    <row r="3655" spans="2:18" ht="15.75" customHeight="1">
      <c r="B3655" s="54">
        <v>45931</v>
      </c>
      <c r="C3655" s="55" t="s">
        <v>478</v>
      </c>
      <c r="D3655" s="55">
        <v>2025</v>
      </c>
      <c r="E3655" s="56">
        <v>4</v>
      </c>
      <c r="F3655" s="58" t="s">
        <v>660</v>
      </c>
      <c r="G3655" s="57" t="s">
        <v>46</v>
      </c>
      <c r="H3655" s="58" t="s">
        <v>195</v>
      </c>
      <c r="I3655" s="59" t="s">
        <v>42</v>
      </c>
      <c r="J3655" s="96">
        <v>231.6</v>
      </c>
      <c r="K3655" s="60">
        <f t="shared" si="85"/>
        <v>926.4</v>
      </c>
      <c r="L3655" s="60"/>
      <c r="M3655" s="55" t="s">
        <v>51</v>
      </c>
      <c r="N3655" s="60">
        <f t="shared" si="88"/>
        <v>926.4</v>
      </c>
      <c r="O3655" s="54">
        <v>45932</v>
      </c>
      <c r="P3655" s="97">
        <v>316394</v>
      </c>
      <c r="R3655" t="str">
        <f t="shared" si="89"/>
        <v>Out/25</v>
      </c>
    </row>
    <row r="3656" spans="2:18" ht="15.75" customHeight="1">
      <c r="B3656" s="54">
        <v>45931</v>
      </c>
      <c r="C3656" s="55" t="s">
        <v>478</v>
      </c>
      <c r="D3656" s="55">
        <v>2025</v>
      </c>
      <c r="E3656" s="56">
        <v>1</v>
      </c>
      <c r="F3656" s="58" t="s">
        <v>1095</v>
      </c>
      <c r="G3656" s="57" t="s">
        <v>46</v>
      </c>
      <c r="H3656" s="58" t="s">
        <v>195</v>
      </c>
      <c r="I3656" s="59" t="s">
        <v>42</v>
      </c>
      <c r="J3656" s="96">
        <v>270.18</v>
      </c>
      <c r="K3656" s="60">
        <f t="shared" si="85"/>
        <v>270.18</v>
      </c>
      <c r="L3656" s="60"/>
      <c r="M3656" s="55" t="s">
        <v>51</v>
      </c>
      <c r="N3656" s="60">
        <f t="shared" si="88"/>
        <v>270.18</v>
      </c>
      <c r="O3656" s="54">
        <v>45932</v>
      </c>
      <c r="P3656" s="97">
        <v>316394</v>
      </c>
      <c r="R3656" t="str">
        <f t="shared" si="89"/>
        <v>Out/25</v>
      </c>
    </row>
    <row r="3657" spans="2:18" ht="15.75" customHeight="1">
      <c r="B3657" s="54">
        <v>45931</v>
      </c>
      <c r="C3657" s="55" t="s">
        <v>478</v>
      </c>
      <c r="D3657" s="55">
        <v>2025</v>
      </c>
      <c r="E3657" s="56">
        <v>1</v>
      </c>
      <c r="F3657" s="58" t="s">
        <v>1049</v>
      </c>
      <c r="G3657" s="57" t="s">
        <v>46</v>
      </c>
      <c r="H3657" s="58" t="s">
        <v>195</v>
      </c>
      <c r="I3657" s="59" t="s">
        <v>42</v>
      </c>
      <c r="J3657" s="96">
        <v>364.98</v>
      </c>
      <c r="K3657" s="60">
        <f t="shared" si="85"/>
        <v>364.98</v>
      </c>
      <c r="L3657" s="60"/>
      <c r="M3657" s="55" t="s">
        <v>51</v>
      </c>
      <c r="N3657" s="60">
        <f t="shared" si="88"/>
        <v>364.98</v>
      </c>
      <c r="O3657" s="54">
        <v>45932</v>
      </c>
      <c r="P3657" s="97">
        <v>316394</v>
      </c>
      <c r="R3657" t="str">
        <f t="shared" si="89"/>
        <v>Out/25</v>
      </c>
    </row>
    <row r="3658" spans="2:18" ht="15.75" customHeight="1">
      <c r="B3658" s="54">
        <v>45931</v>
      </c>
      <c r="C3658" s="55" t="s">
        <v>478</v>
      </c>
      <c r="D3658" s="55">
        <v>2025</v>
      </c>
      <c r="E3658" s="56">
        <v>24</v>
      </c>
      <c r="F3658" s="58" t="s">
        <v>668</v>
      </c>
      <c r="G3658" s="57" t="s">
        <v>96</v>
      </c>
      <c r="H3658" s="58" t="s">
        <v>223</v>
      </c>
      <c r="I3658" s="59" t="s">
        <v>42</v>
      </c>
      <c r="J3658" s="96">
        <v>7.24</v>
      </c>
      <c r="K3658" s="60">
        <f t="shared" si="85"/>
        <v>173.76</v>
      </c>
      <c r="L3658" s="60"/>
      <c r="M3658" s="55" t="s">
        <v>51</v>
      </c>
      <c r="N3658" s="60">
        <f t="shared" si="88"/>
        <v>173.76</v>
      </c>
      <c r="O3658" s="54">
        <v>45931</v>
      </c>
      <c r="P3658" s="97">
        <v>1456128</v>
      </c>
      <c r="R3658" t="str">
        <f t="shared" si="89"/>
        <v>Out/25</v>
      </c>
    </row>
    <row r="3659" spans="2:18" ht="15.75" customHeight="1">
      <c r="B3659" s="54">
        <v>45931</v>
      </c>
      <c r="C3659" s="55" t="s">
        <v>478</v>
      </c>
      <c r="D3659" s="55">
        <v>2025</v>
      </c>
      <c r="E3659" s="56">
        <v>72</v>
      </c>
      <c r="F3659" s="58" t="s">
        <v>188</v>
      </c>
      <c r="G3659" s="57" t="s">
        <v>96</v>
      </c>
      <c r="H3659" s="58" t="s">
        <v>223</v>
      </c>
      <c r="I3659" s="59" t="s">
        <v>42</v>
      </c>
      <c r="J3659" s="96">
        <v>7.24</v>
      </c>
      <c r="K3659" s="60">
        <f t="shared" si="85"/>
        <v>521.28</v>
      </c>
      <c r="L3659" s="60"/>
      <c r="M3659" s="55" t="s">
        <v>51</v>
      </c>
      <c r="N3659" s="60">
        <f t="shared" si="88"/>
        <v>521.28</v>
      </c>
      <c r="O3659" s="54">
        <v>45931</v>
      </c>
      <c r="P3659" s="97">
        <v>1456128</v>
      </c>
      <c r="R3659" t="str">
        <f t="shared" si="89"/>
        <v>Out/25</v>
      </c>
    </row>
    <row r="3660" spans="2:18" ht="15.75" customHeight="1">
      <c r="B3660" s="54">
        <v>45931</v>
      </c>
      <c r="C3660" s="55" t="s">
        <v>478</v>
      </c>
      <c r="D3660" s="55">
        <v>2025</v>
      </c>
      <c r="E3660" s="56">
        <v>4</v>
      </c>
      <c r="F3660" s="58" t="s">
        <v>760</v>
      </c>
      <c r="G3660" s="57" t="s">
        <v>46</v>
      </c>
      <c r="H3660" s="58" t="s">
        <v>223</v>
      </c>
      <c r="I3660" s="59" t="s">
        <v>42</v>
      </c>
      <c r="J3660" s="96">
        <v>22</v>
      </c>
      <c r="K3660" s="60">
        <f t="shared" si="85"/>
        <v>88</v>
      </c>
      <c r="L3660" s="60"/>
      <c r="M3660" s="55" t="s">
        <v>51</v>
      </c>
      <c r="N3660" s="60">
        <f t="shared" si="88"/>
        <v>88</v>
      </c>
      <c r="O3660" s="54">
        <v>45931</v>
      </c>
      <c r="P3660" s="97">
        <v>1456128</v>
      </c>
      <c r="R3660" t="str">
        <f t="shared" si="89"/>
        <v>Out/25</v>
      </c>
    </row>
    <row r="3661" spans="2:18" ht="15.75" customHeight="1">
      <c r="B3661" s="54">
        <v>45931</v>
      </c>
      <c r="C3661" s="55" t="s">
        <v>478</v>
      </c>
      <c r="D3661" s="55">
        <v>2025</v>
      </c>
      <c r="E3661" s="56">
        <v>4</v>
      </c>
      <c r="F3661" s="58" t="s">
        <v>172</v>
      </c>
      <c r="G3661" s="57" t="s">
        <v>46</v>
      </c>
      <c r="H3661" s="58" t="s">
        <v>223</v>
      </c>
      <c r="I3661" s="59" t="s">
        <v>42</v>
      </c>
      <c r="J3661" s="96">
        <v>22</v>
      </c>
      <c r="K3661" s="60">
        <f t="shared" si="85"/>
        <v>88</v>
      </c>
      <c r="L3661" s="60"/>
      <c r="M3661" s="55" t="s">
        <v>51</v>
      </c>
      <c r="N3661" s="60">
        <f t="shared" si="88"/>
        <v>88</v>
      </c>
      <c r="O3661" s="54">
        <v>45931</v>
      </c>
      <c r="P3661" s="97">
        <v>1456128</v>
      </c>
      <c r="R3661" t="str">
        <f t="shared" si="89"/>
        <v>Out/25</v>
      </c>
    </row>
    <row r="3662" spans="2:18" ht="15.75" customHeight="1">
      <c r="B3662" s="54">
        <v>45931</v>
      </c>
      <c r="C3662" s="55" t="s">
        <v>478</v>
      </c>
      <c r="D3662" s="55">
        <v>2025</v>
      </c>
      <c r="E3662" s="56">
        <v>2</v>
      </c>
      <c r="F3662" s="58" t="s">
        <v>173</v>
      </c>
      <c r="G3662" s="57" t="s">
        <v>46</v>
      </c>
      <c r="H3662" s="58" t="s">
        <v>223</v>
      </c>
      <c r="I3662" s="59" t="s">
        <v>42</v>
      </c>
      <c r="J3662" s="96">
        <v>22</v>
      </c>
      <c r="K3662" s="60">
        <f t="shared" si="85"/>
        <v>44</v>
      </c>
      <c r="L3662" s="60"/>
      <c r="M3662" s="55" t="s">
        <v>51</v>
      </c>
      <c r="N3662" s="60">
        <f t="shared" si="88"/>
        <v>44</v>
      </c>
      <c r="O3662" s="54">
        <v>45931</v>
      </c>
      <c r="P3662" s="97">
        <v>1456128</v>
      </c>
      <c r="R3662" t="str">
        <f t="shared" si="89"/>
        <v>Out/25</v>
      </c>
    </row>
    <row r="3663" spans="2:18" ht="15.75" customHeight="1">
      <c r="B3663" s="54">
        <v>45931</v>
      </c>
      <c r="C3663" s="55" t="s">
        <v>478</v>
      </c>
      <c r="D3663" s="55">
        <v>2025</v>
      </c>
      <c r="E3663" s="56">
        <v>5</v>
      </c>
      <c r="F3663" s="58" t="s">
        <v>572</v>
      </c>
      <c r="G3663" s="57" t="s">
        <v>96</v>
      </c>
      <c r="H3663" s="58" t="s">
        <v>570</v>
      </c>
      <c r="I3663" s="59" t="s">
        <v>42</v>
      </c>
      <c r="J3663" s="96">
        <v>18.12</v>
      </c>
      <c r="K3663" s="60">
        <f t="shared" si="85"/>
        <v>90.600000000000009</v>
      </c>
      <c r="L3663" s="60"/>
      <c r="M3663" s="55" t="s">
        <v>51</v>
      </c>
      <c r="N3663" s="60">
        <f t="shared" si="88"/>
        <v>90.600000000000009</v>
      </c>
      <c r="O3663" s="54">
        <v>45935</v>
      </c>
      <c r="P3663" s="97">
        <v>686764</v>
      </c>
      <c r="R3663" t="str">
        <f t="shared" si="89"/>
        <v>Out/25</v>
      </c>
    </row>
    <row r="3664" spans="2:18" ht="15.75" customHeight="1">
      <c r="B3664" s="54">
        <v>45931</v>
      </c>
      <c r="C3664" s="55" t="s">
        <v>478</v>
      </c>
      <c r="D3664" s="55">
        <v>2025</v>
      </c>
      <c r="E3664" s="56">
        <v>15</v>
      </c>
      <c r="F3664" s="58" t="s">
        <v>615</v>
      </c>
      <c r="G3664" s="57" t="s">
        <v>96</v>
      </c>
      <c r="H3664" s="58" t="s">
        <v>570</v>
      </c>
      <c r="I3664" s="59" t="s">
        <v>42</v>
      </c>
      <c r="J3664" s="96">
        <v>17.940000000000001</v>
      </c>
      <c r="K3664" s="60">
        <f t="shared" si="85"/>
        <v>269.10000000000002</v>
      </c>
      <c r="L3664" s="60"/>
      <c r="M3664" s="55" t="s">
        <v>51</v>
      </c>
      <c r="N3664" s="60">
        <f t="shared" si="88"/>
        <v>269.10000000000002</v>
      </c>
      <c r="O3664" s="54">
        <v>45935</v>
      </c>
      <c r="P3664" s="97">
        <v>686764</v>
      </c>
      <c r="R3664" t="str">
        <f t="shared" si="89"/>
        <v>Out/25</v>
      </c>
    </row>
    <row r="3665" spans="2:18" ht="15.75" customHeight="1">
      <c r="B3665" s="54">
        <v>45931</v>
      </c>
      <c r="C3665" s="55" t="s">
        <v>478</v>
      </c>
      <c r="D3665" s="55">
        <v>2025</v>
      </c>
      <c r="E3665" s="56">
        <v>10</v>
      </c>
      <c r="F3665" s="58" t="s">
        <v>904</v>
      </c>
      <c r="G3665" s="57" t="s">
        <v>96</v>
      </c>
      <c r="H3665" s="58" t="s">
        <v>570</v>
      </c>
      <c r="I3665" s="59" t="s">
        <v>42</v>
      </c>
      <c r="J3665" s="96">
        <v>35.880000000000003</v>
      </c>
      <c r="K3665" s="60">
        <f t="shared" si="85"/>
        <v>358.8</v>
      </c>
      <c r="L3665" s="60"/>
      <c r="M3665" s="55" t="s">
        <v>51</v>
      </c>
      <c r="N3665" s="60">
        <f t="shared" si="88"/>
        <v>358.8</v>
      </c>
      <c r="O3665" s="54">
        <v>45935</v>
      </c>
      <c r="P3665" s="97">
        <v>686764</v>
      </c>
      <c r="R3665" t="str">
        <f t="shared" si="89"/>
        <v>Out/25</v>
      </c>
    </row>
    <row r="3666" spans="2:18" ht="15.75" customHeight="1">
      <c r="B3666" s="54">
        <v>45931</v>
      </c>
      <c r="C3666" s="55" t="s">
        <v>478</v>
      </c>
      <c r="D3666" s="55">
        <v>2025</v>
      </c>
      <c r="E3666" s="56">
        <v>1</v>
      </c>
      <c r="F3666" s="58" t="s">
        <v>650</v>
      </c>
      <c r="G3666" s="57" t="s">
        <v>96</v>
      </c>
      <c r="H3666" s="58" t="s">
        <v>570</v>
      </c>
      <c r="I3666" s="59" t="s">
        <v>42</v>
      </c>
      <c r="J3666" s="96">
        <v>19.68</v>
      </c>
      <c r="K3666" s="60">
        <f t="shared" si="85"/>
        <v>19.68</v>
      </c>
      <c r="L3666" s="60"/>
      <c r="M3666" s="55" t="s">
        <v>51</v>
      </c>
      <c r="N3666" s="60">
        <f t="shared" si="88"/>
        <v>19.68</v>
      </c>
      <c r="O3666" s="54">
        <v>45935</v>
      </c>
      <c r="P3666" s="97">
        <v>686764</v>
      </c>
      <c r="R3666" t="str">
        <f t="shared" si="89"/>
        <v>Out/25</v>
      </c>
    </row>
    <row r="3667" spans="2:18" ht="15.75" customHeight="1">
      <c r="B3667" s="54">
        <v>45931</v>
      </c>
      <c r="C3667" s="55" t="s">
        <v>478</v>
      </c>
      <c r="D3667" s="55">
        <v>2025</v>
      </c>
      <c r="E3667" s="56">
        <v>1</v>
      </c>
      <c r="F3667" s="58" t="s">
        <v>651</v>
      </c>
      <c r="G3667" s="57" t="s">
        <v>96</v>
      </c>
      <c r="H3667" s="58" t="s">
        <v>570</v>
      </c>
      <c r="I3667" s="59" t="s">
        <v>42</v>
      </c>
      <c r="J3667" s="96">
        <v>18.66</v>
      </c>
      <c r="K3667" s="60">
        <f t="shared" si="85"/>
        <v>18.66</v>
      </c>
      <c r="L3667" s="60"/>
      <c r="M3667" s="55" t="s">
        <v>51</v>
      </c>
      <c r="N3667" s="60">
        <f t="shared" si="88"/>
        <v>18.66</v>
      </c>
      <c r="O3667" s="54">
        <v>45935</v>
      </c>
      <c r="P3667" s="97">
        <v>686764</v>
      </c>
      <c r="R3667" t="str">
        <f t="shared" si="89"/>
        <v>Out/25</v>
      </c>
    </row>
    <row r="3668" spans="2:18" ht="15.75" customHeight="1">
      <c r="B3668" s="54">
        <v>45931</v>
      </c>
      <c r="C3668" s="55" t="s">
        <v>478</v>
      </c>
      <c r="D3668" s="55">
        <v>2025</v>
      </c>
      <c r="E3668" s="56">
        <v>3</v>
      </c>
      <c r="F3668" s="58" t="s">
        <v>200</v>
      </c>
      <c r="G3668" s="57" t="s">
        <v>96</v>
      </c>
      <c r="H3668" s="58" t="s">
        <v>570</v>
      </c>
      <c r="I3668" s="59" t="s">
        <v>42</v>
      </c>
      <c r="J3668" s="96">
        <v>17.760000000000002</v>
      </c>
      <c r="K3668" s="60">
        <f t="shared" si="85"/>
        <v>53.28</v>
      </c>
      <c r="L3668" s="60"/>
      <c r="M3668" s="55" t="s">
        <v>51</v>
      </c>
      <c r="N3668" s="60">
        <f t="shared" si="88"/>
        <v>53.28</v>
      </c>
      <c r="O3668" s="54">
        <v>45935</v>
      </c>
      <c r="P3668" s="97">
        <v>686764</v>
      </c>
      <c r="R3668" t="str">
        <f t="shared" si="89"/>
        <v>Out/25</v>
      </c>
    </row>
    <row r="3669" spans="2:18" ht="15.75" customHeight="1">
      <c r="B3669" s="54">
        <v>45931</v>
      </c>
      <c r="C3669" s="55" t="s">
        <v>478</v>
      </c>
      <c r="D3669" s="55">
        <v>2025</v>
      </c>
      <c r="E3669" s="56">
        <v>3</v>
      </c>
      <c r="F3669" s="58" t="s">
        <v>495</v>
      </c>
      <c r="G3669" s="57" t="s">
        <v>96</v>
      </c>
      <c r="H3669" s="58" t="s">
        <v>570</v>
      </c>
      <c r="I3669" s="59" t="s">
        <v>42</v>
      </c>
      <c r="J3669" s="96">
        <v>17.760000000000002</v>
      </c>
      <c r="K3669" s="60">
        <f t="shared" si="85"/>
        <v>53.28</v>
      </c>
      <c r="L3669" s="60"/>
      <c r="M3669" s="55" t="s">
        <v>51</v>
      </c>
      <c r="N3669" s="60">
        <f t="shared" si="88"/>
        <v>53.28</v>
      </c>
      <c r="O3669" s="54">
        <v>45935</v>
      </c>
      <c r="P3669" s="97">
        <v>686764</v>
      </c>
      <c r="R3669" t="str">
        <f t="shared" si="89"/>
        <v>Out/25</v>
      </c>
    </row>
    <row r="3670" spans="2:18" ht="15.75" customHeight="1">
      <c r="B3670" s="54">
        <v>45931</v>
      </c>
      <c r="C3670" s="55" t="s">
        <v>478</v>
      </c>
      <c r="D3670" s="55">
        <v>2025</v>
      </c>
      <c r="E3670" s="56">
        <v>3</v>
      </c>
      <c r="F3670" s="58" t="s">
        <v>357</v>
      </c>
      <c r="G3670" s="57" t="s">
        <v>96</v>
      </c>
      <c r="H3670" s="58" t="s">
        <v>570</v>
      </c>
      <c r="I3670" s="59" t="s">
        <v>42</v>
      </c>
      <c r="J3670" s="96">
        <v>18.96</v>
      </c>
      <c r="K3670" s="60">
        <f t="shared" si="85"/>
        <v>56.88</v>
      </c>
      <c r="L3670" s="60"/>
      <c r="M3670" s="55" t="s">
        <v>51</v>
      </c>
      <c r="N3670" s="60">
        <f t="shared" si="88"/>
        <v>56.88</v>
      </c>
      <c r="O3670" s="54">
        <v>45935</v>
      </c>
      <c r="P3670" s="97">
        <v>686764</v>
      </c>
      <c r="R3670" t="str">
        <f t="shared" si="89"/>
        <v>Out/25</v>
      </c>
    </row>
    <row r="3671" spans="2:18" ht="15.75" customHeight="1">
      <c r="B3671" s="54">
        <v>45931</v>
      </c>
      <c r="C3671" s="55" t="s">
        <v>478</v>
      </c>
      <c r="D3671" s="55">
        <v>2025</v>
      </c>
      <c r="E3671" s="56">
        <v>4</v>
      </c>
      <c r="F3671" s="58" t="s">
        <v>201</v>
      </c>
      <c r="G3671" s="57" t="s">
        <v>96</v>
      </c>
      <c r="H3671" s="58" t="s">
        <v>570</v>
      </c>
      <c r="I3671" s="59" t="s">
        <v>42</v>
      </c>
      <c r="J3671" s="96">
        <v>17.82</v>
      </c>
      <c r="K3671" s="60">
        <f t="shared" si="85"/>
        <v>71.28</v>
      </c>
      <c r="L3671" s="60"/>
      <c r="M3671" s="55" t="s">
        <v>51</v>
      </c>
      <c r="N3671" s="60">
        <f t="shared" si="88"/>
        <v>71.28</v>
      </c>
      <c r="O3671" s="54">
        <v>45935</v>
      </c>
      <c r="P3671" s="97">
        <v>686764</v>
      </c>
      <c r="R3671" t="str">
        <f t="shared" si="89"/>
        <v>Out/25</v>
      </c>
    </row>
    <row r="3672" spans="2:18" ht="15.75" customHeight="1">
      <c r="B3672" s="54">
        <v>45931</v>
      </c>
      <c r="C3672" s="55" t="s">
        <v>478</v>
      </c>
      <c r="D3672" s="55">
        <v>2025</v>
      </c>
      <c r="E3672" s="56">
        <v>4</v>
      </c>
      <c r="F3672" s="58" t="s">
        <v>358</v>
      </c>
      <c r="G3672" s="57" t="s">
        <v>96</v>
      </c>
      <c r="H3672" s="58" t="s">
        <v>570</v>
      </c>
      <c r="I3672" s="59" t="s">
        <v>42</v>
      </c>
      <c r="J3672" s="96">
        <v>21</v>
      </c>
      <c r="K3672" s="60">
        <f t="shared" si="85"/>
        <v>84</v>
      </c>
      <c r="L3672" s="60"/>
      <c r="M3672" s="55" t="s">
        <v>51</v>
      </c>
      <c r="N3672" s="60">
        <f t="shared" si="88"/>
        <v>84</v>
      </c>
      <c r="O3672" s="54">
        <v>45935</v>
      </c>
      <c r="P3672" s="97">
        <v>686764</v>
      </c>
      <c r="R3672" t="str">
        <f t="shared" si="89"/>
        <v>Out/25</v>
      </c>
    </row>
    <row r="3673" spans="2:18" ht="15.75" customHeight="1">
      <c r="B3673" s="54">
        <v>45931</v>
      </c>
      <c r="C3673" s="55" t="s">
        <v>478</v>
      </c>
      <c r="D3673" s="55">
        <v>2025</v>
      </c>
      <c r="E3673" s="56">
        <v>4</v>
      </c>
      <c r="F3673" s="58" t="s">
        <v>692</v>
      </c>
      <c r="G3673" s="57" t="s">
        <v>40</v>
      </c>
      <c r="H3673" s="58" t="s">
        <v>91</v>
      </c>
      <c r="I3673" s="59" t="s">
        <v>42</v>
      </c>
      <c r="J3673" s="96">
        <v>128</v>
      </c>
      <c r="K3673" s="60">
        <f t="shared" si="85"/>
        <v>512</v>
      </c>
      <c r="L3673" s="60"/>
      <c r="M3673" s="55" t="s">
        <v>51</v>
      </c>
      <c r="N3673" s="60">
        <f t="shared" si="88"/>
        <v>512</v>
      </c>
      <c r="O3673" s="54">
        <v>45943</v>
      </c>
      <c r="P3673" s="97">
        <v>12028</v>
      </c>
      <c r="R3673" t="str">
        <f t="shared" si="89"/>
        <v>Out/25</v>
      </c>
    </row>
    <row r="3674" spans="2:18" ht="15.75" customHeight="1">
      <c r="B3674" s="54">
        <v>45931</v>
      </c>
      <c r="C3674" s="55" t="s">
        <v>478</v>
      </c>
      <c r="D3674" s="55">
        <v>2025</v>
      </c>
      <c r="E3674" s="56">
        <v>2</v>
      </c>
      <c r="F3674" s="58" t="s">
        <v>742</v>
      </c>
      <c r="G3674" s="57" t="s">
        <v>40</v>
      </c>
      <c r="H3674" s="58" t="s">
        <v>181</v>
      </c>
      <c r="I3674" s="59" t="s">
        <v>42</v>
      </c>
      <c r="J3674" s="96">
        <v>360</v>
      </c>
      <c r="K3674" s="60">
        <f t="shared" si="85"/>
        <v>720</v>
      </c>
      <c r="L3674" s="60"/>
      <c r="M3674" s="55" t="s">
        <v>51</v>
      </c>
      <c r="N3674" s="60">
        <f t="shared" si="88"/>
        <v>720</v>
      </c>
      <c r="O3674" s="54">
        <v>45944</v>
      </c>
      <c r="P3674" s="97">
        <v>7158</v>
      </c>
      <c r="R3674" t="str">
        <f t="shared" si="89"/>
        <v>Out/25</v>
      </c>
    </row>
    <row r="3675" spans="2:18" ht="15.75" customHeight="1">
      <c r="B3675" s="54">
        <v>45931</v>
      </c>
      <c r="C3675" s="55" t="s">
        <v>478</v>
      </c>
      <c r="D3675" s="55">
        <v>2025</v>
      </c>
      <c r="E3675" s="56">
        <v>6</v>
      </c>
      <c r="F3675" s="58" t="s">
        <v>632</v>
      </c>
      <c r="G3675" s="57" t="s">
        <v>40</v>
      </c>
      <c r="H3675" s="58" t="s">
        <v>181</v>
      </c>
      <c r="I3675" s="59" t="s">
        <v>42</v>
      </c>
      <c r="J3675" s="96">
        <v>39</v>
      </c>
      <c r="K3675" s="60">
        <f t="shared" si="85"/>
        <v>234</v>
      </c>
      <c r="L3675" s="60"/>
      <c r="M3675" s="55" t="s">
        <v>51</v>
      </c>
      <c r="N3675" s="60">
        <f t="shared" si="88"/>
        <v>234</v>
      </c>
      <c r="O3675" s="54">
        <v>45944</v>
      </c>
      <c r="P3675" s="97">
        <v>7158</v>
      </c>
      <c r="R3675" t="str">
        <f t="shared" si="89"/>
        <v>Out/25</v>
      </c>
    </row>
    <row r="3676" spans="2:18" ht="15.75" customHeight="1">
      <c r="B3676" s="54">
        <v>45931</v>
      </c>
      <c r="C3676" s="55" t="s">
        <v>478</v>
      </c>
      <c r="D3676" s="55">
        <v>2025</v>
      </c>
      <c r="E3676" s="56">
        <v>10</v>
      </c>
      <c r="F3676" s="58" t="s">
        <v>67</v>
      </c>
      <c r="G3676" s="57" t="s">
        <v>46</v>
      </c>
      <c r="H3676" s="58" t="s">
        <v>790</v>
      </c>
      <c r="I3676" s="59" t="s">
        <v>42</v>
      </c>
      <c r="J3676" s="96">
        <v>29.3</v>
      </c>
      <c r="K3676" s="60">
        <f t="shared" si="85"/>
        <v>293</v>
      </c>
      <c r="L3676" s="60"/>
      <c r="M3676" s="55" t="s">
        <v>51</v>
      </c>
      <c r="N3676" s="60">
        <f t="shared" si="88"/>
        <v>293</v>
      </c>
      <c r="O3676" s="54">
        <v>45944</v>
      </c>
      <c r="P3676" s="97">
        <v>1458604</v>
      </c>
      <c r="R3676" t="str">
        <f t="shared" si="89"/>
        <v>Out/25</v>
      </c>
    </row>
    <row r="3677" spans="2:18" ht="15.75" customHeight="1">
      <c r="B3677" s="54">
        <v>45931</v>
      </c>
      <c r="C3677" s="55" t="s">
        <v>478</v>
      </c>
      <c r="D3677" s="55">
        <v>2025</v>
      </c>
      <c r="E3677" s="56">
        <v>3</v>
      </c>
      <c r="F3677" s="58" t="s">
        <v>660</v>
      </c>
      <c r="G3677" s="57" t="s">
        <v>46</v>
      </c>
      <c r="H3677" s="58" t="s">
        <v>195</v>
      </c>
      <c r="I3677" s="59" t="s">
        <v>42</v>
      </c>
      <c r="J3677" s="96">
        <v>231.6</v>
      </c>
      <c r="K3677" s="60">
        <f t="shared" si="85"/>
        <v>694.8</v>
      </c>
      <c r="L3677" s="60"/>
      <c r="M3677" s="55" t="s">
        <v>51</v>
      </c>
      <c r="N3677" s="60">
        <f t="shared" si="88"/>
        <v>694.8</v>
      </c>
      <c r="O3677" s="54">
        <v>45939</v>
      </c>
      <c r="P3677" s="97">
        <v>317288</v>
      </c>
      <c r="R3677" t="str">
        <f t="shared" si="89"/>
        <v>Out/25</v>
      </c>
    </row>
    <row r="3678" spans="2:18" ht="15.75" customHeight="1">
      <c r="B3678" s="54">
        <v>45931</v>
      </c>
      <c r="C3678" s="55" t="s">
        <v>478</v>
      </c>
      <c r="D3678" s="55">
        <v>2025</v>
      </c>
      <c r="E3678" s="56">
        <v>1</v>
      </c>
      <c r="F3678" s="58" t="s">
        <v>194</v>
      </c>
      <c r="G3678" s="57" t="s">
        <v>46</v>
      </c>
      <c r="H3678" s="58" t="s">
        <v>195</v>
      </c>
      <c r="I3678" s="59" t="s">
        <v>42</v>
      </c>
      <c r="J3678" s="96">
        <v>135.24</v>
      </c>
      <c r="K3678" s="60">
        <f t="shared" si="85"/>
        <v>135.24</v>
      </c>
      <c r="L3678" s="60"/>
      <c r="M3678" s="55" t="s">
        <v>51</v>
      </c>
      <c r="N3678" s="60">
        <f t="shared" si="88"/>
        <v>135.24</v>
      </c>
      <c r="O3678" s="54">
        <v>45939</v>
      </c>
      <c r="P3678" s="97">
        <v>317288</v>
      </c>
      <c r="R3678" t="str">
        <f t="shared" si="89"/>
        <v>Out/25</v>
      </c>
    </row>
    <row r="3679" spans="2:18" ht="15.75" customHeight="1">
      <c r="B3679" s="54">
        <v>45931</v>
      </c>
      <c r="C3679" s="55" t="s">
        <v>478</v>
      </c>
      <c r="D3679" s="55">
        <v>2025</v>
      </c>
      <c r="E3679" s="56">
        <v>1</v>
      </c>
      <c r="F3679" s="58" t="s">
        <v>634</v>
      </c>
      <c r="G3679" s="57" t="s">
        <v>46</v>
      </c>
      <c r="H3679" s="58" t="s">
        <v>195</v>
      </c>
      <c r="I3679" s="59" t="s">
        <v>42</v>
      </c>
      <c r="J3679" s="96">
        <v>364.08</v>
      </c>
      <c r="K3679" s="60">
        <f t="shared" si="85"/>
        <v>364.08</v>
      </c>
      <c r="L3679" s="60"/>
      <c r="M3679" s="55" t="s">
        <v>51</v>
      </c>
      <c r="N3679" s="60">
        <f t="shared" si="88"/>
        <v>364.08</v>
      </c>
      <c r="O3679" s="54">
        <v>45939</v>
      </c>
      <c r="P3679" s="97">
        <v>317287</v>
      </c>
      <c r="R3679" t="str">
        <f t="shared" si="89"/>
        <v>Out/25</v>
      </c>
    </row>
    <row r="3680" spans="2:18" ht="15.75" customHeight="1">
      <c r="B3680" s="54">
        <v>45931</v>
      </c>
      <c r="C3680" s="55" t="s">
        <v>478</v>
      </c>
      <c r="D3680" s="55">
        <v>2025</v>
      </c>
      <c r="E3680" s="56">
        <v>2</v>
      </c>
      <c r="F3680" s="58" t="s">
        <v>1095</v>
      </c>
      <c r="G3680" s="57" t="s">
        <v>46</v>
      </c>
      <c r="H3680" s="58" t="s">
        <v>195</v>
      </c>
      <c r="I3680" s="59" t="s">
        <v>42</v>
      </c>
      <c r="J3680" s="96">
        <v>296.98</v>
      </c>
      <c r="K3680" s="60">
        <f t="shared" si="85"/>
        <v>593.96</v>
      </c>
      <c r="L3680" s="60"/>
      <c r="M3680" s="55" t="s">
        <v>51</v>
      </c>
      <c r="N3680" s="60">
        <f t="shared" si="88"/>
        <v>593.96</v>
      </c>
      <c r="O3680" s="54">
        <v>45939</v>
      </c>
      <c r="P3680" s="97">
        <v>317287</v>
      </c>
      <c r="R3680" t="str">
        <f t="shared" si="89"/>
        <v>Out/25</v>
      </c>
    </row>
    <row r="3681" spans="2:18" ht="15.75" customHeight="1">
      <c r="B3681" s="54">
        <v>45931</v>
      </c>
      <c r="C3681" s="55" t="s">
        <v>478</v>
      </c>
      <c r="D3681" s="55">
        <v>2025</v>
      </c>
      <c r="E3681" s="56">
        <v>7</v>
      </c>
      <c r="F3681" s="58" t="s">
        <v>692</v>
      </c>
      <c r="G3681" s="57" t="s">
        <v>40</v>
      </c>
      <c r="H3681" s="58" t="s">
        <v>91</v>
      </c>
      <c r="I3681" s="59" t="s">
        <v>42</v>
      </c>
      <c r="J3681" s="96">
        <v>124</v>
      </c>
      <c r="K3681" s="60">
        <f t="shared" si="85"/>
        <v>868</v>
      </c>
      <c r="L3681" s="60"/>
      <c r="M3681" s="55" t="s">
        <v>51</v>
      </c>
      <c r="N3681" s="60">
        <f t="shared" si="88"/>
        <v>868</v>
      </c>
      <c r="O3681" s="54">
        <v>45959</v>
      </c>
      <c r="P3681" s="97">
        <v>12071</v>
      </c>
      <c r="R3681" t="str">
        <f t="shared" si="89"/>
        <v>Out/25</v>
      </c>
    </row>
    <row r="3682" spans="2:18" ht="15.75" customHeight="1">
      <c r="B3682" s="54">
        <v>45931</v>
      </c>
      <c r="C3682" s="55" t="s">
        <v>478</v>
      </c>
      <c r="D3682" s="55">
        <v>2025</v>
      </c>
      <c r="E3682" s="56">
        <v>1</v>
      </c>
      <c r="F3682" s="58" t="s">
        <v>714</v>
      </c>
      <c r="G3682" s="57" t="s">
        <v>46</v>
      </c>
      <c r="H3682" s="58" t="s">
        <v>790</v>
      </c>
      <c r="I3682" s="59" t="s">
        <v>42</v>
      </c>
      <c r="J3682" s="96">
        <v>141.34</v>
      </c>
      <c r="K3682" s="60">
        <f t="shared" si="85"/>
        <v>141.34</v>
      </c>
      <c r="L3682" s="60"/>
      <c r="M3682" s="55" t="s">
        <v>51</v>
      </c>
      <c r="N3682" s="60">
        <f t="shared" si="88"/>
        <v>141.34</v>
      </c>
      <c r="O3682" s="54">
        <v>45945</v>
      </c>
      <c r="P3682" s="97">
        <v>1459759</v>
      </c>
      <c r="R3682" t="str">
        <f t="shared" si="89"/>
        <v>Out/25</v>
      </c>
    </row>
    <row r="3683" spans="2:18" ht="15.75" customHeight="1">
      <c r="B3683" s="54">
        <v>45931</v>
      </c>
      <c r="C3683" s="55" t="s">
        <v>478</v>
      </c>
      <c r="D3683" s="55">
        <v>2025</v>
      </c>
      <c r="E3683" s="56">
        <v>1</v>
      </c>
      <c r="F3683" s="58" t="s">
        <v>1182</v>
      </c>
      <c r="G3683" s="57" t="s">
        <v>53</v>
      </c>
      <c r="H3683" s="58" t="s">
        <v>54</v>
      </c>
      <c r="I3683" s="59" t="s">
        <v>42</v>
      </c>
      <c r="J3683" s="96">
        <v>38.520000000000003</v>
      </c>
      <c r="K3683" s="60">
        <f t="shared" si="85"/>
        <v>38.520000000000003</v>
      </c>
      <c r="L3683" s="60"/>
      <c r="M3683" s="55" t="s">
        <v>43</v>
      </c>
      <c r="N3683" s="60">
        <f t="shared" si="88"/>
        <v>38.520000000000003</v>
      </c>
      <c r="O3683" s="54">
        <v>45945</v>
      </c>
      <c r="P3683" s="97">
        <v>448722</v>
      </c>
      <c r="R3683" t="str">
        <f t="shared" si="89"/>
        <v>Out/25</v>
      </c>
    </row>
    <row r="3684" spans="2:18" ht="15.75" customHeight="1">
      <c r="B3684" s="54">
        <v>45931</v>
      </c>
      <c r="C3684" s="55" t="s">
        <v>478</v>
      </c>
      <c r="D3684" s="55">
        <v>2025</v>
      </c>
      <c r="E3684" s="56">
        <v>1</v>
      </c>
      <c r="F3684" s="58" t="s">
        <v>330</v>
      </c>
      <c r="G3684" s="57" t="s">
        <v>53</v>
      </c>
      <c r="H3684" s="58" t="s">
        <v>54</v>
      </c>
      <c r="I3684" s="59" t="s">
        <v>42</v>
      </c>
      <c r="J3684" s="96">
        <v>8.56</v>
      </c>
      <c r="K3684" s="60">
        <f t="shared" si="85"/>
        <v>8.56</v>
      </c>
      <c r="L3684" s="60"/>
      <c r="M3684" s="55" t="s">
        <v>43</v>
      </c>
      <c r="N3684" s="60">
        <f t="shared" si="88"/>
        <v>8.56</v>
      </c>
      <c r="O3684" s="54">
        <v>45945</v>
      </c>
      <c r="P3684" s="97">
        <v>448722</v>
      </c>
      <c r="R3684" t="str">
        <f t="shared" si="89"/>
        <v>Out/25</v>
      </c>
    </row>
    <row r="3685" spans="2:18" ht="15.75" customHeight="1">
      <c r="B3685" s="54">
        <v>45931</v>
      </c>
      <c r="C3685" s="55" t="s">
        <v>478</v>
      </c>
      <c r="D3685" s="55">
        <v>2025</v>
      </c>
      <c r="E3685" s="56">
        <v>1</v>
      </c>
      <c r="F3685" s="58" t="s">
        <v>1143</v>
      </c>
      <c r="G3685" s="57" t="s">
        <v>53</v>
      </c>
      <c r="H3685" s="58" t="s">
        <v>54</v>
      </c>
      <c r="I3685" s="59" t="s">
        <v>42</v>
      </c>
      <c r="J3685" s="96">
        <v>14.43</v>
      </c>
      <c r="K3685" s="60">
        <f t="shared" si="85"/>
        <v>14.43</v>
      </c>
      <c r="L3685" s="60"/>
      <c r="M3685" s="55" t="s">
        <v>43</v>
      </c>
      <c r="N3685" s="60">
        <f t="shared" si="88"/>
        <v>14.43</v>
      </c>
      <c r="O3685" s="54">
        <v>45945</v>
      </c>
      <c r="P3685" s="97">
        <v>448722</v>
      </c>
      <c r="R3685" t="str">
        <f t="shared" si="89"/>
        <v>Out/25</v>
      </c>
    </row>
    <row r="3686" spans="2:18" ht="15.75" customHeight="1">
      <c r="B3686" s="54">
        <v>45931</v>
      </c>
      <c r="C3686" s="55" t="s">
        <v>478</v>
      </c>
      <c r="D3686" s="55">
        <v>2025</v>
      </c>
      <c r="E3686" s="56">
        <v>2</v>
      </c>
      <c r="F3686" s="58" t="s">
        <v>1007</v>
      </c>
      <c r="G3686" s="57" t="s">
        <v>53</v>
      </c>
      <c r="H3686" s="58" t="s">
        <v>54</v>
      </c>
      <c r="I3686" s="59" t="s">
        <v>42</v>
      </c>
      <c r="J3686" s="96">
        <v>8.5500000000000007</v>
      </c>
      <c r="K3686" s="60">
        <f t="shared" si="85"/>
        <v>17.100000000000001</v>
      </c>
      <c r="L3686" s="60"/>
      <c r="M3686" s="55" t="s">
        <v>43</v>
      </c>
      <c r="N3686" s="60">
        <f t="shared" si="88"/>
        <v>17.100000000000001</v>
      </c>
      <c r="O3686" s="54">
        <v>45945</v>
      </c>
      <c r="P3686" s="97">
        <v>448722</v>
      </c>
      <c r="R3686" t="str">
        <f t="shared" si="89"/>
        <v>Out/25</v>
      </c>
    </row>
    <row r="3687" spans="2:18" ht="15.75" customHeight="1">
      <c r="B3687" s="54">
        <v>45931</v>
      </c>
      <c r="C3687" s="55" t="s">
        <v>478</v>
      </c>
      <c r="D3687" s="55">
        <v>2025</v>
      </c>
      <c r="E3687" s="56">
        <v>2</v>
      </c>
      <c r="F3687" s="58" t="s">
        <v>952</v>
      </c>
      <c r="G3687" s="57" t="s">
        <v>53</v>
      </c>
      <c r="H3687" s="58" t="s">
        <v>54</v>
      </c>
      <c r="I3687" s="59" t="s">
        <v>42</v>
      </c>
      <c r="J3687" s="96">
        <v>15.26</v>
      </c>
      <c r="K3687" s="60">
        <f t="shared" si="85"/>
        <v>30.52</v>
      </c>
      <c r="L3687" s="60"/>
      <c r="M3687" s="55" t="s">
        <v>43</v>
      </c>
      <c r="N3687" s="60">
        <f t="shared" si="88"/>
        <v>30.52</v>
      </c>
      <c r="O3687" s="54">
        <v>45945</v>
      </c>
      <c r="P3687" s="97">
        <v>448722</v>
      </c>
      <c r="R3687" t="str">
        <f t="shared" si="89"/>
        <v>Out/25</v>
      </c>
    </row>
    <row r="3688" spans="2:18" ht="15.75" customHeight="1">
      <c r="B3688" s="54">
        <v>45931</v>
      </c>
      <c r="C3688" s="55" t="s">
        <v>478</v>
      </c>
      <c r="D3688" s="55">
        <v>2025</v>
      </c>
      <c r="E3688" s="56">
        <v>2</v>
      </c>
      <c r="F3688" s="58" t="s">
        <v>953</v>
      </c>
      <c r="G3688" s="57" t="s">
        <v>53</v>
      </c>
      <c r="H3688" s="58" t="s">
        <v>54</v>
      </c>
      <c r="I3688" s="59" t="s">
        <v>42</v>
      </c>
      <c r="J3688" s="96">
        <v>23.23</v>
      </c>
      <c r="K3688" s="60">
        <f t="shared" si="85"/>
        <v>46.46</v>
      </c>
      <c r="L3688" s="60"/>
      <c r="M3688" s="55" t="s">
        <v>43</v>
      </c>
      <c r="N3688" s="60">
        <f t="shared" si="88"/>
        <v>46.46</v>
      </c>
      <c r="O3688" s="54">
        <v>45945</v>
      </c>
      <c r="P3688" s="97">
        <v>448722</v>
      </c>
      <c r="R3688" t="str">
        <f t="shared" si="89"/>
        <v>Out/25</v>
      </c>
    </row>
    <row r="3689" spans="2:18" ht="15.75" customHeight="1">
      <c r="B3689" s="54">
        <v>45931</v>
      </c>
      <c r="C3689" s="55" t="s">
        <v>478</v>
      </c>
      <c r="D3689" s="55">
        <v>2025</v>
      </c>
      <c r="E3689" s="56">
        <v>15</v>
      </c>
      <c r="F3689" s="58" t="s">
        <v>555</v>
      </c>
      <c r="G3689" s="57" t="s">
        <v>53</v>
      </c>
      <c r="H3689" s="58" t="s">
        <v>54</v>
      </c>
      <c r="I3689" s="59" t="s">
        <v>42</v>
      </c>
      <c r="J3689" s="96">
        <v>11.03</v>
      </c>
      <c r="K3689" s="60">
        <f t="shared" si="85"/>
        <v>165.45</v>
      </c>
      <c r="L3689" s="60"/>
      <c r="M3689" s="55" t="s">
        <v>43</v>
      </c>
      <c r="N3689" s="60">
        <f t="shared" si="88"/>
        <v>165.45</v>
      </c>
      <c r="O3689" s="54">
        <v>45945</v>
      </c>
      <c r="P3689" s="97">
        <v>448722</v>
      </c>
      <c r="R3689" t="str">
        <f t="shared" si="89"/>
        <v>Out/25</v>
      </c>
    </row>
    <row r="3690" spans="2:18" ht="15.75" customHeight="1">
      <c r="B3690" s="54">
        <v>45931</v>
      </c>
      <c r="C3690" s="55" t="s">
        <v>478</v>
      </c>
      <c r="D3690" s="55">
        <v>2025</v>
      </c>
      <c r="E3690" s="56">
        <v>3</v>
      </c>
      <c r="F3690" s="58" t="s">
        <v>1193</v>
      </c>
      <c r="G3690" s="57" t="s">
        <v>53</v>
      </c>
      <c r="H3690" s="58" t="s">
        <v>54</v>
      </c>
      <c r="I3690" s="59" t="s">
        <v>42</v>
      </c>
      <c r="J3690" s="96">
        <v>27.41</v>
      </c>
      <c r="K3690" s="60">
        <f t="shared" si="85"/>
        <v>82.23</v>
      </c>
      <c r="L3690" s="60"/>
      <c r="M3690" s="55" t="s">
        <v>43</v>
      </c>
      <c r="N3690" s="60">
        <f t="shared" si="88"/>
        <v>82.23</v>
      </c>
      <c r="O3690" s="54">
        <v>45945</v>
      </c>
      <c r="P3690" s="97">
        <v>448722</v>
      </c>
      <c r="R3690" t="str">
        <f t="shared" si="89"/>
        <v>Out/25</v>
      </c>
    </row>
    <row r="3691" spans="2:18" ht="15.75" customHeight="1">
      <c r="B3691" s="54">
        <v>45931</v>
      </c>
      <c r="C3691" s="55" t="s">
        <v>478</v>
      </c>
      <c r="D3691" s="55">
        <v>2025</v>
      </c>
      <c r="E3691" s="56">
        <v>4</v>
      </c>
      <c r="F3691" s="58" t="s">
        <v>64</v>
      </c>
      <c r="G3691" s="57" t="s">
        <v>46</v>
      </c>
      <c r="H3691" s="58" t="s">
        <v>65</v>
      </c>
      <c r="I3691" s="59" t="s">
        <v>42</v>
      </c>
      <c r="J3691" s="96">
        <v>32.99</v>
      </c>
      <c r="K3691" s="60">
        <f t="shared" si="85"/>
        <v>131.96</v>
      </c>
      <c r="L3691" s="60"/>
      <c r="M3691" s="55" t="s">
        <v>43</v>
      </c>
      <c r="N3691" s="60">
        <f t="shared" si="88"/>
        <v>131.96</v>
      </c>
      <c r="O3691" s="54">
        <v>45945</v>
      </c>
      <c r="P3691" s="97">
        <v>24558</v>
      </c>
      <c r="R3691" t="str">
        <f t="shared" si="89"/>
        <v>Out/25</v>
      </c>
    </row>
    <row r="3692" spans="2:18" ht="15.75" customHeight="1">
      <c r="B3692" s="54">
        <v>45931</v>
      </c>
      <c r="C3692" s="55" t="s">
        <v>478</v>
      </c>
      <c r="D3692" s="55">
        <v>2025</v>
      </c>
      <c r="E3692" s="56">
        <v>4</v>
      </c>
      <c r="F3692" s="58" t="s">
        <v>66</v>
      </c>
      <c r="G3692" s="57" t="s">
        <v>46</v>
      </c>
      <c r="H3692" s="58" t="s">
        <v>65</v>
      </c>
      <c r="I3692" s="59" t="s">
        <v>42</v>
      </c>
      <c r="J3692" s="96">
        <v>27</v>
      </c>
      <c r="K3692" s="60">
        <f t="shared" si="85"/>
        <v>108</v>
      </c>
      <c r="L3692" s="60"/>
      <c r="M3692" s="55" t="s">
        <v>43</v>
      </c>
      <c r="N3692" s="60">
        <f t="shared" si="88"/>
        <v>108</v>
      </c>
      <c r="O3692" s="54">
        <v>45945</v>
      </c>
      <c r="P3692" s="97">
        <v>24558</v>
      </c>
      <c r="R3692" t="str">
        <f t="shared" si="89"/>
        <v>Out/25</v>
      </c>
    </row>
    <row r="3693" spans="2:18" ht="15.75" customHeight="1">
      <c r="B3693" s="54">
        <v>45931</v>
      </c>
      <c r="C3693" s="55" t="s">
        <v>478</v>
      </c>
      <c r="D3693" s="55">
        <v>2025</v>
      </c>
      <c r="E3693" s="56">
        <v>2</v>
      </c>
      <c r="F3693" s="58" t="s">
        <v>1036</v>
      </c>
      <c r="G3693" s="57" t="s">
        <v>46</v>
      </c>
      <c r="H3693" s="58" t="s">
        <v>65</v>
      </c>
      <c r="I3693" s="59" t="s">
        <v>42</v>
      </c>
      <c r="J3693" s="96">
        <v>35.99</v>
      </c>
      <c r="K3693" s="60">
        <f t="shared" si="85"/>
        <v>71.98</v>
      </c>
      <c r="L3693" s="60"/>
      <c r="M3693" s="55" t="s">
        <v>43</v>
      </c>
      <c r="N3693" s="60">
        <f t="shared" si="88"/>
        <v>71.98</v>
      </c>
      <c r="O3693" s="54">
        <v>45945</v>
      </c>
      <c r="P3693" s="97">
        <v>24558</v>
      </c>
      <c r="R3693" t="str">
        <f t="shared" si="89"/>
        <v>Out/25</v>
      </c>
    </row>
    <row r="3694" spans="2:18" ht="15.75" customHeight="1">
      <c r="B3694" s="54">
        <v>45931</v>
      </c>
      <c r="C3694" s="55" t="s">
        <v>478</v>
      </c>
      <c r="D3694" s="55">
        <v>2025</v>
      </c>
      <c r="E3694" s="56">
        <v>1</v>
      </c>
      <c r="F3694" s="58" t="s">
        <v>39</v>
      </c>
      <c r="G3694" s="57" t="s">
        <v>40</v>
      </c>
      <c r="H3694" s="58" t="s">
        <v>300</v>
      </c>
      <c r="I3694" s="59" t="s">
        <v>42</v>
      </c>
      <c r="J3694" s="96">
        <v>400.5</v>
      </c>
      <c r="K3694" s="60">
        <f t="shared" si="85"/>
        <v>400.5</v>
      </c>
      <c r="L3694" s="60"/>
      <c r="M3694" s="55" t="s">
        <v>43</v>
      </c>
      <c r="N3694" s="60">
        <f t="shared" si="88"/>
        <v>400.5</v>
      </c>
      <c r="O3694" s="54">
        <v>45931</v>
      </c>
      <c r="P3694" s="97">
        <v>0</v>
      </c>
      <c r="R3694" t="str">
        <f t="shared" si="89"/>
        <v>Out/25</v>
      </c>
    </row>
    <row r="3695" spans="2:18" ht="15.75" customHeight="1">
      <c r="B3695" s="54">
        <v>45931</v>
      </c>
      <c r="C3695" s="55" t="s">
        <v>478</v>
      </c>
      <c r="D3695" s="55">
        <v>2025</v>
      </c>
      <c r="E3695" s="56">
        <v>1</v>
      </c>
      <c r="F3695" s="58" t="s">
        <v>1194</v>
      </c>
      <c r="G3695" s="57" t="s">
        <v>104</v>
      </c>
      <c r="H3695" s="58" t="s">
        <v>1195</v>
      </c>
      <c r="I3695" s="59" t="s">
        <v>42</v>
      </c>
      <c r="J3695" s="96">
        <v>40</v>
      </c>
      <c r="K3695" s="60">
        <f t="shared" si="85"/>
        <v>40</v>
      </c>
      <c r="L3695" s="60"/>
      <c r="M3695" s="55" t="s">
        <v>43</v>
      </c>
      <c r="N3695" s="60">
        <f t="shared" si="88"/>
        <v>40</v>
      </c>
      <c r="O3695" s="54">
        <v>45931</v>
      </c>
      <c r="P3695" s="97">
        <v>0</v>
      </c>
      <c r="R3695" t="str">
        <f t="shared" si="89"/>
        <v>Out/25</v>
      </c>
    </row>
    <row r="3696" spans="2:18" ht="15.75" customHeight="1">
      <c r="B3696" s="54">
        <v>45931</v>
      </c>
      <c r="C3696" s="55" t="s">
        <v>478</v>
      </c>
      <c r="D3696" s="55">
        <v>2025</v>
      </c>
      <c r="E3696" s="56">
        <v>1</v>
      </c>
      <c r="F3696" s="58" t="s">
        <v>597</v>
      </c>
      <c r="G3696" s="57" t="s">
        <v>96</v>
      </c>
      <c r="H3696" s="58" t="s">
        <v>667</v>
      </c>
      <c r="I3696" s="59" t="s">
        <v>42</v>
      </c>
      <c r="J3696" s="96">
        <v>28.99</v>
      </c>
      <c r="K3696" s="60">
        <f t="shared" si="85"/>
        <v>28.99</v>
      </c>
      <c r="L3696" s="60"/>
      <c r="M3696" s="55" t="s">
        <v>43</v>
      </c>
      <c r="N3696" s="60">
        <f t="shared" si="88"/>
        <v>28.99</v>
      </c>
      <c r="O3696" s="54">
        <v>45951</v>
      </c>
      <c r="P3696" s="97">
        <v>0</v>
      </c>
      <c r="R3696" t="str">
        <f t="shared" si="89"/>
        <v>Out/25</v>
      </c>
    </row>
    <row r="3697" spans="2:18" ht="15.75" customHeight="1">
      <c r="B3697" s="54">
        <v>45931</v>
      </c>
      <c r="C3697" s="55" t="s">
        <v>478</v>
      </c>
      <c r="D3697" s="55">
        <v>2025</v>
      </c>
      <c r="E3697" s="56">
        <v>1</v>
      </c>
      <c r="F3697" s="58" t="s">
        <v>600</v>
      </c>
      <c r="G3697" s="57" t="s">
        <v>96</v>
      </c>
      <c r="H3697" s="58" t="s">
        <v>667</v>
      </c>
      <c r="I3697" s="59" t="s">
        <v>42</v>
      </c>
      <c r="J3697" s="96">
        <v>28.99</v>
      </c>
      <c r="K3697" s="60">
        <f t="shared" si="85"/>
        <v>28.99</v>
      </c>
      <c r="L3697" s="60"/>
      <c r="M3697" s="55" t="s">
        <v>43</v>
      </c>
      <c r="N3697" s="60">
        <f t="shared" si="88"/>
        <v>28.99</v>
      </c>
      <c r="O3697" s="54">
        <v>45951</v>
      </c>
      <c r="P3697" s="97">
        <v>0</v>
      </c>
      <c r="R3697" t="str">
        <f t="shared" si="89"/>
        <v>Out/25</v>
      </c>
    </row>
    <row r="3698" spans="2:18" ht="15.75" customHeight="1">
      <c r="B3698" s="54">
        <v>45931</v>
      </c>
      <c r="C3698" s="55" t="s">
        <v>478</v>
      </c>
      <c r="D3698" s="55">
        <v>2025</v>
      </c>
      <c r="E3698" s="56">
        <v>6</v>
      </c>
      <c r="F3698" s="58" t="s">
        <v>1111</v>
      </c>
      <c r="G3698" s="57" t="s">
        <v>40</v>
      </c>
      <c r="H3698" s="58" t="s">
        <v>667</v>
      </c>
      <c r="I3698" s="59" t="s">
        <v>42</v>
      </c>
      <c r="J3698" s="96">
        <v>47.9</v>
      </c>
      <c r="K3698" s="60">
        <f t="shared" si="85"/>
        <v>287.39999999999998</v>
      </c>
      <c r="L3698" s="60"/>
      <c r="M3698" s="55" t="s">
        <v>43</v>
      </c>
      <c r="N3698" s="60">
        <f t="shared" si="88"/>
        <v>287.39999999999998</v>
      </c>
      <c r="O3698" s="54">
        <v>45951</v>
      </c>
      <c r="P3698" s="97">
        <v>0</v>
      </c>
      <c r="R3698" t="str">
        <f t="shared" si="89"/>
        <v>Out/25</v>
      </c>
    </row>
    <row r="3699" spans="2:18" ht="15.75" customHeight="1">
      <c r="B3699" s="54">
        <v>45931</v>
      </c>
      <c r="C3699" s="55" t="s">
        <v>478</v>
      </c>
      <c r="D3699" s="55">
        <v>2025</v>
      </c>
      <c r="E3699" s="56">
        <v>6</v>
      </c>
      <c r="F3699" s="58" t="s">
        <v>659</v>
      </c>
      <c r="G3699" s="57" t="s">
        <v>40</v>
      </c>
      <c r="H3699" s="58" t="s">
        <v>667</v>
      </c>
      <c r="I3699" s="59" t="s">
        <v>42</v>
      </c>
      <c r="J3699" s="96">
        <v>68.14</v>
      </c>
      <c r="K3699" s="60">
        <f t="shared" si="85"/>
        <v>408.84000000000003</v>
      </c>
      <c r="L3699" s="60"/>
      <c r="M3699" s="55" t="s">
        <v>43</v>
      </c>
      <c r="N3699" s="60">
        <f t="shared" si="88"/>
        <v>408.84000000000003</v>
      </c>
      <c r="O3699" s="54">
        <v>45951</v>
      </c>
      <c r="P3699" s="97">
        <v>0</v>
      </c>
      <c r="R3699" t="str">
        <f t="shared" si="89"/>
        <v>Out/25</v>
      </c>
    </row>
    <row r="3700" spans="2:18" ht="15.75" customHeight="1">
      <c r="B3700" s="54">
        <v>45931</v>
      </c>
      <c r="C3700" s="55" t="s">
        <v>478</v>
      </c>
      <c r="D3700" s="55">
        <v>2025</v>
      </c>
      <c r="E3700" s="56">
        <v>4</v>
      </c>
      <c r="F3700" s="58" t="s">
        <v>1196</v>
      </c>
      <c r="G3700" s="57" t="s">
        <v>40</v>
      </c>
      <c r="H3700" s="58" t="s">
        <v>667</v>
      </c>
      <c r="I3700" s="59" t="s">
        <v>42</v>
      </c>
      <c r="J3700" s="96">
        <v>47.99</v>
      </c>
      <c r="K3700" s="60">
        <f t="shared" si="85"/>
        <v>191.96</v>
      </c>
      <c r="L3700" s="60"/>
      <c r="M3700" s="55" t="s">
        <v>43</v>
      </c>
      <c r="N3700" s="60">
        <f t="shared" si="88"/>
        <v>191.96</v>
      </c>
      <c r="O3700" s="54">
        <v>45951</v>
      </c>
      <c r="P3700" s="97">
        <v>0</v>
      </c>
      <c r="R3700" t="str">
        <f t="shared" si="89"/>
        <v>Out/25</v>
      </c>
    </row>
    <row r="3701" spans="2:18" ht="15.75" customHeight="1">
      <c r="B3701" s="54">
        <v>45932</v>
      </c>
      <c r="C3701" s="55" t="s">
        <v>478</v>
      </c>
      <c r="D3701" s="55">
        <v>2025</v>
      </c>
      <c r="E3701" s="56">
        <v>6</v>
      </c>
      <c r="F3701" s="58" t="s">
        <v>634</v>
      </c>
      <c r="G3701" s="57" t="s">
        <v>46</v>
      </c>
      <c r="H3701" s="58" t="s">
        <v>633</v>
      </c>
      <c r="I3701" s="59" t="s">
        <v>42</v>
      </c>
      <c r="J3701" s="96">
        <v>58.9</v>
      </c>
      <c r="K3701" s="60">
        <f t="shared" si="85"/>
        <v>353.4</v>
      </c>
      <c r="L3701" s="60"/>
      <c r="M3701" s="55" t="s">
        <v>51</v>
      </c>
      <c r="N3701" s="60">
        <f t="shared" si="88"/>
        <v>353.4</v>
      </c>
      <c r="O3701" s="54">
        <v>45939</v>
      </c>
      <c r="P3701" s="97">
        <v>48130</v>
      </c>
      <c r="R3701" t="str">
        <f t="shared" si="89"/>
        <v>Out/25</v>
      </c>
    </row>
    <row r="3702" spans="2:18" ht="15.75" customHeight="1">
      <c r="B3702" s="54">
        <v>45932</v>
      </c>
      <c r="C3702" s="55" t="s">
        <v>478</v>
      </c>
      <c r="D3702" s="55">
        <v>2025</v>
      </c>
      <c r="E3702" s="56">
        <v>10.5</v>
      </c>
      <c r="F3702" s="58" t="s">
        <v>208</v>
      </c>
      <c r="G3702" s="57" t="s">
        <v>46</v>
      </c>
      <c r="H3702" s="58" t="s">
        <v>633</v>
      </c>
      <c r="I3702" s="59" t="s">
        <v>42</v>
      </c>
      <c r="J3702" s="96">
        <v>19.490400000000001</v>
      </c>
      <c r="K3702" s="60">
        <f t="shared" si="85"/>
        <v>204.64920000000001</v>
      </c>
      <c r="L3702" s="60"/>
      <c r="M3702" s="55" t="s">
        <v>51</v>
      </c>
      <c r="N3702" s="60">
        <f t="shared" si="88"/>
        <v>204.64920000000001</v>
      </c>
      <c r="O3702" s="54">
        <v>45939</v>
      </c>
      <c r="P3702" s="97">
        <v>48130</v>
      </c>
      <c r="R3702" t="str">
        <f t="shared" si="89"/>
        <v>Out/25</v>
      </c>
    </row>
    <row r="3703" spans="2:18" ht="15.75" customHeight="1">
      <c r="B3703" s="54">
        <v>45932</v>
      </c>
      <c r="C3703" s="55" t="s">
        <v>478</v>
      </c>
      <c r="D3703" s="55">
        <v>2025</v>
      </c>
      <c r="E3703" s="56">
        <v>4</v>
      </c>
      <c r="F3703" s="58" t="s">
        <v>814</v>
      </c>
      <c r="G3703" s="57" t="s">
        <v>40</v>
      </c>
      <c r="H3703" s="58" t="s">
        <v>223</v>
      </c>
      <c r="I3703" s="59" t="s">
        <v>42</v>
      </c>
      <c r="J3703" s="96">
        <v>110</v>
      </c>
      <c r="K3703" s="60">
        <f t="shared" si="85"/>
        <v>440</v>
      </c>
      <c r="L3703" s="60"/>
      <c r="M3703" s="55" t="s">
        <v>51</v>
      </c>
      <c r="N3703" s="60">
        <f t="shared" si="88"/>
        <v>440</v>
      </c>
      <c r="O3703" s="54">
        <v>45939</v>
      </c>
      <c r="P3703" s="97">
        <v>1461919</v>
      </c>
      <c r="R3703" t="str">
        <f t="shared" si="89"/>
        <v>Out/25</v>
      </c>
    </row>
    <row r="3704" spans="2:18" ht="15.75" customHeight="1">
      <c r="B3704" s="54">
        <v>45932</v>
      </c>
      <c r="C3704" s="55" t="s">
        <v>478</v>
      </c>
      <c r="D3704" s="55">
        <v>2025</v>
      </c>
      <c r="E3704" s="56">
        <v>24</v>
      </c>
      <c r="F3704" s="58" t="s">
        <v>190</v>
      </c>
      <c r="G3704" s="57" t="s">
        <v>96</v>
      </c>
      <c r="H3704" s="58" t="s">
        <v>223</v>
      </c>
      <c r="I3704" s="59" t="s">
        <v>42</v>
      </c>
      <c r="J3704" s="96">
        <v>7.24</v>
      </c>
      <c r="K3704" s="60">
        <f t="shared" si="85"/>
        <v>173.76</v>
      </c>
      <c r="L3704" s="60"/>
      <c r="M3704" s="55" t="s">
        <v>51</v>
      </c>
      <c r="N3704" s="60">
        <f t="shared" si="88"/>
        <v>173.76</v>
      </c>
      <c r="O3704" s="54">
        <v>45939</v>
      </c>
      <c r="P3704" s="97">
        <v>1461919</v>
      </c>
      <c r="R3704" t="str">
        <f t="shared" si="89"/>
        <v>Out/25</v>
      </c>
    </row>
    <row r="3705" spans="2:18" ht="15.75" customHeight="1">
      <c r="B3705" s="54">
        <v>45932</v>
      </c>
      <c r="C3705" s="55" t="s">
        <v>478</v>
      </c>
      <c r="D3705" s="55">
        <v>2025</v>
      </c>
      <c r="E3705" s="56">
        <v>72</v>
      </c>
      <c r="F3705" s="58" t="s">
        <v>668</v>
      </c>
      <c r="G3705" s="57" t="s">
        <v>96</v>
      </c>
      <c r="H3705" s="58" t="s">
        <v>223</v>
      </c>
      <c r="I3705" s="59" t="s">
        <v>42</v>
      </c>
      <c r="J3705" s="96">
        <v>7.24</v>
      </c>
      <c r="K3705" s="60">
        <f t="shared" si="85"/>
        <v>521.28</v>
      </c>
      <c r="L3705" s="60"/>
      <c r="M3705" s="55" t="s">
        <v>51</v>
      </c>
      <c r="N3705" s="60">
        <f t="shared" si="88"/>
        <v>521.28</v>
      </c>
      <c r="O3705" s="54">
        <v>45939</v>
      </c>
      <c r="P3705" s="97">
        <v>1461919</v>
      </c>
      <c r="R3705" t="str">
        <f t="shared" si="89"/>
        <v>Out/25</v>
      </c>
    </row>
    <row r="3706" spans="2:18" ht="15.75" customHeight="1">
      <c r="B3706" s="54">
        <v>45932</v>
      </c>
      <c r="C3706" s="55" t="s">
        <v>478</v>
      </c>
      <c r="D3706" s="55">
        <v>2025</v>
      </c>
      <c r="E3706" s="56">
        <v>48</v>
      </c>
      <c r="F3706" s="58" t="s">
        <v>188</v>
      </c>
      <c r="G3706" s="57" t="s">
        <v>96</v>
      </c>
      <c r="H3706" s="58" t="s">
        <v>223</v>
      </c>
      <c r="I3706" s="59" t="s">
        <v>42</v>
      </c>
      <c r="J3706" s="96">
        <v>7.24</v>
      </c>
      <c r="K3706" s="60">
        <f t="shared" si="85"/>
        <v>347.52</v>
      </c>
      <c r="L3706" s="60"/>
      <c r="M3706" s="55" t="s">
        <v>51</v>
      </c>
      <c r="N3706" s="60">
        <f t="shared" si="88"/>
        <v>347.52</v>
      </c>
      <c r="O3706" s="54">
        <v>45939</v>
      </c>
      <c r="P3706" s="97">
        <v>1461919</v>
      </c>
      <c r="R3706" t="str">
        <f t="shared" si="89"/>
        <v>Out/25</v>
      </c>
    </row>
    <row r="3707" spans="2:18" ht="15.75" customHeight="1">
      <c r="B3707" s="54">
        <v>45932</v>
      </c>
      <c r="C3707" s="55" t="s">
        <v>478</v>
      </c>
      <c r="D3707" s="55">
        <v>2025</v>
      </c>
      <c r="E3707" s="56">
        <v>48</v>
      </c>
      <c r="F3707" s="58" t="s">
        <v>191</v>
      </c>
      <c r="G3707" s="57" t="s">
        <v>96</v>
      </c>
      <c r="H3707" s="58" t="s">
        <v>223</v>
      </c>
      <c r="I3707" s="59" t="s">
        <v>42</v>
      </c>
      <c r="J3707" s="96">
        <v>7.24</v>
      </c>
      <c r="K3707" s="60">
        <f t="shared" si="85"/>
        <v>347.52</v>
      </c>
      <c r="L3707" s="60"/>
      <c r="M3707" s="55" t="s">
        <v>51</v>
      </c>
      <c r="N3707" s="60">
        <f t="shared" si="88"/>
        <v>347.52</v>
      </c>
      <c r="O3707" s="54">
        <v>45939</v>
      </c>
      <c r="P3707" s="97">
        <v>1461919</v>
      </c>
      <c r="R3707" t="str">
        <f t="shared" si="89"/>
        <v>Out/25</v>
      </c>
    </row>
    <row r="3708" spans="2:18" ht="15.75" customHeight="1">
      <c r="B3708" s="54">
        <v>45932</v>
      </c>
      <c r="C3708" s="55" t="s">
        <v>478</v>
      </c>
      <c r="D3708" s="55">
        <v>2025</v>
      </c>
      <c r="E3708" s="56">
        <v>24</v>
      </c>
      <c r="F3708" s="58" t="s">
        <v>192</v>
      </c>
      <c r="G3708" s="57" t="s">
        <v>96</v>
      </c>
      <c r="H3708" s="58" t="s">
        <v>223</v>
      </c>
      <c r="I3708" s="59" t="s">
        <v>42</v>
      </c>
      <c r="J3708" s="96">
        <v>7.24</v>
      </c>
      <c r="K3708" s="60">
        <f t="shared" si="85"/>
        <v>173.76</v>
      </c>
      <c r="L3708" s="60"/>
      <c r="M3708" s="55" t="s">
        <v>51</v>
      </c>
      <c r="N3708" s="60">
        <f t="shared" si="88"/>
        <v>173.76</v>
      </c>
      <c r="O3708" s="54">
        <v>45939</v>
      </c>
      <c r="P3708" s="97">
        <v>1461919</v>
      </c>
      <c r="R3708" t="str">
        <f t="shared" si="89"/>
        <v>Out/25</v>
      </c>
    </row>
    <row r="3709" spans="2:18" ht="15.75" customHeight="1">
      <c r="B3709" s="54">
        <v>45932</v>
      </c>
      <c r="C3709" s="55" t="s">
        <v>478</v>
      </c>
      <c r="D3709" s="55">
        <v>2025</v>
      </c>
      <c r="E3709" s="56">
        <v>5</v>
      </c>
      <c r="F3709" s="58" t="s">
        <v>760</v>
      </c>
      <c r="G3709" s="57" t="s">
        <v>46</v>
      </c>
      <c r="H3709" s="58" t="s">
        <v>223</v>
      </c>
      <c r="I3709" s="59" t="s">
        <v>42</v>
      </c>
      <c r="J3709" s="96">
        <v>19.989999999999998</v>
      </c>
      <c r="K3709" s="60">
        <f t="shared" si="85"/>
        <v>99.949999999999989</v>
      </c>
      <c r="L3709" s="60"/>
      <c r="M3709" s="55" t="s">
        <v>51</v>
      </c>
      <c r="N3709" s="60">
        <f t="shared" si="88"/>
        <v>99.949999999999989</v>
      </c>
      <c r="O3709" s="54">
        <v>45939</v>
      </c>
      <c r="P3709" s="97">
        <v>1461919</v>
      </c>
      <c r="R3709" t="str">
        <f t="shared" si="89"/>
        <v>Out/25</v>
      </c>
    </row>
    <row r="3710" spans="2:18" ht="15.75" customHeight="1">
      <c r="B3710" s="54">
        <v>45932</v>
      </c>
      <c r="C3710" s="55" t="s">
        <v>478</v>
      </c>
      <c r="D3710" s="55">
        <v>2025</v>
      </c>
      <c r="E3710" s="56">
        <v>5</v>
      </c>
      <c r="F3710" s="58" t="s">
        <v>172</v>
      </c>
      <c r="G3710" s="57" t="s">
        <v>46</v>
      </c>
      <c r="H3710" s="58" t="s">
        <v>223</v>
      </c>
      <c r="I3710" s="59" t="s">
        <v>42</v>
      </c>
      <c r="J3710" s="96">
        <v>19.989999999999998</v>
      </c>
      <c r="K3710" s="60">
        <f t="shared" si="85"/>
        <v>99.949999999999989</v>
      </c>
      <c r="L3710" s="60"/>
      <c r="M3710" s="55" t="s">
        <v>51</v>
      </c>
      <c r="N3710" s="60">
        <f t="shared" si="88"/>
        <v>99.949999999999989</v>
      </c>
      <c r="O3710" s="54">
        <v>45939</v>
      </c>
      <c r="P3710" s="97">
        <v>1461919</v>
      </c>
      <c r="R3710" t="str">
        <f t="shared" si="89"/>
        <v>Out/25</v>
      </c>
    </row>
    <row r="3711" spans="2:18" ht="15.75" customHeight="1">
      <c r="B3711" s="54">
        <v>45932</v>
      </c>
      <c r="C3711" s="55" t="s">
        <v>478</v>
      </c>
      <c r="D3711" s="55">
        <v>2025</v>
      </c>
      <c r="E3711" s="56">
        <v>3</v>
      </c>
      <c r="F3711" s="58" t="s">
        <v>843</v>
      </c>
      <c r="G3711" s="57" t="s">
        <v>40</v>
      </c>
      <c r="H3711" s="58" t="s">
        <v>223</v>
      </c>
      <c r="I3711" s="59" t="s">
        <v>42</v>
      </c>
      <c r="J3711" s="96">
        <v>106.58</v>
      </c>
      <c r="K3711" s="60">
        <f t="shared" si="85"/>
        <v>319.74</v>
      </c>
      <c r="L3711" s="60"/>
      <c r="M3711" s="55" t="s">
        <v>51</v>
      </c>
      <c r="N3711" s="60">
        <f t="shared" si="88"/>
        <v>319.74</v>
      </c>
      <c r="O3711" s="54">
        <v>45939</v>
      </c>
      <c r="P3711" s="97">
        <v>1461919</v>
      </c>
      <c r="R3711" t="str">
        <f t="shared" si="89"/>
        <v>Out/25</v>
      </c>
    </row>
    <row r="3712" spans="2:18" ht="15.75" customHeight="1">
      <c r="B3712" s="54">
        <v>45932</v>
      </c>
      <c r="C3712" s="55" t="s">
        <v>478</v>
      </c>
      <c r="D3712" s="55">
        <v>2025</v>
      </c>
      <c r="E3712" s="56">
        <v>21</v>
      </c>
      <c r="F3712" s="58" t="s">
        <v>1197</v>
      </c>
      <c r="G3712" s="57" t="s">
        <v>96</v>
      </c>
      <c r="H3712" s="58" t="s">
        <v>223</v>
      </c>
      <c r="I3712" s="59" t="s">
        <v>42</v>
      </c>
      <c r="J3712" s="96">
        <v>1.89</v>
      </c>
      <c r="K3712" s="60">
        <f t="shared" si="85"/>
        <v>39.69</v>
      </c>
      <c r="L3712" s="60"/>
      <c r="M3712" s="55" t="s">
        <v>51</v>
      </c>
      <c r="N3712" s="60">
        <f t="shared" si="88"/>
        <v>39.69</v>
      </c>
      <c r="O3712" s="54">
        <v>45939</v>
      </c>
      <c r="P3712" s="97">
        <v>1461919</v>
      </c>
      <c r="R3712" t="str">
        <f t="shared" si="89"/>
        <v>Out/25</v>
      </c>
    </row>
    <row r="3713" spans="2:18" ht="15.75" customHeight="1">
      <c r="B3713" s="54">
        <v>45932</v>
      </c>
      <c r="C3713" s="55" t="s">
        <v>478</v>
      </c>
      <c r="D3713" s="55">
        <v>2025</v>
      </c>
      <c r="E3713" s="56">
        <v>4.8</v>
      </c>
      <c r="F3713" s="58" t="s">
        <v>232</v>
      </c>
      <c r="G3713" s="57" t="s">
        <v>46</v>
      </c>
      <c r="H3713" s="58" t="s">
        <v>594</v>
      </c>
      <c r="I3713" s="59" t="s">
        <v>42</v>
      </c>
      <c r="J3713" s="96">
        <v>39.340000000000003</v>
      </c>
      <c r="K3713" s="60">
        <f t="shared" si="85"/>
        <v>188.83200000000002</v>
      </c>
      <c r="L3713" s="60"/>
      <c r="M3713" s="55" t="s">
        <v>51</v>
      </c>
      <c r="N3713" s="60">
        <f t="shared" si="88"/>
        <v>188.83200000000002</v>
      </c>
      <c r="O3713" s="54">
        <v>45946</v>
      </c>
      <c r="P3713" s="97">
        <v>1014621</v>
      </c>
      <c r="R3713" t="str">
        <f t="shared" si="89"/>
        <v>Out/25</v>
      </c>
    </row>
    <row r="3714" spans="2:18" ht="15.75" customHeight="1">
      <c r="B3714" s="54">
        <v>45932</v>
      </c>
      <c r="C3714" s="55" t="s">
        <v>478</v>
      </c>
      <c r="D3714" s="55">
        <v>2025</v>
      </c>
      <c r="E3714" s="56">
        <v>5</v>
      </c>
      <c r="F3714" s="58" t="s">
        <v>679</v>
      </c>
      <c r="G3714" s="57" t="s">
        <v>96</v>
      </c>
      <c r="H3714" s="58" t="s">
        <v>293</v>
      </c>
      <c r="I3714" s="59" t="s">
        <v>42</v>
      </c>
      <c r="J3714" s="96">
        <v>55.9</v>
      </c>
      <c r="K3714" s="60">
        <f t="shared" si="85"/>
        <v>279.5</v>
      </c>
      <c r="L3714" s="60"/>
      <c r="M3714" s="55" t="s">
        <v>51</v>
      </c>
      <c r="N3714" s="60">
        <f t="shared" si="88"/>
        <v>279.5</v>
      </c>
      <c r="O3714" s="54">
        <v>45947</v>
      </c>
      <c r="P3714" s="97">
        <v>1612</v>
      </c>
      <c r="R3714" t="str">
        <f t="shared" si="89"/>
        <v>Out/25</v>
      </c>
    </row>
    <row r="3715" spans="2:18" ht="15.75" customHeight="1">
      <c r="B3715" s="54">
        <v>45932</v>
      </c>
      <c r="C3715" s="55" t="s">
        <v>478</v>
      </c>
      <c r="D3715" s="55">
        <v>2025</v>
      </c>
      <c r="E3715" s="56">
        <v>5</v>
      </c>
      <c r="F3715" s="58" t="s">
        <v>879</v>
      </c>
      <c r="G3715" s="57" t="s">
        <v>96</v>
      </c>
      <c r="H3715" s="58" t="s">
        <v>293</v>
      </c>
      <c r="I3715" s="59" t="s">
        <v>42</v>
      </c>
      <c r="J3715" s="96">
        <v>55.9</v>
      </c>
      <c r="K3715" s="60">
        <f t="shared" si="85"/>
        <v>279.5</v>
      </c>
      <c r="L3715" s="60"/>
      <c r="M3715" s="55" t="s">
        <v>51</v>
      </c>
      <c r="N3715" s="60">
        <f t="shared" si="88"/>
        <v>279.5</v>
      </c>
      <c r="O3715" s="54">
        <v>45947</v>
      </c>
      <c r="P3715" s="97">
        <v>1612</v>
      </c>
      <c r="R3715" t="str">
        <f t="shared" ref="R3715:R3778" si="90">IF(B3715="","",PROPER(TEXT(B3715,"mmm/aa")))</f>
        <v>Out/25</v>
      </c>
    </row>
    <row r="3716" spans="2:18" ht="15.75" customHeight="1">
      <c r="B3716" s="54">
        <v>45932</v>
      </c>
      <c r="C3716" s="55" t="s">
        <v>478</v>
      </c>
      <c r="D3716" s="55">
        <v>2025</v>
      </c>
      <c r="E3716" s="56">
        <v>4</v>
      </c>
      <c r="F3716" s="58" t="s">
        <v>587</v>
      </c>
      <c r="G3716" s="57" t="s">
        <v>40</v>
      </c>
      <c r="H3716" s="58" t="s">
        <v>293</v>
      </c>
      <c r="I3716" s="59" t="s">
        <v>42</v>
      </c>
      <c r="J3716" s="96">
        <v>72.900000000000006</v>
      </c>
      <c r="K3716" s="60">
        <f t="shared" si="85"/>
        <v>291.60000000000002</v>
      </c>
      <c r="L3716" s="60"/>
      <c r="M3716" s="55" t="s">
        <v>51</v>
      </c>
      <c r="N3716" s="60">
        <f t="shared" si="88"/>
        <v>291.60000000000002</v>
      </c>
      <c r="O3716" s="54">
        <v>45947</v>
      </c>
      <c r="P3716" s="97">
        <v>1612</v>
      </c>
      <c r="R3716" t="str">
        <f t="shared" si="90"/>
        <v>Out/25</v>
      </c>
    </row>
    <row r="3717" spans="2:18" ht="15.75" customHeight="1">
      <c r="B3717" s="54">
        <v>45932</v>
      </c>
      <c r="C3717" s="55" t="s">
        <v>478</v>
      </c>
      <c r="D3717" s="55">
        <v>2025</v>
      </c>
      <c r="E3717" s="56">
        <v>1</v>
      </c>
      <c r="F3717" s="58" t="s">
        <v>1079</v>
      </c>
      <c r="G3717" s="57" t="s">
        <v>40</v>
      </c>
      <c r="H3717" s="58" t="s">
        <v>293</v>
      </c>
      <c r="I3717" s="59" t="s">
        <v>42</v>
      </c>
      <c r="J3717" s="96">
        <v>529</v>
      </c>
      <c r="K3717" s="60">
        <f t="shared" si="85"/>
        <v>529</v>
      </c>
      <c r="L3717" s="60"/>
      <c r="M3717" s="55" t="s">
        <v>51</v>
      </c>
      <c r="N3717" s="60">
        <f t="shared" si="88"/>
        <v>529</v>
      </c>
      <c r="O3717" s="54">
        <v>45947</v>
      </c>
      <c r="P3717" s="97">
        <v>1612</v>
      </c>
      <c r="R3717" t="str">
        <f t="shared" si="90"/>
        <v>Out/25</v>
      </c>
    </row>
    <row r="3718" spans="2:18" ht="15.75" customHeight="1">
      <c r="B3718" s="54">
        <v>45932</v>
      </c>
      <c r="C3718" s="55" t="s">
        <v>478</v>
      </c>
      <c r="D3718" s="55">
        <v>2025</v>
      </c>
      <c r="E3718" s="56">
        <v>5</v>
      </c>
      <c r="F3718" s="58" t="s">
        <v>588</v>
      </c>
      <c r="G3718" s="57" t="s">
        <v>46</v>
      </c>
      <c r="H3718" s="58" t="s">
        <v>293</v>
      </c>
      <c r="I3718" s="59" t="s">
        <v>42</v>
      </c>
      <c r="J3718" s="96">
        <v>52.5</v>
      </c>
      <c r="K3718" s="60">
        <f t="shared" si="85"/>
        <v>262.5</v>
      </c>
      <c r="L3718" s="60"/>
      <c r="M3718" s="55" t="s">
        <v>51</v>
      </c>
      <c r="N3718" s="60">
        <f t="shared" si="88"/>
        <v>262.5</v>
      </c>
      <c r="O3718" s="54">
        <v>45947</v>
      </c>
      <c r="P3718" s="97">
        <v>1612</v>
      </c>
      <c r="R3718" t="str">
        <f t="shared" si="90"/>
        <v>Out/25</v>
      </c>
    </row>
    <row r="3719" spans="2:18" ht="15.75" customHeight="1">
      <c r="B3719" s="54">
        <v>45932</v>
      </c>
      <c r="C3719" s="55" t="s">
        <v>478</v>
      </c>
      <c r="D3719" s="55">
        <v>2025</v>
      </c>
      <c r="E3719" s="56">
        <v>3</v>
      </c>
      <c r="F3719" s="58" t="s">
        <v>486</v>
      </c>
      <c r="G3719" s="57" t="s">
        <v>46</v>
      </c>
      <c r="H3719" s="58" t="s">
        <v>220</v>
      </c>
      <c r="I3719" s="59" t="s">
        <v>42</v>
      </c>
      <c r="J3719" s="96">
        <v>6</v>
      </c>
      <c r="K3719" s="60">
        <f t="shared" si="85"/>
        <v>18</v>
      </c>
      <c r="L3719" s="60"/>
      <c r="M3719" s="55" t="s">
        <v>43</v>
      </c>
      <c r="N3719" s="60">
        <f t="shared" si="88"/>
        <v>18</v>
      </c>
      <c r="O3719" s="54">
        <v>45945</v>
      </c>
      <c r="P3719" s="97">
        <v>0</v>
      </c>
      <c r="R3719" t="str">
        <f t="shared" si="90"/>
        <v>Out/25</v>
      </c>
    </row>
    <row r="3720" spans="2:18" ht="15.75" customHeight="1">
      <c r="B3720" s="54">
        <v>45932</v>
      </c>
      <c r="C3720" s="55" t="s">
        <v>478</v>
      </c>
      <c r="D3720" s="55">
        <v>2025</v>
      </c>
      <c r="E3720" s="56">
        <v>2</v>
      </c>
      <c r="F3720" s="58" t="s">
        <v>1035</v>
      </c>
      <c r="G3720" s="57" t="s">
        <v>46</v>
      </c>
      <c r="H3720" s="58" t="s">
        <v>220</v>
      </c>
      <c r="I3720" s="59" t="s">
        <v>42</v>
      </c>
      <c r="J3720" s="96">
        <v>2</v>
      </c>
      <c r="K3720" s="60">
        <f t="shared" si="85"/>
        <v>4</v>
      </c>
      <c r="L3720" s="60"/>
      <c r="M3720" s="55" t="s">
        <v>43</v>
      </c>
      <c r="N3720" s="60">
        <f t="shared" si="88"/>
        <v>4</v>
      </c>
      <c r="O3720" s="54">
        <v>45945</v>
      </c>
      <c r="P3720" s="97">
        <v>0</v>
      </c>
      <c r="R3720" t="str">
        <f t="shared" si="90"/>
        <v>Out/25</v>
      </c>
    </row>
    <row r="3721" spans="2:18" ht="15.75" customHeight="1">
      <c r="B3721" s="54">
        <v>45932</v>
      </c>
      <c r="C3721" s="55" t="s">
        <v>478</v>
      </c>
      <c r="D3721" s="55">
        <v>2025</v>
      </c>
      <c r="E3721" s="56">
        <v>1</v>
      </c>
      <c r="F3721" s="58" t="s">
        <v>391</v>
      </c>
      <c r="G3721" s="57" t="s">
        <v>46</v>
      </c>
      <c r="H3721" s="58" t="s">
        <v>220</v>
      </c>
      <c r="I3721" s="59" t="s">
        <v>42</v>
      </c>
      <c r="J3721" s="96">
        <v>5.5</v>
      </c>
      <c r="K3721" s="60">
        <f t="shared" si="85"/>
        <v>5.5</v>
      </c>
      <c r="L3721" s="60"/>
      <c r="M3721" s="55" t="s">
        <v>43</v>
      </c>
      <c r="N3721" s="60">
        <f t="shared" si="88"/>
        <v>5.5</v>
      </c>
      <c r="O3721" s="54">
        <v>45945</v>
      </c>
      <c r="P3721" s="97">
        <v>0</v>
      </c>
      <c r="R3721" t="str">
        <f t="shared" si="90"/>
        <v>Out/25</v>
      </c>
    </row>
    <row r="3722" spans="2:18" ht="15.75" customHeight="1">
      <c r="B3722" s="54">
        <v>45932</v>
      </c>
      <c r="C3722" s="55" t="s">
        <v>478</v>
      </c>
      <c r="D3722" s="55">
        <v>2025</v>
      </c>
      <c r="E3722" s="56">
        <v>1</v>
      </c>
      <c r="F3722" s="58" t="s">
        <v>744</v>
      </c>
      <c r="G3722" s="57" t="s">
        <v>46</v>
      </c>
      <c r="H3722" s="58" t="s">
        <v>220</v>
      </c>
      <c r="I3722" s="59" t="s">
        <v>42</v>
      </c>
      <c r="J3722" s="96">
        <v>6</v>
      </c>
      <c r="K3722" s="60">
        <f t="shared" si="85"/>
        <v>6</v>
      </c>
      <c r="L3722" s="60"/>
      <c r="M3722" s="55" t="s">
        <v>43</v>
      </c>
      <c r="N3722" s="60">
        <f t="shared" si="88"/>
        <v>6</v>
      </c>
      <c r="O3722" s="54">
        <v>45945</v>
      </c>
      <c r="P3722" s="97">
        <v>0</v>
      </c>
      <c r="R3722" t="str">
        <f t="shared" si="90"/>
        <v>Out/25</v>
      </c>
    </row>
    <row r="3723" spans="2:18" ht="15.75" customHeight="1">
      <c r="B3723" s="54">
        <v>45932</v>
      </c>
      <c r="C3723" s="55" t="s">
        <v>478</v>
      </c>
      <c r="D3723" s="55">
        <v>2025</v>
      </c>
      <c r="E3723" s="56">
        <v>1</v>
      </c>
      <c r="F3723" s="58" t="s">
        <v>455</v>
      </c>
      <c r="G3723" s="57" t="s">
        <v>46</v>
      </c>
      <c r="H3723" s="58" t="s">
        <v>220</v>
      </c>
      <c r="I3723" s="59" t="s">
        <v>42</v>
      </c>
      <c r="J3723" s="96">
        <v>3.5</v>
      </c>
      <c r="K3723" s="60">
        <f t="shared" si="85"/>
        <v>3.5</v>
      </c>
      <c r="L3723" s="60"/>
      <c r="M3723" s="55" t="s">
        <v>43</v>
      </c>
      <c r="N3723" s="60">
        <f t="shared" si="88"/>
        <v>3.5</v>
      </c>
      <c r="O3723" s="54">
        <v>45945</v>
      </c>
      <c r="P3723" s="97">
        <v>0</v>
      </c>
      <c r="R3723" t="str">
        <f t="shared" si="90"/>
        <v>Out/25</v>
      </c>
    </row>
    <row r="3724" spans="2:18" ht="15.75" customHeight="1">
      <c r="B3724" s="54">
        <v>45932</v>
      </c>
      <c r="C3724" s="55" t="s">
        <v>478</v>
      </c>
      <c r="D3724" s="55">
        <v>2025</v>
      </c>
      <c r="E3724" s="56">
        <v>1</v>
      </c>
      <c r="F3724" s="58" t="s">
        <v>75</v>
      </c>
      <c r="G3724" s="57" t="s">
        <v>77</v>
      </c>
      <c r="H3724" s="58" t="s">
        <v>78</v>
      </c>
      <c r="I3724" s="59" t="s">
        <v>42</v>
      </c>
      <c r="J3724" s="96">
        <v>435</v>
      </c>
      <c r="K3724" s="60">
        <f t="shared" si="85"/>
        <v>435</v>
      </c>
      <c r="L3724" s="60"/>
      <c r="M3724" s="55" t="s">
        <v>43</v>
      </c>
      <c r="N3724" s="60">
        <f t="shared" si="88"/>
        <v>435</v>
      </c>
      <c r="O3724" s="54">
        <v>45937</v>
      </c>
      <c r="P3724" s="97">
        <v>1860</v>
      </c>
      <c r="R3724" t="str">
        <f t="shared" si="90"/>
        <v>Out/25</v>
      </c>
    </row>
    <row r="3725" spans="2:18" ht="15.75" customHeight="1">
      <c r="B3725" s="54">
        <v>45932</v>
      </c>
      <c r="C3725" s="55" t="s">
        <v>478</v>
      </c>
      <c r="D3725" s="55">
        <v>2025</v>
      </c>
      <c r="E3725" s="56">
        <v>7</v>
      </c>
      <c r="F3725" s="58" t="s">
        <v>64</v>
      </c>
      <c r="G3725" s="57" t="s">
        <v>46</v>
      </c>
      <c r="H3725" s="58" t="s">
        <v>65</v>
      </c>
      <c r="I3725" s="59" t="s">
        <v>42</v>
      </c>
      <c r="J3725" s="96">
        <v>32.99</v>
      </c>
      <c r="K3725" s="60">
        <f t="shared" si="85"/>
        <v>230.93</v>
      </c>
      <c r="L3725" s="60"/>
      <c r="M3725" s="55" t="s">
        <v>43</v>
      </c>
      <c r="N3725" s="60">
        <f t="shared" si="88"/>
        <v>230.93</v>
      </c>
      <c r="O3725" s="54">
        <v>45945</v>
      </c>
      <c r="P3725" s="97">
        <v>24592</v>
      </c>
      <c r="R3725" t="str">
        <f t="shared" si="90"/>
        <v>Out/25</v>
      </c>
    </row>
    <row r="3726" spans="2:18" ht="15.75" customHeight="1">
      <c r="B3726" s="54">
        <v>45932</v>
      </c>
      <c r="C3726" s="55" t="s">
        <v>478</v>
      </c>
      <c r="D3726" s="55">
        <v>2025</v>
      </c>
      <c r="E3726" s="56">
        <v>5</v>
      </c>
      <c r="F3726" s="58" t="s">
        <v>66</v>
      </c>
      <c r="G3726" s="57" t="s">
        <v>46</v>
      </c>
      <c r="H3726" s="58" t="s">
        <v>65</v>
      </c>
      <c r="I3726" s="59" t="s">
        <v>42</v>
      </c>
      <c r="J3726" s="96">
        <v>27</v>
      </c>
      <c r="K3726" s="60">
        <f t="shared" si="85"/>
        <v>135</v>
      </c>
      <c r="L3726" s="60"/>
      <c r="M3726" s="55" t="s">
        <v>43</v>
      </c>
      <c r="N3726" s="60">
        <f t="shared" si="88"/>
        <v>135</v>
      </c>
      <c r="O3726" s="54">
        <v>45945</v>
      </c>
      <c r="P3726" s="97">
        <v>24592</v>
      </c>
      <c r="R3726" t="str">
        <f t="shared" si="90"/>
        <v>Out/25</v>
      </c>
    </row>
    <row r="3727" spans="2:18" ht="15.75" customHeight="1">
      <c r="B3727" s="54">
        <v>45932</v>
      </c>
      <c r="C3727" s="55" t="s">
        <v>478</v>
      </c>
      <c r="D3727" s="55">
        <v>2025</v>
      </c>
      <c r="E3727" s="56">
        <v>2</v>
      </c>
      <c r="F3727" s="58" t="s">
        <v>1036</v>
      </c>
      <c r="G3727" s="57" t="s">
        <v>46</v>
      </c>
      <c r="H3727" s="58" t="s">
        <v>65</v>
      </c>
      <c r="I3727" s="59" t="s">
        <v>42</v>
      </c>
      <c r="J3727" s="96">
        <v>35.99</v>
      </c>
      <c r="K3727" s="60">
        <f t="shared" si="85"/>
        <v>71.98</v>
      </c>
      <c r="L3727" s="60"/>
      <c r="M3727" s="55" t="s">
        <v>43</v>
      </c>
      <c r="N3727" s="60">
        <f t="shared" si="88"/>
        <v>71.98</v>
      </c>
      <c r="O3727" s="54">
        <v>45945</v>
      </c>
      <c r="P3727" s="97">
        <v>24592</v>
      </c>
      <c r="R3727" t="str">
        <f t="shared" si="90"/>
        <v>Out/25</v>
      </c>
    </row>
    <row r="3728" spans="2:18" ht="15.75" customHeight="1">
      <c r="B3728" s="54">
        <v>45932</v>
      </c>
      <c r="C3728" s="55" t="s">
        <v>478</v>
      </c>
      <c r="D3728" s="55">
        <v>2025</v>
      </c>
      <c r="E3728" s="56">
        <v>1</v>
      </c>
      <c r="F3728" s="58" t="s">
        <v>463</v>
      </c>
      <c r="G3728" s="57" t="s">
        <v>108</v>
      </c>
      <c r="H3728" s="58" t="s">
        <v>1198</v>
      </c>
      <c r="I3728" s="59" t="s">
        <v>42</v>
      </c>
      <c r="J3728" s="96">
        <v>800</v>
      </c>
      <c r="K3728" s="60">
        <f t="shared" si="85"/>
        <v>800</v>
      </c>
      <c r="L3728" s="60"/>
      <c r="M3728" s="55" t="s">
        <v>43</v>
      </c>
      <c r="N3728" s="60">
        <f t="shared" si="88"/>
        <v>800</v>
      </c>
      <c r="O3728" s="54">
        <v>45931</v>
      </c>
      <c r="P3728" s="97">
        <v>0</v>
      </c>
      <c r="R3728" t="str">
        <f t="shared" si="90"/>
        <v>Out/25</v>
      </c>
    </row>
    <row r="3729" spans="2:18" ht="15.75" customHeight="1">
      <c r="B3729" s="54">
        <v>45933</v>
      </c>
      <c r="C3729" s="55" t="s">
        <v>478</v>
      </c>
      <c r="D3729" s="55">
        <v>2025</v>
      </c>
      <c r="E3729" s="56">
        <v>1</v>
      </c>
      <c r="F3729" s="58" t="s">
        <v>1199</v>
      </c>
      <c r="G3729" s="57" t="s">
        <v>104</v>
      </c>
      <c r="H3729" s="58" t="s">
        <v>1200</v>
      </c>
      <c r="I3729" s="59" t="s">
        <v>74</v>
      </c>
      <c r="J3729" s="96">
        <v>798</v>
      </c>
      <c r="K3729" s="60">
        <f t="shared" ref="K3729:K3983" si="91">E3729*J3729</f>
        <v>798</v>
      </c>
      <c r="L3729" s="60"/>
      <c r="M3729" s="55" t="s">
        <v>43</v>
      </c>
      <c r="N3729" s="60">
        <f t="shared" si="88"/>
        <v>798</v>
      </c>
      <c r="O3729" s="54">
        <v>45933</v>
      </c>
      <c r="P3729" s="97">
        <v>0</v>
      </c>
      <c r="R3729" t="str">
        <f t="shared" si="90"/>
        <v>Out/25</v>
      </c>
    </row>
    <row r="3730" spans="2:18" ht="15.75" customHeight="1">
      <c r="B3730" s="54">
        <v>45933</v>
      </c>
      <c r="C3730" s="55" t="s">
        <v>478</v>
      </c>
      <c r="D3730" s="55">
        <v>2025</v>
      </c>
      <c r="E3730" s="56">
        <v>2</v>
      </c>
      <c r="F3730" s="58" t="s">
        <v>355</v>
      </c>
      <c r="G3730" s="57" t="s">
        <v>46</v>
      </c>
      <c r="H3730" s="58" t="s">
        <v>220</v>
      </c>
      <c r="I3730" s="59" t="s">
        <v>42</v>
      </c>
      <c r="J3730" s="96">
        <v>155</v>
      </c>
      <c r="K3730" s="60">
        <f t="shared" si="91"/>
        <v>310</v>
      </c>
      <c r="L3730" s="60"/>
      <c r="M3730" s="55" t="s">
        <v>43</v>
      </c>
      <c r="N3730" s="60">
        <f t="shared" si="88"/>
        <v>310</v>
      </c>
      <c r="O3730" s="54">
        <v>45945</v>
      </c>
      <c r="P3730" s="97">
        <v>0</v>
      </c>
      <c r="R3730" t="str">
        <f t="shared" si="90"/>
        <v>Out/25</v>
      </c>
    </row>
    <row r="3731" spans="2:18" ht="15.75" customHeight="1">
      <c r="B3731" s="54">
        <v>45933</v>
      </c>
      <c r="C3731" s="55" t="s">
        <v>478</v>
      </c>
      <c r="D3731" s="55">
        <v>2025</v>
      </c>
      <c r="E3731" s="56">
        <v>1</v>
      </c>
      <c r="F3731" s="58" t="s">
        <v>985</v>
      </c>
      <c r="G3731" s="57" t="s">
        <v>46</v>
      </c>
      <c r="H3731" s="58" t="s">
        <v>220</v>
      </c>
      <c r="I3731" s="59" t="s">
        <v>42</v>
      </c>
      <c r="J3731" s="96">
        <v>13.5</v>
      </c>
      <c r="K3731" s="60">
        <f t="shared" si="91"/>
        <v>13.5</v>
      </c>
      <c r="L3731" s="60"/>
      <c r="M3731" s="55" t="s">
        <v>43</v>
      </c>
      <c r="N3731" s="60">
        <f t="shared" si="88"/>
        <v>13.5</v>
      </c>
      <c r="O3731" s="54">
        <v>45945</v>
      </c>
      <c r="P3731" s="97">
        <v>0</v>
      </c>
      <c r="R3731" t="str">
        <f t="shared" si="90"/>
        <v>Out/25</v>
      </c>
    </row>
    <row r="3732" spans="2:18" ht="15.75" customHeight="1">
      <c r="B3732" s="54">
        <v>45933</v>
      </c>
      <c r="C3732" s="55" t="s">
        <v>478</v>
      </c>
      <c r="D3732" s="55">
        <v>2025</v>
      </c>
      <c r="E3732" s="56">
        <v>6</v>
      </c>
      <c r="F3732" s="58" t="s">
        <v>836</v>
      </c>
      <c r="G3732" s="57" t="s">
        <v>46</v>
      </c>
      <c r="H3732" s="58" t="s">
        <v>220</v>
      </c>
      <c r="I3732" s="59" t="s">
        <v>42</v>
      </c>
      <c r="J3732" s="96">
        <v>0.8</v>
      </c>
      <c r="K3732" s="60">
        <f t="shared" si="91"/>
        <v>4.8000000000000007</v>
      </c>
      <c r="L3732" s="60"/>
      <c r="M3732" s="55" t="s">
        <v>43</v>
      </c>
      <c r="N3732" s="60">
        <f t="shared" si="88"/>
        <v>4.8000000000000007</v>
      </c>
      <c r="O3732" s="54">
        <v>45945</v>
      </c>
      <c r="P3732" s="97">
        <v>0</v>
      </c>
      <c r="R3732" t="str">
        <f t="shared" si="90"/>
        <v>Out/25</v>
      </c>
    </row>
    <row r="3733" spans="2:18" ht="15.75" customHeight="1">
      <c r="B3733" s="54">
        <v>45933</v>
      </c>
      <c r="C3733" s="55" t="s">
        <v>478</v>
      </c>
      <c r="D3733" s="55">
        <v>2025</v>
      </c>
      <c r="E3733" s="56">
        <v>4</v>
      </c>
      <c r="F3733" s="58" t="s">
        <v>486</v>
      </c>
      <c r="G3733" s="57" t="s">
        <v>46</v>
      </c>
      <c r="H3733" s="58" t="s">
        <v>220</v>
      </c>
      <c r="I3733" s="59" t="s">
        <v>42</v>
      </c>
      <c r="J3733" s="96">
        <v>6</v>
      </c>
      <c r="K3733" s="60">
        <f t="shared" si="91"/>
        <v>24</v>
      </c>
      <c r="L3733" s="60"/>
      <c r="M3733" s="55" t="s">
        <v>43</v>
      </c>
      <c r="N3733" s="60">
        <f t="shared" si="88"/>
        <v>24</v>
      </c>
      <c r="O3733" s="54">
        <v>45945</v>
      </c>
      <c r="P3733" s="97">
        <v>0</v>
      </c>
      <c r="R3733" t="str">
        <f t="shared" si="90"/>
        <v>Out/25</v>
      </c>
    </row>
    <row r="3734" spans="2:18" ht="15.75" customHeight="1">
      <c r="B3734" s="54">
        <v>45933</v>
      </c>
      <c r="C3734" s="55" t="s">
        <v>478</v>
      </c>
      <c r="D3734" s="55">
        <v>2025</v>
      </c>
      <c r="E3734" s="56">
        <v>10</v>
      </c>
      <c r="F3734" s="58" t="s">
        <v>391</v>
      </c>
      <c r="G3734" s="57" t="s">
        <v>46</v>
      </c>
      <c r="H3734" s="58" t="s">
        <v>220</v>
      </c>
      <c r="I3734" s="59" t="s">
        <v>42</v>
      </c>
      <c r="J3734" s="96">
        <v>2.25</v>
      </c>
      <c r="K3734" s="60">
        <f t="shared" si="91"/>
        <v>22.5</v>
      </c>
      <c r="L3734" s="60"/>
      <c r="M3734" s="55" t="s">
        <v>43</v>
      </c>
      <c r="N3734" s="60">
        <f t="shared" si="88"/>
        <v>22.5</v>
      </c>
      <c r="O3734" s="54">
        <v>45945</v>
      </c>
      <c r="P3734" s="97">
        <v>0</v>
      </c>
      <c r="R3734" t="str">
        <f t="shared" si="90"/>
        <v>Out/25</v>
      </c>
    </row>
    <row r="3735" spans="2:18" ht="15.75" customHeight="1">
      <c r="B3735" s="54">
        <v>45933</v>
      </c>
      <c r="C3735" s="55" t="s">
        <v>478</v>
      </c>
      <c r="D3735" s="55">
        <v>2025</v>
      </c>
      <c r="E3735" s="56">
        <v>7</v>
      </c>
      <c r="F3735" s="58" t="s">
        <v>64</v>
      </c>
      <c r="G3735" s="57" t="s">
        <v>46</v>
      </c>
      <c r="H3735" s="58" t="s">
        <v>65</v>
      </c>
      <c r="I3735" s="59" t="s">
        <v>42</v>
      </c>
      <c r="J3735" s="96">
        <v>32.99</v>
      </c>
      <c r="K3735" s="60">
        <f t="shared" si="91"/>
        <v>230.93</v>
      </c>
      <c r="L3735" s="60"/>
      <c r="M3735" s="55" t="s">
        <v>43</v>
      </c>
      <c r="N3735" s="60">
        <f t="shared" si="88"/>
        <v>230.93</v>
      </c>
      <c r="O3735" s="54">
        <v>45945</v>
      </c>
      <c r="P3735" s="97">
        <v>24622</v>
      </c>
      <c r="R3735" t="str">
        <f t="shared" si="90"/>
        <v>Out/25</v>
      </c>
    </row>
    <row r="3736" spans="2:18" ht="15.75" customHeight="1">
      <c r="B3736" s="54">
        <v>45933</v>
      </c>
      <c r="C3736" s="55" t="s">
        <v>478</v>
      </c>
      <c r="D3736" s="55">
        <v>2025</v>
      </c>
      <c r="E3736" s="56">
        <v>5</v>
      </c>
      <c r="F3736" s="58" t="s">
        <v>66</v>
      </c>
      <c r="G3736" s="57" t="s">
        <v>46</v>
      </c>
      <c r="H3736" s="58" t="s">
        <v>65</v>
      </c>
      <c r="I3736" s="59" t="s">
        <v>42</v>
      </c>
      <c r="J3736" s="96">
        <v>27</v>
      </c>
      <c r="K3736" s="60">
        <f t="shared" si="91"/>
        <v>135</v>
      </c>
      <c r="L3736" s="60"/>
      <c r="M3736" s="55" t="s">
        <v>43</v>
      </c>
      <c r="N3736" s="60">
        <f t="shared" si="88"/>
        <v>135</v>
      </c>
      <c r="O3736" s="54">
        <v>45945</v>
      </c>
      <c r="P3736" s="97">
        <v>24622</v>
      </c>
      <c r="R3736" t="str">
        <f t="shared" si="90"/>
        <v>Out/25</v>
      </c>
    </row>
    <row r="3737" spans="2:18" ht="15.75" customHeight="1">
      <c r="B3737" s="54">
        <v>45933</v>
      </c>
      <c r="C3737" s="55" t="s">
        <v>478</v>
      </c>
      <c r="D3737" s="55">
        <v>2025</v>
      </c>
      <c r="E3737" s="56">
        <v>3</v>
      </c>
      <c r="F3737" s="58" t="s">
        <v>1201</v>
      </c>
      <c r="G3737" s="57" t="s">
        <v>46</v>
      </c>
      <c r="H3737" s="58" t="s">
        <v>65</v>
      </c>
      <c r="I3737" s="59" t="s">
        <v>42</v>
      </c>
      <c r="J3737" s="96">
        <v>27.5</v>
      </c>
      <c r="K3737" s="60">
        <f t="shared" si="91"/>
        <v>82.5</v>
      </c>
      <c r="L3737" s="60"/>
      <c r="M3737" s="55" t="s">
        <v>43</v>
      </c>
      <c r="N3737" s="60">
        <f t="shared" si="88"/>
        <v>82.5</v>
      </c>
      <c r="O3737" s="54">
        <v>45945</v>
      </c>
      <c r="P3737" s="97">
        <v>24622</v>
      </c>
      <c r="R3737" t="str">
        <f t="shared" si="90"/>
        <v>Out/25</v>
      </c>
    </row>
    <row r="3738" spans="2:18" ht="15.75" customHeight="1">
      <c r="B3738" s="54">
        <v>45933</v>
      </c>
      <c r="C3738" s="55" t="s">
        <v>478</v>
      </c>
      <c r="D3738" s="55">
        <v>2025</v>
      </c>
      <c r="E3738" s="56">
        <v>2</v>
      </c>
      <c r="F3738" s="58" t="s">
        <v>1036</v>
      </c>
      <c r="G3738" s="57" t="s">
        <v>46</v>
      </c>
      <c r="H3738" s="58" t="s">
        <v>65</v>
      </c>
      <c r="I3738" s="59" t="s">
        <v>42</v>
      </c>
      <c r="J3738" s="96">
        <v>35.99</v>
      </c>
      <c r="K3738" s="60">
        <f t="shared" si="91"/>
        <v>71.98</v>
      </c>
      <c r="L3738" s="60"/>
      <c r="M3738" s="55" t="s">
        <v>43</v>
      </c>
      <c r="N3738" s="60">
        <f t="shared" si="88"/>
        <v>71.98</v>
      </c>
      <c r="O3738" s="54">
        <v>45945</v>
      </c>
      <c r="P3738" s="97">
        <v>24622</v>
      </c>
      <c r="R3738" t="str">
        <f t="shared" si="90"/>
        <v>Out/25</v>
      </c>
    </row>
    <row r="3739" spans="2:18" ht="15.75" customHeight="1">
      <c r="B3739" s="54">
        <v>45933</v>
      </c>
      <c r="C3739" s="55" t="s">
        <v>478</v>
      </c>
      <c r="D3739" s="55">
        <v>2025</v>
      </c>
      <c r="E3739" s="56">
        <v>1</v>
      </c>
      <c r="F3739" s="58" t="s">
        <v>378</v>
      </c>
      <c r="G3739" s="57" t="s">
        <v>46</v>
      </c>
      <c r="H3739" s="58" t="s">
        <v>379</v>
      </c>
      <c r="I3739" s="59" t="s">
        <v>42</v>
      </c>
      <c r="J3739" s="96">
        <v>462</v>
      </c>
      <c r="K3739" s="60">
        <f t="shared" si="91"/>
        <v>462</v>
      </c>
      <c r="L3739" s="60"/>
      <c r="M3739" s="55" t="s">
        <v>43</v>
      </c>
      <c r="N3739" s="60">
        <f t="shared" si="88"/>
        <v>462</v>
      </c>
      <c r="O3739" s="54">
        <v>45933</v>
      </c>
      <c r="P3739" s="97">
        <v>0</v>
      </c>
      <c r="R3739" t="str">
        <f t="shared" si="90"/>
        <v>Out/25</v>
      </c>
    </row>
    <row r="3740" spans="2:18" ht="15.75" customHeight="1">
      <c r="B3740" s="54">
        <v>45933</v>
      </c>
      <c r="C3740" s="55" t="s">
        <v>478</v>
      </c>
      <c r="D3740" s="55">
        <v>2025</v>
      </c>
      <c r="E3740" s="56">
        <v>1</v>
      </c>
      <c r="F3740" s="58" t="s">
        <v>811</v>
      </c>
      <c r="G3740" s="57" t="s">
        <v>108</v>
      </c>
      <c r="H3740" s="58" t="s">
        <v>812</v>
      </c>
      <c r="I3740" s="59" t="s">
        <v>42</v>
      </c>
      <c r="J3740" s="96">
        <v>700</v>
      </c>
      <c r="K3740" s="60">
        <f t="shared" si="91"/>
        <v>700</v>
      </c>
      <c r="L3740" s="60"/>
      <c r="M3740" s="55" t="s">
        <v>43</v>
      </c>
      <c r="N3740" s="60">
        <f t="shared" si="88"/>
        <v>700</v>
      </c>
      <c r="O3740" s="54">
        <v>45933</v>
      </c>
      <c r="P3740" s="97">
        <v>0</v>
      </c>
      <c r="R3740" t="str">
        <f t="shared" si="90"/>
        <v>Out/25</v>
      </c>
    </row>
    <row r="3741" spans="2:18" ht="15.75" customHeight="1">
      <c r="B3741" s="54">
        <v>45934</v>
      </c>
      <c r="C3741" s="55" t="s">
        <v>478</v>
      </c>
      <c r="D3741" s="55">
        <v>2025</v>
      </c>
      <c r="E3741" s="56">
        <v>8</v>
      </c>
      <c r="F3741" s="58" t="s">
        <v>81</v>
      </c>
      <c r="G3741" s="57" t="s">
        <v>77</v>
      </c>
      <c r="H3741" s="58" t="s">
        <v>78</v>
      </c>
      <c r="I3741" s="59" t="s">
        <v>42</v>
      </c>
      <c r="J3741" s="96">
        <v>510</v>
      </c>
      <c r="K3741" s="60">
        <f t="shared" si="91"/>
        <v>4080</v>
      </c>
      <c r="L3741" s="60"/>
      <c r="M3741" s="55" t="s">
        <v>43</v>
      </c>
      <c r="N3741" s="60">
        <f t="shared" si="88"/>
        <v>4080</v>
      </c>
      <c r="O3741" s="54">
        <v>45937</v>
      </c>
      <c r="P3741" s="97">
        <v>1876</v>
      </c>
      <c r="R3741" t="str">
        <f t="shared" si="90"/>
        <v>Out/25</v>
      </c>
    </row>
    <row r="3742" spans="2:18" ht="15.75" customHeight="1">
      <c r="B3742" s="54">
        <v>45934</v>
      </c>
      <c r="C3742" s="55" t="s">
        <v>478</v>
      </c>
      <c r="D3742" s="55">
        <v>2025</v>
      </c>
      <c r="E3742" s="56">
        <v>6</v>
      </c>
      <c r="F3742" s="58" t="s">
        <v>64</v>
      </c>
      <c r="G3742" s="57" t="s">
        <v>46</v>
      </c>
      <c r="H3742" s="58" t="s">
        <v>65</v>
      </c>
      <c r="I3742" s="59" t="s">
        <v>42</v>
      </c>
      <c r="J3742" s="96">
        <v>32.99</v>
      </c>
      <c r="K3742" s="60">
        <f t="shared" si="91"/>
        <v>197.94</v>
      </c>
      <c r="L3742" s="60"/>
      <c r="M3742" s="55" t="s">
        <v>43</v>
      </c>
      <c r="N3742" s="60">
        <f t="shared" si="88"/>
        <v>197.94</v>
      </c>
      <c r="O3742" s="54">
        <v>45945</v>
      </c>
      <c r="P3742" s="97">
        <v>24651</v>
      </c>
      <c r="R3742" t="str">
        <f t="shared" si="90"/>
        <v>Out/25</v>
      </c>
    </row>
    <row r="3743" spans="2:18" ht="15.75" customHeight="1">
      <c r="B3743" s="54">
        <v>45934</v>
      </c>
      <c r="C3743" s="55" t="s">
        <v>478</v>
      </c>
      <c r="D3743" s="55">
        <v>2025</v>
      </c>
      <c r="E3743" s="56">
        <v>3</v>
      </c>
      <c r="F3743" s="58" t="s">
        <v>66</v>
      </c>
      <c r="G3743" s="57" t="s">
        <v>46</v>
      </c>
      <c r="H3743" s="58" t="s">
        <v>65</v>
      </c>
      <c r="I3743" s="59" t="s">
        <v>42</v>
      </c>
      <c r="J3743" s="96">
        <v>27.99</v>
      </c>
      <c r="K3743" s="60">
        <f t="shared" si="91"/>
        <v>83.97</v>
      </c>
      <c r="L3743" s="60"/>
      <c r="M3743" s="55" t="s">
        <v>43</v>
      </c>
      <c r="N3743" s="60">
        <f t="shared" si="88"/>
        <v>83.97</v>
      </c>
      <c r="O3743" s="54">
        <v>45945</v>
      </c>
      <c r="P3743" s="97">
        <v>24651</v>
      </c>
      <c r="R3743" t="str">
        <f t="shared" si="90"/>
        <v>Out/25</v>
      </c>
    </row>
    <row r="3744" spans="2:18" ht="15.75" customHeight="1">
      <c r="B3744" s="54">
        <v>45934</v>
      </c>
      <c r="C3744" s="55" t="s">
        <v>478</v>
      </c>
      <c r="D3744" s="55">
        <v>2025</v>
      </c>
      <c r="E3744" s="56">
        <v>6</v>
      </c>
      <c r="F3744" s="58" t="s">
        <v>1201</v>
      </c>
      <c r="G3744" s="57" t="s">
        <v>46</v>
      </c>
      <c r="H3744" s="58" t="s">
        <v>65</v>
      </c>
      <c r="I3744" s="59" t="s">
        <v>42</v>
      </c>
      <c r="J3744" s="96">
        <v>29.99</v>
      </c>
      <c r="K3744" s="60">
        <f t="shared" si="91"/>
        <v>179.94</v>
      </c>
      <c r="L3744" s="60"/>
      <c r="M3744" s="55" t="s">
        <v>43</v>
      </c>
      <c r="N3744" s="60">
        <f t="shared" si="88"/>
        <v>179.94</v>
      </c>
      <c r="O3744" s="54">
        <v>45945</v>
      </c>
      <c r="P3744" s="97">
        <v>24651</v>
      </c>
      <c r="R3744" t="str">
        <f t="shared" si="90"/>
        <v>Out/25</v>
      </c>
    </row>
    <row r="3745" spans="2:18" ht="15.75" customHeight="1">
      <c r="B3745" s="54">
        <v>45934</v>
      </c>
      <c r="C3745" s="55" t="s">
        <v>478</v>
      </c>
      <c r="D3745" s="55">
        <v>2025</v>
      </c>
      <c r="E3745" s="56">
        <v>3</v>
      </c>
      <c r="F3745" s="58" t="s">
        <v>1036</v>
      </c>
      <c r="G3745" s="57" t="s">
        <v>46</v>
      </c>
      <c r="H3745" s="58" t="s">
        <v>65</v>
      </c>
      <c r="I3745" s="59" t="s">
        <v>42</v>
      </c>
      <c r="J3745" s="96">
        <v>36.99</v>
      </c>
      <c r="K3745" s="60">
        <f t="shared" si="91"/>
        <v>110.97</v>
      </c>
      <c r="L3745" s="60"/>
      <c r="M3745" s="55" t="s">
        <v>43</v>
      </c>
      <c r="N3745" s="60">
        <f t="shared" si="88"/>
        <v>110.97</v>
      </c>
      <c r="O3745" s="54">
        <v>45945</v>
      </c>
      <c r="P3745" s="97">
        <v>24651</v>
      </c>
      <c r="R3745" t="str">
        <f t="shared" si="90"/>
        <v>Out/25</v>
      </c>
    </row>
    <row r="3746" spans="2:18" ht="15.75" customHeight="1">
      <c r="B3746" s="54">
        <v>45936</v>
      </c>
      <c r="C3746" s="55" t="s">
        <v>478</v>
      </c>
      <c r="D3746" s="55">
        <v>2025</v>
      </c>
      <c r="E3746" s="56">
        <v>11.2</v>
      </c>
      <c r="F3746" s="58" t="s">
        <v>488</v>
      </c>
      <c r="G3746" s="57" t="s">
        <v>46</v>
      </c>
      <c r="H3746" s="58" t="s">
        <v>250</v>
      </c>
      <c r="I3746" s="59" t="s">
        <v>42</v>
      </c>
      <c r="J3746" s="96">
        <v>33.479999999999997</v>
      </c>
      <c r="K3746" s="60">
        <f t="shared" si="91"/>
        <v>374.97599999999994</v>
      </c>
      <c r="L3746" s="60"/>
      <c r="M3746" s="55" t="s">
        <v>51</v>
      </c>
      <c r="N3746" s="60">
        <f t="shared" si="88"/>
        <v>374.97599999999994</v>
      </c>
      <c r="O3746" s="54">
        <v>45942</v>
      </c>
      <c r="P3746" s="97">
        <v>2591110</v>
      </c>
      <c r="R3746" t="str">
        <f t="shared" si="90"/>
        <v>Out/25</v>
      </c>
    </row>
    <row r="3747" spans="2:18" ht="15.75" customHeight="1">
      <c r="B3747" s="54">
        <v>45936</v>
      </c>
      <c r="C3747" s="55" t="s">
        <v>478</v>
      </c>
      <c r="D3747" s="55">
        <v>2025</v>
      </c>
      <c r="E3747" s="56">
        <v>4.4800000000000004</v>
      </c>
      <c r="F3747" s="58" t="s">
        <v>197</v>
      </c>
      <c r="G3747" s="57" t="s">
        <v>46</v>
      </c>
      <c r="H3747" s="58" t="s">
        <v>250</v>
      </c>
      <c r="I3747" s="59" t="s">
        <v>42</v>
      </c>
      <c r="J3747" s="96">
        <v>39</v>
      </c>
      <c r="K3747" s="60">
        <f t="shared" si="91"/>
        <v>174.72000000000003</v>
      </c>
      <c r="L3747" s="60"/>
      <c r="M3747" s="55" t="s">
        <v>51</v>
      </c>
      <c r="N3747" s="60">
        <f t="shared" si="88"/>
        <v>174.72000000000003</v>
      </c>
      <c r="O3747" s="54">
        <v>45942</v>
      </c>
      <c r="P3747" s="97">
        <v>2591110</v>
      </c>
      <c r="R3747" t="str">
        <f t="shared" si="90"/>
        <v>Out/25</v>
      </c>
    </row>
    <row r="3748" spans="2:18" ht="15.75" customHeight="1">
      <c r="B3748" s="54">
        <v>45936</v>
      </c>
      <c r="C3748" s="55" t="s">
        <v>478</v>
      </c>
      <c r="D3748" s="55">
        <v>2025</v>
      </c>
      <c r="E3748" s="56">
        <v>8</v>
      </c>
      <c r="F3748" s="58" t="s">
        <v>642</v>
      </c>
      <c r="G3748" s="57" t="s">
        <v>46</v>
      </c>
      <c r="H3748" s="58" t="s">
        <v>250</v>
      </c>
      <c r="I3748" s="59" t="s">
        <v>42</v>
      </c>
      <c r="J3748" s="96">
        <v>53.23</v>
      </c>
      <c r="K3748" s="60">
        <f t="shared" si="91"/>
        <v>425.84</v>
      </c>
      <c r="L3748" s="60"/>
      <c r="M3748" s="55" t="s">
        <v>51</v>
      </c>
      <c r="N3748" s="60">
        <f t="shared" si="88"/>
        <v>425.84</v>
      </c>
      <c r="O3748" s="54">
        <v>45942</v>
      </c>
      <c r="P3748" s="97">
        <v>2591110</v>
      </c>
      <c r="R3748" t="str">
        <f t="shared" si="90"/>
        <v>Out/25</v>
      </c>
    </row>
    <row r="3749" spans="2:18" ht="15.75" customHeight="1">
      <c r="B3749" s="54">
        <v>45936</v>
      </c>
      <c r="C3749" s="55" t="s">
        <v>478</v>
      </c>
      <c r="D3749" s="55">
        <v>2025</v>
      </c>
      <c r="E3749" s="56">
        <v>3</v>
      </c>
      <c r="F3749" s="58" t="s">
        <v>1109</v>
      </c>
      <c r="G3749" s="57" t="s">
        <v>46</v>
      </c>
      <c r="H3749" s="58" t="s">
        <v>250</v>
      </c>
      <c r="I3749" s="59" t="s">
        <v>42</v>
      </c>
      <c r="J3749" s="96">
        <v>25.18</v>
      </c>
      <c r="K3749" s="60">
        <f t="shared" si="91"/>
        <v>75.539999999999992</v>
      </c>
      <c r="L3749" s="60"/>
      <c r="M3749" s="55" t="s">
        <v>51</v>
      </c>
      <c r="N3749" s="60">
        <f t="shared" si="88"/>
        <v>75.539999999999992</v>
      </c>
      <c r="O3749" s="54">
        <v>45942</v>
      </c>
      <c r="P3749" s="97">
        <v>2591110</v>
      </c>
      <c r="R3749" t="str">
        <f t="shared" si="90"/>
        <v>Out/25</v>
      </c>
    </row>
    <row r="3750" spans="2:18" ht="15.75" customHeight="1">
      <c r="B3750" s="54">
        <v>45936</v>
      </c>
      <c r="C3750" s="55" t="s">
        <v>478</v>
      </c>
      <c r="D3750" s="55">
        <v>2025</v>
      </c>
      <c r="E3750" s="56">
        <v>2</v>
      </c>
      <c r="F3750" s="58" t="s">
        <v>1202</v>
      </c>
      <c r="G3750" s="57" t="s">
        <v>53</v>
      </c>
      <c r="H3750" s="58" t="s">
        <v>790</v>
      </c>
      <c r="I3750" s="59" t="s">
        <v>42</v>
      </c>
      <c r="J3750" s="96">
        <v>70.3</v>
      </c>
      <c r="K3750" s="60">
        <f t="shared" si="91"/>
        <v>140.6</v>
      </c>
      <c r="L3750" s="60"/>
      <c r="M3750" s="55" t="s">
        <v>43</v>
      </c>
      <c r="N3750" s="60">
        <f t="shared" si="88"/>
        <v>140.6</v>
      </c>
      <c r="O3750" s="54">
        <v>45950</v>
      </c>
      <c r="P3750" s="97">
        <v>1463288</v>
      </c>
      <c r="R3750" t="str">
        <f t="shared" si="90"/>
        <v>Out/25</v>
      </c>
    </row>
    <row r="3751" spans="2:18" ht="15.75" customHeight="1">
      <c r="B3751" s="54">
        <v>45936</v>
      </c>
      <c r="C3751" s="55" t="s">
        <v>478</v>
      </c>
      <c r="D3751" s="55">
        <v>2025</v>
      </c>
      <c r="E3751" s="56">
        <v>1</v>
      </c>
      <c r="F3751" s="58" t="s">
        <v>1203</v>
      </c>
      <c r="G3751" s="57" t="s">
        <v>53</v>
      </c>
      <c r="H3751" s="58" t="s">
        <v>790</v>
      </c>
      <c r="I3751" s="59" t="s">
        <v>42</v>
      </c>
      <c r="J3751" s="96">
        <v>70.349999999999994</v>
      </c>
      <c r="K3751" s="60">
        <f t="shared" si="91"/>
        <v>70.349999999999994</v>
      </c>
      <c r="L3751" s="60"/>
      <c r="M3751" s="55" t="s">
        <v>43</v>
      </c>
      <c r="N3751" s="60">
        <f t="shared" si="88"/>
        <v>70.349999999999994</v>
      </c>
      <c r="O3751" s="54">
        <v>45950</v>
      </c>
      <c r="P3751" s="97">
        <v>1463288</v>
      </c>
      <c r="R3751" t="str">
        <f t="shared" si="90"/>
        <v>Out/25</v>
      </c>
    </row>
    <row r="3752" spans="2:18" ht="15.75" customHeight="1">
      <c r="B3752" s="54">
        <v>45936</v>
      </c>
      <c r="C3752" s="55" t="s">
        <v>478</v>
      </c>
      <c r="D3752" s="55">
        <v>2025</v>
      </c>
      <c r="E3752" s="56">
        <v>10</v>
      </c>
      <c r="F3752" s="58" t="s">
        <v>67</v>
      </c>
      <c r="G3752" s="57" t="s">
        <v>46</v>
      </c>
      <c r="H3752" s="58" t="s">
        <v>790</v>
      </c>
      <c r="I3752" s="59" t="s">
        <v>42</v>
      </c>
      <c r="J3752" s="96">
        <v>25.97</v>
      </c>
      <c r="K3752" s="60">
        <f t="shared" si="91"/>
        <v>259.7</v>
      </c>
      <c r="L3752" s="60"/>
      <c r="M3752" s="55" t="s">
        <v>43</v>
      </c>
      <c r="N3752" s="60">
        <f t="shared" si="88"/>
        <v>259.7</v>
      </c>
      <c r="O3752" s="54">
        <v>45950</v>
      </c>
      <c r="P3752" s="97">
        <v>1463288</v>
      </c>
      <c r="R3752" t="str">
        <f t="shared" si="90"/>
        <v>Out/25</v>
      </c>
    </row>
    <row r="3753" spans="2:18" ht="15.75" customHeight="1">
      <c r="B3753" s="54">
        <v>45936</v>
      </c>
      <c r="C3753" s="55" t="s">
        <v>478</v>
      </c>
      <c r="D3753" s="55">
        <v>2025</v>
      </c>
      <c r="E3753" s="56">
        <v>8</v>
      </c>
      <c r="F3753" s="58" t="s">
        <v>64</v>
      </c>
      <c r="G3753" s="57" t="s">
        <v>46</v>
      </c>
      <c r="H3753" s="58" t="s">
        <v>65</v>
      </c>
      <c r="I3753" s="59" t="s">
        <v>42</v>
      </c>
      <c r="J3753" s="96">
        <v>32.99</v>
      </c>
      <c r="K3753" s="60">
        <f t="shared" si="91"/>
        <v>263.92</v>
      </c>
      <c r="L3753" s="60"/>
      <c r="M3753" s="55" t="s">
        <v>43</v>
      </c>
      <c r="N3753" s="60">
        <f t="shared" si="88"/>
        <v>263.92</v>
      </c>
      <c r="O3753" s="54">
        <v>45945</v>
      </c>
      <c r="P3753" s="97">
        <v>24684</v>
      </c>
      <c r="R3753" t="str">
        <f t="shared" si="90"/>
        <v>Out/25</v>
      </c>
    </row>
    <row r="3754" spans="2:18" ht="15.75" customHeight="1">
      <c r="B3754" s="54">
        <v>45936</v>
      </c>
      <c r="C3754" s="55" t="s">
        <v>478</v>
      </c>
      <c r="D3754" s="55">
        <v>2025</v>
      </c>
      <c r="E3754" s="56">
        <v>3</v>
      </c>
      <c r="F3754" s="58" t="s">
        <v>66</v>
      </c>
      <c r="G3754" s="57" t="s">
        <v>46</v>
      </c>
      <c r="H3754" s="58" t="s">
        <v>65</v>
      </c>
      <c r="I3754" s="59" t="s">
        <v>42</v>
      </c>
      <c r="J3754" s="96">
        <v>27.99</v>
      </c>
      <c r="K3754" s="60">
        <f t="shared" si="91"/>
        <v>83.97</v>
      </c>
      <c r="L3754" s="60"/>
      <c r="M3754" s="55" t="s">
        <v>43</v>
      </c>
      <c r="N3754" s="60">
        <f t="shared" si="88"/>
        <v>83.97</v>
      </c>
      <c r="O3754" s="54">
        <v>45945</v>
      </c>
      <c r="P3754" s="97">
        <v>24684</v>
      </c>
      <c r="R3754" t="str">
        <f t="shared" si="90"/>
        <v>Out/25</v>
      </c>
    </row>
    <row r="3755" spans="2:18" ht="15.75" customHeight="1">
      <c r="B3755" s="54">
        <v>45936</v>
      </c>
      <c r="C3755" s="55" t="s">
        <v>478</v>
      </c>
      <c r="D3755" s="55">
        <v>2025</v>
      </c>
      <c r="E3755" s="56">
        <v>2</v>
      </c>
      <c r="F3755" s="58" t="s">
        <v>1036</v>
      </c>
      <c r="G3755" s="57" t="s">
        <v>46</v>
      </c>
      <c r="H3755" s="58" t="s">
        <v>65</v>
      </c>
      <c r="I3755" s="59" t="s">
        <v>42</v>
      </c>
      <c r="J3755" s="96">
        <v>36.99</v>
      </c>
      <c r="K3755" s="60">
        <f t="shared" si="91"/>
        <v>73.98</v>
      </c>
      <c r="L3755" s="60"/>
      <c r="M3755" s="55" t="s">
        <v>43</v>
      </c>
      <c r="N3755" s="60">
        <f t="shared" si="88"/>
        <v>73.98</v>
      </c>
      <c r="O3755" s="54">
        <v>45945</v>
      </c>
      <c r="P3755" s="97">
        <v>24684</v>
      </c>
      <c r="R3755" t="str">
        <f t="shared" si="90"/>
        <v>Out/25</v>
      </c>
    </row>
    <row r="3756" spans="2:18" ht="15.75" customHeight="1">
      <c r="B3756" s="54">
        <v>45936</v>
      </c>
      <c r="C3756" s="55" t="s">
        <v>478</v>
      </c>
      <c r="D3756" s="55">
        <v>2025</v>
      </c>
      <c r="E3756" s="56">
        <v>2</v>
      </c>
      <c r="F3756" s="58" t="s">
        <v>1204</v>
      </c>
      <c r="G3756" s="57" t="s">
        <v>40</v>
      </c>
      <c r="H3756" s="58" t="s">
        <v>667</v>
      </c>
      <c r="I3756" s="59" t="s">
        <v>42</v>
      </c>
      <c r="J3756" s="96">
        <v>48</v>
      </c>
      <c r="K3756" s="60">
        <f t="shared" si="91"/>
        <v>96</v>
      </c>
      <c r="L3756" s="60"/>
      <c r="M3756" s="55" t="s">
        <v>51</v>
      </c>
      <c r="N3756" s="60">
        <f t="shared" si="88"/>
        <v>96</v>
      </c>
      <c r="O3756" s="54">
        <v>45950</v>
      </c>
      <c r="P3756" s="97">
        <v>568769</v>
      </c>
      <c r="R3756" t="str">
        <f t="shared" si="90"/>
        <v>Out/25</v>
      </c>
    </row>
    <row r="3757" spans="2:18" ht="15.75" customHeight="1">
      <c r="B3757" s="54">
        <v>45936</v>
      </c>
      <c r="C3757" s="55" t="s">
        <v>478</v>
      </c>
      <c r="D3757" s="55">
        <v>2025</v>
      </c>
      <c r="E3757" s="56">
        <v>2</v>
      </c>
      <c r="F3757" s="58" t="s">
        <v>1205</v>
      </c>
      <c r="G3757" s="57" t="s">
        <v>40</v>
      </c>
      <c r="H3757" s="58" t="s">
        <v>667</v>
      </c>
      <c r="I3757" s="59" t="s">
        <v>42</v>
      </c>
      <c r="J3757" s="96">
        <v>48</v>
      </c>
      <c r="K3757" s="60">
        <f t="shared" si="91"/>
        <v>96</v>
      </c>
      <c r="L3757" s="60"/>
      <c r="M3757" s="55" t="s">
        <v>51</v>
      </c>
      <c r="N3757" s="60">
        <f t="shared" si="88"/>
        <v>96</v>
      </c>
      <c r="O3757" s="54">
        <v>45950</v>
      </c>
      <c r="P3757" s="97">
        <v>568769</v>
      </c>
      <c r="R3757" t="str">
        <f t="shared" si="90"/>
        <v>Out/25</v>
      </c>
    </row>
    <row r="3758" spans="2:18" ht="15.75" customHeight="1">
      <c r="B3758" s="54">
        <v>45936</v>
      </c>
      <c r="C3758" s="55" t="s">
        <v>478</v>
      </c>
      <c r="D3758" s="55">
        <v>2025</v>
      </c>
      <c r="E3758" s="56">
        <v>2</v>
      </c>
      <c r="F3758" s="58" t="s">
        <v>87</v>
      </c>
      <c r="G3758" s="57" t="s">
        <v>40</v>
      </c>
      <c r="H3758" s="58" t="s">
        <v>667</v>
      </c>
      <c r="I3758" s="59" t="s">
        <v>42</v>
      </c>
      <c r="J3758" s="96">
        <v>48</v>
      </c>
      <c r="K3758" s="60">
        <f t="shared" si="91"/>
        <v>96</v>
      </c>
      <c r="L3758" s="60"/>
      <c r="M3758" s="55" t="s">
        <v>51</v>
      </c>
      <c r="N3758" s="60">
        <f t="shared" si="88"/>
        <v>96</v>
      </c>
      <c r="O3758" s="54">
        <v>45950</v>
      </c>
      <c r="P3758" s="97">
        <v>568769</v>
      </c>
      <c r="R3758" t="str">
        <f t="shared" si="90"/>
        <v>Out/25</v>
      </c>
    </row>
    <row r="3759" spans="2:18" ht="15.75" customHeight="1">
      <c r="B3759" s="54">
        <v>45936</v>
      </c>
      <c r="C3759" s="55" t="s">
        <v>478</v>
      </c>
      <c r="D3759" s="55">
        <v>2025</v>
      </c>
      <c r="E3759" s="56">
        <v>1</v>
      </c>
      <c r="F3759" s="58" t="s">
        <v>676</v>
      </c>
      <c r="G3759" s="57" t="s">
        <v>40</v>
      </c>
      <c r="H3759" s="58" t="s">
        <v>181</v>
      </c>
      <c r="I3759" s="59" t="s">
        <v>42</v>
      </c>
      <c r="J3759" s="96">
        <v>360</v>
      </c>
      <c r="K3759" s="60">
        <f t="shared" si="91"/>
        <v>360</v>
      </c>
      <c r="L3759" s="60"/>
      <c r="M3759" s="55" t="s">
        <v>51</v>
      </c>
      <c r="N3759" s="60">
        <f t="shared" si="88"/>
        <v>360</v>
      </c>
      <c r="O3759" s="54">
        <v>45951</v>
      </c>
      <c r="P3759" s="97">
        <v>7219</v>
      </c>
      <c r="R3759" t="str">
        <f t="shared" si="90"/>
        <v>Out/25</v>
      </c>
    </row>
    <row r="3760" spans="2:18" ht="15.75" customHeight="1">
      <c r="B3760" s="54">
        <v>45936</v>
      </c>
      <c r="C3760" s="55" t="s">
        <v>478</v>
      </c>
      <c r="D3760" s="55">
        <v>2025</v>
      </c>
      <c r="E3760" s="56">
        <v>1</v>
      </c>
      <c r="F3760" s="58" t="s">
        <v>741</v>
      </c>
      <c r="G3760" s="57" t="s">
        <v>40</v>
      </c>
      <c r="H3760" s="58" t="s">
        <v>181</v>
      </c>
      <c r="I3760" s="59" t="s">
        <v>42</v>
      </c>
      <c r="J3760" s="96">
        <v>225</v>
      </c>
      <c r="K3760" s="60">
        <f t="shared" si="91"/>
        <v>225</v>
      </c>
      <c r="L3760" s="60"/>
      <c r="M3760" s="55" t="s">
        <v>51</v>
      </c>
      <c r="N3760" s="60">
        <f t="shared" si="88"/>
        <v>225</v>
      </c>
      <c r="O3760" s="54">
        <v>45951</v>
      </c>
      <c r="P3760" s="97">
        <v>7219</v>
      </c>
      <c r="R3760" t="str">
        <f t="shared" si="90"/>
        <v>Out/25</v>
      </c>
    </row>
    <row r="3761" spans="2:18" ht="15.75" customHeight="1">
      <c r="B3761" s="54">
        <v>45936</v>
      </c>
      <c r="C3761" s="55" t="s">
        <v>478</v>
      </c>
      <c r="D3761" s="55">
        <v>2025</v>
      </c>
      <c r="E3761" s="56">
        <v>4.8</v>
      </c>
      <c r="F3761" s="58" t="s">
        <v>232</v>
      </c>
      <c r="G3761" s="57" t="s">
        <v>46</v>
      </c>
      <c r="H3761" s="58" t="s">
        <v>594</v>
      </c>
      <c r="I3761" s="59" t="s">
        <v>42</v>
      </c>
      <c r="J3761" s="96">
        <v>39.340000000000003</v>
      </c>
      <c r="K3761" s="60">
        <f t="shared" si="91"/>
        <v>188.83200000000002</v>
      </c>
      <c r="L3761" s="60"/>
      <c r="M3761" s="55" t="s">
        <v>51</v>
      </c>
      <c r="N3761" s="60">
        <f t="shared" si="88"/>
        <v>188.83200000000002</v>
      </c>
      <c r="O3761" s="54">
        <v>45950</v>
      </c>
      <c r="P3761" s="97">
        <v>1016063</v>
      </c>
      <c r="R3761" t="str">
        <f t="shared" si="90"/>
        <v>Out/25</v>
      </c>
    </row>
    <row r="3762" spans="2:18" ht="15.75" customHeight="1">
      <c r="B3762" s="54">
        <v>45936</v>
      </c>
      <c r="C3762" s="55" t="s">
        <v>478</v>
      </c>
      <c r="D3762" s="55">
        <v>2025</v>
      </c>
      <c r="E3762" s="56">
        <v>1</v>
      </c>
      <c r="F3762" s="58" t="s">
        <v>714</v>
      </c>
      <c r="G3762" s="57" t="s">
        <v>46</v>
      </c>
      <c r="H3762" s="58" t="s">
        <v>594</v>
      </c>
      <c r="I3762" s="59" t="s">
        <v>42</v>
      </c>
      <c r="J3762" s="96">
        <v>122.4</v>
      </c>
      <c r="K3762" s="60">
        <f t="shared" si="91"/>
        <v>122.4</v>
      </c>
      <c r="L3762" s="60"/>
      <c r="M3762" s="55" t="s">
        <v>51</v>
      </c>
      <c r="N3762" s="60">
        <f t="shared" si="88"/>
        <v>122.4</v>
      </c>
      <c r="O3762" s="54">
        <v>45950</v>
      </c>
      <c r="P3762" s="97">
        <v>1016063</v>
      </c>
      <c r="R3762" t="str">
        <f t="shared" si="90"/>
        <v>Out/25</v>
      </c>
    </row>
    <row r="3763" spans="2:18" ht="15.75" customHeight="1">
      <c r="B3763" s="54">
        <v>45936</v>
      </c>
      <c r="C3763" s="55" t="s">
        <v>478</v>
      </c>
      <c r="D3763" s="55">
        <v>2025</v>
      </c>
      <c r="E3763" s="56">
        <v>0.96</v>
      </c>
      <c r="F3763" s="58" t="s">
        <v>888</v>
      </c>
      <c r="G3763" s="57" t="s">
        <v>46</v>
      </c>
      <c r="H3763" s="58" t="s">
        <v>594</v>
      </c>
      <c r="I3763" s="59" t="s">
        <v>42</v>
      </c>
      <c r="J3763" s="96">
        <v>93</v>
      </c>
      <c r="K3763" s="60">
        <f t="shared" si="91"/>
        <v>89.28</v>
      </c>
      <c r="L3763" s="60"/>
      <c r="M3763" s="55" t="s">
        <v>51</v>
      </c>
      <c r="N3763" s="60">
        <f t="shared" si="88"/>
        <v>89.28</v>
      </c>
      <c r="O3763" s="54">
        <v>45950</v>
      </c>
      <c r="P3763" s="97">
        <v>1016063</v>
      </c>
      <c r="R3763" t="str">
        <f t="shared" si="90"/>
        <v>Out/25</v>
      </c>
    </row>
    <row r="3764" spans="2:18" ht="15.75" customHeight="1">
      <c r="B3764" s="54">
        <v>45937</v>
      </c>
      <c r="C3764" s="55" t="s">
        <v>478</v>
      </c>
      <c r="D3764" s="55">
        <v>2025</v>
      </c>
      <c r="E3764" s="56">
        <v>1</v>
      </c>
      <c r="F3764" s="58" t="s">
        <v>1004</v>
      </c>
      <c r="G3764" s="57" t="s">
        <v>46</v>
      </c>
      <c r="H3764" s="58" t="s">
        <v>1206</v>
      </c>
      <c r="I3764" s="59" t="s">
        <v>42</v>
      </c>
      <c r="J3764" s="96">
        <v>124.87</v>
      </c>
      <c r="K3764" s="60">
        <f t="shared" si="91"/>
        <v>124.87</v>
      </c>
      <c r="L3764" s="60"/>
      <c r="M3764" s="55" t="s">
        <v>43</v>
      </c>
      <c r="N3764" s="60">
        <f t="shared" si="88"/>
        <v>124.87</v>
      </c>
      <c r="O3764" s="54">
        <v>45937</v>
      </c>
      <c r="P3764" s="97">
        <v>0</v>
      </c>
      <c r="R3764" t="str">
        <f t="shared" si="90"/>
        <v>Out/25</v>
      </c>
    </row>
    <row r="3765" spans="2:18" ht="15.75" customHeight="1">
      <c r="B3765" s="54">
        <v>45937</v>
      </c>
      <c r="C3765" s="55" t="s">
        <v>478</v>
      </c>
      <c r="D3765" s="55">
        <v>2025</v>
      </c>
      <c r="E3765" s="56">
        <v>6</v>
      </c>
      <c r="F3765" s="58" t="s">
        <v>64</v>
      </c>
      <c r="G3765" s="57" t="s">
        <v>46</v>
      </c>
      <c r="H3765" s="58" t="s">
        <v>65</v>
      </c>
      <c r="I3765" s="59" t="s">
        <v>42</v>
      </c>
      <c r="J3765" s="96">
        <v>32.99</v>
      </c>
      <c r="K3765" s="60">
        <f t="shared" si="91"/>
        <v>197.94</v>
      </c>
      <c r="L3765" s="60"/>
      <c r="M3765" s="55" t="s">
        <v>43</v>
      </c>
      <c r="N3765" s="60">
        <f t="shared" si="88"/>
        <v>197.94</v>
      </c>
      <c r="O3765" s="54">
        <v>45945</v>
      </c>
      <c r="P3765" s="97">
        <v>24723</v>
      </c>
      <c r="R3765" t="str">
        <f t="shared" si="90"/>
        <v>Out/25</v>
      </c>
    </row>
    <row r="3766" spans="2:18" ht="15.75" customHeight="1">
      <c r="B3766" s="54">
        <v>45937</v>
      </c>
      <c r="C3766" s="55" t="s">
        <v>478</v>
      </c>
      <c r="D3766" s="55">
        <v>2025</v>
      </c>
      <c r="E3766" s="56">
        <v>3</v>
      </c>
      <c r="F3766" s="58" t="s">
        <v>66</v>
      </c>
      <c r="G3766" s="57" t="s">
        <v>46</v>
      </c>
      <c r="H3766" s="58" t="s">
        <v>65</v>
      </c>
      <c r="I3766" s="59" t="s">
        <v>42</v>
      </c>
      <c r="J3766" s="96">
        <v>27.99</v>
      </c>
      <c r="K3766" s="60">
        <f t="shared" si="91"/>
        <v>83.97</v>
      </c>
      <c r="L3766" s="60"/>
      <c r="M3766" s="55" t="s">
        <v>43</v>
      </c>
      <c r="N3766" s="60">
        <f t="shared" si="88"/>
        <v>83.97</v>
      </c>
      <c r="O3766" s="54">
        <v>45945</v>
      </c>
      <c r="P3766" s="97">
        <v>24723</v>
      </c>
      <c r="R3766" t="str">
        <f t="shared" si="90"/>
        <v>Out/25</v>
      </c>
    </row>
    <row r="3767" spans="2:18" ht="15.75" customHeight="1">
      <c r="B3767" s="54">
        <v>45937</v>
      </c>
      <c r="C3767" s="55" t="s">
        <v>478</v>
      </c>
      <c r="D3767" s="55">
        <v>2025</v>
      </c>
      <c r="E3767" s="56">
        <v>4</v>
      </c>
      <c r="F3767" s="58" t="s">
        <v>1201</v>
      </c>
      <c r="G3767" s="57" t="s">
        <v>46</v>
      </c>
      <c r="H3767" s="58" t="s">
        <v>65</v>
      </c>
      <c r="I3767" s="59" t="s">
        <v>42</v>
      </c>
      <c r="J3767" s="96">
        <v>29.99</v>
      </c>
      <c r="K3767" s="60">
        <f t="shared" si="91"/>
        <v>119.96</v>
      </c>
      <c r="L3767" s="60"/>
      <c r="M3767" s="55" t="s">
        <v>43</v>
      </c>
      <c r="N3767" s="60">
        <f t="shared" si="88"/>
        <v>119.96</v>
      </c>
      <c r="O3767" s="54">
        <v>45945</v>
      </c>
      <c r="P3767" s="97">
        <v>24723</v>
      </c>
      <c r="R3767" t="str">
        <f t="shared" si="90"/>
        <v>Out/25</v>
      </c>
    </row>
    <row r="3768" spans="2:18" ht="15.75" customHeight="1">
      <c r="B3768" s="54">
        <v>45937</v>
      </c>
      <c r="C3768" s="55" t="s">
        <v>478</v>
      </c>
      <c r="D3768" s="55">
        <v>2025</v>
      </c>
      <c r="E3768" s="56">
        <v>2</v>
      </c>
      <c r="F3768" s="58" t="s">
        <v>1036</v>
      </c>
      <c r="G3768" s="57" t="s">
        <v>46</v>
      </c>
      <c r="H3768" s="58" t="s">
        <v>65</v>
      </c>
      <c r="I3768" s="59" t="s">
        <v>42</v>
      </c>
      <c r="J3768" s="96">
        <v>36.99</v>
      </c>
      <c r="K3768" s="60">
        <f t="shared" si="91"/>
        <v>73.98</v>
      </c>
      <c r="L3768" s="60"/>
      <c r="M3768" s="55" t="s">
        <v>43</v>
      </c>
      <c r="N3768" s="60">
        <f t="shared" si="88"/>
        <v>73.98</v>
      </c>
      <c r="O3768" s="54">
        <v>45945</v>
      </c>
      <c r="P3768" s="97">
        <v>24723</v>
      </c>
      <c r="R3768" t="str">
        <f t="shared" si="90"/>
        <v>Out/25</v>
      </c>
    </row>
    <row r="3769" spans="2:18" ht="15.75" customHeight="1">
      <c r="B3769" s="54">
        <v>45937</v>
      </c>
      <c r="C3769" s="55" t="s">
        <v>478</v>
      </c>
      <c r="D3769" s="55">
        <v>2025</v>
      </c>
      <c r="E3769" s="56">
        <v>4</v>
      </c>
      <c r="F3769" s="58" t="s">
        <v>814</v>
      </c>
      <c r="G3769" s="57" t="s">
        <v>40</v>
      </c>
      <c r="H3769" s="58" t="s">
        <v>223</v>
      </c>
      <c r="I3769" s="59" t="s">
        <v>42</v>
      </c>
      <c r="J3769" s="96">
        <v>97.2</v>
      </c>
      <c r="K3769" s="60">
        <f t="shared" si="91"/>
        <v>388.8</v>
      </c>
      <c r="L3769" s="60"/>
      <c r="M3769" s="55" t="s">
        <v>51</v>
      </c>
      <c r="N3769" s="60">
        <f t="shared" si="88"/>
        <v>388.8</v>
      </c>
      <c r="O3769" s="54">
        <v>45944</v>
      </c>
      <c r="P3769" s="97">
        <v>1463659</v>
      </c>
      <c r="R3769" t="str">
        <f t="shared" si="90"/>
        <v>Out/25</v>
      </c>
    </row>
    <row r="3770" spans="2:18" ht="15.75" customHeight="1">
      <c r="B3770" s="54">
        <v>45937</v>
      </c>
      <c r="C3770" s="55" t="s">
        <v>478</v>
      </c>
      <c r="D3770" s="55">
        <v>2025</v>
      </c>
      <c r="E3770" s="56">
        <v>48</v>
      </c>
      <c r="F3770" s="58" t="s">
        <v>668</v>
      </c>
      <c r="G3770" s="57" t="s">
        <v>96</v>
      </c>
      <c r="H3770" s="58" t="s">
        <v>223</v>
      </c>
      <c r="I3770" s="59" t="s">
        <v>42</v>
      </c>
      <c r="J3770" s="96">
        <v>7.2</v>
      </c>
      <c r="K3770" s="60">
        <f t="shared" si="91"/>
        <v>345.6</v>
      </c>
      <c r="L3770" s="60"/>
      <c r="M3770" s="55" t="s">
        <v>51</v>
      </c>
      <c r="N3770" s="60">
        <f t="shared" si="88"/>
        <v>345.6</v>
      </c>
      <c r="O3770" s="54">
        <v>45944</v>
      </c>
      <c r="P3770" s="97">
        <v>1463659</v>
      </c>
      <c r="R3770" t="str">
        <f t="shared" si="90"/>
        <v>Out/25</v>
      </c>
    </row>
    <row r="3771" spans="2:18" ht="15.75" customHeight="1">
      <c r="B3771" s="54">
        <v>45937</v>
      </c>
      <c r="C3771" s="55" t="s">
        <v>478</v>
      </c>
      <c r="D3771" s="55">
        <v>2025</v>
      </c>
      <c r="E3771" s="56">
        <v>96</v>
      </c>
      <c r="F3771" s="58" t="s">
        <v>188</v>
      </c>
      <c r="G3771" s="57" t="s">
        <v>96</v>
      </c>
      <c r="H3771" s="58" t="s">
        <v>223</v>
      </c>
      <c r="I3771" s="59" t="s">
        <v>42</v>
      </c>
      <c r="J3771" s="96">
        <v>7.2</v>
      </c>
      <c r="K3771" s="60">
        <f t="shared" si="91"/>
        <v>691.2</v>
      </c>
      <c r="L3771" s="60"/>
      <c r="M3771" s="55" t="s">
        <v>51</v>
      </c>
      <c r="N3771" s="60">
        <f t="shared" si="88"/>
        <v>691.2</v>
      </c>
      <c r="O3771" s="54">
        <v>45944</v>
      </c>
      <c r="P3771" s="97">
        <v>1463659</v>
      </c>
      <c r="R3771" t="str">
        <f t="shared" si="90"/>
        <v>Out/25</v>
      </c>
    </row>
    <row r="3772" spans="2:18" ht="15.75" customHeight="1">
      <c r="B3772" s="54">
        <v>45937</v>
      </c>
      <c r="C3772" s="55" t="s">
        <v>478</v>
      </c>
      <c r="D3772" s="55">
        <v>2025</v>
      </c>
      <c r="E3772" s="56">
        <v>6</v>
      </c>
      <c r="F3772" s="58" t="s">
        <v>760</v>
      </c>
      <c r="G3772" s="57" t="s">
        <v>46</v>
      </c>
      <c r="H3772" s="58" t="s">
        <v>223</v>
      </c>
      <c r="I3772" s="59" t="s">
        <v>42</v>
      </c>
      <c r="J3772" s="96">
        <v>23</v>
      </c>
      <c r="K3772" s="60">
        <f t="shared" si="91"/>
        <v>138</v>
      </c>
      <c r="L3772" s="60"/>
      <c r="M3772" s="55" t="s">
        <v>51</v>
      </c>
      <c r="N3772" s="60">
        <f t="shared" si="88"/>
        <v>138</v>
      </c>
      <c r="O3772" s="54">
        <v>45944</v>
      </c>
      <c r="P3772" s="97">
        <v>1463659</v>
      </c>
      <c r="R3772" t="str">
        <f t="shared" si="90"/>
        <v>Out/25</v>
      </c>
    </row>
    <row r="3773" spans="2:18" ht="15.75" customHeight="1">
      <c r="B3773" s="54">
        <v>45937</v>
      </c>
      <c r="C3773" s="55" t="s">
        <v>478</v>
      </c>
      <c r="D3773" s="55">
        <v>2025</v>
      </c>
      <c r="E3773" s="56">
        <v>6</v>
      </c>
      <c r="F3773" s="58" t="s">
        <v>172</v>
      </c>
      <c r="G3773" s="57" t="s">
        <v>46</v>
      </c>
      <c r="H3773" s="58" t="s">
        <v>223</v>
      </c>
      <c r="I3773" s="59" t="s">
        <v>42</v>
      </c>
      <c r="J3773" s="96">
        <v>25</v>
      </c>
      <c r="K3773" s="60">
        <f t="shared" si="91"/>
        <v>150</v>
      </c>
      <c r="L3773" s="60"/>
      <c r="M3773" s="55" t="s">
        <v>51</v>
      </c>
      <c r="N3773" s="60">
        <f t="shared" si="88"/>
        <v>150</v>
      </c>
      <c r="O3773" s="54">
        <v>45944</v>
      </c>
      <c r="P3773" s="97">
        <v>1463659</v>
      </c>
      <c r="R3773" t="str">
        <f t="shared" si="90"/>
        <v>Out/25</v>
      </c>
    </row>
    <row r="3774" spans="2:18" ht="15.75" customHeight="1">
      <c r="B3774" s="54">
        <v>45937</v>
      </c>
      <c r="C3774" s="55" t="s">
        <v>478</v>
      </c>
      <c r="D3774" s="55">
        <v>2025</v>
      </c>
      <c r="E3774" s="56">
        <v>6</v>
      </c>
      <c r="F3774" s="58" t="s">
        <v>173</v>
      </c>
      <c r="G3774" s="57" t="s">
        <v>46</v>
      </c>
      <c r="H3774" s="58" t="s">
        <v>223</v>
      </c>
      <c r="I3774" s="59" t="s">
        <v>42</v>
      </c>
      <c r="J3774" s="96">
        <v>23</v>
      </c>
      <c r="K3774" s="60">
        <f t="shared" si="91"/>
        <v>138</v>
      </c>
      <c r="L3774" s="60"/>
      <c r="M3774" s="55" t="s">
        <v>51</v>
      </c>
      <c r="N3774" s="60">
        <f t="shared" si="88"/>
        <v>138</v>
      </c>
      <c r="O3774" s="54">
        <v>45944</v>
      </c>
      <c r="P3774" s="97">
        <v>1463659</v>
      </c>
      <c r="R3774" t="str">
        <f t="shared" si="90"/>
        <v>Out/25</v>
      </c>
    </row>
    <row r="3775" spans="2:18" ht="15.75" customHeight="1">
      <c r="B3775" s="54">
        <v>45937</v>
      </c>
      <c r="C3775" s="55" t="s">
        <v>478</v>
      </c>
      <c r="D3775" s="55">
        <v>2025</v>
      </c>
      <c r="E3775" s="56">
        <v>3</v>
      </c>
      <c r="F3775" s="58" t="s">
        <v>843</v>
      </c>
      <c r="G3775" s="57" t="s">
        <v>40</v>
      </c>
      <c r="H3775" s="58" t="s">
        <v>223</v>
      </c>
      <c r="I3775" s="59" t="s">
        <v>42</v>
      </c>
      <c r="J3775" s="96">
        <v>120</v>
      </c>
      <c r="K3775" s="60">
        <f t="shared" si="91"/>
        <v>360</v>
      </c>
      <c r="L3775" s="60"/>
      <c r="M3775" s="55" t="s">
        <v>51</v>
      </c>
      <c r="N3775" s="60">
        <f t="shared" si="88"/>
        <v>360</v>
      </c>
      <c r="O3775" s="54">
        <v>45944</v>
      </c>
      <c r="P3775" s="97">
        <v>1463659</v>
      </c>
      <c r="R3775" t="str">
        <f t="shared" si="90"/>
        <v>Out/25</v>
      </c>
    </row>
    <row r="3776" spans="2:18" ht="15.75" customHeight="1">
      <c r="B3776" s="54">
        <v>45937</v>
      </c>
      <c r="C3776" s="55" t="s">
        <v>478</v>
      </c>
      <c r="D3776" s="55">
        <v>2025</v>
      </c>
      <c r="E3776" s="56">
        <v>1</v>
      </c>
      <c r="F3776" s="58" t="s">
        <v>691</v>
      </c>
      <c r="G3776" s="57" t="s">
        <v>40</v>
      </c>
      <c r="H3776" s="58" t="s">
        <v>91</v>
      </c>
      <c r="I3776" s="59" t="s">
        <v>42</v>
      </c>
      <c r="J3776" s="96">
        <v>267</v>
      </c>
      <c r="K3776" s="60">
        <f t="shared" si="91"/>
        <v>267</v>
      </c>
      <c r="L3776" s="60"/>
      <c r="M3776" s="55" t="s">
        <v>51</v>
      </c>
      <c r="N3776" s="60">
        <f t="shared" si="88"/>
        <v>267</v>
      </c>
      <c r="O3776" s="54">
        <v>45951</v>
      </c>
      <c r="P3776" s="97">
        <v>12193</v>
      </c>
      <c r="R3776" t="str">
        <f t="shared" si="90"/>
        <v>Out/25</v>
      </c>
    </row>
    <row r="3777" spans="2:18" ht="15.75" customHeight="1">
      <c r="B3777" s="54">
        <v>45937</v>
      </c>
      <c r="C3777" s="55" t="s">
        <v>478</v>
      </c>
      <c r="D3777" s="55">
        <v>2025</v>
      </c>
      <c r="E3777" s="56">
        <v>2</v>
      </c>
      <c r="F3777" s="58" t="s">
        <v>692</v>
      </c>
      <c r="G3777" s="57" t="s">
        <v>40</v>
      </c>
      <c r="H3777" s="58" t="s">
        <v>91</v>
      </c>
      <c r="I3777" s="59" t="s">
        <v>42</v>
      </c>
      <c r="J3777" s="96">
        <v>140</v>
      </c>
      <c r="K3777" s="60">
        <f t="shared" si="91"/>
        <v>280</v>
      </c>
      <c r="L3777" s="60"/>
      <c r="M3777" s="55" t="s">
        <v>51</v>
      </c>
      <c r="N3777" s="60">
        <f t="shared" si="88"/>
        <v>280</v>
      </c>
      <c r="O3777" s="54">
        <v>45951</v>
      </c>
      <c r="P3777" s="97">
        <v>12193</v>
      </c>
      <c r="R3777" t="str">
        <f t="shared" si="90"/>
        <v>Out/25</v>
      </c>
    </row>
    <row r="3778" spans="2:18" ht="15.75" customHeight="1">
      <c r="B3778" s="54">
        <v>45937</v>
      </c>
      <c r="C3778" s="55" t="s">
        <v>478</v>
      </c>
      <c r="D3778" s="55">
        <v>2025</v>
      </c>
      <c r="E3778" s="56">
        <v>1</v>
      </c>
      <c r="F3778" s="58" t="s">
        <v>820</v>
      </c>
      <c r="G3778" s="57" t="s">
        <v>40</v>
      </c>
      <c r="H3778" s="58" t="s">
        <v>195</v>
      </c>
      <c r="I3778" s="59" t="s">
        <v>42</v>
      </c>
      <c r="J3778" s="96">
        <v>718</v>
      </c>
      <c r="K3778" s="60">
        <f t="shared" si="91"/>
        <v>718</v>
      </c>
      <c r="L3778" s="60"/>
      <c r="M3778" s="55" t="s">
        <v>43</v>
      </c>
      <c r="N3778" s="60">
        <f t="shared" si="88"/>
        <v>718</v>
      </c>
      <c r="O3778" s="54">
        <v>45951</v>
      </c>
      <c r="P3778" s="97">
        <v>318101</v>
      </c>
      <c r="R3778" t="str">
        <f t="shared" si="90"/>
        <v>Out/25</v>
      </c>
    </row>
    <row r="3779" spans="2:18" ht="15.75" customHeight="1">
      <c r="B3779" s="54">
        <v>45938</v>
      </c>
      <c r="C3779" s="55" t="s">
        <v>478</v>
      </c>
      <c r="D3779" s="55">
        <v>2025</v>
      </c>
      <c r="E3779" s="56">
        <v>10</v>
      </c>
      <c r="F3779" s="58" t="s">
        <v>573</v>
      </c>
      <c r="G3779" s="57" t="s">
        <v>96</v>
      </c>
      <c r="H3779" s="58" t="s">
        <v>570</v>
      </c>
      <c r="I3779" s="59" t="s">
        <v>42</v>
      </c>
      <c r="J3779" s="96">
        <v>20.88</v>
      </c>
      <c r="K3779" s="60">
        <f t="shared" si="91"/>
        <v>208.79999999999998</v>
      </c>
      <c r="L3779" s="60"/>
      <c r="M3779" s="55" t="s">
        <v>51</v>
      </c>
      <c r="N3779" s="60">
        <f t="shared" si="88"/>
        <v>208.79999999999998</v>
      </c>
      <c r="O3779" s="54">
        <v>45944</v>
      </c>
      <c r="P3779" s="97">
        <v>689209</v>
      </c>
      <c r="R3779" t="str">
        <f t="shared" ref="R3779:R3842" si="92">IF(B3779="","",PROPER(TEXT(B3779,"mmm/aa")))</f>
        <v>Out/25</v>
      </c>
    </row>
    <row r="3780" spans="2:18" ht="15.75" customHeight="1">
      <c r="B3780" s="54">
        <v>45938</v>
      </c>
      <c r="C3780" s="55" t="s">
        <v>478</v>
      </c>
      <c r="D3780" s="55">
        <v>2025</v>
      </c>
      <c r="E3780" s="56">
        <v>10</v>
      </c>
      <c r="F3780" s="58" t="s">
        <v>572</v>
      </c>
      <c r="G3780" s="57" t="s">
        <v>96</v>
      </c>
      <c r="H3780" s="58" t="s">
        <v>570</v>
      </c>
      <c r="I3780" s="59" t="s">
        <v>42</v>
      </c>
      <c r="J3780" s="96">
        <v>18.12</v>
      </c>
      <c r="K3780" s="60">
        <f t="shared" si="91"/>
        <v>181.20000000000002</v>
      </c>
      <c r="L3780" s="60"/>
      <c r="M3780" s="55" t="s">
        <v>51</v>
      </c>
      <c r="N3780" s="60">
        <f t="shared" si="88"/>
        <v>181.20000000000002</v>
      </c>
      <c r="O3780" s="54">
        <v>45944</v>
      </c>
      <c r="P3780" s="97">
        <v>689209</v>
      </c>
      <c r="R3780" t="str">
        <f t="shared" si="92"/>
        <v>Out/25</v>
      </c>
    </row>
    <row r="3781" spans="2:18" ht="15.75" customHeight="1">
      <c r="B3781" s="54">
        <v>45938</v>
      </c>
      <c r="C3781" s="55" t="s">
        <v>478</v>
      </c>
      <c r="D3781" s="55">
        <v>2025</v>
      </c>
      <c r="E3781" s="56">
        <v>1</v>
      </c>
      <c r="F3781" s="58" t="s">
        <v>891</v>
      </c>
      <c r="G3781" s="57" t="s">
        <v>96</v>
      </c>
      <c r="H3781" s="58" t="s">
        <v>570</v>
      </c>
      <c r="I3781" s="59" t="s">
        <v>42</v>
      </c>
      <c r="J3781" s="96">
        <v>13.32</v>
      </c>
      <c r="K3781" s="60">
        <f t="shared" si="91"/>
        <v>13.32</v>
      </c>
      <c r="L3781" s="60"/>
      <c r="M3781" s="55" t="s">
        <v>51</v>
      </c>
      <c r="N3781" s="60">
        <f t="shared" si="88"/>
        <v>13.32</v>
      </c>
      <c r="O3781" s="54">
        <v>45944</v>
      </c>
      <c r="P3781" s="97">
        <v>689209</v>
      </c>
      <c r="R3781" t="str">
        <f t="shared" si="92"/>
        <v>Out/25</v>
      </c>
    </row>
    <row r="3782" spans="2:18" ht="15.75" customHeight="1">
      <c r="B3782" s="54">
        <v>45938</v>
      </c>
      <c r="C3782" s="55" t="s">
        <v>478</v>
      </c>
      <c r="D3782" s="55">
        <v>2025</v>
      </c>
      <c r="E3782" s="56">
        <v>10</v>
      </c>
      <c r="F3782" s="58" t="s">
        <v>177</v>
      </c>
      <c r="G3782" s="57" t="s">
        <v>96</v>
      </c>
      <c r="H3782" s="58" t="s">
        <v>570</v>
      </c>
      <c r="I3782" s="59" t="s">
        <v>42</v>
      </c>
      <c r="J3782" s="96">
        <v>37.08</v>
      </c>
      <c r="K3782" s="60">
        <f t="shared" si="91"/>
        <v>370.79999999999995</v>
      </c>
      <c r="L3782" s="60"/>
      <c r="M3782" s="55" t="s">
        <v>51</v>
      </c>
      <c r="N3782" s="60">
        <f t="shared" si="88"/>
        <v>370.79999999999995</v>
      </c>
      <c r="O3782" s="54">
        <v>45944</v>
      </c>
      <c r="P3782" s="97">
        <v>689209</v>
      </c>
      <c r="R3782" t="str">
        <f t="shared" si="92"/>
        <v>Out/25</v>
      </c>
    </row>
    <row r="3783" spans="2:18" ht="15.75" customHeight="1">
      <c r="B3783" s="54">
        <v>45938</v>
      </c>
      <c r="C3783" s="55" t="s">
        <v>478</v>
      </c>
      <c r="D3783" s="55">
        <v>2025</v>
      </c>
      <c r="E3783" s="56">
        <v>18</v>
      </c>
      <c r="F3783" s="58" t="s">
        <v>178</v>
      </c>
      <c r="G3783" s="57" t="s">
        <v>96</v>
      </c>
      <c r="H3783" s="58" t="s">
        <v>570</v>
      </c>
      <c r="I3783" s="59" t="s">
        <v>42</v>
      </c>
      <c r="J3783" s="96">
        <v>18.54</v>
      </c>
      <c r="K3783" s="60">
        <f t="shared" si="91"/>
        <v>333.71999999999997</v>
      </c>
      <c r="L3783" s="60"/>
      <c r="M3783" s="55" t="s">
        <v>51</v>
      </c>
      <c r="N3783" s="60">
        <f t="shared" si="88"/>
        <v>333.71999999999997</v>
      </c>
      <c r="O3783" s="54">
        <v>45944</v>
      </c>
      <c r="P3783" s="97">
        <v>689209</v>
      </c>
      <c r="R3783" t="str">
        <f t="shared" si="92"/>
        <v>Out/25</v>
      </c>
    </row>
    <row r="3784" spans="2:18" ht="15.75" customHeight="1">
      <c r="B3784" s="54">
        <v>45938</v>
      </c>
      <c r="C3784" s="55" t="s">
        <v>478</v>
      </c>
      <c r="D3784" s="55">
        <v>2025</v>
      </c>
      <c r="E3784" s="56">
        <v>1</v>
      </c>
      <c r="F3784" s="58" t="s">
        <v>304</v>
      </c>
      <c r="G3784" s="57" t="s">
        <v>96</v>
      </c>
      <c r="H3784" s="58" t="s">
        <v>570</v>
      </c>
      <c r="I3784" s="59" t="s">
        <v>42</v>
      </c>
      <c r="J3784" s="96">
        <v>19.68</v>
      </c>
      <c r="K3784" s="60">
        <f t="shared" si="91"/>
        <v>19.68</v>
      </c>
      <c r="L3784" s="60"/>
      <c r="M3784" s="55" t="s">
        <v>51</v>
      </c>
      <c r="N3784" s="60">
        <f t="shared" si="88"/>
        <v>19.68</v>
      </c>
      <c r="O3784" s="54">
        <v>45944</v>
      </c>
      <c r="P3784" s="97">
        <v>689209</v>
      </c>
      <c r="R3784" t="str">
        <f t="shared" si="92"/>
        <v>Out/25</v>
      </c>
    </row>
    <row r="3785" spans="2:18" ht="15.75" customHeight="1">
      <c r="B3785" s="54">
        <v>45938</v>
      </c>
      <c r="C3785" s="55" t="s">
        <v>478</v>
      </c>
      <c r="D3785" s="55">
        <v>2025</v>
      </c>
      <c r="E3785" s="56">
        <v>1</v>
      </c>
      <c r="F3785" s="58" t="s">
        <v>305</v>
      </c>
      <c r="G3785" s="57" t="s">
        <v>96</v>
      </c>
      <c r="H3785" s="58" t="s">
        <v>570</v>
      </c>
      <c r="I3785" s="59" t="s">
        <v>42</v>
      </c>
      <c r="J3785" s="96">
        <v>18.66</v>
      </c>
      <c r="K3785" s="60">
        <f t="shared" si="91"/>
        <v>18.66</v>
      </c>
      <c r="L3785" s="60"/>
      <c r="M3785" s="55" t="s">
        <v>51</v>
      </c>
      <c r="N3785" s="60">
        <f t="shared" si="88"/>
        <v>18.66</v>
      </c>
      <c r="O3785" s="54">
        <v>45944</v>
      </c>
      <c r="P3785" s="97">
        <v>689209</v>
      </c>
      <c r="R3785" t="str">
        <f t="shared" si="92"/>
        <v>Out/25</v>
      </c>
    </row>
    <row r="3786" spans="2:18" ht="15.75" customHeight="1">
      <c r="B3786" s="54">
        <v>45938</v>
      </c>
      <c r="C3786" s="55" t="s">
        <v>478</v>
      </c>
      <c r="D3786" s="55">
        <v>2025</v>
      </c>
      <c r="E3786" s="56">
        <v>2</v>
      </c>
      <c r="F3786" s="58" t="s">
        <v>495</v>
      </c>
      <c r="G3786" s="57" t="s">
        <v>96</v>
      </c>
      <c r="H3786" s="58" t="s">
        <v>570</v>
      </c>
      <c r="I3786" s="59" t="s">
        <v>42</v>
      </c>
      <c r="J3786" s="96">
        <v>17.760000000000002</v>
      </c>
      <c r="K3786" s="60">
        <f t="shared" si="91"/>
        <v>35.520000000000003</v>
      </c>
      <c r="L3786" s="60"/>
      <c r="M3786" s="55" t="s">
        <v>51</v>
      </c>
      <c r="N3786" s="60">
        <f t="shared" si="88"/>
        <v>35.520000000000003</v>
      </c>
      <c r="O3786" s="54">
        <v>45944</v>
      </c>
      <c r="P3786" s="97">
        <v>689209</v>
      </c>
      <c r="R3786" t="str">
        <f t="shared" si="92"/>
        <v>Out/25</v>
      </c>
    </row>
    <row r="3787" spans="2:18" ht="15.75" customHeight="1">
      <c r="B3787" s="54">
        <v>45938</v>
      </c>
      <c r="C3787" s="55" t="s">
        <v>478</v>
      </c>
      <c r="D3787" s="55">
        <v>2025</v>
      </c>
      <c r="E3787" s="56">
        <v>3</v>
      </c>
      <c r="F3787" s="58" t="s">
        <v>357</v>
      </c>
      <c r="G3787" s="57" t="s">
        <v>96</v>
      </c>
      <c r="H3787" s="58" t="s">
        <v>570</v>
      </c>
      <c r="I3787" s="59" t="s">
        <v>42</v>
      </c>
      <c r="J3787" s="96">
        <v>18.96</v>
      </c>
      <c r="K3787" s="60">
        <f t="shared" si="91"/>
        <v>56.88</v>
      </c>
      <c r="L3787" s="60"/>
      <c r="M3787" s="55" t="s">
        <v>51</v>
      </c>
      <c r="N3787" s="60">
        <f t="shared" si="88"/>
        <v>56.88</v>
      </c>
      <c r="O3787" s="54">
        <v>45944</v>
      </c>
      <c r="P3787" s="97">
        <v>689209</v>
      </c>
      <c r="R3787" t="str">
        <f t="shared" si="92"/>
        <v>Out/25</v>
      </c>
    </row>
    <row r="3788" spans="2:18" ht="15.75" customHeight="1">
      <c r="B3788" s="54">
        <v>45938</v>
      </c>
      <c r="C3788" s="55" t="s">
        <v>478</v>
      </c>
      <c r="D3788" s="55">
        <v>2025</v>
      </c>
      <c r="E3788" s="56">
        <v>4</v>
      </c>
      <c r="F3788" s="58" t="s">
        <v>201</v>
      </c>
      <c r="G3788" s="57" t="s">
        <v>96</v>
      </c>
      <c r="H3788" s="58" t="s">
        <v>570</v>
      </c>
      <c r="I3788" s="59" t="s">
        <v>42</v>
      </c>
      <c r="J3788" s="96">
        <v>17.82</v>
      </c>
      <c r="K3788" s="60">
        <f t="shared" si="91"/>
        <v>71.28</v>
      </c>
      <c r="L3788" s="60"/>
      <c r="M3788" s="55" t="s">
        <v>51</v>
      </c>
      <c r="N3788" s="60">
        <f t="shared" si="88"/>
        <v>71.28</v>
      </c>
      <c r="O3788" s="54">
        <v>45944</v>
      </c>
      <c r="P3788" s="97">
        <v>689209</v>
      </c>
      <c r="R3788" t="str">
        <f t="shared" si="92"/>
        <v>Out/25</v>
      </c>
    </row>
    <row r="3789" spans="2:18" ht="15.75" customHeight="1">
      <c r="B3789" s="54">
        <v>45938</v>
      </c>
      <c r="C3789" s="55" t="s">
        <v>478</v>
      </c>
      <c r="D3789" s="55">
        <v>2025</v>
      </c>
      <c r="E3789" s="56">
        <v>5</v>
      </c>
      <c r="F3789" s="58" t="s">
        <v>358</v>
      </c>
      <c r="G3789" s="57" t="s">
        <v>96</v>
      </c>
      <c r="H3789" s="58" t="s">
        <v>570</v>
      </c>
      <c r="I3789" s="59" t="s">
        <v>42</v>
      </c>
      <c r="J3789" s="96">
        <v>17.82</v>
      </c>
      <c r="K3789" s="60">
        <f t="shared" si="91"/>
        <v>89.1</v>
      </c>
      <c r="L3789" s="60"/>
      <c r="M3789" s="55" t="s">
        <v>51</v>
      </c>
      <c r="N3789" s="60">
        <f t="shared" si="88"/>
        <v>89.1</v>
      </c>
      <c r="O3789" s="54">
        <v>45944</v>
      </c>
      <c r="P3789" s="97">
        <v>689209</v>
      </c>
      <c r="R3789" t="str">
        <f t="shared" si="92"/>
        <v>Out/25</v>
      </c>
    </row>
    <row r="3790" spans="2:18" ht="15.75" customHeight="1">
      <c r="B3790" s="54">
        <v>45938</v>
      </c>
      <c r="C3790" s="55" t="s">
        <v>478</v>
      </c>
      <c r="D3790" s="55">
        <v>2025</v>
      </c>
      <c r="E3790" s="56">
        <v>10</v>
      </c>
      <c r="F3790" s="58" t="s">
        <v>205</v>
      </c>
      <c r="G3790" s="57" t="s">
        <v>93</v>
      </c>
      <c r="H3790" s="58" t="s">
        <v>499</v>
      </c>
      <c r="I3790" s="59" t="s">
        <v>42</v>
      </c>
      <c r="J3790" s="96">
        <v>289</v>
      </c>
      <c r="K3790" s="60">
        <f t="shared" si="91"/>
        <v>2890</v>
      </c>
      <c r="L3790" s="60"/>
      <c r="M3790" s="55" t="s">
        <v>51</v>
      </c>
      <c r="N3790" s="60">
        <f t="shared" si="88"/>
        <v>2890</v>
      </c>
      <c r="O3790" s="54">
        <v>45959</v>
      </c>
      <c r="P3790" s="97">
        <v>79443</v>
      </c>
      <c r="R3790" t="str">
        <f t="shared" si="92"/>
        <v>Out/25</v>
      </c>
    </row>
    <row r="3791" spans="2:18" ht="15.75" customHeight="1">
      <c r="B3791" s="54">
        <v>45938</v>
      </c>
      <c r="C3791" s="55" t="s">
        <v>478</v>
      </c>
      <c r="D3791" s="55">
        <v>2025</v>
      </c>
      <c r="E3791" s="56">
        <v>14</v>
      </c>
      <c r="F3791" s="58" t="s">
        <v>228</v>
      </c>
      <c r="G3791" s="57" t="s">
        <v>93</v>
      </c>
      <c r="H3791" s="58" t="s">
        <v>499</v>
      </c>
      <c r="I3791" s="59" t="s">
        <v>42</v>
      </c>
      <c r="J3791" s="96">
        <v>26.5</v>
      </c>
      <c r="K3791" s="60">
        <f t="shared" si="91"/>
        <v>371</v>
      </c>
      <c r="L3791" s="60"/>
      <c r="M3791" s="55" t="s">
        <v>51</v>
      </c>
      <c r="N3791" s="60">
        <f t="shared" si="88"/>
        <v>371</v>
      </c>
      <c r="O3791" s="54">
        <v>45959</v>
      </c>
      <c r="P3791" s="97">
        <v>79443</v>
      </c>
      <c r="R3791" t="str">
        <f t="shared" si="92"/>
        <v>Out/25</v>
      </c>
    </row>
    <row r="3792" spans="2:18" ht="15.75" customHeight="1">
      <c r="B3792" s="54">
        <v>45938</v>
      </c>
      <c r="C3792" s="55" t="s">
        <v>478</v>
      </c>
      <c r="D3792" s="55">
        <v>2025</v>
      </c>
      <c r="E3792" s="56">
        <v>4</v>
      </c>
      <c r="F3792" s="58" t="s">
        <v>202</v>
      </c>
      <c r="G3792" s="57" t="s">
        <v>93</v>
      </c>
      <c r="H3792" s="58" t="s">
        <v>499</v>
      </c>
      <c r="I3792" s="59" t="s">
        <v>42</v>
      </c>
      <c r="J3792" s="96">
        <v>100.7</v>
      </c>
      <c r="K3792" s="60">
        <f t="shared" si="91"/>
        <v>402.8</v>
      </c>
      <c r="L3792" s="60"/>
      <c r="M3792" s="55" t="s">
        <v>51</v>
      </c>
      <c r="N3792" s="60">
        <f t="shared" si="88"/>
        <v>402.8</v>
      </c>
      <c r="O3792" s="54">
        <v>45959</v>
      </c>
      <c r="P3792" s="97">
        <v>79443</v>
      </c>
      <c r="R3792" t="str">
        <f t="shared" si="92"/>
        <v>Out/25</v>
      </c>
    </row>
    <row r="3793" spans="2:18" ht="15.75" customHeight="1">
      <c r="B3793" s="54">
        <v>45938</v>
      </c>
      <c r="C3793" s="55" t="s">
        <v>478</v>
      </c>
      <c r="D3793" s="55">
        <v>2025</v>
      </c>
      <c r="E3793" s="56">
        <v>2</v>
      </c>
      <c r="F3793" s="58" t="s">
        <v>235</v>
      </c>
      <c r="G3793" s="57" t="s">
        <v>93</v>
      </c>
      <c r="H3793" s="58" t="s">
        <v>499</v>
      </c>
      <c r="I3793" s="59" t="s">
        <v>42</v>
      </c>
      <c r="J3793" s="96">
        <v>35.78</v>
      </c>
      <c r="K3793" s="60">
        <f t="shared" si="91"/>
        <v>71.56</v>
      </c>
      <c r="L3793" s="60"/>
      <c r="M3793" s="55" t="s">
        <v>51</v>
      </c>
      <c r="N3793" s="60">
        <f t="shared" si="88"/>
        <v>71.56</v>
      </c>
      <c r="O3793" s="54">
        <v>45959</v>
      </c>
      <c r="P3793" s="97">
        <v>79443</v>
      </c>
      <c r="R3793" t="str">
        <f t="shared" si="92"/>
        <v>Out/25</v>
      </c>
    </row>
    <row r="3794" spans="2:18" ht="15.75" customHeight="1">
      <c r="B3794" s="54">
        <v>45938</v>
      </c>
      <c r="C3794" s="55" t="s">
        <v>478</v>
      </c>
      <c r="D3794" s="55">
        <v>2025</v>
      </c>
      <c r="E3794" s="56">
        <v>3</v>
      </c>
      <c r="F3794" s="58" t="s">
        <v>204</v>
      </c>
      <c r="G3794" s="57" t="s">
        <v>93</v>
      </c>
      <c r="H3794" s="58" t="s">
        <v>499</v>
      </c>
      <c r="I3794" s="59" t="s">
        <v>42</v>
      </c>
      <c r="J3794" s="96">
        <v>177.29</v>
      </c>
      <c r="K3794" s="60">
        <f t="shared" si="91"/>
        <v>531.87</v>
      </c>
      <c r="L3794" s="60"/>
      <c r="M3794" s="55" t="s">
        <v>51</v>
      </c>
      <c r="N3794" s="60">
        <f t="shared" si="88"/>
        <v>531.87</v>
      </c>
      <c r="O3794" s="54">
        <v>45959</v>
      </c>
      <c r="P3794" s="97">
        <v>79443</v>
      </c>
      <c r="R3794" t="str">
        <f t="shared" si="92"/>
        <v>Out/25</v>
      </c>
    </row>
    <row r="3795" spans="2:18" ht="15.75" customHeight="1">
      <c r="B3795" s="54">
        <v>45939</v>
      </c>
      <c r="C3795" s="55" t="s">
        <v>478</v>
      </c>
      <c r="D3795" s="55">
        <v>2025</v>
      </c>
      <c r="E3795" s="56">
        <v>6</v>
      </c>
      <c r="F3795" s="58" t="s">
        <v>634</v>
      </c>
      <c r="G3795" s="57" t="s">
        <v>46</v>
      </c>
      <c r="H3795" s="58" t="s">
        <v>633</v>
      </c>
      <c r="I3795" s="59" t="s">
        <v>42</v>
      </c>
      <c r="J3795" s="96">
        <v>53.597999999999999</v>
      </c>
      <c r="K3795" s="60">
        <f t="shared" si="91"/>
        <v>321.58799999999997</v>
      </c>
      <c r="L3795" s="60"/>
      <c r="M3795" s="55" t="s">
        <v>51</v>
      </c>
      <c r="N3795" s="60">
        <f t="shared" si="88"/>
        <v>321.58799999999997</v>
      </c>
      <c r="O3795" s="54">
        <v>45953</v>
      </c>
      <c r="P3795" s="97">
        <v>48621</v>
      </c>
      <c r="R3795" t="str">
        <f t="shared" si="92"/>
        <v>Out/25</v>
      </c>
    </row>
    <row r="3796" spans="2:18" ht="15.75" customHeight="1">
      <c r="B3796" s="54">
        <v>45939</v>
      </c>
      <c r="C3796" s="55" t="s">
        <v>478</v>
      </c>
      <c r="D3796" s="55">
        <v>2025</v>
      </c>
      <c r="E3796" s="56">
        <v>25</v>
      </c>
      <c r="F3796" s="58" t="s">
        <v>1095</v>
      </c>
      <c r="G3796" s="57" t="s">
        <v>46</v>
      </c>
      <c r="H3796" s="58" t="s">
        <v>633</v>
      </c>
      <c r="I3796" s="59" t="s">
        <v>42</v>
      </c>
      <c r="J3796" s="96">
        <v>12.512</v>
      </c>
      <c r="K3796" s="60">
        <f t="shared" si="91"/>
        <v>312.8</v>
      </c>
      <c r="L3796" s="60"/>
      <c r="M3796" s="55" t="s">
        <v>51</v>
      </c>
      <c r="N3796" s="60">
        <f t="shared" si="88"/>
        <v>312.8</v>
      </c>
      <c r="O3796" s="54">
        <v>45953</v>
      </c>
      <c r="P3796" s="97">
        <v>48621</v>
      </c>
      <c r="R3796" t="str">
        <f t="shared" si="92"/>
        <v>Out/25</v>
      </c>
    </row>
    <row r="3797" spans="2:18" ht="15.75" customHeight="1">
      <c r="B3797" s="54">
        <v>45939</v>
      </c>
      <c r="C3797" s="55" t="s">
        <v>478</v>
      </c>
      <c r="D3797" s="55">
        <v>2025</v>
      </c>
      <c r="E3797" s="56">
        <v>12.5</v>
      </c>
      <c r="F3797" s="58" t="s">
        <v>1049</v>
      </c>
      <c r="G3797" s="57" t="s">
        <v>46</v>
      </c>
      <c r="H3797" s="58" t="s">
        <v>633</v>
      </c>
      <c r="I3797" s="59" t="s">
        <v>42</v>
      </c>
      <c r="J3797" s="96">
        <v>17.007999999999999</v>
      </c>
      <c r="K3797" s="60">
        <f t="shared" si="91"/>
        <v>212.6</v>
      </c>
      <c r="L3797" s="60"/>
      <c r="M3797" s="55" t="s">
        <v>51</v>
      </c>
      <c r="N3797" s="60">
        <f t="shared" si="88"/>
        <v>212.6</v>
      </c>
      <c r="O3797" s="54">
        <v>45953</v>
      </c>
      <c r="P3797" s="97">
        <v>48621</v>
      </c>
      <c r="R3797" t="str">
        <f t="shared" si="92"/>
        <v>Out/25</v>
      </c>
    </row>
    <row r="3798" spans="2:18" ht="15.75" customHeight="1">
      <c r="B3798" s="54">
        <v>45939</v>
      </c>
      <c r="C3798" s="55" t="s">
        <v>478</v>
      </c>
      <c r="D3798" s="55">
        <v>2025</v>
      </c>
      <c r="E3798" s="56">
        <v>4</v>
      </c>
      <c r="F3798" s="58" t="s">
        <v>64</v>
      </c>
      <c r="G3798" s="57" t="s">
        <v>46</v>
      </c>
      <c r="H3798" s="58" t="s">
        <v>65</v>
      </c>
      <c r="I3798" s="59" t="s">
        <v>42</v>
      </c>
      <c r="J3798" s="96">
        <v>32.99</v>
      </c>
      <c r="K3798" s="60">
        <f t="shared" si="91"/>
        <v>131.96</v>
      </c>
      <c r="L3798" s="60"/>
      <c r="M3798" s="55" t="s">
        <v>43</v>
      </c>
      <c r="N3798" s="60">
        <f t="shared" si="88"/>
        <v>131.96</v>
      </c>
      <c r="O3798" s="54">
        <v>45945</v>
      </c>
      <c r="P3798" s="97">
        <v>24786</v>
      </c>
      <c r="R3798" t="str">
        <f t="shared" si="92"/>
        <v>Out/25</v>
      </c>
    </row>
    <row r="3799" spans="2:18" ht="15.75" customHeight="1">
      <c r="B3799" s="54">
        <v>45939</v>
      </c>
      <c r="C3799" s="55" t="s">
        <v>478</v>
      </c>
      <c r="D3799" s="55">
        <v>2025</v>
      </c>
      <c r="E3799" s="56">
        <v>1.5</v>
      </c>
      <c r="F3799" s="58" t="s">
        <v>66</v>
      </c>
      <c r="G3799" s="57" t="s">
        <v>46</v>
      </c>
      <c r="H3799" s="58" t="s">
        <v>65</v>
      </c>
      <c r="I3799" s="59" t="s">
        <v>42</v>
      </c>
      <c r="J3799" s="96">
        <v>27.99</v>
      </c>
      <c r="K3799" s="60">
        <f t="shared" si="91"/>
        <v>41.984999999999999</v>
      </c>
      <c r="L3799" s="60"/>
      <c r="M3799" s="55" t="s">
        <v>43</v>
      </c>
      <c r="N3799" s="60">
        <f t="shared" si="88"/>
        <v>41.984999999999999</v>
      </c>
      <c r="O3799" s="54">
        <v>45945</v>
      </c>
      <c r="P3799" s="97">
        <v>24786</v>
      </c>
      <c r="R3799" t="str">
        <f t="shared" si="92"/>
        <v>Out/25</v>
      </c>
    </row>
    <row r="3800" spans="2:18" ht="15.75" customHeight="1">
      <c r="B3800" s="54">
        <v>45939</v>
      </c>
      <c r="C3800" s="55" t="s">
        <v>478</v>
      </c>
      <c r="D3800" s="55">
        <v>2025</v>
      </c>
      <c r="E3800" s="56">
        <v>1.5</v>
      </c>
      <c r="F3800" s="58" t="s">
        <v>1201</v>
      </c>
      <c r="G3800" s="57" t="s">
        <v>46</v>
      </c>
      <c r="H3800" s="58" t="s">
        <v>65</v>
      </c>
      <c r="I3800" s="59" t="s">
        <v>42</v>
      </c>
      <c r="J3800" s="96">
        <v>29.99</v>
      </c>
      <c r="K3800" s="60">
        <f t="shared" si="91"/>
        <v>44.984999999999999</v>
      </c>
      <c r="L3800" s="60"/>
      <c r="M3800" s="55" t="s">
        <v>43</v>
      </c>
      <c r="N3800" s="60">
        <f t="shared" si="88"/>
        <v>44.984999999999999</v>
      </c>
      <c r="O3800" s="54">
        <v>45945</v>
      </c>
      <c r="P3800" s="97">
        <v>24786</v>
      </c>
      <c r="R3800" t="str">
        <f t="shared" si="92"/>
        <v>Out/25</v>
      </c>
    </row>
    <row r="3801" spans="2:18" ht="15.75" customHeight="1">
      <c r="B3801" s="54">
        <v>45939</v>
      </c>
      <c r="C3801" s="55" t="s">
        <v>478</v>
      </c>
      <c r="D3801" s="55">
        <v>2025</v>
      </c>
      <c r="E3801" s="56">
        <v>2</v>
      </c>
      <c r="F3801" s="58" t="s">
        <v>1036</v>
      </c>
      <c r="G3801" s="57" t="s">
        <v>46</v>
      </c>
      <c r="H3801" s="58" t="s">
        <v>65</v>
      </c>
      <c r="I3801" s="59" t="s">
        <v>42</v>
      </c>
      <c r="J3801" s="96">
        <v>36.99</v>
      </c>
      <c r="K3801" s="60">
        <f t="shared" si="91"/>
        <v>73.98</v>
      </c>
      <c r="L3801" s="60"/>
      <c r="M3801" s="55" t="s">
        <v>43</v>
      </c>
      <c r="N3801" s="60">
        <f t="shared" si="88"/>
        <v>73.98</v>
      </c>
      <c r="O3801" s="54">
        <v>45945</v>
      </c>
      <c r="P3801" s="97">
        <v>24786</v>
      </c>
      <c r="R3801" t="str">
        <f t="shared" si="92"/>
        <v>Out/25</v>
      </c>
    </row>
    <row r="3802" spans="2:18" ht="15.75" customHeight="1">
      <c r="B3802" s="54">
        <v>45939</v>
      </c>
      <c r="C3802" s="55" t="s">
        <v>478</v>
      </c>
      <c r="D3802" s="55">
        <v>2025</v>
      </c>
      <c r="E3802" s="56">
        <v>1</v>
      </c>
      <c r="F3802" s="58" t="s">
        <v>1207</v>
      </c>
      <c r="G3802" s="57" t="s">
        <v>61</v>
      </c>
      <c r="H3802" s="58" t="s">
        <v>293</v>
      </c>
      <c r="I3802" s="59" t="s">
        <v>42</v>
      </c>
      <c r="J3802" s="96">
        <v>615</v>
      </c>
      <c r="K3802" s="60">
        <f t="shared" si="91"/>
        <v>615</v>
      </c>
      <c r="L3802" s="60"/>
      <c r="M3802" s="55" t="s">
        <v>43</v>
      </c>
      <c r="N3802" s="60">
        <f t="shared" si="88"/>
        <v>615</v>
      </c>
      <c r="O3802" s="54">
        <v>45949</v>
      </c>
      <c r="P3802" s="97">
        <v>0</v>
      </c>
      <c r="R3802" t="str">
        <f t="shared" si="92"/>
        <v>Out/25</v>
      </c>
    </row>
    <row r="3803" spans="2:18" ht="15.75" customHeight="1">
      <c r="B3803" s="54">
        <v>45939</v>
      </c>
      <c r="C3803" s="55" t="s">
        <v>478</v>
      </c>
      <c r="D3803" s="55">
        <v>2025</v>
      </c>
      <c r="E3803" s="56">
        <v>1</v>
      </c>
      <c r="F3803" s="58" t="s">
        <v>820</v>
      </c>
      <c r="G3803" s="57" t="s">
        <v>46</v>
      </c>
      <c r="H3803" s="58" t="s">
        <v>195</v>
      </c>
      <c r="I3803" s="59" t="s">
        <v>42</v>
      </c>
      <c r="J3803" s="96">
        <v>474.29</v>
      </c>
      <c r="K3803" s="60">
        <f t="shared" si="91"/>
        <v>474.29</v>
      </c>
      <c r="L3803" s="60"/>
      <c r="M3803" s="55" t="s">
        <v>43</v>
      </c>
      <c r="N3803" s="60">
        <f t="shared" si="88"/>
        <v>474.29</v>
      </c>
      <c r="O3803" s="54">
        <v>45952</v>
      </c>
      <c r="P3803" s="97">
        <v>0</v>
      </c>
      <c r="R3803" t="str">
        <f t="shared" si="92"/>
        <v>Out/25</v>
      </c>
    </row>
    <row r="3804" spans="2:18" ht="15.75" customHeight="1">
      <c r="B3804" s="54">
        <v>45940</v>
      </c>
      <c r="C3804" s="55" t="s">
        <v>478</v>
      </c>
      <c r="D3804" s="55">
        <v>2025</v>
      </c>
      <c r="E3804" s="56">
        <v>1</v>
      </c>
      <c r="F3804" s="58" t="s">
        <v>1085</v>
      </c>
      <c r="G3804" s="57" t="s">
        <v>108</v>
      </c>
      <c r="H3804" s="58" t="s">
        <v>1188</v>
      </c>
      <c r="I3804" s="59" t="s">
        <v>42</v>
      </c>
      <c r="J3804" s="96">
        <v>1400</v>
      </c>
      <c r="K3804" s="60">
        <f t="shared" si="91"/>
        <v>1400</v>
      </c>
      <c r="L3804" s="60"/>
      <c r="M3804" s="55" t="s">
        <v>43</v>
      </c>
      <c r="N3804" s="60">
        <f t="shared" si="88"/>
        <v>1400</v>
      </c>
      <c r="O3804" s="54">
        <v>45940</v>
      </c>
      <c r="P3804" s="97">
        <v>0</v>
      </c>
      <c r="R3804" t="str">
        <f t="shared" si="92"/>
        <v>Out/25</v>
      </c>
    </row>
    <row r="3805" spans="2:18" ht="15.75" customHeight="1">
      <c r="B3805" s="54">
        <v>45940</v>
      </c>
      <c r="C3805" s="55" t="s">
        <v>478</v>
      </c>
      <c r="D3805" s="55">
        <v>2025</v>
      </c>
      <c r="E3805" s="56">
        <v>1</v>
      </c>
      <c r="F3805" s="58" t="s">
        <v>1208</v>
      </c>
      <c r="G3805" s="57" t="s">
        <v>61</v>
      </c>
      <c r="H3805" s="58" t="s">
        <v>759</v>
      </c>
      <c r="I3805" s="59" t="s">
        <v>42</v>
      </c>
      <c r="J3805" s="96">
        <v>2600</v>
      </c>
      <c r="K3805" s="60">
        <f t="shared" si="91"/>
        <v>2600</v>
      </c>
      <c r="L3805" s="60"/>
      <c r="M3805" s="55" t="s">
        <v>43</v>
      </c>
      <c r="N3805" s="60">
        <f t="shared" si="88"/>
        <v>2600</v>
      </c>
      <c r="O3805" s="54">
        <v>45940</v>
      </c>
      <c r="P3805" s="97">
        <v>0</v>
      </c>
      <c r="R3805" t="str">
        <f t="shared" si="92"/>
        <v>Out/25</v>
      </c>
    </row>
    <row r="3806" spans="2:18" ht="15.75" customHeight="1">
      <c r="B3806" s="54">
        <v>45940</v>
      </c>
      <c r="C3806" s="55" t="s">
        <v>478</v>
      </c>
      <c r="D3806" s="55">
        <v>2025</v>
      </c>
      <c r="E3806" s="56">
        <v>11</v>
      </c>
      <c r="F3806" s="58" t="s">
        <v>81</v>
      </c>
      <c r="G3806" s="57" t="s">
        <v>77</v>
      </c>
      <c r="H3806" s="58" t="s">
        <v>78</v>
      </c>
      <c r="I3806" s="59" t="s">
        <v>42</v>
      </c>
      <c r="J3806" s="96">
        <v>510</v>
      </c>
      <c r="K3806" s="60">
        <f t="shared" si="91"/>
        <v>5610</v>
      </c>
      <c r="L3806" s="60"/>
      <c r="M3806" s="55" t="s">
        <v>43</v>
      </c>
      <c r="N3806" s="60">
        <f t="shared" si="88"/>
        <v>5610</v>
      </c>
      <c r="O3806" s="54">
        <v>45945</v>
      </c>
      <c r="P3806" s="97">
        <v>1897</v>
      </c>
      <c r="R3806" t="str">
        <f t="shared" si="92"/>
        <v>Out/25</v>
      </c>
    </row>
    <row r="3807" spans="2:18" ht="15.75" customHeight="1">
      <c r="B3807" s="54">
        <v>45940</v>
      </c>
      <c r="C3807" s="55" t="s">
        <v>478</v>
      </c>
      <c r="D3807" s="55">
        <v>2025</v>
      </c>
      <c r="E3807" s="56">
        <v>1</v>
      </c>
      <c r="F3807" s="58" t="s">
        <v>75</v>
      </c>
      <c r="G3807" s="57" t="s">
        <v>77</v>
      </c>
      <c r="H3807" s="58" t="s">
        <v>78</v>
      </c>
      <c r="I3807" s="59" t="s">
        <v>42</v>
      </c>
      <c r="J3807" s="96">
        <v>435</v>
      </c>
      <c r="K3807" s="60">
        <f t="shared" si="91"/>
        <v>435</v>
      </c>
      <c r="L3807" s="60"/>
      <c r="M3807" s="55" t="s">
        <v>43</v>
      </c>
      <c r="N3807" s="60">
        <f t="shared" si="88"/>
        <v>435</v>
      </c>
      <c r="O3807" s="54">
        <v>45945</v>
      </c>
      <c r="P3807" s="97">
        <v>1897</v>
      </c>
      <c r="R3807" t="str">
        <f t="shared" si="92"/>
        <v>Out/25</v>
      </c>
    </row>
    <row r="3808" spans="2:18" ht="15.75" customHeight="1">
      <c r="B3808" s="54">
        <v>45940</v>
      </c>
      <c r="C3808" s="55" t="s">
        <v>478</v>
      </c>
      <c r="D3808" s="55">
        <v>2025</v>
      </c>
      <c r="E3808" s="56">
        <v>1</v>
      </c>
      <c r="F3808" s="58" t="s">
        <v>344</v>
      </c>
      <c r="G3808" s="57" t="s">
        <v>104</v>
      </c>
      <c r="H3808" s="58" t="s">
        <v>1209</v>
      </c>
      <c r="I3808" s="59" t="s">
        <v>42</v>
      </c>
      <c r="J3808" s="96">
        <v>225</v>
      </c>
      <c r="K3808" s="60">
        <f t="shared" si="91"/>
        <v>225</v>
      </c>
      <c r="L3808" s="60"/>
      <c r="M3808" s="55" t="s">
        <v>43</v>
      </c>
      <c r="N3808" s="60">
        <f t="shared" si="88"/>
        <v>225</v>
      </c>
      <c r="O3808" s="54">
        <v>45940</v>
      </c>
      <c r="P3808" s="97">
        <v>0</v>
      </c>
      <c r="R3808" t="str">
        <f t="shared" si="92"/>
        <v>Out/25</v>
      </c>
    </row>
    <row r="3809" spans="2:18" ht="15.75" customHeight="1">
      <c r="B3809" s="54">
        <v>45941</v>
      </c>
      <c r="C3809" s="55" t="s">
        <v>478</v>
      </c>
      <c r="D3809" s="55">
        <v>2025</v>
      </c>
      <c r="E3809" s="56">
        <v>2</v>
      </c>
      <c r="F3809" s="58" t="s">
        <v>1138</v>
      </c>
      <c r="G3809" s="57" t="s">
        <v>53</v>
      </c>
      <c r="H3809" s="58" t="s">
        <v>54</v>
      </c>
      <c r="I3809" s="59" t="s">
        <v>42</v>
      </c>
      <c r="J3809" s="96">
        <v>35.979999999999997</v>
      </c>
      <c r="K3809" s="60">
        <f t="shared" si="91"/>
        <v>71.959999999999994</v>
      </c>
      <c r="L3809" s="60"/>
      <c r="M3809" s="55" t="s">
        <v>51</v>
      </c>
      <c r="N3809" s="60">
        <f t="shared" si="88"/>
        <v>71.959999999999994</v>
      </c>
      <c r="O3809" s="54">
        <v>45941</v>
      </c>
      <c r="P3809" s="97">
        <v>450009</v>
      </c>
      <c r="R3809" t="str">
        <f t="shared" si="92"/>
        <v>Out/25</v>
      </c>
    </row>
    <row r="3810" spans="2:18" ht="15.75" customHeight="1">
      <c r="B3810" s="54">
        <v>45941</v>
      </c>
      <c r="C3810" s="55" t="s">
        <v>478</v>
      </c>
      <c r="D3810" s="55">
        <v>2025</v>
      </c>
      <c r="E3810" s="56">
        <v>1</v>
      </c>
      <c r="F3810" s="58" t="s">
        <v>1182</v>
      </c>
      <c r="G3810" s="57" t="s">
        <v>53</v>
      </c>
      <c r="H3810" s="58" t="s">
        <v>54</v>
      </c>
      <c r="I3810" s="59" t="s">
        <v>42</v>
      </c>
      <c r="J3810" s="96">
        <v>36.9</v>
      </c>
      <c r="K3810" s="60">
        <f t="shared" si="91"/>
        <v>36.9</v>
      </c>
      <c r="L3810" s="60"/>
      <c r="M3810" s="55" t="s">
        <v>51</v>
      </c>
      <c r="N3810" s="60">
        <f t="shared" si="88"/>
        <v>36.9</v>
      </c>
      <c r="O3810" s="54">
        <v>45941</v>
      </c>
      <c r="P3810" s="97">
        <v>450009</v>
      </c>
      <c r="R3810" t="str">
        <f t="shared" si="92"/>
        <v>Out/25</v>
      </c>
    </row>
    <row r="3811" spans="2:18" ht="15.75" customHeight="1">
      <c r="B3811" s="54">
        <v>45941</v>
      </c>
      <c r="C3811" s="55" t="s">
        <v>478</v>
      </c>
      <c r="D3811" s="55">
        <v>2025</v>
      </c>
      <c r="E3811" s="56">
        <v>7</v>
      </c>
      <c r="F3811" s="58" t="s">
        <v>64</v>
      </c>
      <c r="G3811" s="57" t="s">
        <v>46</v>
      </c>
      <c r="H3811" s="58" t="s">
        <v>65</v>
      </c>
      <c r="I3811" s="59" t="s">
        <v>42</v>
      </c>
      <c r="J3811" s="96">
        <v>32.99</v>
      </c>
      <c r="K3811" s="60">
        <f t="shared" si="91"/>
        <v>230.93</v>
      </c>
      <c r="L3811" s="60"/>
      <c r="M3811" s="55" t="s">
        <v>43</v>
      </c>
      <c r="N3811" s="60">
        <f t="shared" si="88"/>
        <v>230.93</v>
      </c>
      <c r="O3811" s="54">
        <v>45945</v>
      </c>
      <c r="P3811" s="97">
        <v>24852</v>
      </c>
      <c r="R3811" t="str">
        <f t="shared" si="92"/>
        <v>Out/25</v>
      </c>
    </row>
    <row r="3812" spans="2:18" ht="15.75" customHeight="1">
      <c r="B3812" s="54">
        <v>45941</v>
      </c>
      <c r="C3812" s="55" t="s">
        <v>478</v>
      </c>
      <c r="D3812" s="55">
        <v>2025</v>
      </c>
      <c r="E3812" s="56">
        <v>4</v>
      </c>
      <c r="F3812" s="58" t="s">
        <v>66</v>
      </c>
      <c r="G3812" s="57" t="s">
        <v>46</v>
      </c>
      <c r="H3812" s="58" t="s">
        <v>65</v>
      </c>
      <c r="I3812" s="59" t="s">
        <v>42</v>
      </c>
      <c r="J3812" s="96">
        <v>27.99</v>
      </c>
      <c r="K3812" s="60">
        <f t="shared" si="91"/>
        <v>111.96</v>
      </c>
      <c r="L3812" s="60"/>
      <c r="M3812" s="55" t="s">
        <v>43</v>
      </c>
      <c r="N3812" s="60">
        <f t="shared" si="88"/>
        <v>111.96</v>
      </c>
      <c r="O3812" s="54">
        <v>45945</v>
      </c>
      <c r="P3812" s="97">
        <v>24852</v>
      </c>
      <c r="R3812" t="str">
        <f t="shared" si="92"/>
        <v>Out/25</v>
      </c>
    </row>
    <row r="3813" spans="2:18" ht="15.75" customHeight="1">
      <c r="B3813" s="54">
        <v>45941</v>
      </c>
      <c r="C3813" s="55" t="s">
        <v>478</v>
      </c>
      <c r="D3813" s="55">
        <v>2025</v>
      </c>
      <c r="E3813" s="56">
        <v>4</v>
      </c>
      <c r="F3813" s="58" t="s">
        <v>1201</v>
      </c>
      <c r="G3813" s="57" t="s">
        <v>46</v>
      </c>
      <c r="H3813" s="58" t="s">
        <v>65</v>
      </c>
      <c r="I3813" s="59" t="s">
        <v>42</v>
      </c>
      <c r="J3813" s="96">
        <v>29.99</v>
      </c>
      <c r="K3813" s="60">
        <f t="shared" si="91"/>
        <v>119.96</v>
      </c>
      <c r="L3813" s="60"/>
      <c r="M3813" s="55" t="s">
        <v>43</v>
      </c>
      <c r="N3813" s="60">
        <f t="shared" si="88"/>
        <v>119.96</v>
      </c>
      <c r="O3813" s="54">
        <v>45945</v>
      </c>
      <c r="P3813" s="97">
        <v>24852</v>
      </c>
      <c r="R3813" t="str">
        <f t="shared" si="92"/>
        <v>Out/25</v>
      </c>
    </row>
    <row r="3814" spans="2:18" ht="15.75" customHeight="1">
      <c r="B3814" s="54">
        <v>45941</v>
      </c>
      <c r="C3814" s="55" t="s">
        <v>478</v>
      </c>
      <c r="D3814" s="55">
        <v>2025</v>
      </c>
      <c r="E3814" s="56">
        <v>4</v>
      </c>
      <c r="F3814" s="58" t="s">
        <v>1036</v>
      </c>
      <c r="G3814" s="57" t="s">
        <v>46</v>
      </c>
      <c r="H3814" s="58" t="s">
        <v>65</v>
      </c>
      <c r="I3814" s="59" t="s">
        <v>42</v>
      </c>
      <c r="J3814" s="96">
        <v>36.99</v>
      </c>
      <c r="K3814" s="60">
        <f t="shared" si="91"/>
        <v>147.96</v>
      </c>
      <c r="L3814" s="60"/>
      <c r="M3814" s="55" t="s">
        <v>43</v>
      </c>
      <c r="N3814" s="60">
        <f t="shared" si="88"/>
        <v>147.96</v>
      </c>
      <c r="O3814" s="54">
        <v>45945</v>
      </c>
      <c r="P3814" s="97">
        <v>24852</v>
      </c>
      <c r="R3814" t="str">
        <f t="shared" si="92"/>
        <v>Out/25</v>
      </c>
    </row>
    <row r="3815" spans="2:18" ht="15.75" customHeight="1">
      <c r="B3815" s="54">
        <v>45943</v>
      </c>
      <c r="C3815" s="55" t="s">
        <v>478</v>
      </c>
      <c r="D3815" s="55">
        <v>2025</v>
      </c>
      <c r="E3815" s="56">
        <v>1</v>
      </c>
      <c r="F3815" s="58" t="s">
        <v>1117</v>
      </c>
      <c r="G3815" s="57" t="s">
        <v>53</v>
      </c>
      <c r="H3815" s="58" t="s">
        <v>54</v>
      </c>
      <c r="I3815" s="59" t="s">
        <v>42</v>
      </c>
      <c r="J3815" s="96">
        <v>29.11</v>
      </c>
      <c r="K3815" s="60">
        <f t="shared" si="91"/>
        <v>29.11</v>
      </c>
      <c r="L3815" s="60"/>
      <c r="M3815" s="55" t="s">
        <v>51</v>
      </c>
      <c r="N3815" s="60">
        <f t="shared" si="88"/>
        <v>29.11</v>
      </c>
      <c r="O3815" s="54">
        <v>45941</v>
      </c>
      <c r="P3815" s="97">
        <v>450203</v>
      </c>
      <c r="R3815" t="str">
        <f t="shared" si="92"/>
        <v>Out/25</v>
      </c>
    </row>
    <row r="3816" spans="2:18" ht="15.75" customHeight="1">
      <c r="B3816" s="54">
        <v>45943</v>
      </c>
      <c r="C3816" s="55" t="s">
        <v>478</v>
      </c>
      <c r="D3816" s="55">
        <v>2025</v>
      </c>
      <c r="E3816" s="56">
        <v>1</v>
      </c>
      <c r="F3816" s="58" t="s">
        <v>799</v>
      </c>
      <c r="G3816" s="57" t="s">
        <v>53</v>
      </c>
      <c r="H3816" s="58" t="s">
        <v>54</v>
      </c>
      <c r="I3816" s="59" t="s">
        <v>42</v>
      </c>
      <c r="J3816" s="96">
        <v>2.4900000000000002</v>
      </c>
      <c r="K3816" s="60">
        <f t="shared" si="91"/>
        <v>2.4900000000000002</v>
      </c>
      <c r="L3816" s="60"/>
      <c r="M3816" s="55" t="s">
        <v>51</v>
      </c>
      <c r="N3816" s="60">
        <f t="shared" si="88"/>
        <v>2.4900000000000002</v>
      </c>
      <c r="O3816" s="54">
        <v>45941</v>
      </c>
      <c r="P3816" s="97">
        <v>450203</v>
      </c>
      <c r="R3816" t="str">
        <f t="shared" si="92"/>
        <v>Out/25</v>
      </c>
    </row>
    <row r="3817" spans="2:18" ht="15.75" customHeight="1">
      <c r="B3817" s="54">
        <v>45943</v>
      </c>
      <c r="C3817" s="55" t="s">
        <v>478</v>
      </c>
      <c r="D3817" s="55">
        <v>2025</v>
      </c>
      <c r="E3817" s="56">
        <v>8.9600000000000009</v>
      </c>
      <c r="F3817" s="58" t="s">
        <v>488</v>
      </c>
      <c r="G3817" s="57" t="s">
        <v>46</v>
      </c>
      <c r="H3817" s="58" t="s">
        <v>250</v>
      </c>
      <c r="I3817" s="59" t="s">
        <v>42</v>
      </c>
      <c r="J3817" s="96">
        <v>33.49</v>
      </c>
      <c r="K3817" s="60">
        <f t="shared" si="91"/>
        <v>300.07040000000006</v>
      </c>
      <c r="L3817" s="60"/>
      <c r="M3817" s="55" t="s">
        <v>51</v>
      </c>
      <c r="N3817" s="60">
        <f t="shared" si="88"/>
        <v>300.07040000000006</v>
      </c>
      <c r="O3817" s="54">
        <v>45949</v>
      </c>
      <c r="P3817" s="97">
        <v>2602668</v>
      </c>
      <c r="R3817" t="str">
        <f t="shared" si="92"/>
        <v>Out/25</v>
      </c>
    </row>
    <row r="3818" spans="2:18" ht="15.75" customHeight="1">
      <c r="B3818" s="54">
        <v>45943</v>
      </c>
      <c r="C3818" s="55" t="s">
        <v>478</v>
      </c>
      <c r="D3818" s="55">
        <v>2025</v>
      </c>
      <c r="E3818" s="56">
        <v>2</v>
      </c>
      <c r="F3818" s="58" t="s">
        <v>254</v>
      </c>
      <c r="G3818" s="57" t="s">
        <v>46</v>
      </c>
      <c r="H3818" s="58" t="s">
        <v>790</v>
      </c>
      <c r="I3818" s="59" t="s">
        <v>42</v>
      </c>
      <c r="J3818" s="96">
        <v>46.15</v>
      </c>
      <c r="K3818" s="60">
        <f t="shared" si="91"/>
        <v>92.3</v>
      </c>
      <c r="L3818" s="60"/>
      <c r="M3818" s="55" t="s">
        <v>51</v>
      </c>
      <c r="N3818" s="60">
        <f t="shared" si="88"/>
        <v>92.3</v>
      </c>
      <c r="O3818" s="54">
        <v>45957</v>
      </c>
      <c r="P3818" s="97">
        <v>1469051</v>
      </c>
      <c r="R3818" t="str">
        <f t="shared" si="92"/>
        <v>Out/25</v>
      </c>
    </row>
    <row r="3819" spans="2:18" ht="15.75" customHeight="1">
      <c r="B3819" s="54">
        <v>45943</v>
      </c>
      <c r="C3819" s="55" t="s">
        <v>478</v>
      </c>
      <c r="D3819" s="55">
        <v>2025</v>
      </c>
      <c r="E3819" s="56">
        <v>10</v>
      </c>
      <c r="F3819" s="58" t="s">
        <v>67</v>
      </c>
      <c r="G3819" s="57" t="s">
        <v>46</v>
      </c>
      <c r="H3819" s="58" t="s">
        <v>790</v>
      </c>
      <c r="I3819" s="59" t="s">
        <v>42</v>
      </c>
      <c r="J3819" s="96">
        <v>27</v>
      </c>
      <c r="K3819" s="60">
        <f t="shared" si="91"/>
        <v>270</v>
      </c>
      <c r="L3819" s="60"/>
      <c r="M3819" s="55" t="s">
        <v>51</v>
      </c>
      <c r="N3819" s="60">
        <f t="shared" si="88"/>
        <v>270</v>
      </c>
      <c r="O3819" s="54">
        <v>45957</v>
      </c>
      <c r="P3819" s="97">
        <v>1469051</v>
      </c>
      <c r="R3819" t="str">
        <f t="shared" si="92"/>
        <v>Out/25</v>
      </c>
    </row>
    <row r="3820" spans="2:18" ht="15.75" customHeight="1">
      <c r="B3820" s="54">
        <v>45943</v>
      </c>
      <c r="C3820" s="55" t="s">
        <v>478</v>
      </c>
      <c r="D3820" s="55">
        <v>2025</v>
      </c>
      <c r="E3820" s="56">
        <v>1</v>
      </c>
      <c r="F3820" s="58" t="s">
        <v>378</v>
      </c>
      <c r="G3820" s="57" t="s">
        <v>46</v>
      </c>
      <c r="H3820" s="58" t="s">
        <v>379</v>
      </c>
      <c r="I3820" s="59" t="s">
        <v>42</v>
      </c>
      <c r="J3820" s="96">
        <v>462</v>
      </c>
      <c r="K3820" s="60">
        <f t="shared" si="91"/>
        <v>462</v>
      </c>
      <c r="L3820" s="60"/>
      <c r="M3820" s="55" t="s">
        <v>43</v>
      </c>
      <c r="N3820" s="60">
        <f t="shared" si="88"/>
        <v>462</v>
      </c>
      <c r="O3820" s="54">
        <v>45943</v>
      </c>
      <c r="P3820" s="97">
        <v>0</v>
      </c>
      <c r="R3820" t="str">
        <f t="shared" si="92"/>
        <v>Out/25</v>
      </c>
    </row>
    <row r="3821" spans="2:18" ht="15.75" customHeight="1">
      <c r="B3821" s="54">
        <v>45943</v>
      </c>
      <c r="C3821" s="55" t="s">
        <v>478</v>
      </c>
      <c r="D3821" s="55">
        <v>2025</v>
      </c>
      <c r="E3821" s="56">
        <v>4</v>
      </c>
      <c r="F3821" s="58" t="s">
        <v>87</v>
      </c>
      <c r="G3821" s="57" t="s">
        <v>40</v>
      </c>
      <c r="H3821" s="58" t="s">
        <v>667</v>
      </c>
      <c r="I3821" s="59" t="s">
        <v>42</v>
      </c>
      <c r="J3821" s="96">
        <v>47.99</v>
      </c>
      <c r="K3821" s="60">
        <f t="shared" si="91"/>
        <v>191.96</v>
      </c>
      <c r="L3821" s="60"/>
      <c r="M3821" s="55" t="s">
        <v>51</v>
      </c>
      <c r="N3821" s="60">
        <f t="shared" si="88"/>
        <v>191.96</v>
      </c>
      <c r="O3821" s="54">
        <v>45957</v>
      </c>
      <c r="P3821" s="97">
        <v>570618</v>
      </c>
      <c r="R3821" t="str">
        <f t="shared" si="92"/>
        <v>Out/25</v>
      </c>
    </row>
    <row r="3822" spans="2:18" ht="15.75" customHeight="1">
      <c r="B3822" s="54">
        <v>45943</v>
      </c>
      <c r="C3822" s="55" t="s">
        <v>478</v>
      </c>
      <c r="D3822" s="55">
        <v>2025</v>
      </c>
      <c r="E3822" s="56">
        <v>3</v>
      </c>
      <c r="F3822" s="58" t="s">
        <v>659</v>
      </c>
      <c r="G3822" s="57" t="s">
        <v>40</v>
      </c>
      <c r="H3822" s="58" t="s">
        <v>667</v>
      </c>
      <c r="I3822" s="59" t="s">
        <v>42</v>
      </c>
      <c r="J3822" s="96">
        <v>75.98</v>
      </c>
      <c r="K3822" s="60">
        <f t="shared" si="91"/>
        <v>227.94</v>
      </c>
      <c r="L3822" s="60"/>
      <c r="M3822" s="55" t="s">
        <v>51</v>
      </c>
      <c r="N3822" s="60">
        <f t="shared" si="88"/>
        <v>227.94</v>
      </c>
      <c r="O3822" s="54">
        <v>45957</v>
      </c>
      <c r="P3822" s="97">
        <v>570618</v>
      </c>
      <c r="R3822" t="str">
        <f t="shared" si="92"/>
        <v>Out/25</v>
      </c>
    </row>
    <row r="3823" spans="2:18" ht="15.75" customHeight="1">
      <c r="B3823" s="54">
        <v>45943</v>
      </c>
      <c r="C3823" s="55" t="s">
        <v>478</v>
      </c>
      <c r="D3823" s="55">
        <v>2025</v>
      </c>
      <c r="E3823" s="56">
        <v>2</v>
      </c>
      <c r="F3823" s="58" t="s">
        <v>1210</v>
      </c>
      <c r="G3823" s="57" t="s">
        <v>40</v>
      </c>
      <c r="H3823" s="58" t="s">
        <v>181</v>
      </c>
      <c r="I3823" s="59" t="s">
        <v>42</v>
      </c>
      <c r="J3823" s="96">
        <v>360</v>
      </c>
      <c r="K3823" s="60">
        <f t="shared" si="91"/>
        <v>720</v>
      </c>
      <c r="L3823" s="60"/>
      <c r="M3823" s="55" t="s">
        <v>51</v>
      </c>
      <c r="N3823" s="60">
        <f t="shared" si="88"/>
        <v>720</v>
      </c>
      <c r="O3823" s="54">
        <v>45958</v>
      </c>
      <c r="P3823" s="97">
        <v>7250</v>
      </c>
      <c r="R3823" t="str">
        <f t="shared" si="92"/>
        <v>Out/25</v>
      </c>
    </row>
    <row r="3824" spans="2:18" ht="15.75" customHeight="1">
      <c r="B3824" s="54">
        <v>45944</v>
      </c>
      <c r="C3824" s="55" t="s">
        <v>478</v>
      </c>
      <c r="D3824" s="55">
        <v>2025</v>
      </c>
      <c r="E3824" s="56">
        <v>4</v>
      </c>
      <c r="F3824" s="58" t="s">
        <v>64</v>
      </c>
      <c r="G3824" s="57" t="s">
        <v>46</v>
      </c>
      <c r="H3824" s="58" t="s">
        <v>65</v>
      </c>
      <c r="I3824" s="59" t="s">
        <v>42</v>
      </c>
      <c r="J3824" s="96">
        <v>32.99</v>
      </c>
      <c r="K3824" s="60">
        <f t="shared" si="91"/>
        <v>131.96</v>
      </c>
      <c r="L3824" s="60"/>
      <c r="M3824" s="55" t="s">
        <v>43</v>
      </c>
      <c r="N3824" s="60">
        <f t="shared" si="88"/>
        <v>131.96</v>
      </c>
      <c r="O3824" s="54">
        <v>45945</v>
      </c>
      <c r="P3824" s="97">
        <v>24910</v>
      </c>
      <c r="R3824" t="str">
        <f t="shared" si="92"/>
        <v>Out/25</v>
      </c>
    </row>
    <row r="3825" spans="2:18" ht="15.75" customHeight="1">
      <c r="B3825" s="54">
        <v>45944</v>
      </c>
      <c r="C3825" s="55" t="s">
        <v>478</v>
      </c>
      <c r="D3825" s="55">
        <v>2025</v>
      </c>
      <c r="E3825" s="56">
        <v>6</v>
      </c>
      <c r="F3825" s="58" t="s">
        <v>572</v>
      </c>
      <c r="G3825" s="57" t="s">
        <v>96</v>
      </c>
      <c r="H3825" s="58" t="s">
        <v>570</v>
      </c>
      <c r="I3825" s="59" t="s">
        <v>42</v>
      </c>
      <c r="J3825" s="96">
        <v>18.12</v>
      </c>
      <c r="K3825" s="60">
        <f t="shared" si="91"/>
        <v>108.72</v>
      </c>
      <c r="L3825" s="60"/>
      <c r="M3825" s="55" t="s">
        <v>51</v>
      </c>
      <c r="N3825" s="60">
        <f t="shared" si="88"/>
        <v>108.72</v>
      </c>
      <c r="O3825" s="54">
        <v>45949</v>
      </c>
      <c r="P3825" s="97">
        <v>690520</v>
      </c>
      <c r="R3825" t="str">
        <f t="shared" si="92"/>
        <v>Out/25</v>
      </c>
    </row>
    <row r="3826" spans="2:18" ht="15.75" customHeight="1">
      <c r="B3826" s="54">
        <v>45944</v>
      </c>
      <c r="C3826" s="55" t="s">
        <v>478</v>
      </c>
      <c r="D3826" s="55">
        <v>2025</v>
      </c>
      <c r="E3826" s="56">
        <v>8</v>
      </c>
      <c r="F3826" s="58" t="s">
        <v>904</v>
      </c>
      <c r="G3826" s="57" t="s">
        <v>96</v>
      </c>
      <c r="H3826" s="58" t="s">
        <v>570</v>
      </c>
      <c r="I3826" s="59" t="s">
        <v>42</v>
      </c>
      <c r="J3826" s="96">
        <v>37.08</v>
      </c>
      <c r="K3826" s="60">
        <f t="shared" si="91"/>
        <v>296.64</v>
      </c>
      <c r="L3826" s="60"/>
      <c r="M3826" s="55" t="s">
        <v>51</v>
      </c>
      <c r="N3826" s="60">
        <f t="shared" si="88"/>
        <v>296.64</v>
      </c>
      <c r="O3826" s="54">
        <v>45949</v>
      </c>
      <c r="P3826" s="97">
        <v>690520</v>
      </c>
      <c r="R3826" t="str">
        <f t="shared" si="92"/>
        <v>Out/25</v>
      </c>
    </row>
    <row r="3827" spans="2:18" ht="15.75" customHeight="1">
      <c r="B3827" s="54">
        <v>45944</v>
      </c>
      <c r="C3827" s="55" t="s">
        <v>478</v>
      </c>
      <c r="D3827" s="55">
        <v>2025</v>
      </c>
      <c r="E3827" s="56">
        <v>19</v>
      </c>
      <c r="F3827" s="58" t="s">
        <v>615</v>
      </c>
      <c r="G3827" s="57" t="s">
        <v>96</v>
      </c>
      <c r="H3827" s="58" t="s">
        <v>570</v>
      </c>
      <c r="I3827" s="59" t="s">
        <v>42</v>
      </c>
      <c r="J3827" s="96">
        <v>18.54</v>
      </c>
      <c r="K3827" s="60">
        <f t="shared" si="91"/>
        <v>352.26</v>
      </c>
      <c r="L3827" s="60"/>
      <c r="M3827" s="55" t="s">
        <v>51</v>
      </c>
      <c r="N3827" s="60">
        <f t="shared" si="88"/>
        <v>352.26</v>
      </c>
      <c r="O3827" s="54">
        <v>45949</v>
      </c>
      <c r="P3827" s="97">
        <v>690520</v>
      </c>
      <c r="R3827" t="str">
        <f t="shared" si="92"/>
        <v>Out/25</v>
      </c>
    </row>
    <row r="3828" spans="2:18" ht="15.75" customHeight="1">
      <c r="B3828" s="54">
        <v>45944</v>
      </c>
      <c r="C3828" s="55" t="s">
        <v>478</v>
      </c>
      <c r="D3828" s="55">
        <v>2025</v>
      </c>
      <c r="E3828" s="56">
        <v>2</v>
      </c>
      <c r="F3828" s="58" t="s">
        <v>304</v>
      </c>
      <c r="G3828" s="57" t="s">
        <v>96</v>
      </c>
      <c r="H3828" s="58" t="s">
        <v>570</v>
      </c>
      <c r="I3828" s="59" t="s">
        <v>42</v>
      </c>
      <c r="J3828" s="96">
        <v>19.68</v>
      </c>
      <c r="K3828" s="60">
        <f t="shared" si="91"/>
        <v>39.36</v>
      </c>
      <c r="L3828" s="60"/>
      <c r="M3828" s="55" t="s">
        <v>51</v>
      </c>
      <c r="N3828" s="60">
        <f t="shared" si="88"/>
        <v>39.36</v>
      </c>
      <c r="O3828" s="54">
        <v>45949</v>
      </c>
      <c r="P3828" s="97">
        <v>690520</v>
      </c>
      <c r="R3828" t="str">
        <f t="shared" si="92"/>
        <v>Out/25</v>
      </c>
    </row>
    <row r="3829" spans="2:18" ht="15.75" customHeight="1">
      <c r="B3829" s="54">
        <v>45944</v>
      </c>
      <c r="C3829" s="55" t="s">
        <v>478</v>
      </c>
      <c r="D3829" s="55">
        <v>2025</v>
      </c>
      <c r="E3829" s="56">
        <v>1</v>
      </c>
      <c r="F3829" s="58" t="s">
        <v>305</v>
      </c>
      <c r="G3829" s="57" t="s">
        <v>96</v>
      </c>
      <c r="H3829" s="58" t="s">
        <v>570</v>
      </c>
      <c r="I3829" s="59" t="s">
        <v>42</v>
      </c>
      <c r="J3829" s="96">
        <v>18.66</v>
      </c>
      <c r="K3829" s="60">
        <f t="shared" si="91"/>
        <v>18.66</v>
      </c>
      <c r="L3829" s="60"/>
      <c r="M3829" s="55" t="s">
        <v>51</v>
      </c>
      <c r="N3829" s="60">
        <f t="shared" si="88"/>
        <v>18.66</v>
      </c>
      <c r="O3829" s="54">
        <v>45949</v>
      </c>
      <c r="P3829" s="97">
        <v>690520</v>
      </c>
      <c r="R3829" t="str">
        <f t="shared" si="92"/>
        <v>Out/25</v>
      </c>
    </row>
    <row r="3830" spans="2:18" ht="15.75" customHeight="1">
      <c r="B3830" s="54">
        <v>45944</v>
      </c>
      <c r="C3830" s="55" t="s">
        <v>478</v>
      </c>
      <c r="D3830" s="55">
        <v>2025</v>
      </c>
      <c r="E3830" s="56">
        <v>1</v>
      </c>
      <c r="F3830" s="58" t="s">
        <v>891</v>
      </c>
      <c r="G3830" s="57" t="s">
        <v>96</v>
      </c>
      <c r="H3830" s="58" t="s">
        <v>570</v>
      </c>
      <c r="I3830" s="59" t="s">
        <v>42</v>
      </c>
      <c r="J3830" s="96">
        <v>35</v>
      </c>
      <c r="K3830" s="60">
        <f t="shared" si="91"/>
        <v>35</v>
      </c>
      <c r="L3830" s="60"/>
      <c r="M3830" s="55" t="s">
        <v>51</v>
      </c>
      <c r="N3830" s="60">
        <f t="shared" si="88"/>
        <v>35</v>
      </c>
      <c r="O3830" s="54">
        <v>45949</v>
      </c>
      <c r="P3830" s="97">
        <v>690520</v>
      </c>
      <c r="R3830" t="str">
        <f t="shared" si="92"/>
        <v>Out/25</v>
      </c>
    </row>
    <row r="3831" spans="2:18" ht="15.75" customHeight="1">
      <c r="B3831" s="54">
        <v>45944</v>
      </c>
      <c r="C3831" s="55" t="s">
        <v>478</v>
      </c>
      <c r="D3831" s="55">
        <v>2025</v>
      </c>
      <c r="E3831" s="56">
        <v>2</v>
      </c>
      <c r="F3831" s="58" t="s">
        <v>200</v>
      </c>
      <c r="G3831" s="57" t="s">
        <v>96</v>
      </c>
      <c r="H3831" s="58" t="s">
        <v>570</v>
      </c>
      <c r="I3831" s="59" t="s">
        <v>42</v>
      </c>
      <c r="J3831" s="96">
        <v>17.760000000000002</v>
      </c>
      <c r="K3831" s="60">
        <f t="shared" si="91"/>
        <v>35.520000000000003</v>
      </c>
      <c r="L3831" s="60"/>
      <c r="M3831" s="55" t="s">
        <v>51</v>
      </c>
      <c r="N3831" s="60">
        <f t="shared" si="88"/>
        <v>35.520000000000003</v>
      </c>
      <c r="O3831" s="54">
        <v>45949</v>
      </c>
      <c r="P3831" s="97">
        <v>690520</v>
      </c>
      <c r="R3831" t="str">
        <f t="shared" si="92"/>
        <v>Out/25</v>
      </c>
    </row>
    <row r="3832" spans="2:18" ht="15.75" customHeight="1">
      <c r="B3832" s="54">
        <v>45944</v>
      </c>
      <c r="C3832" s="55" t="s">
        <v>478</v>
      </c>
      <c r="D3832" s="55">
        <v>2025</v>
      </c>
      <c r="E3832" s="56">
        <v>1</v>
      </c>
      <c r="F3832" s="58" t="s">
        <v>495</v>
      </c>
      <c r="G3832" s="57" t="s">
        <v>96</v>
      </c>
      <c r="H3832" s="58" t="s">
        <v>570</v>
      </c>
      <c r="I3832" s="59" t="s">
        <v>42</v>
      </c>
      <c r="J3832" s="96">
        <v>17.760000000000002</v>
      </c>
      <c r="K3832" s="60">
        <f t="shared" si="91"/>
        <v>17.760000000000002</v>
      </c>
      <c r="L3832" s="60"/>
      <c r="M3832" s="55" t="s">
        <v>51</v>
      </c>
      <c r="N3832" s="60">
        <f t="shared" si="88"/>
        <v>17.760000000000002</v>
      </c>
      <c r="O3832" s="54">
        <v>45949</v>
      </c>
      <c r="P3832" s="97">
        <v>690520</v>
      </c>
      <c r="R3832" t="str">
        <f t="shared" si="92"/>
        <v>Out/25</v>
      </c>
    </row>
    <row r="3833" spans="2:18" ht="15.75" customHeight="1">
      <c r="B3833" s="54">
        <v>45944</v>
      </c>
      <c r="C3833" s="55" t="s">
        <v>478</v>
      </c>
      <c r="D3833" s="55">
        <v>2025</v>
      </c>
      <c r="E3833" s="56">
        <v>2</v>
      </c>
      <c r="F3833" s="58" t="s">
        <v>571</v>
      </c>
      <c r="G3833" s="57" t="s">
        <v>96</v>
      </c>
      <c r="H3833" s="58" t="s">
        <v>570</v>
      </c>
      <c r="I3833" s="59" t="s">
        <v>42</v>
      </c>
      <c r="J3833" s="96">
        <v>16.02</v>
      </c>
      <c r="K3833" s="60">
        <f t="shared" si="91"/>
        <v>32.04</v>
      </c>
      <c r="L3833" s="60"/>
      <c r="M3833" s="55" t="s">
        <v>51</v>
      </c>
      <c r="N3833" s="60">
        <f t="shared" si="88"/>
        <v>32.04</v>
      </c>
      <c r="O3833" s="54">
        <v>45949</v>
      </c>
      <c r="P3833" s="97">
        <v>690520</v>
      </c>
      <c r="R3833" t="str">
        <f t="shared" si="92"/>
        <v>Out/25</v>
      </c>
    </row>
    <row r="3834" spans="2:18" ht="15.75" customHeight="1">
      <c r="B3834" s="54">
        <v>45944</v>
      </c>
      <c r="C3834" s="55" t="s">
        <v>478</v>
      </c>
      <c r="D3834" s="55">
        <v>2025</v>
      </c>
      <c r="E3834" s="56">
        <v>1</v>
      </c>
      <c r="F3834" s="58" t="s">
        <v>357</v>
      </c>
      <c r="G3834" s="57" t="s">
        <v>96</v>
      </c>
      <c r="H3834" s="58" t="s">
        <v>570</v>
      </c>
      <c r="I3834" s="59" t="s">
        <v>42</v>
      </c>
      <c r="J3834" s="96">
        <v>18.96</v>
      </c>
      <c r="K3834" s="60">
        <f t="shared" si="91"/>
        <v>18.96</v>
      </c>
      <c r="L3834" s="60"/>
      <c r="M3834" s="55" t="s">
        <v>51</v>
      </c>
      <c r="N3834" s="60">
        <f t="shared" si="88"/>
        <v>18.96</v>
      </c>
      <c r="O3834" s="54">
        <v>45949</v>
      </c>
      <c r="P3834" s="97">
        <v>690520</v>
      </c>
      <c r="R3834" t="str">
        <f t="shared" si="92"/>
        <v>Out/25</v>
      </c>
    </row>
    <row r="3835" spans="2:18" ht="15.75" customHeight="1">
      <c r="B3835" s="54">
        <v>45944</v>
      </c>
      <c r="C3835" s="55" t="s">
        <v>478</v>
      </c>
      <c r="D3835" s="55">
        <v>2025</v>
      </c>
      <c r="E3835" s="56">
        <v>5</v>
      </c>
      <c r="F3835" s="58" t="s">
        <v>201</v>
      </c>
      <c r="G3835" s="57" t="s">
        <v>96</v>
      </c>
      <c r="H3835" s="58" t="s">
        <v>570</v>
      </c>
      <c r="I3835" s="59" t="s">
        <v>42</v>
      </c>
      <c r="J3835" s="96">
        <v>18</v>
      </c>
      <c r="K3835" s="60">
        <f t="shared" si="91"/>
        <v>90</v>
      </c>
      <c r="L3835" s="60"/>
      <c r="M3835" s="55" t="s">
        <v>51</v>
      </c>
      <c r="N3835" s="60">
        <f t="shared" si="88"/>
        <v>90</v>
      </c>
      <c r="O3835" s="54">
        <v>45949</v>
      </c>
      <c r="P3835" s="97">
        <v>690520</v>
      </c>
      <c r="R3835" t="str">
        <f t="shared" si="92"/>
        <v>Out/25</v>
      </c>
    </row>
    <row r="3836" spans="2:18" ht="15.75" customHeight="1">
      <c r="B3836" s="54">
        <v>45944</v>
      </c>
      <c r="C3836" s="55" t="s">
        <v>478</v>
      </c>
      <c r="D3836" s="55">
        <v>2025</v>
      </c>
      <c r="E3836" s="56">
        <v>4</v>
      </c>
      <c r="F3836" s="58" t="s">
        <v>358</v>
      </c>
      <c r="G3836" s="57" t="s">
        <v>96</v>
      </c>
      <c r="H3836" s="58" t="s">
        <v>570</v>
      </c>
      <c r="I3836" s="59" t="s">
        <v>42</v>
      </c>
      <c r="J3836" s="96">
        <v>18</v>
      </c>
      <c r="K3836" s="60">
        <f t="shared" si="91"/>
        <v>72</v>
      </c>
      <c r="L3836" s="60"/>
      <c r="M3836" s="55" t="s">
        <v>51</v>
      </c>
      <c r="N3836" s="60">
        <f t="shared" si="88"/>
        <v>72</v>
      </c>
      <c r="O3836" s="54">
        <v>45949</v>
      </c>
      <c r="P3836" s="97">
        <v>690520</v>
      </c>
      <c r="R3836" t="str">
        <f t="shared" si="92"/>
        <v>Out/25</v>
      </c>
    </row>
    <row r="3837" spans="2:18" ht="15.75" customHeight="1">
      <c r="B3837" s="54">
        <v>45944</v>
      </c>
      <c r="C3837" s="55" t="s">
        <v>478</v>
      </c>
      <c r="D3837" s="55">
        <v>2025</v>
      </c>
      <c r="E3837" s="56">
        <v>1</v>
      </c>
      <c r="F3837" s="58" t="s">
        <v>39</v>
      </c>
      <c r="G3837" s="57" t="s">
        <v>40</v>
      </c>
      <c r="H3837" s="58" t="s">
        <v>300</v>
      </c>
      <c r="I3837" s="59" t="s">
        <v>42</v>
      </c>
      <c r="J3837" s="96">
        <v>369</v>
      </c>
      <c r="K3837" s="60">
        <f t="shared" si="91"/>
        <v>369</v>
      </c>
      <c r="L3837" s="60"/>
      <c r="M3837" s="55" t="s">
        <v>43</v>
      </c>
      <c r="N3837" s="60">
        <f t="shared" si="88"/>
        <v>369</v>
      </c>
      <c r="O3837" s="54">
        <v>45944</v>
      </c>
      <c r="P3837" s="97">
        <v>0</v>
      </c>
      <c r="R3837" t="str">
        <f t="shared" si="92"/>
        <v>Out/25</v>
      </c>
    </row>
    <row r="3838" spans="2:18" ht="15.75" customHeight="1">
      <c r="B3838" s="54">
        <v>45944</v>
      </c>
      <c r="C3838" s="55" t="s">
        <v>478</v>
      </c>
      <c r="D3838" s="55">
        <v>2025</v>
      </c>
      <c r="E3838" s="56">
        <v>9.6</v>
      </c>
      <c r="F3838" s="58" t="s">
        <v>232</v>
      </c>
      <c r="G3838" s="57" t="s">
        <v>46</v>
      </c>
      <c r="H3838" s="58" t="s">
        <v>231</v>
      </c>
      <c r="I3838" s="59" t="s">
        <v>42</v>
      </c>
      <c r="J3838" s="96">
        <v>34.1</v>
      </c>
      <c r="K3838" s="60">
        <f t="shared" si="91"/>
        <v>327.36</v>
      </c>
      <c r="L3838" s="60"/>
      <c r="M3838" s="55" t="s">
        <v>51</v>
      </c>
      <c r="N3838" s="60">
        <f t="shared" si="88"/>
        <v>327.36</v>
      </c>
      <c r="O3838" s="54">
        <v>45965</v>
      </c>
      <c r="P3838" s="97">
        <v>1055021</v>
      </c>
      <c r="R3838" t="str">
        <f t="shared" si="92"/>
        <v>Out/25</v>
      </c>
    </row>
    <row r="3839" spans="2:18" ht="15.75" customHeight="1">
      <c r="B3839" s="54">
        <v>45946</v>
      </c>
      <c r="C3839" s="55" t="s">
        <v>478</v>
      </c>
      <c r="D3839" s="55">
        <v>2025</v>
      </c>
      <c r="E3839" s="56">
        <v>5</v>
      </c>
      <c r="F3839" s="58" t="s">
        <v>64</v>
      </c>
      <c r="G3839" s="57" t="s">
        <v>46</v>
      </c>
      <c r="H3839" s="58" t="s">
        <v>65</v>
      </c>
      <c r="I3839" s="59" t="s">
        <v>42</v>
      </c>
      <c r="J3839" s="96">
        <v>32.99</v>
      </c>
      <c r="K3839" s="60">
        <f t="shared" si="91"/>
        <v>164.95000000000002</v>
      </c>
      <c r="L3839" s="60"/>
      <c r="M3839" s="55" t="s">
        <v>43</v>
      </c>
      <c r="N3839" s="60">
        <f t="shared" si="88"/>
        <v>164.95000000000002</v>
      </c>
      <c r="O3839" s="54">
        <v>45961</v>
      </c>
      <c r="P3839" s="97">
        <v>24991</v>
      </c>
      <c r="R3839" t="str">
        <f t="shared" si="92"/>
        <v>Out/25</v>
      </c>
    </row>
    <row r="3840" spans="2:18" ht="15.75" customHeight="1">
      <c r="B3840" s="54">
        <v>45946</v>
      </c>
      <c r="C3840" s="55" t="s">
        <v>478</v>
      </c>
      <c r="D3840" s="55">
        <v>2025</v>
      </c>
      <c r="E3840" s="56">
        <v>2</v>
      </c>
      <c r="F3840" s="58" t="s">
        <v>66</v>
      </c>
      <c r="G3840" s="57" t="s">
        <v>46</v>
      </c>
      <c r="H3840" s="58" t="s">
        <v>65</v>
      </c>
      <c r="I3840" s="59" t="s">
        <v>42</v>
      </c>
      <c r="J3840" s="96">
        <v>27.99</v>
      </c>
      <c r="K3840" s="60">
        <f t="shared" si="91"/>
        <v>55.98</v>
      </c>
      <c r="L3840" s="60"/>
      <c r="M3840" s="55" t="s">
        <v>43</v>
      </c>
      <c r="N3840" s="60">
        <f t="shared" si="88"/>
        <v>55.98</v>
      </c>
      <c r="O3840" s="54">
        <v>45961</v>
      </c>
      <c r="P3840" s="97">
        <v>24991</v>
      </c>
      <c r="R3840" t="str">
        <f t="shared" si="92"/>
        <v>Out/25</v>
      </c>
    </row>
    <row r="3841" spans="2:18" ht="15.75" customHeight="1">
      <c r="B3841" s="54">
        <v>45946</v>
      </c>
      <c r="C3841" s="55" t="s">
        <v>478</v>
      </c>
      <c r="D3841" s="55">
        <v>2025</v>
      </c>
      <c r="E3841" s="56">
        <v>4</v>
      </c>
      <c r="F3841" s="58" t="s">
        <v>1201</v>
      </c>
      <c r="G3841" s="57" t="s">
        <v>46</v>
      </c>
      <c r="H3841" s="58" t="s">
        <v>65</v>
      </c>
      <c r="I3841" s="59" t="s">
        <v>42</v>
      </c>
      <c r="J3841" s="96">
        <v>29.99</v>
      </c>
      <c r="K3841" s="60">
        <f t="shared" si="91"/>
        <v>119.96</v>
      </c>
      <c r="L3841" s="60"/>
      <c r="M3841" s="55" t="s">
        <v>43</v>
      </c>
      <c r="N3841" s="60">
        <f t="shared" si="88"/>
        <v>119.96</v>
      </c>
      <c r="O3841" s="54">
        <v>45961</v>
      </c>
      <c r="P3841" s="97">
        <v>24991</v>
      </c>
      <c r="R3841" t="str">
        <f t="shared" si="92"/>
        <v>Out/25</v>
      </c>
    </row>
    <row r="3842" spans="2:18" ht="15.75" customHeight="1">
      <c r="B3842" s="54">
        <v>45946</v>
      </c>
      <c r="C3842" s="55" t="s">
        <v>478</v>
      </c>
      <c r="D3842" s="55">
        <v>2025</v>
      </c>
      <c r="E3842" s="56">
        <v>2</v>
      </c>
      <c r="F3842" s="58" t="s">
        <v>1036</v>
      </c>
      <c r="G3842" s="57" t="s">
        <v>46</v>
      </c>
      <c r="H3842" s="58" t="s">
        <v>65</v>
      </c>
      <c r="I3842" s="59" t="s">
        <v>42</v>
      </c>
      <c r="J3842" s="96">
        <v>36.99</v>
      </c>
      <c r="K3842" s="60">
        <f t="shared" si="91"/>
        <v>73.98</v>
      </c>
      <c r="L3842" s="60"/>
      <c r="M3842" s="55" t="s">
        <v>43</v>
      </c>
      <c r="N3842" s="60">
        <f t="shared" si="88"/>
        <v>73.98</v>
      </c>
      <c r="O3842" s="54">
        <v>45961</v>
      </c>
      <c r="P3842" s="97">
        <v>24991</v>
      </c>
      <c r="R3842" t="str">
        <f t="shared" si="92"/>
        <v>Out/25</v>
      </c>
    </row>
    <row r="3843" spans="2:18" ht="15.75" customHeight="1">
      <c r="B3843" s="54">
        <v>45946</v>
      </c>
      <c r="C3843" s="55" t="s">
        <v>478</v>
      </c>
      <c r="D3843" s="55">
        <v>2025</v>
      </c>
      <c r="E3843" s="56">
        <v>37.5</v>
      </c>
      <c r="F3843" s="58" t="s">
        <v>1095</v>
      </c>
      <c r="G3843" s="57" t="s">
        <v>46</v>
      </c>
      <c r="H3843" s="58" t="s">
        <v>633</v>
      </c>
      <c r="I3843" s="59" t="s">
        <v>42</v>
      </c>
      <c r="J3843" s="96">
        <v>12.512</v>
      </c>
      <c r="K3843" s="60">
        <f t="shared" si="91"/>
        <v>469.20000000000005</v>
      </c>
      <c r="L3843" s="60"/>
      <c r="M3843" s="55" t="s">
        <v>51</v>
      </c>
      <c r="N3843" s="60">
        <f t="shared" si="88"/>
        <v>469.20000000000005</v>
      </c>
      <c r="O3843" s="54">
        <v>45953</v>
      </c>
      <c r="P3843" s="97">
        <v>49137</v>
      </c>
      <c r="R3843" t="str">
        <f t="shared" ref="R3843:R3906" si="93">IF(B3843="","",PROPER(TEXT(B3843,"mmm/aa")))</f>
        <v>Out/25</v>
      </c>
    </row>
    <row r="3844" spans="2:18" ht="15.75" customHeight="1">
      <c r="B3844" s="54">
        <v>45946</v>
      </c>
      <c r="C3844" s="55" t="s">
        <v>478</v>
      </c>
      <c r="D3844" s="55">
        <v>2025</v>
      </c>
      <c r="E3844" s="56">
        <v>2</v>
      </c>
      <c r="F3844" s="58" t="s">
        <v>820</v>
      </c>
      <c r="G3844" s="57" t="s">
        <v>46</v>
      </c>
      <c r="H3844" s="58" t="s">
        <v>195</v>
      </c>
      <c r="I3844" s="59" t="s">
        <v>42</v>
      </c>
      <c r="J3844" s="96">
        <v>231.6</v>
      </c>
      <c r="K3844" s="60">
        <f t="shared" si="91"/>
        <v>463.2</v>
      </c>
      <c r="L3844" s="60"/>
      <c r="M3844" s="55" t="s">
        <v>51</v>
      </c>
      <c r="N3844" s="60">
        <f t="shared" si="88"/>
        <v>463.2</v>
      </c>
      <c r="O3844" s="54">
        <v>45954</v>
      </c>
      <c r="P3844" s="97">
        <v>319227</v>
      </c>
      <c r="R3844" t="str">
        <f t="shared" si="93"/>
        <v>Out/25</v>
      </c>
    </row>
    <row r="3845" spans="2:18" ht="15.75" customHeight="1">
      <c r="B3845" s="54">
        <v>45947</v>
      </c>
      <c r="C3845" s="55" t="s">
        <v>478</v>
      </c>
      <c r="D3845" s="55">
        <v>2025</v>
      </c>
      <c r="E3845" s="56">
        <v>1</v>
      </c>
      <c r="F3845" s="58" t="s">
        <v>1085</v>
      </c>
      <c r="G3845" s="57" t="s">
        <v>108</v>
      </c>
      <c r="H3845" s="58" t="s">
        <v>713</v>
      </c>
      <c r="I3845" s="59" t="s">
        <v>42</v>
      </c>
      <c r="J3845" s="96">
        <v>1600</v>
      </c>
      <c r="K3845" s="60">
        <f t="shared" si="91"/>
        <v>1600</v>
      </c>
      <c r="L3845" s="60"/>
      <c r="M3845" s="55" t="s">
        <v>43</v>
      </c>
      <c r="N3845" s="60">
        <f t="shared" si="88"/>
        <v>1600</v>
      </c>
      <c r="O3845" s="54">
        <v>45947</v>
      </c>
      <c r="P3845" s="97">
        <v>0</v>
      </c>
      <c r="R3845" t="str">
        <f t="shared" si="93"/>
        <v>Out/25</v>
      </c>
    </row>
    <row r="3846" spans="2:18" ht="15.75" customHeight="1">
      <c r="B3846" s="54">
        <v>45947</v>
      </c>
      <c r="C3846" s="55" t="s">
        <v>478</v>
      </c>
      <c r="D3846" s="55">
        <v>2025</v>
      </c>
      <c r="E3846" s="56">
        <v>2</v>
      </c>
      <c r="F3846" s="58" t="s">
        <v>355</v>
      </c>
      <c r="G3846" s="57" t="s">
        <v>40</v>
      </c>
      <c r="H3846" s="58" t="s">
        <v>220</v>
      </c>
      <c r="I3846" s="59" t="s">
        <v>42</v>
      </c>
      <c r="J3846" s="96">
        <v>140</v>
      </c>
      <c r="K3846" s="60">
        <f t="shared" si="91"/>
        <v>280</v>
      </c>
      <c r="L3846" s="60"/>
      <c r="M3846" s="55" t="s">
        <v>43</v>
      </c>
      <c r="N3846" s="60">
        <f t="shared" si="88"/>
        <v>280</v>
      </c>
      <c r="O3846" s="54">
        <v>45951</v>
      </c>
      <c r="P3846" s="97">
        <v>0</v>
      </c>
      <c r="R3846" t="str">
        <f t="shared" si="93"/>
        <v>Out/25</v>
      </c>
    </row>
    <row r="3847" spans="2:18" ht="15.75" customHeight="1">
      <c r="B3847" s="54">
        <v>45947</v>
      </c>
      <c r="C3847" s="55" t="s">
        <v>478</v>
      </c>
      <c r="D3847" s="55">
        <v>2025</v>
      </c>
      <c r="E3847" s="56">
        <v>6</v>
      </c>
      <c r="F3847" s="58" t="s">
        <v>985</v>
      </c>
      <c r="G3847" s="57" t="s">
        <v>40</v>
      </c>
      <c r="H3847" s="58" t="s">
        <v>220</v>
      </c>
      <c r="I3847" s="59" t="s">
        <v>42</v>
      </c>
      <c r="J3847" s="96">
        <v>2.4500000000000002</v>
      </c>
      <c r="K3847" s="60">
        <f t="shared" si="91"/>
        <v>14.700000000000001</v>
      </c>
      <c r="L3847" s="60"/>
      <c r="M3847" s="55" t="s">
        <v>43</v>
      </c>
      <c r="N3847" s="60">
        <f t="shared" si="88"/>
        <v>14.700000000000001</v>
      </c>
      <c r="O3847" s="54">
        <v>45951</v>
      </c>
      <c r="P3847" s="97">
        <v>0</v>
      </c>
      <c r="R3847" t="str">
        <f t="shared" si="93"/>
        <v>Out/25</v>
      </c>
    </row>
    <row r="3848" spans="2:18" ht="15.75" customHeight="1">
      <c r="B3848" s="54">
        <v>45947</v>
      </c>
      <c r="C3848" s="55" t="s">
        <v>478</v>
      </c>
      <c r="D3848" s="55">
        <v>2025</v>
      </c>
      <c r="E3848" s="56">
        <v>6</v>
      </c>
      <c r="F3848" s="58" t="s">
        <v>836</v>
      </c>
      <c r="G3848" s="57" t="s">
        <v>40</v>
      </c>
      <c r="H3848" s="58" t="s">
        <v>220</v>
      </c>
      <c r="I3848" s="59" t="s">
        <v>42</v>
      </c>
      <c r="J3848" s="96">
        <v>0.8</v>
      </c>
      <c r="K3848" s="60">
        <f t="shared" si="91"/>
        <v>4.8000000000000007</v>
      </c>
      <c r="L3848" s="60"/>
      <c r="M3848" s="55" t="s">
        <v>43</v>
      </c>
      <c r="N3848" s="60">
        <f t="shared" si="88"/>
        <v>4.8000000000000007</v>
      </c>
      <c r="O3848" s="54">
        <v>45951</v>
      </c>
      <c r="P3848" s="97">
        <v>0</v>
      </c>
      <c r="R3848" t="str">
        <f t="shared" si="93"/>
        <v>Out/25</v>
      </c>
    </row>
    <row r="3849" spans="2:18" ht="15.75" customHeight="1">
      <c r="B3849" s="54">
        <v>45947</v>
      </c>
      <c r="C3849" s="55" t="s">
        <v>478</v>
      </c>
      <c r="D3849" s="55">
        <v>2025</v>
      </c>
      <c r="E3849" s="56">
        <v>3</v>
      </c>
      <c r="F3849" s="58" t="s">
        <v>486</v>
      </c>
      <c r="G3849" s="57" t="s">
        <v>46</v>
      </c>
      <c r="H3849" s="58" t="s">
        <v>220</v>
      </c>
      <c r="I3849" s="59" t="s">
        <v>42</v>
      </c>
      <c r="J3849" s="96">
        <v>5.5</v>
      </c>
      <c r="K3849" s="60">
        <f t="shared" si="91"/>
        <v>16.5</v>
      </c>
      <c r="L3849" s="60"/>
      <c r="M3849" s="55" t="s">
        <v>43</v>
      </c>
      <c r="N3849" s="60">
        <f t="shared" si="88"/>
        <v>16.5</v>
      </c>
      <c r="O3849" s="54">
        <v>45951</v>
      </c>
      <c r="P3849" s="97">
        <v>0</v>
      </c>
      <c r="R3849" t="str">
        <f t="shared" si="93"/>
        <v>Out/25</v>
      </c>
    </row>
    <row r="3850" spans="2:18" ht="15.75" customHeight="1">
      <c r="B3850" s="54">
        <v>45947</v>
      </c>
      <c r="C3850" s="55" t="s">
        <v>478</v>
      </c>
      <c r="D3850" s="55">
        <v>2025</v>
      </c>
      <c r="E3850" s="56">
        <v>6</v>
      </c>
      <c r="F3850" s="58" t="s">
        <v>391</v>
      </c>
      <c r="G3850" s="57" t="s">
        <v>46</v>
      </c>
      <c r="H3850" s="58" t="s">
        <v>220</v>
      </c>
      <c r="I3850" s="59" t="s">
        <v>42</v>
      </c>
      <c r="J3850" s="96">
        <v>1</v>
      </c>
      <c r="K3850" s="60">
        <f t="shared" si="91"/>
        <v>6</v>
      </c>
      <c r="L3850" s="60"/>
      <c r="M3850" s="55" t="s">
        <v>43</v>
      </c>
      <c r="N3850" s="60">
        <f t="shared" si="88"/>
        <v>6</v>
      </c>
      <c r="O3850" s="54">
        <v>45951</v>
      </c>
      <c r="P3850" s="97">
        <v>0</v>
      </c>
      <c r="R3850" t="str">
        <f t="shared" si="93"/>
        <v>Out/25</v>
      </c>
    </row>
    <row r="3851" spans="2:18" ht="15.75" customHeight="1">
      <c r="B3851" s="54">
        <v>45947</v>
      </c>
      <c r="C3851" s="55" t="s">
        <v>478</v>
      </c>
      <c r="D3851" s="55">
        <v>2025</v>
      </c>
      <c r="E3851" s="56">
        <v>1</v>
      </c>
      <c r="F3851" s="58" t="s">
        <v>1211</v>
      </c>
      <c r="G3851" s="57" t="s">
        <v>46</v>
      </c>
      <c r="H3851" s="58" t="s">
        <v>220</v>
      </c>
      <c r="I3851" s="59" t="s">
        <v>42</v>
      </c>
      <c r="J3851" s="96">
        <v>2</v>
      </c>
      <c r="K3851" s="60">
        <f t="shared" si="91"/>
        <v>2</v>
      </c>
      <c r="L3851" s="60"/>
      <c r="M3851" s="55" t="s">
        <v>43</v>
      </c>
      <c r="N3851" s="60">
        <f t="shared" si="88"/>
        <v>2</v>
      </c>
      <c r="O3851" s="54">
        <v>45951</v>
      </c>
      <c r="P3851" s="97">
        <v>0</v>
      </c>
      <c r="R3851" t="str">
        <f t="shared" si="93"/>
        <v>Out/25</v>
      </c>
    </row>
    <row r="3852" spans="2:18" ht="15.75" customHeight="1">
      <c r="B3852" s="54">
        <v>45947</v>
      </c>
      <c r="C3852" s="55" t="s">
        <v>478</v>
      </c>
      <c r="D3852" s="55">
        <v>2025</v>
      </c>
      <c r="E3852" s="56">
        <v>6</v>
      </c>
      <c r="F3852" s="58" t="s">
        <v>64</v>
      </c>
      <c r="G3852" s="57" t="s">
        <v>46</v>
      </c>
      <c r="H3852" s="58" t="s">
        <v>65</v>
      </c>
      <c r="I3852" s="59" t="s">
        <v>42</v>
      </c>
      <c r="J3852" s="96">
        <v>32.99</v>
      </c>
      <c r="K3852" s="60">
        <f t="shared" si="91"/>
        <v>197.94</v>
      </c>
      <c r="L3852" s="60"/>
      <c r="M3852" s="55" t="s">
        <v>43</v>
      </c>
      <c r="N3852" s="60">
        <f t="shared" si="88"/>
        <v>197.94</v>
      </c>
      <c r="O3852" s="54">
        <v>45961</v>
      </c>
      <c r="P3852" s="97">
        <v>25038</v>
      </c>
      <c r="R3852" t="str">
        <f t="shared" si="93"/>
        <v>Out/25</v>
      </c>
    </row>
    <row r="3853" spans="2:18" ht="15.75" customHeight="1">
      <c r="B3853" s="54">
        <v>45947</v>
      </c>
      <c r="C3853" s="55" t="s">
        <v>478</v>
      </c>
      <c r="D3853" s="55">
        <v>2025</v>
      </c>
      <c r="E3853" s="56">
        <v>3</v>
      </c>
      <c r="F3853" s="58" t="s">
        <v>66</v>
      </c>
      <c r="G3853" s="57" t="s">
        <v>46</v>
      </c>
      <c r="H3853" s="58" t="s">
        <v>65</v>
      </c>
      <c r="I3853" s="59" t="s">
        <v>42</v>
      </c>
      <c r="J3853" s="96">
        <v>27.99</v>
      </c>
      <c r="K3853" s="60">
        <f t="shared" si="91"/>
        <v>83.97</v>
      </c>
      <c r="L3853" s="60"/>
      <c r="M3853" s="55" t="s">
        <v>43</v>
      </c>
      <c r="N3853" s="60">
        <f t="shared" si="88"/>
        <v>83.97</v>
      </c>
      <c r="O3853" s="54">
        <v>45961</v>
      </c>
      <c r="P3853" s="97">
        <v>25038</v>
      </c>
      <c r="R3853" t="str">
        <f t="shared" si="93"/>
        <v>Out/25</v>
      </c>
    </row>
    <row r="3854" spans="2:18" ht="15.75" customHeight="1">
      <c r="B3854" s="54">
        <v>45947</v>
      </c>
      <c r="C3854" s="55" t="s">
        <v>478</v>
      </c>
      <c r="D3854" s="55">
        <v>2025</v>
      </c>
      <c r="E3854" s="56">
        <v>4</v>
      </c>
      <c r="F3854" s="58" t="s">
        <v>1201</v>
      </c>
      <c r="G3854" s="57" t="s">
        <v>46</v>
      </c>
      <c r="H3854" s="58" t="s">
        <v>65</v>
      </c>
      <c r="I3854" s="59" t="s">
        <v>42</v>
      </c>
      <c r="J3854" s="96">
        <v>29.99</v>
      </c>
      <c r="K3854" s="60">
        <f t="shared" si="91"/>
        <v>119.96</v>
      </c>
      <c r="L3854" s="60"/>
      <c r="M3854" s="55" t="s">
        <v>43</v>
      </c>
      <c r="N3854" s="60">
        <f t="shared" si="88"/>
        <v>119.96</v>
      </c>
      <c r="O3854" s="54">
        <v>45961</v>
      </c>
      <c r="P3854" s="97">
        <v>25038</v>
      </c>
      <c r="R3854" t="str">
        <f t="shared" si="93"/>
        <v>Out/25</v>
      </c>
    </row>
    <row r="3855" spans="2:18" ht="15.75" customHeight="1">
      <c r="B3855" s="54">
        <v>45947</v>
      </c>
      <c r="C3855" s="55" t="s">
        <v>478</v>
      </c>
      <c r="D3855" s="55">
        <v>2025</v>
      </c>
      <c r="E3855" s="56">
        <v>2</v>
      </c>
      <c r="F3855" s="58" t="s">
        <v>1036</v>
      </c>
      <c r="G3855" s="57" t="s">
        <v>46</v>
      </c>
      <c r="H3855" s="58" t="s">
        <v>65</v>
      </c>
      <c r="I3855" s="59" t="s">
        <v>42</v>
      </c>
      <c r="J3855" s="96">
        <v>36.99</v>
      </c>
      <c r="K3855" s="60">
        <f t="shared" si="91"/>
        <v>73.98</v>
      </c>
      <c r="L3855" s="60"/>
      <c r="M3855" s="55" t="s">
        <v>43</v>
      </c>
      <c r="N3855" s="60">
        <f t="shared" si="88"/>
        <v>73.98</v>
      </c>
      <c r="O3855" s="54">
        <v>45961</v>
      </c>
      <c r="P3855" s="97">
        <v>25038</v>
      </c>
      <c r="R3855" t="str">
        <f t="shared" si="93"/>
        <v>Out/25</v>
      </c>
    </row>
    <row r="3856" spans="2:18" ht="15.75" customHeight="1">
      <c r="B3856" s="54">
        <v>45947</v>
      </c>
      <c r="C3856" s="55" t="s">
        <v>478</v>
      </c>
      <c r="D3856" s="55">
        <v>2025</v>
      </c>
      <c r="E3856" s="56">
        <v>12</v>
      </c>
      <c r="F3856" s="58" t="s">
        <v>81</v>
      </c>
      <c r="G3856" s="57" t="s">
        <v>77</v>
      </c>
      <c r="H3856" s="58" t="s">
        <v>78</v>
      </c>
      <c r="I3856" s="59" t="s">
        <v>42</v>
      </c>
      <c r="J3856" s="96">
        <v>510</v>
      </c>
      <c r="K3856" s="60">
        <f t="shared" si="91"/>
        <v>6120</v>
      </c>
      <c r="L3856" s="60"/>
      <c r="M3856" s="55" t="s">
        <v>43</v>
      </c>
      <c r="N3856" s="60">
        <f t="shared" si="88"/>
        <v>6120</v>
      </c>
      <c r="O3856" s="54">
        <v>45952</v>
      </c>
      <c r="P3856" s="97">
        <v>1941</v>
      </c>
      <c r="R3856" t="str">
        <f t="shared" si="93"/>
        <v>Out/25</v>
      </c>
    </row>
    <row r="3857" spans="2:18" ht="15.75" customHeight="1">
      <c r="B3857" s="54">
        <v>45947</v>
      </c>
      <c r="C3857" s="55" t="s">
        <v>478</v>
      </c>
      <c r="D3857" s="55">
        <v>2025</v>
      </c>
      <c r="E3857" s="56">
        <v>1</v>
      </c>
      <c r="F3857" s="58" t="s">
        <v>75</v>
      </c>
      <c r="G3857" s="57" t="s">
        <v>77</v>
      </c>
      <c r="H3857" s="58" t="s">
        <v>78</v>
      </c>
      <c r="I3857" s="59" t="s">
        <v>42</v>
      </c>
      <c r="J3857" s="96">
        <v>435</v>
      </c>
      <c r="K3857" s="60">
        <f t="shared" si="91"/>
        <v>435</v>
      </c>
      <c r="L3857" s="60"/>
      <c r="M3857" s="55" t="s">
        <v>43</v>
      </c>
      <c r="N3857" s="60">
        <f t="shared" si="88"/>
        <v>435</v>
      </c>
      <c r="O3857" s="54">
        <v>45952</v>
      </c>
      <c r="P3857" s="97">
        <v>1941</v>
      </c>
      <c r="R3857" t="str">
        <f t="shared" si="93"/>
        <v>Out/25</v>
      </c>
    </row>
    <row r="3858" spans="2:18" ht="15.75" customHeight="1">
      <c r="B3858" s="54">
        <v>45947</v>
      </c>
      <c r="C3858" s="55" t="s">
        <v>478</v>
      </c>
      <c r="D3858" s="55">
        <v>2025</v>
      </c>
      <c r="E3858" s="56">
        <v>1</v>
      </c>
      <c r="F3858" s="58" t="s">
        <v>814</v>
      </c>
      <c r="G3858" s="57" t="s">
        <v>40</v>
      </c>
      <c r="H3858" s="58" t="s">
        <v>1212</v>
      </c>
      <c r="I3858" s="59" t="s">
        <v>42</v>
      </c>
      <c r="J3858" s="96">
        <v>130</v>
      </c>
      <c r="K3858" s="60">
        <f t="shared" si="91"/>
        <v>130</v>
      </c>
      <c r="L3858" s="60"/>
      <c r="M3858" s="55" t="s">
        <v>43</v>
      </c>
      <c r="N3858" s="60">
        <f t="shared" si="88"/>
        <v>130</v>
      </c>
      <c r="O3858" s="54">
        <v>45947</v>
      </c>
      <c r="P3858" s="97">
        <v>0</v>
      </c>
      <c r="R3858" t="str">
        <f t="shared" si="93"/>
        <v>Out/25</v>
      </c>
    </row>
    <row r="3859" spans="2:18" ht="15.75" customHeight="1">
      <c r="B3859" s="54">
        <v>45947</v>
      </c>
      <c r="C3859" s="55" t="s">
        <v>478</v>
      </c>
      <c r="D3859" s="55">
        <v>2025</v>
      </c>
      <c r="E3859" s="56">
        <v>96</v>
      </c>
      <c r="F3859" s="58" t="s">
        <v>188</v>
      </c>
      <c r="G3859" s="57" t="s">
        <v>96</v>
      </c>
      <c r="H3859" s="58" t="s">
        <v>1212</v>
      </c>
      <c r="I3859" s="59" t="s">
        <v>42</v>
      </c>
      <c r="J3859" s="96">
        <v>6.95</v>
      </c>
      <c r="K3859" s="60">
        <f t="shared" si="91"/>
        <v>667.2</v>
      </c>
      <c r="L3859" s="60"/>
      <c r="M3859" s="55" t="s">
        <v>43</v>
      </c>
      <c r="N3859" s="60">
        <f t="shared" si="88"/>
        <v>667.2</v>
      </c>
      <c r="O3859" s="54">
        <v>45947</v>
      </c>
      <c r="P3859" s="97">
        <v>0</v>
      </c>
      <c r="R3859" t="str">
        <f t="shared" si="93"/>
        <v>Out/25</v>
      </c>
    </row>
    <row r="3860" spans="2:18" ht="15.75" customHeight="1">
      <c r="B3860" s="54">
        <v>45948</v>
      </c>
      <c r="C3860" s="55" t="s">
        <v>478</v>
      </c>
      <c r="D3860" s="55">
        <v>2025</v>
      </c>
      <c r="E3860" s="56">
        <v>1</v>
      </c>
      <c r="F3860" s="58" t="s">
        <v>463</v>
      </c>
      <c r="G3860" s="57" t="s">
        <v>108</v>
      </c>
      <c r="H3860" s="58" t="s">
        <v>1213</v>
      </c>
      <c r="I3860" s="59" t="s">
        <v>42</v>
      </c>
      <c r="J3860" s="96">
        <v>750</v>
      </c>
      <c r="K3860" s="60">
        <f t="shared" si="91"/>
        <v>750</v>
      </c>
      <c r="L3860" s="60"/>
      <c r="M3860" s="55" t="s">
        <v>43</v>
      </c>
      <c r="N3860" s="60">
        <f t="shared" si="88"/>
        <v>750</v>
      </c>
      <c r="O3860" s="54">
        <v>45940</v>
      </c>
      <c r="P3860" s="97">
        <v>0</v>
      </c>
      <c r="R3860" t="str">
        <f t="shared" si="93"/>
        <v>Out/25</v>
      </c>
    </row>
    <row r="3861" spans="2:18" ht="15.75" customHeight="1">
      <c r="B3861" s="54">
        <v>45948</v>
      </c>
      <c r="C3861" s="55" t="s">
        <v>478</v>
      </c>
      <c r="D3861" s="55">
        <v>2025</v>
      </c>
      <c r="E3861" s="56">
        <v>1</v>
      </c>
      <c r="F3861" s="58" t="s">
        <v>1214</v>
      </c>
      <c r="G3861" s="57" t="s">
        <v>108</v>
      </c>
      <c r="H3861" s="58" t="s">
        <v>1213</v>
      </c>
      <c r="I3861" s="59" t="s">
        <v>42</v>
      </c>
      <c r="J3861" s="96">
        <v>1500</v>
      </c>
      <c r="K3861" s="60">
        <f t="shared" si="91"/>
        <v>1500</v>
      </c>
      <c r="L3861" s="60"/>
      <c r="M3861" s="55" t="s">
        <v>43</v>
      </c>
      <c r="N3861" s="60">
        <f t="shared" si="88"/>
        <v>1500</v>
      </c>
      <c r="O3861" s="54">
        <v>45948</v>
      </c>
      <c r="P3861" s="97">
        <v>0</v>
      </c>
      <c r="R3861" t="str">
        <f t="shared" si="93"/>
        <v>Out/25</v>
      </c>
    </row>
    <row r="3862" spans="2:18" ht="15.75" customHeight="1">
      <c r="B3862" s="54">
        <v>45948</v>
      </c>
      <c r="C3862" s="55" t="s">
        <v>478</v>
      </c>
      <c r="D3862" s="55">
        <v>2025</v>
      </c>
      <c r="E3862" s="56">
        <v>1</v>
      </c>
      <c r="F3862" s="58" t="s">
        <v>355</v>
      </c>
      <c r="G3862" s="57" t="s">
        <v>40</v>
      </c>
      <c r="H3862" s="58" t="s">
        <v>220</v>
      </c>
      <c r="I3862" s="59" t="s">
        <v>42</v>
      </c>
      <c r="J3862" s="96">
        <v>150</v>
      </c>
      <c r="K3862" s="60">
        <f t="shared" si="91"/>
        <v>150</v>
      </c>
      <c r="L3862" s="60"/>
      <c r="M3862" s="55" t="s">
        <v>43</v>
      </c>
      <c r="N3862" s="60">
        <f t="shared" si="88"/>
        <v>150</v>
      </c>
      <c r="O3862" s="54">
        <v>45951</v>
      </c>
      <c r="P3862" s="97">
        <v>0</v>
      </c>
      <c r="R3862" t="str">
        <f t="shared" si="93"/>
        <v>Out/25</v>
      </c>
    </row>
    <row r="3863" spans="2:18" ht="15.75" customHeight="1">
      <c r="B3863" s="54">
        <v>45948</v>
      </c>
      <c r="C3863" s="55" t="s">
        <v>478</v>
      </c>
      <c r="D3863" s="55">
        <v>2025</v>
      </c>
      <c r="E3863" s="56">
        <v>2</v>
      </c>
      <c r="F3863" s="58" t="s">
        <v>486</v>
      </c>
      <c r="G3863" s="57" t="s">
        <v>46</v>
      </c>
      <c r="H3863" s="58" t="s">
        <v>220</v>
      </c>
      <c r="I3863" s="59" t="s">
        <v>42</v>
      </c>
      <c r="J3863" s="96">
        <v>6</v>
      </c>
      <c r="K3863" s="60">
        <f t="shared" si="91"/>
        <v>12</v>
      </c>
      <c r="L3863" s="60"/>
      <c r="M3863" s="55" t="s">
        <v>43</v>
      </c>
      <c r="N3863" s="60">
        <f t="shared" si="88"/>
        <v>12</v>
      </c>
      <c r="O3863" s="54">
        <v>45951</v>
      </c>
      <c r="P3863" s="97">
        <v>0</v>
      </c>
      <c r="R3863" t="str">
        <f t="shared" si="93"/>
        <v>Out/25</v>
      </c>
    </row>
    <row r="3864" spans="2:18" ht="15.75" customHeight="1">
      <c r="B3864" s="54">
        <v>45948</v>
      </c>
      <c r="C3864" s="55" t="s">
        <v>478</v>
      </c>
      <c r="D3864" s="55">
        <v>2025</v>
      </c>
      <c r="E3864" s="56">
        <v>4</v>
      </c>
      <c r="F3864" s="58" t="s">
        <v>391</v>
      </c>
      <c r="G3864" s="57" t="s">
        <v>46</v>
      </c>
      <c r="H3864" s="58" t="s">
        <v>220</v>
      </c>
      <c r="I3864" s="59" t="s">
        <v>42</v>
      </c>
      <c r="J3864" s="96">
        <v>1.25</v>
      </c>
      <c r="K3864" s="60">
        <f t="shared" si="91"/>
        <v>5</v>
      </c>
      <c r="L3864" s="60"/>
      <c r="M3864" s="55" t="s">
        <v>43</v>
      </c>
      <c r="N3864" s="60">
        <f t="shared" si="88"/>
        <v>5</v>
      </c>
      <c r="O3864" s="54">
        <v>45951</v>
      </c>
      <c r="P3864" s="97">
        <v>0</v>
      </c>
      <c r="R3864" t="str">
        <f t="shared" si="93"/>
        <v>Out/25</v>
      </c>
    </row>
    <row r="3865" spans="2:18" ht="15.75" customHeight="1">
      <c r="B3865" s="54">
        <v>45948</v>
      </c>
      <c r="C3865" s="55" t="s">
        <v>478</v>
      </c>
      <c r="D3865" s="55">
        <v>2025</v>
      </c>
      <c r="E3865" s="56">
        <v>1</v>
      </c>
      <c r="F3865" s="58" t="s">
        <v>744</v>
      </c>
      <c r="G3865" s="57" t="s">
        <v>46</v>
      </c>
      <c r="H3865" s="58" t="s">
        <v>220</v>
      </c>
      <c r="I3865" s="59" t="s">
        <v>42</v>
      </c>
      <c r="J3865" s="96">
        <v>6</v>
      </c>
      <c r="K3865" s="60">
        <f t="shared" si="91"/>
        <v>6</v>
      </c>
      <c r="L3865" s="60"/>
      <c r="M3865" s="55" t="s">
        <v>43</v>
      </c>
      <c r="N3865" s="60">
        <f t="shared" si="88"/>
        <v>6</v>
      </c>
      <c r="O3865" s="54">
        <v>45951</v>
      </c>
      <c r="P3865" s="97">
        <v>0</v>
      </c>
      <c r="R3865" t="str">
        <f t="shared" si="93"/>
        <v>Out/25</v>
      </c>
    </row>
    <row r="3866" spans="2:18" ht="15.75" customHeight="1">
      <c r="B3866" s="54">
        <v>45948</v>
      </c>
      <c r="C3866" s="55" t="s">
        <v>478</v>
      </c>
      <c r="D3866" s="55">
        <v>2025</v>
      </c>
      <c r="E3866" s="56">
        <v>7</v>
      </c>
      <c r="F3866" s="58" t="s">
        <v>64</v>
      </c>
      <c r="G3866" s="57" t="s">
        <v>46</v>
      </c>
      <c r="H3866" s="58" t="s">
        <v>65</v>
      </c>
      <c r="I3866" s="59" t="s">
        <v>42</v>
      </c>
      <c r="J3866" s="96">
        <v>32.99</v>
      </c>
      <c r="K3866" s="60">
        <f t="shared" si="91"/>
        <v>230.93</v>
      </c>
      <c r="L3866" s="60"/>
      <c r="M3866" s="55" t="s">
        <v>43</v>
      </c>
      <c r="N3866" s="60">
        <f t="shared" si="88"/>
        <v>230.93</v>
      </c>
      <c r="O3866" s="54">
        <v>45961</v>
      </c>
      <c r="P3866" s="97">
        <v>25064</v>
      </c>
      <c r="R3866" t="str">
        <f t="shared" si="93"/>
        <v>Out/25</v>
      </c>
    </row>
    <row r="3867" spans="2:18" ht="15.75" customHeight="1">
      <c r="B3867" s="54">
        <v>45948</v>
      </c>
      <c r="C3867" s="55" t="s">
        <v>478</v>
      </c>
      <c r="D3867" s="55">
        <v>2025</v>
      </c>
      <c r="E3867" s="56">
        <v>4</v>
      </c>
      <c r="F3867" s="58" t="s">
        <v>66</v>
      </c>
      <c r="G3867" s="57" t="s">
        <v>46</v>
      </c>
      <c r="H3867" s="58" t="s">
        <v>65</v>
      </c>
      <c r="I3867" s="59" t="s">
        <v>42</v>
      </c>
      <c r="J3867" s="96">
        <v>27.99</v>
      </c>
      <c r="K3867" s="60">
        <f t="shared" si="91"/>
        <v>111.96</v>
      </c>
      <c r="L3867" s="60"/>
      <c r="M3867" s="55" t="s">
        <v>43</v>
      </c>
      <c r="N3867" s="60">
        <f t="shared" si="88"/>
        <v>111.96</v>
      </c>
      <c r="O3867" s="54">
        <v>45961</v>
      </c>
      <c r="P3867" s="97">
        <v>25064</v>
      </c>
      <c r="R3867" t="str">
        <f t="shared" si="93"/>
        <v>Out/25</v>
      </c>
    </row>
    <row r="3868" spans="2:18" ht="15.75" customHeight="1">
      <c r="B3868" s="54">
        <v>45948</v>
      </c>
      <c r="C3868" s="55" t="s">
        <v>478</v>
      </c>
      <c r="D3868" s="55">
        <v>2025</v>
      </c>
      <c r="E3868" s="56">
        <v>4</v>
      </c>
      <c r="F3868" s="58" t="s">
        <v>1201</v>
      </c>
      <c r="G3868" s="57" t="s">
        <v>46</v>
      </c>
      <c r="H3868" s="58" t="s">
        <v>65</v>
      </c>
      <c r="I3868" s="59" t="s">
        <v>42</v>
      </c>
      <c r="J3868" s="96">
        <v>29.99</v>
      </c>
      <c r="K3868" s="60">
        <f t="shared" si="91"/>
        <v>119.96</v>
      </c>
      <c r="L3868" s="60"/>
      <c r="M3868" s="55" t="s">
        <v>43</v>
      </c>
      <c r="N3868" s="60">
        <f t="shared" si="88"/>
        <v>119.96</v>
      </c>
      <c r="O3868" s="54">
        <v>45961</v>
      </c>
      <c r="P3868" s="97">
        <v>25064</v>
      </c>
      <c r="R3868" t="str">
        <f t="shared" si="93"/>
        <v>Out/25</v>
      </c>
    </row>
    <row r="3869" spans="2:18" ht="15.75" customHeight="1">
      <c r="B3869" s="54">
        <v>45948</v>
      </c>
      <c r="C3869" s="55" t="s">
        <v>478</v>
      </c>
      <c r="D3869" s="55">
        <v>2025</v>
      </c>
      <c r="E3869" s="56">
        <v>3</v>
      </c>
      <c r="F3869" s="58" t="s">
        <v>1036</v>
      </c>
      <c r="G3869" s="57" t="s">
        <v>46</v>
      </c>
      <c r="H3869" s="58" t="s">
        <v>65</v>
      </c>
      <c r="I3869" s="59" t="s">
        <v>42</v>
      </c>
      <c r="J3869" s="96">
        <v>36.99</v>
      </c>
      <c r="K3869" s="60">
        <f t="shared" si="91"/>
        <v>110.97</v>
      </c>
      <c r="L3869" s="60"/>
      <c r="M3869" s="55" t="s">
        <v>43</v>
      </c>
      <c r="N3869" s="60">
        <f t="shared" si="88"/>
        <v>110.97</v>
      </c>
      <c r="O3869" s="54">
        <v>45961</v>
      </c>
      <c r="P3869" s="97">
        <v>25064</v>
      </c>
      <c r="R3869" t="str">
        <f t="shared" si="93"/>
        <v>Out/25</v>
      </c>
    </row>
    <row r="3870" spans="2:18" ht="15.75" customHeight="1">
      <c r="B3870" s="54">
        <v>45949</v>
      </c>
      <c r="C3870" s="55" t="s">
        <v>478</v>
      </c>
      <c r="D3870" s="55">
        <v>2025</v>
      </c>
      <c r="E3870" s="56">
        <v>1</v>
      </c>
      <c r="F3870" s="58" t="s">
        <v>1085</v>
      </c>
      <c r="G3870" s="57" t="s">
        <v>108</v>
      </c>
      <c r="H3870" s="58" t="s">
        <v>694</v>
      </c>
      <c r="I3870" s="59" t="s">
        <v>42</v>
      </c>
      <c r="J3870" s="96">
        <v>1100</v>
      </c>
      <c r="K3870" s="60">
        <f t="shared" si="91"/>
        <v>1100</v>
      </c>
      <c r="L3870" s="60"/>
      <c r="M3870" s="55" t="s">
        <v>43</v>
      </c>
      <c r="N3870" s="60">
        <f t="shared" si="88"/>
        <v>1100</v>
      </c>
      <c r="O3870" s="54">
        <v>45949</v>
      </c>
      <c r="P3870" s="97">
        <v>0</v>
      </c>
      <c r="R3870" t="str">
        <f t="shared" si="93"/>
        <v>Out/25</v>
      </c>
    </row>
    <row r="3871" spans="2:18" ht="15.75" customHeight="1">
      <c r="B3871" s="54">
        <v>45949</v>
      </c>
      <c r="C3871" s="55" t="s">
        <v>478</v>
      </c>
      <c r="D3871" s="55">
        <v>2025</v>
      </c>
      <c r="E3871" s="56">
        <v>1</v>
      </c>
      <c r="F3871" s="58" t="s">
        <v>1215</v>
      </c>
      <c r="G3871" s="57" t="s">
        <v>49</v>
      </c>
      <c r="H3871" s="58" t="s">
        <v>1216</v>
      </c>
      <c r="I3871" s="59" t="s">
        <v>42</v>
      </c>
      <c r="J3871" s="96">
        <v>86</v>
      </c>
      <c r="K3871" s="60">
        <f t="shared" si="91"/>
        <v>86</v>
      </c>
      <c r="L3871" s="60"/>
      <c r="M3871" s="55" t="s">
        <v>43</v>
      </c>
      <c r="N3871" s="60">
        <f t="shared" si="88"/>
        <v>86</v>
      </c>
      <c r="O3871" s="54">
        <v>45951</v>
      </c>
      <c r="P3871" s="97">
        <v>0</v>
      </c>
      <c r="R3871" t="str">
        <f t="shared" si="93"/>
        <v>Out/25</v>
      </c>
    </row>
    <row r="3872" spans="2:18" ht="15.75" customHeight="1">
      <c r="B3872" s="54">
        <v>45950</v>
      </c>
      <c r="C3872" s="55" t="s">
        <v>478</v>
      </c>
      <c r="D3872" s="55">
        <v>2025</v>
      </c>
      <c r="E3872" s="56">
        <v>2</v>
      </c>
      <c r="F3872" s="58" t="s">
        <v>741</v>
      </c>
      <c r="G3872" s="57" t="s">
        <v>40</v>
      </c>
      <c r="H3872" s="58" t="s">
        <v>181</v>
      </c>
      <c r="I3872" s="59" t="s">
        <v>42</v>
      </c>
      <c r="J3872" s="96">
        <v>225</v>
      </c>
      <c r="K3872" s="60">
        <f t="shared" si="91"/>
        <v>450</v>
      </c>
      <c r="L3872" s="60"/>
      <c r="M3872" s="55" t="s">
        <v>51</v>
      </c>
      <c r="N3872" s="60">
        <f t="shared" si="88"/>
        <v>450</v>
      </c>
      <c r="O3872" s="54">
        <v>45965</v>
      </c>
      <c r="P3872" s="97">
        <v>7287</v>
      </c>
      <c r="R3872" t="str">
        <f t="shared" si="93"/>
        <v>Out/25</v>
      </c>
    </row>
    <row r="3873" spans="2:18" ht="15.75" customHeight="1">
      <c r="B3873" s="54">
        <v>45950</v>
      </c>
      <c r="C3873" s="55" t="s">
        <v>478</v>
      </c>
      <c r="D3873" s="55">
        <v>2025</v>
      </c>
      <c r="E3873" s="56">
        <v>6</v>
      </c>
      <c r="F3873" s="58" t="s">
        <v>649</v>
      </c>
      <c r="G3873" s="57" t="s">
        <v>96</v>
      </c>
      <c r="H3873" s="58" t="s">
        <v>570</v>
      </c>
      <c r="I3873" s="59" t="s">
        <v>42</v>
      </c>
      <c r="J3873" s="96">
        <v>18.12</v>
      </c>
      <c r="K3873" s="60">
        <f t="shared" si="91"/>
        <v>108.72</v>
      </c>
      <c r="L3873" s="60"/>
      <c r="M3873" s="55" t="s">
        <v>51</v>
      </c>
      <c r="N3873" s="60">
        <f t="shared" si="88"/>
        <v>108.72</v>
      </c>
      <c r="O3873" s="54">
        <v>45956</v>
      </c>
      <c r="P3873" s="97">
        <v>692495</v>
      </c>
      <c r="R3873" t="str">
        <f t="shared" si="93"/>
        <v>Out/25</v>
      </c>
    </row>
    <row r="3874" spans="2:18" ht="15.75" customHeight="1">
      <c r="B3874" s="54">
        <v>45950</v>
      </c>
      <c r="C3874" s="55" t="s">
        <v>478</v>
      </c>
      <c r="D3874" s="55">
        <v>2025</v>
      </c>
      <c r="E3874" s="56">
        <v>6</v>
      </c>
      <c r="F3874" s="58" t="s">
        <v>177</v>
      </c>
      <c r="G3874" s="57" t="s">
        <v>96</v>
      </c>
      <c r="H3874" s="58" t="s">
        <v>570</v>
      </c>
      <c r="I3874" s="59" t="s">
        <v>42</v>
      </c>
      <c r="J3874" s="96">
        <v>37.08</v>
      </c>
      <c r="K3874" s="60">
        <f t="shared" si="91"/>
        <v>222.48</v>
      </c>
      <c r="L3874" s="60"/>
      <c r="M3874" s="55" t="s">
        <v>51</v>
      </c>
      <c r="N3874" s="60">
        <f t="shared" si="88"/>
        <v>222.48</v>
      </c>
      <c r="O3874" s="54">
        <v>45956</v>
      </c>
      <c r="P3874" s="97">
        <v>692495</v>
      </c>
      <c r="R3874" t="str">
        <f t="shared" si="93"/>
        <v>Out/25</v>
      </c>
    </row>
    <row r="3875" spans="2:18" ht="15.75" customHeight="1">
      <c r="B3875" s="54">
        <v>45950</v>
      </c>
      <c r="C3875" s="55" t="s">
        <v>478</v>
      </c>
      <c r="D3875" s="55">
        <v>2025</v>
      </c>
      <c r="E3875" s="56">
        <v>16</v>
      </c>
      <c r="F3875" s="58" t="s">
        <v>178</v>
      </c>
      <c r="G3875" s="57" t="s">
        <v>96</v>
      </c>
      <c r="H3875" s="58" t="s">
        <v>570</v>
      </c>
      <c r="I3875" s="59" t="s">
        <v>42</v>
      </c>
      <c r="J3875" s="96">
        <v>18.54</v>
      </c>
      <c r="K3875" s="60">
        <f t="shared" si="91"/>
        <v>296.64</v>
      </c>
      <c r="L3875" s="60"/>
      <c r="M3875" s="55" t="s">
        <v>51</v>
      </c>
      <c r="N3875" s="60">
        <f t="shared" si="88"/>
        <v>296.64</v>
      </c>
      <c r="O3875" s="54">
        <v>45956</v>
      </c>
      <c r="P3875" s="97">
        <v>692495</v>
      </c>
      <c r="R3875" t="str">
        <f t="shared" si="93"/>
        <v>Out/25</v>
      </c>
    </row>
    <row r="3876" spans="2:18" ht="15.75" customHeight="1">
      <c r="B3876" s="54">
        <v>45950</v>
      </c>
      <c r="C3876" s="55" t="s">
        <v>478</v>
      </c>
      <c r="D3876" s="55">
        <v>2025</v>
      </c>
      <c r="E3876" s="56">
        <v>3</v>
      </c>
      <c r="F3876" s="58" t="s">
        <v>304</v>
      </c>
      <c r="G3876" s="57" t="s">
        <v>96</v>
      </c>
      <c r="H3876" s="58" t="s">
        <v>570</v>
      </c>
      <c r="I3876" s="59" t="s">
        <v>42</v>
      </c>
      <c r="J3876" s="96">
        <v>19.68</v>
      </c>
      <c r="K3876" s="60">
        <f t="shared" si="91"/>
        <v>59.04</v>
      </c>
      <c r="L3876" s="60"/>
      <c r="M3876" s="55" t="s">
        <v>51</v>
      </c>
      <c r="N3876" s="60">
        <f t="shared" si="88"/>
        <v>59.04</v>
      </c>
      <c r="O3876" s="54">
        <v>45956</v>
      </c>
      <c r="P3876" s="97">
        <v>692495</v>
      </c>
      <c r="R3876" t="str">
        <f t="shared" si="93"/>
        <v>Out/25</v>
      </c>
    </row>
    <row r="3877" spans="2:18" ht="15.75" customHeight="1">
      <c r="B3877" s="54">
        <v>45950</v>
      </c>
      <c r="C3877" s="55" t="s">
        <v>478</v>
      </c>
      <c r="D3877" s="55">
        <v>2025</v>
      </c>
      <c r="E3877" s="56">
        <v>2</v>
      </c>
      <c r="F3877" s="58" t="s">
        <v>305</v>
      </c>
      <c r="G3877" s="57" t="s">
        <v>96</v>
      </c>
      <c r="H3877" s="58" t="s">
        <v>570</v>
      </c>
      <c r="I3877" s="59" t="s">
        <v>42</v>
      </c>
      <c r="J3877" s="96">
        <v>18.66</v>
      </c>
      <c r="K3877" s="60">
        <f t="shared" si="91"/>
        <v>37.32</v>
      </c>
      <c r="L3877" s="60"/>
      <c r="M3877" s="55" t="s">
        <v>51</v>
      </c>
      <c r="N3877" s="60">
        <f t="shared" si="88"/>
        <v>37.32</v>
      </c>
      <c r="O3877" s="54">
        <v>45956</v>
      </c>
      <c r="P3877" s="97">
        <v>692495</v>
      </c>
      <c r="R3877" t="str">
        <f t="shared" si="93"/>
        <v>Out/25</v>
      </c>
    </row>
    <row r="3878" spans="2:18" ht="15.75" customHeight="1">
      <c r="B3878" s="54">
        <v>45950</v>
      </c>
      <c r="C3878" s="55" t="s">
        <v>478</v>
      </c>
      <c r="D3878" s="55">
        <v>2025</v>
      </c>
      <c r="E3878" s="56">
        <v>2</v>
      </c>
      <c r="F3878" s="58" t="s">
        <v>495</v>
      </c>
      <c r="G3878" s="57" t="s">
        <v>96</v>
      </c>
      <c r="H3878" s="58" t="s">
        <v>570</v>
      </c>
      <c r="I3878" s="59" t="s">
        <v>42</v>
      </c>
      <c r="J3878" s="96">
        <v>17.760000000000002</v>
      </c>
      <c r="K3878" s="60">
        <f t="shared" si="91"/>
        <v>35.520000000000003</v>
      </c>
      <c r="L3878" s="60"/>
      <c r="M3878" s="55" t="s">
        <v>51</v>
      </c>
      <c r="N3878" s="60">
        <f t="shared" si="88"/>
        <v>35.520000000000003</v>
      </c>
      <c r="O3878" s="54">
        <v>45956</v>
      </c>
      <c r="P3878" s="97">
        <v>692495</v>
      </c>
      <c r="R3878" t="str">
        <f t="shared" si="93"/>
        <v>Out/25</v>
      </c>
    </row>
    <row r="3879" spans="2:18" ht="15.75" customHeight="1">
      <c r="B3879" s="54">
        <v>45950</v>
      </c>
      <c r="C3879" s="55" t="s">
        <v>478</v>
      </c>
      <c r="D3879" s="55">
        <v>2025</v>
      </c>
      <c r="E3879" s="56">
        <v>1</v>
      </c>
      <c r="F3879" s="58" t="s">
        <v>571</v>
      </c>
      <c r="G3879" s="57" t="s">
        <v>96</v>
      </c>
      <c r="H3879" s="58" t="s">
        <v>570</v>
      </c>
      <c r="I3879" s="59" t="s">
        <v>42</v>
      </c>
      <c r="J3879" s="96">
        <v>16.02</v>
      </c>
      <c r="K3879" s="60">
        <f t="shared" si="91"/>
        <v>16.02</v>
      </c>
      <c r="L3879" s="60"/>
      <c r="M3879" s="55" t="s">
        <v>51</v>
      </c>
      <c r="N3879" s="60">
        <f t="shared" si="88"/>
        <v>16.02</v>
      </c>
      <c r="O3879" s="54">
        <v>45956</v>
      </c>
      <c r="P3879" s="97">
        <v>692495</v>
      </c>
      <c r="R3879" t="str">
        <f t="shared" si="93"/>
        <v>Out/25</v>
      </c>
    </row>
    <row r="3880" spans="2:18" ht="15.75" customHeight="1">
      <c r="B3880" s="54">
        <v>45950</v>
      </c>
      <c r="C3880" s="55" t="s">
        <v>478</v>
      </c>
      <c r="D3880" s="55">
        <v>2025</v>
      </c>
      <c r="E3880" s="56">
        <v>1</v>
      </c>
      <c r="F3880" s="58" t="s">
        <v>357</v>
      </c>
      <c r="G3880" s="57" t="s">
        <v>96</v>
      </c>
      <c r="H3880" s="58" t="s">
        <v>570</v>
      </c>
      <c r="I3880" s="59" t="s">
        <v>42</v>
      </c>
      <c r="J3880" s="96">
        <v>18.96</v>
      </c>
      <c r="K3880" s="60">
        <f t="shared" si="91"/>
        <v>18.96</v>
      </c>
      <c r="L3880" s="60"/>
      <c r="M3880" s="55" t="s">
        <v>51</v>
      </c>
      <c r="N3880" s="60">
        <f t="shared" si="88"/>
        <v>18.96</v>
      </c>
      <c r="O3880" s="54">
        <v>45956</v>
      </c>
      <c r="P3880" s="97">
        <v>692495</v>
      </c>
      <c r="R3880" t="str">
        <f t="shared" si="93"/>
        <v>Out/25</v>
      </c>
    </row>
    <row r="3881" spans="2:18" ht="15.75" customHeight="1">
      <c r="B3881" s="54">
        <v>45950</v>
      </c>
      <c r="C3881" s="55" t="s">
        <v>478</v>
      </c>
      <c r="D3881" s="55">
        <v>2025</v>
      </c>
      <c r="E3881" s="56">
        <v>4</v>
      </c>
      <c r="F3881" s="58" t="s">
        <v>201</v>
      </c>
      <c r="G3881" s="57" t="s">
        <v>96</v>
      </c>
      <c r="H3881" s="58" t="s">
        <v>570</v>
      </c>
      <c r="I3881" s="59" t="s">
        <v>42</v>
      </c>
      <c r="J3881" s="96">
        <v>17.82</v>
      </c>
      <c r="K3881" s="60">
        <f t="shared" si="91"/>
        <v>71.28</v>
      </c>
      <c r="L3881" s="60"/>
      <c r="M3881" s="55" t="s">
        <v>51</v>
      </c>
      <c r="N3881" s="60">
        <f t="shared" si="88"/>
        <v>71.28</v>
      </c>
      <c r="O3881" s="54">
        <v>45956</v>
      </c>
      <c r="P3881" s="97">
        <v>692495</v>
      </c>
      <c r="R3881" t="str">
        <f t="shared" si="93"/>
        <v>Out/25</v>
      </c>
    </row>
    <row r="3882" spans="2:18" ht="15.75" customHeight="1">
      <c r="B3882" s="54">
        <v>45950</v>
      </c>
      <c r="C3882" s="55" t="s">
        <v>478</v>
      </c>
      <c r="D3882" s="55">
        <v>2025</v>
      </c>
      <c r="E3882" s="56">
        <v>4</v>
      </c>
      <c r="F3882" s="58" t="s">
        <v>358</v>
      </c>
      <c r="G3882" s="57" t="s">
        <v>96</v>
      </c>
      <c r="H3882" s="58" t="s">
        <v>570</v>
      </c>
      <c r="I3882" s="59" t="s">
        <v>42</v>
      </c>
      <c r="J3882" s="96">
        <v>17.82</v>
      </c>
      <c r="K3882" s="60">
        <f t="shared" si="91"/>
        <v>71.28</v>
      </c>
      <c r="L3882" s="60"/>
      <c r="M3882" s="55" t="s">
        <v>51</v>
      </c>
      <c r="N3882" s="60">
        <f t="shared" si="88"/>
        <v>71.28</v>
      </c>
      <c r="O3882" s="54">
        <v>45956</v>
      </c>
      <c r="P3882" s="97">
        <v>692495</v>
      </c>
      <c r="R3882" t="str">
        <f t="shared" si="93"/>
        <v>Out/25</v>
      </c>
    </row>
    <row r="3883" spans="2:18" ht="15.75" customHeight="1">
      <c r="B3883" s="54">
        <v>45951</v>
      </c>
      <c r="C3883" s="55" t="s">
        <v>478</v>
      </c>
      <c r="D3883" s="55">
        <v>2025</v>
      </c>
      <c r="E3883" s="56">
        <v>2</v>
      </c>
      <c r="F3883" s="58" t="s">
        <v>355</v>
      </c>
      <c r="G3883" s="57" t="s">
        <v>40</v>
      </c>
      <c r="H3883" s="58" t="s">
        <v>220</v>
      </c>
      <c r="I3883" s="59" t="s">
        <v>42</v>
      </c>
      <c r="J3883" s="96">
        <v>160</v>
      </c>
      <c r="K3883" s="60">
        <f t="shared" si="91"/>
        <v>320</v>
      </c>
      <c r="L3883" s="60"/>
      <c r="M3883" s="55" t="s">
        <v>43</v>
      </c>
      <c r="N3883" s="60">
        <f t="shared" si="88"/>
        <v>320</v>
      </c>
      <c r="O3883" s="54">
        <v>45951</v>
      </c>
      <c r="P3883" s="97">
        <v>0</v>
      </c>
      <c r="R3883" t="str">
        <f t="shared" si="93"/>
        <v>Out/25</v>
      </c>
    </row>
    <row r="3884" spans="2:18" ht="15.75" customHeight="1">
      <c r="B3884" s="54">
        <v>45951</v>
      </c>
      <c r="C3884" s="55" t="s">
        <v>478</v>
      </c>
      <c r="D3884" s="55">
        <v>2025</v>
      </c>
      <c r="E3884" s="56">
        <v>5</v>
      </c>
      <c r="F3884" s="58" t="s">
        <v>985</v>
      </c>
      <c r="G3884" s="57" t="s">
        <v>40</v>
      </c>
      <c r="H3884" s="58" t="s">
        <v>220</v>
      </c>
      <c r="I3884" s="59" t="s">
        <v>42</v>
      </c>
      <c r="J3884" s="96">
        <v>2.7</v>
      </c>
      <c r="K3884" s="60">
        <f t="shared" si="91"/>
        <v>13.5</v>
      </c>
      <c r="L3884" s="60"/>
      <c r="M3884" s="55" t="s">
        <v>43</v>
      </c>
      <c r="N3884" s="60">
        <f t="shared" si="88"/>
        <v>13.5</v>
      </c>
      <c r="O3884" s="54">
        <v>45951</v>
      </c>
      <c r="P3884" s="97">
        <v>0</v>
      </c>
      <c r="R3884" t="str">
        <f t="shared" si="93"/>
        <v>Out/25</v>
      </c>
    </row>
    <row r="3885" spans="2:18" ht="15.75" customHeight="1">
      <c r="B3885" s="54">
        <v>45951</v>
      </c>
      <c r="C3885" s="55" t="s">
        <v>478</v>
      </c>
      <c r="D3885" s="55">
        <v>2025</v>
      </c>
      <c r="E3885" s="56">
        <v>6</v>
      </c>
      <c r="F3885" s="58" t="s">
        <v>836</v>
      </c>
      <c r="G3885" s="57" t="s">
        <v>40</v>
      </c>
      <c r="H3885" s="58" t="s">
        <v>220</v>
      </c>
      <c r="I3885" s="59" t="s">
        <v>42</v>
      </c>
      <c r="J3885" s="96">
        <v>0.8</v>
      </c>
      <c r="K3885" s="60">
        <f t="shared" si="91"/>
        <v>4.8000000000000007</v>
      </c>
      <c r="L3885" s="60"/>
      <c r="M3885" s="55" t="s">
        <v>43</v>
      </c>
      <c r="N3885" s="60">
        <f t="shared" si="88"/>
        <v>4.8000000000000007</v>
      </c>
      <c r="O3885" s="54">
        <v>45951</v>
      </c>
      <c r="P3885" s="97">
        <v>0</v>
      </c>
      <c r="R3885" t="str">
        <f t="shared" si="93"/>
        <v>Out/25</v>
      </c>
    </row>
    <row r="3886" spans="2:18" ht="15.75" customHeight="1">
      <c r="B3886" s="54">
        <v>45951</v>
      </c>
      <c r="C3886" s="55" t="s">
        <v>478</v>
      </c>
      <c r="D3886" s="55">
        <v>2025</v>
      </c>
      <c r="E3886" s="56">
        <v>4</v>
      </c>
      <c r="F3886" s="58" t="s">
        <v>814</v>
      </c>
      <c r="G3886" s="57" t="s">
        <v>40</v>
      </c>
      <c r="H3886" s="58" t="s">
        <v>223</v>
      </c>
      <c r="I3886" s="59" t="s">
        <v>42</v>
      </c>
      <c r="J3886" s="96">
        <v>110</v>
      </c>
      <c r="K3886" s="60">
        <f t="shared" si="91"/>
        <v>440</v>
      </c>
      <c r="L3886" s="60"/>
      <c r="M3886" s="55" t="s">
        <v>51</v>
      </c>
      <c r="N3886" s="60">
        <f t="shared" si="88"/>
        <v>440</v>
      </c>
      <c r="O3886" s="54">
        <v>45958</v>
      </c>
      <c r="P3886" s="97">
        <v>1470998</v>
      </c>
      <c r="R3886" t="str">
        <f t="shared" si="93"/>
        <v>Out/25</v>
      </c>
    </row>
    <row r="3887" spans="2:18" ht="15.75" customHeight="1">
      <c r="B3887" s="54">
        <v>45951</v>
      </c>
      <c r="C3887" s="55" t="s">
        <v>478</v>
      </c>
      <c r="D3887" s="55">
        <v>2025</v>
      </c>
      <c r="E3887" s="56">
        <v>3</v>
      </c>
      <c r="F3887" s="58" t="s">
        <v>173</v>
      </c>
      <c r="G3887" s="57" t="s">
        <v>46</v>
      </c>
      <c r="H3887" s="58" t="s">
        <v>223</v>
      </c>
      <c r="I3887" s="59" t="s">
        <v>42</v>
      </c>
      <c r="J3887" s="96">
        <v>19.989999999999998</v>
      </c>
      <c r="K3887" s="60">
        <f t="shared" si="91"/>
        <v>59.97</v>
      </c>
      <c r="L3887" s="60"/>
      <c r="M3887" s="55" t="s">
        <v>51</v>
      </c>
      <c r="N3887" s="60">
        <f t="shared" si="88"/>
        <v>59.97</v>
      </c>
      <c r="O3887" s="54">
        <v>45958</v>
      </c>
      <c r="P3887" s="97">
        <v>1470998</v>
      </c>
      <c r="R3887" t="str">
        <f t="shared" si="93"/>
        <v>Out/25</v>
      </c>
    </row>
    <row r="3888" spans="2:18" ht="15.75" customHeight="1">
      <c r="B3888" s="54">
        <v>45951</v>
      </c>
      <c r="C3888" s="55" t="s">
        <v>478</v>
      </c>
      <c r="D3888" s="55">
        <v>2025</v>
      </c>
      <c r="E3888" s="56">
        <v>6</v>
      </c>
      <c r="F3888" s="58" t="s">
        <v>760</v>
      </c>
      <c r="G3888" s="57" t="s">
        <v>46</v>
      </c>
      <c r="H3888" s="58" t="s">
        <v>223</v>
      </c>
      <c r="I3888" s="59" t="s">
        <v>42</v>
      </c>
      <c r="J3888" s="96">
        <v>19.989999999999998</v>
      </c>
      <c r="K3888" s="60">
        <f t="shared" si="91"/>
        <v>119.94</v>
      </c>
      <c r="L3888" s="60"/>
      <c r="M3888" s="55" t="s">
        <v>51</v>
      </c>
      <c r="N3888" s="60">
        <f t="shared" si="88"/>
        <v>119.94</v>
      </c>
      <c r="O3888" s="54">
        <v>45958</v>
      </c>
      <c r="P3888" s="97">
        <v>1470997</v>
      </c>
      <c r="R3888" t="str">
        <f t="shared" si="93"/>
        <v>Out/25</v>
      </c>
    </row>
    <row r="3889" spans="2:18" ht="15.75" customHeight="1">
      <c r="B3889" s="54">
        <v>45951</v>
      </c>
      <c r="C3889" s="55" t="s">
        <v>478</v>
      </c>
      <c r="D3889" s="55">
        <v>2025</v>
      </c>
      <c r="E3889" s="56">
        <v>6</v>
      </c>
      <c r="F3889" s="58" t="s">
        <v>172</v>
      </c>
      <c r="G3889" s="57" t="s">
        <v>46</v>
      </c>
      <c r="H3889" s="58" t="s">
        <v>223</v>
      </c>
      <c r="I3889" s="59" t="s">
        <v>42</v>
      </c>
      <c r="J3889" s="96">
        <v>19.989999999999998</v>
      </c>
      <c r="K3889" s="60">
        <f t="shared" si="91"/>
        <v>119.94</v>
      </c>
      <c r="L3889" s="60"/>
      <c r="M3889" s="55" t="s">
        <v>51</v>
      </c>
      <c r="N3889" s="60">
        <f t="shared" si="88"/>
        <v>119.94</v>
      </c>
      <c r="O3889" s="54">
        <v>45958</v>
      </c>
      <c r="P3889" s="97">
        <v>1470997</v>
      </c>
      <c r="R3889" t="str">
        <f t="shared" si="93"/>
        <v>Out/25</v>
      </c>
    </row>
    <row r="3890" spans="2:18" ht="15.75" customHeight="1">
      <c r="B3890" s="54">
        <v>45951</v>
      </c>
      <c r="C3890" s="55" t="s">
        <v>478</v>
      </c>
      <c r="D3890" s="55">
        <v>2025</v>
      </c>
      <c r="E3890" s="56">
        <v>5</v>
      </c>
      <c r="F3890" s="58" t="s">
        <v>173</v>
      </c>
      <c r="G3890" s="57" t="s">
        <v>46</v>
      </c>
      <c r="H3890" s="58" t="s">
        <v>223</v>
      </c>
      <c r="I3890" s="59" t="s">
        <v>42</v>
      </c>
      <c r="J3890" s="96">
        <v>19.989999999999998</v>
      </c>
      <c r="K3890" s="60">
        <f t="shared" si="91"/>
        <v>99.949999999999989</v>
      </c>
      <c r="L3890" s="60"/>
      <c r="M3890" s="55" t="s">
        <v>51</v>
      </c>
      <c r="N3890" s="60">
        <f t="shared" si="88"/>
        <v>99.949999999999989</v>
      </c>
      <c r="O3890" s="54">
        <v>45958</v>
      </c>
      <c r="P3890" s="97">
        <v>1470997</v>
      </c>
      <c r="R3890" t="str">
        <f t="shared" si="93"/>
        <v>Out/25</v>
      </c>
    </row>
    <row r="3891" spans="2:18" ht="15.75" customHeight="1">
      <c r="B3891" s="54">
        <v>45951</v>
      </c>
      <c r="C3891" s="55" t="s">
        <v>478</v>
      </c>
      <c r="D3891" s="55">
        <v>2025</v>
      </c>
      <c r="E3891" s="56">
        <v>5</v>
      </c>
      <c r="F3891" s="58" t="s">
        <v>64</v>
      </c>
      <c r="G3891" s="57" t="s">
        <v>46</v>
      </c>
      <c r="H3891" s="58" t="s">
        <v>65</v>
      </c>
      <c r="I3891" s="59" t="s">
        <v>42</v>
      </c>
      <c r="J3891" s="96">
        <v>32.99</v>
      </c>
      <c r="K3891" s="60">
        <f t="shared" si="91"/>
        <v>164.95000000000002</v>
      </c>
      <c r="L3891" s="60"/>
      <c r="M3891" s="55" t="s">
        <v>43</v>
      </c>
      <c r="N3891" s="60">
        <f t="shared" si="88"/>
        <v>164.95000000000002</v>
      </c>
      <c r="O3891" s="54">
        <v>45961</v>
      </c>
      <c r="P3891" s="97">
        <v>25145</v>
      </c>
      <c r="R3891" t="str">
        <f t="shared" si="93"/>
        <v>Out/25</v>
      </c>
    </row>
    <row r="3892" spans="2:18" ht="15.75" customHeight="1">
      <c r="B3892" s="54">
        <v>45951</v>
      </c>
      <c r="C3892" s="55" t="s">
        <v>478</v>
      </c>
      <c r="D3892" s="55">
        <v>2025</v>
      </c>
      <c r="E3892" s="56">
        <v>1</v>
      </c>
      <c r="F3892" s="58" t="s">
        <v>1217</v>
      </c>
      <c r="G3892" s="57" t="s">
        <v>46</v>
      </c>
      <c r="H3892" s="58" t="s">
        <v>307</v>
      </c>
      <c r="I3892" s="59" t="s">
        <v>42</v>
      </c>
      <c r="J3892" s="96">
        <v>236</v>
      </c>
      <c r="K3892" s="60">
        <f t="shared" si="91"/>
        <v>236</v>
      </c>
      <c r="L3892" s="60"/>
      <c r="M3892" s="55" t="s">
        <v>43</v>
      </c>
      <c r="N3892" s="60">
        <f t="shared" si="88"/>
        <v>236</v>
      </c>
      <c r="O3892" s="54">
        <v>45951</v>
      </c>
      <c r="P3892" s="97">
        <v>0</v>
      </c>
      <c r="R3892" t="str">
        <f t="shared" si="93"/>
        <v>Out/25</v>
      </c>
    </row>
    <row r="3893" spans="2:18" ht="15.75" customHeight="1">
      <c r="B3893" s="54">
        <v>45951</v>
      </c>
      <c r="C3893" s="55" t="s">
        <v>478</v>
      </c>
      <c r="D3893" s="55">
        <v>2025</v>
      </c>
      <c r="E3893" s="56">
        <v>1</v>
      </c>
      <c r="F3893" s="58" t="s">
        <v>1218</v>
      </c>
      <c r="G3893" s="57" t="s">
        <v>61</v>
      </c>
      <c r="H3893" s="58" t="s">
        <v>342</v>
      </c>
      <c r="I3893" s="59" t="s">
        <v>42</v>
      </c>
      <c r="J3893" s="96">
        <v>112</v>
      </c>
      <c r="K3893" s="60">
        <f t="shared" si="91"/>
        <v>112</v>
      </c>
      <c r="L3893" s="60"/>
      <c r="M3893" s="55" t="s">
        <v>43</v>
      </c>
      <c r="N3893" s="60">
        <f t="shared" si="88"/>
        <v>112</v>
      </c>
      <c r="O3893" s="54">
        <v>45951</v>
      </c>
      <c r="P3893" s="97">
        <v>0</v>
      </c>
      <c r="R3893" t="str">
        <f t="shared" si="93"/>
        <v>Out/25</v>
      </c>
    </row>
    <row r="3894" spans="2:18" ht="15.75" customHeight="1">
      <c r="B3894" s="54">
        <v>45951</v>
      </c>
      <c r="C3894" s="55" t="s">
        <v>478</v>
      </c>
      <c r="D3894" s="55">
        <v>2025</v>
      </c>
      <c r="E3894" s="56">
        <v>1</v>
      </c>
      <c r="F3894" s="58" t="s">
        <v>878</v>
      </c>
      <c r="G3894" s="57" t="s">
        <v>93</v>
      </c>
      <c r="H3894" s="58" t="s">
        <v>342</v>
      </c>
      <c r="I3894" s="59" t="s">
        <v>42</v>
      </c>
      <c r="J3894" s="96">
        <v>214.35</v>
      </c>
      <c r="K3894" s="60">
        <f t="shared" si="91"/>
        <v>214.35</v>
      </c>
      <c r="L3894" s="60"/>
      <c r="M3894" s="55" t="s">
        <v>43</v>
      </c>
      <c r="N3894" s="60">
        <f t="shared" si="88"/>
        <v>214.35</v>
      </c>
      <c r="O3894" s="54">
        <v>45951</v>
      </c>
      <c r="P3894" s="97">
        <v>0</v>
      </c>
      <c r="R3894" t="str">
        <f t="shared" si="93"/>
        <v>Out/25</v>
      </c>
    </row>
    <row r="3895" spans="2:18" ht="15.75" customHeight="1">
      <c r="B3895" s="54">
        <v>45951</v>
      </c>
      <c r="C3895" s="55" t="s">
        <v>478</v>
      </c>
      <c r="D3895" s="55">
        <v>2025</v>
      </c>
      <c r="E3895" s="56">
        <v>1</v>
      </c>
      <c r="F3895" s="58" t="s">
        <v>378</v>
      </c>
      <c r="G3895" s="57" t="s">
        <v>46</v>
      </c>
      <c r="H3895" s="58" t="s">
        <v>379</v>
      </c>
      <c r="I3895" s="59" t="s">
        <v>42</v>
      </c>
      <c r="J3895" s="96">
        <v>462</v>
      </c>
      <c r="K3895" s="60">
        <f t="shared" si="91"/>
        <v>462</v>
      </c>
      <c r="L3895" s="60"/>
      <c r="M3895" s="55" t="s">
        <v>43</v>
      </c>
      <c r="N3895" s="60">
        <f t="shared" si="88"/>
        <v>462</v>
      </c>
      <c r="O3895" s="54">
        <v>45951</v>
      </c>
      <c r="P3895" s="97">
        <v>0</v>
      </c>
      <c r="R3895" t="str">
        <f t="shared" si="93"/>
        <v>Out/25</v>
      </c>
    </row>
    <row r="3896" spans="2:18" ht="15.75" customHeight="1">
      <c r="B3896" s="54">
        <v>45951</v>
      </c>
      <c r="C3896" s="55" t="s">
        <v>478</v>
      </c>
      <c r="D3896" s="55">
        <v>2025</v>
      </c>
      <c r="E3896" s="56">
        <v>1</v>
      </c>
      <c r="F3896" s="58" t="s">
        <v>1219</v>
      </c>
      <c r="G3896" s="57" t="s">
        <v>61</v>
      </c>
      <c r="H3896" s="58" t="s">
        <v>1219</v>
      </c>
      <c r="I3896" s="59" t="s">
        <v>42</v>
      </c>
      <c r="J3896" s="96">
        <v>380</v>
      </c>
      <c r="K3896" s="60">
        <f t="shared" si="91"/>
        <v>380</v>
      </c>
      <c r="L3896" s="60"/>
      <c r="M3896" s="55" t="s">
        <v>43</v>
      </c>
      <c r="N3896" s="60">
        <f t="shared" si="88"/>
        <v>380</v>
      </c>
      <c r="O3896" s="54">
        <v>45951</v>
      </c>
      <c r="P3896" s="97">
        <v>0</v>
      </c>
      <c r="R3896" t="str">
        <f t="shared" si="93"/>
        <v>Out/25</v>
      </c>
    </row>
    <row r="3897" spans="2:18" ht="15.75" customHeight="1">
      <c r="B3897" s="54">
        <v>45952</v>
      </c>
      <c r="C3897" s="55" t="s">
        <v>478</v>
      </c>
      <c r="D3897" s="55">
        <v>2025</v>
      </c>
      <c r="E3897" s="56">
        <v>1</v>
      </c>
      <c r="F3897" s="58" t="s">
        <v>251</v>
      </c>
      <c r="G3897" s="57" t="s">
        <v>46</v>
      </c>
      <c r="H3897" s="58" t="s">
        <v>910</v>
      </c>
      <c r="I3897" s="59" t="s">
        <v>42</v>
      </c>
      <c r="J3897" s="96">
        <v>226</v>
      </c>
      <c r="K3897" s="60">
        <f t="shared" si="91"/>
        <v>226</v>
      </c>
      <c r="L3897" s="60"/>
      <c r="M3897" s="55" t="s">
        <v>43</v>
      </c>
      <c r="N3897" s="60">
        <f t="shared" si="88"/>
        <v>226</v>
      </c>
      <c r="O3897" s="54">
        <v>45952</v>
      </c>
      <c r="P3897" s="97">
        <v>0</v>
      </c>
      <c r="R3897" t="str">
        <f t="shared" si="93"/>
        <v>Out/25</v>
      </c>
    </row>
    <row r="3898" spans="2:18" ht="15.75" customHeight="1">
      <c r="B3898" s="54">
        <v>45952</v>
      </c>
      <c r="C3898" s="55" t="s">
        <v>478</v>
      </c>
      <c r="D3898" s="55">
        <v>2025</v>
      </c>
      <c r="E3898" s="56">
        <v>1</v>
      </c>
      <c r="F3898" s="58" t="s">
        <v>1220</v>
      </c>
      <c r="G3898" s="57" t="s">
        <v>61</v>
      </c>
      <c r="H3898" s="58" t="s">
        <v>1221</v>
      </c>
      <c r="I3898" s="59" t="s">
        <v>42</v>
      </c>
      <c r="J3898" s="96">
        <v>500</v>
      </c>
      <c r="K3898" s="60">
        <f t="shared" si="91"/>
        <v>500</v>
      </c>
      <c r="L3898" s="60"/>
      <c r="M3898" s="55" t="s">
        <v>43</v>
      </c>
      <c r="N3898" s="60">
        <f t="shared" si="88"/>
        <v>500</v>
      </c>
      <c r="O3898" s="54">
        <v>45952</v>
      </c>
      <c r="P3898" s="97">
        <v>0</v>
      </c>
      <c r="R3898" t="str">
        <f t="shared" si="93"/>
        <v>Out/25</v>
      </c>
    </row>
    <row r="3899" spans="2:18" ht="15.75" customHeight="1">
      <c r="B3899" s="54">
        <v>45952</v>
      </c>
      <c r="C3899" s="55" t="s">
        <v>478</v>
      </c>
      <c r="D3899" s="55">
        <v>2025</v>
      </c>
      <c r="E3899" s="56">
        <v>1</v>
      </c>
      <c r="F3899" s="58" t="s">
        <v>39</v>
      </c>
      <c r="G3899" s="57" t="s">
        <v>40</v>
      </c>
      <c r="H3899" s="58" t="s">
        <v>1222</v>
      </c>
      <c r="I3899" s="59" t="s">
        <v>42</v>
      </c>
      <c r="J3899" s="96">
        <v>198</v>
      </c>
      <c r="K3899" s="60">
        <f t="shared" si="91"/>
        <v>198</v>
      </c>
      <c r="L3899" s="60"/>
      <c r="M3899" s="55" t="s">
        <v>43</v>
      </c>
      <c r="N3899" s="60">
        <f t="shared" si="88"/>
        <v>198</v>
      </c>
      <c r="O3899" s="54">
        <v>45952</v>
      </c>
      <c r="P3899" s="97">
        <v>0</v>
      </c>
      <c r="R3899" t="str">
        <f t="shared" si="93"/>
        <v>Out/25</v>
      </c>
    </row>
    <row r="3900" spans="2:18" ht="15.75" customHeight="1">
      <c r="B3900" s="54">
        <v>45952</v>
      </c>
      <c r="C3900" s="55" t="s">
        <v>478</v>
      </c>
      <c r="D3900" s="55">
        <v>2025</v>
      </c>
      <c r="E3900" s="56">
        <v>1</v>
      </c>
      <c r="F3900" s="58" t="s">
        <v>95</v>
      </c>
      <c r="G3900" s="57" t="s">
        <v>40</v>
      </c>
      <c r="H3900" s="58" t="s">
        <v>899</v>
      </c>
      <c r="I3900" s="59" t="s">
        <v>42</v>
      </c>
      <c r="J3900" s="96">
        <v>433</v>
      </c>
      <c r="K3900" s="60">
        <f t="shared" si="91"/>
        <v>433</v>
      </c>
      <c r="L3900" s="60"/>
      <c r="M3900" s="55" t="s">
        <v>43</v>
      </c>
      <c r="N3900" s="60">
        <f t="shared" si="88"/>
        <v>433</v>
      </c>
      <c r="O3900" s="54">
        <v>45957</v>
      </c>
      <c r="P3900" s="97">
        <v>0</v>
      </c>
      <c r="R3900" t="str">
        <f t="shared" si="93"/>
        <v>Out/25</v>
      </c>
    </row>
    <row r="3901" spans="2:18" ht="15.75" customHeight="1">
      <c r="B3901" s="54">
        <v>45952</v>
      </c>
      <c r="C3901" s="55" t="s">
        <v>478</v>
      </c>
      <c r="D3901" s="55">
        <v>2025</v>
      </c>
      <c r="E3901" s="56">
        <v>5</v>
      </c>
      <c r="F3901" s="58" t="s">
        <v>64</v>
      </c>
      <c r="G3901" s="57" t="s">
        <v>46</v>
      </c>
      <c r="H3901" s="58" t="s">
        <v>65</v>
      </c>
      <c r="I3901" s="59" t="s">
        <v>42</v>
      </c>
      <c r="J3901" s="96">
        <v>32.99</v>
      </c>
      <c r="K3901" s="60">
        <f t="shared" si="91"/>
        <v>164.95000000000002</v>
      </c>
      <c r="L3901" s="60"/>
      <c r="M3901" s="55" t="s">
        <v>43</v>
      </c>
      <c r="N3901" s="60">
        <f t="shared" ref="N3901:N4155" si="94">K3901+L3901</f>
        <v>164.95000000000002</v>
      </c>
      <c r="O3901" s="54">
        <v>45961</v>
      </c>
      <c r="P3901" s="97">
        <v>25166</v>
      </c>
      <c r="R3901" t="str">
        <f t="shared" si="93"/>
        <v>Out/25</v>
      </c>
    </row>
    <row r="3902" spans="2:18" ht="15.75" customHeight="1">
      <c r="B3902" s="54">
        <v>45952</v>
      </c>
      <c r="C3902" s="55" t="s">
        <v>478</v>
      </c>
      <c r="D3902" s="55">
        <v>2025</v>
      </c>
      <c r="E3902" s="56">
        <v>2</v>
      </c>
      <c r="F3902" s="58" t="s">
        <v>1036</v>
      </c>
      <c r="G3902" s="57" t="s">
        <v>46</v>
      </c>
      <c r="H3902" s="58" t="s">
        <v>65</v>
      </c>
      <c r="I3902" s="59" t="s">
        <v>42</v>
      </c>
      <c r="J3902" s="96">
        <v>36.99</v>
      </c>
      <c r="K3902" s="60">
        <f t="shared" si="91"/>
        <v>73.98</v>
      </c>
      <c r="L3902" s="60"/>
      <c r="M3902" s="55" t="s">
        <v>43</v>
      </c>
      <c r="N3902" s="60">
        <f t="shared" si="94"/>
        <v>73.98</v>
      </c>
      <c r="O3902" s="54">
        <v>45961</v>
      </c>
      <c r="P3902" s="97">
        <v>25166</v>
      </c>
      <c r="R3902" t="str">
        <f t="shared" si="93"/>
        <v>Out/25</v>
      </c>
    </row>
    <row r="3903" spans="2:18" ht="15.75" customHeight="1">
      <c r="B3903" s="54">
        <v>45953</v>
      </c>
      <c r="C3903" s="55" t="s">
        <v>478</v>
      </c>
      <c r="D3903" s="55">
        <v>2025</v>
      </c>
      <c r="E3903" s="56">
        <v>1</v>
      </c>
      <c r="F3903" s="58" t="s">
        <v>1223</v>
      </c>
      <c r="G3903" s="57" t="s">
        <v>61</v>
      </c>
      <c r="H3903" s="58" t="s">
        <v>342</v>
      </c>
      <c r="I3903" s="59" t="s">
        <v>42</v>
      </c>
      <c r="J3903" s="96">
        <v>604.59</v>
      </c>
      <c r="K3903" s="60">
        <f t="shared" si="91"/>
        <v>604.59</v>
      </c>
      <c r="L3903" s="60"/>
      <c r="M3903" s="55" t="s">
        <v>43</v>
      </c>
      <c r="N3903" s="60">
        <f t="shared" si="94"/>
        <v>604.59</v>
      </c>
      <c r="O3903" s="54">
        <v>45953</v>
      </c>
      <c r="P3903" s="97">
        <v>0</v>
      </c>
      <c r="R3903" t="str">
        <f t="shared" si="93"/>
        <v>Out/25</v>
      </c>
    </row>
    <row r="3904" spans="2:18" ht="15.75" customHeight="1">
      <c r="B3904" s="54">
        <v>45953</v>
      </c>
      <c r="C3904" s="55" t="s">
        <v>478</v>
      </c>
      <c r="D3904" s="55">
        <v>2025</v>
      </c>
      <c r="E3904" s="56">
        <v>5</v>
      </c>
      <c r="F3904" s="58" t="s">
        <v>64</v>
      </c>
      <c r="G3904" s="57" t="s">
        <v>46</v>
      </c>
      <c r="H3904" s="58" t="s">
        <v>65</v>
      </c>
      <c r="I3904" s="59" t="s">
        <v>42</v>
      </c>
      <c r="J3904" s="96">
        <v>32.99</v>
      </c>
      <c r="K3904" s="60">
        <f t="shared" si="91"/>
        <v>164.95000000000002</v>
      </c>
      <c r="L3904" s="60"/>
      <c r="M3904" s="55" t="s">
        <v>43</v>
      </c>
      <c r="N3904" s="60">
        <f t="shared" si="94"/>
        <v>164.95000000000002</v>
      </c>
      <c r="O3904" s="54">
        <v>45961</v>
      </c>
      <c r="P3904" s="97">
        <v>25216</v>
      </c>
      <c r="R3904" t="str">
        <f t="shared" si="93"/>
        <v>Out/25</v>
      </c>
    </row>
    <row r="3905" spans="2:18" ht="15.75" customHeight="1">
      <c r="B3905" s="54">
        <v>45953</v>
      </c>
      <c r="C3905" s="55" t="s">
        <v>478</v>
      </c>
      <c r="D3905" s="55">
        <v>2025</v>
      </c>
      <c r="E3905" s="56">
        <v>3</v>
      </c>
      <c r="F3905" s="58" t="s">
        <v>66</v>
      </c>
      <c r="G3905" s="57" t="s">
        <v>46</v>
      </c>
      <c r="H3905" s="58" t="s">
        <v>65</v>
      </c>
      <c r="I3905" s="59" t="s">
        <v>42</v>
      </c>
      <c r="J3905" s="96">
        <v>27.99</v>
      </c>
      <c r="K3905" s="60">
        <f t="shared" si="91"/>
        <v>83.97</v>
      </c>
      <c r="L3905" s="60"/>
      <c r="M3905" s="55" t="s">
        <v>43</v>
      </c>
      <c r="N3905" s="60">
        <f t="shared" si="94"/>
        <v>83.97</v>
      </c>
      <c r="O3905" s="54">
        <v>45961</v>
      </c>
      <c r="P3905" s="97">
        <v>25216</v>
      </c>
      <c r="R3905" t="str">
        <f t="shared" si="93"/>
        <v>Out/25</v>
      </c>
    </row>
    <row r="3906" spans="2:18" ht="15.75" customHeight="1">
      <c r="B3906" s="54">
        <v>45953</v>
      </c>
      <c r="C3906" s="55" t="s">
        <v>478</v>
      </c>
      <c r="D3906" s="55">
        <v>2025</v>
      </c>
      <c r="E3906" s="56">
        <v>2</v>
      </c>
      <c r="F3906" s="58" t="s">
        <v>1201</v>
      </c>
      <c r="G3906" s="57" t="s">
        <v>46</v>
      </c>
      <c r="H3906" s="58" t="s">
        <v>65</v>
      </c>
      <c r="I3906" s="59" t="s">
        <v>42</v>
      </c>
      <c r="J3906" s="96">
        <v>29.99</v>
      </c>
      <c r="K3906" s="60">
        <f t="shared" si="91"/>
        <v>59.98</v>
      </c>
      <c r="L3906" s="60"/>
      <c r="M3906" s="55" t="s">
        <v>43</v>
      </c>
      <c r="N3906" s="60">
        <f t="shared" si="94"/>
        <v>59.98</v>
      </c>
      <c r="O3906" s="54">
        <v>45961</v>
      </c>
      <c r="P3906" s="97">
        <v>25216</v>
      </c>
      <c r="R3906" t="str">
        <f t="shared" si="93"/>
        <v>Out/25</v>
      </c>
    </row>
    <row r="3907" spans="2:18" ht="15.75" customHeight="1">
      <c r="B3907" s="54">
        <v>45953</v>
      </c>
      <c r="C3907" s="55" t="s">
        <v>478</v>
      </c>
      <c r="D3907" s="55">
        <v>2025</v>
      </c>
      <c r="E3907" s="56">
        <v>24</v>
      </c>
      <c r="F3907" s="58" t="s">
        <v>668</v>
      </c>
      <c r="G3907" s="57" t="s">
        <v>96</v>
      </c>
      <c r="H3907" s="58" t="s">
        <v>223</v>
      </c>
      <c r="I3907" s="59" t="s">
        <v>42</v>
      </c>
      <c r="J3907" s="96">
        <v>6.99</v>
      </c>
      <c r="K3907" s="60">
        <f t="shared" si="91"/>
        <v>167.76</v>
      </c>
      <c r="L3907" s="60"/>
      <c r="M3907" s="55" t="s">
        <v>43</v>
      </c>
      <c r="N3907" s="60">
        <f t="shared" si="94"/>
        <v>167.76</v>
      </c>
      <c r="O3907" s="54">
        <v>45960</v>
      </c>
      <c r="P3907" s="97">
        <v>1472394</v>
      </c>
      <c r="R3907" t="str">
        <f t="shared" ref="R3907:R3970" si="95">IF(B3907="","",PROPER(TEXT(B3907,"mmm/aa")))</f>
        <v>Out/25</v>
      </c>
    </row>
    <row r="3908" spans="2:18" ht="15.75" customHeight="1">
      <c r="B3908" s="54">
        <v>45953</v>
      </c>
      <c r="C3908" s="55" t="s">
        <v>478</v>
      </c>
      <c r="D3908" s="55">
        <v>2025</v>
      </c>
      <c r="E3908" s="56">
        <v>96</v>
      </c>
      <c r="F3908" s="58" t="s">
        <v>188</v>
      </c>
      <c r="G3908" s="57" t="s">
        <v>96</v>
      </c>
      <c r="H3908" s="58" t="s">
        <v>223</v>
      </c>
      <c r="I3908" s="59" t="s">
        <v>42</v>
      </c>
      <c r="J3908" s="96">
        <v>6.99</v>
      </c>
      <c r="K3908" s="60">
        <f t="shared" si="91"/>
        <v>671.04</v>
      </c>
      <c r="L3908" s="60"/>
      <c r="M3908" s="55" t="s">
        <v>43</v>
      </c>
      <c r="N3908" s="60">
        <f t="shared" si="94"/>
        <v>671.04</v>
      </c>
      <c r="O3908" s="54">
        <v>45960</v>
      </c>
      <c r="P3908" s="97">
        <v>1472394</v>
      </c>
      <c r="R3908" t="str">
        <f t="shared" si="95"/>
        <v>Out/25</v>
      </c>
    </row>
    <row r="3909" spans="2:18" ht="15.75" customHeight="1">
      <c r="B3909" s="54">
        <v>45953</v>
      </c>
      <c r="C3909" s="55" t="s">
        <v>478</v>
      </c>
      <c r="D3909" s="55">
        <v>2025</v>
      </c>
      <c r="E3909" s="56">
        <v>48</v>
      </c>
      <c r="F3909" s="58" t="s">
        <v>724</v>
      </c>
      <c r="G3909" s="57" t="s">
        <v>46</v>
      </c>
      <c r="H3909" s="58" t="s">
        <v>184</v>
      </c>
      <c r="I3909" s="59" t="s">
        <v>42</v>
      </c>
      <c r="J3909" s="96">
        <v>4.63</v>
      </c>
      <c r="K3909" s="60">
        <f t="shared" si="91"/>
        <v>222.24</v>
      </c>
      <c r="L3909" s="60"/>
      <c r="M3909" s="55" t="s">
        <v>51</v>
      </c>
      <c r="N3909" s="60">
        <f t="shared" si="94"/>
        <v>222.24</v>
      </c>
      <c r="O3909" s="54">
        <v>45961</v>
      </c>
      <c r="P3909" s="97">
        <v>1811745</v>
      </c>
      <c r="R3909" t="str">
        <f t="shared" si="95"/>
        <v>Out/25</v>
      </c>
    </row>
    <row r="3910" spans="2:18" ht="15.75" customHeight="1">
      <c r="B3910" s="54">
        <v>45953</v>
      </c>
      <c r="C3910" s="55" t="s">
        <v>478</v>
      </c>
      <c r="D3910" s="55">
        <v>2025</v>
      </c>
      <c r="E3910" s="56">
        <v>1</v>
      </c>
      <c r="F3910" s="58" t="s">
        <v>1095</v>
      </c>
      <c r="G3910" s="57" t="s">
        <v>46</v>
      </c>
      <c r="H3910" s="58" t="s">
        <v>184</v>
      </c>
      <c r="I3910" s="59" t="s">
        <v>42</v>
      </c>
      <c r="J3910" s="96">
        <v>205.99</v>
      </c>
      <c r="K3910" s="60">
        <f t="shared" si="91"/>
        <v>205.99</v>
      </c>
      <c r="L3910" s="60"/>
      <c r="M3910" s="55" t="s">
        <v>51</v>
      </c>
      <c r="N3910" s="60">
        <f t="shared" si="94"/>
        <v>205.99</v>
      </c>
      <c r="O3910" s="54">
        <v>45961</v>
      </c>
      <c r="P3910" s="97">
        <v>1811745</v>
      </c>
      <c r="R3910" t="str">
        <f t="shared" si="95"/>
        <v>Out/25</v>
      </c>
    </row>
    <row r="3911" spans="2:18" ht="15.75" customHeight="1">
      <c r="B3911" s="54">
        <v>45953</v>
      </c>
      <c r="C3911" s="55" t="s">
        <v>478</v>
      </c>
      <c r="D3911" s="55">
        <v>2025</v>
      </c>
      <c r="E3911" s="56">
        <v>3</v>
      </c>
      <c r="F3911" s="58" t="s">
        <v>820</v>
      </c>
      <c r="G3911" s="57" t="s">
        <v>46</v>
      </c>
      <c r="H3911" s="58" t="s">
        <v>195</v>
      </c>
      <c r="I3911" s="59" t="s">
        <v>42</v>
      </c>
      <c r="J3911" s="96">
        <v>231.6</v>
      </c>
      <c r="K3911" s="60">
        <f t="shared" si="91"/>
        <v>694.8</v>
      </c>
      <c r="L3911" s="60"/>
      <c r="M3911" s="55" t="s">
        <v>51</v>
      </c>
      <c r="N3911" s="60">
        <f t="shared" si="94"/>
        <v>694.8</v>
      </c>
      <c r="O3911" s="54">
        <v>45964</v>
      </c>
      <c r="P3911" s="97">
        <v>320185</v>
      </c>
      <c r="R3911" t="str">
        <f t="shared" si="95"/>
        <v>Out/25</v>
      </c>
    </row>
    <row r="3912" spans="2:18" ht="15.75" customHeight="1">
      <c r="B3912" s="54">
        <v>45953</v>
      </c>
      <c r="C3912" s="55" t="s">
        <v>478</v>
      </c>
      <c r="D3912" s="55">
        <v>2025</v>
      </c>
      <c r="E3912" s="56">
        <v>3</v>
      </c>
      <c r="F3912" s="58" t="s">
        <v>486</v>
      </c>
      <c r="G3912" s="57" t="s">
        <v>46</v>
      </c>
      <c r="H3912" s="58" t="s">
        <v>220</v>
      </c>
      <c r="I3912" s="59" t="s">
        <v>42</v>
      </c>
      <c r="J3912" s="96">
        <v>6</v>
      </c>
      <c r="K3912" s="60">
        <f t="shared" si="91"/>
        <v>18</v>
      </c>
      <c r="L3912" s="60"/>
      <c r="M3912" s="55" t="s">
        <v>43</v>
      </c>
      <c r="N3912" s="60">
        <f t="shared" si="94"/>
        <v>18</v>
      </c>
      <c r="O3912" s="54">
        <v>45961</v>
      </c>
      <c r="P3912" s="97">
        <v>0</v>
      </c>
      <c r="R3912" t="str">
        <f t="shared" si="95"/>
        <v>Out/25</v>
      </c>
    </row>
    <row r="3913" spans="2:18" ht="15.75" customHeight="1">
      <c r="B3913" s="54">
        <v>45953</v>
      </c>
      <c r="C3913" s="55" t="s">
        <v>478</v>
      </c>
      <c r="D3913" s="55">
        <v>2025</v>
      </c>
      <c r="E3913" s="56">
        <v>2</v>
      </c>
      <c r="F3913" s="58" t="s">
        <v>391</v>
      </c>
      <c r="G3913" s="57" t="s">
        <v>46</v>
      </c>
      <c r="H3913" s="58" t="s">
        <v>220</v>
      </c>
      <c r="I3913" s="59" t="s">
        <v>42</v>
      </c>
      <c r="J3913" s="96">
        <v>7</v>
      </c>
      <c r="K3913" s="60">
        <f t="shared" si="91"/>
        <v>14</v>
      </c>
      <c r="L3913" s="60"/>
      <c r="M3913" s="55" t="s">
        <v>43</v>
      </c>
      <c r="N3913" s="60">
        <f t="shared" si="94"/>
        <v>14</v>
      </c>
      <c r="O3913" s="54">
        <v>45961</v>
      </c>
      <c r="P3913" s="97">
        <v>0</v>
      </c>
      <c r="R3913" t="str">
        <f t="shared" si="95"/>
        <v>Out/25</v>
      </c>
    </row>
    <row r="3914" spans="2:18" ht="15.75" customHeight="1">
      <c r="B3914" s="54">
        <v>45953</v>
      </c>
      <c r="C3914" s="55" t="s">
        <v>478</v>
      </c>
      <c r="D3914" s="55">
        <v>2025</v>
      </c>
      <c r="E3914" s="56">
        <v>2</v>
      </c>
      <c r="F3914" s="58" t="s">
        <v>638</v>
      </c>
      <c r="G3914" s="57" t="s">
        <v>46</v>
      </c>
      <c r="H3914" s="58" t="s">
        <v>220</v>
      </c>
      <c r="I3914" s="59" t="s">
        <v>42</v>
      </c>
      <c r="J3914" s="96">
        <v>5</v>
      </c>
      <c r="K3914" s="60">
        <f t="shared" si="91"/>
        <v>10</v>
      </c>
      <c r="L3914" s="60"/>
      <c r="M3914" s="55" t="s">
        <v>43</v>
      </c>
      <c r="N3914" s="60">
        <f t="shared" si="94"/>
        <v>10</v>
      </c>
      <c r="O3914" s="54">
        <v>45961</v>
      </c>
      <c r="P3914" s="97">
        <v>0</v>
      </c>
      <c r="R3914" t="str">
        <f t="shared" si="95"/>
        <v>Out/25</v>
      </c>
    </row>
    <row r="3915" spans="2:18" ht="15.75" customHeight="1">
      <c r="B3915" s="54">
        <v>45953</v>
      </c>
      <c r="C3915" s="55" t="s">
        <v>478</v>
      </c>
      <c r="D3915" s="55">
        <v>2025</v>
      </c>
      <c r="E3915" s="56">
        <v>1</v>
      </c>
      <c r="F3915" s="58" t="s">
        <v>455</v>
      </c>
      <c r="G3915" s="57" t="s">
        <v>46</v>
      </c>
      <c r="H3915" s="58" t="s">
        <v>220</v>
      </c>
      <c r="I3915" s="59" t="s">
        <v>42</v>
      </c>
      <c r="J3915" s="96">
        <v>3.5</v>
      </c>
      <c r="K3915" s="60">
        <f t="shared" si="91"/>
        <v>3.5</v>
      </c>
      <c r="L3915" s="60"/>
      <c r="M3915" s="55" t="s">
        <v>43</v>
      </c>
      <c r="N3915" s="60">
        <f t="shared" si="94"/>
        <v>3.5</v>
      </c>
      <c r="O3915" s="54">
        <v>45961</v>
      </c>
      <c r="P3915" s="97">
        <v>0</v>
      </c>
      <c r="R3915" t="str">
        <f t="shared" si="95"/>
        <v>Out/25</v>
      </c>
    </row>
    <row r="3916" spans="2:18" ht="15.75" customHeight="1">
      <c r="B3916" s="54">
        <v>45953</v>
      </c>
      <c r="C3916" s="55" t="s">
        <v>478</v>
      </c>
      <c r="D3916" s="55">
        <v>2025</v>
      </c>
      <c r="E3916" s="56">
        <v>2</v>
      </c>
      <c r="F3916" s="58" t="s">
        <v>985</v>
      </c>
      <c r="G3916" s="57" t="s">
        <v>46</v>
      </c>
      <c r="H3916" s="58" t="s">
        <v>220</v>
      </c>
      <c r="I3916" s="59" t="s">
        <v>42</v>
      </c>
      <c r="J3916" s="96">
        <v>3</v>
      </c>
      <c r="K3916" s="60">
        <f t="shared" si="91"/>
        <v>6</v>
      </c>
      <c r="L3916" s="60"/>
      <c r="M3916" s="55" t="s">
        <v>43</v>
      </c>
      <c r="N3916" s="60">
        <f t="shared" si="94"/>
        <v>6</v>
      </c>
      <c r="O3916" s="54">
        <v>45961</v>
      </c>
      <c r="P3916" s="97">
        <v>0</v>
      </c>
      <c r="R3916" t="str">
        <f t="shared" si="95"/>
        <v>Out/25</v>
      </c>
    </row>
    <row r="3917" spans="2:18" ht="15.75" customHeight="1">
      <c r="B3917" s="54">
        <v>45954</v>
      </c>
      <c r="C3917" s="55" t="s">
        <v>478</v>
      </c>
      <c r="D3917" s="55">
        <v>2025</v>
      </c>
      <c r="E3917" s="56">
        <v>1</v>
      </c>
      <c r="F3917" s="58" t="s">
        <v>1224</v>
      </c>
      <c r="G3917" s="57" t="s">
        <v>108</v>
      </c>
      <c r="H3917" s="58" t="s">
        <v>1225</v>
      </c>
      <c r="I3917" s="59" t="s">
        <v>42</v>
      </c>
      <c r="J3917" s="96">
        <v>1200</v>
      </c>
      <c r="K3917" s="60">
        <f t="shared" si="91"/>
        <v>1200</v>
      </c>
      <c r="L3917" s="60"/>
      <c r="M3917" s="55" t="s">
        <v>43</v>
      </c>
      <c r="N3917" s="60">
        <f t="shared" si="94"/>
        <v>1200</v>
      </c>
      <c r="O3917" s="54">
        <v>45954</v>
      </c>
      <c r="P3917" s="97">
        <v>0</v>
      </c>
      <c r="R3917" t="str">
        <f t="shared" si="95"/>
        <v>Out/25</v>
      </c>
    </row>
    <row r="3918" spans="2:18" ht="15.75" customHeight="1">
      <c r="B3918" s="54">
        <v>45954</v>
      </c>
      <c r="C3918" s="55" t="s">
        <v>478</v>
      </c>
      <c r="D3918" s="55">
        <v>2025</v>
      </c>
      <c r="E3918" s="56">
        <v>10</v>
      </c>
      <c r="F3918" s="58" t="s">
        <v>81</v>
      </c>
      <c r="G3918" s="57" t="s">
        <v>77</v>
      </c>
      <c r="H3918" s="58" t="s">
        <v>78</v>
      </c>
      <c r="I3918" s="59" t="s">
        <v>42</v>
      </c>
      <c r="J3918" s="96">
        <v>510</v>
      </c>
      <c r="K3918" s="60">
        <f t="shared" si="91"/>
        <v>5100</v>
      </c>
      <c r="L3918" s="60"/>
      <c r="M3918" s="55" t="s">
        <v>43</v>
      </c>
      <c r="N3918" s="60">
        <f t="shared" si="94"/>
        <v>5100</v>
      </c>
      <c r="O3918" s="54">
        <v>45957</v>
      </c>
      <c r="P3918" s="97">
        <v>0</v>
      </c>
      <c r="R3918" t="str">
        <f t="shared" si="95"/>
        <v>Out/25</v>
      </c>
    </row>
    <row r="3919" spans="2:18" ht="15.75" customHeight="1">
      <c r="B3919" s="54">
        <v>45954</v>
      </c>
      <c r="C3919" s="55" t="s">
        <v>478</v>
      </c>
      <c r="D3919" s="55">
        <v>2025</v>
      </c>
      <c r="E3919" s="56">
        <v>1</v>
      </c>
      <c r="F3919" s="58" t="s">
        <v>75</v>
      </c>
      <c r="G3919" s="57" t="s">
        <v>77</v>
      </c>
      <c r="H3919" s="58" t="s">
        <v>78</v>
      </c>
      <c r="I3919" s="59" t="s">
        <v>42</v>
      </c>
      <c r="J3919" s="96">
        <v>435</v>
      </c>
      <c r="K3919" s="60">
        <f t="shared" si="91"/>
        <v>435</v>
      </c>
      <c r="L3919" s="60"/>
      <c r="M3919" s="55" t="s">
        <v>43</v>
      </c>
      <c r="N3919" s="60">
        <f t="shared" si="94"/>
        <v>435</v>
      </c>
      <c r="O3919" s="54">
        <v>45957</v>
      </c>
      <c r="P3919" s="97">
        <v>0</v>
      </c>
      <c r="R3919" t="str">
        <f t="shared" si="95"/>
        <v>Out/25</v>
      </c>
    </row>
    <row r="3920" spans="2:18" ht="15.75" customHeight="1">
      <c r="B3920" s="54">
        <v>45954</v>
      </c>
      <c r="C3920" s="55" t="s">
        <v>478</v>
      </c>
      <c r="D3920" s="55">
        <v>2025</v>
      </c>
      <c r="E3920" s="56">
        <v>6</v>
      </c>
      <c r="F3920" s="58" t="s">
        <v>64</v>
      </c>
      <c r="G3920" s="57" t="s">
        <v>46</v>
      </c>
      <c r="H3920" s="58" t="s">
        <v>65</v>
      </c>
      <c r="I3920" s="59" t="s">
        <v>42</v>
      </c>
      <c r="J3920" s="96">
        <v>32.99</v>
      </c>
      <c r="K3920" s="60">
        <f t="shared" si="91"/>
        <v>197.94</v>
      </c>
      <c r="L3920" s="60"/>
      <c r="M3920" s="55" t="s">
        <v>43</v>
      </c>
      <c r="N3920" s="60">
        <f t="shared" si="94"/>
        <v>197.94</v>
      </c>
      <c r="O3920" s="54">
        <v>45961</v>
      </c>
      <c r="P3920" s="97">
        <v>25233</v>
      </c>
      <c r="R3920" t="str">
        <f t="shared" si="95"/>
        <v>Out/25</v>
      </c>
    </row>
    <row r="3921" spans="2:18" ht="15.75" customHeight="1">
      <c r="B3921" s="54">
        <v>45954</v>
      </c>
      <c r="C3921" s="55" t="s">
        <v>478</v>
      </c>
      <c r="D3921" s="55">
        <v>2025</v>
      </c>
      <c r="E3921" s="56">
        <v>2</v>
      </c>
      <c r="F3921" s="58" t="s">
        <v>66</v>
      </c>
      <c r="G3921" s="57" t="s">
        <v>46</v>
      </c>
      <c r="H3921" s="58" t="s">
        <v>65</v>
      </c>
      <c r="I3921" s="59" t="s">
        <v>42</v>
      </c>
      <c r="J3921" s="96">
        <v>27.99</v>
      </c>
      <c r="K3921" s="60">
        <f t="shared" si="91"/>
        <v>55.98</v>
      </c>
      <c r="L3921" s="60"/>
      <c r="M3921" s="55" t="s">
        <v>43</v>
      </c>
      <c r="N3921" s="60">
        <f t="shared" si="94"/>
        <v>55.98</v>
      </c>
      <c r="O3921" s="54">
        <v>45961</v>
      </c>
      <c r="P3921" s="97">
        <v>25233</v>
      </c>
      <c r="R3921" t="str">
        <f t="shared" si="95"/>
        <v>Out/25</v>
      </c>
    </row>
    <row r="3922" spans="2:18" ht="15.75" customHeight="1">
      <c r="B3922" s="54">
        <v>45954</v>
      </c>
      <c r="C3922" s="55" t="s">
        <v>478</v>
      </c>
      <c r="D3922" s="55">
        <v>2025</v>
      </c>
      <c r="E3922" s="56">
        <v>3</v>
      </c>
      <c r="F3922" s="58" t="s">
        <v>1201</v>
      </c>
      <c r="G3922" s="57" t="s">
        <v>46</v>
      </c>
      <c r="H3922" s="58" t="s">
        <v>65</v>
      </c>
      <c r="I3922" s="59" t="s">
        <v>42</v>
      </c>
      <c r="J3922" s="96">
        <v>29.99</v>
      </c>
      <c r="K3922" s="60">
        <f t="shared" si="91"/>
        <v>89.97</v>
      </c>
      <c r="L3922" s="60"/>
      <c r="M3922" s="55" t="s">
        <v>43</v>
      </c>
      <c r="N3922" s="60">
        <f t="shared" si="94"/>
        <v>89.97</v>
      </c>
      <c r="O3922" s="54">
        <v>45961</v>
      </c>
      <c r="P3922" s="97">
        <v>25233</v>
      </c>
      <c r="R3922" t="str">
        <f t="shared" si="95"/>
        <v>Out/25</v>
      </c>
    </row>
    <row r="3923" spans="2:18" ht="15.75" customHeight="1">
      <c r="B3923" s="54">
        <v>45954</v>
      </c>
      <c r="C3923" s="55" t="s">
        <v>478</v>
      </c>
      <c r="D3923" s="55">
        <v>2025</v>
      </c>
      <c r="E3923" s="56">
        <v>2</v>
      </c>
      <c r="F3923" s="58" t="s">
        <v>1036</v>
      </c>
      <c r="G3923" s="57" t="s">
        <v>46</v>
      </c>
      <c r="H3923" s="58" t="s">
        <v>65</v>
      </c>
      <c r="I3923" s="59" t="s">
        <v>42</v>
      </c>
      <c r="J3923" s="96">
        <v>36.99</v>
      </c>
      <c r="K3923" s="60">
        <f t="shared" si="91"/>
        <v>73.98</v>
      </c>
      <c r="L3923" s="60"/>
      <c r="M3923" s="55" t="s">
        <v>43</v>
      </c>
      <c r="N3923" s="60">
        <f t="shared" si="94"/>
        <v>73.98</v>
      </c>
      <c r="O3923" s="54">
        <v>45961</v>
      </c>
      <c r="P3923" s="97">
        <v>25233</v>
      </c>
      <c r="R3923" t="str">
        <f t="shared" si="95"/>
        <v>Out/25</v>
      </c>
    </row>
    <row r="3924" spans="2:18" ht="15.75" customHeight="1">
      <c r="B3924" s="54">
        <v>45955</v>
      </c>
      <c r="C3924" s="55" t="s">
        <v>478</v>
      </c>
      <c r="D3924" s="55">
        <v>2025</v>
      </c>
      <c r="E3924" s="56">
        <v>9</v>
      </c>
      <c r="F3924" s="58" t="s">
        <v>64</v>
      </c>
      <c r="G3924" s="57" t="s">
        <v>46</v>
      </c>
      <c r="H3924" s="58" t="s">
        <v>65</v>
      </c>
      <c r="I3924" s="59" t="s">
        <v>42</v>
      </c>
      <c r="J3924" s="96">
        <v>32.99</v>
      </c>
      <c r="K3924" s="60">
        <f t="shared" si="91"/>
        <v>296.91000000000003</v>
      </c>
      <c r="L3924" s="60"/>
      <c r="M3924" s="55" t="s">
        <v>51</v>
      </c>
      <c r="N3924" s="60">
        <f t="shared" si="94"/>
        <v>296.91000000000003</v>
      </c>
      <c r="O3924" s="54">
        <v>45963</v>
      </c>
      <c r="P3924" s="97">
        <v>25287</v>
      </c>
      <c r="R3924" t="str">
        <f t="shared" si="95"/>
        <v>Out/25</v>
      </c>
    </row>
    <row r="3925" spans="2:18" ht="15.75" customHeight="1">
      <c r="B3925" s="54">
        <v>45955</v>
      </c>
      <c r="C3925" s="55" t="s">
        <v>478</v>
      </c>
      <c r="D3925" s="55">
        <v>2025</v>
      </c>
      <c r="E3925" s="56">
        <v>4</v>
      </c>
      <c r="F3925" s="58" t="s">
        <v>66</v>
      </c>
      <c r="G3925" s="57" t="s">
        <v>46</v>
      </c>
      <c r="H3925" s="58" t="s">
        <v>65</v>
      </c>
      <c r="I3925" s="59" t="s">
        <v>42</v>
      </c>
      <c r="J3925" s="96">
        <v>27.99</v>
      </c>
      <c r="K3925" s="60">
        <f t="shared" si="91"/>
        <v>111.96</v>
      </c>
      <c r="L3925" s="60"/>
      <c r="M3925" s="55" t="s">
        <v>51</v>
      </c>
      <c r="N3925" s="60">
        <f t="shared" si="94"/>
        <v>111.96</v>
      </c>
      <c r="O3925" s="54">
        <v>45963</v>
      </c>
      <c r="P3925" s="97">
        <v>25287</v>
      </c>
      <c r="R3925" t="str">
        <f t="shared" si="95"/>
        <v>Out/25</v>
      </c>
    </row>
    <row r="3926" spans="2:18" ht="15.75" customHeight="1">
      <c r="B3926" s="54">
        <v>45955</v>
      </c>
      <c r="C3926" s="55" t="s">
        <v>478</v>
      </c>
      <c r="D3926" s="55">
        <v>2025</v>
      </c>
      <c r="E3926" s="56">
        <v>3</v>
      </c>
      <c r="F3926" s="58" t="s">
        <v>1201</v>
      </c>
      <c r="G3926" s="57" t="s">
        <v>46</v>
      </c>
      <c r="H3926" s="58" t="s">
        <v>65</v>
      </c>
      <c r="I3926" s="59" t="s">
        <v>42</v>
      </c>
      <c r="J3926" s="96">
        <v>29.99</v>
      </c>
      <c r="K3926" s="60">
        <f t="shared" si="91"/>
        <v>89.97</v>
      </c>
      <c r="L3926" s="60"/>
      <c r="M3926" s="55" t="s">
        <v>51</v>
      </c>
      <c r="N3926" s="60">
        <f t="shared" si="94"/>
        <v>89.97</v>
      </c>
      <c r="O3926" s="54">
        <v>45963</v>
      </c>
      <c r="P3926" s="97">
        <v>25287</v>
      </c>
      <c r="R3926" t="str">
        <f t="shared" si="95"/>
        <v>Out/25</v>
      </c>
    </row>
    <row r="3927" spans="2:18" ht="15.75" customHeight="1">
      <c r="B3927" s="54">
        <v>45955</v>
      </c>
      <c r="C3927" s="55" t="s">
        <v>478</v>
      </c>
      <c r="D3927" s="55">
        <v>2025</v>
      </c>
      <c r="E3927" s="56">
        <v>3</v>
      </c>
      <c r="F3927" s="58" t="s">
        <v>1036</v>
      </c>
      <c r="G3927" s="57" t="s">
        <v>46</v>
      </c>
      <c r="H3927" s="58" t="s">
        <v>65</v>
      </c>
      <c r="I3927" s="59" t="s">
        <v>42</v>
      </c>
      <c r="J3927" s="96">
        <v>38.99</v>
      </c>
      <c r="K3927" s="60">
        <f t="shared" si="91"/>
        <v>116.97</v>
      </c>
      <c r="L3927" s="60"/>
      <c r="M3927" s="55" t="s">
        <v>51</v>
      </c>
      <c r="N3927" s="60">
        <f t="shared" si="94"/>
        <v>116.97</v>
      </c>
      <c r="O3927" s="54">
        <v>45963</v>
      </c>
      <c r="P3927" s="97">
        <v>25287</v>
      </c>
      <c r="R3927" t="str">
        <f t="shared" si="95"/>
        <v>Out/25</v>
      </c>
    </row>
    <row r="3928" spans="2:18" ht="15.75" customHeight="1">
      <c r="B3928" s="54">
        <v>45956</v>
      </c>
      <c r="C3928" s="55" t="s">
        <v>478</v>
      </c>
      <c r="D3928" s="55">
        <v>2025</v>
      </c>
      <c r="E3928" s="56">
        <v>1</v>
      </c>
      <c r="F3928" s="58" t="s">
        <v>1085</v>
      </c>
      <c r="G3928" s="57" t="s">
        <v>108</v>
      </c>
      <c r="H3928" s="58" t="s">
        <v>416</v>
      </c>
      <c r="I3928" s="59" t="s">
        <v>42</v>
      </c>
      <c r="J3928" s="96">
        <v>700</v>
      </c>
      <c r="K3928" s="60">
        <f t="shared" si="91"/>
        <v>700</v>
      </c>
      <c r="L3928" s="60"/>
      <c r="M3928" s="55" t="s">
        <v>43</v>
      </c>
      <c r="N3928" s="60">
        <f t="shared" si="94"/>
        <v>700</v>
      </c>
      <c r="O3928" s="54">
        <v>45956</v>
      </c>
      <c r="P3928" s="97">
        <v>0</v>
      </c>
      <c r="R3928" t="str">
        <f t="shared" si="95"/>
        <v>Out/25</v>
      </c>
    </row>
    <row r="3929" spans="2:18" ht="15.75" customHeight="1">
      <c r="B3929" s="54">
        <v>45957</v>
      </c>
      <c r="C3929" s="55" t="s">
        <v>478</v>
      </c>
      <c r="D3929" s="55">
        <v>2025</v>
      </c>
      <c r="E3929" s="56">
        <v>2</v>
      </c>
      <c r="F3929" s="58" t="s">
        <v>573</v>
      </c>
      <c r="G3929" s="57" t="s">
        <v>96</v>
      </c>
      <c r="H3929" s="58" t="s">
        <v>570</v>
      </c>
      <c r="I3929" s="59" t="s">
        <v>42</v>
      </c>
      <c r="J3929" s="96">
        <v>20.88</v>
      </c>
      <c r="K3929" s="60">
        <f t="shared" si="91"/>
        <v>41.76</v>
      </c>
      <c r="L3929" s="60"/>
      <c r="M3929" s="55" t="s">
        <v>51</v>
      </c>
      <c r="N3929" s="60">
        <f t="shared" si="94"/>
        <v>41.76</v>
      </c>
      <c r="O3929" s="54">
        <v>45963</v>
      </c>
      <c r="P3929" s="97">
        <v>694653</v>
      </c>
      <c r="R3929" t="str">
        <f t="shared" si="95"/>
        <v>Out/25</v>
      </c>
    </row>
    <row r="3930" spans="2:18" ht="15.75" customHeight="1">
      <c r="B3930" s="54">
        <v>45957</v>
      </c>
      <c r="C3930" s="55" t="s">
        <v>478</v>
      </c>
      <c r="D3930" s="55">
        <v>2025</v>
      </c>
      <c r="E3930" s="56">
        <v>8</v>
      </c>
      <c r="F3930" s="58" t="s">
        <v>572</v>
      </c>
      <c r="G3930" s="57" t="s">
        <v>96</v>
      </c>
      <c r="H3930" s="58" t="s">
        <v>570</v>
      </c>
      <c r="I3930" s="59" t="s">
        <v>42</v>
      </c>
      <c r="J3930" s="96">
        <v>18.12</v>
      </c>
      <c r="K3930" s="60">
        <f t="shared" si="91"/>
        <v>144.96</v>
      </c>
      <c r="L3930" s="60"/>
      <c r="M3930" s="55" t="s">
        <v>51</v>
      </c>
      <c r="N3930" s="60">
        <f t="shared" si="94"/>
        <v>144.96</v>
      </c>
      <c r="O3930" s="54">
        <v>45963</v>
      </c>
      <c r="P3930" s="97">
        <v>694653</v>
      </c>
      <c r="R3930" t="str">
        <f t="shared" si="95"/>
        <v>Out/25</v>
      </c>
    </row>
    <row r="3931" spans="2:18" ht="15.75" customHeight="1">
      <c r="B3931" s="54">
        <v>45957</v>
      </c>
      <c r="C3931" s="55" t="s">
        <v>478</v>
      </c>
      <c r="D3931" s="55">
        <v>2025</v>
      </c>
      <c r="E3931" s="56">
        <v>9</v>
      </c>
      <c r="F3931" s="58" t="s">
        <v>904</v>
      </c>
      <c r="G3931" s="57" t="s">
        <v>96</v>
      </c>
      <c r="H3931" s="58" t="s">
        <v>570</v>
      </c>
      <c r="I3931" s="59" t="s">
        <v>42</v>
      </c>
      <c r="J3931" s="96">
        <v>35.4</v>
      </c>
      <c r="K3931" s="60">
        <f t="shared" si="91"/>
        <v>318.59999999999997</v>
      </c>
      <c r="L3931" s="60"/>
      <c r="M3931" s="55" t="s">
        <v>51</v>
      </c>
      <c r="N3931" s="60">
        <f t="shared" si="94"/>
        <v>318.59999999999997</v>
      </c>
      <c r="O3931" s="54">
        <v>45963</v>
      </c>
      <c r="P3931" s="97">
        <v>694653</v>
      </c>
      <c r="R3931" t="str">
        <f t="shared" si="95"/>
        <v>Out/25</v>
      </c>
    </row>
    <row r="3932" spans="2:18" ht="15.75" customHeight="1">
      <c r="B3932" s="54">
        <v>45957</v>
      </c>
      <c r="C3932" s="55" t="s">
        <v>478</v>
      </c>
      <c r="D3932" s="55">
        <v>2025</v>
      </c>
      <c r="E3932" s="56">
        <v>17</v>
      </c>
      <c r="F3932" s="58" t="s">
        <v>615</v>
      </c>
      <c r="G3932" s="57" t="s">
        <v>96</v>
      </c>
      <c r="H3932" s="58" t="s">
        <v>570</v>
      </c>
      <c r="I3932" s="59" t="s">
        <v>42</v>
      </c>
      <c r="J3932" s="96">
        <v>17.7</v>
      </c>
      <c r="K3932" s="60">
        <f t="shared" si="91"/>
        <v>300.89999999999998</v>
      </c>
      <c r="L3932" s="60"/>
      <c r="M3932" s="55" t="s">
        <v>51</v>
      </c>
      <c r="N3932" s="60">
        <f t="shared" si="94"/>
        <v>300.89999999999998</v>
      </c>
      <c r="O3932" s="54">
        <v>45963</v>
      </c>
      <c r="P3932" s="97">
        <v>694653</v>
      </c>
      <c r="R3932" t="str">
        <f t="shared" si="95"/>
        <v>Out/25</v>
      </c>
    </row>
    <row r="3933" spans="2:18" ht="15.75" customHeight="1">
      <c r="B3933" s="54">
        <v>45957</v>
      </c>
      <c r="C3933" s="55" t="s">
        <v>478</v>
      </c>
      <c r="D3933" s="55">
        <v>2025</v>
      </c>
      <c r="E3933" s="56">
        <v>3</v>
      </c>
      <c r="F3933" s="58" t="s">
        <v>200</v>
      </c>
      <c r="G3933" s="57" t="s">
        <v>96</v>
      </c>
      <c r="H3933" s="58" t="s">
        <v>570</v>
      </c>
      <c r="I3933" s="59" t="s">
        <v>42</v>
      </c>
      <c r="J3933" s="96">
        <v>17.760000000000002</v>
      </c>
      <c r="K3933" s="60">
        <f t="shared" si="91"/>
        <v>53.28</v>
      </c>
      <c r="L3933" s="60"/>
      <c r="M3933" s="55" t="s">
        <v>51</v>
      </c>
      <c r="N3933" s="60">
        <f t="shared" si="94"/>
        <v>53.28</v>
      </c>
      <c r="O3933" s="54">
        <v>45963</v>
      </c>
      <c r="P3933" s="97">
        <v>694653</v>
      </c>
      <c r="R3933" t="str">
        <f t="shared" si="95"/>
        <v>Out/25</v>
      </c>
    </row>
    <row r="3934" spans="2:18" ht="15.75" customHeight="1">
      <c r="B3934" s="54">
        <v>45957</v>
      </c>
      <c r="C3934" s="55" t="s">
        <v>478</v>
      </c>
      <c r="D3934" s="55">
        <v>2025</v>
      </c>
      <c r="E3934" s="56">
        <v>2</v>
      </c>
      <c r="F3934" s="58" t="s">
        <v>495</v>
      </c>
      <c r="G3934" s="57" t="s">
        <v>96</v>
      </c>
      <c r="H3934" s="58" t="s">
        <v>570</v>
      </c>
      <c r="I3934" s="59" t="s">
        <v>42</v>
      </c>
      <c r="J3934" s="96">
        <v>17.760000000000002</v>
      </c>
      <c r="K3934" s="60">
        <f t="shared" si="91"/>
        <v>35.520000000000003</v>
      </c>
      <c r="L3934" s="60"/>
      <c r="M3934" s="55" t="s">
        <v>51</v>
      </c>
      <c r="N3934" s="60">
        <f t="shared" si="94"/>
        <v>35.520000000000003</v>
      </c>
      <c r="O3934" s="54">
        <v>45963</v>
      </c>
      <c r="P3934" s="97">
        <v>694653</v>
      </c>
      <c r="R3934" t="str">
        <f t="shared" si="95"/>
        <v>Out/25</v>
      </c>
    </row>
    <row r="3935" spans="2:18" ht="15.75" customHeight="1">
      <c r="B3935" s="54">
        <v>45957</v>
      </c>
      <c r="C3935" s="55" t="s">
        <v>478</v>
      </c>
      <c r="D3935" s="55">
        <v>2025</v>
      </c>
      <c r="E3935" s="56">
        <v>2</v>
      </c>
      <c r="F3935" s="58" t="s">
        <v>571</v>
      </c>
      <c r="G3935" s="57" t="s">
        <v>96</v>
      </c>
      <c r="H3935" s="58" t="s">
        <v>570</v>
      </c>
      <c r="I3935" s="59" t="s">
        <v>42</v>
      </c>
      <c r="J3935" s="96">
        <v>16.02</v>
      </c>
      <c r="K3935" s="60">
        <f t="shared" si="91"/>
        <v>32.04</v>
      </c>
      <c r="L3935" s="60"/>
      <c r="M3935" s="55" t="s">
        <v>51</v>
      </c>
      <c r="N3935" s="60">
        <f t="shared" si="94"/>
        <v>32.04</v>
      </c>
      <c r="O3935" s="54">
        <v>45963</v>
      </c>
      <c r="P3935" s="97">
        <v>694653</v>
      </c>
      <c r="R3935" t="str">
        <f t="shared" si="95"/>
        <v>Out/25</v>
      </c>
    </row>
    <row r="3936" spans="2:18" ht="15.75" customHeight="1">
      <c r="B3936" s="54">
        <v>45957</v>
      </c>
      <c r="C3936" s="55" t="s">
        <v>478</v>
      </c>
      <c r="D3936" s="55">
        <v>2025</v>
      </c>
      <c r="E3936" s="56">
        <v>6</v>
      </c>
      <c r="F3936" s="58" t="s">
        <v>201</v>
      </c>
      <c r="G3936" s="57" t="s">
        <v>96</v>
      </c>
      <c r="H3936" s="58" t="s">
        <v>570</v>
      </c>
      <c r="I3936" s="59" t="s">
        <v>42</v>
      </c>
      <c r="J3936" s="96">
        <v>17.82</v>
      </c>
      <c r="K3936" s="60">
        <f t="shared" si="91"/>
        <v>106.92</v>
      </c>
      <c r="L3936" s="60"/>
      <c r="M3936" s="55" t="s">
        <v>51</v>
      </c>
      <c r="N3936" s="60">
        <f t="shared" si="94"/>
        <v>106.92</v>
      </c>
      <c r="O3936" s="54">
        <v>45963</v>
      </c>
      <c r="P3936" s="97">
        <v>694653</v>
      </c>
      <c r="R3936" t="str">
        <f t="shared" si="95"/>
        <v>Out/25</v>
      </c>
    </row>
    <row r="3937" spans="2:18" ht="15.75" customHeight="1">
      <c r="B3937" s="54">
        <v>45957</v>
      </c>
      <c r="C3937" s="55" t="s">
        <v>478</v>
      </c>
      <c r="D3937" s="55">
        <v>2025</v>
      </c>
      <c r="E3937" s="56">
        <v>4</v>
      </c>
      <c r="F3937" s="58" t="s">
        <v>358</v>
      </c>
      <c r="G3937" s="57" t="s">
        <v>96</v>
      </c>
      <c r="H3937" s="58" t="s">
        <v>570</v>
      </c>
      <c r="I3937" s="59" t="s">
        <v>42</v>
      </c>
      <c r="J3937" s="96">
        <v>19</v>
      </c>
      <c r="K3937" s="60">
        <f t="shared" si="91"/>
        <v>76</v>
      </c>
      <c r="L3937" s="60"/>
      <c r="M3937" s="55" t="s">
        <v>51</v>
      </c>
      <c r="N3937" s="60">
        <f t="shared" si="94"/>
        <v>76</v>
      </c>
      <c r="O3937" s="54">
        <v>45963</v>
      </c>
      <c r="P3937" s="97">
        <v>694653</v>
      </c>
      <c r="R3937" t="str">
        <f t="shared" si="95"/>
        <v>Out/25</v>
      </c>
    </row>
    <row r="3938" spans="2:18" ht="15.75" customHeight="1">
      <c r="B3938" s="54">
        <v>45957</v>
      </c>
      <c r="C3938" s="55" t="s">
        <v>478</v>
      </c>
      <c r="D3938" s="55">
        <v>2025</v>
      </c>
      <c r="E3938" s="56">
        <v>2</v>
      </c>
      <c r="F3938" s="58" t="s">
        <v>1075</v>
      </c>
      <c r="G3938" s="57" t="s">
        <v>40</v>
      </c>
      <c r="H3938" s="58" t="s">
        <v>181</v>
      </c>
      <c r="I3938" s="59" t="s">
        <v>42</v>
      </c>
      <c r="J3938" s="96">
        <v>225</v>
      </c>
      <c r="K3938" s="60">
        <f t="shared" si="91"/>
        <v>450</v>
      </c>
      <c r="L3938" s="60"/>
      <c r="M3938" s="55" t="s">
        <v>51</v>
      </c>
      <c r="N3938" s="60">
        <f t="shared" si="94"/>
        <v>450</v>
      </c>
      <c r="O3938" s="54">
        <v>45972</v>
      </c>
      <c r="P3938" s="97">
        <v>7330</v>
      </c>
      <c r="R3938" t="str">
        <f t="shared" si="95"/>
        <v>Out/25</v>
      </c>
    </row>
    <row r="3939" spans="2:18" ht="15.75" customHeight="1">
      <c r="B3939" s="54">
        <v>45958</v>
      </c>
      <c r="C3939" s="55" t="s">
        <v>478</v>
      </c>
      <c r="D3939" s="55">
        <v>2025</v>
      </c>
      <c r="E3939" s="56">
        <v>5</v>
      </c>
      <c r="F3939" s="58" t="s">
        <v>64</v>
      </c>
      <c r="G3939" s="57" t="s">
        <v>46</v>
      </c>
      <c r="H3939" s="58" t="s">
        <v>65</v>
      </c>
      <c r="I3939" s="59" t="s">
        <v>42</v>
      </c>
      <c r="J3939" s="96">
        <v>32.99</v>
      </c>
      <c r="K3939" s="60">
        <f t="shared" si="91"/>
        <v>164.95000000000002</v>
      </c>
      <c r="L3939" s="60"/>
      <c r="M3939" s="55" t="s">
        <v>43</v>
      </c>
      <c r="N3939" s="60">
        <f t="shared" si="94"/>
        <v>164.95000000000002</v>
      </c>
      <c r="O3939" s="54">
        <v>45961</v>
      </c>
      <c r="P3939" s="97">
        <v>25345</v>
      </c>
      <c r="R3939" t="str">
        <f t="shared" si="95"/>
        <v>Out/25</v>
      </c>
    </row>
    <row r="3940" spans="2:18" ht="15.75" customHeight="1">
      <c r="B3940" s="54">
        <v>45958</v>
      </c>
      <c r="C3940" s="55" t="s">
        <v>478</v>
      </c>
      <c r="D3940" s="55">
        <v>2025</v>
      </c>
      <c r="E3940" s="56">
        <v>2</v>
      </c>
      <c r="F3940" s="58" t="s">
        <v>1036</v>
      </c>
      <c r="G3940" s="57" t="s">
        <v>46</v>
      </c>
      <c r="H3940" s="58" t="s">
        <v>65</v>
      </c>
      <c r="I3940" s="59" t="s">
        <v>42</v>
      </c>
      <c r="J3940" s="96">
        <v>36.99</v>
      </c>
      <c r="K3940" s="60">
        <f t="shared" si="91"/>
        <v>73.98</v>
      </c>
      <c r="L3940" s="60"/>
      <c r="M3940" s="55" t="s">
        <v>43</v>
      </c>
      <c r="N3940" s="60">
        <f t="shared" si="94"/>
        <v>73.98</v>
      </c>
      <c r="O3940" s="54">
        <v>45961</v>
      </c>
      <c r="P3940" s="97">
        <v>25345</v>
      </c>
      <c r="R3940" t="str">
        <f t="shared" si="95"/>
        <v>Out/25</v>
      </c>
    </row>
    <row r="3941" spans="2:18" ht="15.75" customHeight="1">
      <c r="B3941" s="54">
        <v>45958</v>
      </c>
      <c r="C3941" s="55" t="s">
        <v>478</v>
      </c>
      <c r="D3941" s="55">
        <v>2025</v>
      </c>
      <c r="E3941" s="56">
        <v>11.2</v>
      </c>
      <c r="F3941" s="58" t="s">
        <v>488</v>
      </c>
      <c r="G3941" s="57" t="s">
        <v>46</v>
      </c>
      <c r="H3941" s="58" t="s">
        <v>250</v>
      </c>
      <c r="I3941" s="59" t="s">
        <v>42</v>
      </c>
      <c r="J3941" s="96">
        <v>33.590000000000003</v>
      </c>
      <c r="K3941" s="60">
        <f t="shared" si="91"/>
        <v>376.20800000000003</v>
      </c>
      <c r="L3941" s="60"/>
      <c r="M3941" s="55" t="s">
        <v>51</v>
      </c>
      <c r="N3941" s="60">
        <f t="shared" si="94"/>
        <v>376.20800000000003</v>
      </c>
      <c r="O3941" s="54">
        <v>45964</v>
      </c>
      <c r="P3941" s="97">
        <v>2627984</v>
      </c>
      <c r="R3941" t="str">
        <f t="shared" si="95"/>
        <v>Out/25</v>
      </c>
    </row>
    <row r="3942" spans="2:18" ht="15.75" customHeight="1">
      <c r="B3942" s="54">
        <v>45958</v>
      </c>
      <c r="C3942" s="55" t="s">
        <v>478</v>
      </c>
      <c r="D3942" s="55">
        <v>2025</v>
      </c>
      <c r="E3942" s="56">
        <v>2</v>
      </c>
      <c r="F3942" s="58" t="s">
        <v>820</v>
      </c>
      <c r="G3942" s="57" t="s">
        <v>46</v>
      </c>
      <c r="H3942" s="58" t="s">
        <v>195</v>
      </c>
      <c r="I3942" s="59" t="s">
        <v>42</v>
      </c>
      <c r="J3942" s="96">
        <v>231.6</v>
      </c>
      <c r="K3942" s="60">
        <f t="shared" si="91"/>
        <v>463.2</v>
      </c>
      <c r="L3942" s="60"/>
      <c r="M3942" s="55" t="s">
        <v>51</v>
      </c>
      <c r="N3942" s="60">
        <f t="shared" si="94"/>
        <v>463.2</v>
      </c>
      <c r="O3942" s="54">
        <v>45967</v>
      </c>
      <c r="P3942" s="97">
        <v>320699</v>
      </c>
      <c r="R3942" t="str">
        <f t="shared" si="95"/>
        <v>Out/25</v>
      </c>
    </row>
    <row r="3943" spans="2:18" ht="15.75" customHeight="1">
      <c r="B3943" s="54">
        <v>45958</v>
      </c>
      <c r="C3943" s="55" t="s">
        <v>478</v>
      </c>
      <c r="D3943" s="55">
        <v>2025</v>
      </c>
      <c r="E3943" s="56">
        <v>1</v>
      </c>
      <c r="F3943" s="58" t="s">
        <v>1138</v>
      </c>
      <c r="G3943" s="57" t="s">
        <v>53</v>
      </c>
      <c r="H3943" s="58" t="s">
        <v>790</v>
      </c>
      <c r="I3943" s="59" t="s">
        <v>42</v>
      </c>
      <c r="J3943" s="96">
        <v>48.91</v>
      </c>
      <c r="K3943" s="60">
        <f t="shared" si="91"/>
        <v>48.91</v>
      </c>
      <c r="L3943" s="60"/>
      <c r="M3943" s="55" t="s">
        <v>51</v>
      </c>
      <c r="N3943" s="60">
        <f t="shared" si="94"/>
        <v>48.91</v>
      </c>
      <c r="O3943" s="54">
        <v>45972</v>
      </c>
      <c r="P3943" s="97">
        <v>1481927</v>
      </c>
      <c r="R3943" t="str">
        <f t="shared" si="95"/>
        <v>Out/25</v>
      </c>
    </row>
    <row r="3944" spans="2:18" ht="15.75" customHeight="1">
      <c r="B3944" s="54">
        <v>45958</v>
      </c>
      <c r="C3944" s="55" t="s">
        <v>478</v>
      </c>
      <c r="D3944" s="55">
        <v>2025</v>
      </c>
      <c r="E3944" s="56">
        <v>1</v>
      </c>
      <c r="F3944" s="58" t="s">
        <v>953</v>
      </c>
      <c r="G3944" s="57" t="s">
        <v>53</v>
      </c>
      <c r="H3944" s="58" t="s">
        <v>790</v>
      </c>
      <c r="I3944" s="59" t="s">
        <v>42</v>
      </c>
      <c r="J3944" s="96">
        <v>69.72</v>
      </c>
      <c r="K3944" s="60">
        <f t="shared" si="91"/>
        <v>69.72</v>
      </c>
      <c r="L3944" s="60"/>
      <c r="M3944" s="55" t="s">
        <v>51</v>
      </c>
      <c r="N3944" s="60">
        <f t="shared" si="94"/>
        <v>69.72</v>
      </c>
      <c r="O3944" s="54">
        <v>45972</v>
      </c>
      <c r="P3944" s="97">
        <v>1481927</v>
      </c>
      <c r="R3944" t="str">
        <f t="shared" si="95"/>
        <v>Out/25</v>
      </c>
    </row>
    <row r="3945" spans="2:18" ht="15.75" customHeight="1">
      <c r="B3945" s="54">
        <v>45958</v>
      </c>
      <c r="C3945" s="55" t="s">
        <v>478</v>
      </c>
      <c r="D3945" s="55">
        <v>2025</v>
      </c>
      <c r="E3945" s="56">
        <v>1</v>
      </c>
      <c r="F3945" s="58" t="s">
        <v>1226</v>
      </c>
      <c r="G3945" s="57" t="s">
        <v>53</v>
      </c>
      <c r="H3945" s="58" t="s">
        <v>790</v>
      </c>
      <c r="I3945" s="59" t="s">
        <v>42</v>
      </c>
      <c r="J3945" s="96">
        <v>46.8</v>
      </c>
      <c r="K3945" s="60">
        <f t="shared" si="91"/>
        <v>46.8</v>
      </c>
      <c r="L3945" s="60"/>
      <c r="M3945" s="55" t="s">
        <v>51</v>
      </c>
      <c r="N3945" s="60">
        <f t="shared" si="94"/>
        <v>46.8</v>
      </c>
      <c r="O3945" s="54">
        <v>45972</v>
      </c>
      <c r="P3945" s="97">
        <v>1481927</v>
      </c>
      <c r="R3945" t="str">
        <f t="shared" si="95"/>
        <v>Out/25</v>
      </c>
    </row>
    <row r="3946" spans="2:18" ht="15.75" customHeight="1">
      <c r="B3946" s="54">
        <v>45958</v>
      </c>
      <c r="C3946" s="55" t="s">
        <v>478</v>
      </c>
      <c r="D3946" s="55">
        <v>2025</v>
      </c>
      <c r="E3946" s="56">
        <v>2</v>
      </c>
      <c r="F3946" s="58" t="s">
        <v>914</v>
      </c>
      <c r="G3946" s="57" t="s">
        <v>93</v>
      </c>
      <c r="H3946" s="58" t="s">
        <v>790</v>
      </c>
      <c r="I3946" s="59" t="s">
        <v>42</v>
      </c>
      <c r="J3946" s="96">
        <v>57.5</v>
      </c>
      <c r="K3946" s="60">
        <f t="shared" si="91"/>
        <v>115</v>
      </c>
      <c r="L3946" s="60"/>
      <c r="M3946" s="55" t="s">
        <v>51</v>
      </c>
      <c r="N3946" s="60">
        <f t="shared" si="94"/>
        <v>115</v>
      </c>
      <c r="O3946" s="54">
        <v>45972</v>
      </c>
      <c r="P3946" s="97">
        <v>1481927</v>
      </c>
      <c r="R3946" t="str">
        <f t="shared" si="95"/>
        <v>Out/25</v>
      </c>
    </row>
    <row r="3947" spans="2:18" ht="15.75" customHeight="1">
      <c r="B3947" s="54">
        <v>45958</v>
      </c>
      <c r="C3947" s="55" t="s">
        <v>478</v>
      </c>
      <c r="D3947" s="55">
        <v>2025</v>
      </c>
      <c r="E3947" s="56">
        <v>1</v>
      </c>
      <c r="F3947" s="58" t="s">
        <v>714</v>
      </c>
      <c r="G3947" s="57" t="s">
        <v>46</v>
      </c>
      <c r="H3947" s="58" t="s">
        <v>790</v>
      </c>
      <c r="I3947" s="59" t="s">
        <v>42</v>
      </c>
      <c r="J3947" s="96">
        <v>120.08</v>
      </c>
      <c r="K3947" s="60">
        <f t="shared" si="91"/>
        <v>120.08</v>
      </c>
      <c r="L3947" s="60"/>
      <c r="M3947" s="55" t="s">
        <v>51</v>
      </c>
      <c r="N3947" s="60">
        <f t="shared" si="94"/>
        <v>120.08</v>
      </c>
      <c r="O3947" s="54">
        <v>45972</v>
      </c>
      <c r="P3947" s="97">
        <v>1481927</v>
      </c>
      <c r="R3947" t="str">
        <f t="shared" si="95"/>
        <v>Out/25</v>
      </c>
    </row>
    <row r="3948" spans="2:18" ht="15.75" customHeight="1">
      <c r="B3948" s="54">
        <v>45958</v>
      </c>
      <c r="C3948" s="55" t="s">
        <v>478</v>
      </c>
      <c r="D3948" s="55">
        <v>2025</v>
      </c>
      <c r="E3948" s="56">
        <v>2</v>
      </c>
      <c r="F3948" s="58" t="s">
        <v>642</v>
      </c>
      <c r="G3948" s="57" t="s">
        <v>46</v>
      </c>
      <c r="H3948" s="58" t="s">
        <v>790</v>
      </c>
      <c r="I3948" s="59" t="s">
        <v>42</v>
      </c>
      <c r="J3948" s="96">
        <v>58.58</v>
      </c>
      <c r="K3948" s="60">
        <f t="shared" si="91"/>
        <v>117.16</v>
      </c>
      <c r="L3948" s="60"/>
      <c r="M3948" s="55" t="s">
        <v>51</v>
      </c>
      <c r="N3948" s="60">
        <f t="shared" si="94"/>
        <v>117.16</v>
      </c>
      <c r="O3948" s="54">
        <v>45972</v>
      </c>
      <c r="P3948" s="97">
        <v>1481943</v>
      </c>
      <c r="R3948" t="str">
        <f t="shared" si="95"/>
        <v>Out/25</v>
      </c>
    </row>
    <row r="3949" spans="2:18" ht="15.75" customHeight="1">
      <c r="B3949" s="54">
        <v>45958</v>
      </c>
      <c r="C3949" s="55" t="s">
        <v>478</v>
      </c>
      <c r="D3949" s="55">
        <v>2025</v>
      </c>
      <c r="E3949" s="56">
        <v>1</v>
      </c>
      <c r="F3949" s="58" t="s">
        <v>1095</v>
      </c>
      <c r="G3949" s="57" t="s">
        <v>46</v>
      </c>
      <c r="H3949" s="58" t="s">
        <v>70</v>
      </c>
      <c r="I3949" s="59" t="s">
        <v>42</v>
      </c>
      <c r="J3949" s="96">
        <v>218.62799999999999</v>
      </c>
      <c r="K3949" s="60">
        <f t="shared" si="91"/>
        <v>218.62799999999999</v>
      </c>
      <c r="L3949" s="60"/>
      <c r="M3949" s="55" t="s">
        <v>51</v>
      </c>
      <c r="N3949" s="60">
        <f t="shared" si="94"/>
        <v>218.62799999999999</v>
      </c>
      <c r="O3949" s="54">
        <v>45972</v>
      </c>
      <c r="P3949" s="97">
        <v>40319</v>
      </c>
      <c r="R3949" t="str">
        <f t="shared" si="95"/>
        <v>Out/25</v>
      </c>
    </row>
    <row r="3950" spans="2:18" ht="15.75" customHeight="1">
      <c r="B3950" s="54">
        <v>45959</v>
      </c>
      <c r="C3950" s="55" t="s">
        <v>478</v>
      </c>
      <c r="D3950" s="55">
        <v>2025</v>
      </c>
      <c r="E3950" s="56">
        <v>6</v>
      </c>
      <c r="F3950" s="58" t="s">
        <v>95</v>
      </c>
      <c r="G3950" s="57" t="s">
        <v>40</v>
      </c>
      <c r="H3950" s="58" t="s">
        <v>223</v>
      </c>
      <c r="I3950" s="59" t="s">
        <v>42</v>
      </c>
      <c r="J3950" s="96">
        <v>49</v>
      </c>
      <c r="K3950" s="60">
        <f t="shared" si="91"/>
        <v>294</v>
      </c>
      <c r="L3950" s="60"/>
      <c r="M3950" s="55" t="s">
        <v>51</v>
      </c>
      <c r="N3950" s="60">
        <f t="shared" si="94"/>
        <v>294</v>
      </c>
      <c r="O3950" s="54">
        <v>45966</v>
      </c>
      <c r="P3950" s="97">
        <v>1474627</v>
      </c>
      <c r="R3950" t="str">
        <f t="shared" si="95"/>
        <v>Out/25</v>
      </c>
    </row>
    <row r="3951" spans="2:18" ht="15.75" customHeight="1">
      <c r="B3951" s="54">
        <v>45959</v>
      </c>
      <c r="C3951" s="55" t="s">
        <v>478</v>
      </c>
      <c r="D3951" s="55">
        <v>2025</v>
      </c>
      <c r="E3951" s="56">
        <v>3</v>
      </c>
      <c r="F3951" s="58" t="s">
        <v>814</v>
      </c>
      <c r="G3951" s="57" t="s">
        <v>40</v>
      </c>
      <c r="H3951" s="58" t="s">
        <v>223</v>
      </c>
      <c r="I3951" s="59" t="s">
        <v>42</v>
      </c>
      <c r="J3951" s="96">
        <v>110</v>
      </c>
      <c r="K3951" s="60">
        <f t="shared" si="91"/>
        <v>330</v>
      </c>
      <c r="L3951" s="60"/>
      <c r="M3951" s="55" t="s">
        <v>51</v>
      </c>
      <c r="N3951" s="60">
        <f t="shared" si="94"/>
        <v>330</v>
      </c>
      <c r="O3951" s="54">
        <v>45966</v>
      </c>
      <c r="P3951" s="97">
        <v>1474627</v>
      </c>
      <c r="R3951" t="str">
        <f t="shared" si="95"/>
        <v>Out/25</v>
      </c>
    </row>
    <row r="3952" spans="2:18" ht="15.75" customHeight="1">
      <c r="B3952" s="54">
        <v>45959</v>
      </c>
      <c r="C3952" s="55" t="s">
        <v>478</v>
      </c>
      <c r="D3952" s="55">
        <v>2025</v>
      </c>
      <c r="E3952" s="56">
        <v>24</v>
      </c>
      <c r="F3952" s="58" t="s">
        <v>668</v>
      </c>
      <c r="G3952" s="57" t="s">
        <v>96</v>
      </c>
      <c r="H3952" s="58" t="s">
        <v>223</v>
      </c>
      <c r="I3952" s="59" t="s">
        <v>42</v>
      </c>
      <c r="J3952" s="96">
        <v>6.99</v>
      </c>
      <c r="K3952" s="60">
        <f t="shared" si="91"/>
        <v>167.76</v>
      </c>
      <c r="L3952" s="60"/>
      <c r="M3952" s="55" t="s">
        <v>51</v>
      </c>
      <c r="N3952" s="60">
        <f t="shared" si="94"/>
        <v>167.76</v>
      </c>
      <c r="O3952" s="54">
        <v>45966</v>
      </c>
      <c r="P3952" s="97">
        <v>1474627</v>
      </c>
      <c r="R3952" t="str">
        <f t="shared" si="95"/>
        <v>Out/25</v>
      </c>
    </row>
    <row r="3953" spans="2:18" ht="15.75" customHeight="1">
      <c r="B3953" s="54">
        <v>45959</v>
      </c>
      <c r="C3953" s="55" t="s">
        <v>478</v>
      </c>
      <c r="D3953" s="55">
        <v>2025</v>
      </c>
      <c r="E3953" s="56">
        <v>24</v>
      </c>
      <c r="F3953" s="58" t="s">
        <v>188</v>
      </c>
      <c r="G3953" s="57" t="s">
        <v>96</v>
      </c>
      <c r="H3953" s="58" t="s">
        <v>223</v>
      </c>
      <c r="I3953" s="59" t="s">
        <v>42</v>
      </c>
      <c r="J3953" s="96">
        <v>6.99</v>
      </c>
      <c r="K3953" s="60">
        <f t="shared" si="91"/>
        <v>167.76</v>
      </c>
      <c r="L3953" s="60"/>
      <c r="M3953" s="55" t="s">
        <v>51</v>
      </c>
      <c r="N3953" s="60">
        <f t="shared" si="94"/>
        <v>167.76</v>
      </c>
      <c r="O3953" s="54">
        <v>45966</v>
      </c>
      <c r="P3953" s="97">
        <v>1474627</v>
      </c>
      <c r="R3953" t="str">
        <f t="shared" si="95"/>
        <v>Out/25</v>
      </c>
    </row>
    <row r="3954" spans="2:18" ht="15.75" customHeight="1">
      <c r="B3954" s="54">
        <v>45959</v>
      </c>
      <c r="C3954" s="55" t="s">
        <v>478</v>
      </c>
      <c r="D3954" s="55">
        <v>2025</v>
      </c>
      <c r="E3954" s="56">
        <v>24</v>
      </c>
      <c r="F3954" s="58" t="s">
        <v>192</v>
      </c>
      <c r="G3954" s="57" t="s">
        <v>96</v>
      </c>
      <c r="H3954" s="58" t="s">
        <v>223</v>
      </c>
      <c r="I3954" s="59" t="s">
        <v>42</v>
      </c>
      <c r="J3954" s="96">
        <v>6.99</v>
      </c>
      <c r="K3954" s="60">
        <f t="shared" si="91"/>
        <v>167.76</v>
      </c>
      <c r="L3954" s="60"/>
      <c r="M3954" s="55" t="s">
        <v>51</v>
      </c>
      <c r="N3954" s="60">
        <f t="shared" si="94"/>
        <v>167.76</v>
      </c>
      <c r="O3954" s="54">
        <v>45966</v>
      </c>
      <c r="P3954" s="97">
        <v>1474627</v>
      </c>
      <c r="R3954" t="str">
        <f t="shared" si="95"/>
        <v>Out/25</v>
      </c>
    </row>
    <row r="3955" spans="2:18" ht="15.75" customHeight="1">
      <c r="B3955" s="54">
        <v>45959</v>
      </c>
      <c r="C3955" s="55" t="s">
        <v>478</v>
      </c>
      <c r="D3955" s="55">
        <v>2025</v>
      </c>
      <c r="E3955" s="56">
        <v>6</v>
      </c>
      <c r="F3955" s="58" t="s">
        <v>760</v>
      </c>
      <c r="G3955" s="57" t="s">
        <v>46</v>
      </c>
      <c r="H3955" s="58" t="s">
        <v>223</v>
      </c>
      <c r="I3955" s="59" t="s">
        <v>42</v>
      </c>
      <c r="J3955" s="96">
        <v>21</v>
      </c>
      <c r="K3955" s="60">
        <f t="shared" si="91"/>
        <v>126</v>
      </c>
      <c r="L3955" s="60"/>
      <c r="M3955" s="55" t="s">
        <v>51</v>
      </c>
      <c r="N3955" s="60">
        <f t="shared" si="94"/>
        <v>126</v>
      </c>
      <c r="O3955" s="54">
        <v>45966</v>
      </c>
      <c r="P3955" s="97">
        <v>1474627</v>
      </c>
      <c r="R3955" t="str">
        <f t="shared" si="95"/>
        <v>Out/25</v>
      </c>
    </row>
    <row r="3956" spans="2:18" ht="15.75" customHeight="1">
      <c r="B3956" s="54">
        <v>45959</v>
      </c>
      <c r="C3956" s="55" t="s">
        <v>478</v>
      </c>
      <c r="D3956" s="55">
        <v>2025</v>
      </c>
      <c r="E3956" s="56">
        <v>6</v>
      </c>
      <c r="F3956" s="58" t="s">
        <v>172</v>
      </c>
      <c r="G3956" s="57" t="s">
        <v>46</v>
      </c>
      <c r="H3956" s="58" t="s">
        <v>223</v>
      </c>
      <c r="I3956" s="59" t="s">
        <v>42</v>
      </c>
      <c r="J3956" s="96">
        <v>21</v>
      </c>
      <c r="K3956" s="60">
        <f t="shared" si="91"/>
        <v>126</v>
      </c>
      <c r="L3956" s="60"/>
      <c r="M3956" s="55" t="s">
        <v>51</v>
      </c>
      <c r="N3956" s="60">
        <f t="shared" si="94"/>
        <v>126</v>
      </c>
      <c r="O3956" s="54">
        <v>45966</v>
      </c>
      <c r="P3956" s="97">
        <v>1474627</v>
      </c>
      <c r="R3956" t="str">
        <f t="shared" si="95"/>
        <v>Out/25</v>
      </c>
    </row>
    <row r="3957" spans="2:18" ht="15.75" customHeight="1">
      <c r="B3957" s="54">
        <v>45959</v>
      </c>
      <c r="C3957" s="55" t="s">
        <v>478</v>
      </c>
      <c r="D3957" s="55">
        <v>2025</v>
      </c>
      <c r="E3957" s="56">
        <v>1</v>
      </c>
      <c r="F3957" s="58" t="s">
        <v>173</v>
      </c>
      <c r="G3957" s="57" t="s">
        <v>46</v>
      </c>
      <c r="H3957" s="58" t="s">
        <v>223</v>
      </c>
      <c r="I3957" s="59" t="s">
        <v>42</v>
      </c>
      <c r="J3957" s="96">
        <v>21</v>
      </c>
      <c r="K3957" s="60">
        <f t="shared" si="91"/>
        <v>21</v>
      </c>
      <c r="L3957" s="60"/>
      <c r="M3957" s="55" t="s">
        <v>51</v>
      </c>
      <c r="N3957" s="60">
        <f t="shared" si="94"/>
        <v>21</v>
      </c>
      <c r="O3957" s="54">
        <v>45966</v>
      </c>
      <c r="P3957" s="97">
        <v>1474627</v>
      </c>
      <c r="R3957" t="str">
        <f t="shared" si="95"/>
        <v>Out/25</v>
      </c>
    </row>
    <row r="3958" spans="2:18" ht="15.75" customHeight="1">
      <c r="B3958" s="54">
        <v>45961</v>
      </c>
      <c r="C3958" s="55" t="s">
        <v>478</v>
      </c>
      <c r="D3958" s="55">
        <v>2025</v>
      </c>
      <c r="E3958" s="56">
        <v>1</v>
      </c>
      <c r="F3958" s="58" t="s">
        <v>1227</v>
      </c>
      <c r="G3958" s="57" t="s">
        <v>108</v>
      </c>
      <c r="H3958" s="58" t="s">
        <v>694</v>
      </c>
      <c r="I3958" s="59" t="s">
        <v>42</v>
      </c>
      <c r="J3958" s="96">
        <v>2000</v>
      </c>
      <c r="K3958" s="60">
        <f t="shared" si="91"/>
        <v>2000</v>
      </c>
      <c r="L3958" s="60"/>
      <c r="M3958" s="55" t="s">
        <v>43</v>
      </c>
      <c r="N3958" s="60">
        <f t="shared" si="94"/>
        <v>2000</v>
      </c>
      <c r="O3958" s="54">
        <v>45961</v>
      </c>
      <c r="P3958" s="97">
        <v>0</v>
      </c>
      <c r="R3958" t="str">
        <f t="shared" si="95"/>
        <v>Out/25</v>
      </c>
    </row>
    <row r="3959" spans="2:18" ht="15.75" customHeight="1">
      <c r="B3959" s="54">
        <v>45961</v>
      </c>
      <c r="C3959" s="55" t="s">
        <v>478</v>
      </c>
      <c r="D3959" s="55">
        <v>2025</v>
      </c>
      <c r="E3959" s="56">
        <v>1</v>
      </c>
      <c r="F3959" s="58" t="s">
        <v>1228</v>
      </c>
      <c r="G3959" s="57" t="s">
        <v>108</v>
      </c>
      <c r="H3959" s="58" t="s">
        <v>1229</v>
      </c>
      <c r="I3959" s="59" t="s">
        <v>42</v>
      </c>
      <c r="J3959" s="96">
        <v>600</v>
      </c>
      <c r="K3959" s="60">
        <f t="shared" si="91"/>
        <v>600</v>
      </c>
      <c r="L3959" s="60"/>
      <c r="M3959" s="55" t="s">
        <v>43</v>
      </c>
      <c r="N3959" s="60">
        <f t="shared" si="94"/>
        <v>600</v>
      </c>
      <c r="O3959" s="54">
        <v>45961</v>
      </c>
      <c r="P3959" s="97">
        <v>0</v>
      </c>
      <c r="R3959" t="str">
        <f t="shared" si="95"/>
        <v>Out/25</v>
      </c>
    </row>
    <row r="3960" spans="2:18" ht="15.75" customHeight="1">
      <c r="B3960" s="54">
        <v>45956</v>
      </c>
      <c r="C3960" s="55" t="s">
        <v>478</v>
      </c>
      <c r="D3960" s="55">
        <v>2025</v>
      </c>
      <c r="E3960" s="56">
        <v>1</v>
      </c>
      <c r="F3960" s="58" t="s">
        <v>1230</v>
      </c>
      <c r="G3960" s="57" t="s">
        <v>111</v>
      </c>
      <c r="H3960" s="58" t="s">
        <v>116</v>
      </c>
      <c r="I3960" s="59" t="s">
        <v>42</v>
      </c>
      <c r="J3960" s="96">
        <v>290</v>
      </c>
      <c r="K3960" s="60">
        <f t="shared" si="91"/>
        <v>290</v>
      </c>
      <c r="L3960" s="60"/>
      <c r="M3960" s="55" t="s">
        <v>43</v>
      </c>
      <c r="N3960" s="60">
        <f t="shared" si="94"/>
        <v>290</v>
      </c>
      <c r="O3960" s="54">
        <v>45956</v>
      </c>
      <c r="P3960" s="97">
        <v>0</v>
      </c>
      <c r="R3960" t="str">
        <f t="shared" si="95"/>
        <v>Out/25</v>
      </c>
    </row>
    <row r="3961" spans="2:18" ht="15.75" customHeight="1">
      <c r="B3961" s="54">
        <v>45958</v>
      </c>
      <c r="C3961" s="55" t="s">
        <v>478</v>
      </c>
      <c r="D3961" s="55">
        <v>2025</v>
      </c>
      <c r="E3961" s="56">
        <v>1</v>
      </c>
      <c r="F3961" s="58" t="s">
        <v>39</v>
      </c>
      <c r="G3961" s="57" t="s">
        <v>40</v>
      </c>
      <c r="H3961" s="58" t="s">
        <v>300</v>
      </c>
      <c r="I3961" s="59" t="s">
        <v>42</v>
      </c>
      <c r="J3961" s="96">
        <v>103.5</v>
      </c>
      <c r="K3961" s="60">
        <f t="shared" si="91"/>
        <v>103.5</v>
      </c>
      <c r="L3961" s="60"/>
      <c r="M3961" s="55" t="s">
        <v>43</v>
      </c>
      <c r="N3961" s="60">
        <f t="shared" si="94"/>
        <v>103.5</v>
      </c>
      <c r="O3961" s="54">
        <v>45958</v>
      </c>
      <c r="P3961" s="97">
        <v>0</v>
      </c>
      <c r="R3961" t="str">
        <f t="shared" si="95"/>
        <v>Out/25</v>
      </c>
    </row>
    <row r="3962" spans="2:18" ht="15.75" customHeight="1">
      <c r="B3962" s="54">
        <v>45958</v>
      </c>
      <c r="C3962" s="55" t="s">
        <v>478</v>
      </c>
      <c r="D3962" s="55">
        <v>2025</v>
      </c>
      <c r="E3962" s="56">
        <v>1</v>
      </c>
      <c r="F3962" s="58" t="s">
        <v>1228</v>
      </c>
      <c r="G3962" s="57" t="s">
        <v>61</v>
      </c>
      <c r="H3962" s="58" t="s">
        <v>1231</v>
      </c>
      <c r="I3962" s="59" t="s">
        <v>42</v>
      </c>
      <c r="J3962" s="96">
        <v>142.65</v>
      </c>
      <c r="K3962" s="60">
        <f t="shared" si="91"/>
        <v>142.65</v>
      </c>
      <c r="L3962" s="60"/>
      <c r="M3962" s="55" t="s">
        <v>43</v>
      </c>
      <c r="N3962" s="60">
        <f t="shared" si="94"/>
        <v>142.65</v>
      </c>
      <c r="O3962" s="54">
        <v>45958</v>
      </c>
      <c r="P3962" s="97">
        <v>0</v>
      </c>
      <c r="R3962" t="str">
        <f t="shared" si="95"/>
        <v>Out/25</v>
      </c>
    </row>
    <row r="3963" spans="2:18" ht="15.75" customHeight="1">
      <c r="B3963" s="54">
        <v>45958</v>
      </c>
      <c r="C3963" s="55" t="s">
        <v>478</v>
      </c>
      <c r="D3963" s="55">
        <v>2025</v>
      </c>
      <c r="E3963" s="56">
        <v>1</v>
      </c>
      <c r="F3963" s="58" t="s">
        <v>1228</v>
      </c>
      <c r="G3963" s="57" t="s">
        <v>61</v>
      </c>
      <c r="H3963" s="58" t="s">
        <v>958</v>
      </c>
      <c r="I3963" s="59" t="s">
        <v>42</v>
      </c>
      <c r="J3963" s="96">
        <v>173</v>
      </c>
      <c r="K3963" s="60">
        <f t="shared" si="91"/>
        <v>173</v>
      </c>
      <c r="L3963" s="60"/>
      <c r="M3963" s="55" t="s">
        <v>43</v>
      </c>
      <c r="N3963" s="60">
        <f t="shared" si="94"/>
        <v>173</v>
      </c>
      <c r="O3963" s="54">
        <v>45958</v>
      </c>
      <c r="P3963" s="97">
        <v>0</v>
      </c>
      <c r="R3963" t="str">
        <f t="shared" si="95"/>
        <v>Out/25</v>
      </c>
    </row>
    <row r="3964" spans="2:18" ht="15.75" customHeight="1">
      <c r="B3964" s="54">
        <v>45959</v>
      </c>
      <c r="C3964" s="55" t="s">
        <v>478</v>
      </c>
      <c r="D3964" s="55">
        <v>2025</v>
      </c>
      <c r="E3964" s="56">
        <v>1</v>
      </c>
      <c r="F3964" s="58" t="s">
        <v>95</v>
      </c>
      <c r="G3964" s="57" t="s">
        <v>40</v>
      </c>
      <c r="H3964" s="58" t="s">
        <v>307</v>
      </c>
      <c r="I3964" s="59" t="s">
        <v>42</v>
      </c>
      <c r="J3964" s="96">
        <v>200</v>
      </c>
      <c r="K3964" s="60">
        <f t="shared" si="91"/>
        <v>200</v>
      </c>
      <c r="L3964" s="60"/>
      <c r="M3964" s="55" t="s">
        <v>43</v>
      </c>
      <c r="N3964" s="60">
        <f t="shared" si="94"/>
        <v>200</v>
      </c>
      <c r="O3964" s="54">
        <v>45959</v>
      </c>
      <c r="P3964" s="97">
        <v>0</v>
      </c>
      <c r="R3964" t="str">
        <f t="shared" si="95"/>
        <v>Out/25</v>
      </c>
    </row>
    <row r="3965" spans="2:18" ht="15.75" customHeight="1">
      <c r="B3965" s="54">
        <v>45959</v>
      </c>
      <c r="C3965" s="55" t="s">
        <v>478</v>
      </c>
      <c r="D3965" s="55">
        <v>2025</v>
      </c>
      <c r="E3965" s="56">
        <v>1</v>
      </c>
      <c r="F3965" s="58" t="s">
        <v>638</v>
      </c>
      <c r="G3965" s="57" t="s">
        <v>46</v>
      </c>
      <c r="H3965" s="58" t="s">
        <v>307</v>
      </c>
      <c r="I3965" s="59" t="s">
        <v>42</v>
      </c>
      <c r="J3965" s="96">
        <v>13.5</v>
      </c>
      <c r="K3965" s="60">
        <f t="shared" si="91"/>
        <v>13.5</v>
      </c>
      <c r="L3965" s="60"/>
      <c r="M3965" s="55" t="s">
        <v>43</v>
      </c>
      <c r="N3965" s="60">
        <f t="shared" si="94"/>
        <v>13.5</v>
      </c>
      <c r="O3965" s="54">
        <v>45959</v>
      </c>
      <c r="P3965" s="97">
        <v>0</v>
      </c>
      <c r="R3965" t="str">
        <f t="shared" si="95"/>
        <v>Out/25</v>
      </c>
    </row>
    <row r="3966" spans="2:18" ht="15.75" customHeight="1">
      <c r="B3966" s="54">
        <v>45960</v>
      </c>
      <c r="C3966" s="55" t="s">
        <v>478</v>
      </c>
      <c r="D3966" s="55">
        <v>2025</v>
      </c>
      <c r="E3966" s="56">
        <v>1</v>
      </c>
      <c r="F3966" s="58" t="s">
        <v>378</v>
      </c>
      <c r="G3966" s="57" t="s">
        <v>46</v>
      </c>
      <c r="H3966" s="58" t="s">
        <v>379</v>
      </c>
      <c r="I3966" s="59" t="s">
        <v>42</v>
      </c>
      <c r="J3966" s="96">
        <v>462</v>
      </c>
      <c r="K3966" s="60">
        <f t="shared" si="91"/>
        <v>462</v>
      </c>
      <c r="L3966" s="60"/>
      <c r="M3966" s="55" t="s">
        <v>43</v>
      </c>
      <c r="N3966" s="60">
        <f t="shared" si="94"/>
        <v>462</v>
      </c>
      <c r="O3966" s="137">
        <v>45960</v>
      </c>
      <c r="P3966" s="97">
        <v>0</v>
      </c>
      <c r="R3966" t="str">
        <f t="shared" si="95"/>
        <v>Out/25</v>
      </c>
    </row>
    <row r="3967" spans="2:18" ht="15.75" customHeight="1">
      <c r="B3967" s="54">
        <v>45960</v>
      </c>
      <c r="C3967" s="55" t="s">
        <v>478</v>
      </c>
      <c r="D3967" s="55">
        <v>2025</v>
      </c>
      <c r="E3967" s="56">
        <v>1</v>
      </c>
      <c r="F3967" s="58" t="s">
        <v>1232</v>
      </c>
      <c r="G3967" s="57" t="s">
        <v>46</v>
      </c>
      <c r="H3967" s="58" t="s">
        <v>369</v>
      </c>
      <c r="I3967" s="59" t="s">
        <v>42</v>
      </c>
      <c r="J3967" s="96">
        <v>81.099999999999994</v>
      </c>
      <c r="K3967" s="60">
        <f t="shared" si="91"/>
        <v>81.099999999999994</v>
      </c>
      <c r="L3967" s="60"/>
      <c r="M3967" s="55" t="s">
        <v>43</v>
      </c>
      <c r="N3967" s="60">
        <f t="shared" si="94"/>
        <v>81.099999999999994</v>
      </c>
      <c r="O3967" s="54">
        <v>45960</v>
      </c>
      <c r="P3967" s="97">
        <v>0</v>
      </c>
      <c r="R3967" t="str">
        <f t="shared" si="95"/>
        <v>Out/25</v>
      </c>
    </row>
    <row r="3968" spans="2:18" ht="15.75" customHeight="1">
      <c r="B3968" s="54">
        <v>45962</v>
      </c>
      <c r="C3968" s="55" t="s">
        <v>37</v>
      </c>
      <c r="D3968" s="55">
        <v>2025</v>
      </c>
      <c r="E3968" s="56">
        <v>1</v>
      </c>
      <c r="F3968" s="51" t="s">
        <v>274</v>
      </c>
      <c r="G3968" s="45" t="s">
        <v>57</v>
      </c>
      <c r="H3968" s="51" t="s">
        <v>274</v>
      </c>
      <c r="I3968" s="46" t="s">
        <v>74</v>
      </c>
      <c r="J3968" s="66">
        <v>168.99</v>
      </c>
      <c r="K3968" s="47">
        <f t="shared" si="91"/>
        <v>168.99</v>
      </c>
      <c r="L3968" s="60"/>
      <c r="M3968" s="55"/>
      <c r="N3968" s="60">
        <f t="shared" si="94"/>
        <v>168.99</v>
      </c>
      <c r="O3968" s="54"/>
      <c r="P3968" s="97"/>
      <c r="R3968" t="str">
        <f t="shared" si="95"/>
        <v>Nov/25</v>
      </c>
    </row>
    <row r="3969" spans="2:18" ht="15.75" customHeight="1">
      <c r="B3969" s="54">
        <v>45962</v>
      </c>
      <c r="C3969" s="55" t="s">
        <v>37</v>
      </c>
      <c r="D3969" s="55">
        <v>2025</v>
      </c>
      <c r="E3969" s="44">
        <v>1</v>
      </c>
      <c r="F3969" s="51" t="s">
        <v>707</v>
      </c>
      <c r="G3969" s="45" t="s">
        <v>107</v>
      </c>
      <c r="H3969" s="51" t="s">
        <v>212</v>
      </c>
      <c r="I3969" s="46" t="s">
        <v>74</v>
      </c>
      <c r="J3969" s="66">
        <v>7300</v>
      </c>
      <c r="K3969" s="47">
        <f t="shared" si="91"/>
        <v>7300</v>
      </c>
      <c r="L3969" s="60"/>
      <c r="M3969" s="55"/>
      <c r="N3969" s="60">
        <f t="shared" si="94"/>
        <v>7300</v>
      </c>
      <c r="O3969" s="54"/>
      <c r="P3969" s="97"/>
      <c r="R3969" t="str">
        <f t="shared" si="95"/>
        <v>Nov/25</v>
      </c>
    </row>
    <row r="3970" spans="2:18" ht="15.75" customHeight="1">
      <c r="B3970" s="54">
        <v>45962</v>
      </c>
      <c r="C3970" s="55" t="s">
        <v>37</v>
      </c>
      <c r="D3970" s="55">
        <v>2025</v>
      </c>
      <c r="E3970" s="44">
        <v>1</v>
      </c>
      <c r="F3970" s="51" t="s">
        <v>277</v>
      </c>
      <c r="G3970" s="45" t="s">
        <v>105</v>
      </c>
      <c r="H3970" s="45" t="s">
        <v>278</v>
      </c>
      <c r="I3970" s="46" t="s">
        <v>74</v>
      </c>
      <c r="J3970" s="47">
        <v>10000</v>
      </c>
      <c r="K3970" s="47">
        <f t="shared" si="91"/>
        <v>10000</v>
      </c>
      <c r="L3970" s="60"/>
      <c r="M3970" s="55"/>
      <c r="N3970" s="60">
        <f t="shared" si="94"/>
        <v>10000</v>
      </c>
      <c r="O3970" s="54"/>
      <c r="P3970" s="97"/>
      <c r="R3970" t="str">
        <f t="shared" si="95"/>
        <v>Nov/25</v>
      </c>
    </row>
    <row r="3971" spans="2:18" ht="15.75" customHeight="1">
      <c r="B3971" s="54">
        <v>45962</v>
      </c>
      <c r="C3971" s="55" t="s">
        <v>37</v>
      </c>
      <c r="D3971" s="55">
        <v>2025</v>
      </c>
      <c r="E3971" s="44">
        <v>1</v>
      </c>
      <c r="F3971" s="51" t="s">
        <v>279</v>
      </c>
      <c r="G3971" s="11" t="s">
        <v>104</v>
      </c>
      <c r="H3971" s="51" t="s">
        <v>278</v>
      </c>
      <c r="I3971" s="46" t="s">
        <v>74</v>
      </c>
      <c r="J3971" s="47">
        <v>4000</v>
      </c>
      <c r="K3971" s="47">
        <f t="shared" si="91"/>
        <v>4000</v>
      </c>
      <c r="L3971" s="60"/>
      <c r="M3971" s="55"/>
      <c r="N3971" s="60">
        <f t="shared" si="94"/>
        <v>4000</v>
      </c>
      <c r="O3971" s="54"/>
      <c r="P3971" s="97"/>
      <c r="R3971" t="str">
        <f t="shared" ref="R3971:R4034" si="96">IF(B3971="","",PROPER(TEXT(B3971,"mmm/aa")))</f>
        <v>Nov/25</v>
      </c>
    </row>
    <row r="3972" spans="2:18" ht="15.75" customHeight="1">
      <c r="B3972" s="54">
        <v>45962</v>
      </c>
      <c r="C3972" s="55" t="s">
        <v>37</v>
      </c>
      <c r="D3972" s="55">
        <v>2025</v>
      </c>
      <c r="E3972" s="44">
        <v>1</v>
      </c>
      <c r="F3972" s="51" t="s">
        <v>281</v>
      </c>
      <c r="G3972" s="11" t="s">
        <v>104</v>
      </c>
      <c r="H3972" s="51" t="s">
        <v>113</v>
      </c>
      <c r="I3972" s="46" t="s">
        <v>55</v>
      </c>
      <c r="J3972" s="66">
        <v>2950</v>
      </c>
      <c r="K3972" s="47">
        <f t="shared" si="91"/>
        <v>2950</v>
      </c>
      <c r="L3972" s="60"/>
      <c r="M3972" s="55"/>
      <c r="N3972" s="60">
        <f t="shared" si="94"/>
        <v>2950</v>
      </c>
      <c r="O3972" s="54"/>
      <c r="P3972" s="97"/>
      <c r="R3972" t="str">
        <f t="shared" si="96"/>
        <v>Nov/25</v>
      </c>
    </row>
    <row r="3973" spans="2:18" ht="15.75" customHeight="1">
      <c r="B3973" s="54">
        <v>45962</v>
      </c>
      <c r="C3973" s="55" t="s">
        <v>37</v>
      </c>
      <c r="D3973" s="55">
        <v>2025</v>
      </c>
      <c r="E3973" s="44">
        <v>1</v>
      </c>
      <c r="F3973" s="51" t="s">
        <v>282</v>
      </c>
      <c r="G3973" s="45" t="s">
        <v>104</v>
      </c>
      <c r="H3973" s="51" t="s">
        <v>116</v>
      </c>
      <c r="I3973" s="46" t="s">
        <v>55</v>
      </c>
      <c r="J3973" s="66">
        <v>3350</v>
      </c>
      <c r="K3973" s="47">
        <f t="shared" si="91"/>
        <v>3350</v>
      </c>
      <c r="L3973" s="60"/>
      <c r="M3973" s="55"/>
      <c r="N3973" s="60">
        <f t="shared" si="94"/>
        <v>3350</v>
      </c>
      <c r="O3973" s="54"/>
      <c r="P3973" s="97"/>
      <c r="R3973" t="str">
        <f t="shared" si="96"/>
        <v>Nov/25</v>
      </c>
    </row>
    <row r="3974" spans="2:18" ht="15.75" customHeight="1">
      <c r="B3974" s="54">
        <v>45962</v>
      </c>
      <c r="C3974" s="55" t="s">
        <v>37</v>
      </c>
      <c r="D3974" s="55">
        <v>2025</v>
      </c>
      <c r="E3974" s="44">
        <v>1</v>
      </c>
      <c r="F3974" s="51" t="s">
        <v>1107</v>
      </c>
      <c r="G3974" s="45" t="s">
        <v>104</v>
      </c>
      <c r="H3974" s="51" t="s">
        <v>116</v>
      </c>
      <c r="I3974" s="46" t="s">
        <v>55</v>
      </c>
      <c r="J3974" s="66">
        <v>2500</v>
      </c>
      <c r="K3974" s="47">
        <f t="shared" si="91"/>
        <v>2500</v>
      </c>
      <c r="L3974" s="60"/>
      <c r="M3974" s="55"/>
      <c r="N3974" s="60">
        <f t="shared" si="94"/>
        <v>2500</v>
      </c>
      <c r="O3974" s="54"/>
      <c r="P3974" s="97"/>
      <c r="R3974" t="str">
        <f t="shared" si="96"/>
        <v>Nov/25</v>
      </c>
    </row>
    <row r="3975" spans="2:18" ht="15.75" customHeight="1">
      <c r="B3975" s="54">
        <v>45962</v>
      </c>
      <c r="C3975" s="55" t="s">
        <v>37</v>
      </c>
      <c r="D3975" s="55">
        <v>2025</v>
      </c>
      <c r="E3975" s="44">
        <v>1</v>
      </c>
      <c r="F3975" s="51" t="s">
        <v>1233</v>
      </c>
      <c r="G3975" s="45" t="s">
        <v>104</v>
      </c>
      <c r="H3975" s="51" t="s">
        <v>116</v>
      </c>
      <c r="I3975" s="46" t="s">
        <v>55</v>
      </c>
      <c r="J3975" s="66">
        <v>2150</v>
      </c>
      <c r="K3975" s="47">
        <f t="shared" si="91"/>
        <v>2150</v>
      </c>
      <c r="L3975" s="60"/>
      <c r="M3975" s="55"/>
      <c r="N3975" s="60">
        <f t="shared" si="94"/>
        <v>2150</v>
      </c>
      <c r="O3975" s="54"/>
      <c r="P3975" s="97"/>
      <c r="R3975" t="str">
        <f t="shared" si="96"/>
        <v>Nov/25</v>
      </c>
    </row>
    <row r="3976" spans="2:18" ht="15.75" customHeight="1">
      <c r="B3976" s="54">
        <v>45962</v>
      </c>
      <c r="C3976" s="55" t="s">
        <v>37</v>
      </c>
      <c r="D3976" s="55">
        <v>2025</v>
      </c>
      <c r="E3976" s="44">
        <v>1</v>
      </c>
      <c r="F3976" s="45" t="s">
        <v>285</v>
      </c>
      <c r="G3976" s="45" t="s">
        <v>104</v>
      </c>
      <c r="H3976" s="51" t="s">
        <v>113</v>
      </c>
      <c r="I3976" s="46" t="s">
        <v>55</v>
      </c>
      <c r="J3976" s="66">
        <v>2550</v>
      </c>
      <c r="K3976" s="47">
        <f t="shared" si="91"/>
        <v>2550</v>
      </c>
      <c r="L3976" s="60"/>
      <c r="M3976" s="55"/>
      <c r="N3976" s="60">
        <f t="shared" si="94"/>
        <v>2550</v>
      </c>
      <c r="O3976" s="54"/>
      <c r="P3976" s="97"/>
      <c r="R3976" t="str">
        <f t="shared" si="96"/>
        <v>Nov/25</v>
      </c>
    </row>
    <row r="3977" spans="2:18" ht="15.75" customHeight="1">
      <c r="B3977" s="54">
        <v>45962</v>
      </c>
      <c r="C3977" s="55" t="s">
        <v>37</v>
      </c>
      <c r="D3977" s="55">
        <v>2025</v>
      </c>
      <c r="E3977" s="44">
        <v>1</v>
      </c>
      <c r="F3977" s="45" t="s">
        <v>708</v>
      </c>
      <c r="G3977" s="45" t="s">
        <v>104</v>
      </c>
      <c r="H3977" s="51" t="s">
        <v>113</v>
      </c>
      <c r="I3977" s="46" t="s">
        <v>55</v>
      </c>
      <c r="J3977" s="66">
        <v>2450</v>
      </c>
      <c r="K3977" s="47">
        <f t="shared" si="91"/>
        <v>2450</v>
      </c>
      <c r="L3977" s="60"/>
      <c r="M3977" s="55"/>
      <c r="N3977" s="60">
        <f t="shared" si="94"/>
        <v>2450</v>
      </c>
      <c r="O3977" s="54"/>
      <c r="P3977" s="97"/>
      <c r="R3977" t="str">
        <f t="shared" si="96"/>
        <v>Nov/25</v>
      </c>
    </row>
    <row r="3978" spans="2:18" ht="15.75" customHeight="1">
      <c r="B3978" s="54">
        <v>45962</v>
      </c>
      <c r="C3978" s="55" t="s">
        <v>37</v>
      </c>
      <c r="D3978" s="55">
        <v>2025</v>
      </c>
      <c r="E3978" s="56">
        <v>1</v>
      </c>
      <c r="F3978" s="57" t="s">
        <v>290</v>
      </c>
      <c r="G3978" s="58" t="s">
        <v>57</v>
      </c>
      <c r="H3978" s="57" t="s">
        <v>58</v>
      </c>
      <c r="I3978" s="59" t="s">
        <v>55</v>
      </c>
      <c r="J3978" s="60">
        <v>2150</v>
      </c>
      <c r="K3978" s="47">
        <f t="shared" si="91"/>
        <v>2150</v>
      </c>
      <c r="L3978" s="60"/>
      <c r="M3978" s="55"/>
      <c r="N3978" s="60">
        <f t="shared" si="94"/>
        <v>2150</v>
      </c>
      <c r="O3978" s="54"/>
      <c r="P3978" s="97"/>
      <c r="R3978" t="str">
        <f t="shared" si="96"/>
        <v>Nov/25</v>
      </c>
    </row>
    <row r="3979" spans="2:18" ht="15.75" customHeight="1">
      <c r="B3979" s="54">
        <v>45962</v>
      </c>
      <c r="C3979" s="55" t="s">
        <v>37</v>
      </c>
      <c r="D3979" s="55">
        <v>2025</v>
      </c>
      <c r="E3979" s="44">
        <v>1</v>
      </c>
      <c r="F3979" s="51" t="s">
        <v>101</v>
      </c>
      <c r="G3979" s="45" t="s">
        <v>101</v>
      </c>
      <c r="H3979" s="51" t="s">
        <v>293</v>
      </c>
      <c r="I3979" s="46" t="s">
        <v>55</v>
      </c>
      <c r="J3979" s="66">
        <v>12550</v>
      </c>
      <c r="K3979" s="47">
        <f t="shared" si="91"/>
        <v>12550</v>
      </c>
      <c r="L3979" s="60"/>
      <c r="M3979" s="55"/>
      <c r="N3979" s="60">
        <f t="shared" si="94"/>
        <v>12550</v>
      </c>
      <c r="O3979" s="54"/>
      <c r="P3979" s="97"/>
      <c r="R3979" t="str">
        <f t="shared" si="96"/>
        <v>Nov/25</v>
      </c>
    </row>
    <row r="3980" spans="2:18" ht="15.75" customHeight="1">
      <c r="B3980" s="54">
        <v>45962</v>
      </c>
      <c r="C3980" s="55" t="s">
        <v>37</v>
      </c>
      <c r="D3980" s="55">
        <v>2025</v>
      </c>
      <c r="E3980" s="44">
        <v>1</v>
      </c>
      <c r="F3980" s="45" t="s">
        <v>48</v>
      </c>
      <c r="G3980" s="51" t="s">
        <v>49</v>
      </c>
      <c r="H3980" s="45" t="s">
        <v>50</v>
      </c>
      <c r="I3980" s="46" t="s">
        <v>55</v>
      </c>
      <c r="J3980" s="47">
        <v>25000</v>
      </c>
      <c r="K3980" s="47">
        <f t="shared" si="91"/>
        <v>25000</v>
      </c>
      <c r="L3980" s="60"/>
      <c r="M3980" s="55"/>
      <c r="N3980" s="60">
        <f t="shared" si="94"/>
        <v>25000</v>
      </c>
      <c r="O3980" s="54"/>
      <c r="P3980" s="97"/>
      <c r="R3980" t="str">
        <f t="shared" si="96"/>
        <v>Nov/25</v>
      </c>
    </row>
    <row r="3981" spans="2:18" ht="15.75" customHeight="1">
      <c r="B3981" s="54">
        <v>45962</v>
      </c>
      <c r="C3981" s="55" t="s">
        <v>37</v>
      </c>
      <c r="D3981" s="55">
        <v>2025</v>
      </c>
      <c r="E3981" s="56">
        <v>1</v>
      </c>
      <c r="F3981" s="51" t="s">
        <v>370</v>
      </c>
      <c r="G3981" s="45" t="s">
        <v>57</v>
      </c>
      <c r="H3981" s="51" t="s">
        <v>371</v>
      </c>
      <c r="I3981" s="46" t="s">
        <v>74</v>
      </c>
      <c r="J3981" s="66">
        <v>400</v>
      </c>
      <c r="K3981" s="47">
        <f t="shared" si="91"/>
        <v>400</v>
      </c>
      <c r="L3981" s="60"/>
      <c r="M3981" s="55"/>
      <c r="N3981" s="60">
        <f t="shared" si="94"/>
        <v>400</v>
      </c>
      <c r="O3981" s="54"/>
      <c r="P3981" s="97"/>
      <c r="R3981" t="str">
        <f t="shared" si="96"/>
        <v>Nov/25</v>
      </c>
    </row>
    <row r="3982" spans="2:18" ht="15.75" customHeight="1">
      <c r="B3982" s="54">
        <v>45962</v>
      </c>
      <c r="C3982" s="55" t="s">
        <v>37</v>
      </c>
      <c r="D3982" s="55">
        <v>2025</v>
      </c>
      <c r="E3982" s="56">
        <v>1</v>
      </c>
      <c r="F3982" s="51" t="s">
        <v>217</v>
      </c>
      <c r="G3982" s="45" t="s">
        <v>57</v>
      </c>
      <c r="H3982" s="51" t="s">
        <v>617</v>
      </c>
      <c r="I3982" s="46" t="s">
        <v>74</v>
      </c>
      <c r="J3982" s="66">
        <v>240</v>
      </c>
      <c r="K3982" s="47">
        <f t="shared" si="91"/>
        <v>240</v>
      </c>
      <c r="L3982" s="60"/>
      <c r="M3982" s="55"/>
      <c r="N3982" s="60">
        <f t="shared" si="94"/>
        <v>240</v>
      </c>
      <c r="O3982" s="54"/>
      <c r="P3982" s="97"/>
      <c r="R3982" t="str">
        <f t="shared" si="96"/>
        <v>Nov/25</v>
      </c>
    </row>
    <row r="3983" spans="2:18" ht="15.75" customHeight="1">
      <c r="B3983" s="54">
        <v>45962</v>
      </c>
      <c r="C3983" s="55" t="s">
        <v>37</v>
      </c>
      <c r="D3983" s="55">
        <v>2025</v>
      </c>
      <c r="E3983" s="44">
        <v>1</v>
      </c>
      <c r="F3983" s="45" t="s">
        <v>73</v>
      </c>
      <c r="G3983" s="45" t="s">
        <v>40</v>
      </c>
      <c r="H3983" s="45" t="s">
        <v>73</v>
      </c>
      <c r="I3983" s="46" t="s">
        <v>74</v>
      </c>
      <c r="J3983" s="47">
        <v>528</v>
      </c>
      <c r="K3983" s="47">
        <f t="shared" si="91"/>
        <v>528</v>
      </c>
      <c r="L3983" s="60"/>
      <c r="M3983" s="55"/>
      <c r="N3983" s="60">
        <f t="shared" si="94"/>
        <v>528</v>
      </c>
      <c r="O3983" s="54"/>
      <c r="P3983" s="97"/>
      <c r="R3983" t="str">
        <f t="shared" si="96"/>
        <v>Nov/25</v>
      </c>
    </row>
    <row r="3984" spans="2:18" ht="15.75" customHeight="1">
      <c r="B3984" s="54">
        <v>45962</v>
      </c>
      <c r="C3984" s="55" t="s">
        <v>37</v>
      </c>
      <c r="D3984" s="55">
        <v>2025</v>
      </c>
      <c r="E3984" s="44">
        <v>1</v>
      </c>
      <c r="F3984" s="45" t="s">
        <v>162</v>
      </c>
      <c r="G3984" s="45" t="s">
        <v>57</v>
      </c>
      <c r="H3984" s="45" t="s">
        <v>163</v>
      </c>
      <c r="I3984" s="46" t="s">
        <v>74</v>
      </c>
      <c r="J3984" s="47">
        <v>1050</v>
      </c>
      <c r="K3984" s="47">
        <f t="shared" ref="K3984:K4238" si="97">E3984*J3984</f>
        <v>1050</v>
      </c>
      <c r="L3984" s="60"/>
      <c r="M3984" s="55"/>
      <c r="N3984" s="60">
        <f t="shared" si="94"/>
        <v>1050</v>
      </c>
      <c r="O3984" s="54"/>
      <c r="P3984" s="97"/>
      <c r="R3984" t="str">
        <f t="shared" si="96"/>
        <v>Nov/25</v>
      </c>
    </row>
    <row r="3985" spans="2:18" ht="15.75" customHeight="1">
      <c r="B3985" s="54">
        <v>45962</v>
      </c>
      <c r="C3985" s="55" t="s">
        <v>37</v>
      </c>
      <c r="D3985" s="55">
        <v>2025</v>
      </c>
      <c r="E3985" s="44">
        <v>1</v>
      </c>
      <c r="F3985" s="51" t="s">
        <v>709</v>
      </c>
      <c r="G3985" s="45" t="s">
        <v>104</v>
      </c>
      <c r="H3985" s="45" t="s">
        <v>116</v>
      </c>
      <c r="I3985" s="46" t="s">
        <v>74</v>
      </c>
      <c r="J3985" s="47">
        <v>2800</v>
      </c>
      <c r="K3985" s="47">
        <f t="shared" si="97"/>
        <v>2800</v>
      </c>
      <c r="L3985" s="60"/>
      <c r="M3985" s="55"/>
      <c r="N3985" s="60">
        <f t="shared" si="94"/>
        <v>2800</v>
      </c>
      <c r="O3985" s="54"/>
      <c r="P3985" s="97"/>
      <c r="R3985" t="str">
        <f t="shared" si="96"/>
        <v>Nov/25</v>
      </c>
    </row>
    <row r="3986" spans="2:18" ht="15.75" customHeight="1">
      <c r="B3986" s="54">
        <v>45962</v>
      </c>
      <c r="C3986" s="55" t="s">
        <v>37</v>
      </c>
      <c r="D3986" s="55">
        <v>2025</v>
      </c>
      <c r="E3986" s="44">
        <v>1</v>
      </c>
      <c r="F3986" s="45" t="s">
        <v>472</v>
      </c>
      <c r="G3986" s="45" t="s">
        <v>104</v>
      </c>
      <c r="H3986" s="45" t="s">
        <v>50</v>
      </c>
      <c r="I3986" s="46" t="s">
        <v>74</v>
      </c>
      <c r="J3986" s="47">
        <v>80</v>
      </c>
      <c r="K3986" s="47">
        <f t="shared" si="97"/>
        <v>80</v>
      </c>
      <c r="L3986" s="60"/>
      <c r="M3986" s="55"/>
      <c r="N3986" s="60">
        <f t="shared" si="94"/>
        <v>80</v>
      </c>
      <c r="O3986" s="54"/>
      <c r="P3986" s="97"/>
      <c r="R3986" t="str">
        <f t="shared" si="96"/>
        <v>Nov/25</v>
      </c>
    </row>
    <row r="3987" spans="2:18" ht="15.75" customHeight="1">
      <c r="B3987" s="54">
        <v>45962</v>
      </c>
      <c r="C3987" s="55" t="s">
        <v>37</v>
      </c>
      <c r="D3987" s="55">
        <v>2025</v>
      </c>
      <c r="E3987" s="44">
        <v>1</v>
      </c>
      <c r="F3987" s="45" t="s">
        <v>474</v>
      </c>
      <c r="G3987" s="45" t="s">
        <v>104</v>
      </c>
      <c r="H3987" s="45" t="s">
        <v>50</v>
      </c>
      <c r="I3987" s="46" t="s">
        <v>74</v>
      </c>
      <c r="J3987" s="47">
        <v>80</v>
      </c>
      <c r="K3987" s="47">
        <f t="shared" si="97"/>
        <v>80</v>
      </c>
      <c r="L3987" s="60"/>
      <c r="M3987" s="55"/>
      <c r="N3987" s="60">
        <f t="shared" si="94"/>
        <v>80</v>
      </c>
      <c r="O3987" s="54"/>
      <c r="P3987" s="97"/>
      <c r="R3987" t="str">
        <f t="shared" si="96"/>
        <v>Nov/25</v>
      </c>
    </row>
    <row r="3988" spans="2:18" ht="15.75" customHeight="1">
      <c r="B3988" s="54">
        <v>45962</v>
      </c>
      <c r="C3988" s="55" t="s">
        <v>37</v>
      </c>
      <c r="D3988" s="55">
        <v>2025</v>
      </c>
      <c r="E3988" s="56">
        <v>1</v>
      </c>
      <c r="F3988" s="57" t="s">
        <v>476</v>
      </c>
      <c r="G3988" s="57" t="s">
        <v>61</v>
      </c>
      <c r="H3988" s="57" t="s">
        <v>335</v>
      </c>
      <c r="I3988" s="59" t="s">
        <v>74</v>
      </c>
      <c r="J3988" s="60">
        <v>200</v>
      </c>
      <c r="K3988" s="47">
        <f t="shared" si="97"/>
        <v>200</v>
      </c>
      <c r="L3988" s="60"/>
      <c r="M3988" s="55"/>
      <c r="N3988" s="60">
        <f t="shared" si="94"/>
        <v>200</v>
      </c>
      <c r="O3988" s="54"/>
      <c r="P3988" s="97"/>
      <c r="R3988" t="str">
        <f t="shared" si="96"/>
        <v>Nov/25</v>
      </c>
    </row>
    <row r="3989" spans="2:18" ht="15.75" customHeight="1">
      <c r="B3989" s="54">
        <v>45962</v>
      </c>
      <c r="C3989" s="55" t="s">
        <v>37</v>
      </c>
      <c r="D3989" s="55">
        <v>2025</v>
      </c>
      <c r="E3989" s="56">
        <v>1</v>
      </c>
      <c r="F3989" s="45" t="s">
        <v>63</v>
      </c>
      <c r="G3989" s="45" t="s">
        <v>49</v>
      </c>
      <c r="H3989" s="45" t="s">
        <v>50</v>
      </c>
      <c r="I3989" s="46" t="s">
        <v>55</v>
      </c>
      <c r="J3989" s="47">
        <v>1250</v>
      </c>
      <c r="K3989" s="47">
        <f t="shared" si="97"/>
        <v>1250</v>
      </c>
      <c r="L3989" s="60"/>
      <c r="M3989" s="55"/>
      <c r="N3989" s="60">
        <f t="shared" si="94"/>
        <v>1250</v>
      </c>
      <c r="O3989" s="54"/>
      <c r="P3989" s="97"/>
      <c r="R3989" t="str">
        <f t="shared" si="96"/>
        <v>Nov/25</v>
      </c>
    </row>
    <row r="3990" spans="2:18" ht="15.75" customHeight="1">
      <c r="B3990" s="54">
        <v>45962</v>
      </c>
      <c r="C3990" s="55" t="s">
        <v>37</v>
      </c>
      <c r="D3990" s="55">
        <v>2025</v>
      </c>
      <c r="E3990" s="56">
        <v>1</v>
      </c>
      <c r="F3990" s="58" t="s">
        <v>59</v>
      </c>
      <c r="G3990" s="57" t="s">
        <v>49</v>
      </c>
      <c r="H3990" s="58" t="s">
        <v>59</v>
      </c>
      <c r="I3990" s="59" t="s">
        <v>55</v>
      </c>
      <c r="J3990" s="96">
        <v>1084</v>
      </c>
      <c r="K3990" s="47">
        <f t="shared" si="97"/>
        <v>1084</v>
      </c>
      <c r="L3990" s="60"/>
      <c r="M3990" s="55"/>
      <c r="N3990" s="60">
        <f t="shared" si="94"/>
        <v>1084</v>
      </c>
      <c r="O3990" s="54"/>
      <c r="P3990" s="97"/>
      <c r="R3990" t="str">
        <f t="shared" si="96"/>
        <v>Nov/25</v>
      </c>
    </row>
    <row r="3991" spans="2:18" ht="15.75" customHeight="1">
      <c r="B3991" s="54">
        <v>45962</v>
      </c>
      <c r="C3991" s="55" t="s">
        <v>37</v>
      </c>
      <c r="D3991" s="55">
        <v>2025</v>
      </c>
      <c r="E3991" s="44">
        <v>1</v>
      </c>
      <c r="F3991" s="45" t="s">
        <v>273</v>
      </c>
      <c r="G3991" s="45" t="s">
        <v>53</v>
      </c>
      <c r="H3991" s="45" t="s">
        <v>466</v>
      </c>
      <c r="I3991" s="46" t="s">
        <v>74</v>
      </c>
      <c r="J3991" s="47">
        <v>800</v>
      </c>
      <c r="K3991" s="47">
        <f t="shared" si="97"/>
        <v>800</v>
      </c>
      <c r="L3991" s="60"/>
      <c r="M3991" s="55"/>
      <c r="N3991" s="60">
        <f t="shared" si="94"/>
        <v>800</v>
      </c>
      <c r="O3991" s="54"/>
      <c r="P3991" s="97"/>
      <c r="R3991" t="str">
        <f t="shared" si="96"/>
        <v>Nov/25</v>
      </c>
    </row>
    <row r="3992" spans="2:18" ht="15.75" customHeight="1">
      <c r="B3992" s="54">
        <v>45962</v>
      </c>
      <c r="C3992" s="55" t="s">
        <v>37</v>
      </c>
      <c r="D3992" s="55">
        <v>2025</v>
      </c>
      <c r="E3992" s="56">
        <v>1</v>
      </c>
      <c r="F3992" s="57" t="s">
        <v>619</v>
      </c>
      <c r="G3992" s="57" t="s">
        <v>109</v>
      </c>
      <c r="H3992" s="58" t="s">
        <v>1108</v>
      </c>
      <c r="I3992" s="59" t="s">
        <v>55</v>
      </c>
      <c r="J3992" s="96">
        <v>1800</v>
      </c>
      <c r="K3992" s="47">
        <f t="shared" si="97"/>
        <v>1800</v>
      </c>
      <c r="L3992" s="60"/>
      <c r="M3992" s="55"/>
      <c r="N3992" s="60">
        <f t="shared" si="94"/>
        <v>1800</v>
      </c>
      <c r="O3992" s="54"/>
      <c r="P3992" s="97"/>
      <c r="R3992" t="str">
        <f t="shared" si="96"/>
        <v>Nov/25</v>
      </c>
    </row>
    <row r="3993" spans="2:18" ht="15.75" customHeight="1">
      <c r="B3993" s="54">
        <v>45962</v>
      </c>
      <c r="C3993" s="55" t="s">
        <v>37</v>
      </c>
      <c r="D3993" s="55">
        <v>2025</v>
      </c>
      <c r="E3993" s="56">
        <v>1</v>
      </c>
      <c r="F3993" s="57" t="s">
        <v>809</v>
      </c>
      <c r="G3993" s="57" t="s">
        <v>108</v>
      </c>
      <c r="H3993" s="57" t="s">
        <v>529</v>
      </c>
      <c r="I3993" s="59" t="s">
        <v>55</v>
      </c>
      <c r="J3993" s="60">
        <v>1500</v>
      </c>
      <c r="K3993" s="47">
        <f t="shared" si="97"/>
        <v>1500</v>
      </c>
      <c r="L3993" s="60"/>
      <c r="M3993" s="55"/>
      <c r="N3993" s="60">
        <f t="shared" si="94"/>
        <v>1500</v>
      </c>
      <c r="O3993" s="54"/>
      <c r="P3993" s="97"/>
      <c r="R3993" t="str">
        <f t="shared" si="96"/>
        <v>Nov/25</v>
      </c>
    </row>
    <row r="3994" spans="2:18" ht="15.75" customHeight="1">
      <c r="B3994" s="54">
        <v>45962</v>
      </c>
      <c r="C3994" s="55" t="s">
        <v>37</v>
      </c>
      <c r="D3994" s="55">
        <v>2025</v>
      </c>
      <c r="E3994" s="56">
        <v>1</v>
      </c>
      <c r="F3994" s="57" t="s">
        <v>126</v>
      </c>
      <c r="G3994" s="58" t="s">
        <v>104</v>
      </c>
      <c r="H3994" s="57" t="s">
        <v>423</v>
      </c>
      <c r="I3994" s="59" t="s">
        <v>55</v>
      </c>
      <c r="J3994" s="60">
        <v>3500</v>
      </c>
      <c r="K3994" s="47">
        <f t="shared" si="97"/>
        <v>3500</v>
      </c>
      <c r="L3994" s="60"/>
      <c r="M3994" s="55"/>
      <c r="N3994" s="60">
        <f t="shared" si="94"/>
        <v>3500</v>
      </c>
      <c r="O3994" s="54"/>
      <c r="P3994" s="97"/>
      <c r="R3994" t="str">
        <f t="shared" si="96"/>
        <v>Nov/25</v>
      </c>
    </row>
    <row r="3995" spans="2:18" ht="15.75" customHeight="1">
      <c r="B3995" s="54">
        <v>45962</v>
      </c>
      <c r="C3995" s="55" t="s">
        <v>37</v>
      </c>
      <c r="D3995" s="55">
        <v>2025</v>
      </c>
      <c r="E3995" s="56">
        <v>1</v>
      </c>
      <c r="F3995" s="57" t="s">
        <v>619</v>
      </c>
      <c r="G3995" s="57" t="s">
        <v>109</v>
      </c>
      <c r="H3995" s="57" t="s">
        <v>289</v>
      </c>
      <c r="I3995" s="59" t="s">
        <v>74</v>
      </c>
      <c r="J3995" s="60">
        <v>192.5</v>
      </c>
      <c r="K3995" s="47">
        <f t="shared" si="97"/>
        <v>192.5</v>
      </c>
      <c r="L3995" s="60"/>
      <c r="M3995" s="55"/>
      <c r="N3995" s="60">
        <f t="shared" si="94"/>
        <v>192.5</v>
      </c>
      <c r="O3995" s="54"/>
      <c r="P3995" s="97"/>
      <c r="R3995" t="str">
        <f t="shared" si="96"/>
        <v>Nov/25</v>
      </c>
    </row>
    <row r="3996" spans="2:18" ht="15.75" customHeight="1">
      <c r="B3996" s="54">
        <v>45962</v>
      </c>
      <c r="C3996" s="55" t="s">
        <v>37</v>
      </c>
      <c r="D3996" s="55">
        <v>2025</v>
      </c>
      <c r="E3996" s="56">
        <v>1</v>
      </c>
      <c r="F3996" s="58" t="s">
        <v>1019</v>
      </c>
      <c r="G3996" s="57" t="s">
        <v>57</v>
      </c>
      <c r="H3996" s="58" t="s">
        <v>1020</v>
      </c>
      <c r="I3996" s="59" t="s">
        <v>74</v>
      </c>
      <c r="J3996" s="96">
        <v>376.72</v>
      </c>
      <c r="K3996" s="60">
        <f t="shared" si="97"/>
        <v>376.72</v>
      </c>
      <c r="L3996" s="60"/>
      <c r="M3996" s="55"/>
      <c r="N3996" s="60">
        <f t="shared" si="94"/>
        <v>376.72</v>
      </c>
      <c r="O3996" s="54"/>
      <c r="P3996" s="97"/>
      <c r="R3996" t="str">
        <f t="shared" si="96"/>
        <v>Nov/25</v>
      </c>
    </row>
    <row r="3997" spans="2:18" ht="15.75" customHeight="1">
      <c r="B3997" s="54">
        <v>45962</v>
      </c>
      <c r="C3997" s="55" t="s">
        <v>37</v>
      </c>
      <c r="D3997" s="55">
        <v>2025</v>
      </c>
      <c r="E3997" s="56">
        <v>1</v>
      </c>
      <c r="F3997" s="58" t="s">
        <v>1044</v>
      </c>
      <c r="G3997" s="57" t="s">
        <v>104</v>
      </c>
      <c r="H3997" s="58" t="s">
        <v>1045</v>
      </c>
      <c r="I3997" s="59" t="s">
        <v>74</v>
      </c>
      <c r="J3997" s="96">
        <v>40</v>
      </c>
      <c r="K3997" s="60">
        <f t="shared" si="97"/>
        <v>40</v>
      </c>
      <c r="L3997" s="60"/>
      <c r="M3997" s="55"/>
      <c r="N3997" s="60">
        <f t="shared" si="94"/>
        <v>40</v>
      </c>
      <c r="O3997" s="54"/>
      <c r="P3997" s="97"/>
      <c r="R3997" t="str">
        <f t="shared" si="96"/>
        <v>Nov/25</v>
      </c>
    </row>
    <row r="3998" spans="2:18" ht="15.75" customHeight="1">
      <c r="B3998" s="54">
        <v>45962</v>
      </c>
      <c r="C3998" s="55" t="s">
        <v>37</v>
      </c>
      <c r="D3998" s="55">
        <v>2025</v>
      </c>
      <c r="E3998" s="56">
        <v>1</v>
      </c>
      <c r="F3998" s="58" t="s">
        <v>1046</v>
      </c>
      <c r="G3998" s="57" t="s">
        <v>61</v>
      </c>
      <c r="H3998" s="58" t="s">
        <v>1027</v>
      </c>
      <c r="I3998" s="59" t="s">
        <v>74</v>
      </c>
      <c r="J3998" s="96">
        <v>1700</v>
      </c>
      <c r="K3998" s="60">
        <f t="shared" si="97"/>
        <v>1700</v>
      </c>
      <c r="L3998" s="60"/>
      <c r="M3998" s="55"/>
      <c r="N3998" s="60">
        <f t="shared" si="94"/>
        <v>1700</v>
      </c>
      <c r="O3998" s="54"/>
      <c r="P3998" s="97"/>
      <c r="R3998" t="str">
        <f t="shared" si="96"/>
        <v>Nov/25</v>
      </c>
    </row>
    <row r="3999" spans="2:18" ht="15.75" customHeight="1">
      <c r="B3999" s="54">
        <v>45962</v>
      </c>
      <c r="C3999" s="55" t="s">
        <v>37</v>
      </c>
      <c r="D3999" s="55">
        <v>2025</v>
      </c>
      <c r="E3999" s="56">
        <v>1</v>
      </c>
      <c r="F3999" s="58" t="s">
        <v>1148</v>
      </c>
      <c r="G3999" s="57" t="s">
        <v>57</v>
      </c>
      <c r="H3999" s="58" t="s">
        <v>295</v>
      </c>
      <c r="I3999" s="59" t="s">
        <v>55</v>
      </c>
      <c r="J3999" s="96">
        <v>2500</v>
      </c>
      <c r="K3999" s="60">
        <f t="shared" si="97"/>
        <v>2500</v>
      </c>
      <c r="L3999" s="60"/>
      <c r="M3999" s="55"/>
      <c r="N3999" s="60">
        <f t="shared" si="94"/>
        <v>2500</v>
      </c>
      <c r="O3999" s="54"/>
      <c r="P3999" s="97"/>
      <c r="R3999" t="str">
        <f t="shared" si="96"/>
        <v>Nov/25</v>
      </c>
    </row>
    <row r="4000" spans="2:18" ht="15.75" customHeight="1">
      <c r="B4000" s="54">
        <v>45962</v>
      </c>
      <c r="C4000" s="55" t="s">
        <v>37</v>
      </c>
      <c r="D4000" s="55">
        <v>2025</v>
      </c>
      <c r="E4000" s="56">
        <v>1</v>
      </c>
      <c r="F4000" s="58" t="s">
        <v>104</v>
      </c>
      <c r="G4000" s="57" t="s">
        <v>104</v>
      </c>
      <c r="H4000" s="58" t="s">
        <v>299</v>
      </c>
      <c r="I4000" s="59" t="s">
        <v>55</v>
      </c>
      <c r="J4000" s="96">
        <v>80</v>
      </c>
      <c r="K4000" s="60">
        <f t="shared" si="97"/>
        <v>80</v>
      </c>
      <c r="L4000" s="60"/>
      <c r="M4000" s="55"/>
      <c r="N4000" s="60">
        <f t="shared" si="94"/>
        <v>80</v>
      </c>
      <c r="O4000" s="54"/>
      <c r="P4000" s="97"/>
      <c r="R4000" t="str">
        <f t="shared" si="96"/>
        <v>Nov/25</v>
      </c>
    </row>
    <row r="4001" spans="2:18" ht="15.75" customHeight="1">
      <c r="B4001" s="54">
        <v>45962</v>
      </c>
      <c r="C4001" s="55" t="s">
        <v>37</v>
      </c>
      <c r="D4001" s="55">
        <v>2025</v>
      </c>
      <c r="E4001" s="56">
        <v>1</v>
      </c>
      <c r="F4001" s="58" t="s">
        <v>1199</v>
      </c>
      <c r="G4001" s="57" t="s">
        <v>104</v>
      </c>
      <c r="H4001" s="58" t="s">
        <v>1200</v>
      </c>
      <c r="I4001" s="59" t="s">
        <v>74</v>
      </c>
      <c r="J4001" s="96">
        <v>694</v>
      </c>
      <c r="K4001" s="60">
        <f t="shared" si="97"/>
        <v>694</v>
      </c>
      <c r="L4001" s="60"/>
      <c r="M4001" s="55"/>
      <c r="N4001" s="60">
        <f t="shared" si="94"/>
        <v>694</v>
      </c>
      <c r="O4001" s="54"/>
      <c r="P4001" s="97"/>
      <c r="R4001" t="str">
        <f t="shared" si="96"/>
        <v>Nov/25</v>
      </c>
    </row>
    <row r="4002" spans="2:18" ht="15.75" customHeight="1">
      <c r="B4002" s="54">
        <v>45962</v>
      </c>
      <c r="C4002" s="55" t="s">
        <v>37</v>
      </c>
      <c r="D4002" s="55">
        <v>2025</v>
      </c>
      <c r="E4002" s="56">
        <v>1</v>
      </c>
      <c r="F4002" s="58" t="s">
        <v>1234</v>
      </c>
      <c r="G4002" s="57" t="s">
        <v>108</v>
      </c>
      <c r="H4002" s="57" t="s">
        <v>1151</v>
      </c>
      <c r="I4002" s="59" t="s">
        <v>74</v>
      </c>
      <c r="J4002" s="60">
        <v>1000</v>
      </c>
      <c r="K4002" s="60">
        <f t="shared" si="97"/>
        <v>1000</v>
      </c>
      <c r="L4002" s="60"/>
      <c r="M4002" s="55" t="s">
        <v>43</v>
      </c>
      <c r="N4002" s="60">
        <f t="shared" si="94"/>
        <v>1000</v>
      </c>
      <c r="O4002" s="54"/>
      <c r="P4002" s="97"/>
      <c r="R4002" t="str">
        <f t="shared" si="96"/>
        <v>Nov/25</v>
      </c>
    </row>
    <row r="4003" spans="2:18" ht="15.75" customHeight="1">
      <c r="B4003" s="54">
        <v>45962</v>
      </c>
      <c r="C4003" s="55" t="s">
        <v>37</v>
      </c>
      <c r="D4003" s="55">
        <v>2025</v>
      </c>
      <c r="E4003" s="56">
        <v>7</v>
      </c>
      <c r="F4003" s="58" t="s">
        <v>81</v>
      </c>
      <c r="G4003" s="57" t="s">
        <v>77</v>
      </c>
      <c r="H4003" s="58" t="s">
        <v>78</v>
      </c>
      <c r="I4003" s="59" t="s">
        <v>42</v>
      </c>
      <c r="J4003" s="96">
        <v>510</v>
      </c>
      <c r="K4003" s="60">
        <f t="shared" si="97"/>
        <v>3570</v>
      </c>
      <c r="L4003" s="60"/>
      <c r="M4003" s="55" t="s">
        <v>43</v>
      </c>
      <c r="N4003" s="60">
        <f t="shared" si="94"/>
        <v>3570</v>
      </c>
      <c r="O4003" s="54">
        <v>45966</v>
      </c>
      <c r="P4003" s="97">
        <v>2034</v>
      </c>
      <c r="R4003" t="str">
        <f t="shared" si="96"/>
        <v>Nov/25</v>
      </c>
    </row>
    <row r="4004" spans="2:18" ht="15.75" customHeight="1">
      <c r="B4004" s="54">
        <v>45962</v>
      </c>
      <c r="C4004" s="55" t="s">
        <v>37</v>
      </c>
      <c r="D4004" s="55">
        <v>2025</v>
      </c>
      <c r="E4004" s="56">
        <v>11</v>
      </c>
      <c r="F4004" s="58" t="s">
        <v>81</v>
      </c>
      <c r="G4004" s="57" t="s">
        <v>77</v>
      </c>
      <c r="H4004" s="58" t="s">
        <v>78</v>
      </c>
      <c r="I4004" s="59" t="s">
        <v>42</v>
      </c>
      <c r="J4004" s="96">
        <v>510</v>
      </c>
      <c r="K4004" s="60">
        <f t="shared" si="97"/>
        <v>5610</v>
      </c>
      <c r="L4004" s="60"/>
      <c r="M4004" s="55" t="s">
        <v>43</v>
      </c>
      <c r="N4004" s="60">
        <f t="shared" si="94"/>
        <v>5610</v>
      </c>
      <c r="O4004" s="54">
        <v>45966</v>
      </c>
      <c r="P4004" s="97">
        <v>2018</v>
      </c>
      <c r="R4004" t="str">
        <f t="shared" si="96"/>
        <v>Nov/25</v>
      </c>
    </row>
    <row r="4005" spans="2:18" ht="15.75" customHeight="1">
      <c r="B4005" s="54">
        <v>45962</v>
      </c>
      <c r="C4005" s="55" t="s">
        <v>37</v>
      </c>
      <c r="D4005" s="55">
        <v>2025</v>
      </c>
      <c r="E4005" s="56">
        <v>3</v>
      </c>
      <c r="F4005" s="58" t="s">
        <v>355</v>
      </c>
      <c r="G4005" s="57" t="s">
        <v>40</v>
      </c>
      <c r="H4005" s="58" t="s">
        <v>220</v>
      </c>
      <c r="I4005" s="59" t="s">
        <v>42</v>
      </c>
      <c r="J4005" s="96">
        <v>120</v>
      </c>
      <c r="K4005" s="60">
        <f t="shared" si="97"/>
        <v>360</v>
      </c>
      <c r="L4005" s="60"/>
      <c r="M4005" s="55" t="s">
        <v>43</v>
      </c>
      <c r="N4005" s="60">
        <f t="shared" si="94"/>
        <v>360</v>
      </c>
      <c r="O4005" s="54">
        <v>45976</v>
      </c>
      <c r="P4005" s="97">
        <v>28735</v>
      </c>
      <c r="R4005" t="str">
        <f t="shared" si="96"/>
        <v>Nov/25</v>
      </c>
    </row>
    <row r="4006" spans="2:18" ht="15.75" customHeight="1">
      <c r="B4006" s="54">
        <v>45962</v>
      </c>
      <c r="C4006" s="55" t="s">
        <v>37</v>
      </c>
      <c r="D4006" s="55">
        <v>2025</v>
      </c>
      <c r="E4006" s="56">
        <v>6</v>
      </c>
      <c r="F4006" s="58" t="s">
        <v>836</v>
      </c>
      <c r="G4006" s="57" t="s">
        <v>40</v>
      </c>
      <c r="H4006" s="58" t="s">
        <v>220</v>
      </c>
      <c r="I4006" s="59" t="s">
        <v>42</v>
      </c>
      <c r="J4006" s="96">
        <v>0.8</v>
      </c>
      <c r="K4006" s="60">
        <f t="shared" si="97"/>
        <v>4.8000000000000007</v>
      </c>
      <c r="L4006" s="60"/>
      <c r="M4006" s="55" t="s">
        <v>43</v>
      </c>
      <c r="N4006" s="60">
        <f t="shared" si="94"/>
        <v>4.8000000000000007</v>
      </c>
      <c r="O4006" s="54">
        <v>45976</v>
      </c>
      <c r="P4006" s="97">
        <v>28735</v>
      </c>
      <c r="R4006" t="str">
        <f t="shared" si="96"/>
        <v>Nov/25</v>
      </c>
    </row>
    <row r="4007" spans="2:18" ht="15.75" customHeight="1">
      <c r="B4007" s="54">
        <v>45962</v>
      </c>
      <c r="C4007" s="55" t="s">
        <v>37</v>
      </c>
      <c r="D4007" s="55">
        <v>2025</v>
      </c>
      <c r="E4007" s="56">
        <v>3</v>
      </c>
      <c r="F4007" s="58" t="s">
        <v>985</v>
      </c>
      <c r="G4007" s="57" t="s">
        <v>40</v>
      </c>
      <c r="H4007" s="58" t="s">
        <v>220</v>
      </c>
      <c r="I4007" s="59" t="s">
        <v>42</v>
      </c>
      <c r="J4007" s="96">
        <v>2.8</v>
      </c>
      <c r="K4007" s="60">
        <f t="shared" si="97"/>
        <v>8.3999999999999986</v>
      </c>
      <c r="L4007" s="60"/>
      <c r="M4007" s="55" t="s">
        <v>43</v>
      </c>
      <c r="N4007" s="60">
        <f t="shared" si="94"/>
        <v>8.3999999999999986</v>
      </c>
      <c r="O4007" s="54">
        <v>45976</v>
      </c>
      <c r="P4007" s="97">
        <v>28735</v>
      </c>
      <c r="R4007" t="str">
        <f t="shared" si="96"/>
        <v>Nov/25</v>
      </c>
    </row>
    <row r="4008" spans="2:18" ht="15.75" customHeight="1">
      <c r="B4008" s="54">
        <v>45962</v>
      </c>
      <c r="C4008" s="55" t="s">
        <v>37</v>
      </c>
      <c r="D4008" s="55">
        <v>2025</v>
      </c>
      <c r="E4008" s="56">
        <v>4</v>
      </c>
      <c r="F4008" s="58" t="s">
        <v>486</v>
      </c>
      <c r="G4008" s="57" t="s">
        <v>46</v>
      </c>
      <c r="H4008" s="58" t="s">
        <v>220</v>
      </c>
      <c r="I4008" s="59" t="s">
        <v>42</v>
      </c>
      <c r="J4008" s="96">
        <v>6</v>
      </c>
      <c r="K4008" s="60">
        <f t="shared" si="97"/>
        <v>24</v>
      </c>
      <c r="L4008" s="60"/>
      <c r="M4008" s="55" t="s">
        <v>43</v>
      </c>
      <c r="N4008" s="60">
        <f t="shared" si="94"/>
        <v>24</v>
      </c>
      <c r="O4008" s="54">
        <v>45976</v>
      </c>
      <c r="P4008" s="97">
        <v>28735</v>
      </c>
      <c r="R4008" t="str">
        <f t="shared" si="96"/>
        <v>Nov/25</v>
      </c>
    </row>
    <row r="4009" spans="2:18" ht="15.75" customHeight="1">
      <c r="B4009" s="54">
        <v>45962</v>
      </c>
      <c r="C4009" s="55" t="s">
        <v>37</v>
      </c>
      <c r="D4009" s="55">
        <v>2025</v>
      </c>
      <c r="E4009" s="56">
        <v>10</v>
      </c>
      <c r="F4009" s="58" t="s">
        <v>743</v>
      </c>
      <c r="G4009" s="57" t="s">
        <v>46</v>
      </c>
      <c r="H4009" s="58" t="s">
        <v>220</v>
      </c>
      <c r="I4009" s="59" t="s">
        <v>42</v>
      </c>
      <c r="J4009" s="96">
        <v>1.4</v>
      </c>
      <c r="K4009" s="60">
        <f t="shared" si="97"/>
        <v>14</v>
      </c>
      <c r="L4009" s="60"/>
      <c r="M4009" s="55" t="s">
        <v>43</v>
      </c>
      <c r="N4009" s="60">
        <f t="shared" si="94"/>
        <v>14</v>
      </c>
      <c r="O4009" s="54">
        <v>45976</v>
      </c>
      <c r="P4009" s="97">
        <v>28735</v>
      </c>
      <c r="R4009" t="str">
        <f t="shared" si="96"/>
        <v>Nov/25</v>
      </c>
    </row>
    <row r="4010" spans="2:18" ht="15.75" customHeight="1">
      <c r="B4010" s="54">
        <v>45962</v>
      </c>
      <c r="C4010" s="55" t="s">
        <v>37</v>
      </c>
      <c r="D4010" s="55">
        <v>2025</v>
      </c>
      <c r="E4010" s="56">
        <v>6</v>
      </c>
      <c r="F4010" s="58" t="s">
        <v>64</v>
      </c>
      <c r="G4010" s="57" t="s">
        <v>46</v>
      </c>
      <c r="H4010" s="58" t="s">
        <v>65</v>
      </c>
      <c r="I4010" s="59" t="s">
        <v>42</v>
      </c>
      <c r="J4010" s="96">
        <v>32.99</v>
      </c>
      <c r="K4010" s="60">
        <f t="shared" si="97"/>
        <v>197.94</v>
      </c>
      <c r="L4010" s="60"/>
      <c r="M4010" s="55" t="s">
        <v>43</v>
      </c>
      <c r="N4010" s="60">
        <f t="shared" si="94"/>
        <v>197.94</v>
      </c>
      <c r="O4010" s="54">
        <v>45976</v>
      </c>
      <c r="P4010" s="97">
        <v>25416</v>
      </c>
      <c r="R4010" t="str">
        <f t="shared" si="96"/>
        <v>Nov/25</v>
      </c>
    </row>
    <row r="4011" spans="2:18" ht="15.75" customHeight="1">
      <c r="B4011" s="54">
        <v>45962</v>
      </c>
      <c r="C4011" s="55" t="s">
        <v>37</v>
      </c>
      <c r="D4011" s="55">
        <v>2025</v>
      </c>
      <c r="E4011" s="56">
        <v>2</v>
      </c>
      <c r="F4011" s="58" t="s">
        <v>1036</v>
      </c>
      <c r="G4011" s="57" t="s">
        <v>46</v>
      </c>
      <c r="H4011" s="58" t="s">
        <v>65</v>
      </c>
      <c r="I4011" s="59" t="s">
        <v>42</v>
      </c>
      <c r="J4011" s="96">
        <v>36.99</v>
      </c>
      <c r="K4011" s="60">
        <f t="shared" si="97"/>
        <v>73.98</v>
      </c>
      <c r="L4011" s="60"/>
      <c r="M4011" s="55" t="s">
        <v>43</v>
      </c>
      <c r="N4011" s="60">
        <f t="shared" si="94"/>
        <v>73.98</v>
      </c>
      <c r="O4011" s="54">
        <v>45976</v>
      </c>
      <c r="P4011" s="97">
        <v>25416</v>
      </c>
      <c r="R4011" t="str">
        <f t="shared" si="96"/>
        <v>Nov/25</v>
      </c>
    </row>
    <row r="4012" spans="2:18" ht="15.75" customHeight="1">
      <c r="B4012" s="54">
        <v>45962</v>
      </c>
      <c r="C4012" s="55" t="s">
        <v>37</v>
      </c>
      <c r="D4012" s="55">
        <v>2025</v>
      </c>
      <c r="E4012" s="56">
        <v>7</v>
      </c>
      <c r="F4012" s="58" t="s">
        <v>64</v>
      </c>
      <c r="G4012" s="57" t="s">
        <v>46</v>
      </c>
      <c r="H4012" s="58" t="s">
        <v>65</v>
      </c>
      <c r="I4012" s="59" t="s">
        <v>42</v>
      </c>
      <c r="J4012" s="96">
        <v>32.99</v>
      </c>
      <c r="K4012" s="60">
        <f t="shared" si="97"/>
        <v>230.93</v>
      </c>
      <c r="L4012" s="60"/>
      <c r="M4012" s="55" t="s">
        <v>43</v>
      </c>
      <c r="N4012" s="60">
        <f t="shared" si="94"/>
        <v>230.93</v>
      </c>
      <c r="O4012" s="54">
        <v>45976</v>
      </c>
      <c r="P4012" s="97">
        <v>25464</v>
      </c>
      <c r="R4012" t="str">
        <f t="shared" si="96"/>
        <v>Nov/25</v>
      </c>
    </row>
    <row r="4013" spans="2:18" ht="15.75" customHeight="1">
      <c r="B4013" s="54">
        <v>45962</v>
      </c>
      <c r="C4013" s="55" t="s">
        <v>37</v>
      </c>
      <c r="D4013" s="55">
        <v>2025</v>
      </c>
      <c r="E4013" s="56">
        <v>2</v>
      </c>
      <c r="F4013" s="58" t="s">
        <v>66</v>
      </c>
      <c r="G4013" s="57" t="s">
        <v>46</v>
      </c>
      <c r="H4013" s="58" t="s">
        <v>65</v>
      </c>
      <c r="I4013" s="59" t="s">
        <v>42</v>
      </c>
      <c r="J4013" s="96">
        <v>27.9</v>
      </c>
      <c r="K4013" s="60">
        <f t="shared" si="97"/>
        <v>55.8</v>
      </c>
      <c r="L4013" s="60"/>
      <c r="M4013" s="55" t="s">
        <v>43</v>
      </c>
      <c r="N4013" s="60">
        <f t="shared" si="94"/>
        <v>55.8</v>
      </c>
      <c r="O4013" s="54">
        <v>45976</v>
      </c>
      <c r="P4013" s="97">
        <v>25464</v>
      </c>
      <c r="R4013" t="str">
        <f t="shared" si="96"/>
        <v>Nov/25</v>
      </c>
    </row>
    <row r="4014" spans="2:18" ht="15.75" customHeight="1">
      <c r="B4014" s="54">
        <v>45962</v>
      </c>
      <c r="C4014" s="55" t="s">
        <v>37</v>
      </c>
      <c r="D4014" s="55">
        <v>2025</v>
      </c>
      <c r="E4014" s="56">
        <v>2</v>
      </c>
      <c r="F4014" s="58" t="s">
        <v>1201</v>
      </c>
      <c r="G4014" s="57" t="s">
        <v>46</v>
      </c>
      <c r="H4014" s="58" t="s">
        <v>65</v>
      </c>
      <c r="I4014" s="59" t="s">
        <v>42</v>
      </c>
      <c r="J4014" s="96">
        <v>29.9</v>
      </c>
      <c r="K4014" s="60">
        <f t="shared" si="97"/>
        <v>59.8</v>
      </c>
      <c r="L4014" s="60"/>
      <c r="M4014" s="55" t="s">
        <v>43</v>
      </c>
      <c r="N4014" s="60">
        <f t="shared" si="94"/>
        <v>59.8</v>
      </c>
      <c r="O4014" s="54">
        <v>45976</v>
      </c>
      <c r="P4014" s="97">
        <v>25464</v>
      </c>
      <c r="R4014" t="str">
        <f t="shared" si="96"/>
        <v>Nov/25</v>
      </c>
    </row>
    <row r="4015" spans="2:18" ht="15.75" customHeight="1">
      <c r="B4015" s="54">
        <v>45962</v>
      </c>
      <c r="C4015" s="55" t="s">
        <v>37</v>
      </c>
      <c r="D4015" s="55">
        <v>2025</v>
      </c>
      <c r="E4015" s="56">
        <v>2</v>
      </c>
      <c r="F4015" s="58" t="s">
        <v>1036</v>
      </c>
      <c r="G4015" s="57" t="s">
        <v>46</v>
      </c>
      <c r="H4015" s="58" t="s">
        <v>65</v>
      </c>
      <c r="I4015" s="59" t="s">
        <v>42</v>
      </c>
      <c r="J4015" s="96">
        <v>36.99</v>
      </c>
      <c r="K4015" s="60">
        <f t="shared" si="97"/>
        <v>73.98</v>
      </c>
      <c r="L4015" s="60"/>
      <c r="M4015" s="55" t="s">
        <v>43</v>
      </c>
      <c r="N4015" s="60">
        <f t="shared" si="94"/>
        <v>73.98</v>
      </c>
      <c r="O4015" s="54">
        <v>45976</v>
      </c>
      <c r="P4015" s="97">
        <v>25464</v>
      </c>
      <c r="R4015" t="str">
        <f t="shared" si="96"/>
        <v>Nov/25</v>
      </c>
    </row>
    <row r="4016" spans="2:18" ht="15.75" customHeight="1">
      <c r="B4016" s="54">
        <v>45962</v>
      </c>
      <c r="C4016" s="55" t="s">
        <v>37</v>
      </c>
      <c r="D4016" s="55">
        <v>2025</v>
      </c>
      <c r="E4016" s="56">
        <v>3</v>
      </c>
      <c r="F4016" s="58" t="s">
        <v>1036</v>
      </c>
      <c r="G4016" s="57" t="s">
        <v>46</v>
      </c>
      <c r="H4016" s="58" t="s">
        <v>65</v>
      </c>
      <c r="I4016" s="59" t="s">
        <v>42</v>
      </c>
      <c r="J4016" s="96">
        <v>36.99</v>
      </c>
      <c r="K4016" s="60">
        <f t="shared" si="97"/>
        <v>110.97</v>
      </c>
      <c r="L4016" s="60"/>
      <c r="M4016" s="55" t="s">
        <v>43</v>
      </c>
      <c r="N4016" s="60">
        <f t="shared" si="94"/>
        <v>110.97</v>
      </c>
      <c r="O4016" s="54">
        <v>45976</v>
      </c>
      <c r="P4016" s="97">
        <v>25533</v>
      </c>
      <c r="R4016" t="str">
        <f t="shared" si="96"/>
        <v>Nov/25</v>
      </c>
    </row>
    <row r="4017" spans="2:18" ht="15.75" customHeight="1">
      <c r="B4017" s="54">
        <v>45962</v>
      </c>
      <c r="C4017" s="55" t="s">
        <v>37</v>
      </c>
      <c r="D4017" s="55">
        <v>2025</v>
      </c>
      <c r="E4017" s="56">
        <v>12</v>
      </c>
      <c r="F4017" s="58" t="s">
        <v>64</v>
      </c>
      <c r="G4017" s="57" t="s">
        <v>46</v>
      </c>
      <c r="H4017" s="58" t="s">
        <v>65</v>
      </c>
      <c r="I4017" s="59" t="s">
        <v>42</v>
      </c>
      <c r="J4017" s="96">
        <v>32.99</v>
      </c>
      <c r="K4017" s="60">
        <f t="shared" si="97"/>
        <v>395.88</v>
      </c>
      <c r="L4017" s="60"/>
      <c r="M4017" s="55" t="s">
        <v>43</v>
      </c>
      <c r="N4017" s="60">
        <f t="shared" si="94"/>
        <v>395.88</v>
      </c>
      <c r="O4017" s="54">
        <v>45976</v>
      </c>
      <c r="P4017" s="97">
        <v>25499</v>
      </c>
      <c r="R4017" t="str">
        <f t="shared" si="96"/>
        <v>Nov/25</v>
      </c>
    </row>
    <row r="4018" spans="2:18" ht="15.75" customHeight="1">
      <c r="B4018" s="54">
        <v>45962</v>
      </c>
      <c r="C4018" s="55" t="s">
        <v>37</v>
      </c>
      <c r="D4018" s="55">
        <v>2025</v>
      </c>
      <c r="E4018" s="56">
        <v>6</v>
      </c>
      <c r="F4018" s="58" t="s">
        <v>66</v>
      </c>
      <c r="G4018" s="57" t="s">
        <v>46</v>
      </c>
      <c r="H4018" s="58" t="s">
        <v>65</v>
      </c>
      <c r="I4018" s="59" t="s">
        <v>42</v>
      </c>
      <c r="J4018" s="96">
        <v>27.9</v>
      </c>
      <c r="K4018" s="60">
        <f t="shared" si="97"/>
        <v>167.39999999999998</v>
      </c>
      <c r="L4018" s="60"/>
      <c r="M4018" s="55" t="s">
        <v>43</v>
      </c>
      <c r="N4018" s="60">
        <f t="shared" si="94"/>
        <v>167.39999999999998</v>
      </c>
      <c r="O4018" s="54">
        <v>45976</v>
      </c>
      <c r="P4018" s="97">
        <v>25499</v>
      </c>
      <c r="R4018" t="str">
        <f t="shared" si="96"/>
        <v>Nov/25</v>
      </c>
    </row>
    <row r="4019" spans="2:18" ht="15.75" customHeight="1">
      <c r="B4019" s="54">
        <v>45962</v>
      </c>
      <c r="C4019" s="55" t="s">
        <v>37</v>
      </c>
      <c r="D4019" s="55">
        <v>2025</v>
      </c>
      <c r="E4019" s="56">
        <v>5</v>
      </c>
      <c r="F4019" s="58" t="s">
        <v>1201</v>
      </c>
      <c r="G4019" s="57" t="s">
        <v>46</v>
      </c>
      <c r="H4019" s="58" t="s">
        <v>65</v>
      </c>
      <c r="I4019" s="59" t="s">
        <v>42</v>
      </c>
      <c r="J4019" s="96">
        <v>29.9</v>
      </c>
      <c r="K4019" s="60">
        <f t="shared" si="97"/>
        <v>149.5</v>
      </c>
      <c r="L4019" s="60"/>
      <c r="M4019" s="55" t="s">
        <v>43</v>
      </c>
      <c r="N4019" s="60">
        <f t="shared" si="94"/>
        <v>149.5</v>
      </c>
      <c r="O4019" s="54">
        <v>45976</v>
      </c>
      <c r="P4019" s="97">
        <v>25499</v>
      </c>
      <c r="R4019" t="str">
        <f t="shared" si="96"/>
        <v>Nov/25</v>
      </c>
    </row>
    <row r="4020" spans="2:18" ht="15.75" customHeight="1">
      <c r="B4020" s="54">
        <v>45962</v>
      </c>
      <c r="C4020" s="55" t="s">
        <v>37</v>
      </c>
      <c r="D4020" s="55">
        <v>2025</v>
      </c>
      <c r="E4020" s="56">
        <v>1</v>
      </c>
      <c r="F4020" s="58" t="s">
        <v>1235</v>
      </c>
      <c r="G4020" s="57" t="s">
        <v>61</v>
      </c>
      <c r="H4020" s="58" t="s">
        <v>1236</v>
      </c>
      <c r="I4020" s="59" t="s">
        <v>42</v>
      </c>
      <c r="J4020" s="96">
        <v>675</v>
      </c>
      <c r="K4020" s="60">
        <f t="shared" si="97"/>
        <v>675</v>
      </c>
      <c r="L4020" s="60"/>
      <c r="M4020" s="55" t="s">
        <v>43</v>
      </c>
      <c r="N4020" s="60">
        <f t="shared" si="94"/>
        <v>675</v>
      </c>
      <c r="O4020" s="54">
        <v>45982</v>
      </c>
      <c r="P4020" s="97">
        <v>3052</v>
      </c>
      <c r="R4020" t="str">
        <f t="shared" si="96"/>
        <v>Nov/25</v>
      </c>
    </row>
    <row r="4021" spans="2:18" ht="15.75" customHeight="1">
      <c r="B4021" s="54">
        <v>45962</v>
      </c>
      <c r="C4021" s="55" t="s">
        <v>37</v>
      </c>
      <c r="D4021" s="55">
        <v>2025</v>
      </c>
      <c r="E4021" s="56">
        <v>2</v>
      </c>
      <c r="F4021" s="58" t="s">
        <v>659</v>
      </c>
      <c r="G4021" s="57" t="s">
        <v>40</v>
      </c>
      <c r="H4021" s="58" t="s">
        <v>667</v>
      </c>
      <c r="I4021" s="59" t="s">
        <v>42</v>
      </c>
      <c r="J4021" s="96">
        <v>114</v>
      </c>
      <c r="K4021" s="60">
        <f t="shared" si="97"/>
        <v>228</v>
      </c>
      <c r="L4021" s="60"/>
      <c r="M4021" s="55" t="s">
        <v>51</v>
      </c>
      <c r="N4021" s="60">
        <f t="shared" si="94"/>
        <v>228</v>
      </c>
      <c r="O4021" s="54">
        <v>45971</v>
      </c>
      <c r="P4021" s="97">
        <v>574333</v>
      </c>
      <c r="R4021" t="str">
        <f t="shared" si="96"/>
        <v>Nov/25</v>
      </c>
    </row>
    <row r="4022" spans="2:18" ht="15.75" customHeight="1">
      <c r="B4022" s="54">
        <v>45962</v>
      </c>
      <c r="C4022" s="55" t="s">
        <v>37</v>
      </c>
      <c r="D4022" s="55">
        <v>2025</v>
      </c>
      <c r="E4022" s="56">
        <v>3</v>
      </c>
      <c r="F4022" s="58" t="s">
        <v>904</v>
      </c>
      <c r="G4022" s="57" t="s">
        <v>96</v>
      </c>
      <c r="H4022" s="58" t="s">
        <v>570</v>
      </c>
      <c r="I4022" s="59" t="s">
        <v>42</v>
      </c>
      <c r="J4022" s="96">
        <v>37.08</v>
      </c>
      <c r="K4022" s="60">
        <f t="shared" si="97"/>
        <v>111.24</v>
      </c>
      <c r="L4022" s="60"/>
      <c r="M4022" s="55" t="s">
        <v>51</v>
      </c>
      <c r="N4022" s="60">
        <f t="shared" si="94"/>
        <v>111.24</v>
      </c>
      <c r="O4022" s="54">
        <v>45966</v>
      </c>
      <c r="P4022" s="97">
        <v>695935</v>
      </c>
      <c r="R4022" t="str">
        <f t="shared" si="96"/>
        <v>Nov/25</v>
      </c>
    </row>
    <row r="4023" spans="2:18" ht="15.75" customHeight="1">
      <c r="B4023" s="54">
        <v>45962</v>
      </c>
      <c r="C4023" s="55" t="s">
        <v>37</v>
      </c>
      <c r="D4023" s="55">
        <v>2025</v>
      </c>
      <c r="E4023" s="56">
        <v>6</v>
      </c>
      <c r="F4023" s="58" t="s">
        <v>304</v>
      </c>
      <c r="G4023" s="57" t="s">
        <v>96</v>
      </c>
      <c r="H4023" s="58" t="s">
        <v>570</v>
      </c>
      <c r="I4023" s="59" t="s">
        <v>42</v>
      </c>
      <c r="J4023" s="96">
        <v>19.68</v>
      </c>
      <c r="K4023" s="60">
        <f t="shared" si="97"/>
        <v>118.08</v>
      </c>
      <c r="L4023" s="60"/>
      <c r="M4023" s="55" t="s">
        <v>51</v>
      </c>
      <c r="N4023" s="60">
        <f t="shared" si="94"/>
        <v>118.08</v>
      </c>
      <c r="O4023" s="54">
        <v>45966</v>
      </c>
      <c r="P4023" s="97">
        <v>695935</v>
      </c>
      <c r="R4023" t="str">
        <f t="shared" si="96"/>
        <v>Nov/25</v>
      </c>
    </row>
    <row r="4024" spans="2:18" ht="15.75" customHeight="1">
      <c r="B4024" s="54">
        <v>45962</v>
      </c>
      <c r="C4024" s="55" t="s">
        <v>37</v>
      </c>
      <c r="D4024" s="55">
        <v>2025</v>
      </c>
      <c r="E4024" s="56">
        <v>1</v>
      </c>
      <c r="F4024" s="58" t="s">
        <v>126</v>
      </c>
      <c r="G4024" s="57" t="s">
        <v>49</v>
      </c>
      <c r="H4024" s="58" t="s">
        <v>1237</v>
      </c>
      <c r="I4024" s="59" t="s">
        <v>42</v>
      </c>
      <c r="J4024" s="96">
        <v>860</v>
      </c>
      <c r="K4024" s="60">
        <f t="shared" si="97"/>
        <v>860</v>
      </c>
      <c r="L4024" s="60"/>
      <c r="M4024" s="55" t="s">
        <v>43</v>
      </c>
      <c r="N4024" s="60">
        <f t="shared" si="94"/>
        <v>860</v>
      </c>
      <c r="O4024" s="54">
        <v>45972</v>
      </c>
      <c r="P4024" s="97">
        <v>0</v>
      </c>
      <c r="R4024" t="str">
        <f t="shared" si="96"/>
        <v>Nov/25</v>
      </c>
    </row>
    <row r="4025" spans="2:18" ht="15.75" customHeight="1">
      <c r="B4025" s="54">
        <v>45962</v>
      </c>
      <c r="C4025" s="55" t="s">
        <v>37</v>
      </c>
      <c r="D4025" s="55">
        <v>2025</v>
      </c>
      <c r="E4025" s="56">
        <v>1</v>
      </c>
      <c r="F4025" s="58" t="s">
        <v>126</v>
      </c>
      <c r="G4025" s="57" t="s">
        <v>104</v>
      </c>
      <c r="H4025" s="58" t="s">
        <v>299</v>
      </c>
      <c r="I4025" s="59" t="s">
        <v>42</v>
      </c>
      <c r="J4025" s="96">
        <v>400</v>
      </c>
      <c r="K4025" s="60">
        <f t="shared" si="97"/>
        <v>400</v>
      </c>
      <c r="L4025" s="60"/>
      <c r="M4025" s="55" t="s">
        <v>51</v>
      </c>
      <c r="N4025" s="60">
        <f t="shared" si="94"/>
        <v>400</v>
      </c>
      <c r="O4025" s="54"/>
      <c r="P4025" s="97">
        <v>0</v>
      </c>
      <c r="R4025" t="str">
        <f t="shared" si="96"/>
        <v>Nov/25</v>
      </c>
    </row>
    <row r="4026" spans="2:18" ht="15.75" customHeight="1">
      <c r="B4026" s="54">
        <v>45962</v>
      </c>
      <c r="C4026" s="55" t="s">
        <v>37</v>
      </c>
      <c r="D4026" s="55">
        <v>2025</v>
      </c>
      <c r="E4026" s="56">
        <v>1</v>
      </c>
      <c r="F4026" s="58" t="s">
        <v>801</v>
      </c>
      <c r="G4026" s="57" t="s">
        <v>53</v>
      </c>
      <c r="H4026" s="58" t="s">
        <v>54</v>
      </c>
      <c r="I4026" s="59" t="s">
        <v>42</v>
      </c>
      <c r="J4026" s="96">
        <v>672</v>
      </c>
      <c r="K4026" s="60">
        <f t="shared" si="97"/>
        <v>672</v>
      </c>
      <c r="L4026" s="60"/>
      <c r="M4026" s="55" t="s">
        <v>43</v>
      </c>
      <c r="N4026" s="60">
        <f t="shared" si="94"/>
        <v>672</v>
      </c>
      <c r="O4026" s="54">
        <v>45962</v>
      </c>
      <c r="P4026" s="97">
        <v>0</v>
      </c>
      <c r="R4026" t="str">
        <f t="shared" si="96"/>
        <v>Nov/25</v>
      </c>
    </row>
    <row r="4027" spans="2:18" ht="15.75" customHeight="1">
      <c r="B4027" s="54">
        <v>45962</v>
      </c>
      <c r="C4027" s="55" t="s">
        <v>37</v>
      </c>
      <c r="D4027" s="55">
        <v>2025</v>
      </c>
      <c r="E4027" s="56">
        <v>1</v>
      </c>
      <c r="F4027" s="58" t="s">
        <v>1238</v>
      </c>
      <c r="G4027" s="57" t="s">
        <v>61</v>
      </c>
      <c r="H4027" s="58" t="s">
        <v>442</v>
      </c>
      <c r="I4027" s="59" t="s">
        <v>42</v>
      </c>
      <c r="J4027" s="96">
        <v>173.53</v>
      </c>
      <c r="K4027" s="60">
        <f t="shared" si="97"/>
        <v>173.53</v>
      </c>
      <c r="L4027" s="60"/>
      <c r="M4027" s="55" t="s">
        <v>43</v>
      </c>
      <c r="N4027" s="60">
        <f t="shared" si="94"/>
        <v>173.53</v>
      </c>
      <c r="O4027" s="54">
        <v>45962</v>
      </c>
      <c r="P4027" s="97">
        <v>0</v>
      </c>
      <c r="R4027" t="str">
        <f t="shared" si="96"/>
        <v>Nov/25</v>
      </c>
    </row>
    <row r="4028" spans="2:18" ht="15.75" customHeight="1">
      <c r="B4028" s="54">
        <v>45962</v>
      </c>
      <c r="C4028" s="55" t="s">
        <v>37</v>
      </c>
      <c r="D4028" s="55">
        <v>2025</v>
      </c>
      <c r="E4028" s="56">
        <v>1</v>
      </c>
      <c r="F4028" s="58" t="s">
        <v>1228</v>
      </c>
      <c r="G4028" s="57" t="s">
        <v>61</v>
      </c>
      <c r="H4028" s="58" t="s">
        <v>1239</v>
      </c>
      <c r="I4028" s="59" t="s">
        <v>42</v>
      </c>
      <c r="J4028" s="96">
        <v>84</v>
      </c>
      <c r="K4028" s="60">
        <f t="shared" si="97"/>
        <v>84</v>
      </c>
      <c r="L4028" s="60"/>
      <c r="M4028" s="55" t="s">
        <v>43</v>
      </c>
      <c r="N4028" s="60">
        <f t="shared" si="94"/>
        <v>84</v>
      </c>
      <c r="O4028" s="54">
        <v>45962</v>
      </c>
      <c r="P4028" s="97">
        <v>0</v>
      </c>
      <c r="R4028" t="str">
        <f t="shared" si="96"/>
        <v>Nov/25</v>
      </c>
    </row>
    <row r="4029" spans="2:18" ht="15.75" customHeight="1">
      <c r="B4029" s="54">
        <v>45962</v>
      </c>
      <c r="C4029" s="55" t="s">
        <v>37</v>
      </c>
      <c r="D4029" s="55">
        <v>2025</v>
      </c>
      <c r="E4029" s="56">
        <v>1</v>
      </c>
      <c r="F4029" s="58" t="s">
        <v>1240</v>
      </c>
      <c r="G4029" s="57" t="s">
        <v>104</v>
      </c>
      <c r="H4029" s="58" t="s">
        <v>1240</v>
      </c>
      <c r="I4029" s="59" t="s">
        <v>74</v>
      </c>
      <c r="J4029" s="96">
        <v>85</v>
      </c>
      <c r="K4029" s="60">
        <f t="shared" si="97"/>
        <v>85</v>
      </c>
      <c r="L4029" s="60"/>
      <c r="M4029" s="55" t="s">
        <v>43</v>
      </c>
      <c r="N4029" s="60">
        <f t="shared" si="94"/>
        <v>85</v>
      </c>
      <c r="O4029" s="54">
        <v>45962</v>
      </c>
      <c r="P4029" s="97">
        <v>0</v>
      </c>
      <c r="R4029" t="str">
        <f t="shared" si="96"/>
        <v>Nov/25</v>
      </c>
    </row>
    <row r="4030" spans="2:18" ht="15.75" customHeight="1">
      <c r="B4030" s="54">
        <v>45962</v>
      </c>
      <c r="C4030" s="55" t="s">
        <v>37</v>
      </c>
      <c r="D4030" s="55">
        <v>2025</v>
      </c>
      <c r="E4030" s="56">
        <v>1</v>
      </c>
      <c r="F4030" s="58" t="s">
        <v>864</v>
      </c>
      <c r="G4030" s="57" t="s">
        <v>104</v>
      </c>
      <c r="H4030" s="58" t="s">
        <v>369</v>
      </c>
      <c r="I4030" s="59" t="s">
        <v>42</v>
      </c>
      <c r="J4030" s="96">
        <v>87</v>
      </c>
      <c r="K4030" s="60">
        <f t="shared" si="97"/>
        <v>87</v>
      </c>
      <c r="L4030" s="60"/>
      <c r="M4030" s="55" t="s">
        <v>43</v>
      </c>
      <c r="N4030" s="60">
        <f t="shared" si="94"/>
        <v>87</v>
      </c>
      <c r="O4030" s="54">
        <v>45962</v>
      </c>
      <c r="P4030" s="97">
        <v>0</v>
      </c>
      <c r="R4030" t="str">
        <f t="shared" si="96"/>
        <v>Nov/25</v>
      </c>
    </row>
    <row r="4031" spans="2:18" ht="15.75" customHeight="1">
      <c r="B4031" s="54">
        <v>45962</v>
      </c>
      <c r="C4031" s="55" t="s">
        <v>37</v>
      </c>
      <c r="D4031" s="55">
        <v>2025</v>
      </c>
      <c r="E4031" s="56">
        <v>1</v>
      </c>
      <c r="F4031" s="58" t="s">
        <v>1241</v>
      </c>
      <c r="G4031" s="57" t="s">
        <v>61</v>
      </c>
      <c r="H4031" s="58" t="s">
        <v>258</v>
      </c>
      <c r="I4031" s="59" t="s">
        <v>42</v>
      </c>
      <c r="J4031" s="96">
        <v>80</v>
      </c>
      <c r="K4031" s="60">
        <f t="shared" si="97"/>
        <v>80</v>
      </c>
      <c r="L4031" s="60"/>
      <c r="M4031" s="55" t="s">
        <v>43</v>
      </c>
      <c r="N4031" s="60">
        <f t="shared" si="94"/>
        <v>80</v>
      </c>
      <c r="O4031" s="54">
        <v>45962</v>
      </c>
      <c r="P4031" s="97">
        <v>0</v>
      </c>
      <c r="R4031" t="str">
        <f t="shared" si="96"/>
        <v>Nov/25</v>
      </c>
    </row>
    <row r="4032" spans="2:18" ht="15.75" customHeight="1">
      <c r="B4032" s="54">
        <v>45962</v>
      </c>
      <c r="C4032" s="55" t="s">
        <v>37</v>
      </c>
      <c r="D4032" s="55">
        <v>2025</v>
      </c>
      <c r="E4032" s="56">
        <v>15</v>
      </c>
      <c r="F4032" s="58" t="s">
        <v>1242</v>
      </c>
      <c r="G4032" s="57" t="s">
        <v>40</v>
      </c>
      <c r="H4032" s="58" t="s">
        <v>91</v>
      </c>
      <c r="I4032" s="59" t="s">
        <v>42</v>
      </c>
      <c r="J4032" s="96">
        <v>27</v>
      </c>
      <c r="K4032" s="60">
        <f t="shared" si="97"/>
        <v>405</v>
      </c>
      <c r="L4032" s="60"/>
      <c r="M4032" s="55" t="s">
        <v>43</v>
      </c>
      <c r="N4032" s="60">
        <f t="shared" si="94"/>
        <v>405</v>
      </c>
      <c r="O4032" s="54">
        <v>45962</v>
      </c>
      <c r="P4032" s="97">
        <v>0</v>
      </c>
      <c r="R4032" t="str">
        <f t="shared" si="96"/>
        <v>Nov/25</v>
      </c>
    </row>
    <row r="4033" spans="2:18" ht="15.75" customHeight="1">
      <c r="B4033" s="54">
        <v>45962</v>
      </c>
      <c r="C4033" s="55" t="s">
        <v>37</v>
      </c>
      <c r="D4033" s="55">
        <v>2025</v>
      </c>
      <c r="E4033" s="56">
        <v>6</v>
      </c>
      <c r="F4033" s="58" t="s">
        <v>1243</v>
      </c>
      <c r="G4033" s="57" t="s">
        <v>40</v>
      </c>
      <c r="H4033" s="58" t="s">
        <v>91</v>
      </c>
      <c r="I4033" s="59" t="s">
        <v>42</v>
      </c>
      <c r="J4033" s="96">
        <v>55.2</v>
      </c>
      <c r="K4033" s="60">
        <f t="shared" si="97"/>
        <v>331.20000000000005</v>
      </c>
      <c r="L4033" s="60"/>
      <c r="M4033" s="55" t="s">
        <v>43</v>
      </c>
      <c r="N4033" s="60">
        <f t="shared" si="94"/>
        <v>331.20000000000005</v>
      </c>
      <c r="O4033" s="54">
        <v>45962</v>
      </c>
      <c r="P4033" s="97">
        <v>0</v>
      </c>
      <c r="R4033" t="str">
        <f t="shared" si="96"/>
        <v>Nov/25</v>
      </c>
    </row>
    <row r="4034" spans="2:18" ht="15.75" customHeight="1">
      <c r="B4034" s="54">
        <v>45962</v>
      </c>
      <c r="C4034" s="55" t="s">
        <v>37</v>
      </c>
      <c r="D4034" s="55">
        <v>2025</v>
      </c>
      <c r="E4034" s="56">
        <v>3</v>
      </c>
      <c r="F4034" s="58" t="s">
        <v>1244</v>
      </c>
      <c r="G4034" s="57" t="s">
        <v>40</v>
      </c>
      <c r="H4034" s="58" t="s">
        <v>91</v>
      </c>
      <c r="I4034" s="59" t="s">
        <v>42</v>
      </c>
      <c r="J4034" s="96">
        <v>55.2</v>
      </c>
      <c r="K4034" s="60">
        <f t="shared" si="97"/>
        <v>165.60000000000002</v>
      </c>
      <c r="L4034" s="60"/>
      <c r="M4034" s="55" t="s">
        <v>43</v>
      </c>
      <c r="N4034" s="60">
        <f t="shared" si="94"/>
        <v>165.60000000000002</v>
      </c>
      <c r="O4034" s="54">
        <v>45962</v>
      </c>
      <c r="P4034" s="97">
        <v>0</v>
      </c>
      <c r="R4034" t="str">
        <f t="shared" si="96"/>
        <v>Nov/25</v>
      </c>
    </row>
    <row r="4035" spans="2:18" ht="15.75" customHeight="1">
      <c r="B4035" s="54">
        <v>45962</v>
      </c>
      <c r="C4035" s="55" t="s">
        <v>37</v>
      </c>
      <c r="D4035" s="55">
        <v>2025</v>
      </c>
      <c r="E4035" s="56">
        <v>4</v>
      </c>
      <c r="F4035" s="58" t="s">
        <v>693</v>
      </c>
      <c r="G4035" s="57" t="s">
        <v>40</v>
      </c>
      <c r="H4035" s="58" t="s">
        <v>91</v>
      </c>
      <c r="I4035" s="59" t="s">
        <v>42</v>
      </c>
      <c r="J4035" s="96">
        <v>55.2</v>
      </c>
      <c r="K4035" s="60">
        <f t="shared" si="97"/>
        <v>220.8</v>
      </c>
      <c r="L4035" s="60"/>
      <c r="M4035" s="55" t="s">
        <v>43</v>
      </c>
      <c r="N4035" s="60">
        <f t="shared" si="94"/>
        <v>220.8</v>
      </c>
      <c r="O4035" s="54">
        <v>45962</v>
      </c>
      <c r="P4035" s="97">
        <v>0</v>
      </c>
      <c r="R4035" t="str">
        <f t="shared" ref="R4035:R4098" si="98">IF(B4035="","",PROPER(TEXT(B4035,"mmm/aa")))</f>
        <v>Nov/25</v>
      </c>
    </row>
    <row r="4036" spans="2:18" ht="15.75" customHeight="1">
      <c r="B4036" s="54">
        <v>45963</v>
      </c>
      <c r="C4036" s="55" t="s">
        <v>37</v>
      </c>
      <c r="D4036" s="55">
        <v>2025</v>
      </c>
      <c r="E4036" s="56">
        <v>1</v>
      </c>
      <c r="F4036" s="58" t="s">
        <v>812</v>
      </c>
      <c r="G4036" s="57" t="s">
        <v>108</v>
      </c>
      <c r="H4036" s="58" t="s">
        <v>812</v>
      </c>
      <c r="I4036" s="59" t="s">
        <v>42</v>
      </c>
      <c r="J4036" s="96">
        <v>500</v>
      </c>
      <c r="K4036" s="60">
        <f t="shared" si="97"/>
        <v>500</v>
      </c>
      <c r="L4036" s="60"/>
      <c r="M4036" s="55" t="s">
        <v>43</v>
      </c>
      <c r="N4036" s="60">
        <f t="shared" si="94"/>
        <v>500</v>
      </c>
      <c r="O4036" s="54">
        <v>45962</v>
      </c>
      <c r="P4036" s="97">
        <v>0</v>
      </c>
      <c r="R4036" t="str">
        <f t="shared" si="98"/>
        <v>Nov/25</v>
      </c>
    </row>
    <row r="4037" spans="2:18" ht="15.75" customHeight="1">
      <c r="B4037" s="54">
        <v>45964</v>
      </c>
      <c r="C4037" s="55" t="s">
        <v>37</v>
      </c>
      <c r="D4037" s="55">
        <v>2025</v>
      </c>
      <c r="E4037" s="56">
        <v>4</v>
      </c>
      <c r="F4037" s="58" t="s">
        <v>642</v>
      </c>
      <c r="G4037" s="57" t="s">
        <v>46</v>
      </c>
      <c r="H4037" s="58" t="s">
        <v>790</v>
      </c>
      <c r="I4037" s="59" t="s">
        <v>42</v>
      </c>
      <c r="J4037" s="96">
        <v>56.68</v>
      </c>
      <c r="K4037" s="60">
        <f t="shared" si="97"/>
        <v>226.72</v>
      </c>
      <c r="L4037" s="60"/>
      <c r="M4037" s="55" t="s">
        <v>43</v>
      </c>
      <c r="N4037" s="60">
        <f t="shared" si="94"/>
        <v>226.72</v>
      </c>
      <c r="O4037" s="54">
        <v>45978</v>
      </c>
      <c r="P4037" s="97">
        <v>1486412</v>
      </c>
      <c r="R4037" t="str">
        <f t="shared" si="98"/>
        <v>Nov/25</v>
      </c>
    </row>
    <row r="4038" spans="2:18" ht="15.75" customHeight="1">
      <c r="B4038" s="54">
        <v>45964</v>
      </c>
      <c r="C4038" s="55" t="s">
        <v>37</v>
      </c>
      <c r="D4038" s="55">
        <v>2025</v>
      </c>
      <c r="E4038" s="56">
        <v>1</v>
      </c>
      <c r="F4038" s="58" t="s">
        <v>1037</v>
      </c>
      <c r="G4038" s="57" t="s">
        <v>46</v>
      </c>
      <c r="H4038" s="58" t="s">
        <v>790</v>
      </c>
      <c r="I4038" s="59" t="s">
        <v>42</v>
      </c>
      <c r="J4038" s="96">
        <v>26.37</v>
      </c>
      <c r="K4038" s="60">
        <f t="shared" si="97"/>
        <v>26.37</v>
      </c>
      <c r="L4038" s="60"/>
      <c r="M4038" s="55" t="s">
        <v>43</v>
      </c>
      <c r="N4038" s="60">
        <f t="shared" si="94"/>
        <v>26.37</v>
      </c>
      <c r="O4038" s="54">
        <v>45978</v>
      </c>
      <c r="P4038" s="97">
        <v>1486412</v>
      </c>
      <c r="R4038" t="str">
        <f t="shared" si="98"/>
        <v>Nov/25</v>
      </c>
    </row>
    <row r="4039" spans="2:18" ht="15.75" customHeight="1">
      <c r="B4039" s="54">
        <v>45964</v>
      </c>
      <c r="C4039" s="55" t="s">
        <v>37</v>
      </c>
      <c r="D4039" s="55">
        <v>2025</v>
      </c>
      <c r="E4039" s="56">
        <v>12</v>
      </c>
      <c r="F4039" s="58" t="s">
        <v>1245</v>
      </c>
      <c r="G4039" s="57" t="s">
        <v>46</v>
      </c>
      <c r="H4039" s="58" t="s">
        <v>790</v>
      </c>
      <c r="I4039" s="59" t="s">
        <v>42</v>
      </c>
      <c r="J4039" s="96">
        <v>24.46</v>
      </c>
      <c r="K4039" s="60">
        <f t="shared" si="97"/>
        <v>293.52</v>
      </c>
      <c r="L4039" s="60"/>
      <c r="M4039" s="55" t="s">
        <v>43</v>
      </c>
      <c r="N4039" s="60">
        <f t="shared" si="94"/>
        <v>293.52</v>
      </c>
      <c r="O4039" s="54">
        <v>45978</v>
      </c>
      <c r="P4039" s="97">
        <v>1486412</v>
      </c>
      <c r="R4039" t="str">
        <f t="shared" si="98"/>
        <v>Nov/25</v>
      </c>
    </row>
    <row r="4040" spans="2:18" ht="15.75" customHeight="1">
      <c r="B4040" s="54">
        <v>45964</v>
      </c>
      <c r="C4040" s="55" t="s">
        <v>37</v>
      </c>
      <c r="D4040" s="55">
        <v>2025</v>
      </c>
      <c r="E4040" s="56">
        <v>2</v>
      </c>
      <c r="F4040" s="58" t="s">
        <v>1128</v>
      </c>
      <c r="G4040" s="57" t="s">
        <v>46</v>
      </c>
      <c r="H4040" s="58" t="s">
        <v>790</v>
      </c>
      <c r="I4040" s="59" t="s">
        <v>42</v>
      </c>
      <c r="J4040" s="96">
        <v>21.35</v>
      </c>
      <c r="K4040" s="60">
        <f t="shared" si="97"/>
        <v>42.7</v>
      </c>
      <c r="L4040" s="60"/>
      <c r="M4040" s="55" t="s">
        <v>43</v>
      </c>
      <c r="N4040" s="60">
        <f t="shared" si="94"/>
        <v>42.7</v>
      </c>
      <c r="O4040" s="54">
        <v>45978</v>
      </c>
      <c r="P4040" s="97">
        <v>1486412</v>
      </c>
      <c r="R4040" t="str">
        <f t="shared" si="98"/>
        <v>Nov/25</v>
      </c>
    </row>
    <row r="4041" spans="2:18" ht="15.75" customHeight="1">
      <c r="B4041" s="54">
        <v>45964</v>
      </c>
      <c r="C4041" s="55" t="s">
        <v>37</v>
      </c>
      <c r="D4041" s="55">
        <v>2025</v>
      </c>
      <c r="E4041" s="56">
        <v>2</v>
      </c>
      <c r="F4041" s="58" t="s">
        <v>714</v>
      </c>
      <c r="G4041" s="57" t="s">
        <v>46</v>
      </c>
      <c r="H4041" s="58" t="s">
        <v>790</v>
      </c>
      <c r="I4041" s="59" t="s">
        <v>42</v>
      </c>
      <c r="J4041" s="96">
        <v>119.41</v>
      </c>
      <c r="K4041" s="60">
        <f t="shared" si="97"/>
        <v>238.82</v>
      </c>
      <c r="L4041" s="60"/>
      <c r="M4041" s="55" t="s">
        <v>43</v>
      </c>
      <c r="N4041" s="60">
        <f t="shared" si="94"/>
        <v>238.82</v>
      </c>
      <c r="O4041" s="54">
        <v>45978</v>
      </c>
      <c r="P4041" s="97">
        <v>1486412</v>
      </c>
      <c r="R4041" t="str">
        <f t="shared" si="98"/>
        <v>Nov/25</v>
      </c>
    </row>
    <row r="4042" spans="2:18" ht="15.75" customHeight="1">
      <c r="B4042" s="54">
        <v>45964</v>
      </c>
      <c r="C4042" s="55" t="s">
        <v>37</v>
      </c>
      <c r="D4042" s="55">
        <v>2025</v>
      </c>
      <c r="E4042" s="56">
        <v>1</v>
      </c>
      <c r="F4042" s="58" t="s">
        <v>925</v>
      </c>
      <c r="G4042" s="57" t="s">
        <v>53</v>
      </c>
      <c r="H4042" s="58" t="s">
        <v>68</v>
      </c>
      <c r="I4042" s="59" t="s">
        <v>42</v>
      </c>
      <c r="J4042" s="96">
        <v>6.56</v>
      </c>
      <c r="K4042" s="60">
        <f t="shared" si="97"/>
        <v>6.56</v>
      </c>
      <c r="L4042" s="60"/>
      <c r="M4042" s="55" t="s">
        <v>51</v>
      </c>
      <c r="N4042" s="60">
        <f t="shared" si="94"/>
        <v>6.56</v>
      </c>
      <c r="O4042" s="54">
        <v>45971</v>
      </c>
      <c r="P4042" s="97">
        <v>1393878</v>
      </c>
      <c r="R4042" t="str">
        <f t="shared" si="98"/>
        <v>Nov/25</v>
      </c>
    </row>
    <row r="4043" spans="2:18" ht="15.75" customHeight="1">
      <c r="B4043" s="54">
        <v>45964</v>
      </c>
      <c r="C4043" s="55" t="s">
        <v>37</v>
      </c>
      <c r="D4043" s="55">
        <v>2025</v>
      </c>
      <c r="E4043" s="56">
        <v>4</v>
      </c>
      <c r="F4043" s="58" t="s">
        <v>1246</v>
      </c>
      <c r="G4043" s="57" t="s">
        <v>53</v>
      </c>
      <c r="H4043" s="58" t="s">
        <v>68</v>
      </c>
      <c r="I4043" s="59" t="s">
        <v>42</v>
      </c>
      <c r="J4043" s="96">
        <v>9.23</v>
      </c>
      <c r="K4043" s="60">
        <f t="shared" si="97"/>
        <v>36.92</v>
      </c>
      <c r="L4043" s="60"/>
      <c r="M4043" s="55" t="s">
        <v>51</v>
      </c>
      <c r="N4043" s="60">
        <f t="shared" si="94"/>
        <v>36.92</v>
      </c>
      <c r="O4043" s="54">
        <v>45971</v>
      </c>
      <c r="P4043" s="97">
        <v>1393878</v>
      </c>
      <c r="R4043" t="str">
        <f t="shared" si="98"/>
        <v>Nov/25</v>
      </c>
    </row>
    <row r="4044" spans="2:18" ht="15.75" customHeight="1">
      <c r="B4044" s="54">
        <v>45964</v>
      </c>
      <c r="C4044" s="55" t="s">
        <v>37</v>
      </c>
      <c r="D4044" s="55">
        <v>2025</v>
      </c>
      <c r="E4044" s="56">
        <v>2</v>
      </c>
      <c r="F4044" s="58" t="s">
        <v>540</v>
      </c>
      <c r="G4044" s="57" t="s">
        <v>53</v>
      </c>
      <c r="H4044" s="58" t="s">
        <v>68</v>
      </c>
      <c r="I4044" s="59" t="s">
        <v>42</v>
      </c>
      <c r="J4044" s="96">
        <v>22.18</v>
      </c>
      <c r="K4044" s="60">
        <f t="shared" si="97"/>
        <v>44.36</v>
      </c>
      <c r="L4044" s="60"/>
      <c r="M4044" s="55" t="s">
        <v>51</v>
      </c>
      <c r="N4044" s="60">
        <f t="shared" si="94"/>
        <v>44.36</v>
      </c>
      <c r="O4044" s="54">
        <v>45971</v>
      </c>
      <c r="P4044" s="97">
        <v>1393878</v>
      </c>
      <c r="R4044" t="str">
        <f t="shared" si="98"/>
        <v>Nov/25</v>
      </c>
    </row>
    <row r="4045" spans="2:18" ht="15.75" customHeight="1">
      <c r="B4045" s="54">
        <v>45964</v>
      </c>
      <c r="C4045" s="55" t="s">
        <v>37</v>
      </c>
      <c r="D4045" s="55">
        <v>2025</v>
      </c>
      <c r="E4045" s="56">
        <v>1</v>
      </c>
      <c r="F4045" s="58" t="s">
        <v>927</v>
      </c>
      <c r="G4045" s="57" t="s">
        <v>93</v>
      </c>
      <c r="H4045" s="58" t="s">
        <v>68</v>
      </c>
      <c r="I4045" s="59" t="s">
        <v>42</v>
      </c>
      <c r="J4045" s="96">
        <v>29.82</v>
      </c>
      <c r="K4045" s="60">
        <f t="shared" si="97"/>
        <v>29.82</v>
      </c>
      <c r="L4045" s="60"/>
      <c r="M4045" s="55" t="s">
        <v>51</v>
      </c>
      <c r="N4045" s="60">
        <f t="shared" si="94"/>
        <v>29.82</v>
      </c>
      <c r="O4045" s="54">
        <v>45971</v>
      </c>
      <c r="P4045" s="97">
        <v>1393878</v>
      </c>
      <c r="R4045" t="str">
        <f t="shared" si="98"/>
        <v>Nov/25</v>
      </c>
    </row>
    <row r="4046" spans="2:18" ht="15.75" customHeight="1">
      <c r="B4046" s="54">
        <v>45964</v>
      </c>
      <c r="C4046" s="55" t="s">
        <v>37</v>
      </c>
      <c r="D4046" s="55">
        <v>2025</v>
      </c>
      <c r="E4046" s="56">
        <v>1</v>
      </c>
      <c r="F4046" s="58" t="s">
        <v>1127</v>
      </c>
      <c r="G4046" s="57" t="s">
        <v>53</v>
      </c>
      <c r="H4046" s="58" t="s">
        <v>68</v>
      </c>
      <c r="I4046" s="59" t="s">
        <v>42</v>
      </c>
      <c r="J4046" s="96">
        <v>3.7</v>
      </c>
      <c r="K4046" s="60">
        <f t="shared" si="97"/>
        <v>3.7</v>
      </c>
      <c r="L4046" s="60"/>
      <c r="M4046" s="55" t="s">
        <v>51</v>
      </c>
      <c r="N4046" s="60">
        <f t="shared" si="94"/>
        <v>3.7</v>
      </c>
      <c r="O4046" s="54">
        <v>45971</v>
      </c>
      <c r="P4046" s="97">
        <v>1393878</v>
      </c>
      <c r="R4046" t="str">
        <f t="shared" si="98"/>
        <v>Nov/25</v>
      </c>
    </row>
    <row r="4047" spans="2:18" ht="15.75" customHeight="1">
      <c r="B4047" s="54">
        <v>45964</v>
      </c>
      <c r="C4047" s="55" t="s">
        <v>37</v>
      </c>
      <c r="D4047" s="55">
        <v>2025</v>
      </c>
      <c r="E4047" s="56">
        <v>2</v>
      </c>
      <c r="F4047" s="58" t="s">
        <v>799</v>
      </c>
      <c r="G4047" s="57" t="s">
        <v>53</v>
      </c>
      <c r="H4047" s="58" t="s">
        <v>68</v>
      </c>
      <c r="I4047" s="59" t="s">
        <v>42</v>
      </c>
      <c r="J4047" s="96">
        <v>1.98</v>
      </c>
      <c r="K4047" s="60">
        <f t="shared" si="97"/>
        <v>3.96</v>
      </c>
      <c r="L4047" s="60"/>
      <c r="M4047" s="55" t="s">
        <v>51</v>
      </c>
      <c r="N4047" s="60">
        <f t="shared" si="94"/>
        <v>3.96</v>
      </c>
      <c r="O4047" s="54">
        <v>45971</v>
      </c>
      <c r="P4047" s="97">
        <v>1393878</v>
      </c>
      <c r="R4047" t="str">
        <f t="shared" si="98"/>
        <v>Nov/25</v>
      </c>
    </row>
    <row r="4048" spans="2:18" ht="15.75" customHeight="1">
      <c r="B4048" s="54">
        <v>45964</v>
      </c>
      <c r="C4048" s="55" t="s">
        <v>37</v>
      </c>
      <c r="D4048" s="55">
        <v>2025</v>
      </c>
      <c r="E4048" s="56">
        <v>4</v>
      </c>
      <c r="F4048" s="58" t="s">
        <v>1247</v>
      </c>
      <c r="G4048" s="57" t="s">
        <v>46</v>
      </c>
      <c r="H4048" s="58" t="s">
        <v>68</v>
      </c>
      <c r="I4048" s="59" t="s">
        <v>42</v>
      </c>
      <c r="J4048" s="96">
        <v>3.79</v>
      </c>
      <c r="K4048" s="60">
        <f t="shared" si="97"/>
        <v>15.16</v>
      </c>
      <c r="L4048" s="60"/>
      <c r="M4048" s="55" t="s">
        <v>51</v>
      </c>
      <c r="N4048" s="60">
        <f t="shared" si="94"/>
        <v>15.16</v>
      </c>
      <c r="O4048" s="54">
        <v>45971</v>
      </c>
      <c r="P4048" s="97">
        <v>1393878</v>
      </c>
      <c r="R4048" t="str">
        <f t="shared" si="98"/>
        <v>Nov/25</v>
      </c>
    </row>
    <row r="4049" spans="2:18" ht="15.75" customHeight="1">
      <c r="B4049" s="54">
        <v>45964</v>
      </c>
      <c r="C4049" s="55" t="s">
        <v>37</v>
      </c>
      <c r="D4049" s="55">
        <v>2025</v>
      </c>
      <c r="E4049" s="56">
        <v>1</v>
      </c>
      <c r="F4049" s="58" t="s">
        <v>1248</v>
      </c>
      <c r="G4049" s="57" t="s">
        <v>53</v>
      </c>
      <c r="H4049" s="58" t="s">
        <v>68</v>
      </c>
      <c r="I4049" s="59" t="s">
        <v>42</v>
      </c>
      <c r="J4049" s="96">
        <v>24.84</v>
      </c>
      <c r="K4049" s="60">
        <f t="shared" si="97"/>
        <v>24.84</v>
      </c>
      <c r="L4049" s="60"/>
      <c r="M4049" s="55" t="s">
        <v>51</v>
      </c>
      <c r="N4049" s="60">
        <f t="shared" si="94"/>
        <v>24.84</v>
      </c>
      <c r="O4049" s="54">
        <v>45971</v>
      </c>
      <c r="P4049" s="97">
        <v>1393878</v>
      </c>
      <c r="R4049" t="str">
        <f t="shared" si="98"/>
        <v>Nov/25</v>
      </c>
    </row>
    <row r="4050" spans="2:18" ht="15.75" customHeight="1">
      <c r="B4050" s="54">
        <v>45964</v>
      </c>
      <c r="C4050" s="55" t="s">
        <v>37</v>
      </c>
      <c r="D4050" s="55">
        <v>2025</v>
      </c>
      <c r="E4050" s="56">
        <v>1</v>
      </c>
      <c r="F4050" s="58" t="s">
        <v>1249</v>
      </c>
      <c r="G4050" s="57" t="s">
        <v>53</v>
      </c>
      <c r="H4050" s="58" t="s">
        <v>68</v>
      </c>
      <c r="I4050" s="59" t="s">
        <v>42</v>
      </c>
      <c r="J4050" s="96">
        <v>24.84</v>
      </c>
      <c r="K4050" s="60">
        <f t="shared" si="97"/>
        <v>24.84</v>
      </c>
      <c r="L4050" s="60"/>
      <c r="M4050" s="55" t="s">
        <v>51</v>
      </c>
      <c r="N4050" s="60">
        <f t="shared" si="94"/>
        <v>24.84</v>
      </c>
      <c r="O4050" s="54">
        <v>45971</v>
      </c>
      <c r="P4050" s="97">
        <v>1393878</v>
      </c>
      <c r="R4050" t="str">
        <f t="shared" si="98"/>
        <v>Nov/25</v>
      </c>
    </row>
    <row r="4051" spans="2:18" ht="15.75" customHeight="1">
      <c r="B4051" s="54">
        <v>45964</v>
      </c>
      <c r="C4051" s="55" t="s">
        <v>37</v>
      </c>
      <c r="D4051" s="55">
        <v>2025</v>
      </c>
      <c r="E4051" s="56">
        <v>2</v>
      </c>
      <c r="F4051" s="58" t="s">
        <v>1250</v>
      </c>
      <c r="G4051" s="57" t="s">
        <v>53</v>
      </c>
      <c r="H4051" s="58" t="s">
        <v>68</v>
      </c>
      <c r="I4051" s="59" t="s">
        <v>42</v>
      </c>
      <c r="J4051" s="96">
        <v>77.69</v>
      </c>
      <c r="K4051" s="60">
        <f t="shared" si="97"/>
        <v>155.38</v>
      </c>
      <c r="L4051" s="60"/>
      <c r="M4051" s="55" t="s">
        <v>51</v>
      </c>
      <c r="N4051" s="60">
        <f t="shared" si="94"/>
        <v>155.38</v>
      </c>
      <c r="O4051" s="54">
        <v>45971</v>
      </c>
      <c r="P4051" s="97">
        <v>1393878</v>
      </c>
      <c r="R4051" t="str">
        <f t="shared" si="98"/>
        <v>Nov/25</v>
      </c>
    </row>
    <row r="4052" spans="2:18" ht="15.75" customHeight="1">
      <c r="B4052" s="54">
        <v>45964</v>
      </c>
      <c r="C4052" s="55" t="s">
        <v>37</v>
      </c>
      <c r="D4052" s="55">
        <v>2025</v>
      </c>
      <c r="E4052" s="56">
        <v>1</v>
      </c>
      <c r="F4052" s="58" t="s">
        <v>1251</v>
      </c>
      <c r="G4052" s="57" t="s">
        <v>53</v>
      </c>
      <c r="H4052" s="58" t="s">
        <v>68</v>
      </c>
      <c r="I4052" s="59" t="s">
        <v>42</v>
      </c>
      <c r="J4052" s="96">
        <v>73.400000000000006</v>
      </c>
      <c r="K4052" s="60">
        <f t="shared" si="97"/>
        <v>73.400000000000006</v>
      </c>
      <c r="L4052" s="60"/>
      <c r="M4052" s="55" t="s">
        <v>51</v>
      </c>
      <c r="N4052" s="60">
        <f t="shared" si="94"/>
        <v>73.400000000000006</v>
      </c>
      <c r="O4052" s="54">
        <v>45971</v>
      </c>
      <c r="P4052" s="97">
        <v>1393878</v>
      </c>
      <c r="R4052" t="str">
        <f t="shared" si="98"/>
        <v>Nov/25</v>
      </c>
    </row>
    <row r="4053" spans="2:18" ht="15.75" customHeight="1">
      <c r="B4053" s="54">
        <v>45964</v>
      </c>
      <c r="C4053" s="55" t="s">
        <v>37</v>
      </c>
      <c r="D4053" s="55">
        <v>2025</v>
      </c>
      <c r="E4053" s="56">
        <v>2</v>
      </c>
      <c r="F4053" s="58" t="s">
        <v>1252</v>
      </c>
      <c r="G4053" s="57" t="s">
        <v>53</v>
      </c>
      <c r="H4053" s="58" t="s">
        <v>68</v>
      </c>
      <c r="I4053" s="59" t="s">
        <v>42</v>
      </c>
      <c r="J4053" s="96">
        <v>73.400000000000006</v>
      </c>
      <c r="K4053" s="60">
        <f t="shared" si="97"/>
        <v>146.80000000000001</v>
      </c>
      <c r="L4053" s="60"/>
      <c r="M4053" s="55" t="s">
        <v>51</v>
      </c>
      <c r="N4053" s="60">
        <f t="shared" si="94"/>
        <v>146.80000000000001</v>
      </c>
      <c r="O4053" s="54">
        <v>45971</v>
      </c>
      <c r="P4053" s="97">
        <v>1393878</v>
      </c>
      <c r="R4053" t="str">
        <f t="shared" si="98"/>
        <v>Nov/25</v>
      </c>
    </row>
    <row r="4054" spans="2:18" ht="15.75" customHeight="1">
      <c r="B4054" s="54">
        <v>45964</v>
      </c>
      <c r="C4054" s="55" t="s">
        <v>37</v>
      </c>
      <c r="D4054" s="55">
        <v>2025</v>
      </c>
      <c r="E4054" s="56">
        <v>3</v>
      </c>
      <c r="F4054" s="58" t="s">
        <v>247</v>
      </c>
      <c r="G4054" s="57" t="s">
        <v>53</v>
      </c>
      <c r="H4054" s="58" t="s">
        <v>68</v>
      </c>
      <c r="I4054" s="59" t="s">
        <v>42</v>
      </c>
      <c r="J4054" s="96">
        <v>38.15</v>
      </c>
      <c r="K4054" s="60">
        <f t="shared" si="97"/>
        <v>114.44999999999999</v>
      </c>
      <c r="L4054" s="60"/>
      <c r="M4054" s="55" t="s">
        <v>51</v>
      </c>
      <c r="N4054" s="60">
        <f t="shared" si="94"/>
        <v>114.44999999999999</v>
      </c>
      <c r="O4054" s="54">
        <v>45971</v>
      </c>
      <c r="P4054" s="97">
        <v>1393878</v>
      </c>
      <c r="R4054" t="str">
        <f t="shared" si="98"/>
        <v>Nov/25</v>
      </c>
    </row>
    <row r="4055" spans="2:18" ht="15.75" customHeight="1">
      <c r="B4055" s="54">
        <v>45964</v>
      </c>
      <c r="C4055" s="55" t="s">
        <v>37</v>
      </c>
      <c r="D4055" s="55">
        <v>2025</v>
      </c>
      <c r="E4055" s="56">
        <v>1</v>
      </c>
      <c r="F4055" s="58" t="s">
        <v>720</v>
      </c>
      <c r="G4055" s="57" t="s">
        <v>53</v>
      </c>
      <c r="H4055" s="58" t="s">
        <v>68</v>
      </c>
      <c r="I4055" s="59" t="s">
        <v>42</v>
      </c>
      <c r="J4055" s="96">
        <v>8.8000000000000007</v>
      </c>
      <c r="K4055" s="60">
        <f t="shared" si="97"/>
        <v>8.8000000000000007</v>
      </c>
      <c r="L4055" s="60"/>
      <c r="M4055" s="55" t="s">
        <v>51</v>
      </c>
      <c r="N4055" s="60">
        <f t="shared" si="94"/>
        <v>8.8000000000000007</v>
      </c>
      <c r="O4055" s="54">
        <v>45971</v>
      </c>
      <c r="P4055" s="97">
        <v>1393878</v>
      </c>
      <c r="R4055" t="str">
        <f t="shared" si="98"/>
        <v>Nov/25</v>
      </c>
    </row>
    <row r="4056" spans="2:18" ht="15.75" customHeight="1">
      <c r="B4056" s="54">
        <v>45964</v>
      </c>
      <c r="C4056" s="55" t="s">
        <v>37</v>
      </c>
      <c r="D4056" s="55">
        <v>2025</v>
      </c>
      <c r="E4056" s="56">
        <v>1</v>
      </c>
      <c r="F4056" s="58" t="s">
        <v>916</v>
      </c>
      <c r="G4056" s="57" t="s">
        <v>40</v>
      </c>
      <c r="H4056" s="58" t="s">
        <v>667</v>
      </c>
      <c r="I4056" s="59" t="s">
        <v>42</v>
      </c>
      <c r="J4056" s="96">
        <v>48.99</v>
      </c>
      <c r="K4056" s="60">
        <f t="shared" si="97"/>
        <v>48.99</v>
      </c>
      <c r="L4056" s="60"/>
      <c r="M4056" s="55" t="s">
        <v>51</v>
      </c>
      <c r="N4056" s="60">
        <f t="shared" si="94"/>
        <v>48.99</v>
      </c>
      <c r="O4056" s="54">
        <v>45978</v>
      </c>
      <c r="P4056" s="97">
        <v>576521</v>
      </c>
      <c r="R4056" t="str">
        <f t="shared" si="98"/>
        <v>Nov/25</v>
      </c>
    </row>
    <row r="4057" spans="2:18" ht="15.75" customHeight="1">
      <c r="B4057" s="54">
        <v>45964</v>
      </c>
      <c r="C4057" s="55" t="s">
        <v>37</v>
      </c>
      <c r="D4057" s="55">
        <v>2025</v>
      </c>
      <c r="E4057" s="56">
        <v>4</v>
      </c>
      <c r="F4057" s="58" t="s">
        <v>87</v>
      </c>
      <c r="G4057" s="57" t="s">
        <v>40</v>
      </c>
      <c r="H4057" s="58" t="s">
        <v>667</v>
      </c>
      <c r="I4057" s="59" t="s">
        <v>42</v>
      </c>
      <c r="J4057" s="96">
        <v>48.99</v>
      </c>
      <c r="K4057" s="60">
        <f t="shared" si="97"/>
        <v>195.96</v>
      </c>
      <c r="L4057" s="60"/>
      <c r="M4057" s="55" t="s">
        <v>51</v>
      </c>
      <c r="N4057" s="60">
        <f t="shared" si="94"/>
        <v>195.96</v>
      </c>
      <c r="O4057" s="54">
        <v>45978</v>
      </c>
      <c r="P4057" s="97">
        <v>576521</v>
      </c>
      <c r="R4057" t="str">
        <f t="shared" si="98"/>
        <v>Nov/25</v>
      </c>
    </row>
    <row r="4058" spans="2:18" ht="15.75" customHeight="1">
      <c r="B4058" s="54">
        <v>45964</v>
      </c>
      <c r="C4058" s="55" t="s">
        <v>37</v>
      </c>
      <c r="D4058" s="55">
        <v>2025</v>
      </c>
      <c r="E4058" s="56">
        <v>36</v>
      </c>
      <c r="F4058" s="58" t="s">
        <v>659</v>
      </c>
      <c r="G4058" s="57" t="s">
        <v>40</v>
      </c>
      <c r="H4058" s="58" t="s">
        <v>667</v>
      </c>
      <c r="I4058" s="59" t="s">
        <v>42</v>
      </c>
      <c r="J4058" s="96">
        <v>9.4499999999999993</v>
      </c>
      <c r="K4058" s="60">
        <f t="shared" si="97"/>
        <v>340.2</v>
      </c>
      <c r="L4058" s="60"/>
      <c r="M4058" s="55" t="s">
        <v>51</v>
      </c>
      <c r="N4058" s="60">
        <f t="shared" si="94"/>
        <v>340.2</v>
      </c>
      <c r="O4058" s="54">
        <v>45978</v>
      </c>
      <c r="P4058" s="97">
        <v>576521</v>
      </c>
      <c r="R4058" t="str">
        <f t="shared" si="98"/>
        <v>Nov/25</v>
      </c>
    </row>
    <row r="4059" spans="2:18" ht="15.75" customHeight="1">
      <c r="B4059" s="54">
        <v>45964</v>
      </c>
      <c r="C4059" s="55" t="s">
        <v>37</v>
      </c>
      <c r="D4059" s="55">
        <v>2025</v>
      </c>
      <c r="E4059" s="56">
        <v>1</v>
      </c>
      <c r="F4059" s="58" t="s">
        <v>741</v>
      </c>
      <c r="G4059" s="57" t="s">
        <v>40</v>
      </c>
      <c r="H4059" s="58" t="s">
        <v>181</v>
      </c>
      <c r="I4059" s="59" t="s">
        <v>42</v>
      </c>
      <c r="J4059" s="96">
        <v>225</v>
      </c>
      <c r="K4059" s="60">
        <f t="shared" si="97"/>
        <v>225</v>
      </c>
      <c r="L4059" s="60"/>
      <c r="M4059" s="55" t="s">
        <v>51</v>
      </c>
      <c r="N4059" s="60">
        <f t="shared" si="94"/>
        <v>225</v>
      </c>
      <c r="O4059" s="54">
        <v>45980</v>
      </c>
      <c r="P4059" s="97">
        <v>7377</v>
      </c>
      <c r="R4059" t="str">
        <f t="shared" si="98"/>
        <v>Nov/25</v>
      </c>
    </row>
    <row r="4060" spans="2:18" ht="15.75" customHeight="1">
      <c r="B4060" s="54">
        <v>45964</v>
      </c>
      <c r="C4060" s="55" t="s">
        <v>37</v>
      </c>
      <c r="D4060" s="55">
        <v>2025</v>
      </c>
      <c r="E4060" s="56">
        <v>1</v>
      </c>
      <c r="F4060" s="58" t="s">
        <v>1253</v>
      </c>
      <c r="G4060" s="57" t="s">
        <v>40</v>
      </c>
      <c r="H4060" s="58" t="s">
        <v>181</v>
      </c>
      <c r="I4060" s="59" t="s">
        <v>42</v>
      </c>
      <c r="J4060" s="96">
        <v>360</v>
      </c>
      <c r="K4060" s="60">
        <f t="shared" si="97"/>
        <v>360</v>
      </c>
      <c r="L4060" s="60"/>
      <c r="M4060" s="55" t="s">
        <v>51</v>
      </c>
      <c r="N4060" s="60">
        <f t="shared" si="94"/>
        <v>360</v>
      </c>
      <c r="O4060" s="54">
        <v>45980</v>
      </c>
      <c r="P4060" s="97">
        <v>7377</v>
      </c>
      <c r="R4060" t="str">
        <f t="shared" si="98"/>
        <v>Nov/25</v>
      </c>
    </row>
    <row r="4061" spans="2:18" ht="15.75" customHeight="1">
      <c r="B4061" s="54">
        <v>45964</v>
      </c>
      <c r="C4061" s="55" t="s">
        <v>37</v>
      </c>
      <c r="D4061" s="55">
        <v>2025</v>
      </c>
      <c r="E4061" s="56">
        <v>1</v>
      </c>
      <c r="F4061" s="58" t="s">
        <v>1254</v>
      </c>
      <c r="G4061" s="57" t="s">
        <v>40</v>
      </c>
      <c r="H4061" s="58" t="s">
        <v>181</v>
      </c>
      <c r="I4061" s="59" t="s">
        <v>42</v>
      </c>
      <c r="J4061" s="96">
        <v>364</v>
      </c>
      <c r="K4061" s="60">
        <f t="shared" si="97"/>
        <v>364</v>
      </c>
      <c r="L4061" s="60"/>
      <c r="M4061" s="55" t="s">
        <v>51</v>
      </c>
      <c r="N4061" s="60">
        <f t="shared" si="94"/>
        <v>364</v>
      </c>
      <c r="O4061" s="54">
        <v>45980</v>
      </c>
      <c r="P4061" s="97">
        <v>7377</v>
      </c>
      <c r="R4061" t="str">
        <f t="shared" si="98"/>
        <v>Nov/25</v>
      </c>
    </row>
    <row r="4062" spans="2:18" ht="15.75" customHeight="1">
      <c r="B4062" s="54">
        <v>45964</v>
      </c>
      <c r="C4062" s="55" t="s">
        <v>37</v>
      </c>
      <c r="D4062" s="55">
        <v>2025</v>
      </c>
      <c r="E4062" s="56">
        <v>10</v>
      </c>
      <c r="F4062" s="58" t="s">
        <v>649</v>
      </c>
      <c r="G4062" s="57" t="s">
        <v>96</v>
      </c>
      <c r="H4062" s="58" t="s">
        <v>570</v>
      </c>
      <c r="I4062" s="59" t="s">
        <v>42</v>
      </c>
      <c r="J4062" s="96">
        <v>18.12</v>
      </c>
      <c r="K4062" s="60">
        <f t="shared" si="97"/>
        <v>181.20000000000002</v>
      </c>
      <c r="L4062" s="60"/>
      <c r="M4062" s="55" t="s">
        <v>51</v>
      </c>
      <c r="N4062" s="60">
        <f t="shared" si="94"/>
        <v>181.20000000000002</v>
      </c>
      <c r="O4062" s="54">
        <v>45970</v>
      </c>
      <c r="P4062" s="97">
        <v>696804</v>
      </c>
      <c r="R4062" t="str">
        <f t="shared" si="98"/>
        <v>Nov/25</v>
      </c>
    </row>
    <row r="4063" spans="2:18" ht="15.75" customHeight="1">
      <c r="B4063" s="54">
        <v>45964</v>
      </c>
      <c r="C4063" s="55" t="s">
        <v>37</v>
      </c>
      <c r="D4063" s="55">
        <v>2025</v>
      </c>
      <c r="E4063" s="56">
        <v>1</v>
      </c>
      <c r="F4063" s="58" t="s">
        <v>891</v>
      </c>
      <c r="G4063" s="57" t="s">
        <v>96</v>
      </c>
      <c r="H4063" s="58" t="s">
        <v>570</v>
      </c>
      <c r="I4063" s="59" t="s">
        <v>42</v>
      </c>
      <c r="J4063" s="96">
        <v>13.32</v>
      </c>
      <c r="K4063" s="60">
        <f t="shared" si="97"/>
        <v>13.32</v>
      </c>
      <c r="L4063" s="60"/>
      <c r="M4063" s="55" t="s">
        <v>51</v>
      </c>
      <c r="N4063" s="60">
        <f t="shared" si="94"/>
        <v>13.32</v>
      </c>
      <c r="O4063" s="54">
        <v>45970</v>
      </c>
      <c r="P4063" s="97">
        <v>696804</v>
      </c>
      <c r="R4063" t="str">
        <f t="shared" si="98"/>
        <v>Nov/25</v>
      </c>
    </row>
    <row r="4064" spans="2:18" ht="15.75" customHeight="1">
      <c r="B4064" s="54">
        <v>45964</v>
      </c>
      <c r="C4064" s="55" t="s">
        <v>37</v>
      </c>
      <c r="D4064" s="55">
        <v>2025</v>
      </c>
      <c r="E4064" s="56">
        <v>7</v>
      </c>
      <c r="F4064" s="58" t="s">
        <v>904</v>
      </c>
      <c r="G4064" s="57" t="s">
        <v>96</v>
      </c>
      <c r="H4064" s="58" t="s">
        <v>570</v>
      </c>
      <c r="I4064" s="59" t="s">
        <v>42</v>
      </c>
      <c r="J4064" s="96">
        <v>37.08</v>
      </c>
      <c r="K4064" s="60">
        <f t="shared" si="97"/>
        <v>259.56</v>
      </c>
      <c r="L4064" s="60"/>
      <c r="M4064" s="55" t="s">
        <v>51</v>
      </c>
      <c r="N4064" s="60">
        <f t="shared" si="94"/>
        <v>259.56</v>
      </c>
      <c r="O4064" s="54">
        <v>45970</v>
      </c>
      <c r="P4064" s="97">
        <v>696804</v>
      </c>
      <c r="R4064" t="str">
        <f t="shared" si="98"/>
        <v>Nov/25</v>
      </c>
    </row>
    <row r="4065" spans="2:18" ht="15.75" customHeight="1">
      <c r="B4065" s="54">
        <v>45964</v>
      </c>
      <c r="C4065" s="55" t="s">
        <v>37</v>
      </c>
      <c r="D4065" s="55">
        <v>2025</v>
      </c>
      <c r="E4065" s="56">
        <v>20</v>
      </c>
      <c r="F4065" s="58" t="s">
        <v>615</v>
      </c>
      <c r="G4065" s="57" t="s">
        <v>96</v>
      </c>
      <c r="H4065" s="58" t="s">
        <v>570</v>
      </c>
      <c r="I4065" s="59" t="s">
        <v>42</v>
      </c>
      <c r="J4065" s="96">
        <v>18.54</v>
      </c>
      <c r="K4065" s="60">
        <f t="shared" si="97"/>
        <v>370.79999999999995</v>
      </c>
      <c r="L4065" s="60"/>
      <c r="M4065" s="55" t="s">
        <v>51</v>
      </c>
      <c r="N4065" s="60">
        <f t="shared" si="94"/>
        <v>370.79999999999995</v>
      </c>
      <c r="O4065" s="54">
        <v>45970</v>
      </c>
      <c r="P4065" s="97">
        <v>696804</v>
      </c>
      <c r="R4065" t="str">
        <f t="shared" si="98"/>
        <v>Nov/25</v>
      </c>
    </row>
    <row r="4066" spans="2:18" ht="15.75" customHeight="1">
      <c r="B4066" s="54">
        <v>45964</v>
      </c>
      <c r="C4066" s="55" t="s">
        <v>37</v>
      </c>
      <c r="D4066" s="55">
        <v>2025</v>
      </c>
      <c r="E4066" s="56">
        <v>1</v>
      </c>
      <c r="F4066" s="58" t="s">
        <v>304</v>
      </c>
      <c r="G4066" s="57" t="s">
        <v>96</v>
      </c>
      <c r="H4066" s="58" t="s">
        <v>570</v>
      </c>
      <c r="I4066" s="59" t="s">
        <v>42</v>
      </c>
      <c r="J4066" s="96">
        <v>19.68</v>
      </c>
      <c r="K4066" s="60">
        <f t="shared" si="97"/>
        <v>19.68</v>
      </c>
      <c r="L4066" s="60"/>
      <c r="M4066" s="55" t="s">
        <v>51</v>
      </c>
      <c r="N4066" s="60">
        <f t="shared" si="94"/>
        <v>19.68</v>
      </c>
      <c r="O4066" s="54">
        <v>45970</v>
      </c>
      <c r="P4066" s="97">
        <v>696804</v>
      </c>
      <c r="R4066" t="str">
        <f t="shared" si="98"/>
        <v>Nov/25</v>
      </c>
    </row>
    <row r="4067" spans="2:18" ht="15.75" customHeight="1">
      <c r="B4067" s="54">
        <v>45964</v>
      </c>
      <c r="C4067" s="55" t="s">
        <v>37</v>
      </c>
      <c r="D4067" s="55">
        <v>2025</v>
      </c>
      <c r="E4067" s="56">
        <v>1</v>
      </c>
      <c r="F4067" s="58" t="s">
        <v>305</v>
      </c>
      <c r="G4067" s="57" t="s">
        <v>96</v>
      </c>
      <c r="H4067" s="58" t="s">
        <v>570</v>
      </c>
      <c r="I4067" s="59" t="s">
        <v>42</v>
      </c>
      <c r="J4067" s="96">
        <v>18.66</v>
      </c>
      <c r="K4067" s="60">
        <f t="shared" si="97"/>
        <v>18.66</v>
      </c>
      <c r="L4067" s="60"/>
      <c r="M4067" s="55" t="s">
        <v>51</v>
      </c>
      <c r="N4067" s="60">
        <f t="shared" si="94"/>
        <v>18.66</v>
      </c>
      <c r="O4067" s="54">
        <v>45970</v>
      </c>
      <c r="P4067" s="97">
        <v>696804</v>
      </c>
      <c r="R4067" t="str">
        <f t="shared" si="98"/>
        <v>Nov/25</v>
      </c>
    </row>
    <row r="4068" spans="2:18" ht="15.75" customHeight="1">
      <c r="B4068" s="54">
        <v>45964</v>
      </c>
      <c r="C4068" s="55" t="s">
        <v>37</v>
      </c>
      <c r="D4068" s="55">
        <v>2025</v>
      </c>
      <c r="E4068" s="56">
        <v>3</v>
      </c>
      <c r="F4068" s="58" t="s">
        <v>357</v>
      </c>
      <c r="G4068" s="57" t="s">
        <v>96</v>
      </c>
      <c r="H4068" s="58" t="s">
        <v>570</v>
      </c>
      <c r="I4068" s="59" t="s">
        <v>42</v>
      </c>
      <c r="J4068" s="96">
        <v>18.96</v>
      </c>
      <c r="K4068" s="60">
        <f t="shared" si="97"/>
        <v>56.88</v>
      </c>
      <c r="L4068" s="60"/>
      <c r="M4068" s="55" t="s">
        <v>51</v>
      </c>
      <c r="N4068" s="60">
        <f t="shared" si="94"/>
        <v>56.88</v>
      </c>
      <c r="O4068" s="54">
        <v>45970</v>
      </c>
      <c r="P4068" s="97">
        <v>696804</v>
      </c>
      <c r="R4068" t="str">
        <f t="shared" si="98"/>
        <v>Nov/25</v>
      </c>
    </row>
    <row r="4069" spans="2:18" ht="15.75" customHeight="1">
      <c r="B4069" s="54">
        <v>45964</v>
      </c>
      <c r="C4069" s="55" t="s">
        <v>37</v>
      </c>
      <c r="D4069" s="55">
        <v>2025</v>
      </c>
      <c r="E4069" s="56">
        <v>4</v>
      </c>
      <c r="F4069" s="58" t="s">
        <v>201</v>
      </c>
      <c r="G4069" s="57" t="s">
        <v>96</v>
      </c>
      <c r="H4069" s="58" t="s">
        <v>570</v>
      </c>
      <c r="I4069" s="59" t="s">
        <v>42</v>
      </c>
      <c r="J4069" s="96">
        <v>17.82</v>
      </c>
      <c r="K4069" s="60">
        <f t="shared" si="97"/>
        <v>71.28</v>
      </c>
      <c r="L4069" s="60"/>
      <c r="M4069" s="55" t="s">
        <v>51</v>
      </c>
      <c r="N4069" s="60">
        <f t="shared" si="94"/>
        <v>71.28</v>
      </c>
      <c r="O4069" s="54">
        <v>45970</v>
      </c>
      <c r="P4069" s="97">
        <v>696804</v>
      </c>
      <c r="R4069" t="str">
        <f t="shared" si="98"/>
        <v>Nov/25</v>
      </c>
    </row>
    <row r="4070" spans="2:18" ht="15.75" customHeight="1">
      <c r="B4070" s="54">
        <v>45964</v>
      </c>
      <c r="C4070" s="55" t="s">
        <v>37</v>
      </c>
      <c r="D4070" s="55">
        <v>2025</v>
      </c>
      <c r="E4070" s="56">
        <v>6</v>
      </c>
      <c r="F4070" s="58" t="s">
        <v>358</v>
      </c>
      <c r="G4070" s="57" t="s">
        <v>96</v>
      </c>
      <c r="H4070" s="58" t="s">
        <v>570</v>
      </c>
      <c r="I4070" s="59" t="s">
        <v>42</v>
      </c>
      <c r="J4070" s="96">
        <v>17.82</v>
      </c>
      <c r="K4070" s="60">
        <f t="shared" si="97"/>
        <v>106.92</v>
      </c>
      <c r="L4070" s="60"/>
      <c r="M4070" s="55" t="s">
        <v>51</v>
      </c>
      <c r="N4070" s="60">
        <f t="shared" si="94"/>
        <v>106.92</v>
      </c>
      <c r="O4070" s="54">
        <v>45970</v>
      </c>
      <c r="P4070" s="97">
        <v>696804</v>
      </c>
      <c r="R4070" t="str">
        <f t="shared" si="98"/>
        <v>Nov/25</v>
      </c>
    </row>
    <row r="4071" spans="2:18" ht="15.75" customHeight="1">
      <c r="B4071" s="54">
        <v>45964</v>
      </c>
      <c r="C4071" s="55" t="s">
        <v>37</v>
      </c>
      <c r="D4071" s="55">
        <v>2025</v>
      </c>
      <c r="E4071" s="56">
        <v>1</v>
      </c>
      <c r="F4071" s="58" t="s">
        <v>1255</v>
      </c>
      <c r="G4071" s="57" t="s">
        <v>46</v>
      </c>
      <c r="H4071" s="58" t="s">
        <v>342</v>
      </c>
      <c r="I4071" s="59" t="s">
        <v>42</v>
      </c>
      <c r="J4071" s="96">
        <v>226.76</v>
      </c>
      <c r="K4071" s="60">
        <f t="shared" si="97"/>
        <v>226.76</v>
      </c>
      <c r="L4071" s="60"/>
      <c r="M4071" s="55" t="s">
        <v>43</v>
      </c>
      <c r="N4071" s="60">
        <f t="shared" si="94"/>
        <v>226.76</v>
      </c>
      <c r="O4071" s="54">
        <v>45964</v>
      </c>
      <c r="P4071" s="97">
        <v>0</v>
      </c>
      <c r="R4071" t="str">
        <f t="shared" si="98"/>
        <v>Nov/25</v>
      </c>
    </row>
    <row r="4072" spans="2:18" ht="15.75" customHeight="1">
      <c r="B4072" s="54">
        <v>45964</v>
      </c>
      <c r="C4072" s="55" t="s">
        <v>37</v>
      </c>
      <c r="D4072" s="55">
        <v>2025</v>
      </c>
      <c r="E4072" s="56">
        <v>1</v>
      </c>
      <c r="F4072" s="58" t="s">
        <v>612</v>
      </c>
      <c r="G4072" s="57" t="s">
        <v>46</v>
      </c>
      <c r="H4072" s="58" t="s">
        <v>342</v>
      </c>
      <c r="I4072" s="59" t="s">
        <v>42</v>
      </c>
      <c r="J4072" s="96">
        <v>69.599999999999994</v>
      </c>
      <c r="K4072" s="60">
        <f t="shared" si="97"/>
        <v>69.599999999999994</v>
      </c>
      <c r="L4072" s="60"/>
      <c r="M4072" s="55" t="s">
        <v>43</v>
      </c>
      <c r="N4072" s="60">
        <f t="shared" si="94"/>
        <v>69.599999999999994</v>
      </c>
      <c r="O4072" s="54">
        <v>45964</v>
      </c>
      <c r="P4072" s="97">
        <v>0</v>
      </c>
      <c r="R4072" t="str">
        <f t="shared" si="98"/>
        <v>Nov/25</v>
      </c>
    </row>
    <row r="4073" spans="2:18" ht="15.75" customHeight="1">
      <c r="B4073" s="54">
        <v>45965</v>
      </c>
      <c r="C4073" s="55" t="s">
        <v>37</v>
      </c>
      <c r="D4073" s="55">
        <v>2025</v>
      </c>
      <c r="E4073" s="56">
        <v>3</v>
      </c>
      <c r="F4073" s="58" t="s">
        <v>486</v>
      </c>
      <c r="G4073" s="57" t="s">
        <v>46</v>
      </c>
      <c r="H4073" s="58" t="s">
        <v>220</v>
      </c>
      <c r="I4073" s="59" t="s">
        <v>42</v>
      </c>
      <c r="J4073" s="96">
        <v>6</v>
      </c>
      <c r="K4073" s="60">
        <f t="shared" si="97"/>
        <v>18</v>
      </c>
      <c r="L4073" s="60"/>
      <c r="M4073" s="55" t="s">
        <v>43</v>
      </c>
      <c r="N4073" s="60">
        <f t="shared" si="94"/>
        <v>18</v>
      </c>
      <c r="O4073" s="54">
        <v>45976</v>
      </c>
      <c r="P4073" s="97">
        <v>28693</v>
      </c>
      <c r="R4073" t="str">
        <f t="shared" si="98"/>
        <v>Nov/25</v>
      </c>
    </row>
    <row r="4074" spans="2:18" ht="15.75" customHeight="1">
      <c r="B4074" s="54">
        <v>45965</v>
      </c>
      <c r="C4074" s="55" t="s">
        <v>37</v>
      </c>
      <c r="D4074" s="55">
        <v>2025</v>
      </c>
      <c r="E4074" s="56">
        <v>1</v>
      </c>
      <c r="F4074" s="58" t="s">
        <v>743</v>
      </c>
      <c r="G4074" s="57" t="s">
        <v>46</v>
      </c>
      <c r="H4074" s="58" t="s">
        <v>220</v>
      </c>
      <c r="I4074" s="59" t="s">
        <v>42</v>
      </c>
      <c r="J4074" s="96">
        <v>7</v>
      </c>
      <c r="K4074" s="60">
        <f t="shared" si="97"/>
        <v>7</v>
      </c>
      <c r="L4074" s="60"/>
      <c r="M4074" s="55" t="s">
        <v>43</v>
      </c>
      <c r="N4074" s="60">
        <f t="shared" si="94"/>
        <v>7</v>
      </c>
      <c r="O4074" s="54">
        <v>45976</v>
      </c>
      <c r="P4074" s="97">
        <v>28693</v>
      </c>
      <c r="R4074" t="str">
        <f t="shared" si="98"/>
        <v>Nov/25</v>
      </c>
    </row>
    <row r="4075" spans="2:18" ht="15.75" customHeight="1">
      <c r="B4075" s="54">
        <v>45965</v>
      </c>
      <c r="C4075" s="55" t="s">
        <v>37</v>
      </c>
      <c r="D4075" s="55">
        <v>2025</v>
      </c>
      <c r="E4075" s="56">
        <v>2</v>
      </c>
      <c r="F4075" s="58" t="s">
        <v>1172</v>
      </c>
      <c r="G4075" s="57" t="s">
        <v>46</v>
      </c>
      <c r="H4075" s="58" t="s">
        <v>220</v>
      </c>
      <c r="I4075" s="59" t="s">
        <v>42</v>
      </c>
      <c r="J4075" s="96">
        <v>28</v>
      </c>
      <c r="K4075" s="60">
        <f t="shared" si="97"/>
        <v>56</v>
      </c>
      <c r="L4075" s="60"/>
      <c r="M4075" s="55" t="s">
        <v>43</v>
      </c>
      <c r="N4075" s="60">
        <f t="shared" si="94"/>
        <v>56</v>
      </c>
      <c r="O4075" s="54">
        <v>45976</v>
      </c>
      <c r="P4075" s="97">
        <v>28693</v>
      </c>
      <c r="R4075" t="str">
        <f t="shared" si="98"/>
        <v>Nov/25</v>
      </c>
    </row>
    <row r="4076" spans="2:18" ht="15.75" customHeight="1">
      <c r="B4076" s="54">
        <v>45965</v>
      </c>
      <c r="C4076" s="55" t="s">
        <v>37</v>
      </c>
      <c r="D4076" s="55">
        <v>2025</v>
      </c>
      <c r="E4076" s="56">
        <v>5</v>
      </c>
      <c r="F4076" s="58" t="s">
        <v>64</v>
      </c>
      <c r="G4076" s="57" t="s">
        <v>46</v>
      </c>
      <c r="H4076" s="58" t="s">
        <v>65</v>
      </c>
      <c r="I4076" s="59" t="s">
        <v>42</v>
      </c>
      <c r="J4076" s="96">
        <v>32.99</v>
      </c>
      <c r="K4076" s="60">
        <f t="shared" si="97"/>
        <v>164.95000000000002</v>
      </c>
      <c r="L4076" s="60"/>
      <c r="M4076" s="55" t="s">
        <v>43</v>
      </c>
      <c r="N4076" s="60">
        <f t="shared" si="94"/>
        <v>164.95000000000002</v>
      </c>
      <c r="O4076" s="54">
        <v>45976</v>
      </c>
      <c r="P4076" s="97">
        <v>25596</v>
      </c>
      <c r="R4076" t="str">
        <f t="shared" si="98"/>
        <v>Nov/25</v>
      </c>
    </row>
    <row r="4077" spans="2:18" ht="15.75" customHeight="1">
      <c r="B4077" s="54">
        <v>45965</v>
      </c>
      <c r="C4077" s="55" t="s">
        <v>37</v>
      </c>
      <c r="D4077" s="55">
        <v>2025</v>
      </c>
      <c r="E4077" s="56">
        <v>4</v>
      </c>
      <c r="F4077" s="58" t="s">
        <v>692</v>
      </c>
      <c r="G4077" s="57" t="s">
        <v>40</v>
      </c>
      <c r="H4077" s="58" t="s">
        <v>91</v>
      </c>
      <c r="I4077" s="59" t="s">
        <v>42</v>
      </c>
      <c r="J4077" s="96">
        <v>130</v>
      </c>
      <c r="K4077" s="60">
        <f t="shared" si="97"/>
        <v>520</v>
      </c>
      <c r="L4077" s="60"/>
      <c r="M4077" s="55" t="s">
        <v>51</v>
      </c>
      <c r="N4077" s="60">
        <f t="shared" si="94"/>
        <v>520</v>
      </c>
      <c r="O4077" s="54">
        <v>45979</v>
      </c>
      <c r="P4077" s="97">
        <v>3049</v>
      </c>
      <c r="R4077" t="str">
        <f t="shared" si="98"/>
        <v>Nov/25</v>
      </c>
    </row>
    <row r="4078" spans="2:18" ht="15.75" customHeight="1">
      <c r="B4078" s="54">
        <v>45965</v>
      </c>
      <c r="C4078" s="55" t="s">
        <v>37</v>
      </c>
      <c r="D4078" s="55">
        <v>2025</v>
      </c>
      <c r="E4078" s="56">
        <v>2</v>
      </c>
      <c r="F4078" s="58" t="s">
        <v>691</v>
      </c>
      <c r="G4078" s="57" t="s">
        <v>40</v>
      </c>
      <c r="H4078" s="58" t="s">
        <v>91</v>
      </c>
      <c r="I4078" s="59" t="s">
        <v>42</v>
      </c>
      <c r="J4078" s="96">
        <v>267</v>
      </c>
      <c r="K4078" s="60">
        <f t="shared" si="97"/>
        <v>534</v>
      </c>
      <c r="L4078" s="60"/>
      <c r="M4078" s="55" t="s">
        <v>51</v>
      </c>
      <c r="N4078" s="60">
        <f t="shared" si="94"/>
        <v>534</v>
      </c>
      <c r="O4078" s="54">
        <v>45979</v>
      </c>
      <c r="P4078" s="97">
        <v>3049</v>
      </c>
      <c r="R4078" t="str">
        <f t="shared" si="98"/>
        <v>Nov/25</v>
      </c>
    </row>
    <row r="4079" spans="2:18" ht="15.75" customHeight="1">
      <c r="B4079" s="54">
        <v>45965</v>
      </c>
      <c r="C4079" s="55" t="s">
        <v>37</v>
      </c>
      <c r="D4079" s="55">
        <v>2025</v>
      </c>
      <c r="E4079" s="56">
        <v>14.4</v>
      </c>
      <c r="F4079" s="58" t="s">
        <v>1256</v>
      </c>
      <c r="G4079" s="57" t="s">
        <v>46</v>
      </c>
      <c r="H4079" s="58" t="s">
        <v>231</v>
      </c>
      <c r="I4079" s="59" t="s">
        <v>42</v>
      </c>
      <c r="J4079" s="96">
        <v>34.1</v>
      </c>
      <c r="K4079" s="60">
        <f t="shared" si="97"/>
        <v>491.04</v>
      </c>
      <c r="L4079" s="60"/>
      <c r="M4079" s="55" t="s">
        <v>51</v>
      </c>
      <c r="N4079" s="60">
        <f t="shared" si="94"/>
        <v>491.04</v>
      </c>
      <c r="O4079" s="54">
        <v>45986</v>
      </c>
      <c r="P4079" s="97">
        <v>1066796</v>
      </c>
      <c r="R4079" t="str">
        <f t="shared" si="98"/>
        <v>Nov/25</v>
      </c>
    </row>
    <row r="4080" spans="2:18" ht="15.75" customHeight="1">
      <c r="B4080" s="54">
        <v>45965</v>
      </c>
      <c r="C4080" s="55" t="s">
        <v>37</v>
      </c>
      <c r="D4080" s="55">
        <v>2025</v>
      </c>
      <c r="E4080" s="56">
        <v>11.2</v>
      </c>
      <c r="F4080" s="58" t="s">
        <v>488</v>
      </c>
      <c r="G4080" s="57" t="s">
        <v>46</v>
      </c>
      <c r="H4080" s="58" t="s">
        <v>250</v>
      </c>
      <c r="I4080" s="59" t="s">
        <v>42</v>
      </c>
      <c r="J4080" s="96">
        <v>33.590000000000003</v>
      </c>
      <c r="K4080" s="60">
        <f t="shared" si="97"/>
        <v>376.20800000000003</v>
      </c>
      <c r="L4080" s="60"/>
      <c r="M4080" s="55" t="s">
        <v>51</v>
      </c>
      <c r="N4080" s="60">
        <f t="shared" si="94"/>
        <v>376.20800000000003</v>
      </c>
      <c r="O4080" s="54">
        <v>45971</v>
      </c>
      <c r="P4080" s="97">
        <v>2639702</v>
      </c>
      <c r="R4080" t="str">
        <f t="shared" si="98"/>
        <v>Nov/25</v>
      </c>
    </row>
    <row r="4081" spans="2:18" ht="15.75" customHeight="1">
      <c r="B4081" s="54">
        <v>45965</v>
      </c>
      <c r="C4081" s="55" t="s">
        <v>37</v>
      </c>
      <c r="D4081" s="55">
        <v>2025</v>
      </c>
      <c r="E4081" s="56">
        <v>4</v>
      </c>
      <c r="F4081" s="58" t="s">
        <v>820</v>
      </c>
      <c r="G4081" s="57" t="s">
        <v>46</v>
      </c>
      <c r="H4081" s="58" t="s">
        <v>195</v>
      </c>
      <c r="I4081" s="59" t="s">
        <v>42</v>
      </c>
      <c r="J4081" s="96">
        <v>231.6</v>
      </c>
      <c r="K4081" s="60">
        <f t="shared" si="97"/>
        <v>926.4</v>
      </c>
      <c r="L4081" s="60"/>
      <c r="M4081" s="55" t="s">
        <v>51</v>
      </c>
      <c r="N4081" s="60">
        <f t="shared" si="94"/>
        <v>926.4</v>
      </c>
      <c r="O4081" s="54">
        <v>45974</v>
      </c>
      <c r="P4081" s="97">
        <v>321633</v>
      </c>
      <c r="R4081" t="str">
        <f t="shared" si="98"/>
        <v>Nov/25</v>
      </c>
    </row>
    <row r="4082" spans="2:18" ht="15.75" customHeight="1">
      <c r="B4082" s="54">
        <v>45965</v>
      </c>
      <c r="C4082" s="55" t="s">
        <v>37</v>
      </c>
      <c r="D4082" s="55">
        <v>2025</v>
      </c>
      <c r="E4082" s="56">
        <v>1</v>
      </c>
      <c r="F4082" s="58" t="s">
        <v>1139</v>
      </c>
      <c r="G4082" s="57" t="s">
        <v>46</v>
      </c>
      <c r="H4082" s="58" t="s">
        <v>195</v>
      </c>
      <c r="I4082" s="59" t="s">
        <v>42</v>
      </c>
      <c r="J4082" s="96">
        <v>135.24</v>
      </c>
      <c r="K4082" s="60">
        <f t="shared" si="97"/>
        <v>135.24</v>
      </c>
      <c r="L4082" s="60"/>
      <c r="M4082" s="55" t="s">
        <v>51</v>
      </c>
      <c r="N4082" s="60">
        <f t="shared" si="94"/>
        <v>135.24</v>
      </c>
      <c r="O4082" s="54">
        <v>45974</v>
      </c>
      <c r="P4082" s="97">
        <v>321633</v>
      </c>
      <c r="R4082" t="str">
        <f t="shared" si="98"/>
        <v>Nov/25</v>
      </c>
    </row>
    <row r="4083" spans="2:18" ht="15.75" customHeight="1">
      <c r="B4083" s="54">
        <v>45965</v>
      </c>
      <c r="C4083" s="55" t="s">
        <v>37</v>
      </c>
      <c r="D4083" s="55">
        <v>2025</v>
      </c>
      <c r="E4083" s="56">
        <v>10.5</v>
      </c>
      <c r="F4083" s="58" t="s">
        <v>208</v>
      </c>
      <c r="G4083" s="57" t="s">
        <v>46</v>
      </c>
      <c r="H4083" s="58" t="s">
        <v>633</v>
      </c>
      <c r="I4083" s="59" t="s">
        <v>42</v>
      </c>
      <c r="J4083" s="96">
        <v>20.838999999999999</v>
      </c>
      <c r="K4083" s="60">
        <f t="shared" si="97"/>
        <v>218.80949999999999</v>
      </c>
      <c r="L4083" s="60"/>
      <c r="M4083" s="55" t="s">
        <v>51</v>
      </c>
      <c r="N4083" s="60">
        <f t="shared" si="94"/>
        <v>218.80949999999999</v>
      </c>
      <c r="O4083" s="54">
        <v>45972</v>
      </c>
      <c r="P4083" s="97">
        <v>50470</v>
      </c>
      <c r="R4083" t="str">
        <f t="shared" si="98"/>
        <v>Nov/25</v>
      </c>
    </row>
    <row r="4084" spans="2:18" ht="15.75" customHeight="1">
      <c r="B4084" s="54">
        <v>45965</v>
      </c>
      <c r="C4084" s="55" t="s">
        <v>37</v>
      </c>
      <c r="D4084" s="55">
        <v>2025</v>
      </c>
      <c r="E4084" s="56">
        <v>6</v>
      </c>
      <c r="F4084" s="58" t="s">
        <v>634</v>
      </c>
      <c r="G4084" s="57" t="s">
        <v>46</v>
      </c>
      <c r="H4084" s="58" t="s">
        <v>633</v>
      </c>
      <c r="I4084" s="59" t="s">
        <v>42</v>
      </c>
      <c r="J4084" s="96">
        <v>53.59</v>
      </c>
      <c r="K4084" s="60">
        <f t="shared" si="97"/>
        <v>321.54000000000002</v>
      </c>
      <c r="L4084" s="60"/>
      <c r="M4084" s="55" t="s">
        <v>51</v>
      </c>
      <c r="N4084" s="60">
        <f t="shared" si="94"/>
        <v>321.54000000000002</v>
      </c>
      <c r="O4084" s="54">
        <v>45972</v>
      </c>
      <c r="P4084" s="97">
        <v>50470</v>
      </c>
      <c r="R4084" t="str">
        <f t="shared" si="98"/>
        <v>Nov/25</v>
      </c>
    </row>
    <row r="4085" spans="2:18" ht="15.75" customHeight="1">
      <c r="B4085" s="54">
        <v>45965</v>
      </c>
      <c r="C4085" s="55" t="s">
        <v>37</v>
      </c>
      <c r="D4085" s="55">
        <v>2025</v>
      </c>
      <c r="E4085" s="56">
        <v>12.5</v>
      </c>
      <c r="F4085" s="58" t="s">
        <v>1095</v>
      </c>
      <c r="G4085" s="57" t="s">
        <v>46</v>
      </c>
      <c r="H4085" s="58" t="s">
        <v>633</v>
      </c>
      <c r="I4085" s="59" t="s">
        <v>42</v>
      </c>
      <c r="J4085" s="96">
        <v>17.007999999999999</v>
      </c>
      <c r="K4085" s="60">
        <f t="shared" si="97"/>
        <v>212.6</v>
      </c>
      <c r="L4085" s="60"/>
      <c r="M4085" s="55" t="s">
        <v>51</v>
      </c>
      <c r="N4085" s="60">
        <f t="shared" si="94"/>
        <v>212.6</v>
      </c>
      <c r="O4085" s="54">
        <v>45972</v>
      </c>
      <c r="P4085" s="97">
        <v>50470</v>
      </c>
      <c r="R4085" t="str">
        <f t="shared" si="98"/>
        <v>Nov/25</v>
      </c>
    </row>
    <row r="4086" spans="2:18" ht="15.75" customHeight="1">
      <c r="B4086" s="54">
        <v>45965</v>
      </c>
      <c r="C4086" s="55" t="s">
        <v>37</v>
      </c>
      <c r="D4086" s="55">
        <v>2025</v>
      </c>
      <c r="E4086" s="56">
        <v>4</v>
      </c>
      <c r="F4086" s="58" t="s">
        <v>588</v>
      </c>
      <c r="G4086" s="57" t="s">
        <v>46</v>
      </c>
      <c r="H4086" s="58" t="s">
        <v>293</v>
      </c>
      <c r="I4086" s="59" t="s">
        <v>42</v>
      </c>
      <c r="J4086" s="96">
        <v>52.5</v>
      </c>
      <c r="K4086" s="60">
        <f t="shared" si="97"/>
        <v>210</v>
      </c>
      <c r="L4086" s="60"/>
      <c r="M4086" s="55" t="s">
        <v>51</v>
      </c>
      <c r="N4086" s="60">
        <f t="shared" si="94"/>
        <v>210</v>
      </c>
      <c r="O4086" s="54">
        <v>45980</v>
      </c>
      <c r="P4086" s="97">
        <v>1639</v>
      </c>
      <c r="R4086" t="str">
        <f t="shared" si="98"/>
        <v>Nov/25</v>
      </c>
    </row>
    <row r="4087" spans="2:18" ht="15.75" customHeight="1">
      <c r="B4087" s="54">
        <v>45965</v>
      </c>
      <c r="C4087" s="55" t="s">
        <v>37</v>
      </c>
      <c r="D4087" s="55">
        <v>2025</v>
      </c>
      <c r="E4087" s="56">
        <v>5</v>
      </c>
      <c r="F4087" s="58" t="s">
        <v>680</v>
      </c>
      <c r="G4087" s="57" t="s">
        <v>96</v>
      </c>
      <c r="H4087" s="58" t="s">
        <v>293</v>
      </c>
      <c r="I4087" s="59" t="s">
        <v>42</v>
      </c>
      <c r="J4087" s="96">
        <v>55.9</v>
      </c>
      <c r="K4087" s="60">
        <f t="shared" si="97"/>
        <v>279.5</v>
      </c>
      <c r="L4087" s="60"/>
      <c r="M4087" s="55" t="s">
        <v>51</v>
      </c>
      <c r="N4087" s="60">
        <f t="shared" si="94"/>
        <v>279.5</v>
      </c>
      <c r="O4087" s="54">
        <v>45980</v>
      </c>
      <c r="P4087" s="97">
        <v>1639</v>
      </c>
      <c r="R4087" t="str">
        <f t="shared" si="98"/>
        <v>Nov/25</v>
      </c>
    </row>
    <row r="4088" spans="2:18" ht="15.75" customHeight="1">
      <c r="B4088" s="54">
        <v>45965</v>
      </c>
      <c r="C4088" s="55" t="s">
        <v>37</v>
      </c>
      <c r="D4088" s="55">
        <v>2025</v>
      </c>
      <c r="E4088" s="56">
        <v>1</v>
      </c>
      <c r="F4088" s="58" t="s">
        <v>1257</v>
      </c>
      <c r="G4088" s="57" t="s">
        <v>61</v>
      </c>
      <c r="H4088" s="58" t="s">
        <v>759</v>
      </c>
      <c r="I4088" s="59" t="s">
        <v>42</v>
      </c>
      <c r="J4088" s="96">
        <v>2700</v>
      </c>
      <c r="K4088" s="60">
        <f t="shared" si="97"/>
        <v>2700</v>
      </c>
      <c r="L4088" s="60"/>
      <c r="M4088" s="55" t="s">
        <v>43</v>
      </c>
      <c r="N4088" s="60">
        <f t="shared" si="94"/>
        <v>2700</v>
      </c>
      <c r="O4088" s="54">
        <v>45965</v>
      </c>
      <c r="P4088" s="97">
        <v>0</v>
      </c>
      <c r="R4088" t="str">
        <f t="shared" si="98"/>
        <v>Nov/25</v>
      </c>
    </row>
    <row r="4089" spans="2:18" ht="15.75" customHeight="1">
      <c r="B4089" s="54">
        <v>45965</v>
      </c>
      <c r="C4089" s="55" t="s">
        <v>37</v>
      </c>
      <c r="D4089" s="55">
        <v>2025</v>
      </c>
      <c r="E4089" s="56">
        <v>1</v>
      </c>
      <c r="F4089" s="58" t="s">
        <v>39</v>
      </c>
      <c r="G4089" s="57" t="s">
        <v>40</v>
      </c>
      <c r="H4089" s="58" t="s">
        <v>300</v>
      </c>
      <c r="I4089" s="59" t="s">
        <v>42</v>
      </c>
      <c r="J4089" s="96">
        <v>247.5</v>
      </c>
      <c r="K4089" s="60">
        <f t="shared" si="97"/>
        <v>247.5</v>
      </c>
      <c r="L4089" s="60"/>
      <c r="M4089" s="55" t="s">
        <v>43</v>
      </c>
      <c r="N4089" s="60">
        <f t="shared" si="94"/>
        <v>247.5</v>
      </c>
      <c r="O4089" s="54">
        <v>45965</v>
      </c>
      <c r="P4089" s="97">
        <v>0</v>
      </c>
      <c r="R4089" t="str">
        <f t="shared" si="98"/>
        <v>Nov/25</v>
      </c>
    </row>
    <row r="4090" spans="2:18" ht="15.75" customHeight="1">
      <c r="B4090" s="54">
        <v>45965</v>
      </c>
      <c r="C4090" s="55" t="s">
        <v>37</v>
      </c>
      <c r="D4090" s="55">
        <v>2025</v>
      </c>
      <c r="E4090" s="56">
        <v>1</v>
      </c>
      <c r="F4090" s="58" t="s">
        <v>1258</v>
      </c>
      <c r="G4090" s="57" t="s">
        <v>46</v>
      </c>
      <c r="H4090" s="58" t="s">
        <v>195</v>
      </c>
      <c r="I4090" s="59" t="s">
        <v>42</v>
      </c>
      <c r="J4090" s="96">
        <v>231.6</v>
      </c>
      <c r="K4090" s="60">
        <f t="shared" si="97"/>
        <v>231.6</v>
      </c>
      <c r="L4090" s="60"/>
      <c r="M4090" s="55" t="s">
        <v>43</v>
      </c>
      <c r="N4090" s="60">
        <f t="shared" si="94"/>
        <v>231.6</v>
      </c>
      <c r="O4090" s="54">
        <v>45965</v>
      </c>
      <c r="P4090" s="97">
        <v>0</v>
      </c>
      <c r="R4090" t="str">
        <f t="shared" si="98"/>
        <v>Nov/25</v>
      </c>
    </row>
    <row r="4091" spans="2:18" ht="15.75" customHeight="1">
      <c r="B4091" s="54">
        <v>45965</v>
      </c>
      <c r="C4091" s="55" t="s">
        <v>37</v>
      </c>
      <c r="D4091" s="55">
        <v>2025</v>
      </c>
      <c r="E4091" s="56">
        <v>1</v>
      </c>
      <c r="F4091" s="58" t="s">
        <v>1259</v>
      </c>
      <c r="G4091" s="57" t="s">
        <v>93</v>
      </c>
      <c r="H4091" s="58" t="s">
        <v>342</v>
      </c>
      <c r="I4091" s="59" t="s">
        <v>42</v>
      </c>
      <c r="J4091" s="96">
        <v>151.9</v>
      </c>
      <c r="K4091" s="60">
        <f t="shared" si="97"/>
        <v>151.9</v>
      </c>
      <c r="L4091" s="60"/>
      <c r="M4091" s="55" t="s">
        <v>43</v>
      </c>
      <c r="N4091" s="60">
        <f t="shared" si="94"/>
        <v>151.9</v>
      </c>
      <c r="O4091" s="54">
        <v>45965</v>
      </c>
      <c r="P4091" s="97">
        <v>0</v>
      </c>
      <c r="R4091" t="str">
        <f t="shared" si="98"/>
        <v>Nov/25</v>
      </c>
    </row>
    <row r="4092" spans="2:18" ht="15.75" customHeight="1">
      <c r="B4092" s="54">
        <v>45965</v>
      </c>
      <c r="C4092" s="55" t="s">
        <v>37</v>
      </c>
      <c r="D4092" s="55">
        <v>2025</v>
      </c>
      <c r="E4092" s="56">
        <v>6</v>
      </c>
      <c r="F4092" s="58" t="s">
        <v>95</v>
      </c>
      <c r="G4092" s="57" t="s">
        <v>40</v>
      </c>
      <c r="H4092" s="58" t="s">
        <v>1260</v>
      </c>
      <c r="I4092" s="59" t="s">
        <v>42</v>
      </c>
      <c r="J4092" s="96">
        <v>45</v>
      </c>
      <c r="K4092" s="60">
        <f t="shared" si="97"/>
        <v>270</v>
      </c>
      <c r="L4092" s="60"/>
      <c r="M4092" s="55" t="s">
        <v>51</v>
      </c>
      <c r="N4092" s="60">
        <f t="shared" si="94"/>
        <v>270</v>
      </c>
      <c r="O4092" s="54">
        <v>45974</v>
      </c>
      <c r="P4092" s="97">
        <v>1478200</v>
      </c>
      <c r="R4092" t="str">
        <f t="shared" si="98"/>
        <v>Nov/25</v>
      </c>
    </row>
    <row r="4093" spans="2:18" ht="15.75" customHeight="1">
      <c r="B4093" s="54">
        <v>45965</v>
      </c>
      <c r="C4093" s="55" t="s">
        <v>37</v>
      </c>
      <c r="D4093" s="55">
        <v>2025</v>
      </c>
      <c r="E4093" s="56">
        <v>2</v>
      </c>
      <c r="F4093" s="58" t="s">
        <v>383</v>
      </c>
      <c r="G4093" s="57" t="s">
        <v>40</v>
      </c>
      <c r="H4093" s="58" t="s">
        <v>1260</v>
      </c>
      <c r="I4093" s="59" t="s">
        <v>42</v>
      </c>
      <c r="J4093" s="96">
        <v>106</v>
      </c>
      <c r="K4093" s="60">
        <f t="shared" si="97"/>
        <v>212</v>
      </c>
      <c r="L4093" s="60"/>
      <c r="M4093" s="55" t="s">
        <v>51</v>
      </c>
      <c r="N4093" s="60">
        <f t="shared" si="94"/>
        <v>212</v>
      </c>
      <c r="O4093" s="54">
        <v>45974</v>
      </c>
      <c r="P4093" s="97">
        <v>1478200</v>
      </c>
      <c r="R4093" t="str">
        <f t="shared" si="98"/>
        <v>Nov/25</v>
      </c>
    </row>
    <row r="4094" spans="2:18" ht="15.75" customHeight="1">
      <c r="B4094" s="54">
        <v>45965</v>
      </c>
      <c r="C4094" s="55" t="s">
        <v>37</v>
      </c>
      <c r="D4094" s="55">
        <v>2025</v>
      </c>
      <c r="E4094" s="56">
        <v>24</v>
      </c>
      <c r="F4094" s="58" t="s">
        <v>190</v>
      </c>
      <c r="G4094" s="57" t="s">
        <v>96</v>
      </c>
      <c r="H4094" s="58" t="s">
        <v>1260</v>
      </c>
      <c r="I4094" s="59" t="s">
        <v>42</v>
      </c>
      <c r="J4094" s="96">
        <v>6.99</v>
      </c>
      <c r="K4094" s="60">
        <f t="shared" si="97"/>
        <v>167.76</v>
      </c>
      <c r="L4094" s="60"/>
      <c r="M4094" s="55" t="s">
        <v>51</v>
      </c>
      <c r="N4094" s="60">
        <f t="shared" si="94"/>
        <v>167.76</v>
      </c>
      <c r="O4094" s="54">
        <v>45974</v>
      </c>
      <c r="P4094" s="97">
        <v>1478200</v>
      </c>
      <c r="R4094" t="str">
        <f t="shared" si="98"/>
        <v>Nov/25</v>
      </c>
    </row>
    <row r="4095" spans="2:18" ht="15.75" customHeight="1">
      <c r="B4095" s="54">
        <v>45965</v>
      </c>
      <c r="C4095" s="55" t="s">
        <v>37</v>
      </c>
      <c r="D4095" s="55">
        <v>2025</v>
      </c>
      <c r="E4095" s="56">
        <v>72</v>
      </c>
      <c r="F4095" s="58" t="s">
        <v>668</v>
      </c>
      <c r="G4095" s="57" t="s">
        <v>96</v>
      </c>
      <c r="H4095" s="58" t="s">
        <v>1260</v>
      </c>
      <c r="I4095" s="59" t="s">
        <v>42</v>
      </c>
      <c r="J4095" s="96">
        <v>6.99</v>
      </c>
      <c r="K4095" s="60">
        <f t="shared" si="97"/>
        <v>503.28000000000003</v>
      </c>
      <c r="L4095" s="60"/>
      <c r="M4095" s="55" t="s">
        <v>51</v>
      </c>
      <c r="N4095" s="60">
        <f t="shared" si="94"/>
        <v>503.28000000000003</v>
      </c>
      <c r="O4095" s="54">
        <v>45974</v>
      </c>
      <c r="P4095" s="97">
        <v>1478200</v>
      </c>
      <c r="R4095" t="str">
        <f t="shared" si="98"/>
        <v>Nov/25</v>
      </c>
    </row>
    <row r="4096" spans="2:18" ht="15.75" customHeight="1">
      <c r="B4096" s="54">
        <v>45965</v>
      </c>
      <c r="C4096" s="55" t="s">
        <v>37</v>
      </c>
      <c r="D4096" s="55">
        <v>2025</v>
      </c>
      <c r="E4096" s="56">
        <v>72</v>
      </c>
      <c r="F4096" s="58" t="s">
        <v>188</v>
      </c>
      <c r="G4096" s="57" t="s">
        <v>96</v>
      </c>
      <c r="H4096" s="58" t="s">
        <v>1260</v>
      </c>
      <c r="I4096" s="59" t="s">
        <v>42</v>
      </c>
      <c r="J4096" s="96">
        <v>6.99</v>
      </c>
      <c r="K4096" s="60">
        <f t="shared" si="97"/>
        <v>503.28000000000003</v>
      </c>
      <c r="L4096" s="60"/>
      <c r="M4096" s="55" t="s">
        <v>51</v>
      </c>
      <c r="N4096" s="60">
        <f t="shared" si="94"/>
        <v>503.28000000000003</v>
      </c>
      <c r="O4096" s="54">
        <v>45974</v>
      </c>
      <c r="P4096" s="97">
        <v>1478200</v>
      </c>
      <c r="R4096" t="str">
        <f t="shared" si="98"/>
        <v>Nov/25</v>
      </c>
    </row>
    <row r="4097" spans="2:18" ht="15.75" customHeight="1">
      <c r="B4097" s="54">
        <v>45965</v>
      </c>
      <c r="C4097" s="55" t="s">
        <v>37</v>
      </c>
      <c r="D4097" s="55">
        <v>2025</v>
      </c>
      <c r="E4097" s="56">
        <v>48</v>
      </c>
      <c r="F4097" s="58" t="s">
        <v>191</v>
      </c>
      <c r="G4097" s="57" t="s">
        <v>96</v>
      </c>
      <c r="H4097" s="58" t="s">
        <v>1260</v>
      </c>
      <c r="I4097" s="59" t="s">
        <v>42</v>
      </c>
      <c r="J4097" s="96">
        <v>6.99</v>
      </c>
      <c r="K4097" s="60">
        <f t="shared" si="97"/>
        <v>335.52</v>
      </c>
      <c r="L4097" s="60"/>
      <c r="M4097" s="55" t="s">
        <v>51</v>
      </c>
      <c r="N4097" s="60">
        <f t="shared" si="94"/>
        <v>335.52</v>
      </c>
      <c r="O4097" s="54">
        <v>45974</v>
      </c>
      <c r="P4097" s="97">
        <v>1478200</v>
      </c>
      <c r="R4097" t="str">
        <f t="shared" si="98"/>
        <v>Nov/25</v>
      </c>
    </row>
    <row r="4098" spans="2:18" ht="15.75" customHeight="1">
      <c r="B4098" s="54">
        <v>45965</v>
      </c>
      <c r="C4098" s="55" t="s">
        <v>37</v>
      </c>
      <c r="D4098" s="55">
        <v>2025</v>
      </c>
      <c r="E4098" s="56">
        <v>24</v>
      </c>
      <c r="F4098" s="58" t="s">
        <v>192</v>
      </c>
      <c r="G4098" s="57" t="s">
        <v>96</v>
      </c>
      <c r="H4098" s="58" t="s">
        <v>1260</v>
      </c>
      <c r="I4098" s="59" t="s">
        <v>42</v>
      </c>
      <c r="J4098" s="96">
        <v>6.99</v>
      </c>
      <c r="K4098" s="60">
        <f t="shared" si="97"/>
        <v>167.76</v>
      </c>
      <c r="L4098" s="60"/>
      <c r="M4098" s="55" t="s">
        <v>51</v>
      </c>
      <c r="N4098" s="60">
        <f t="shared" si="94"/>
        <v>167.76</v>
      </c>
      <c r="O4098" s="54">
        <v>45974</v>
      </c>
      <c r="P4098" s="97">
        <v>1478200</v>
      </c>
      <c r="R4098" t="str">
        <f t="shared" si="98"/>
        <v>Nov/25</v>
      </c>
    </row>
    <row r="4099" spans="2:18" ht="15.75" customHeight="1">
      <c r="B4099" s="54">
        <v>45965</v>
      </c>
      <c r="C4099" s="55" t="s">
        <v>37</v>
      </c>
      <c r="D4099" s="55">
        <v>2025</v>
      </c>
      <c r="E4099" s="56">
        <v>7</v>
      </c>
      <c r="F4099" s="58" t="s">
        <v>760</v>
      </c>
      <c r="G4099" s="57" t="s">
        <v>46</v>
      </c>
      <c r="H4099" s="58" t="s">
        <v>1260</v>
      </c>
      <c r="I4099" s="59" t="s">
        <v>42</v>
      </c>
      <c r="J4099" s="96">
        <v>21</v>
      </c>
      <c r="K4099" s="60">
        <f t="shared" si="97"/>
        <v>147</v>
      </c>
      <c r="L4099" s="60"/>
      <c r="M4099" s="55" t="s">
        <v>51</v>
      </c>
      <c r="N4099" s="60">
        <f t="shared" si="94"/>
        <v>147</v>
      </c>
      <c r="O4099" s="54">
        <v>45974</v>
      </c>
      <c r="P4099" s="97">
        <v>1478200</v>
      </c>
      <c r="R4099" t="str">
        <f t="shared" ref="R4099:R4162" si="99">IF(B4099="","",PROPER(TEXT(B4099,"mmm/aa")))</f>
        <v>Nov/25</v>
      </c>
    </row>
    <row r="4100" spans="2:18" ht="15.75" customHeight="1">
      <c r="B4100" s="54">
        <v>45965</v>
      </c>
      <c r="C4100" s="55" t="s">
        <v>37</v>
      </c>
      <c r="D4100" s="55">
        <v>2025</v>
      </c>
      <c r="E4100" s="56">
        <v>7</v>
      </c>
      <c r="F4100" s="58" t="s">
        <v>172</v>
      </c>
      <c r="G4100" s="57" t="s">
        <v>46</v>
      </c>
      <c r="H4100" s="58" t="s">
        <v>1260</v>
      </c>
      <c r="I4100" s="59" t="s">
        <v>42</v>
      </c>
      <c r="J4100" s="96">
        <v>21</v>
      </c>
      <c r="K4100" s="60">
        <f t="shared" si="97"/>
        <v>147</v>
      </c>
      <c r="L4100" s="60"/>
      <c r="M4100" s="55" t="s">
        <v>51</v>
      </c>
      <c r="N4100" s="60">
        <f t="shared" si="94"/>
        <v>147</v>
      </c>
      <c r="O4100" s="54">
        <v>45974</v>
      </c>
      <c r="P4100" s="97">
        <v>1478200</v>
      </c>
      <c r="R4100" t="str">
        <f t="shared" si="99"/>
        <v>Nov/25</v>
      </c>
    </row>
    <row r="4101" spans="2:18" ht="15.75" customHeight="1">
      <c r="B4101" s="54">
        <v>45965</v>
      </c>
      <c r="C4101" s="55" t="s">
        <v>37</v>
      </c>
      <c r="D4101" s="55">
        <v>2025</v>
      </c>
      <c r="E4101" s="56">
        <v>3</v>
      </c>
      <c r="F4101" s="58" t="s">
        <v>173</v>
      </c>
      <c r="G4101" s="57" t="s">
        <v>46</v>
      </c>
      <c r="H4101" s="58" t="s">
        <v>1260</v>
      </c>
      <c r="I4101" s="59" t="s">
        <v>42</v>
      </c>
      <c r="J4101" s="96">
        <v>21</v>
      </c>
      <c r="K4101" s="60">
        <f t="shared" si="97"/>
        <v>63</v>
      </c>
      <c r="L4101" s="60"/>
      <c r="M4101" s="55" t="s">
        <v>51</v>
      </c>
      <c r="N4101" s="60">
        <f t="shared" si="94"/>
        <v>63</v>
      </c>
      <c r="O4101" s="54">
        <v>45974</v>
      </c>
      <c r="P4101" s="97">
        <v>1478200</v>
      </c>
      <c r="R4101" t="str">
        <f t="shared" si="99"/>
        <v>Nov/25</v>
      </c>
    </row>
    <row r="4102" spans="2:18" ht="15.75" customHeight="1">
      <c r="B4102" s="54">
        <v>45966</v>
      </c>
      <c r="C4102" s="55" t="s">
        <v>37</v>
      </c>
      <c r="D4102" s="55">
        <v>2025</v>
      </c>
      <c r="E4102" s="56">
        <v>5</v>
      </c>
      <c r="F4102" s="58" t="s">
        <v>64</v>
      </c>
      <c r="G4102" s="57" t="s">
        <v>46</v>
      </c>
      <c r="H4102" s="58" t="s">
        <v>65</v>
      </c>
      <c r="I4102" s="59" t="s">
        <v>42</v>
      </c>
      <c r="J4102" s="96">
        <v>32.99</v>
      </c>
      <c r="K4102" s="60">
        <f t="shared" si="97"/>
        <v>164.95000000000002</v>
      </c>
      <c r="L4102" s="60"/>
      <c r="M4102" s="55" t="s">
        <v>43</v>
      </c>
      <c r="N4102" s="60">
        <f t="shared" si="94"/>
        <v>164.95000000000002</v>
      </c>
      <c r="O4102" s="54">
        <v>45976</v>
      </c>
      <c r="P4102" s="97">
        <v>25639</v>
      </c>
      <c r="R4102" t="str">
        <f t="shared" si="99"/>
        <v>Nov/25</v>
      </c>
    </row>
    <row r="4103" spans="2:18" ht="15.75" customHeight="1">
      <c r="B4103" s="54">
        <v>45966</v>
      </c>
      <c r="C4103" s="55" t="s">
        <v>37</v>
      </c>
      <c r="D4103" s="55">
        <v>2025</v>
      </c>
      <c r="E4103" s="56">
        <v>2</v>
      </c>
      <c r="F4103" s="58" t="s">
        <v>1036</v>
      </c>
      <c r="G4103" s="57" t="s">
        <v>46</v>
      </c>
      <c r="H4103" s="58" t="s">
        <v>65</v>
      </c>
      <c r="I4103" s="59" t="s">
        <v>42</v>
      </c>
      <c r="J4103" s="96">
        <v>36.99</v>
      </c>
      <c r="K4103" s="60">
        <f t="shared" si="97"/>
        <v>73.98</v>
      </c>
      <c r="L4103" s="60"/>
      <c r="M4103" s="55" t="s">
        <v>43</v>
      </c>
      <c r="N4103" s="60">
        <f t="shared" si="94"/>
        <v>73.98</v>
      </c>
      <c r="O4103" s="54">
        <v>45976</v>
      </c>
      <c r="P4103" s="97">
        <v>25639</v>
      </c>
      <c r="R4103" t="str">
        <f t="shared" si="99"/>
        <v>Nov/25</v>
      </c>
    </row>
    <row r="4104" spans="2:18" ht="15.75" customHeight="1">
      <c r="B4104" s="54">
        <v>45966</v>
      </c>
      <c r="C4104" s="55" t="s">
        <v>37</v>
      </c>
      <c r="D4104" s="55">
        <v>2025</v>
      </c>
      <c r="E4104" s="56">
        <v>8.19</v>
      </c>
      <c r="F4104" s="58" t="s">
        <v>197</v>
      </c>
      <c r="G4104" s="57" t="s">
        <v>46</v>
      </c>
      <c r="H4104" s="58" t="s">
        <v>250</v>
      </c>
      <c r="I4104" s="59" t="s">
        <v>42</v>
      </c>
      <c r="J4104" s="96">
        <v>40.94</v>
      </c>
      <c r="K4104" s="60">
        <f t="shared" si="97"/>
        <v>335.29859999999996</v>
      </c>
      <c r="L4104" s="60"/>
      <c r="M4104" s="55" t="s">
        <v>43</v>
      </c>
      <c r="N4104" s="60">
        <f t="shared" si="94"/>
        <v>335.29859999999996</v>
      </c>
      <c r="O4104" s="54">
        <v>45972</v>
      </c>
      <c r="P4104" s="97">
        <v>2641739</v>
      </c>
      <c r="R4104" t="str">
        <f t="shared" si="99"/>
        <v>Nov/25</v>
      </c>
    </row>
    <row r="4105" spans="2:18" ht="15.75" customHeight="1">
      <c r="B4105" s="54">
        <v>45966</v>
      </c>
      <c r="C4105" s="55" t="s">
        <v>37</v>
      </c>
      <c r="D4105" s="55">
        <v>2025</v>
      </c>
      <c r="E4105" s="56">
        <v>1</v>
      </c>
      <c r="F4105" s="58" t="s">
        <v>378</v>
      </c>
      <c r="G4105" s="57" t="s">
        <v>46</v>
      </c>
      <c r="H4105" s="58" t="s">
        <v>379</v>
      </c>
      <c r="I4105" s="59" t="s">
        <v>42</v>
      </c>
      <c r="J4105" s="96">
        <v>462</v>
      </c>
      <c r="K4105" s="60">
        <f t="shared" si="97"/>
        <v>462</v>
      </c>
      <c r="L4105" s="60"/>
      <c r="M4105" s="55" t="s">
        <v>43</v>
      </c>
      <c r="N4105" s="60">
        <f t="shared" si="94"/>
        <v>462</v>
      </c>
      <c r="O4105" s="54">
        <v>45966</v>
      </c>
      <c r="P4105" s="97">
        <v>0</v>
      </c>
      <c r="R4105" t="str">
        <f t="shared" si="99"/>
        <v>Nov/25</v>
      </c>
    </row>
    <row r="4106" spans="2:18" ht="15.75" customHeight="1">
      <c r="B4106" s="54">
        <v>45966</v>
      </c>
      <c r="C4106" s="55" t="s">
        <v>37</v>
      </c>
      <c r="D4106" s="55">
        <v>2025</v>
      </c>
      <c r="E4106" s="56">
        <v>1</v>
      </c>
      <c r="F4106" s="58" t="s">
        <v>271</v>
      </c>
      <c r="G4106" s="57" t="s">
        <v>46</v>
      </c>
      <c r="H4106" s="58" t="s">
        <v>307</v>
      </c>
      <c r="I4106" s="59" t="s">
        <v>42</v>
      </c>
      <c r="J4106" s="96">
        <v>90</v>
      </c>
      <c r="K4106" s="60">
        <f t="shared" si="97"/>
        <v>90</v>
      </c>
      <c r="L4106" s="60"/>
      <c r="M4106" s="55" t="s">
        <v>43</v>
      </c>
      <c r="N4106" s="60">
        <f t="shared" si="94"/>
        <v>90</v>
      </c>
      <c r="O4106" s="54">
        <v>45966</v>
      </c>
      <c r="P4106" s="97">
        <v>0</v>
      </c>
      <c r="R4106" t="str">
        <f t="shared" si="99"/>
        <v>Nov/25</v>
      </c>
    </row>
    <row r="4107" spans="2:18" ht="15.75" customHeight="1">
      <c r="B4107" s="54">
        <v>45967</v>
      </c>
      <c r="C4107" s="55" t="s">
        <v>37</v>
      </c>
      <c r="D4107" s="55">
        <v>2025</v>
      </c>
      <c r="E4107" s="56">
        <v>5</v>
      </c>
      <c r="F4107" s="58" t="s">
        <v>64</v>
      </c>
      <c r="G4107" s="57" t="s">
        <v>46</v>
      </c>
      <c r="H4107" s="58" t="s">
        <v>65</v>
      </c>
      <c r="I4107" s="59" t="s">
        <v>42</v>
      </c>
      <c r="J4107" s="96">
        <v>32.99</v>
      </c>
      <c r="K4107" s="60">
        <f t="shared" si="97"/>
        <v>164.95000000000002</v>
      </c>
      <c r="L4107" s="60"/>
      <c r="M4107" s="55" t="s">
        <v>43</v>
      </c>
      <c r="N4107" s="60">
        <f t="shared" si="94"/>
        <v>164.95000000000002</v>
      </c>
      <c r="O4107" s="54">
        <v>45976</v>
      </c>
      <c r="P4107" s="97">
        <v>25679</v>
      </c>
      <c r="R4107" t="str">
        <f t="shared" si="99"/>
        <v>Nov/25</v>
      </c>
    </row>
    <row r="4108" spans="2:18" ht="15.75" customHeight="1">
      <c r="B4108" s="54">
        <v>45967</v>
      </c>
      <c r="C4108" s="55" t="s">
        <v>37</v>
      </c>
      <c r="D4108" s="55">
        <v>2025</v>
      </c>
      <c r="E4108" s="56">
        <v>2</v>
      </c>
      <c r="F4108" s="58" t="s">
        <v>66</v>
      </c>
      <c r="G4108" s="57" t="s">
        <v>46</v>
      </c>
      <c r="H4108" s="58" t="s">
        <v>65</v>
      </c>
      <c r="I4108" s="59" t="s">
        <v>42</v>
      </c>
      <c r="J4108" s="96">
        <v>27.99</v>
      </c>
      <c r="K4108" s="60">
        <f t="shared" si="97"/>
        <v>55.98</v>
      </c>
      <c r="L4108" s="60"/>
      <c r="M4108" s="55" t="s">
        <v>43</v>
      </c>
      <c r="N4108" s="60">
        <f t="shared" si="94"/>
        <v>55.98</v>
      </c>
      <c r="O4108" s="54">
        <v>45976</v>
      </c>
      <c r="P4108" s="97">
        <v>25679</v>
      </c>
      <c r="R4108" t="str">
        <f t="shared" si="99"/>
        <v>Nov/25</v>
      </c>
    </row>
    <row r="4109" spans="2:18" ht="15.75" customHeight="1">
      <c r="B4109" s="54">
        <v>45967</v>
      </c>
      <c r="C4109" s="55" t="s">
        <v>37</v>
      </c>
      <c r="D4109" s="55">
        <v>2025</v>
      </c>
      <c r="E4109" s="56">
        <v>3</v>
      </c>
      <c r="F4109" s="58" t="s">
        <v>1201</v>
      </c>
      <c r="G4109" s="57" t="s">
        <v>46</v>
      </c>
      <c r="H4109" s="58" t="s">
        <v>65</v>
      </c>
      <c r="I4109" s="59" t="s">
        <v>42</v>
      </c>
      <c r="J4109" s="96">
        <v>29.99</v>
      </c>
      <c r="K4109" s="60">
        <f t="shared" si="97"/>
        <v>89.97</v>
      </c>
      <c r="L4109" s="60"/>
      <c r="M4109" s="55" t="s">
        <v>43</v>
      </c>
      <c r="N4109" s="60">
        <f t="shared" si="94"/>
        <v>89.97</v>
      </c>
      <c r="O4109" s="54">
        <v>45976</v>
      </c>
      <c r="P4109" s="97">
        <v>25679</v>
      </c>
      <c r="R4109" t="str">
        <f t="shared" si="99"/>
        <v>Nov/25</v>
      </c>
    </row>
    <row r="4110" spans="2:18" ht="15.75" customHeight="1">
      <c r="B4110" s="54">
        <v>45967</v>
      </c>
      <c r="C4110" s="55" t="s">
        <v>37</v>
      </c>
      <c r="D4110" s="55">
        <v>2025</v>
      </c>
      <c r="E4110" s="56">
        <v>2</v>
      </c>
      <c r="F4110" s="58" t="s">
        <v>1036</v>
      </c>
      <c r="G4110" s="57" t="s">
        <v>46</v>
      </c>
      <c r="H4110" s="58" t="s">
        <v>65</v>
      </c>
      <c r="I4110" s="59" t="s">
        <v>42</v>
      </c>
      <c r="J4110" s="96">
        <v>35.99</v>
      </c>
      <c r="K4110" s="60">
        <f t="shared" si="97"/>
        <v>71.98</v>
      </c>
      <c r="L4110" s="60"/>
      <c r="M4110" s="55" t="s">
        <v>43</v>
      </c>
      <c r="N4110" s="60">
        <f t="shared" si="94"/>
        <v>71.98</v>
      </c>
      <c r="O4110" s="54">
        <v>45976</v>
      </c>
      <c r="P4110" s="97">
        <v>25679</v>
      </c>
      <c r="R4110" t="str">
        <f t="shared" si="99"/>
        <v>Nov/25</v>
      </c>
    </row>
    <row r="4111" spans="2:18" ht="15.75" customHeight="1">
      <c r="B4111" s="54">
        <v>45967</v>
      </c>
      <c r="C4111" s="55" t="s">
        <v>37</v>
      </c>
      <c r="D4111" s="55">
        <v>2025</v>
      </c>
      <c r="E4111" s="56">
        <v>1</v>
      </c>
      <c r="F4111" s="58" t="s">
        <v>1261</v>
      </c>
      <c r="G4111" s="57" t="s">
        <v>61</v>
      </c>
      <c r="H4111" s="58" t="s">
        <v>307</v>
      </c>
      <c r="I4111" s="59" t="s">
        <v>42</v>
      </c>
      <c r="J4111" s="96">
        <v>606</v>
      </c>
      <c r="K4111" s="60">
        <f t="shared" si="97"/>
        <v>606</v>
      </c>
      <c r="L4111" s="60"/>
      <c r="M4111" s="55" t="s">
        <v>43</v>
      </c>
      <c r="N4111" s="60">
        <f t="shared" si="94"/>
        <v>606</v>
      </c>
      <c r="O4111" s="54">
        <v>45967</v>
      </c>
      <c r="P4111" s="97">
        <v>0</v>
      </c>
      <c r="R4111" t="str">
        <f t="shared" si="99"/>
        <v>Nov/25</v>
      </c>
    </row>
    <row r="4112" spans="2:18" ht="15.75" customHeight="1">
      <c r="B4112" s="54">
        <v>45967</v>
      </c>
      <c r="C4112" s="55" t="s">
        <v>37</v>
      </c>
      <c r="D4112" s="55">
        <v>2025</v>
      </c>
      <c r="E4112" s="56">
        <v>1</v>
      </c>
      <c r="F4112" s="58" t="s">
        <v>1262</v>
      </c>
      <c r="G4112" s="57" t="s">
        <v>57</v>
      </c>
      <c r="H4112" s="58" t="s">
        <v>1263</v>
      </c>
      <c r="I4112" s="59" t="s">
        <v>42</v>
      </c>
      <c r="J4112" s="96">
        <v>358</v>
      </c>
      <c r="K4112" s="60">
        <f t="shared" si="97"/>
        <v>358</v>
      </c>
      <c r="L4112" s="60"/>
      <c r="M4112" s="55" t="s">
        <v>43</v>
      </c>
      <c r="N4112" s="60">
        <f t="shared" si="94"/>
        <v>358</v>
      </c>
      <c r="O4112" s="54">
        <v>45972</v>
      </c>
      <c r="P4112" s="97">
        <v>0</v>
      </c>
      <c r="R4112" t="str">
        <f t="shared" si="99"/>
        <v>Nov/25</v>
      </c>
    </row>
    <row r="4113" spans="2:18" ht="15.75" customHeight="1">
      <c r="B4113" s="54">
        <v>45968</v>
      </c>
      <c r="C4113" s="55" t="s">
        <v>37</v>
      </c>
      <c r="D4113" s="55">
        <v>2025</v>
      </c>
      <c r="E4113" s="56">
        <v>2</v>
      </c>
      <c r="F4113" s="58" t="s">
        <v>355</v>
      </c>
      <c r="G4113" s="57" t="s">
        <v>40</v>
      </c>
      <c r="H4113" s="58" t="s">
        <v>220</v>
      </c>
      <c r="I4113" s="59" t="s">
        <v>42</v>
      </c>
      <c r="J4113" s="96">
        <v>100</v>
      </c>
      <c r="K4113" s="60">
        <f t="shared" si="97"/>
        <v>200</v>
      </c>
      <c r="L4113" s="60"/>
      <c r="M4113" s="55" t="s">
        <v>43</v>
      </c>
      <c r="N4113" s="60">
        <f t="shared" si="94"/>
        <v>200</v>
      </c>
      <c r="O4113" s="54">
        <v>45976</v>
      </c>
      <c r="P4113" s="97">
        <v>0</v>
      </c>
      <c r="R4113" t="str">
        <f t="shared" si="99"/>
        <v>Nov/25</v>
      </c>
    </row>
    <row r="4114" spans="2:18" ht="15.75" customHeight="1">
      <c r="B4114" s="54">
        <v>45968</v>
      </c>
      <c r="C4114" s="55" t="s">
        <v>37</v>
      </c>
      <c r="D4114" s="55">
        <v>2025</v>
      </c>
      <c r="E4114" s="56">
        <v>6</v>
      </c>
      <c r="F4114" s="58" t="s">
        <v>836</v>
      </c>
      <c r="G4114" s="57" t="s">
        <v>40</v>
      </c>
      <c r="H4114" s="58" t="s">
        <v>220</v>
      </c>
      <c r="I4114" s="59" t="s">
        <v>42</v>
      </c>
      <c r="J4114" s="96">
        <v>0.67</v>
      </c>
      <c r="K4114" s="60">
        <f t="shared" si="97"/>
        <v>4.0200000000000005</v>
      </c>
      <c r="L4114" s="60"/>
      <c r="M4114" s="55" t="s">
        <v>43</v>
      </c>
      <c r="N4114" s="60">
        <f t="shared" si="94"/>
        <v>4.0200000000000005</v>
      </c>
      <c r="O4114" s="54">
        <v>45976</v>
      </c>
      <c r="P4114" s="97">
        <v>0</v>
      </c>
      <c r="R4114" t="str">
        <f t="shared" si="99"/>
        <v>Nov/25</v>
      </c>
    </row>
    <row r="4115" spans="2:18" ht="15.75" customHeight="1">
      <c r="B4115" s="54">
        <v>45968</v>
      </c>
      <c r="C4115" s="55" t="s">
        <v>37</v>
      </c>
      <c r="D4115" s="55">
        <v>2025</v>
      </c>
      <c r="E4115" s="56">
        <v>4</v>
      </c>
      <c r="F4115" s="58" t="s">
        <v>985</v>
      </c>
      <c r="G4115" s="57" t="s">
        <v>40</v>
      </c>
      <c r="H4115" s="58" t="s">
        <v>220</v>
      </c>
      <c r="I4115" s="59" t="s">
        <v>42</v>
      </c>
      <c r="J4115" s="96">
        <v>3.75</v>
      </c>
      <c r="K4115" s="60">
        <f t="shared" si="97"/>
        <v>15</v>
      </c>
      <c r="L4115" s="60"/>
      <c r="M4115" s="55" t="s">
        <v>43</v>
      </c>
      <c r="N4115" s="60">
        <f t="shared" si="94"/>
        <v>15</v>
      </c>
      <c r="O4115" s="54">
        <v>45976</v>
      </c>
      <c r="P4115" s="97">
        <v>0</v>
      </c>
      <c r="R4115" t="str">
        <f t="shared" si="99"/>
        <v>Nov/25</v>
      </c>
    </row>
    <row r="4116" spans="2:18" ht="15.75" customHeight="1">
      <c r="B4116" s="54">
        <v>45968</v>
      </c>
      <c r="C4116" s="55" t="s">
        <v>37</v>
      </c>
      <c r="D4116" s="55">
        <v>2025</v>
      </c>
      <c r="E4116" s="56">
        <v>7</v>
      </c>
      <c r="F4116" s="58" t="s">
        <v>81</v>
      </c>
      <c r="G4116" s="57" t="s">
        <v>77</v>
      </c>
      <c r="H4116" s="58" t="s">
        <v>78</v>
      </c>
      <c r="I4116" s="59" t="s">
        <v>42</v>
      </c>
      <c r="J4116" s="96">
        <v>510</v>
      </c>
      <c r="K4116" s="60">
        <f t="shared" si="97"/>
        <v>3570</v>
      </c>
      <c r="L4116" s="60"/>
      <c r="M4116" s="55" t="s">
        <v>43</v>
      </c>
      <c r="N4116" s="60">
        <f t="shared" si="94"/>
        <v>3570</v>
      </c>
      <c r="O4116" s="54">
        <v>45972</v>
      </c>
      <c r="P4116" s="97">
        <v>2069</v>
      </c>
      <c r="R4116" t="str">
        <f t="shared" si="99"/>
        <v>Nov/25</v>
      </c>
    </row>
    <row r="4117" spans="2:18" ht="15.75" customHeight="1">
      <c r="B4117" s="54">
        <v>45968</v>
      </c>
      <c r="C4117" s="55" t="s">
        <v>37</v>
      </c>
      <c r="D4117" s="55">
        <v>2025</v>
      </c>
      <c r="E4117" s="56">
        <v>1</v>
      </c>
      <c r="F4117" s="58" t="s">
        <v>75</v>
      </c>
      <c r="G4117" s="57" t="s">
        <v>77</v>
      </c>
      <c r="H4117" s="58" t="s">
        <v>78</v>
      </c>
      <c r="I4117" s="59" t="s">
        <v>42</v>
      </c>
      <c r="J4117" s="96">
        <v>435</v>
      </c>
      <c r="K4117" s="60">
        <f t="shared" si="97"/>
        <v>435</v>
      </c>
      <c r="L4117" s="60"/>
      <c r="M4117" s="55" t="s">
        <v>43</v>
      </c>
      <c r="N4117" s="60">
        <f t="shared" si="94"/>
        <v>435</v>
      </c>
      <c r="O4117" s="54">
        <v>45972</v>
      </c>
      <c r="P4117" s="97">
        <v>2069</v>
      </c>
      <c r="R4117" t="str">
        <f t="shared" si="99"/>
        <v>Nov/25</v>
      </c>
    </row>
    <row r="4118" spans="2:18" ht="15.75" customHeight="1">
      <c r="B4118" s="54">
        <v>45968</v>
      </c>
      <c r="C4118" s="55" t="s">
        <v>37</v>
      </c>
      <c r="D4118" s="55">
        <v>2025</v>
      </c>
      <c r="E4118" s="56">
        <v>5</v>
      </c>
      <c r="F4118" s="58" t="s">
        <v>64</v>
      </c>
      <c r="G4118" s="57" t="s">
        <v>46</v>
      </c>
      <c r="H4118" s="58" t="s">
        <v>65</v>
      </c>
      <c r="I4118" s="59" t="s">
        <v>42</v>
      </c>
      <c r="J4118" s="96">
        <v>32.99</v>
      </c>
      <c r="K4118" s="60">
        <f t="shared" si="97"/>
        <v>164.95000000000002</v>
      </c>
      <c r="L4118" s="60"/>
      <c r="M4118" s="55" t="s">
        <v>43</v>
      </c>
      <c r="N4118" s="60">
        <f t="shared" si="94"/>
        <v>164.95000000000002</v>
      </c>
      <c r="O4118" s="54">
        <v>45976</v>
      </c>
      <c r="P4118" s="97">
        <v>25730</v>
      </c>
      <c r="R4118" t="str">
        <f t="shared" si="99"/>
        <v>Nov/25</v>
      </c>
    </row>
    <row r="4119" spans="2:18" ht="15.75" customHeight="1">
      <c r="B4119" s="54">
        <v>45968</v>
      </c>
      <c r="C4119" s="55" t="s">
        <v>37</v>
      </c>
      <c r="D4119" s="55">
        <v>2025</v>
      </c>
      <c r="E4119" s="56">
        <v>2</v>
      </c>
      <c r="F4119" s="58" t="s">
        <v>66</v>
      </c>
      <c r="G4119" s="57" t="s">
        <v>46</v>
      </c>
      <c r="H4119" s="58" t="s">
        <v>65</v>
      </c>
      <c r="I4119" s="59" t="s">
        <v>42</v>
      </c>
      <c r="J4119" s="96">
        <v>27.99</v>
      </c>
      <c r="K4119" s="60">
        <f t="shared" si="97"/>
        <v>55.98</v>
      </c>
      <c r="L4119" s="60"/>
      <c r="M4119" s="55" t="s">
        <v>43</v>
      </c>
      <c r="N4119" s="60">
        <f t="shared" si="94"/>
        <v>55.98</v>
      </c>
      <c r="O4119" s="54">
        <v>45976</v>
      </c>
      <c r="P4119" s="97">
        <v>25730</v>
      </c>
      <c r="R4119" t="str">
        <f t="shared" si="99"/>
        <v>Nov/25</v>
      </c>
    </row>
    <row r="4120" spans="2:18" ht="15.75" customHeight="1">
      <c r="B4120" s="54">
        <v>45968</v>
      </c>
      <c r="C4120" s="55" t="s">
        <v>37</v>
      </c>
      <c r="D4120" s="55">
        <v>2025</v>
      </c>
      <c r="E4120" s="56">
        <v>4</v>
      </c>
      <c r="F4120" s="58" t="s">
        <v>1201</v>
      </c>
      <c r="G4120" s="57" t="s">
        <v>46</v>
      </c>
      <c r="H4120" s="58" t="s">
        <v>65</v>
      </c>
      <c r="I4120" s="59" t="s">
        <v>42</v>
      </c>
      <c r="J4120" s="96">
        <v>29.99</v>
      </c>
      <c r="K4120" s="60">
        <f t="shared" si="97"/>
        <v>119.96</v>
      </c>
      <c r="L4120" s="60"/>
      <c r="M4120" s="55" t="s">
        <v>43</v>
      </c>
      <c r="N4120" s="60">
        <f t="shared" si="94"/>
        <v>119.96</v>
      </c>
      <c r="O4120" s="54">
        <v>45976</v>
      </c>
      <c r="P4120" s="97">
        <v>25730</v>
      </c>
      <c r="R4120" t="str">
        <f t="shared" si="99"/>
        <v>Nov/25</v>
      </c>
    </row>
    <row r="4121" spans="2:18" ht="15.75" customHeight="1">
      <c r="B4121" s="54">
        <v>45968</v>
      </c>
      <c r="C4121" s="55" t="s">
        <v>37</v>
      </c>
      <c r="D4121" s="55">
        <v>2025</v>
      </c>
      <c r="E4121" s="56">
        <v>2</v>
      </c>
      <c r="F4121" s="58" t="s">
        <v>1036</v>
      </c>
      <c r="G4121" s="57" t="s">
        <v>46</v>
      </c>
      <c r="H4121" s="58" t="s">
        <v>65</v>
      </c>
      <c r="I4121" s="59" t="s">
        <v>42</v>
      </c>
      <c r="J4121" s="96">
        <v>35.99</v>
      </c>
      <c r="K4121" s="60">
        <f t="shared" si="97"/>
        <v>71.98</v>
      </c>
      <c r="L4121" s="60"/>
      <c r="M4121" s="55" t="s">
        <v>43</v>
      </c>
      <c r="N4121" s="60">
        <f t="shared" si="94"/>
        <v>71.98</v>
      </c>
      <c r="O4121" s="54">
        <v>45976</v>
      </c>
      <c r="P4121" s="97">
        <v>25730</v>
      </c>
      <c r="R4121" t="str">
        <f t="shared" si="99"/>
        <v>Nov/25</v>
      </c>
    </row>
    <row r="4122" spans="2:18" ht="15.75" customHeight="1">
      <c r="B4122" s="54">
        <v>45968</v>
      </c>
      <c r="C4122" s="55" t="s">
        <v>37</v>
      </c>
      <c r="D4122" s="55">
        <v>2025</v>
      </c>
      <c r="E4122" s="56">
        <v>1</v>
      </c>
      <c r="F4122" s="58" t="s">
        <v>463</v>
      </c>
      <c r="G4122" s="57" t="s">
        <v>108</v>
      </c>
      <c r="H4122" s="58" t="s">
        <v>1198</v>
      </c>
      <c r="I4122" s="59" t="s">
        <v>42</v>
      </c>
      <c r="J4122" s="96">
        <v>1200</v>
      </c>
      <c r="K4122" s="60">
        <f t="shared" si="97"/>
        <v>1200</v>
      </c>
      <c r="L4122" s="60"/>
      <c r="M4122" s="55" t="s">
        <v>43</v>
      </c>
      <c r="N4122" s="60">
        <f t="shared" si="94"/>
        <v>1200</v>
      </c>
      <c r="O4122" s="54">
        <v>45972</v>
      </c>
      <c r="P4122" s="97">
        <v>0</v>
      </c>
      <c r="R4122" t="str">
        <f t="shared" si="99"/>
        <v>Nov/25</v>
      </c>
    </row>
    <row r="4123" spans="2:18" ht="15.75" customHeight="1">
      <c r="B4123" s="54">
        <v>45968</v>
      </c>
      <c r="C4123" s="55" t="s">
        <v>37</v>
      </c>
      <c r="D4123" s="55">
        <v>2025</v>
      </c>
      <c r="E4123" s="56">
        <v>1</v>
      </c>
      <c r="F4123" s="58" t="s">
        <v>1264</v>
      </c>
      <c r="G4123" s="57" t="s">
        <v>104</v>
      </c>
      <c r="H4123" s="58" t="s">
        <v>116</v>
      </c>
      <c r="I4123" s="59" t="s">
        <v>42</v>
      </c>
      <c r="J4123" s="96">
        <v>589</v>
      </c>
      <c r="K4123" s="60">
        <f t="shared" si="97"/>
        <v>589</v>
      </c>
      <c r="L4123" s="60"/>
      <c r="M4123" s="55" t="s">
        <v>43</v>
      </c>
      <c r="N4123" s="60">
        <f t="shared" si="94"/>
        <v>589</v>
      </c>
      <c r="O4123" s="54">
        <v>45968</v>
      </c>
      <c r="P4123" s="97">
        <v>0</v>
      </c>
      <c r="R4123" t="str">
        <f t="shared" si="99"/>
        <v>Nov/25</v>
      </c>
    </row>
    <row r="4124" spans="2:18" ht="15.75" customHeight="1">
      <c r="B4124" s="54">
        <v>45968</v>
      </c>
      <c r="C4124" s="55" t="s">
        <v>37</v>
      </c>
      <c r="D4124" s="55">
        <v>2025</v>
      </c>
      <c r="E4124" s="56">
        <v>1</v>
      </c>
      <c r="F4124" s="58" t="s">
        <v>1265</v>
      </c>
      <c r="G4124" s="57" t="s">
        <v>61</v>
      </c>
      <c r="H4124" s="58" t="s">
        <v>1266</v>
      </c>
      <c r="I4124" s="59" t="s">
        <v>42</v>
      </c>
      <c r="J4124" s="96">
        <v>420</v>
      </c>
      <c r="K4124" s="60">
        <f t="shared" si="97"/>
        <v>420</v>
      </c>
      <c r="L4124" s="60"/>
      <c r="M4124" s="55" t="s">
        <v>43</v>
      </c>
      <c r="N4124" s="60">
        <f t="shared" si="94"/>
        <v>420</v>
      </c>
      <c r="O4124" s="54">
        <v>45968</v>
      </c>
      <c r="P4124" s="97">
        <v>0</v>
      </c>
      <c r="R4124" t="str">
        <f t="shared" si="99"/>
        <v>Nov/25</v>
      </c>
    </row>
    <row r="4125" spans="2:18" ht="15.75" customHeight="1">
      <c r="B4125" s="54">
        <v>45968</v>
      </c>
      <c r="C4125" s="55" t="s">
        <v>37</v>
      </c>
      <c r="D4125" s="55">
        <v>2025</v>
      </c>
      <c r="E4125" s="56">
        <v>1</v>
      </c>
      <c r="F4125" s="58" t="s">
        <v>1085</v>
      </c>
      <c r="G4125" s="57" t="s">
        <v>108</v>
      </c>
      <c r="H4125" s="58" t="s">
        <v>813</v>
      </c>
      <c r="I4125" s="59" t="s">
        <v>42</v>
      </c>
      <c r="J4125" s="96">
        <v>1000</v>
      </c>
      <c r="K4125" s="60">
        <f t="shared" si="97"/>
        <v>1000</v>
      </c>
      <c r="L4125" s="60"/>
      <c r="M4125" s="55" t="s">
        <v>43</v>
      </c>
      <c r="N4125" s="60">
        <f t="shared" si="94"/>
        <v>1000</v>
      </c>
      <c r="O4125" s="54">
        <v>45969</v>
      </c>
      <c r="P4125" s="97">
        <v>0</v>
      </c>
      <c r="R4125" t="str">
        <f t="shared" si="99"/>
        <v>Nov/25</v>
      </c>
    </row>
    <row r="4126" spans="2:18" ht="15.75" customHeight="1">
      <c r="B4126" s="54">
        <v>45969</v>
      </c>
      <c r="C4126" s="55" t="s">
        <v>37</v>
      </c>
      <c r="D4126" s="55">
        <v>2025</v>
      </c>
      <c r="E4126" s="56">
        <v>4</v>
      </c>
      <c r="F4126" s="58" t="s">
        <v>486</v>
      </c>
      <c r="G4126" s="57" t="s">
        <v>46</v>
      </c>
      <c r="H4126" s="58" t="s">
        <v>220</v>
      </c>
      <c r="I4126" s="59" t="s">
        <v>42</v>
      </c>
      <c r="J4126" s="96">
        <v>5.5</v>
      </c>
      <c r="K4126" s="60">
        <f t="shared" si="97"/>
        <v>22</v>
      </c>
      <c r="L4126" s="60"/>
      <c r="M4126" s="55" t="s">
        <v>43</v>
      </c>
      <c r="N4126" s="60">
        <f t="shared" si="94"/>
        <v>22</v>
      </c>
      <c r="O4126" s="54">
        <v>45976</v>
      </c>
      <c r="P4126" s="97">
        <v>28809</v>
      </c>
      <c r="R4126" t="str">
        <f t="shared" si="99"/>
        <v>Nov/25</v>
      </c>
    </row>
    <row r="4127" spans="2:18" ht="15.75" customHeight="1">
      <c r="B4127" s="54">
        <v>45969</v>
      </c>
      <c r="C4127" s="55" t="s">
        <v>37</v>
      </c>
      <c r="D4127" s="55">
        <v>2025</v>
      </c>
      <c r="E4127" s="56">
        <v>2</v>
      </c>
      <c r="F4127" s="58" t="s">
        <v>391</v>
      </c>
      <c r="G4127" s="57" t="s">
        <v>46</v>
      </c>
      <c r="H4127" s="58" t="s">
        <v>220</v>
      </c>
      <c r="I4127" s="59" t="s">
        <v>42</v>
      </c>
      <c r="J4127" s="96">
        <v>6</v>
      </c>
      <c r="K4127" s="60">
        <f t="shared" si="97"/>
        <v>12</v>
      </c>
      <c r="L4127" s="60"/>
      <c r="M4127" s="55" t="s">
        <v>43</v>
      </c>
      <c r="N4127" s="60">
        <f t="shared" si="94"/>
        <v>12</v>
      </c>
      <c r="O4127" s="54">
        <v>45976</v>
      </c>
      <c r="P4127" s="97">
        <v>28809</v>
      </c>
      <c r="R4127" t="str">
        <f t="shared" si="99"/>
        <v>Nov/25</v>
      </c>
    </row>
    <row r="4128" spans="2:18" ht="15.75" customHeight="1">
      <c r="B4128" s="54">
        <v>45969</v>
      </c>
      <c r="C4128" s="55" t="s">
        <v>37</v>
      </c>
      <c r="D4128" s="55">
        <v>2025</v>
      </c>
      <c r="E4128" s="56">
        <v>1</v>
      </c>
      <c r="F4128" s="58" t="s">
        <v>1267</v>
      </c>
      <c r="G4128" s="57" t="s">
        <v>46</v>
      </c>
      <c r="H4128" s="58" t="s">
        <v>220</v>
      </c>
      <c r="I4128" s="59" t="s">
        <v>42</v>
      </c>
      <c r="J4128" s="96">
        <v>6</v>
      </c>
      <c r="K4128" s="60">
        <f t="shared" si="97"/>
        <v>6</v>
      </c>
      <c r="L4128" s="60"/>
      <c r="M4128" s="55" t="s">
        <v>43</v>
      </c>
      <c r="N4128" s="60">
        <f t="shared" si="94"/>
        <v>6</v>
      </c>
      <c r="O4128" s="54">
        <v>45976</v>
      </c>
      <c r="P4128" s="97">
        <v>28809</v>
      </c>
      <c r="R4128" t="str">
        <f t="shared" si="99"/>
        <v>Nov/25</v>
      </c>
    </row>
    <row r="4129" spans="2:18" ht="15.75" customHeight="1">
      <c r="B4129" s="54">
        <v>45969</v>
      </c>
      <c r="C4129" s="55" t="s">
        <v>37</v>
      </c>
      <c r="D4129" s="55">
        <v>2025</v>
      </c>
      <c r="E4129" s="56">
        <v>1</v>
      </c>
      <c r="F4129" s="58" t="s">
        <v>455</v>
      </c>
      <c r="G4129" s="57" t="s">
        <v>46</v>
      </c>
      <c r="H4129" s="58" t="s">
        <v>220</v>
      </c>
      <c r="I4129" s="59" t="s">
        <v>42</v>
      </c>
      <c r="J4129" s="96">
        <v>3.5</v>
      </c>
      <c r="K4129" s="60">
        <f t="shared" si="97"/>
        <v>3.5</v>
      </c>
      <c r="L4129" s="60"/>
      <c r="M4129" s="55" t="s">
        <v>43</v>
      </c>
      <c r="N4129" s="60">
        <f t="shared" si="94"/>
        <v>3.5</v>
      </c>
      <c r="O4129" s="54">
        <v>45976</v>
      </c>
      <c r="P4129" s="97">
        <v>28809</v>
      </c>
      <c r="R4129" t="str">
        <f t="shared" si="99"/>
        <v>Nov/25</v>
      </c>
    </row>
    <row r="4130" spans="2:18" ht="15.75" customHeight="1">
      <c r="B4130" s="54">
        <v>45969</v>
      </c>
      <c r="C4130" s="55" t="s">
        <v>37</v>
      </c>
      <c r="D4130" s="55">
        <v>2025</v>
      </c>
      <c r="E4130" s="56">
        <v>1</v>
      </c>
      <c r="F4130" s="58" t="s">
        <v>1147</v>
      </c>
      <c r="G4130" s="57" t="s">
        <v>46</v>
      </c>
      <c r="H4130" s="58" t="s">
        <v>220</v>
      </c>
      <c r="I4130" s="59" t="s">
        <v>42</v>
      </c>
      <c r="J4130" s="96">
        <v>1.8</v>
      </c>
      <c r="K4130" s="60">
        <f t="shared" si="97"/>
        <v>1.8</v>
      </c>
      <c r="L4130" s="60"/>
      <c r="M4130" s="55" t="s">
        <v>43</v>
      </c>
      <c r="N4130" s="60">
        <f t="shared" si="94"/>
        <v>1.8</v>
      </c>
      <c r="O4130" s="54">
        <v>45976</v>
      </c>
      <c r="P4130" s="97">
        <v>28809</v>
      </c>
      <c r="R4130" t="str">
        <f t="shared" si="99"/>
        <v>Nov/25</v>
      </c>
    </row>
    <row r="4131" spans="2:18" ht="15.75" customHeight="1">
      <c r="B4131" s="54">
        <v>45969</v>
      </c>
      <c r="C4131" s="55" t="s">
        <v>37</v>
      </c>
      <c r="D4131" s="55">
        <v>2025</v>
      </c>
      <c r="E4131" s="56">
        <v>9</v>
      </c>
      <c r="F4131" s="58" t="s">
        <v>64</v>
      </c>
      <c r="G4131" s="57" t="s">
        <v>46</v>
      </c>
      <c r="H4131" s="58" t="s">
        <v>65</v>
      </c>
      <c r="I4131" s="59" t="s">
        <v>42</v>
      </c>
      <c r="J4131" s="96">
        <v>32.99</v>
      </c>
      <c r="K4131" s="60">
        <f t="shared" si="97"/>
        <v>296.91000000000003</v>
      </c>
      <c r="L4131" s="60"/>
      <c r="M4131" s="55" t="s">
        <v>43</v>
      </c>
      <c r="N4131" s="60">
        <f t="shared" si="94"/>
        <v>296.91000000000003</v>
      </c>
      <c r="O4131" s="54">
        <v>45976</v>
      </c>
      <c r="P4131" s="97">
        <v>25766</v>
      </c>
      <c r="R4131" t="str">
        <f t="shared" si="99"/>
        <v>Nov/25</v>
      </c>
    </row>
    <row r="4132" spans="2:18" ht="15.75" customHeight="1">
      <c r="B4132" s="54">
        <v>45969</v>
      </c>
      <c r="C4132" s="55" t="s">
        <v>37</v>
      </c>
      <c r="D4132" s="55">
        <v>2025</v>
      </c>
      <c r="E4132" s="56">
        <v>5</v>
      </c>
      <c r="F4132" s="58" t="s">
        <v>66</v>
      </c>
      <c r="G4132" s="57" t="s">
        <v>46</v>
      </c>
      <c r="H4132" s="58" t="s">
        <v>65</v>
      </c>
      <c r="I4132" s="59" t="s">
        <v>42</v>
      </c>
      <c r="J4132" s="96">
        <v>27.99</v>
      </c>
      <c r="K4132" s="60">
        <f t="shared" si="97"/>
        <v>139.94999999999999</v>
      </c>
      <c r="L4132" s="60"/>
      <c r="M4132" s="55" t="s">
        <v>43</v>
      </c>
      <c r="N4132" s="60">
        <f t="shared" si="94"/>
        <v>139.94999999999999</v>
      </c>
      <c r="O4132" s="54">
        <v>45976</v>
      </c>
      <c r="P4132" s="97">
        <v>25766</v>
      </c>
      <c r="R4132" t="str">
        <f t="shared" si="99"/>
        <v>Nov/25</v>
      </c>
    </row>
    <row r="4133" spans="2:18" ht="15.75" customHeight="1">
      <c r="B4133" s="54">
        <v>45969</v>
      </c>
      <c r="C4133" s="55" t="s">
        <v>37</v>
      </c>
      <c r="D4133" s="55">
        <v>2025</v>
      </c>
      <c r="E4133" s="56">
        <v>3</v>
      </c>
      <c r="F4133" s="58" t="s">
        <v>1201</v>
      </c>
      <c r="G4133" s="57" t="s">
        <v>46</v>
      </c>
      <c r="H4133" s="58" t="s">
        <v>65</v>
      </c>
      <c r="I4133" s="59" t="s">
        <v>42</v>
      </c>
      <c r="J4133" s="96">
        <v>29.99</v>
      </c>
      <c r="K4133" s="60">
        <f t="shared" si="97"/>
        <v>89.97</v>
      </c>
      <c r="L4133" s="60"/>
      <c r="M4133" s="55" t="s">
        <v>43</v>
      </c>
      <c r="N4133" s="60">
        <f t="shared" si="94"/>
        <v>89.97</v>
      </c>
      <c r="O4133" s="54">
        <v>45976</v>
      </c>
      <c r="P4133" s="97">
        <v>25766</v>
      </c>
      <c r="R4133" t="str">
        <f t="shared" si="99"/>
        <v>Nov/25</v>
      </c>
    </row>
    <row r="4134" spans="2:18" ht="15.75" customHeight="1">
      <c r="B4134" s="54">
        <v>45969</v>
      </c>
      <c r="C4134" s="55" t="s">
        <v>37</v>
      </c>
      <c r="D4134" s="55">
        <v>2025</v>
      </c>
      <c r="E4134" s="56">
        <v>2</v>
      </c>
      <c r="F4134" s="58" t="s">
        <v>1036</v>
      </c>
      <c r="G4134" s="57" t="s">
        <v>46</v>
      </c>
      <c r="H4134" s="58" t="s">
        <v>65</v>
      </c>
      <c r="I4134" s="59" t="s">
        <v>42</v>
      </c>
      <c r="J4134" s="96">
        <v>35.99</v>
      </c>
      <c r="K4134" s="60">
        <f t="shared" si="97"/>
        <v>71.98</v>
      </c>
      <c r="L4134" s="60"/>
      <c r="M4134" s="55" t="s">
        <v>43</v>
      </c>
      <c r="N4134" s="60">
        <f t="shared" si="94"/>
        <v>71.98</v>
      </c>
      <c r="O4134" s="54">
        <v>45976</v>
      </c>
      <c r="P4134" s="97">
        <v>25766</v>
      </c>
      <c r="R4134" t="str">
        <f t="shared" si="99"/>
        <v>Nov/25</v>
      </c>
    </row>
    <row r="4135" spans="2:18" ht="15.75" customHeight="1">
      <c r="B4135" s="54">
        <v>45970</v>
      </c>
      <c r="C4135" s="55" t="s">
        <v>37</v>
      </c>
      <c r="D4135" s="55">
        <v>2025</v>
      </c>
      <c r="E4135" s="56">
        <v>1</v>
      </c>
      <c r="F4135" s="58" t="s">
        <v>853</v>
      </c>
      <c r="G4135" s="57" t="s">
        <v>46</v>
      </c>
      <c r="H4135" s="58" t="s">
        <v>568</v>
      </c>
      <c r="I4135" s="59" t="s">
        <v>42</v>
      </c>
      <c r="J4135" s="96">
        <v>169.55</v>
      </c>
      <c r="K4135" s="60">
        <f t="shared" si="97"/>
        <v>169.55</v>
      </c>
      <c r="L4135" s="60"/>
      <c r="M4135" s="55" t="s">
        <v>43</v>
      </c>
      <c r="N4135" s="60">
        <f t="shared" si="94"/>
        <v>169.55</v>
      </c>
      <c r="O4135" s="54">
        <v>45970</v>
      </c>
      <c r="P4135" s="97">
        <v>0</v>
      </c>
      <c r="R4135" t="str">
        <f t="shared" si="99"/>
        <v>Nov/25</v>
      </c>
    </row>
    <row r="4136" spans="2:18" ht="15.75" customHeight="1">
      <c r="B4136" s="54">
        <v>45971</v>
      </c>
      <c r="C4136" s="55" t="s">
        <v>37</v>
      </c>
      <c r="D4136" s="55">
        <v>2025</v>
      </c>
      <c r="E4136" s="56">
        <v>1</v>
      </c>
      <c r="F4136" s="58" t="s">
        <v>251</v>
      </c>
      <c r="G4136" s="57" t="s">
        <v>46</v>
      </c>
      <c r="H4136" s="58" t="s">
        <v>342</v>
      </c>
      <c r="I4136" s="59" t="s">
        <v>42</v>
      </c>
      <c r="J4136" s="96">
        <v>277.39999999999998</v>
      </c>
      <c r="K4136" s="60">
        <f t="shared" si="97"/>
        <v>277.39999999999998</v>
      </c>
      <c r="L4136" s="60"/>
      <c r="M4136" s="55" t="s">
        <v>43</v>
      </c>
      <c r="N4136" s="60">
        <f t="shared" si="94"/>
        <v>277.39999999999998</v>
      </c>
      <c r="O4136" s="54">
        <v>45971</v>
      </c>
      <c r="P4136" s="97">
        <v>0</v>
      </c>
      <c r="R4136" t="str">
        <f t="shared" si="99"/>
        <v>Nov/25</v>
      </c>
    </row>
    <row r="4137" spans="2:18" ht="15.75" customHeight="1">
      <c r="B4137" s="54">
        <v>45971</v>
      </c>
      <c r="C4137" s="55" t="s">
        <v>37</v>
      </c>
      <c r="D4137" s="55">
        <v>2025</v>
      </c>
      <c r="E4137" s="56">
        <v>1</v>
      </c>
      <c r="F4137" s="58" t="s">
        <v>39</v>
      </c>
      <c r="G4137" s="57" t="s">
        <v>46</v>
      </c>
      <c r="H4137" s="58" t="s">
        <v>300</v>
      </c>
      <c r="I4137" s="59" t="s">
        <v>42</v>
      </c>
      <c r="J4137" s="96">
        <v>153</v>
      </c>
      <c r="K4137" s="60">
        <f t="shared" si="97"/>
        <v>153</v>
      </c>
      <c r="L4137" s="60"/>
      <c r="M4137" s="55" t="s">
        <v>43</v>
      </c>
      <c r="N4137" s="60">
        <f t="shared" si="94"/>
        <v>153</v>
      </c>
      <c r="O4137" s="54">
        <v>45971</v>
      </c>
      <c r="P4137" s="97">
        <v>0</v>
      </c>
      <c r="R4137" t="str">
        <f t="shared" si="99"/>
        <v>Nov/25</v>
      </c>
    </row>
    <row r="4138" spans="2:18" ht="15.75" customHeight="1">
      <c r="B4138" s="54">
        <v>45971</v>
      </c>
      <c r="C4138" s="55" t="s">
        <v>37</v>
      </c>
      <c r="D4138" s="55">
        <v>2025</v>
      </c>
      <c r="E4138" s="56">
        <v>3</v>
      </c>
      <c r="F4138" s="58" t="s">
        <v>86</v>
      </c>
      <c r="G4138" s="57" t="s">
        <v>40</v>
      </c>
      <c r="H4138" s="58" t="s">
        <v>667</v>
      </c>
      <c r="I4138" s="59" t="s">
        <v>42</v>
      </c>
      <c r="J4138" s="96">
        <v>48.99</v>
      </c>
      <c r="K4138" s="60">
        <f t="shared" si="97"/>
        <v>146.97</v>
      </c>
      <c r="L4138" s="60"/>
      <c r="M4138" s="55" t="s">
        <v>51</v>
      </c>
      <c r="N4138" s="60">
        <f t="shared" si="94"/>
        <v>146.97</v>
      </c>
      <c r="O4138" s="54">
        <v>45985</v>
      </c>
      <c r="P4138" s="97">
        <v>578473</v>
      </c>
      <c r="R4138" t="str">
        <f t="shared" si="99"/>
        <v>Nov/25</v>
      </c>
    </row>
    <row r="4139" spans="2:18" ht="15.75" customHeight="1">
      <c r="B4139" s="54">
        <v>45971</v>
      </c>
      <c r="C4139" s="55" t="s">
        <v>37</v>
      </c>
      <c r="D4139" s="55">
        <v>2025</v>
      </c>
      <c r="E4139" s="56">
        <v>2</v>
      </c>
      <c r="F4139" s="58" t="s">
        <v>87</v>
      </c>
      <c r="G4139" s="57" t="s">
        <v>40</v>
      </c>
      <c r="H4139" s="58" t="s">
        <v>667</v>
      </c>
      <c r="I4139" s="59" t="s">
        <v>42</v>
      </c>
      <c r="J4139" s="96">
        <v>48.99</v>
      </c>
      <c r="K4139" s="60">
        <f t="shared" si="97"/>
        <v>97.98</v>
      </c>
      <c r="L4139" s="60"/>
      <c r="M4139" s="55" t="s">
        <v>51</v>
      </c>
      <c r="N4139" s="60">
        <f t="shared" si="94"/>
        <v>97.98</v>
      </c>
      <c r="O4139" s="54">
        <v>45985</v>
      </c>
      <c r="P4139" s="97">
        <v>578473</v>
      </c>
      <c r="R4139" t="str">
        <f t="shared" si="99"/>
        <v>Nov/25</v>
      </c>
    </row>
    <row r="4140" spans="2:18" ht="15.75" customHeight="1">
      <c r="B4140" s="54">
        <v>45971</v>
      </c>
      <c r="C4140" s="55" t="s">
        <v>37</v>
      </c>
      <c r="D4140" s="55">
        <v>2025</v>
      </c>
      <c r="E4140" s="56">
        <v>3</v>
      </c>
      <c r="F4140" s="58" t="s">
        <v>88</v>
      </c>
      <c r="G4140" s="57" t="s">
        <v>40</v>
      </c>
      <c r="H4140" s="58" t="s">
        <v>667</v>
      </c>
      <c r="I4140" s="59" t="s">
        <v>42</v>
      </c>
      <c r="J4140" s="96">
        <v>48.99</v>
      </c>
      <c r="K4140" s="60">
        <f t="shared" si="97"/>
        <v>146.97</v>
      </c>
      <c r="L4140" s="60"/>
      <c r="M4140" s="55" t="s">
        <v>51</v>
      </c>
      <c r="N4140" s="60">
        <f t="shared" si="94"/>
        <v>146.97</v>
      </c>
      <c r="O4140" s="54">
        <v>45985</v>
      </c>
      <c r="P4140" s="97">
        <v>578473</v>
      </c>
      <c r="R4140" t="str">
        <f t="shared" si="99"/>
        <v>Nov/25</v>
      </c>
    </row>
    <row r="4141" spans="2:18" ht="15.75" customHeight="1">
      <c r="B4141" s="54">
        <v>45971</v>
      </c>
      <c r="C4141" s="55" t="s">
        <v>37</v>
      </c>
      <c r="D4141" s="55">
        <v>2025</v>
      </c>
      <c r="E4141" s="56">
        <v>24</v>
      </c>
      <c r="F4141" s="58" t="s">
        <v>659</v>
      </c>
      <c r="G4141" s="57" t="s">
        <v>40</v>
      </c>
      <c r="H4141" s="58" t="s">
        <v>667</v>
      </c>
      <c r="I4141" s="59" t="s">
        <v>42</v>
      </c>
      <c r="J4141" s="96">
        <v>7.37</v>
      </c>
      <c r="K4141" s="60">
        <f t="shared" si="97"/>
        <v>176.88</v>
      </c>
      <c r="L4141" s="60"/>
      <c r="M4141" s="55" t="s">
        <v>51</v>
      </c>
      <c r="N4141" s="60">
        <f t="shared" si="94"/>
        <v>176.88</v>
      </c>
      <c r="O4141" s="54">
        <v>45985</v>
      </c>
      <c r="P4141" s="97">
        <v>578473</v>
      </c>
      <c r="R4141" t="str">
        <f t="shared" si="99"/>
        <v>Nov/25</v>
      </c>
    </row>
    <row r="4142" spans="2:18" ht="15.75" customHeight="1">
      <c r="B4142" s="54">
        <v>45971</v>
      </c>
      <c r="C4142" s="55" t="s">
        <v>37</v>
      </c>
      <c r="D4142" s="55">
        <v>2025</v>
      </c>
      <c r="E4142" s="56">
        <v>1</v>
      </c>
      <c r="F4142" s="58" t="s">
        <v>741</v>
      </c>
      <c r="G4142" s="57" t="s">
        <v>40</v>
      </c>
      <c r="H4142" s="58" t="s">
        <v>181</v>
      </c>
      <c r="I4142" s="59" t="s">
        <v>42</v>
      </c>
      <c r="J4142" s="96">
        <v>225</v>
      </c>
      <c r="K4142" s="60">
        <f t="shared" si="97"/>
        <v>225</v>
      </c>
      <c r="L4142" s="60"/>
      <c r="M4142" s="55" t="s">
        <v>51</v>
      </c>
      <c r="N4142" s="60">
        <f t="shared" si="94"/>
        <v>225</v>
      </c>
      <c r="O4142" s="54">
        <v>45981</v>
      </c>
      <c r="P4142" s="97">
        <v>7407</v>
      </c>
      <c r="R4142" t="str">
        <f t="shared" si="99"/>
        <v>Nov/25</v>
      </c>
    </row>
    <row r="4143" spans="2:18" ht="15.75" customHeight="1">
      <c r="B4143" s="54">
        <v>45971</v>
      </c>
      <c r="C4143" s="55" t="s">
        <v>37</v>
      </c>
      <c r="D4143" s="55">
        <v>2025</v>
      </c>
      <c r="E4143" s="56">
        <v>1</v>
      </c>
      <c r="F4143" s="58" t="s">
        <v>1210</v>
      </c>
      <c r="G4143" s="57" t="s">
        <v>40</v>
      </c>
      <c r="H4143" s="58" t="s">
        <v>181</v>
      </c>
      <c r="I4143" s="59" t="s">
        <v>42</v>
      </c>
      <c r="J4143" s="96">
        <v>360</v>
      </c>
      <c r="K4143" s="60">
        <f t="shared" si="97"/>
        <v>360</v>
      </c>
      <c r="L4143" s="60"/>
      <c r="M4143" s="55" t="s">
        <v>51</v>
      </c>
      <c r="N4143" s="60">
        <f t="shared" si="94"/>
        <v>360</v>
      </c>
      <c r="O4143" s="54">
        <v>45981</v>
      </c>
      <c r="P4143" s="97">
        <v>7407</v>
      </c>
      <c r="R4143" t="str">
        <f t="shared" si="99"/>
        <v>Nov/25</v>
      </c>
    </row>
    <row r="4144" spans="2:18" ht="15.75" customHeight="1">
      <c r="B4144" s="54">
        <v>45971</v>
      </c>
      <c r="C4144" s="55" t="s">
        <v>37</v>
      </c>
      <c r="D4144" s="55">
        <v>2025</v>
      </c>
      <c r="E4144" s="56">
        <v>1</v>
      </c>
      <c r="F4144" s="58" t="s">
        <v>741</v>
      </c>
      <c r="G4144" s="57" t="s">
        <v>40</v>
      </c>
      <c r="H4144" s="58" t="s">
        <v>181</v>
      </c>
      <c r="I4144" s="59" t="s">
        <v>42</v>
      </c>
      <c r="J4144" s="96">
        <v>225</v>
      </c>
      <c r="K4144" s="60">
        <f t="shared" si="97"/>
        <v>225</v>
      </c>
      <c r="L4144" s="60"/>
      <c r="M4144" s="55" t="s">
        <v>51</v>
      </c>
      <c r="N4144" s="60">
        <f t="shared" si="94"/>
        <v>225</v>
      </c>
      <c r="O4144" s="54">
        <v>45981</v>
      </c>
      <c r="P4144" s="97">
        <v>7409</v>
      </c>
      <c r="R4144" t="str">
        <f t="shared" si="99"/>
        <v>Nov/25</v>
      </c>
    </row>
    <row r="4145" spans="2:18" ht="15.75" customHeight="1">
      <c r="B4145" s="54">
        <v>45972</v>
      </c>
      <c r="C4145" s="55" t="s">
        <v>37</v>
      </c>
      <c r="D4145" s="55">
        <v>2025</v>
      </c>
      <c r="E4145" s="56">
        <v>1</v>
      </c>
      <c r="F4145" s="58" t="s">
        <v>1268</v>
      </c>
      <c r="G4145" s="57" t="s">
        <v>57</v>
      </c>
      <c r="H4145" s="58" t="s">
        <v>342</v>
      </c>
      <c r="I4145" s="59" t="s">
        <v>42</v>
      </c>
      <c r="J4145" s="96">
        <v>291.66000000000003</v>
      </c>
      <c r="K4145" s="60">
        <f t="shared" si="97"/>
        <v>291.66000000000003</v>
      </c>
      <c r="L4145" s="60"/>
      <c r="M4145" s="55" t="s">
        <v>43</v>
      </c>
      <c r="N4145" s="60">
        <f t="shared" si="94"/>
        <v>291.66000000000003</v>
      </c>
      <c r="O4145" s="54">
        <v>45972</v>
      </c>
      <c r="P4145" s="97">
        <v>0</v>
      </c>
      <c r="R4145" t="str">
        <f t="shared" si="99"/>
        <v>Nov/25</v>
      </c>
    </row>
    <row r="4146" spans="2:18" ht="15.75" customHeight="1">
      <c r="B4146" s="54">
        <v>45972</v>
      </c>
      <c r="C4146" s="55" t="s">
        <v>37</v>
      </c>
      <c r="D4146" s="55">
        <v>2025</v>
      </c>
      <c r="E4146" s="56">
        <v>4</v>
      </c>
      <c r="F4146" s="58" t="s">
        <v>64</v>
      </c>
      <c r="G4146" s="57" t="s">
        <v>46</v>
      </c>
      <c r="H4146" s="58" t="s">
        <v>65</v>
      </c>
      <c r="I4146" s="59" t="s">
        <v>42</v>
      </c>
      <c r="J4146" s="96">
        <v>32.99</v>
      </c>
      <c r="K4146" s="60">
        <f t="shared" si="97"/>
        <v>131.96</v>
      </c>
      <c r="L4146" s="60"/>
      <c r="M4146" s="55" t="s">
        <v>43</v>
      </c>
      <c r="N4146" s="60">
        <f t="shared" si="94"/>
        <v>131.96</v>
      </c>
      <c r="O4146" s="54">
        <v>45978</v>
      </c>
      <c r="P4146" s="97">
        <v>24834</v>
      </c>
      <c r="R4146" t="str">
        <f t="shared" si="99"/>
        <v>Nov/25</v>
      </c>
    </row>
    <row r="4147" spans="2:18" ht="15.75" customHeight="1">
      <c r="B4147" s="54">
        <v>45972</v>
      </c>
      <c r="C4147" s="55" t="s">
        <v>37</v>
      </c>
      <c r="D4147" s="55">
        <v>2025</v>
      </c>
      <c r="E4147" s="56">
        <v>2</v>
      </c>
      <c r="F4147" s="58" t="s">
        <v>1036</v>
      </c>
      <c r="G4147" s="57" t="s">
        <v>46</v>
      </c>
      <c r="H4147" s="58" t="s">
        <v>65</v>
      </c>
      <c r="I4147" s="59" t="s">
        <v>42</v>
      </c>
      <c r="J4147" s="96">
        <v>35.99</v>
      </c>
      <c r="K4147" s="60">
        <f t="shared" si="97"/>
        <v>71.98</v>
      </c>
      <c r="L4147" s="60"/>
      <c r="M4147" s="55" t="s">
        <v>43</v>
      </c>
      <c r="N4147" s="60">
        <f t="shared" si="94"/>
        <v>71.98</v>
      </c>
      <c r="O4147" s="54">
        <v>45978</v>
      </c>
      <c r="P4147" s="97">
        <v>24834</v>
      </c>
      <c r="R4147" t="str">
        <f t="shared" si="99"/>
        <v>Nov/25</v>
      </c>
    </row>
    <row r="4148" spans="2:18" ht="15.75" customHeight="1">
      <c r="B4148" s="54">
        <v>45972</v>
      </c>
      <c r="C4148" s="55" t="s">
        <v>37</v>
      </c>
      <c r="D4148" s="55">
        <v>2025</v>
      </c>
      <c r="E4148" s="56">
        <v>1</v>
      </c>
      <c r="F4148" s="58" t="s">
        <v>495</v>
      </c>
      <c r="G4148" s="57" t="s">
        <v>96</v>
      </c>
      <c r="H4148" s="58" t="s">
        <v>570</v>
      </c>
      <c r="I4148" s="59" t="s">
        <v>42</v>
      </c>
      <c r="J4148" s="96">
        <v>17.760000000000002</v>
      </c>
      <c r="K4148" s="60">
        <f t="shared" si="97"/>
        <v>17.760000000000002</v>
      </c>
      <c r="L4148" s="60"/>
      <c r="M4148" s="55" t="s">
        <v>51</v>
      </c>
      <c r="N4148" s="60">
        <f t="shared" si="94"/>
        <v>17.760000000000002</v>
      </c>
      <c r="O4148" s="54">
        <v>45977</v>
      </c>
      <c r="P4148" s="97">
        <v>698884</v>
      </c>
      <c r="R4148" t="str">
        <f t="shared" si="99"/>
        <v>Nov/25</v>
      </c>
    </row>
    <row r="4149" spans="2:18" ht="15.75" customHeight="1">
      <c r="B4149" s="54">
        <v>45972</v>
      </c>
      <c r="C4149" s="55" t="s">
        <v>37</v>
      </c>
      <c r="D4149" s="55">
        <v>2025</v>
      </c>
      <c r="E4149" s="56">
        <v>3</v>
      </c>
      <c r="F4149" s="58" t="s">
        <v>201</v>
      </c>
      <c r="G4149" s="57" t="s">
        <v>96</v>
      </c>
      <c r="H4149" s="58" t="s">
        <v>570</v>
      </c>
      <c r="I4149" s="59" t="s">
        <v>42</v>
      </c>
      <c r="J4149" s="96">
        <v>17.82</v>
      </c>
      <c r="K4149" s="60">
        <f t="shared" si="97"/>
        <v>53.46</v>
      </c>
      <c r="L4149" s="60"/>
      <c r="M4149" s="55" t="s">
        <v>51</v>
      </c>
      <c r="N4149" s="60">
        <f t="shared" si="94"/>
        <v>53.46</v>
      </c>
      <c r="O4149" s="54">
        <v>45977</v>
      </c>
      <c r="P4149" s="97">
        <v>698884</v>
      </c>
      <c r="R4149" t="str">
        <f t="shared" si="99"/>
        <v>Nov/25</v>
      </c>
    </row>
    <row r="4150" spans="2:18" ht="15.75" customHeight="1">
      <c r="B4150" s="54">
        <v>45972</v>
      </c>
      <c r="C4150" s="55" t="s">
        <v>37</v>
      </c>
      <c r="D4150" s="55">
        <v>2025</v>
      </c>
      <c r="E4150" s="56">
        <v>17</v>
      </c>
      <c r="F4150" s="58" t="s">
        <v>615</v>
      </c>
      <c r="G4150" s="57" t="s">
        <v>96</v>
      </c>
      <c r="H4150" s="58" t="s">
        <v>570</v>
      </c>
      <c r="I4150" s="59" t="s">
        <v>42</v>
      </c>
      <c r="J4150" s="96">
        <v>18.54</v>
      </c>
      <c r="K4150" s="60">
        <f t="shared" si="97"/>
        <v>315.18</v>
      </c>
      <c r="L4150" s="60"/>
      <c r="M4150" s="55" t="s">
        <v>51</v>
      </c>
      <c r="N4150" s="60">
        <f t="shared" si="94"/>
        <v>315.18</v>
      </c>
      <c r="O4150" s="54">
        <v>45977</v>
      </c>
      <c r="P4150" s="97">
        <v>698884</v>
      </c>
      <c r="R4150" t="str">
        <f t="shared" si="99"/>
        <v>Nov/25</v>
      </c>
    </row>
    <row r="4151" spans="2:18" ht="15.75" customHeight="1">
      <c r="B4151" s="54">
        <v>45972</v>
      </c>
      <c r="C4151" s="55" t="s">
        <v>37</v>
      </c>
      <c r="D4151" s="55">
        <v>2025</v>
      </c>
      <c r="E4151" s="56">
        <v>6</v>
      </c>
      <c r="F4151" s="58" t="s">
        <v>904</v>
      </c>
      <c r="G4151" s="57" t="s">
        <v>96</v>
      </c>
      <c r="H4151" s="58" t="s">
        <v>570</v>
      </c>
      <c r="I4151" s="59" t="s">
        <v>42</v>
      </c>
      <c r="J4151" s="96">
        <v>37.08</v>
      </c>
      <c r="K4151" s="60">
        <f t="shared" si="97"/>
        <v>222.48</v>
      </c>
      <c r="L4151" s="60"/>
      <c r="M4151" s="55" t="s">
        <v>51</v>
      </c>
      <c r="N4151" s="60">
        <f t="shared" si="94"/>
        <v>222.48</v>
      </c>
      <c r="O4151" s="54">
        <v>45977</v>
      </c>
      <c r="P4151" s="97">
        <v>698884</v>
      </c>
      <c r="R4151" t="str">
        <f t="shared" si="99"/>
        <v>Nov/25</v>
      </c>
    </row>
    <row r="4152" spans="2:18" ht="15.75" customHeight="1">
      <c r="B4152" s="54">
        <v>45972</v>
      </c>
      <c r="C4152" s="55" t="s">
        <v>37</v>
      </c>
      <c r="D4152" s="55">
        <v>2025</v>
      </c>
      <c r="E4152" s="56">
        <v>1</v>
      </c>
      <c r="F4152" s="58" t="s">
        <v>200</v>
      </c>
      <c r="G4152" s="57" t="s">
        <v>96</v>
      </c>
      <c r="H4152" s="58" t="s">
        <v>570</v>
      </c>
      <c r="I4152" s="59" t="s">
        <v>42</v>
      </c>
      <c r="J4152" s="96">
        <v>17.760000000000002</v>
      </c>
      <c r="K4152" s="60">
        <f t="shared" si="97"/>
        <v>17.760000000000002</v>
      </c>
      <c r="L4152" s="60"/>
      <c r="M4152" s="55" t="s">
        <v>51</v>
      </c>
      <c r="N4152" s="60">
        <f t="shared" si="94"/>
        <v>17.760000000000002</v>
      </c>
      <c r="O4152" s="54">
        <v>45977</v>
      </c>
      <c r="P4152" s="97">
        <v>698884</v>
      </c>
      <c r="R4152" t="str">
        <f t="shared" si="99"/>
        <v>Nov/25</v>
      </c>
    </row>
    <row r="4153" spans="2:18" ht="15.75" customHeight="1">
      <c r="B4153" s="54">
        <v>45972</v>
      </c>
      <c r="C4153" s="55" t="s">
        <v>37</v>
      </c>
      <c r="D4153" s="55">
        <v>2025</v>
      </c>
      <c r="E4153" s="56">
        <v>5</v>
      </c>
      <c r="F4153" s="58" t="s">
        <v>358</v>
      </c>
      <c r="G4153" s="57" t="s">
        <v>96</v>
      </c>
      <c r="H4153" s="58" t="s">
        <v>570</v>
      </c>
      <c r="I4153" s="59" t="s">
        <v>42</v>
      </c>
      <c r="J4153" s="96">
        <v>17.82</v>
      </c>
      <c r="K4153" s="60">
        <f t="shared" si="97"/>
        <v>89.1</v>
      </c>
      <c r="L4153" s="60"/>
      <c r="M4153" s="55" t="s">
        <v>51</v>
      </c>
      <c r="N4153" s="60">
        <f t="shared" si="94"/>
        <v>89.1</v>
      </c>
      <c r="O4153" s="54">
        <v>45977</v>
      </c>
      <c r="P4153" s="97">
        <v>698884</v>
      </c>
      <c r="R4153" t="str">
        <f t="shared" si="99"/>
        <v>Nov/25</v>
      </c>
    </row>
    <row r="4154" spans="2:18" ht="15.75" customHeight="1">
      <c r="B4154" s="54">
        <v>45972</v>
      </c>
      <c r="C4154" s="55" t="s">
        <v>37</v>
      </c>
      <c r="D4154" s="55">
        <v>2025</v>
      </c>
      <c r="E4154" s="56">
        <v>1</v>
      </c>
      <c r="F4154" s="58" t="s">
        <v>357</v>
      </c>
      <c r="G4154" s="57" t="s">
        <v>96</v>
      </c>
      <c r="H4154" s="58" t="s">
        <v>570</v>
      </c>
      <c r="I4154" s="59" t="s">
        <v>42</v>
      </c>
      <c r="J4154" s="96">
        <v>18.96</v>
      </c>
      <c r="K4154" s="60">
        <f t="shared" si="97"/>
        <v>18.96</v>
      </c>
      <c r="L4154" s="60"/>
      <c r="M4154" s="55" t="s">
        <v>51</v>
      </c>
      <c r="N4154" s="60">
        <f t="shared" si="94"/>
        <v>18.96</v>
      </c>
      <c r="O4154" s="54">
        <v>45977</v>
      </c>
      <c r="P4154" s="97">
        <v>698884</v>
      </c>
      <c r="R4154" t="str">
        <f t="shared" si="99"/>
        <v>Nov/25</v>
      </c>
    </row>
    <row r="4155" spans="2:18" ht="15.75" customHeight="1">
      <c r="B4155" s="54">
        <v>45972</v>
      </c>
      <c r="C4155" s="55" t="s">
        <v>37</v>
      </c>
      <c r="D4155" s="55">
        <v>2025</v>
      </c>
      <c r="E4155" s="56">
        <v>3</v>
      </c>
      <c r="F4155" s="58" t="s">
        <v>893</v>
      </c>
      <c r="G4155" s="57" t="s">
        <v>96</v>
      </c>
      <c r="H4155" s="58" t="s">
        <v>570</v>
      </c>
      <c r="I4155" s="59" t="s">
        <v>42</v>
      </c>
      <c r="J4155" s="96">
        <v>20.88</v>
      </c>
      <c r="K4155" s="60">
        <f t="shared" si="97"/>
        <v>62.64</v>
      </c>
      <c r="L4155" s="60"/>
      <c r="M4155" s="55" t="s">
        <v>51</v>
      </c>
      <c r="N4155" s="60">
        <f t="shared" si="94"/>
        <v>62.64</v>
      </c>
      <c r="O4155" s="54">
        <v>45977</v>
      </c>
      <c r="P4155" s="97">
        <v>698884</v>
      </c>
      <c r="R4155" t="str">
        <f t="shared" si="99"/>
        <v>Nov/25</v>
      </c>
    </row>
    <row r="4156" spans="2:18" ht="15.75" customHeight="1">
      <c r="B4156" s="54">
        <v>45972</v>
      </c>
      <c r="C4156" s="55" t="s">
        <v>37</v>
      </c>
      <c r="D4156" s="55">
        <v>2025</v>
      </c>
      <c r="E4156" s="56">
        <v>7</v>
      </c>
      <c r="F4156" s="58" t="s">
        <v>649</v>
      </c>
      <c r="G4156" s="57" t="s">
        <v>96</v>
      </c>
      <c r="H4156" s="58" t="s">
        <v>570</v>
      </c>
      <c r="I4156" s="59" t="s">
        <v>42</v>
      </c>
      <c r="J4156" s="96">
        <v>18.12</v>
      </c>
      <c r="K4156" s="60">
        <f t="shared" si="97"/>
        <v>126.84</v>
      </c>
      <c r="L4156" s="60"/>
      <c r="M4156" s="55" t="s">
        <v>51</v>
      </c>
      <c r="N4156" s="60">
        <f t="shared" ref="N4156:N4410" si="100">K4156+L4156</f>
        <v>126.84</v>
      </c>
      <c r="O4156" s="54">
        <v>45977</v>
      </c>
      <c r="P4156" s="97">
        <v>698884</v>
      </c>
      <c r="R4156" t="str">
        <f t="shared" si="99"/>
        <v>Nov/25</v>
      </c>
    </row>
    <row r="4157" spans="2:18" ht="15.75" customHeight="1">
      <c r="B4157" s="54">
        <v>45972</v>
      </c>
      <c r="C4157" s="55" t="s">
        <v>37</v>
      </c>
      <c r="D4157" s="55">
        <v>2025</v>
      </c>
      <c r="E4157" s="56">
        <v>2</v>
      </c>
      <c r="F4157" s="58" t="s">
        <v>650</v>
      </c>
      <c r="G4157" s="57" t="s">
        <v>96</v>
      </c>
      <c r="H4157" s="58" t="s">
        <v>570</v>
      </c>
      <c r="I4157" s="59" t="s">
        <v>42</v>
      </c>
      <c r="J4157" s="96">
        <v>19.68</v>
      </c>
      <c r="K4157" s="60">
        <f t="shared" si="97"/>
        <v>39.36</v>
      </c>
      <c r="L4157" s="60"/>
      <c r="M4157" s="55" t="s">
        <v>51</v>
      </c>
      <c r="N4157" s="60">
        <f t="shared" si="100"/>
        <v>39.36</v>
      </c>
      <c r="O4157" s="54">
        <v>45977</v>
      </c>
      <c r="P4157" s="97">
        <v>698884</v>
      </c>
      <c r="R4157" t="str">
        <f t="shared" si="99"/>
        <v>Nov/25</v>
      </c>
    </row>
    <row r="4158" spans="2:18" ht="15.75" customHeight="1">
      <c r="B4158" s="54">
        <v>45972</v>
      </c>
      <c r="C4158" s="55" t="s">
        <v>37</v>
      </c>
      <c r="D4158" s="55">
        <v>2025</v>
      </c>
      <c r="E4158" s="56">
        <v>1</v>
      </c>
      <c r="F4158" s="58" t="s">
        <v>651</v>
      </c>
      <c r="G4158" s="57" t="s">
        <v>96</v>
      </c>
      <c r="H4158" s="58" t="s">
        <v>570</v>
      </c>
      <c r="I4158" s="59" t="s">
        <v>42</v>
      </c>
      <c r="J4158" s="96">
        <v>18.66</v>
      </c>
      <c r="K4158" s="60">
        <f t="shared" si="97"/>
        <v>18.66</v>
      </c>
      <c r="L4158" s="60"/>
      <c r="M4158" s="55" t="s">
        <v>51</v>
      </c>
      <c r="N4158" s="60">
        <f t="shared" si="100"/>
        <v>18.66</v>
      </c>
      <c r="O4158" s="54">
        <v>45977</v>
      </c>
      <c r="P4158" s="97">
        <v>698884</v>
      </c>
      <c r="R4158" t="str">
        <f t="shared" si="99"/>
        <v>Nov/25</v>
      </c>
    </row>
    <row r="4159" spans="2:18" ht="15.75" customHeight="1">
      <c r="B4159" s="54">
        <v>45972</v>
      </c>
      <c r="C4159" s="55" t="s">
        <v>37</v>
      </c>
      <c r="D4159" s="55">
        <v>2025</v>
      </c>
      <c r="E4159" s="56">
        <v>1</v>
      </c>
      <c r="F4159" s="58" t="s">
        <v>891</v>
      </c>
      <c r="G4159" s="57" t="s">
        <v>96</v>
      </c>
      <c r="H4159" s="58" t="s">
        <v>570</v>
      </c>
      <c r="I4159" s="59" t="s">
        <v>42</v>
      </c>
      <c r="J4159" s="96">
        <v>26.7</v>
      </c>
      <c r="K4159" s="60">
        <f t="shared" si="97"/>
        <v>26.7</v>
      </c>
      <c r="L4159" s="60"/>
      <c r="M4159" s="55" t="s">
        <v>51</v>
      </c>
      <c r="N4159" s="60">
        <f t="shared" si="100"/>
        <v>26.7</v>
      </c>
      <c r="O4159" s="54">
        <v>45977</v>
      </c>
      <c r="P4159" s="97">
        <v>698884</v>
      </c>
      <c r="R4159" t="str">
        <f t="shared" si="99"/>
        <v>Nov/25</v>
      </c>
    </row>
    <row r="4160" spans="2:18" ht="15.75" customHeight="1">
      <c r="B4160" s="54">
        <v>45972</v>
      </c>
      <c r="C4160" s="55" t="s">
        <v>37</v>
      </c>
      <c r="D4160" s="55">
        <v>2025</v>
      </c>
      <c r="E4160" s="56">
        <v>8.9600000000000009</v>
      </c>
      <c r="F4160" s="58" t="s">
        <v>488</v>
      </c>
      <c r="G4160" s="57" t="s">
        <v>46</v>
      </c>
      <c r="H4160" s="58" t="s">
        <v>250</v>
      </c>
      <c r="I4160" s="59" t="s">
        <v>42</v>
      </c>
      <c r="J4160" s="96">
        <v>33.590000000000003</v>
      </c>
      <c r="K4160" s="60">
        <f t="shared" si="97"/>
        <v>300.96640000000008</v>
      </c>
      <c r="L4160" s="60"/>
      <c r="M4160" s="55" t="s">
        <v>51</v>
      </c>
      <c r="N4160" s="60">
        <f t="shared" si="100"/>
        <v>300.96640000000008</v>
      </c>
      <c r="O4160" s="54">
        <v>45977</v>
      </c>
      <c r="P4160" s="97">
        <v>2648843</v>
      </c>
      <c r="R4160" t="str">
        <f t="shared" si="99"/>
        <v>Nov/25</v>
      </c>
    </row>
    <row r="4161" spans="2:18" ht="15.75" customHeight="1">
      <c r="B4161" s="54">
        <v>45972</v>
      </c>
      <c r="C4161" s="55" t="s">
        <v>37</v>
      </c>
      <c r="D4161" s="55">
        <v>2025</v>
      </c>
      <c r="E4161" s="56">
        <v>5.46</v>
      </c>
      <c r="F4161" s="58" t="s">
        <v>197</v>
      </c>
      <c r="G4161" s="57" t="s">
        <v>46</v>
      </c>
      <c r="H4161" s="58" t="s">
        <v>250</v>
      </c>
      <c r="I4161" s="59" t="s">
        <v>42</v>
      </c>
      <c r="J4161" s="96">
        <v>40.94</v>
      </c>
      <c r="K4161" s="60">
        <f t="shared" si="97"/>
        <v>223.5324</v>
      </c>
      <c r="L4161" s="60"/>
      <c r="M4161" s="55" t="s">
        <v>51</v>
      </c>
      <c r="N4161" s="60">
        <f t="shared" si="100"/>
        <v>223.5324</v>
      </c>
      <c r="O4161" s="54">
        <v>45977</v>
      </c>
      <c r="P4161" s="97">
        <v>2648843</v>
      </c>
      <c r="R4161" t="str">
        <f t="shared" si="99"/>
        <v>Nov/25</v>
      </c>
    </row>
    <row r="4162" spans="2:18" ht="15.75" customHeight="1">
      <c r="B4162" s="54">
        <v>45972</v>
      </c>
      <c r="C4162" s="55" t="s">
        <v>37</v>
      </c>
      <c r="D4162" s="55">
        <v>2025</v>
      </c>
      <c r="E4162" s="56">
        <v>3</v>
      </c>
      <c r="F4162" s="58" t="s">
        <v>1109</v>
      </c>
      <c r="G4162" s="57" t="s">
        <v>46</v>
      </c>
      <c r="H4162" s="58" t="s">
        <v>250</v>
      </c>
      <c r="I4162" s="59" t="s">
        <v>42</v>
      </c>
      <c r="J4162" s="96">
        <v>28.129899999999999</v>
      </c>
      <c r="K4162" s="60">
        <f t="shared" si="97"/>
        <v>84.389700000000005</v>
      </c>
      <c r="L4162" s="60"/>
      <c r="M4162" s="55" t="s">
        <v>51</v>
      </c>
      <c r="N4162" s="60">
        <f t="shared" si="100"/>
        <v>84.389700000000005</v>
      </c>
      <c r="O4162" s="54">
        <v>45977</v>
      </c>
      <c r="P4162" s="97">
        <v>2648843</v>
      </c>
      <c r="R4162" t="str">
        <f t="shared" si="99"/>
        <v>Nov/25</v>
      </c>
    </row>
    <row r="4163" spans="2:18" ht="15.75" customHeight="1">
      <c r="B4163" s="54">
        <v>45972</v>
      </c>
      <c r="C4163" s="55" t="s">
        <v>37</v>
      </c>
      <c r="D4163" s="55">
        <v>2025</v>
      </c>
      <c r="E4163" s="56">
        <v>2</v>
      </c>
      <c r="F4163" s="58" t="s">
        <v>1071</v>
      </c>
      <c r="G4163" s="57" t="s">
        <v>96</v>
      </c>
      <c r="H4163" s="58" t="s">
        <v>1269</v>
      </c>
      <c r="I4163" s="59" t="s">
        <v>42</v>
      </c>
      <c r="J4163" s="96">
        <v>28.56</v>
      </c>
      <c r="K4163" s="60">
        <f t="shared" si="97"/>
        <v>57.12</v>
      </c>
      <c r="L4163" s="60"/>
      <c r="M4163" s="55" t="s">
        <v>51</v>
      </c>
      <c r="N4163" s="60">
        <f t="shared" si="100"/>
        <v>57.12</v>
      </c>
      <c r="O4163" s="54">
        <v>45979</v>
      </c>
      <c r="P4163" s="97">
        <v>45940</v>
      </c>
      <c r="R4163" t="str">
        <f t="shared" ref="R4163:R4226" si="101">IF(B4163="","",PROPER(TEXT(B4163,"mmm/aa")))</f>
        <v>Nov/25</v>
      </c>
    </row>
    <row r="4164" spans="2:18" ht="15.75" customHeight="1">
      <c r="B4164" s="54">
        <v>45972</v>
      </c>
      <c r="C4164" s="55" t="s">
        <v>37</v>
      </c>
      <c r="D4164" s="55">
        <v>2025</v>
      </c>
      <c r="E4164" s="56">
        <v>2</v>
      </c>
      <c r="F4164" s="58" t="s">
        <v>600</v>
      </c>
      <c r="G4164" s="57" t="s">
        <v>96</v>
      </c>
      <c r="H4164" s="58" t="s">
        <v>1269</v>
      </c>
      <c r="I4164" s="59" t="s">
        <v>42</v>
      </c>
      <c r="J4164" s="96">
        <v>28.56</v>
      </c>
      <c r="K4164" s="60">
        <f t="shared" si="97"/>
        <v>57.12</v>
      </c>
      <c r="L4164" s="60"/>
      <c r="M4164" s="55" t="s">
        <v>51</v>
      </c>
      <c r="N4164" s="60">
        <f t="shared" si="100"/>
        <v>57.12</v>
      </c>
      <c r="O4164" s="54">
        <v>45979</v>
      </c>
      <c r="P4164" s="97">
        <v>45940</v>
      </c>
      <c r="R4164" t="str">
        <f t="shared" si="101"/>
        <v>Nov/25</v>
      </c>
    </row>
    <row r="4165" spans="2:18" ht="15.75" customHeight="1">
      <c r="B4165" s="54">
        <v>45972</v>
      </c>
      <c r="C4165" s="55" t="s">
        <v>37</v>
      </c>
      <c r="D4165" s="55">
        <v>2025</v>
      </c>
      <c r="E4165" s="56">
        <v>2</v>
      </c>
      <c r="F4165" s="58" t="s">
        <v>1270</v>
      </c>
      <c r="G4165" s="57" t="s">
        <v>96</v>
      </c>
      <c r="H4165" s="58" t="s">
        <v>1269</v>
      </c>
      <c r="I4165" s="59" t="s">
        <v>42</v>
      </c>
      <c r="J4165" s="96">
        <v>28.56</v>
      </c>
      <c r="K4165" s="60">
        <f t="shared" si="97"/>
        <v>57.12</v>
      </c>
      <c r="L4165" s="60"/>
      <c r="M4165" s="55" t="s">
        <v>51</v>
      </c>
      <c r="N4165" s="60">
        <f t="shared" si="100"/>
        <v>57.12</v>
      </c>
      <c r="O4165" s="54">
        <v>45979</v>
      </c>
      <c r="P4165" s="97">
        <v>45940</v>
      </c>
      <c r="R4165" t="str">
        <f t="shared" si="101"/>
        <v>Nov/25</v>
      </c>
    </row>
    <row r="4166" spans="2:18" ht="15.75" customHeight="1">
      <c r="B4166" s="54">
        <v>45972</v>
      </c>
      <c r="C4166" s="55" t="s">
        <v>37</v>
      </c>
      <c r="D4166" s="55">
        <v>2025</v>
      </c>
      <c r="E4166" s="56">
        <v>3</v>
      </c>
      <c r="F4166" s="58" t="s">
        <v>383</v>
      </c>
      <c r="G4166" s="57" t="s">
        <v>40</v>
      </c>
      <c r="H4166" s="58" t="s">
        <v>223</v>
      </c>
      <c r="I4166" s="59" t="s">
        <v>42</v>
      </c>
      <c r="J4166" s="96">
        <v>120</v>
      </c>
      <c r="K4166" s="60">
        <f t="shared" si="97"/>
        <v>360</v>
      </c>
      <c r="L4166" s="60"/>
      <c r="M4166" s="55" t="s">
        <v>51</v>
      </c>
      <c r="N4166" s="60">
        <f t="shared" si="100"/>
        <v>360</v>
      </c>
      <c r="O4166" s="54">
        <v>45979</v>
      </c>
      <c r="P4166" s="97">
        <v>1481698</v>
      </c>
      <c r="R4166" t="str">
        <f t="shared" si="101"/>
        <v>Nov/25</v>
      </c>
    </row>
    <row r="4167" spans="2:18" ht="15.75" customHeight="1">
      <c r="B4167" s="54">
        <v>45972</v>
      </c>
      <c r="C4167" s="55" t="s">
        <v>37</v>
      </c>
      <c r="D4167" s="55">
        <v>2025</v>
      </c>
      <c r="E4167" s="56">
        <v>24</v>
      </c>
      <c r="F4167" s="58" t="s">
        <v>668</v>
      </c>
      <c r="G4167" s="57" t="s">
        <v>96</v>
      </c>
      <c r="H4167" s="58" t="s">
        <v>223</v>
      </c>
      <c r="I4167" s="59" t="s">
        <v>42</v>
      </c>
      <c r="J4167" s="96">
        <v>6.99</v>
      </c>
      <c r="K4167" s="60">
        <f t="shared" si="97"/>
        <v>167.76</v>
      </c>
      <c r="L4167" s="60"/>
      <c r="M4167" s="55" t="s">
        <v>51</v>
      </c>
      <c r="N4167" s="60">
        <f t="shared" si="100"/>
        <v>167.76</v>
      </c>
      <c r="O4167" s="54">
        <v>45979</v>
      </c>
      <c r="P4167" s="97">
        <v>1481698</v>
      </c>
      <c r="R4167" t="str">
        <f t="shared" si="101"/>
        <v>Nov/25</v>
      </c>
    </row>
    <row r="4168" spans="2:18" ht="15.75" customHeight="1">
      <c r="B4168" s="54">
        <v>45972</v>
      </c>
      <c r="C4168" s="55" t="s">
        <v>37</v>
      </c>
      <c r="D4168" s="55">
        <v>2025</v>
      </c>
      <c r="E4168" s="56">
        <v>72</v>
      </c>
      <c r="F4168" s="58" t="s">
        <v>188</v>
      </c>
      <c r="G4168" s="57" t="s">
        <v>96</v>
      </c>
      <c r="H4168" s="58" t="s">
        <v>223</v>
      </c>
      <c r="I4168" s="59" t="s">
        <v>42</v>
      </c>
      <c r="J4168" s="96">
        <v>6.99</v>
      </c>
      <c r="K4168" s="60">
        <f t="shared" si="97"/>
        <v>503.28000000000003</v>
      </c>
      <c r="L4168" s="60"/>
      <c r="M4168" s="55" t="s">
        <v>51</v>
      </c>
      <c r="N4168" s="60">
        <f t="shared" si="100"/>
        <v>503.28000000000003</v>
      </c>
      <c r="O4168" s="54">
        <v>45979</v>
      </c>
      <c r="P4168" s="97">
        <v>1481698</v>
      </c>
      <c r="R4168" t="str">
        <f t="shared" si="101"/>
        <v>Nov/25</v>
      </c>
    </row>
    <row r="4169" spans="2:18" ht="15.75" customHeight="1">
      <c r="B4169" s="54">
        <v>45972</v>
      </c>
      <c r="C4169" s="55" t="s">
        <v>37</v>
      </c>
      <c r="D4169" s="55">
        <v>2025</v>
      </c>
      <c r="E4169" s="56">
        <v>24</v>
      </c>
      <c r="F4169" s="58" t="s">
        <v>192</v>
      </c>
      <c r="G4169" s="57" t="s">
        <v>96</v>
      </c>
      <c r="H4169" s="58" t="s">
        <v>223</v>
      </c>
      <c r="I4169" s="59" t="s">
        <v>42</v>
      </c>
      <c r="J4169" s="96">
        <v>6.99</v>
      </c>
      <c r="K4169" s="60">
        <f t="shared" si="97"/>
        <v>167.76</v>
      </c>
      <c r="L4169" s="60"/>
      <c r="M4169" s="55" t="s">
        <v>51</v>
      </c>
      <c r="N4169" s="60">
        <f t="shared" si="100"/>
        <v>167.76</v>
      </c>
      <c r="O4169" s="54">
        <v>45979</v>
      </c>
      <c r="P4169" s="97">
        <v>1481698</v>
      </c>
      <c r="R4169" t="str">
        <f t="shared" si="101"/>
        <v>Nov/25</v>
      </c>
    </row>
    <row r="4170" spans="2:18" ht="15.75" customHeight="1">
      <c r="B4170" s="54">
        <v>45972</v>
      </c>
      <c r="C4170" s="55" t="s">
        <v>37</v>
      </c>
      <c r="D4170" s="55">
        <v>2025</v>
      </c>
      <c r="E4170" s="56">
        <v>2</v>
      </c>
      <c r="F4170" s="58" t="s">
        <v>173</v>
      </c>
      <c r="G4170" s="57" t="s">
        <v>46</v>
      </c>
      <c r="H4170" s="58" t="s">
        <v>223</v>
      </c>
      <c r="I4170" s="59" t="s">
        <v>42</v>
      </c>
      <c r="J4170" s="96">
        <v>23.29</v>
      </c>
      <c r="K4170" s="60">
        <f t="shared" si="97"/>
        <v>46.58</v>
      </c>
      <c r="L4170" s="60"/>
      <c r="M4170" s="55" t="s">
        <v>51</v>
      </c>
      <c r="N4170" s="60">
        <f t="shared" si="100"/>
        <v>46.58</v>
      </c>
      <c r="O4170" s="54">
        <v>45979</v>
      </c>
      <c r="P4170" s="97">
        <v>1481698</v>
      </c>
      <c r="R4170" t="str">
        <f t="shared" si="101"/>
        <v>Nov/25</v>
      </c>
    </row>
    <row r="4171" spans="2:18" ht="15.75" customHeight="1">
      <c r="B4171" s="54">
        <v>45972</v>
      </c>
      <c r="C4171" s="55" t="s">
        <v>37</v>
      </c>
      <c r="D4171" s="55">
        <v>2025</v>
      </c>
      <c r="E4171" s="56">
        <v>2</v>
      </c>
      <c r="F4171" s="58" t="s">
        <v>642</v>
      </c>
      <c r="G4171" s="57" t="s">
        <v>46</v>
      </c>
      <c r="H4171" s="58" t="s">
        <v>1260</v>
      </c>
      <c r="I4171" s="59" t="s">
        <v>42</v>
      </c>
      <c r="J4171" s="96">
        <v>165.99</v>
      </c>
      <c r="K4171" s="60">
        <f t="shared" si="97"/>
        <v>331.98</v>
      </c>
      <c r="L4171" s="60"/>
      <c r="M4171" s="55" t="s">
        <v>51</v>
      </c>
      <c r="N4171" s="60">
        <f t="shared" si="100"/>
        <v>331.98</v>
      </c>
      <c r="O4171" s="54">
        <v>45979</v>
      </c>
      <c r="P4171" s="97">
        <v>1481699</v>
      </c>
      <c r="R4171" t="str">
        <f t="shared" si="101"/>
        <v>Nov/25</v>
      </c>
    </row>
    <row r="4172" spans="2:18" ht="15.75" customHeight="1">
      <c r="B4172" s="54">
        <v>45972</v>
      </c>
      <c r="C4172" s="55" t="s">
        <v>37</v>
      </c>
      <c r="D4172" s="55">
        <v>2025</v>
      </c>
      <c r="E4172" s="56">
        <v>54</v>
      </c>
      <c r="F4172" s="58" t="s">
        <v>1095</v>
      </c>
      <c r="G4172" s="57" t="s">
        <v>46</v>
      </c>
      <c r="H4172" s="58" t="s">
        <v>633</v>
      </c>
      <c r="I4172" s="59" t="s">
        <v>42</v>
      </c>
      <c r="J4172" s="96">
        <v>17.190000000000001</v>
      </c>
      <c r="K4172" s="60">
        <f t="shared" si="97"/>
        <v>928.2600000000001</v>
      </c>
      <c r="L4172" s="60"/>
      <c r="M4172" s="55" t="s">
        <v>51</v>
      </c>
      <c r="N4172" s="60">
        <f t="shared" si="100"/>
        <v>928.2600000000001</v>
      </c>
      <c r="O4172" s="54">
        <v>45979</v>
      </c>
      <c r="P4172" s="97">
        <v>51017</v>
      </c>
      <c r="R4172" t="str">
        <f t="shared" si="101"/>
        <v>Nov/25</v>
      </c>
    </row>
    <row r="4173" spans="2:18" ht="15.75" customHeight="1">
      <c r="B4173" s="54">
        <v>45972</v>
      </c>
      <c r="C4173" s="55" t="s">
        <v>37</v>
      </c>
      <c r="D4173" s="55">
        <v>2025</v>
      </c>
      <c r="E4173" s="56">
        <v>1</v>
      </c>
      <c r="F4173" s="58" t="s">
        <v>1095</v>
      </c>
      <c r="G4173" s="57" t="s">
        <v>46</v>
      </c>
      <c r="H4173" s="58" t="s">
        <v>70</v>
      </c>
      <c r="I4173" s="59" t="s">
        <v>42</v>
      </c>
      <c r="J4173" s="96">
        <v>212.37</v>
      </c>
      <c r="K4173" s="60">
        <f t="shared" si="97"/>
        <v>212.37</v>
      </c>
      <c r="L4173" s="60"/>
      <c r="M4173" s="55" t="s">
        <v>51</v>
      </c>
      <c r="N4173" s="60">
        <f t="shared" si="100"/>
        <v>212.37</v>
      </c>
      <c r="O4173" s="54">
        <v>45986</v>
      </c>
      <c r="P4173" s="97">
        <v>41579</v>
      </c>
      <c r="R4173" t="str">
        <f t="shared" si="101"/>
        <v>Nov/25</v>
      </c>
    </row>
    <row r="4174" spans="2:18" ht="15.75" customHeight="1">
      <c r="B4174" s="54">
        <v>45972</v>
      </c>
      <c r="C4174" s="55" t="s">
        <v>37</v>
      </c>
      <c r="D4174" s="55">
        <v>2025</v>
      </c>
      <c r="E4174" s="56">
        <v>3</v>
      </c>
      <c r="F4174" s="58" t="s">
        <v>660</v>
      </c>
      <c r="G4174" s="57" t="s">
        <v>46</v>
      </c>
      <c r="H4174" s="58" t="s">
        <v>195</v>
      </c>
      <c r="I4174" s="59" t="s">
        <v>42</v>
      </c>
      <c r="J4174" s="96">
        <v>231.6</v>
      </c>
      <c r="K4174" s="60">
        <f t="shared" si="97"/>
        <v>694.8</v>
      </c>
      <c r="L4174" s="60"/>
      <c r="M4174" s="55" t="s">
        <v>51</v>
      </c>
      <c r="N4174" s="60">
        <f t="shared" si="100"/>
        <v>694.8</v>
      </c>
      <c r="O4174" s="54">
        <v>45982</v>
      </c>
      <c r="P4174" s="97">
        <v>322525</v>
      </c>
      <c r="R4174" t="str">
        <f t="shared" si="101"/>
        <v>Nov/25</v>
      </c>
    </row>
    <row r="4175" spans="2:18" ht="15.75" customHeight="1">
      <c r="B4175" s="54">
        <v>45972</v>
      </c>
      <c r="C4175" s="55" t="s">
        <v>37</v>
      </c>
      <c r="D4175" s="55">
        <v>2025</v>
      </c>
      <c r="E4175" s="56">
        <v>5</v>
      </c>
      <c r="F4175" s="58" t="s">
        <v>692</v>
      </c>
      <c r="G4175" s="57" t="s">
        <v>40</v>
      </c>
      <c r="H4175" s="58" t="s">
        <v>91</v>
      </c>
      <c r="I4175" s="59" t="s">
        <v>42</v>
      </c>
      <c r="J4175" s="96">
        <v>135</v>
      </c>
      <c r="K4175" s="60">
        <f t="shared" si="97"/>
        <v>675</v>
      </c>
      <c r="L4175" s="60"/>
      <c r="M4175" s="55" t="s">
        <v>51</v>
      </c>
      <c r="N4175" s="60">
        <f t="shared" si="100"/>
        <v>675</v>
      </c>
      <c r="O4175" s="54">
        <v>45986</v>
      </c>
      <c r="P4175" s="97">
        <v>3059</v>
      </c>
      <c r="R4175" t="str">
        <f t="shared" si="101"/>
        <v>Nov/25</v>
      </c>
    </row>
    <row r="4176" spans="2:18" ht="15.75" customHeight="1">
      <c r="B4176" s="54">
        <v>45972</v>
      </c>
      <c r="C4176" s="55" t="s">
        <v>37</v>
      </c>
      <c r="D4176" s="55">
        <v>2025</v>
      </c>
      <c r="E4176" s="56">
        <v>1</v>
      </c>
      <c r="F4176" s="58" t="s">
        <v>691</v>
      </c>
      <c r="G4176" s="57" t="s">
        <v>40</v>
      </c>
      <c r="H4176" s="58" t="s">
        <v>91</v>
      </c>
      <c r="I4176" s="59" t="s">
        <v>42</v>
      </c>
      <c r="J4176" s="96">
        <v>267</v>
      </c>
      <c r="K4176" s="60">
        <f t="shared" si="97"/>
        <v>267</v>
      </c>
      <c r="L4176" s="60"/>
      <c r="M4176" s="55" t="s">
        <v>51</v>
      </c>
      <c r="N4176" s="60">
        <f t="shared" si="100"/>
        <v>267</v>
      </c>
      <c r="O4176" s="54">
        <v>45986</v>
      </c>
      <c r="P4176" s="97">
        <v>3059</v>
      </c>
      <c r="R4176" t="str">
        <f t="shared" si="101"/>
        <v>Nov/25</v>
      </c>
    </row>
    <row r="4177" spans="2:18" ht="15.75" customHeight="1">
      <c r="B4177" s="54">
        <v>45973</v>
      </c>
      <c r="C4177" s="55" t="s">
        <v>37</v>
      </c>
      <c r="D4177" s="55">
        <v>2025</v>
      </c>
      <c r="E4177" s="56">
        <v>5</v>
      </c>
      <c r="F4177" s="58" t="s">
        <v>64</v>
      </c>
      <c r="G4177" s="57" t="s">
        <v>46</v>
      </c>
      <c r="H4177" s="58" t="s">
        <v>65</v>
      </c>
      <c r="I4177" s="59" t="s">
        <v>42</v>
      </c>
      <c r="J4177" s="96">
        <v>32.99</v>
      </c>
      <c r="K4177" s="60">
        <f t="shared" si="97"/>
        <v>164.95000000000002</v>
      </c>
      <c r="L4177" s="60"/>
      <c r="M4177" s="55" t="s">
        <v>43</v>
      </c>
      <c r="N4177" s="60">
        <f t="shared" si="100"/>
        <v>164.95000000000002</v>
      </c>
      <c r="O4177" s="54">
        <v>45978</v>
      </c>
      <c r="P4177" s="97">
        <v>25893</v>
      </c>
      <c r="R4177" t="str">
        <f t="shared" si="101"/>
        <v>Nov/25</v>
      </c>
    </row>
    <row r="4178" spans="2:18" ht="15.75" customHeight="1">
      <c r="B4178" s="54">
        <v>45973</v>
      </c>
      <c r="C4178" s="55" t="s">
        <v>37</v>
      </c>
      <c r="D4178" s="55">
        <v>2025</v>
      </c>
      <c r="E4178" s="56">
        <v>3</v>
      </c>
      <c r="F4178" s="58" t="s">
        <v>1201</v>
      </c>
      <c r="G4178" s="57" t="s">
        <v>46</v>
      </c>
      <c r="H4178" s="58" t="s">
        <v>65</v>
      </c>
      <c r="I4178" s="59" t="s">
        <v>42</v>
      </c>
      <c r="J4178" s="96">
        <v>29.99</v>
      </c>
      <c r="K4178" s="60">
        <f t="shared" si="97"/>
        <v>89.97</v>
      </c>
      <c r="L4178" s="60"/>
      <c r="M4178" s="55" t="s">
        <v>43</v>
      </c>
      <c r="N4178" s="60">
        <f t="shared" si="100"/>
        <v>89.97</v>
      </c>
      <c r="O4178" s="54">
        <v>45978</v>
      </c>
      <c r="P4178" s="97">
        <v>25893</v>
      </c>
      <c r="R4178" t="str">
        <f t="shared" si="101"/>
        <v>Nov/25</v>
      </c>
    </row>
    <row r="4179" spans="2:18" ht="15.75" customHeight="1">
      <c r="B4179" s="54">
        <v>45973</v>
      </c>
      <c r="C4179" s="55" t="s">
        <v>37</v>
      </c>
      <c r="D4179" s="55">
        <v>2025</v>
      </c>
      <c r="E4179" s="56">
        <v>1</v>
      </c>
      <c r="F4179" s="58" t="s">
        <v>1036</v>
      </c>
      <c r="G4179" s="57" t="s">
        <v>46</v>
      </c>
      <c r="H4179" s="58" t="s">
        <v>65</v>
      </c>
      <c r="I4179" s="59" t="s">
        <v>42</v>
      </c>
      <c r="J4179" s="96">
        <v>35.99</v>
      </c>
      <c r="K4179" s="60">
        <f t="shared" si="97"/>
        <v>35.99</v>
      </c>
      <c r="L4179" s="60"/>
      <c r="M4179" s="55" t="s">
        <v>43</v>
      </c>
      <c r="N4179" s="60">
        <f t="shared" si="100"/>
        <v>35.99</v>
      </c>
      <c r="O4179" s="54">
        <v>45978</v>
      </c>
      <c r="P4179" s="97">
        <v>25893</v>
      </c>
      <c r="R4179" t="str">
        <f t="shared" si="101"/>
        <v>Nov/25</v>
      </c>
    </row>
    <row r="4180" spans="2:18" ht="15.75" customHeight="1">
      <c r="B4180" s="54">
        <v>45974</v>
      </c>
      <c r="C4180" s="55" t="s">
        <v>37</v>
      </c>
      <c r="D4180" s="55">
        <v>2025</v>
      </c>
      <c r="E4180" s="56">
        <v>6</v>
      </c>
      <c r="F4180" s="58" t="s">
        <v>64</v>
      </c>
      <c r="G4180" s="57" t="s">
        <v>46</v>
      </c>
      <c r="H4180" s="58" t="s">
        <v>65</v>
      </c>
      <c r="I4180" s="59" t="s">
        <v>42</v>
      </c>
      <c r="J4180" s="96">
        <v>32.99</v>
      </c>
      <c r="K4180" s="60">
        <f t="shared" si="97"/>
        <v>197.94</v>
      </c>
      <c r="L4180" s="60"/>
      <c r="M4180" s="55" t="s">
        <v>43</v>
      </c>
      <c r="N4180" s="60">
        <f t="shared" si="100"/>
        <v>197.94</v>
      </c>
      <c r="O4180" s="54">
        <v>45978</v>
      </c>
      <c r="P4180" s="97">
        <v>25922</v>
      </c>
      <c r="R4180" t="str">
        <f t="shared" si="101"/>
        <v>Nov/25</v>
      </c>
    </row>
    <row r="4181" spans="2:18" ht="15.75" customHeight="1">
      <c r="B4181" s="54">
        <v>45974</v>
      </c>
      <c r="C4181" s="55" t="s">
        <v>37</v>
      </c>
      <c r="D4181" s="55">
        <v>2025</v>
      </c>
      <c r="E4181" s="56">
        <v>3</v>
      </c>
      <c r="F4181" s="58" t="s">
        <v>66</v>
      </c>
      <c r="G4181" s="57" t="s">
        <v>46</v>
      </c>
      <c r="H4181" s="58" t="s">
        <v>65</v>
      </c>
      <c r="I4181" s="59" t="s">
        <v>42</v>
      </c>
      <c r="J4181" s="96">
        <v>27.99</v>
      </c>
      <c r="K4181" s="60">
        <f t="shared" si="97"/>
        <v>83.97</v>
      </c>
      <c r="L4181" s="60"/>
      <c r="M4181" s="55" t="s">
        <v>43</v>
      </c>
      <c r="N4181" s="60">
        <f t="shared" si="100"/>
        <v>83.97</v>
      </c>
      <c r="O4181" s="54">
        <v>45978</v>
      </c>
      <c r="P4181" s="97">
        <v>25922</v>
      </c>
      <c r="R4181" t="str">
        <f t="shared" si="101"/>
        <v>Nov/25</v>
      </c>
    </row>
    <row r="4182" spans="2:18" ht="15.75" customHeight="1">
      <c r="B4182" s="54">
        <v>45974</v>
      </c>
      <c r="C4182" s="55" t="s">
        <v>37</v>
      </c>
      <c r="D4182" s="55">
        <v>2025</v>
      </c>
      <c r="E4182" s="56">
        <v>2</v>
      </c>
      <c r="F4182" s="58" t="s">
        <v>1036</v>
      </c>
      <c r="G4182" s="57" t="s">
        <v>46</v>
      </c>
      <c r="H4182" s="58" t="s">
        <v>65</v>
      </c>
      <c r="I4182" s="59" t="s">
        <v>42</v>
      </c>
      <c r="J4182" s="96">
        <v>36.99</v>
      </c>
      <c r="K4182" s="60">
        <f t="shared" si="97"/>
        <v>73.98</v>
      </c>
      <c r="L4182" s="60"/>
      <c r="M4182" s="55" t="s">
        <v>43</v>
      </c>
      <c r="N4182" s="60">
        <f t="shared" si="100"/>
        <v>73.98</v>
      </c>
      <c r="O4182" s="54">
        <v>45978</v>
      </c>
      <c r="P4182" s="97">
        <v>25922</v>
      </c>
      <c r="R4182" t="str">
        <f t="shared" si="101"/>
        <v>Nov/25</v>
      </c>
    </row>
    <row r="4183" spans="2:18" ht="15.75" customHeight="1">
      <c r="B4183" s="54">
        <v>45974</v>
      </c>
      <c r="C4183" s="55" t="s">
        <v>37</v>
      </c>
      <c r="D4183" s="55">
        <v>2025</v>
      </c>
      <c r="E4183" s="56">
        <v>2</v>
      </c>
      <c r="F4183" s="58" t="s">
        <v>1095</v>
      </c>
      <c r="G4183" s="57" t="s">
        <v>46</v>
      </c>
      <c r="H4183" s="58" t="s">
        <v>70</v>
      </c>
      <c r="I4183" s="59" t="s">
        <v>42</v>
      </c>
      <c r="J4183" s="96">
        <v>218</v>
      </c>
      <c r="K4183" s="60">
        <f t="shared" si="97"/>
        <v>436</v>
      </c>
      <c r="L4183" s="60"/>
      <c r="M4183" s="55" t="s">
        <v>51</v>
      </c>
      <c r="N4183" s="60">
        <f t="shared" si="100"/>
        <v>436</v>
      </c>
      <c r="O4183" s="54">
        <v>45988</v>
      </c>
      <c r="P4183" s="97">
        <v>41793</v>
      </c>
      <c r="R4183" t="str">
        <f t="shared" si="101"/>
        <v>Nov/25</v>
      </c>
    </row>
    <row r="4184" spans="2:18" ht="15.75" customHeight="1">
      <c r="B4184" s="54">
        <v>45974</v>
      </c>
      <c r="C4184" s="55" t="s">
        <v>37</v>
      </c>
      <c r="D4184" s="55">
        <v>2025</v>
      </c>
      <c r="E4184" s="56">
        <v>1</v>
      </c>
      <c r="F4184" s="58" t="s">
        <v>1049</v>
      </c>
      <c r="G4184" s="57" t="s">
        <v>46</v>
      </c>
      <c r="H4184" s="58" t="s">
        <v>70</v>
      </c>
      <c r="I4184" s="59" t="s">
        <v>42</v>
      </c>
      <c r="J4184" s="96">
        <v>229</v>
      </c>
      <c r="K4184" s="60">
        <f t="shared" si="97"/>
        <v>229</v>
      </c>
      <c r="L4184" s="60"/>
      <c r="M4184" s="55" t="s">
        <v>51</v>
      </c>
      <c r="N4184" s="60">
        <f t="shared" si="100"/>
        <v>229</v>
      </c>
      <c r="O4184" s="54">
        <v>45988</v>
      </c>
      <c r="P4184" s="97">
        <v>41679</v>
      </c>
      <c r="R4184" t="str">
        <f t="shared" si="101"/>
        <v>Nov/25</v>
      </c>
    </row>
    <row r="4185" spans="2:18" ht="15.75" customHeight="1">
      <c r="B4185" s="54">
        <v>45974</v>
      </c>
      <c r="C4185" s="55" t="s">
        <v>37</v>
      </c>
      <c r="D4185" s="55">
        <v>2025</v>
      </c>
      <c r="E4185" s="56">
        <v>1</v>
      </c>
      <c r="F4185" s="58" t="s">
        <v>820</v>
      </c>
      <c r="G4185" s="57" t="s">
        <v>46</v>
      </c>
      <c r="H4185" s="58" t="s">
        <v>195</v>
      </c>
      <c r="I4185" s="59" t="s">
        <v>42</v>
      </c>
      <c r="J4185" s="96">
        <v>231.6</v>
      </c>
      <c r="K4185" s="60">
        <f t="shared" si="97"/>
        <v>231.6</v>
      </c>
      <c r="L4185" s="60"/>
      <c r="M4185" s="55" t="s">
        <v>51</v>
      </c>
      <c r="N4185" s="60">
        <f t="shared" si="100"/>
        <v>231.6</v>
      </c>
      <c r="O4185" s="54">
        <v>45985</v>
      </c>
      <c r="P4185" s="97">
        <v>322932</v>
      </c>
      <c r="R4185" t="str">
        <f t="shared" si="101"/>
        <v>Nov/25</v>
      </c>
    </row>
    <row r="4186" spans="2:18" ht="15.75" customHeight="1">
      <c r="B4186" s="54">
        <v>45975</v>
      </c>
      <c r="C4186" s="55" t="s">
        <v>37</v>
      </c>
      <c r="D4186" s="55">
        <v>2025</v>
      </c>
      <c r="E4186" s="56">
        <v>1</v>
      </c>
      <c r="F4186" s="58" t="s">
        <v>1085</v>
      </c>
      <c r="G4186" s="57" t="s">
        <v>108</v>
      </c>
      <c r="H4186" s="58" t="s">
        <v>713</v>
      </c>
      <c r="I4186" s="59" t="s">
        <v>42</v>
      </c>
      <c r="J4186" s="96">
        <v>1700</v>
      </c>
      <c r="K4186" s="60">
        <f t="shared" si="97"/>
        <v>1700</v>
      </c>
      <c r="L4186" s="60"/>
      <c r="M4186" s="55" t="s">
        <v>43</v>
      </c>
      <c r="N4186" s="60">
        <f t="shared" si="100"/>
        <v>1700</v>
      </c>
      <c r="O4186" s="54">
        <v>45975</v>
      </c>
      <c r="P4186" s="97">
        <v>0</v>
      </c>
      <c r="R4186" t="str">
        <f t="shared" si="101"/>
        <v>Nov/25</v>
      </c>
    </row>
    <row r="4187" spans="2:18" ht="15.75" customHeight="1">
      <c r="B4187" s="54">
        <v>45975</v>
      </c>
      <c r="C4187" s="55" t="s">
        <v>37</v>
      </c>
      <c r="D4187" s="55">
        <v>2025</v>
      </c>
      <c r="E4187" s="56">
        <v>10</v>
      </c>
      <c r="F4187" s="58" t="s">
        <v>81</v>
      </c>
      <c r="G4187" s="57" t="s">
        <v>77</v>
      </c>
      <c r="H4187" s="58" t="s">
        <v>78</v>
      </c>
      <c r="I4187" s="59" t="s">
        <v>42</v>
      </c>
      <c r="J4187" s="96">
        <v>510</v>
      </c>
      <c r="K4187" s="60">
        <f t="shared" si="97"/>
        <v>5100</v>
      </c>
      <c r="L4187" s="60"/>
      <c r="M4187" s="55" t="s">
        <v>43</v>
      </c>
      <c r="N4187" s="60">
        <f t="shared" si="100"/>
        <v>5100</v>
      </c>
      <c r="O4187" s="54">
        <v>45979</v>
      </c>
      <c r="P4187" s="97">
        <v>2104</v>
      </c>
      <c r="R4187" t="str">
        <f t="shared" si="101"/>
        <v>Nov/25</v>
      </c>
    </row>
    <row r="4188" spans="2:18" ht="15.75" customHeight="1">
      <c r="B4188" s="54">
        <v>45975</v>
      </c>
      <c r="C4188" s="55" t="s">
        <v>37</v>
      </c>
      <c r="D4188" s="55">
        <v>2025</v>
      </c>
      <c r="E4188" s="56">
        <v>1</v>
      </c>
      <c r="F4188" s="58" t="s">
        <v>75</v>
      </c>
      <c r="G4188" s="57" t="s">
        <v>77</v>
      </c>
      <c r="H4188" s="58" t="s">
        <v>78</v>
      </c>
      <c r="I4188" s="59" t="s">
        <v>42</v>
      </c>
      <c r="J4188" s="96">
        <v>435</v>
      </c>
      <c r="K4188" s="60">
        <f t="shared" si="97"/>
        <v>435</v>
      </c>
      <c r="L4188" s="60"/>
      <c r="M4188" s="55" t="s">
        <v>43</v>
      </c>
      <c r="N4188" s="60">
        <f t="shared" si="100"/>
        <v>435</v>
      </c>
      <c r="O4188" s="54">
        <v>45979</v>
      </c>
      <c r="P4188" s="97">
        <v>2104</v>
      </c>
      <c r="R4188" t="str">
        <f t="shared" si="101"/>
        <v>Nov/25</v>
      </c>
    </row>
    <row r="4189" spans="2:18" ht="15.75" customHeight="1">
      <c r="B4189" s="54">
        <v>45975</v>
      </c>
      <c r="C4189" s="55" t="s">
        <v>37</v>
      </c>
      <c r="D4189" s="55">
        <v>2025</v>
      </c>
      <c r="E4189" s="56">
        <v>3</v>
      </c>
      <c r="F4189" s="58" t="s">
        <v>355</v>
      </c>
      <c r="G4189" s="57" t="s">
        <v>46</v>
      </c>
      <c r="H4189" s="58" t="s">
        <v>220</v>
      </c>
      <c r="I4189" s="59" t="s">
        <v>42</v>
      </c>
      <c r="J4189" s="96">
        <v>100</v>
      </c>
      <c r="K4189" s="60">
        <f t="shared" si="97"/>
        <v>300</v>
      </c>
      <c r="L4189" s="60"/>
      <c r="M4189" s="55" t="s">
        <v>43</v>
      </c>
      <c r="N4189" s="60">
        <f t="shared" si="100"/>
        <v>300</v>
      </c>
      <c r="O4189" s="54">
        <v>45979</v>
      </c>
      <c r="P4189" s="97">
        <v>28964</v>
      </c>
      <c r="R4189" t="str">
        <f t="shared" si="101"/>
        <v>Nov/25</v>
      </c>
    </row>
    <row r="4190" spans="2:18" ht="15.75" customHeight="1">
      <c r="B4190" s="54">
        <v>45975</v>
      </c>
      <c r="C4190" s="55" t="s">
        <v>37</v>
      </c>
      <c r="D4190" s="55">
        <v>2025</v>
      </c>
      <c r="E4190" s="56">
        <v>6</v>
      </c>
      <c r="F4190" s="58" t="s">
        <v>836</v>
      </c>
      <c r="G4190" s="57" t="s">
        <v>46</v>
      </c>
      <c r="H4190" s="58" t="s">
        <v>220</v>
      </c>
      <c r="I4190" s="59" t="s">
        <v>42</v>
      </c>
      <c r="J4190" s="96">
        <v>0.8</v>
      </c>
      <c r="K4190" s="60">
        <f t="shared" si="97"/>
        <v>4.8000000000000007</v>
      </c>
      <c r="L4190" s="60"/>
      <c r="M4190" s="55" t="s">
        <v>43</v>
      </c>
      <c r="N4190" s="60">
        <f t="shared" si="100"/>
        <v>4.8000000000000007</v>
      </c>
      <c r="O4190" s="54">
        <v>45979</v>
      </c>
      <c r="P4190" s="97">
        <v>28964</v>
      </c>
      <c r="R4190" t="str">
        <f t="shared" si="101"/>
        <v>Nov/25</v>
      </c>
    </row>
    <row r="4191" spans="2:18" ht="15.75" customHeight="1">
      <c r="B4191" s="54">
        <v>45975</v>
      </c>
      <c r="C4191" s="55" t="s">
        <v>37</v>
      </c>
      <c r="D4191" s="55">
        <v>2025</v>
      </c>
      <c r="E4191" s="56">
        <v>6</v>
      </c>
      <c r="F4191" s="58" t="s">
        <v>985</v>
      </c>
      <c r="G4191" s="57" t="s">
        <v>46</v>
      </c>
      <c r="H4191" s="58" t="s">
        <v>220</v>
      </c>
      <c r="I4191" s="59" t="s">
        <v>42</v>
      </c>
      <c r="J4191" s="96">
        <v>2.8</v>
      </c>
      <c r="K4191" s="60">
        <f t="shared" si="97"/>
        <v>16.799999999999997</v>
      </c>
      <c r="L4191" s="60"/>
      <c r="M4191" s="55" t="s">
        <v>43</v>
      </c>
      <c r="N4191" s="60">
        <f t="shared" si="100"/>
        <v>16.799999999999997</v>
      </c>
      <c r="O4191" s="54">
        <v>45979</v>
      </c>
      <c r="P4191" s="97">
        <v>28964</v>
      </c>
      <c r="R4191" t="str">
        <f t="shared" si="101"/>
        <v>Nov/25</v>
      </c>
    </row>
    <row r="4192" spans="2:18" ht="15.75" customHeight="1">
      <c r="B4192" s="54">
        <v>45975</v>
      </c>
      <c r="C4192" s="55" t="s">
        <v>37</v>
      </c>
      <c r="D4192" s="55">
        <v>2025</v>
      </c>
      <c r="E4192" s="56">
        <v>4</v>
      </c>
      <c r="F4192" s="58" t="s">
        <v>486</v>
      </c>
      <c r="G4192" s="57" t="s">
        <v>46</v>
      </c>
      <c r="H4192" s="58" t="s">
        <v>220</v>
      </c>
      <c r="I4192" s="59" t="s">
        <v>42</v>
      </c>
      <c r="J4192" s="96">
        <v>6</v>
      </c>
      <c r="K4192" s="60">
        <f t="shared" si="97"/>
        <v>24</v>
      </c>
      <c r="L4192" s="60"/>
      <c r="M4192" s="55" t="s">
        <v>43</v>
      </c>
      <c r="N4192" s="60">
        <f t="shared" si="100"/>
        <v>24</v>
      </c>
      <c r="O4192" s="54">
        <v>45979</v>
      </c>
      <c r="P4192" s="97">
        <v>28964</v>
      </c>
      <c r="R4192" t="str">
        <f t="shared" si="101"/>
        <v>Nov/25</v>
      </c>
    </row>
    <row r="4193" spans="2:18" ht="15.75" customHeight="1">
      <c r="B4193" s="54">
        <v>45975</v>
      </c>
      <c r="C4193" s="55" t="s">
        <v>37</v>
      </c>
      <c r="D4193" s="55">
        <v>2025</v>
      </c>
      <c r="E4193" s="56">
        <v>2</v>
      </c>
      <c r="F4193" s="58" t="s">
        <v>391</v>
      </c>
      <c r="G4193" s="57" t="s">
        <v>46</v>
      </c>
      <c r="H4193" s="58" t="s">
        <v>220</v>
      </c>
      <c r="I4193" s="59" t="s">
        <v>42</v>
      </c>
      <c r="J4193" s="96">
        <v>4.5</v>
      </c>
      <c r="K4193" s="60">
        <f t="shared" si="97"/>
        <v>9</v>
      </c>
      <c r="L4193" s="60"/>
      <c r="M4193" s="55" t="s">
        <v>43</v>
      </c>
      <c r="N4193" s="60">
        <f t="shared" si="100"/>
        <v>9</v>
      </c>
      <c r="O4193" s="54">
        <v>45979</v>
      </c>
      <c r="P4193" s="97">
        <v>28964</v>
      </c>
      <c r="R4193" t="str">
        <f t="shared" si="101"/>
        <v>Nov/25</v>
      </c>
    </row>
    <row r="4194" spans="2:18" ht="15.75" customHeight="1">
      <c r="B4194" s="54">
        <v>45975</v>
      </c>
      <c r="C4194" s="55" t="s">
        <v>37</v>
      </c>
      <c r="D4194" s="55">
        <v>2025</v>
      </c>
      <c r="E4194" s="56">
        <v>1</v>
      </c>
      <c r="F4194" s="58" t="s">
        <v>1147</v>
      </c>
      <c r="G4194" s="57" t="s">
        <v>46</v>
      </c>
      <c r="H4194" s="58" t="s">
        <v>220</v>
      </c>
      <c r="I4194" s="59" t="s">
        <v>42</v>
      </c>
      <c r="J4194" s="96">
        <v>1.8</v>
      </c>
      <c r="K4194" s="60">
        <f t="shared" si="97"/>
        <v>1.8</v>
      </c>
      <c r="L4194" s="60"/>
      <c r="M4194" s="55" t="s">
        <v>43</v>
      </c>
      <c r="N4194" s="60">
        <f t="shared" si="100"/>
        <v>1.8</v>
      </c>
      <c r="O4194" s="54">
        <v>45979</v>
      </c>
      <c r="P4194" s="97">
        <v>28964</v>
      </c>
      <c r="R4194" t="str">
        <f t="shared" si="101"/>
        <v>Nov/25</v>
      </c>
    </row>
    <row r="4195" spans="2:18" ht="15.75" customHeight="1">
      <c r="B4195" s="54">
        <v>45975</v>
      </c>
      <c r="C4195" s="55" t="s">
        <v>37</v>
      </c>
      <c r="D4195" s="55">
        <v>2025</v>
      </c>
      <c r="E4195" s="56">
        <v>1</v>
      </c>
      <c r="F4195" s="58" t="s">
        <v>455</v>
      </c>
      <c r="G4195" s="57" t="s">
        <v>46</v>
      </c>
      <c r="H4195" s="58" t="s">
        <v>220</v>
      </c>
      <c r="I4195" s="59" t="s">
        <v>42</v>
      </c>
      <c r="J4195" s="96">
        <v>3.5</v>
      </c>
      <c r="K4195" s="60">
        <f t="shared" si="97"/>
        <v>3.5</v>
      </c>
      <c r="L4195" s="60"/>
      <c r="M4195" s="55" t="s">
        <v>43</v>
      </c>
      <c r="N4195" s="60">
        <f t="shared" si="100"/>
        <v>3.5</v>
      </c>
      <c r="O4195" s="54">
        <v>45979</v>
      </c>
      <c r="P4195" s="97">
        <v>28964</v>
      </c>
      <c r="R4195" t="str">
        <f t="shared" si="101"/>
        <v>Nov/25</v>
      </c>
    </row>
    <row r="4196" spans="2:18" ht="15.75" customHeight="1">
      <c r="B4196" s="54">
        <v>45975</v>
      </c>
      <c r="C4196" s="55" t="s">
        <v>37</v>
      </c>
      <c r="D4196" s="55">
        <v>2025</v>
      </c>
      <c r="E4196" s="56">
        <v>8</v>
      </c>
      <c r="F4196" s="58" t="s">
        <v>64</v>
      </c>
      <c r="G4196" s="57" t="s">
        <v>46</v>
      </c>
      <c r="H4196" s="58" t="s">
        <v>65</v>
      </c>
      <c r="I4196" s="59" t="s">
        <v>42</v>
      </c>
      <c r="J4196" s="96">
        <v>32.99</v>
      </c>
      <c r="K4196" s="60">
        <f t="shared" si="97"/>
        <v>263.92</v>
      </c>
      <c r="L4196" s="60"/>
      <c r="M4196" s="55" t="s">
        <v>43</v>
      </c>
      <c r="N4196" s="60">
        <f t="shared" si="100"/>
        <v>263.92</v>
      </c>
      <c r="O4196" s="54">
        <v>45978</v>
      </c>
      <c r="P4196" s="97">
        <v>25973</v>
      </c>
      <c r="R4196" t="str">
        <f t="shared" si="101"/>
        <v>Nov/25</v>
      </c>
    </row>
    <row r="4197" spans="2:18" ht="15.75" customHeight="1">
      <c r="B4197" s="54">
        <v>45975</v>
      </c>
      <c r="C4197" s="55" t="s">
        <v>37</v>
      </c>
      <c r="D4197" s="55">
        <v>2025</v>
      </c>
      <c r="E4197" s="56">
        <v>3</v>
      </c>
      <c r="F4197" s="58" t="s">
        <v>66</v>
      </c>
      <c r="G4197" s="57" t="s">
        <v>46</v>
      </c>
      <c r="H4197" s="58" t="s">
        <v>65</v>
      </c>
      <c r="I4197" s="59" t="s">
        <v>42</v>
      </c>
      <c r="J4197" s="96">
        <v>27.99</v>
      </c>
      <c r="K4197" s="60">
        <f t="shared" si="97"/>
        <v>83.97</v>
      </c>
      <c r="L4197" s="60"/>
      <c r="M4197" s="55" t="s">
        <v>43</v>
      </c>
      <c r="N4197" s="60">
        <f t="shared" si="100"/>
        <v>83.97</v>
      </c>
      <c r="O4197" s="54">
        <v>45978</v>
      </c>
      <c r="P4197" s="97">
        <v>25973</v>
      </c>
      <c r="R4197" t="str">
        <f t="shared" si="101"/>
        <v>Nov/25</v>
      </c>
    </row>
    <row r="4198" spans="2:18" ht="15.75" customHeight="1">
      <c r="B4198" s="54">
        <v>45975</v>
      </c>
      <c r="C4198" s="55" t="s">
        <v>37</v>
      </c>
      <c r="D4198" s="55">
        <v>2025</v>
      </c>
      <c r="E4198" s="56">
        <v>3</v>
      </c>
      <c r="F4198" s="58" t="s">
        <v>1201</v>
      </c>
      <c r="G4198" s="57" t="s">
        <v>46</v>
      </c>
      <c r="H4198" s="58" t="s">
        <v>65</v>
      </c>
      <c r="I4198" s="59" t="s">
        <v>42</v>
      </c>
      <c r="J4198" s="96">
        <v>29.99</v>
      </c>
      <c r="K4198" s="60">
        <f t="shared" si="97"/>
        <v>89.97</v>
      </c>
      <c r="L4198" s="60"/>
      <c r="M4198" s="55" t="s">
        <v>43</v>
      </c>
      <c r="N4198" s="60">
        <f t="shared" si="100"/>
        <v>89.97</v>
      </c>
      <c r="O4198" s="54">
        <v>45978</v>
      </c>
      <c r="P4198" s="97">
        <v>25973</v>
      </c>
      <c r="R4198" t="str">
        <f t="shared" si="101"/>
        <v>Nov/25</v>
      </c>
    </row>
    <row r="4199" spans="2:18" ht="15.75" customHeight="1">
      <c r="B4199" s="54">
        <v>45975</v>
      </c>
      <c r="C4199" s="55" t="s">
        <v>37</v>
      </c>
      <c r="D4199" s="55">
        <v>2025</v>
      </c>
      <c r="E4199" s="56">
        <v>2</v>
      </c>
      <c r="F4199" s="58" t="s">
        <v>1036</v>
      </c>
      <c r="G4199" s="57" t="s">
        <v>46</v>
      </c>
      <c r="H4199" s="58" t="s">
        <v>65</v>
      </c>
      <c r="I4199" s="59" t="s">
        <v>42</v>
      </c>
      <c r="J4199" s="96">
        <v>35.99</v>
      </c>
      <c r="K4199" s="60">
        <f t="shared" si="97"/>
        <v>71.98</v>
      </c>
      <c r="L4199" s="60"/>
      <c r="M4199" s="55" t="s">
        <v>43</v>
      </c>
      <c r="N4199" s="60">
        <f t="shared" si="100"/>
        <v>71.98</v>
      </c>
      <c r="O4199" s="54">
        <v>45978</v>
      </c>
      <c r="P4199" s="97">
        <v>25973</v>
      </c>
      <c r="R4199" t="str">
        <f t="shared" si="101"/>
        <v>Nov/25</v>
      </c>
    </row>
    <row r="4200" spans="2:18" ht="15.75" customHeight="1">
      <c r="B4200" s="54">
        <v>45975</v>
      </c>
      <c r="C4200" s="55" t="s">
        <v>37</v>
      </c>
      <c r="D4200" s="55">
        <v>2025</v>
      </c>
      <c r="E4200" s="56">
        <v>1</v>
      </c>
      <c r="F4200" s="58" t="s">
        <v>271</v>
      </c>
      <c r="G4200" s="57" t="s">
        <v>46</v>
      </c>
      <c r="H4200" s="58" t="s">
        <v>307</v>
      </c>
      <c r="I4200" s="59" t="s">
        <v>42</v>
      </c>
      <c r="J4200" s="96">
        <v>31.47</v>
      </c>
      <c r="K4200" s="60">
        <f t="shared" si="97"/>
        <v>31.47</v>
      </c>
      <c r="L4200" s="60"/>
      <c r="M4200" s="55" t="s">
        <v>43</v>
      </c>
      <c r="N4200" s="60">
        <f t="shared" si="100"/>
        <v>31.47</v>
      </c>
      <c r="O4200" s="54">
        <v>45975</v>
      </c>
      <c r="P4200" s="97">
        <v>0</v>
      </c>
      <c r="R4200" t="str">
        <f t="shared" si="101"/>
        <v>Nov/25</v>
      </c>
    </row>
    <row r="4201" spans="2:18" ht="15.75" customHeight="1">
      <c r="B4201" s="54">
        <v>45976</v>
      </c>
      <c r="C4201" s="55" t="s">
        <v>37</v>
      </c>
      <c r="D4201" s="55">
        <v>2025</v>
      </c>
      <c r="E4201" s="56">
        <v>6</v>
      </c>
      <c r="F4201" s="58" t="s">
        <v>81</v>
      </c>
      <c r="G4201" s="57" t="s">
        <v>77</v>
      </c>
      <c r="H4201" s="58" t="s">
        <v>78</v>
      </c>
      <c r="I4201" s="59" t="s">
        <v>42</v>
      </c>
      <c r="J4201" s="96">
        <v>510</v>
      </c>
      <c r="K4201" s="60">
        <f t="shared" si="97"/>
        <v>3060</v>
      </c>
      <c r="L4201" s="60"/>
      <c r="M4201" s="55" t="s">
        <v>43</v>
      </c>
      <c r="N4201" s="60">
        <f t="shared" si="100"/>
        <v>3060</v>
      </c>
      <c r="O4201" s="54">
        <v>45979</v>
      </c>
      <c r="P4201" s="97">
        <v>2126</v>
      </c>
      <c r="R4201" t="str">
        <f t="shared" si="101"/>
        <v>Nov/25</v>
      </c>
    </row>
    <row r="4202" spans="2:18" ht="15.75" customHeight="1">
      <c r="B4202" s="54">
        <v>45976</v>
      </c>
      <c r="C4202" s="55" t="s">
        <v>37</v>
      </c>
      <c r="D4202" s="55">
        <v>2025</v>
      </c>
      <c r="E4202" s="56">
        <v>9</v>
      </c>
      <c r="F4202" s="58" t="s">
        <v>64</v>
      </c>
      <c r="G4202" s="57" t="s">
        <v>46</v>
      </c>
      <c r="H4202" s="58" t="s">
        <v>65</v>
      </c>
      <c r="I4202" s="59" t="s">
        <v>42</v>
      </c>
      <c r="J4202" s="96">
        <v>32.99</v>
      </c>
      <c r="K4202" s="60">
        <f t="shared" si="97"/>
        <v>296.91000000000003</v>
      </c>
      <c r="L4202" s="60"/>
      <c r="M4202" s="55" t="s">
        <v>43</v>
      </c>
      <c r="N4202" s="60">
        <f t="shared" si="100"/>
        <v>296.91000000000003</v>
      </c>
      <c r="O4202" s="54">
        <v>45978</v>
      </c>
      <c r="P4202" s="97">
        <v>26013</v>
      </c>
      <c r="R4202" t="str">
        <f t="shared" si="101"/>
        <v>Nov/25</v>
      </c>
    </row>
    <row r="4203" spans="2:18" ht="15.75" customHeight="1">
      <c r="B4203" s="54">
        <v>45976</v>
      </c>
      <c r="C4203" s="55" t="s">
        <v>37</v>
      </c>
      <c r="D4203" s="55">
        <v>2025</v>
      </c>
      <c r="E4203" s="56">
        <v>3</v>
      </c>
      <c r="F4203" s="58" t="s">
        <v>66</v>
      </c>
      <c r="G4203" s="57" t="s">
        <v>46</v>
      </c>
      <c r="H4203" s="58" t="s">
        <v>65</v>
      </c>
      <c r="I4203" s="59" t="s">
        <v>42</v>
      </c>
      <c r="J4203" s="96">
        <v>27.99</v>
      </c>
      <c r="K4203" s="60">
        <f t="shared" si="97"/>
        <v>83.97</v>
      </c>
      <c r="L4203" s="60"/>
      <c r="M4203" s="55" t="s">
        <v>43</v>
      </c>
      <c r="N4203" s="60">
        <f t="shared" si="100"/>
        <v>83.97</v>
      </c>
      <c r="O4203" s="54">
        <v>45978</v>
      </c>
      <c r="P4203" s="97">
        <v>26013</v>
      </c>
      <c r="R4203" t="str">
        <f t="shared" si="101"/>
        <v>Nov/25</v>
      </c>
    </row>
    <row r="4204" spans="2:18" ht="15.75" customHeight="1">
      <c r="B4204" s="54">
        <v>45976</v>
      </c>
      <c r="C4204" s="55" t="s">
        <v>37</v>
      </c>
      <c r="D4204" s="55">
        <v>2025</v>
      </c>
      <c r="E4204" s="56">
        <v>5</v>
      </c>
      <c r="F4204" s="58" t="s">
        <v>1201</v>
      </c>
      <c r="G4204" s="57" t="s">
        <v>46</v>
      </c>
      <c r="H4204" s="58" t="s">
        <v>65</v>
      </c>
      <c r="I4204" s="59" t="s">
        <v>42</v>
      </c>
      <c r="J4204" s="96">
        <v>29.99</v>
      </c>
      <c r="K4204" s="60">
        <f t="shared" si="97"/>
        <v>149.94999999999999</v>
      </c>
      <c r="L4204" s="60"/>
      <c r="M4204" s="55" t="s">
        <v>43</v>
      </c>
      <c r="N4204" s="60">
        <f t="shared" si="100"/>
        <v>149.94999999999999</v>
      </c>
      <c r="O4204" s="54">
        <v>45978</v>
      </c>
      <c r="P4204" s="97">
        <v>26013</v>
      </c>
      <c r="R4204" t="str">
        <f t="shared" si="101"/>
        <v>Nov/25</v>
      </c>
    </row>
    <row r="4205" spans="2:18" ht="15.75" customHeight="1">
      <c r="B4205" s="54">
        <v>45976</v>
      </c>
      <c r="C4205" s="55" t="s">
        <v>37</v>
      </c>
      <c r="D4205" s="55">
        <v>2025</v>
      </c>
      <c r="E4205" s="56">
        <v>2</v>
      </c>
      <c r="F4205" s="58" t="s">
        <v>1095</v>
      </c>
      <c r="G4205" s="57" t="s">
        <v>46</v>
      </c>
      <c r="H4205" s="58" t="s">
        <v>184</v>
      </c>
      <c r="I4205" s="59" t="s">
        <v>42</v>
      </c>
      <c r="J4205" s="96">
        <v>206</v>
      </c>
      <c r="K4205" s="60">
        <f t="shared" si="97"/>
        <v>412</v>
      </c>
      <c r="L4205" s="60"/>
      <c r="M4205" s="55" t="s">
        <v>51</v>
      </c>
      <c r="N4205" s="60">
        <f t="shared" si="100"/>
        <v>412</v>
      </c>
      <c r="O4205" s="54">
        <v>45985</v>
      </c>
      <c r="P4205" s="97">
        <v>1833719</v>
      </c>
      <c r="R4205" t="str">
        <f t="shared" si="101"/>
        <v>Nov/25</v>
      </c>
    </row>
    <row r="4206" spans="2:18" ht="15.75" customHeight="1">
      <c r="B4206" s="54">
        <v>45976</v>
      </c>
      <c r="C4206" s="55" t="s">
        <v>37</v>
      </c>
      <c r="D4206" s="55">
        <v>2025</v>
      </c>
      <c r="E4206" s="56">
        <v>1</v>
      </c>
      <c r="F4206" s="58" t="s">
        <v>383</v>
      </c>
      <c r="G4206" s="57" t="s">
        <v>40</v>
      </c>
      <c r="H4206" s="58" t="s">
        <v>307</v>
      </c>
      <c r="I4206" s="59" t="s">
        <v>42</v>
      </c>
      <c r="J4206" s="96">
        <v>130</v>
      </c>
      <c r="K4206" s="60">
        <f t="shared" si="97"/>
        <v>130</v>
      </c>
      <c r="L4206" s="60"/>
      <c r="M4206" s="55" t="s">
        <v>43</v>
      </c>
      <c r="N4206" s="60">
        <f t="shared" si="100"/>
        <v>130</v>
      </c>
      <c r="O4206" s="54">
        <v>45976</v>
      </c>
      <c r="P4206" s="97">
        <v>0</v>
      </c>
      <c r="R4206" t="str">
        <f t="shared" si="101"/>
        <v>Nov/25</v>
      </c>
    </row>
    <row r="4207" spans="2:18" ht="15.75" customHeight="1">
      <c r="B4207" s="54">
        <v>45976</v>
      </c>
      <c r="C4207" s="55" t="s">
        <v>37</v>
      </c>
      <c r="D4207" s="55">
        <v>2025</v>
      </c>
      <c r="E4207" s="56">
        <v>20</v>
      </c>
      <c r="F4207" s="58" t="s">
        <v>188</v>
      </c>
      <c r="G4207" s="57" t="s">
        <v>96</v>
      </c>
      <c r="H4207" s="58" t="s">
        <v>307</v>
      </c>
      <c r="I4207" s="59" t="s">
        <v>42</v>
      </c>
      <c r="J4207" s="96">
        <v>7.99</v>
      </c>
      <c r="K4207" s="60">
        <f t="shared" si="97"/>
        <v>159.80000000000001</v>
      </c>
      <c r="L4207" s="60"/>
      <c r="M4207" s="55" t="s">
        <v>43</v>
      </c>
      <c r="N4207" s="60">
        <f t="shared" si="100"/>
        <v>159.80000000000001</v>
      </c>
      <c r="O4207" s="54">
        <v>45976</v>
      </c>
      <c r="P4207" s="97">
        <v>0</v>
      </c>
      <c r="R4207" t="str">
        <f t="shared" si="101"/>
        <v>Nov/25</v>
      </c>
    </row>
    <row r="4208" spans="2:18" ht="15.75" customHeight="1">
      <c r="B4208" s="54">
        <v>45978</v>
      </c>
      <c r="C4208" s="55" t="s">
        <v>37</v>
      </c>
      <c r="D4208" s="55">
        <v>2025</v>
      </c>
      <c r="E4208" s="56">
        <v>8.9600000000000009</v>
      </c>
      <c r="F4208" s="58" t="s">
        <v>488</v>
      </c>
      <c r="G4208" s="57" t="s">
        <v>46</v>
      </c>
      <c r="H4208" s="58" t="s">
        <v>250</v>
      </c>
      <c r="I4208" s="59" t="s">
        <v>42</v>
      </c>
      <c r="J4208" s="96">
        <v>33.590000000000003</v>
      </c>
      <c r="K4208" s="60">
        <f t="shared" si="97"/>
        <v>300.96640000000008</v>
      </c>
      <c r="L4208" s="60"/>
      <c r="M4208" s="55" t="s">
        <v>51</v>
      </c>
      <c r="N4208" s="60">
        <f t="shared" si="100"/>
        <v>300.96640000000008</v>
      </c>
      <c r="O4208" s="54">
        <v>45984</v>
      </c>
      <c r="P4208" s="97">
        <v>2660423</v>
      </c>
      <c r="R4208" t="str">
        <f t="shared" si="101"/>
        <v>Nov/25</v>
      </c>
    </row>
    <row r="4209" spans="2:18" ht="15.75" customHeight="1">
      <c r="B4209" s="54">
        <v>45978</v>
      </c>
      <c r="C4209" s="55" t="s">
        <v>37</v>
      </c>
      <c r="D4209" s="55">
        <v>2025</v>
      </c>
      <c r="E4209" s="56">
        <v>1</v>
      </c>
      <c r="F4209" s="58" t="s">
        <v>1271</v>
      </c>
      <c r="G4209" s="57" t="s">
        <v>61</v>
      </c>
      <c r="H4209" s="58" t="s">
        <v>759</v>
      </c>
      <c r="I4209" s="59" t="s">
        <v>55</v>
      </c>
      <c r="J4209" s="96">
        <v>384.76</v>
      </c>
      <c r="K4209" s="60">
        <f t="shared" si="97"/>
        <v>384.76</v>
      </c>
      <c r="L4209" s="60"/>
      <c r="M4209" s="55" t="s">
        <v>43</v>
      </c>
      <c r="N4209" s="60">
        <f t="shared" si="100"/>
        <v>384.76</v>
      </c>
      <c r="O4209" s="54">
        <v>45979</v>
      </c>
      <c r="P4209" s="97">
        <v>0</v>
      </c>
      <c r="R4209" t="str">
        <f t="shared" si="101"/>
        <v>Nov/25</v>
      </c>
    </row>
    <row r="4210" spans="2:18" ht="15.75" customHeight="1">
      <c r="B4210" s="54">
        <v>45978</v>
      </c>
      <c r="C4210" s="55" t="s">
        <v>37</v>
      </c>
      <c r="D4210" s="55">
        <v>2025</v>
      </c>
      <c r="E4210" s="56">
        <v>1</v>
      </c>
      <c r="F4210" s="58" t="s">
        <v>39</v>
      </c>
      <c r="G4210" s="57" t="s">
        <v>40</v>
      </c>
      <c r="H4210" s="58" t="s">
        <v>300</v>
      </c>
      <c r="I4210" s="59" t="s">
        <v>42</v>
      </c>
      <c r="J4210" s="96">
        <v>252</v>
      </c>
      <c r="K4210" s="60">
        <f t="shared" si="97"/>
        <v>252</v>
      </c>
      <c r="L4210" s="60"/>
      <c r="M4210" s="55" t="s">
        <v>43</v>
      </c>
      <c r="N4210" s="60">
        <f t="shared" si="100"/>
        <v>252</v>
      </c>
      <c r="O4210" s="54">
        <v>45978</v>
      </c>
      <c r="P4210" s="97">
        <v>0</v>
      </c>
      <c r="R4210" t="str">
        <f t="shared" si="101"/>
        <v>Nov/25</v>
      </c>
    </row>
    <row r="4211" spans="2:18" ht="15.75" customHeight="1">
      <c r="B4211" s="54">
        <v>45978</v>
      </c>
      <c r="C4211" s="55" t="s">
        <v>37</v>
      </c>
      <c r="D4211" s="55">
        <v>2025</v>
      </c>
      <c r="E4211" s="56">
        <v>1</v>
      </c>
      <c r="F4211" s="58" t="s">
        <v>495</v>
      </c>
      <c r="G4211" s="57" t="s">
        <v>96</v>
      </c>
      <c r="H4211" s="58" t="s">
        <v>570</v>
      </c>
      <c r="I4211" s="59" t="s">
        <v>42</v>
      </c>
      <c r="J4211" s="96">
        <v>17.760000000000002</v>
      </c>
      <c r="K4211" s="60">
        <f t="shared" si="97"/>
        <v>17.760000000000002</v>
      </c>
      <c r="L4211" s="60"/>
      <c r="M4211" s="55" t="s">
        <v>51</v>
      </c>
      <c r="N4211" s="60">
        <f t="shared" si="100"/>
        <v>17.760000000000002</v>
      </c>
      <c r="O4211" s="54">
        <v>45984</v>
      </c>
      <c r="P4211" s="97">
        <v>701267</v>
      </c>
      <c r="R4211" t="str">
        <f t="shared" si="101"/>
        <v>Nov/25</v>
      </c>
    </row>
    <row r="4212" spans="2:18" ht="15.75" customHeight="1">
      <c r="B4212" s="54">
        <v>45978</v>
      </c>
      <c r="C4212" s="55" t="s">
        <v>37</v>
      </c>
      <c r="D4212" s="55">
        <v>2025</v>
      </c>
      <c r="E4212" s="56">
        <v>5</v>
      </c>
      <c r="F4212" s="58" t="s">
        <v>201</v>
      </c>
      <c r="G4212" s="57" t="s">
        <v>96</v>
      </c>
      <c r="H4212" s="58" t="s">
        <v>570</v>
      </c>
      <c r="I4212" s="59" t="s">
        <v>42</v>
      </c>
      <c r="J4212" s="96">
        <v>17.82</v>
      </c>
      <c r="K4212" s="60">
        <f t="shared" si="97"/>
        <v>89.1</v>
      </c>
      <c r="L4212" s="60"/>
      <c r="M4212" s="55" t="s">
        <v>51</v>
      </c>
      <c r="N4212" s="60">
        <f t="shared" si="100"/>
        <v>89.1</v>
      </c>
      <c r="O4212" s="54">
        <v>45984</v>
      </c>
      <c r="P4212" s="97">
        <v>701267</v>
      </c>
      <c r="R4212" t="str">
        <f t="shared" si="101"/>
        <v>Nov/25</v>
      </c>
    </row>
    <row r="4213" spans="2:18" ht="15.75" customHeight="1">
      <c r="B4213" s="54">
        <v>45978</v>
      </c>
      <c r="C4213" s="55" t="s">
        <v>37</v>
      </c>
      <c r="D4213" s="55">
        <v>2025</v>
      </c>
      <c r="E4213" s="56">
        <v>20</v>
      </c>
      <c r="F4213" s="58" t="s">
        <v>615</v>
      </c>
      <c r="G4213" s="57" t="s">
        <v>96</v>
      </c>
      <c r="H4213" s="58" t="s">
        <v>570</v>
      </c>
      <c r="I4213" s="59" t="s">
        <v>42</v>
      </c>
      <c r="J4213" s="96">
        <v>18.54</v>
      </c>
      <c r="K4213" s="60">
        <f t="shared" si="97"/>
        <v>370.79999999999995</v>
      </c>
      <c r="L4213" s="60"/>
      <c r="M4213" s="55" t="s">
        <v>51</v>
      </c>
      <c r="N4213" s="60">
        <f t="shared" si="100"/>
        <v>370.79999999999995</v>
      </c>
      <c r="O4213" s="54">
        <v>45984</v>
      </c>
      <c r="P4213" s="97">
        <v>701267</v>
      </c>
      <c r="R4213" t="str">
        <f t="shared" si="101"/>
        <v>Nov/25</v>
      </c>
    </row>
    <row r="4214" spans="2:18" ht="15.75" customHeight="1">
      <c r="B4214" s="54">
        <v>45978</v>
      </c>
      <c r="C4214" s="55" t="s">
        <v>37</v>
      </c>
      <c r="D4214" s="55">
        <v>2025</v>
      </c>
      <c r="E4214" s="56">
        <v>10</v>
      </c>
      <c r="F4214" s="58" t="s">
        <v>904</v>
      </c>
      <c r="G4214" s="57" t="s">
        <v>96</v>
      </c>
      <c r="H4214" s="58" t="s">
        <v>570</v>
      </c>
      <c r="I4214" s="59" t="s">
        <v>42</v>
      </c>
      <c r="J4214" s="96">
        <v>37.08</v>
      </c>
      <c r="K4214" s="60">
        <f t="shared" si="97"/>
        <v>370.79999999999995</v>
      </c>
      <c r="L4214" s="60"/>
      <c r="M4214" s="55" t="s">
        <v>51</v>
      </c>
      <c r="N4214" s="60">
        <f t="shared" si="100"/>
        <v>370.79999999999995</v>
      </c>
      <c r="O4214" s="54">
        <v>45984</v>
      </c>
      <c r="P4214" s="97">
        <v>701267</v>
      </c>
      <c r="R4214" t="str">
        <f t="shared" si="101"/>
        <v>Nov/25</v>
      </c>
    </row>
    <row r="4215" spans="2:18" ht="15.75" customHeight="1">
      <c r="B4215" s="54">
        <v>45978</v>
      </c>
      <c r="C4215" s="55" t="s">
        <v>37</v>
      </c>
      <c r="D4215" s="55">
        <v>2025</v>
      </c>
      <c r="E4215" s="56">
        <v>3</v>
      </c>
      <c r="F4215" s="58" t="s">
        <v>571</v>
      </c>
      <c r="G4215" s="57" t="s">
        <v>96</v>
      </c>
      <c r="H4215" s="58" t="s">
        <v>570</v>
      </c>
      <c r="I4215" s="59" t="s">
        <v>42</v>
      </c>
      <c r="J4215" s="96">
        <v>16.02</v>
      </c>
      <c r="K4215" s="60">
        <f t="shared" si="97"/>
        <v>48.06</v>
      </c>
      <c r="L4215" s="60"/>
      <c r="M4215" s="55" t="s">
        <v>51</v>
      </c>
      <c r="N4215" s="60">
        <f t="shared" si="100"/>
        <v>48.06</v>
      </c>
      <c r="O4215" s="54">
        <v>45984</v>
      </c>
      <c r="P4215" s="97">
        <v>701267</v>
      </c>
      <c r="R4215" t="str">
        <f t="shared" si="101"/>
        <v>Nov/25</v>
      </c>
    </row>
    <row r="4216" spans="2:18" ht="15.75" customHeight="1">
      <c r="B4216" s="54">
        <v>45978</v>
      </c>
      <c r="C4216" s="55" t="s">
        <v>37</v>
      </c>
      <c r="D4216" s="55">
        <v>2025</v>
      </c>
      <c r="E4216" s="56">
        <v>1</v>
      </c>
      <c r="F4216" s="58" t="s">
        <v>199</v>
      </c>
      <c r="G4216" s="57" t="s">
        <v>96</v>
      </c>
      <c r="H4216" s="58" t="s">
        <v>570</v>
      </c>
      <c r="I4216" s="59" t="s">
        <v>42</v>
      </c>
      <c r="J4216" s="96">
        <v>16.98</v>
      </c>
      <c r="K4216" s="60">
        <f t="shared" si="97"/>
        <v>16.98</v>
      </c>
      <c r="L4216" s="60"/>
      <c r="M4216" s="55" t="s">
        <v>51</v>
      </c>
      <c r="N4216" s="60">
        <f t="shared" si="100"/>
        <v>16.98</v>
      </c>
      <c r="O4216" s="54">
        <v>45984</v>
      </c>
      <c r="P4216" s="97">
        <v>701267</v>
      </c>
      <c r="R4216" t="str">
        <f t="shared" si="101"/>
        <v>Nov/25</v>
      </c>
    </row>
    <row r="4217" spans="2:18" ht="15.75" customHeight="1">
      <c r="B4217" s="54">
        <v>45978</v>
      </c>
      <c r="C4217" s="55" t="s">
        <v>37</v>
      </c>
      <c r="D4217" s="55">
        <v>2025</v>
      </c>
      <c r="E4217" s="56">
        <v>6</v>
      </c>
      <c r="F4217" s="58" t="s">
        <v>358</v>
      </c>
      <c r="G4217" s="57" t="s">
        <v>96</v>
      </c>
      <c r="H4217" s="58" t="s">
        <v>570</v>
      </c>
      <c r="I4217" s="59" t="s">
        <v>42</v>
      </c>
      <c r="J4217" s="96">
        <v>17.82</v>
      </c>
      <c r="K4217" s="60">
        <f t="shared" si="97"/>
        <v>106.92</v>
      </c>
      <c r="L4217" s="60"/>
      <c r="M4217" s="55" t="s">
        <v>51</v>
      </c>
      <c r="N4217" s="60">
        <f t="shared" si="100"/>
        <v>106.92</v>
      </c>
      <c r="O4217" s="54">
        <v>45984</v>
      </c>
      <c r="P4217" s="97">
        <v>701267</v>
      </c>
      <c r="R4217" t="str">
        <f t="shared" si="101"/>
        <v>Nov/25</v>
      </c>
    </row>
    <row r="4218" spans="2:18" ht="15.75" customHeight="1">
      <c r="B4218" s="54">
        <v>45978</v>
      </c>
      <c r="C4218" s="55" t="s">
        <v>37</v>
      </c>
      <c r="D4218" s="55">
        <v>2025</v>
      </c>
      <c r="E4218" s="56">
        <v>3</v>
      </c>
      <c r="F4218" s="58" t="s">
        <v>357</v>
      </c>
      <c r="G4218" s="57" t="s">
        <v>96</v>
      </c>
      <c r="H4218" s="58" t="s">
        <v>570</v>
      </c>
      <c r="I4218" s="59" t="s">
        <v>42</v>
      </c>
      <c r="J4218" s="96">
        <v>18.96</v>
      </c>
      <c r="K4218" s="60">
        <f t="shared" si="97"/>
        <v>56.88</v>
      </c>
      <c r="L4218" s="60"/>
      <c r="M4218" s="55" t="s">
        <v>51</v>
      </c>
      <c r="N4218" s="60">
        <f t="shared" si="100"/>
        <v>56.88</v>
      </c>
      <c r="O4218" s="54">
        <v>45984</v>
      </c>
      <c r="P4218" s="97">
        <v>701267</v>
      </c>
      <c r="R4218" t="str">
        <f t="shared" si="101"/>
        <v>Nov/25</v>
      </c>
    </row>
    <row r="4219" spans="2:18" ht="15.75" customHeight="1">
      <c r="B4219" s="54">
        <v>45978</v>
      </c>
      <c r="C4219" s="55" t="s">
        <v>37</v>
      </c>
      <c r="D4219" s="55">
        <v>2025</v>
      </c>
      <c r="E4219" s="56">
        <v>2</v>
      </c>
      <c r="F4219" s="58" t="s">
        <v>572</v>
      </c>
      <c r="G4219" s="57" t="s">
        <v>96</v>
      </c>
      <c r="H4219" s="58" t="s">
        <v>570</v>
      </c>
      <c r="I4219" s="59" t="s">
        <v>42</v>
      </c>
      <c r="J4219" s="96">
        <v>20.88</v>
      </c>
      <c r="K4219" s="60">
        <f t="shared" si="97"/>
        <v>41.76</v>
      </c>
      <c r="L4219" s="60"/>
      <c r="M4219" s="55" t="s">
        <v>51</v>
      </c>
      <c r="N4219" s="60">
        <f t="shared" si="100"/>
        <v>41.76</v>
      </c>
      <c r="O4219" s="54">
        <v>45984</v>
      </c>
      <c r="P4219" s="97">
        <v>701267</v>
      </c>
      <c r="R4219" t="str">
        <f t="shared" si="101"/>
        <v>Nov/25</v>
      </c>
    </row>
    <row r="4220" spans="2:18" ht="15.75" customHeight="1">
      <c r="B4220" s="54">
        <v>45978</v>
      </c>
      <c r="C4220" s="55" t="s">
        <v>37</v>
      </c>
      <c r="D4220" s="55">
        <v>2025</v>
      </c>
      <c r="E4220" s="56">
        <v>8</v>
      </c>
      <c r="F4220" s="58" t="s">
        <v>573</v>
      </c>
      <c r="G4220" s="57" t="s">
        <v>96</v>
      </c>
      <c r="H4220" s="58" t="s">
        <v>570</v>
      </c>
      <c r="I4220" s="59" t="s">
        <v>42</v>
      </c>
      <c r="J4220" s="96">
        <v>18.12</v>
      </c>
      <c r="K4220" s="60">
        <f t="shared" si="97"/>
        <v>144.96</v>
      </c>
      <c r="L4220" s="60"/>
      <c r="M4220" s="55" t="s">
        <v>51</v>
      </c>
      <c r="N4220" s="60">
        <f t="shared" si="100"/>
        <v>144.96</v>
      </c>
      <c r="O4220" s="54">
        <v>45984</v>
      </c>
      <c r="P4220" s="97">
        <v>701267</v>
      </c>
      <c r="R4220" t="str">
        <f t="shared" si="101"/>
        <v>Nov/25</v>
      </c>
    </row>
    <row r="4221" spans="2:18" ht="15.75" customHeight="1">
      <c r="B4221" s="54">
        <v>45978</v>
      </c>
      <c r="C4221" s="55" t="s">
        <v>37</v>
      </c>
      <c r="D4221" s="55">
        <v>2025</v>
      </c>
      <c r="E4221" s="56">
        <v>2</v>
      </c>
      <c r="F4221" s="58" t="s">
        <v>304</v>
      </c>
      <c r="G4221" s="57" t="s">
        <v>96</v>
      </c>
      <c r="H4221" s="58" t="s">
        <v>570</v>
      </c>
      <c r="I4221" s="59" t="s">
        <v>42</v>
      </c>
      <c r="J4221" s="96">
        <v>19.68</v>
      </c>
      <c r="K4221" s="60">
        <f t="shared" si="97"/>
        <v>39.36</v>
      </c>
      <c r="L4221" s="60"/>
      <c r="M4221" s="55" t="s">
        <v>51</v>
      </c>
      <c r="N4221" s="60">
        <f t="shared" si="100"/>
        <v>39.36</v>
      </c>
      <c r="O4221" s="54">
        <v>45984</v>
      </c>
      <c r="P4221" s="97">
        <v>701267</v>
      </c>
      <c r="R4221" t="str">
        <f t="shared" si="101"/>
        <v>Nov/25</v>
      </c>
    </row>
    <row r="4222" spans="2:18" ht="15.75" customHeight="1">
      <c r="B4222" s="54">
        <v>45978</v>
      </c>
      <c r="C4222" s="55" t="s">
        <v>37</v>
      </c>
      <c r="D4222" s="55">
        <v>2025</v>
      </c>
      <c r="E4222" s="56">
        <v>1</v>
      </c>
      <c r="F4222" s="58" t="s">
        <v>741</v>
      </c>
      <c r="G4222" s="57" t="s">
        <v>40</v>
      </c>
      <c r="H4222" s="58" t="s">
        <v>181</v>
      </c>
      <c r="I4222" s="59" t="s">
        <v>42</v>
      </c>
      <c r="J4222" s="96">
        <v>225</v>
      </c>
      <c r="K4222" s="60">
        <f t="shared" si="97"/>
        <v>225</v>
      </c>
      <c r="L4222" s="60"/>
      <c r="M4222" s="55" t="s">
        <v>51</v>
      </c>
      <c r="N4222" s="60">
        <f t="shared" si="100"/>
        <v>225</v>
      </c>
      <c r="O4222" s="54">
        <v>45988</v>
      </c>
      <c r="P4222" s="97">
        <v>7444</v>
      </c>
      <c r="R4222" t="str">
        <f t="shared" si="101"/>
        <v>Nov/25</v>
      </c>
    </row>
    <row r="4223" spans="2:18" ht="15.75" customHeight="1">
      <c r="B4223" s="54">
        <v>45978</v>
      </c>
      <c r="C4223" s="55" t="s">
        <v>37</v>
      </c>
      <c r="D4223" s="55">
        <v>2025</v>
      </c>
      <c r="E4223" s="56">
        <v>6</v>
      </c>
      <c r="F4223" s="58" t="s">
        <v>632</v>
      </c>
      <c r="G4223" s="57" t="s">
        <v>40</v>
      </c>
      <c r="H4223" s="58" t="s">
        <v>181</v>
      </c>
      <c r="I4223" s="59" t="s">
        <v>42</v>
      </c>
      <c r="J4223" s="96">
        <v>39</v>
      </c>
      <c r="K4223" s="60">
        <f t="shared" si="97"/>
        <v>234</v>
      </c>
      <c r="L4223" s="60"/>
      <c r="M4223" s="55" t="s">
        <v>51</v>
      </c>
      <c r="N4223" s="60">
        <f t="shared" si="100"/>
        <v>234</v>
      </c>
      <c r="O4223" s="54">
        <v>45988</v>
      </c>
      <c r="P4223" s="97">
        <v>7444</v>
      </c>
      <c r="R4223" t="str">
        <f t="shared" si="101"/>
        <v>Nov/25</v>
      </c>
    </row>
    <row r="4224" spans="2:18" ht="15.75" customHeight="1">
      <c r="B4224" s="54">
        <v>45979</v>
      </c>
      <c r="C4224" s="55" t="s">
        <v>37</v>
      </c>
      <c r="D4224" s="55">
        <v>2025</v>
      </c>
      <c r="E4224" s="56">
        <v>1</v>
      </c>
      <c r="F4224" s="58" t="s">
        <v>962</v>
      </c>
      <c r="G4224" s="57" t="s">
        <v>104</v>
      </c>
      <c r="H4224" s="58" t="s">
        <v>966</v>
      </c>
      <c r="I4224" s="59" t="s">
        <v>42</v>
      </c>
      <c r="J4224" s="96">
        <v>105</v>
      </c>
      <c r="K4224" s="60">
        <f t="shared" si="97"/>
        <v>105</v>
      </c>
      <c r="L4224" s="60"/>
      <c r="M4224" s="55" t="s">
        <v>43</v>
      </c>
      <c r="N4224" s="60">
        <f t="shared" si="100"/>
        <v>105</v>
      </c>
      <c r="O4224" s="54">
        <v>45979</v>
      </c>
      <c r="P4224" s="97">
        <v>0</v>
      </c>
      <c r="R4224" t="str">
        <f t="shared" si="101"/>
        <v>Nov/25</v>
      </c>
    </row>
    <row r="4225" spans="2:18" ht="15.75" customHeight="1">
      <c r="B4225" s="54">
        <v>45979</v>
      </c>
      <c r="C4225" s="55" t="s">
        <v>37</v>
      </c>
      <c r="D4225" s="55">
        <v>2025</v>
      </c>
      <c r="E4225" s="56">
        <v>1</v>
      </c>
      <c r="F4225" s="58" t="s">
        <v>1272</v>
      </c>
      <c r="G4225" s="57" t="s">
        <v>61</v>
      </c>
      <c r="H4225" s="58" t="s">
        <v>78</v>
      </c>
      <c r="I4225" s="59" t="s">
        <v>42</v>
      </c>
      <c r="J4225" s="96">
        <v>490</v>
      </c>
      <c r="K4225" s="60">
        <f t="shared" si="97"/>
        <v>490</v>
      </c>
      <c r="L4225" s="60"/>
      <c r="M4225" s="55" t="s">
        <v>43</v>
      </c>
      <c r="N4225" s="60">
        <f t="shared" si="100"/>
        <v>490</v>
      </c>
      <c r="O4225" s="54">
        <v>45979</v>
      </c>
      <c r="P4225" s="97">
        <v>0</v>
      </c>
      <c r="R4225" t="str">
        <f t="shared" si="101"/>
        <v>Nov/25</v>
      </c>
    </row>
    <row r="4226" spans="2:18" ht="15.75" customHeight="1">
      <c r="B4226" s="54">
        <v>45979</v>
      </c>
      <c r="C4226" s="55" t="s">
        <v>37</v>
      </c>
      <c r="D4226" s="55">
        <v>2025</v>
      </c>
      <c r="E4226" s="56">
        <v>1</v>
      </c>
      <c r="F4226" s="58" t="s">
        <v>378</v>
      </c>
      <c r="G4226" s="57" t="s">
        <v>46</v>
      </c>
      <c r="H4226" s="58" t="s">
        <v>379</v>
      </c>
      <c r="I4226" s="59" t="s">
        <v>42</v>
      </c>
      <c r="J4226" s="96">
        <v>462</v>
      </c>
      <c r="K4226" s="60">
        <f t="shared" si="97"/>
        <v>462</v>
      </c>
      <c r="L4226" s="60"/>
      <c r="M4226" s="55" t="s">
        <v>43</v>
      </c>
      <c r="N4226" s="60">
        <f t="shared" si="100"/>
        <v>462</v>
      </c>
      <c r="O4226" s="54">
        <v>45979</v>
      </c>
      <c r="P4226" s="97">
        <v>0</v>
      </c>
      <c r="R4226" t="str">
        <f t="shared" si="101"/>
        <v>Nov/25</v>
      </c>
    </row>
    <row r="4227" spans="2:18" ht="15.75" customHeight="1">
      <c r="B4227" s="54">
        <v>45979</v>
      </c>
      <c r="C4227" s="55" t="s">
        <v>37</v>
      </c>
      <c r="D4227" s="55">
        <v>2025</v>
      </c>
      <c r="E4227" s="56">
        <v>8</v>
      </c>
      <c r="F4227" s="58" t="s">
        <v>246</v>
      </c>
      <c r="G4227" s="57" t="s">
        <v>46</v>
      </c>
      <c r="H4227" s="58" t="s">
        <v>307</v>
      </c>
      <c r="I4227" s="59" t="s">
        <v>42</v>
      </c>
      <c r="J4227" s="96">
        <v>7.99</v>
      </c>
      <c r="K4227" s="60">
        <f t="shared" si="97"/>
        <v>63.92</v>
      </c>
      <c r="L4227" s="60"/>
      <c r="M4227" s="55" t="s">
        <v>43</v>
      </c>
      <c r="N4227" s="60">
        <f t="shared" si="100"/>
        <v>63.92</v>
      </c>
      <c r="O4227" s="54">
        <v>45979</v>
      </c>
      <c r="P4227" s="97">
        <v>0</v>
      </c>
      <c r="R4227" t="str">
        <f t="shared" ref="R4227:R4290" si="102">IF(B4227="","",PROPER(TEXT(B4227,"mmm/aa")))</f>
        <v>Nov/25</v>
      </c>
    </row>
    <row r="4228" spans="2:18" ht="15.75" customHeight="1">
      <c r="B4228" s="54">
        <v>45979</v>
      </c>
      <c r="C4228" s="55" t="s">
        <v>37</v>
      </c>
      <c r="D4228" s="55">
        <v>2025</v>
      </c>
      <c r="E4228" s="56">
        <v>7</v>
      </c>
      <c r="F4228" s="58" t="s">
        <v>64</v>
      </c>
      <c r="G4228" s="57" t="s">
        <v>46</v>
      </c>
      <c r="H4228" s="58" t="s">
        <v>65</v>
      </c>
      <c r="I4228" s="59" t="s">
        <v>42</v>
      </c>
      <c r="J4228" s="96">
        <v>32.99</v>
      </c>
      <c r="K4228" s="60">
        <f t="shared" si="97"/>
        <v>230.93</v>
      </c>
      <c r="L4228" s="60"/>
      <c r="M4228" s="55" t="s">
        <v>43</v>
      </c>
      <c r="N4228" s="60">
        <f t="shared" si="100"/>
        <v>230.93</v>
      </c>
      <c r="O4228" s="54">
        <v>45991</v>
      </c>
      <c r="P4228" s="97">
        <v>26076</v>
      </c>
      <c r="R4228" t="str">
        <f t="shared" si="102"/>
        <v>Nov/25</v>
      </c>
    </row>
    <row r="4229" spans="2:18" ht="15.75" customHeight="1">
      <c r="B4229" s="54">
        <v>45979</v>
      </c>
      <c r="C4229" s="55" t="s">
        <v>37</v>
      </c>
      <c r="D4229" s="55">
        <v>2025</v>
      </c>
      <c r="E4229" s="56">
        <v>2</v>
      </c>
      <c r="F4229" s="58" t="s">
        <v>1036</v>
      </c>
      <c r="G4229" s="57" t="s">
        <v>46</v>
      </c>
      <c r="H4229" s="58" t="s">
        <v>65</v>
      </c>
      <c r="I4229" s="59" t="s">
        <v>42</v>
      </c>
      <c r="J4229" s="96">
        <v>35.99</v>
      </c>
      <c r="K4229" s="60">
        <f t="shared" si="97"/>
        <v>71.98</v>
      </c>
      <c r="L4229" s="60"/>
      <c r="M4229" s="55" t="s">
        <v>43</v>
      </c>
      <c r="N4229" s="60">
        <f t="shared" si="100"/>
        <v>71.98</v>
      </c>
      <c r="O4229" s="54">
        <v>45991</v>
      </c>
      <c r="P4229" s="97">
        <v>26076</v>
      </c>
      <c r="R4229" t="str">
        <f t="shared" si="102"/>
        <v>Nov/25</v>
      </c>
    </row>
    <row r="4230" spans="2:18" ht="15.75" customHeight="1">
      <c r="B4230" s="54">
        <v>45979</v>
      </c>
      <c r="C4230" s="55" t="s">
        <v>37</v>
      </c>
      <c r="D4230" s="55">
        <v>2025</v>
      </c>
      <c r="E4230" s="56">
        <v>1</v>
      </c>
      <c r="F4230" s="58" t="s">
        <v>716</v>
      </c>
      <c r="G4230" s="57" t="s">
        <v>40</v>
      </c>
      <c r="H4230" s="58" t="s">
        <v>91</v>
      </c>
      <c r="I4230" s="59" t="s">
        <v>42</v>
      </c>
      <c r="J4230" s="96">
        <v>294</v>
      </c>
      <c r="K4230" s="60">
        <f t="shared" si="97"/>
        <v>294</v>
      </c>
      <c r="L4230" s="60"/>
      <c r="M4230" s="55" t="s">
        <v>51</v>
      </c>
      <c r="N4230" s="60">
        <f t="shared" si="100"/>
        <v>294</v>
      </c>
      <c r="O4230" s="54">
        <v>45993</v>
      </c>
      <c r="P4230" s="97">
        <v>12679</v>
      </c>
      <c r="R4230" t="str">
        <f t="shared" si="102"/>
        <v>Nov/25</v>
      </c>
    </row>
    <row r="4231" spans="2:18" ht="15.75" customHeight="1">
      <c r="B4231" s="54">
        <v>45979</v>
      </c>
      <c r="C4231" s="55" t="s">
        <v>37</v>
      </c>
      <c r="D4231" s="55">
        <v>2025</v>
      </c>
      <c r="E4231" s="56">
        <v>1</v>
      </c>
      <c r="F4231" s="58" t="s">
        <v>691</v>
      </c>
      <c r="G4231" s="57" t="s">
        <v>40</v>
      </c>
      <c r="H4231" s="58" t="s">
        <v>91</v>
      </c>
      <c r="I4231" s="59" t="s">
        <v>42</v>
      </c>
      <c r="J4231" s="96">
        <v>260</v>
      </c>
      <c r="K4231" s="60">
        <f t="shared" si="97"/>
        <v>260</v>
      </c>
      <c r="L4231" s="60"/>
      <c r="M4231" s="55" t="s">
        <v>51</v>
      </c>
      <c r="N4231" s="60">
        <f t="shared" si="100"/>
        <v>260</v>
      </c>
      <c r="O4231" s="54">
        <v>45993</v>
      </c>
      <c r="P4231" s="97">
        <v>12679</v>
      </c>
      <c r="R4231" t="str">
        <f t="shared" si="102"/>
        <v>Nov/25</v>
      </c>
    </row>
    <row r="4232" spans="2:18" ht="15.75" customHeight="1">
      <c r="B4232" s="54">
        <v>45979</v>
      </c>
      <c r="C4232" s="55" t="s">
        <v>37</v>
      </c>
      <c r="D4232" s="55">
        <v>2025</v>
      </c>
      <c r="E4232" s="56">
        <v>4</v>
      </c>
      <c r="F4232" s="58" t="s">
        <v>692</v>
      </c>
      <c r="G4232" s="57" t="s">
        <v>40</v>
      </c>
      <c r="H4232" s="58" t="s">
        <v>91</v>
      </c>
      <c r="I4232" s="59" t="s">
        <v>42</v>
      </c>
      <c r="J4232" s="96">
        <v>150</v>
      </c>
      <c r="K4232" s="60">
        <f t="shared" si="97"/>
        <v>600</v>
      </c>
      <c r="L4232" s="60"/>
      <c r="M4232" s="55" t="s">
        <v>51</v>
      </c>
      <c r="N4232" s="60">
        <f t="shared" si="100"/>
        <v>600</v>
      </c>
      <c r="O4232" s="54">
        <v>45993</v>
      </c>
      <c r="P4232" s="97">
        <v>12679</v>
      </c>
      <c r="R4232" t="str">
        <f t="shared" si="102"/>
        <v>Nov/25</v>
      </c>
    </row>
    <row r="4233" spans="2:18" ht="15.75" customHeight="1">
      <c r="B4233" s="54">
        <v>45979</v>
      </c>
      <c r="C4233" s="55" t="s">
        <v>37</v>
      </c>
      <c r="D4233" s="55">
        <v>2025</v>
      </c>
      <c r="E4233" s="56">
        <v>6</v>
      </c>
      <c r="F4233" s="58" t="s">
        <v>634</v>
      </c>
      <c r="G4233" s="57" t="s">
        <v>46</v>
      </c>
      <c r="H4233" s="58" t="s">
        <v>633</v>
      </c>
      <c r="I4233" s="59" t="s">
        <v>42</v>
      </c>
      <c r="J4233" s="96">
        <v>53.598300000000002</v>
      </c>
      <c r="K4233" s="60">
        <f t="shared" si="97"/>
        <v>321.58980000000003</v>
      </c>
      <c r="L4233" s="60"/>
      <c r="M4233" s="55" t="s">
        <v>51</v>
      </c>
      <c r="N4233" s="60">
        <f t="shared" si="100"/>
        <v>321.58980000000003</v>
      </c>
      <c r="O4233" s="54">
        <v>45986</v>
      </c>
      <c r="P4233" s="97">
        <v>51476</v>
      </c>
      <c r="R4233" t="str">
        <f t="shared" si="102"/>
        <v>Nov/25</v>
      </c>
    </row>
    <row r="4234" spans="2:18" ht="15.75" customHeight="1">
      <c r="B4234" s="54">
        <v>45979</v>
      </c>
      <c r="C4234" s="55" t="s">
        <v>37</v>
      </c>
      <c r="D4234" s="55">
        <v>2025</v>
      </c>
      <c r="E4234" s="56">
        <v>21</v>
      </c>
      <c r="F4234" s="58" t="s">
        <v>208</v>
      </c>
      <c r="G4234" s="57" t="s">
        <v>46</v>
      </c>
      <c r="H4234" s="58" t="s">
        <v>633</v>
      </c>
      <c r="I4234" s="59" t="s">
        <v>42</v>
      </c>
      <c r="J4234" s="96">
        <v>20.838999999999999</v>
      </c>
      <c r="K4234" s="60">
        <f t="shared" si="97"/>
        <v>437.61899999999997</v>
      </c>
      <c r="L4234" s="60"/>
      <c r="M4234" s="55" t="s">
        <v>51</v>
      </c>
      <c r="N4234" s="60">
        <f t="shared" si="100"/>
        <v>437.61899999999997</v>
      </c>
      <c r="O4234" s="54">
        <v>45986</v>
      </c>
      <c r="P4234" s="97">
        <v>51476</v>
      </c>
      <c r="R4234" t="str">
        <f t="shared" si="102"/>
        <v>Nov/25</v>
      </c>
    </row>
    <row r="4235" spans="2:18" ht="15.75" customHeight="1">
      <c r="B4235" s="54">
        <v>45979</v>
      </c>
      <c r="C4235" s="55" t="s">
        <v>37</v>
      </c>
      <c r="D4235" s="55">
        <v>2025</v>
      </c>
      <c r="E4235" s="56">
        <v>6</v>
      </c>
      <c r="F4235" s="58" t="s">
        <v>760</v>
      </c>
      <c r="G4235" s="57" t="s">
        <v>46</v>
      </c>
      <c r="H4235" s="58" t="s">
        <v>594</v>
      </c>
      <c r="I4235" s="59" t="s">
        <v>42</v>
      </c>
      <c r="J4235" s="96">
        <v>20.66</v>
      </c>
      <c r="K4235" s="60">
        <f t="shared" si="97"/>
        <v>123.96000000000001</v>
      </c>
      <c r="L4235" s="60"/>
      <c r="M4235" s="55" t="s">
        <v>51</v>
      </c>
      <c r="N4235" s="60">
        <f t="shared" si="100"/>
        <v>123.96000000000001</v>
      </c>
      <c r="O4235" s="54">
        <v>45993</v>
      </c>
      <c r="P4235" s="97">
        <v>1049515</v>
      </c>
      <c r="R4235" t="str">
        <f t="shared" si="102"/>
        <v>Nov/25</v>
      </c>
    </row>
    <row r="4236" spans="2:18" ht="15.75" customHeight="1">
      <c r="B4236" s="54">
        <v>45979</v>
      </c>
      <c r="C4236" s="55" t="s">
        <v>37</v>
      </c>
      <c r="D4236" s="55">
        <v>2025</v>
      </c>
      <c r="E4236" s="56">
        <v>6</v>
      </c>
      <c r="F4236" s="58" t="s">
        <v>172</v>
      </c>
      <c r="G4236" s="57" t="s">
        <v>46</v>
      </c>
      <c r="H4236" s="58" t="s">
        <v>594</v>
      </c>
      <c r="I4236" s="59" t="s">
        <v>42</v>
      </c>
      <c r="J4236" s="96">
        <v>20.93</v>
      </c>
      <c r="K4236" s="60">
        <f t="shared" si="97"/>
        <v>125.58</v>
      </c>
      <c r="L4236" s="60"/>
      <c r="M4236" s="55" t="s">
        <v>51</v>
      </c>
      <c r="N4236" s="60">
        <f t="shared" si="100"/>
        <v>125.58</v>
      </c>
      <c r="O4236" s="54">
        <v>45993</v>
      </c>
      <c r="P4236" s="97">
        <v>1049515</v>
      </c>
      <c r="R4236" t="str">
        <f t="shared" si="102"/>
        <v>Nov/25</v>
      </c>
    </row>
    <row r="4237" spans="2:18" ht="15.75" customHeight="1">
      <c r="B4237" s="54">
        <v>45979</v>
      </c>
      <c r="C4237" s="55" t="s">
        <v>37</v>
      </c>
      <c r="D4237" s="55">
        <v>2025</v>
      </c>
      <c r="E4237" s="56">
        <v>6</v>
      </c>
      <c r="F4237" s="58" t="s">
        <v>173</v>
      </c>
      <c r="G4237" s="57" t="s">
        <v>46</v>
      </c>
      <c r="H4237" s="58" t="s">
        <v>594</v>
      </c>
      <c r="I4237" s="59" t="s">
        <v>42</v>
      </c>
      <c r="J4237" s="96">
        <v>20.66</v>
      </c>
      <c r="K4237" s="60">
        <f t="shared" si="97"/>
        <v>123.96000000000001</v>
      </c>
      <c r="L4237" s="60"/>
      <c r="M4237" s="55" t="s">
        <v>51</v>
      </c>
      <c r="N4237" s="60">
        <f t="shared" si="100"/>
        <v>123.96000000000001</v>
      </c>
      <c r="O4237" s="54">
        <v>45993</v>
      </c>
      <c r="P4237" s="97">
        <v>1049515</v>
      </c>
      <c r="R4237" t="str">
        <f t="shared" si="102"/>
        <v>Nov/25</v>
      </c>
    </row>
    <row r="4238" spans="2:18" ht="15.75" customHeight="1">
      <c r="B4238" s="54">
        <v>45979</v>
      </c>
      <c r="C4238" s="55" t="s">
        <v>37</v>
      </c>
      <c r="D4238" s="55">
        <v>2025</v>
      </c>
      <c r="E4238" s="56">
        <v>12</v>
      </c>
      <c r="F4238" s="58" t="s">
        <v>67</v>
      </c>
      <c r="G4238" s="57" t="s">
        <v>46</v>
      </c>
      <c r="H4238" s="58" t="s">
        <v>790</v>
      </c>
      <c r="I4238" s="59" t="s">
        <v>42</v>
      </c>
      <c r="J4238" s="96">
        <v>24.46</v>
      </c>
      <c r="K4238" s="60">
        <f t="shared" si="97"/>
        <v>293.52</v>
      </c>
      <c r="L4238" s="60"/>
      <c r="M4238" s="55" t="s">
        <v>51</v>
      </c>
      <c r="N4238" s="60">
        <f t="shared" si="100"/>
        <v>293.52</v>
      </c>
      <c r="O4238" s="54">
        <v>45993</v>
      </c>
      <c r="P4238" s="97">
        <v>1499926</v>
      </c>
      <c r="R4238" t="str">
        <f t="shared" si="102"/>
        <v>Nov/25</v>
      </c>
    </row>
    <row r="4239" spans="2:18" ht="15.75" customHeight="1">
      <c r="B4239" s="54">
        <v>45979</v>
      </c>
      <c r="C4239" s="55" t="s">
        <v>37</v>
      </c>
      <c r="D4239" s="55">
        <v>2025</v>
      </c>
      <c r="E4239" s="56">
        <v>6</v>
      </c>
      <c r="F4239" s="58" t="s">
        <v>1273</v>
      </c>
      <c r="G4239" s="57" t="s">
        <v>46</v>
      </c>
      <c r="H4239" s="58" t="s">
        <v>790</v>
      </c>
      <c r="I4239" s="59" t="s">
        <v>42</v>
      </c>
      <c r="J4239" s="96">
        <v>17.260000000000002</v>
      </c>
      <c r="K4239" s="60">
        <f t="shared" ref="K4239:K4493" si="103">E4239*J4239</f>
        <v>103.56</v>
      </c>
      <c r="L4239" s="60"/>
      <c r="M4239" s="55" t="s">
        <v>51</v>
      </c>
      <c r="N4239" s="60">
        <f t="shared" si="100"/>
        <v>103.56</v>
      </c>
      <c r="O4239" s="54">
        <v>45993</v>
      </c>
      <c r="P4239" s="97">
        <v>1499926</v>
      </c>
      <c r="R4239" t="str">
        <f t="shared" si="102"/>
        <v>Nov/25</v>
      </c>
    </row>
    <row r="4240" spans="2:18" ht="15.75" customHeight="1">
      <c r="B4240" s="54">
        <v>45979</v>
      </c>
      <c r="C4240" s="55" t="s">
        <v>37</v>
      </c>
      <c r="D4240" s="55">
        <v>2025</v>
      </c>
      <c r="E4240" s="56">
        <v>8</v>
      </c>
      <c r="F4240" s="58" t="s">
        <v>95</v>
      </c>
      <c r="G4240" s="57" t="s">
        <v>40</v>
      </c>
      <c r="H4240" s="58" t="s">
        <v>223</v>
      </c>
      <c r="I4240" s="59" t="s">
        <v>42</v>
      </c>
      <c r="J4240" s="96">
        <v>44</v>
      </c>
      <c r="K4240" s="60">
        <f t="shared" si="103"/>
        <v>352</v>
      </c>
      <c r="L4240" s="60"/>
      <c r="M4240" s="55" t="s">
        <v>51</v>
      </c>
      <c r="N4240" s="60">
        <f t="shared" si="100"/>
        <v>352</v>
      </c>
      <c r="O4240" s="54">
        <v>46001</v>
      </c>
      <c r="P4240" s="97">
        <v>1074669</v>
      </c>
      <c r="R4240" t="str">
        <f t="shared" si="102"/>
        <v>Nov/25</v>
      </c>
    </row>
    <row r="4241" spans="2:18" ht="15.75" customHeight="1">
      <c r="B4241" s="54">
        <v>45979</v>
      </c>
      <c r="C4241" s="55" t="s">
        <v>37</v>
      </c>
      <c r="D4241" s="55">
        <v>2025</v>
      </c>
      <c r="E4241" s="56">
        <v>5</v>
      </c>
      <c r="F4241" s="58" t="s">
        <v>383</v>
      </c>
      <c r="G4241" s="57" t="s">
        <v>40</v>
      </c>
      <c r="H4241" s="58" t="s">
        <v>223</v>
      </c>
      <c r="I4241" s="59" t="s">
        <v>42</v>
      </c>
      <c r="J4241" s="96">
        <v>110</v>
      </c>
      <c r="K4241" s="60">
        <f t="shared" si="103"/>
        <v>550</v>
      </c>
      <c r="L4241" s="60"/>
      <c r="M4241" s="55" t="s">
        <v>51</v>
      </c>
      <c r="N4241" s="60">
        <f t="shared" si="100"/>
        <v>550</v>
      </c>
      <c r="O4241" s="54">
        <v>45986</v>
      </c>
      <c r="P4241" s="97">
        <v>1485719</v>
      </c>
      <c r="R4241" t="str">
        <f t="shared" si="102"/>
        <v>Nov/25</v>
      </c>
    </row>
    <row r="4242" spans="2:18" ht="15.75" customHeight="1">
      <c r="B4242" s="54">
        <v>45979</v>
      </c>
      <c r="C4242" s="55" t="s">
        <v>37</v>
      </c>
      <c r="D4242" s="55">
        <v>2025</v>
      </c>
      <c r="E4242" s="56">
        <v>96</v>
      </c>
      <c r="F4242" s="58" t="s">
        <v>668</v>
      </c>
      <c r="G4242" s="57" t="s">
        <v>96</v>
      </c>
      <c r="H4242" s="58" t="s">
        <v>223</v>
      </c>
      <c r="I4242" s="59" t="s">
        <v>42</v>
      </c>
      <c r="J4242" s="96">
        <v>6.99</v>
      </c>
      <c r="K4242" s="60">
        <f t="shared" si="103"/>
        <v>671.04</v>
      </c>
      <c r="L4242" s="60"/>
      <c r="M4242" s="55" t="s">
        <v>51</v>
      </c>
      <c r="N4242" s="60">
        <f t="shared" si="100"/>
        <v>671.04</v>
      </c>
      <c r="O4242" s="54">
        <v>45986</v>
      </c>
      <c r="P4242" s="97">
        <v>1485719</v>
      </c>
      <c r="R4242" t="str">
        <f t="shared" si="102"/>
        <v>Nov/25</v>
      </c>
    </row>
    <row r="4243" spans="2:18" ht="15.75" customHeight="1">
      <c r="B4243" s="54">
        <v>45979</v>
      </c>
      <c r="C4243" s="55" t="s">
        <v>37</v>
      </c>
      <c r="D4243" s="55">
        <v>2025</v>
      </c>
      <c r="E4243" s="56">
        <v>8</v>
      </c>
      <c r="F4243" s="58" t="s">
        <v>1274</v>
      </c>
      <c r="G4243" s="57" t="s">
        <v>96</v>
      </c>
      <c r="H4243" s="58" t="s">
        <v>223</v>
      </c>
      <c r="I4243" s="59" t="s">
        <v>42</v>
      </c>
      <c r="J4243" s="96">
        <v>6.99</v>
      </c>
      <c r="K4243" s="60">
        <f t="shared" si="103"/>
        <v>55.92</v>
      </c>
      <c r="L4243" s="60"/>
      <c r="M4243" s="55" t="s">
        <v>51</v>
      </c>
      <c r="N4243" s="60">
        <f t="shared" si="100"/>
        <v>55.92</v>
      </c>
      <c r="O4243" s="54">
        <v>45986</v>
      </c>
      <c r="P4243" s="97">
        <v>1485719</v>
      </c>
      <c r="R4243" t="str">
        <f t="shared" si="102"/>
        <v>Nov/25</v>
      </c>
    </row>
    <row r="4244" spans="2:18" ht="15.75" customHeight="1">
      <c r="B4244" s="54">
        <v>45979</v>
      </c>
      <c r="C4244" s="55" t="s">
        <v>37</v>
      </c>
      <c r="D4244" s="55">
        <v>2025</v>
      </c>
      <c r="E4244" s="56">
        <v>120</v>
      </c>
      <c r="F4244" s="58" t="s">
        <v>188</v>
      </c>
      <c r="G4244" s="57" t="s">
        <v>96</v>
      </c>
      <c r="H4244" s="58" t="s">
        <v>223</v>
      </c>
      <c r="I4244" s="59" t="s">
        <v>42</v>
      </c>
      <c r="J4244" s="96">
        <v>6.99</v>
      </c>
      <c r="K4244" s="60">
        <f t="shared" si="103"/>
        <v>838.80000000000007</v>
      </c>
      <c r="L4244" s="60"/>
      <c r="M4244" s="55" t="s">
        <v>51</v>
      </c>
      <c r="N4244" s="60">
        <f t="shared" si="100"/>
        <v>838.80000000000007</v>
      </c>
      <c r="O4244" s="54">
        <v>45986</v>
      </c>
      <c r="P4244" s="97">
        <v>1485719</v>
      </c>
      <c r="R4244" t="str">
        <f t="shared" si="102"/>
        <v>Nov/25</v>
      </c>
    </row>
    <row r="4245" spans="2:18" ht="15.75" customHeight="1">
      <c r="B4245" s="54">
        <v>45979</v>
      </c>
      <c r="C4245" s="55" t="s">
        <v>37</v>
      </c>
      <c r="D4245" s="55">
        <v>2025</v>
      </c>
      <c r="E4245" s="56">
        <v>36</v>
      </c>
      <c r="F4245" s="58" t="s">
        <v>191</v>
      </c>
      <c r="G4245" s="57" t="s">
        <v>96</v>
      </c>
      <c r="H4245" s="58" t="s">
        <v>223</v>
      </c>
      <c r="I4245" s="59" t="s">
        <v>42</v>
      </c>
      <c r="J4245" s="96">
        <v>6.99</v>
      </c>
      <c r="K4245" s="60">
        <f t="shared" si="103"/>
        <v>251.64000000000001</v>
      </c>
      <c r="L4245" s="60"/>
      <c r="M4245" s="55" t="s">
        <v>51</v>
      </c>
      <c r="N4245" s="60">
        <f t="shared" si="100"/>
        <v>251.64000000000001</v>
      </c>
      <c r="O4245" s="54">
        <v>45986</v>
      </c>
      <c r="P4245" s="97">
        <v>1485719</v>
      </c>
      <c r="R4245" t="str">
        <f t="shared" si="102"/>
        <v>Nov/25</v>
      </c>
    </row>
    <row r="4246" spans="2:18" ht="15.75" customHeight="1">
      <c r="B4246" s="54">
        <v>45979</v>
      </c>
      <c r="C4246" s="55" t="s">
        <v>37</v>
      </c>
      <c r="D4246" s="55">
        <v>2025</v>
      </c>
      <c r="E4246" s="56">
        <v>1</v>
      </c>
      <c r="F4246" s="58" t="s">
        <v>97</v>
      </c>
      <c r="G4246" s="57" t="s">
        <v>40</v>
      </c>
      <c r="H4246" s="58" t="s">
        <v>223</v>
      </c>
      <c r="I4246" s="59" t="s">
        <v>42</v>
      </c>
      <c r="J4246" s="96">
        <v>32</v>
      </c>
      <c r="K4246" s="60">
        <f t="shared" si="103"/>
        <v>32</v>
      </c>
      <c r="L4246" s="60"/>
      <c r="M4246" s="55" t="s">
        <v>51</v>
      </c>
      <c r="N4246" s="60">
        <f t="shared" si="100"/>
        <v>32</v>
      </c>
      <c r="O4246" s="54">
        <v>45986</v>
      </c>
      <c r="P4246" s="97">
        <v>1485719</v>
      </c>
      <c r="R4246" t="str">
        <f t="shared" si="102"/>
        <v>Nov/25</v>
      </c>
    </row>
    <row r="4247" spans="2:18" ht="15.75" customHeight="1">
      <c r="B4247" s="54">
        <v>45979</v>
      </c>
      <c r="C4247" s="55" t="s">
        <v>37</v>
      </c>
      <c r="D4247" s="55">
        <v>2025</v>
      </c>
      <c r="E4247" s="56">
        <v>4</v>
      </c>
      <c r="F4247" s="58" t="s">
        <v>642</v>
      </c>
      <c r="G4247" s="57" t="s">
        <v>46</v>
      </c>
      <c r="H4247" s="58" t="s">
        <v>223</v>
      </c>
      <c r="I4247" s="59" t="s">
        <v>42</v>
      </c>
      <c r="J4247" s="96">
        <v>52</v>
      </c>
      <c r="K4247" s="60">
        <f t="shared" si="103"/>
        <v>208</v>
      </c>
      <c r="L4247" s="60"/>
      <c r="M4247" s="55" t="s">
        <v>51</v>
      </c>
      <c r="N4247" s="60">
        <f t="shared" si="100"/>
        <v>208</v>
      </c>
      <c r="O4247" s="54">
        <v>45986</v>
      </c>
      <c r="P4247" s="97">
        <v>1485719</v>
      </c>
      <c r="R4247" t="str">
        <f t="shared" si="102"/>
        <v>Nov/25</v>
      </c>
    </row>
    <row r="4248" spans="2:18" ht="15.75" customHeight="1">
      <c r="B4248" s="54">
        <v>45979</v>
      </c>
      <c r="C4248" s="55" t="s">
        <v>37</v>
      </c>
      <c r="D4248" s="55">
        <v>2025</v>
      </c>
      <c r="E4248" s="56">
        <v>2</v>
      </c>
      <c r="F4248" s="58" t="s">
        <v>1275</v>
      </c>
      <c r="G4248" s="57" t="s">
        <v>46</v>
      </c>
      <c r="H4248" s="58" t="s">
        <v>223</v>
      </c>
      <c r="I4248" s="59" t="s">
        <v>42</v>
      </c>
      <c r="J4248" s="96">
        <v>17</v>
      </c>
      <c r="K4248" s="60">
        <f t="shared" si="103"/>
        <v>34</v>
      </c>
      <c r="L4248" s="60"/>
      <c r="M4248" s="55" t="s">
        <v>51</v>
      </c>
      <c r="N4248" s="60">
        <f t="shared" si="100"/>
        <v>34</v>
      </c>
      <c r="O4248" s="54">
        <v>45986</v>
      </c>
      <c r="P4248" s="97">
        <v>1485719</v>
      </c>
      <c r="R4248" t="str">
        <f t="shared" si="102"/>
        <v>Nov/25</v>
      </c>
    </row>
    <row r="4249" spans="2:18" ht="15.75" customHeight="1">
      <c r="B4249" s="54">
        <v>45979</v>
      </c>
      <c r="C4249" s="55" t="s">
        <v>37</v>
      </c>
      <c r="D4249" s="55">
        <v>2025</v>
      </c>
      <c r="E4249" s="56">
        <v>2</v>
      </c>
      <c r="F4249" s="58" t="s">
        <v>99</v>
      </c>
      <c r="G4249" s="57" t="s">
        <v>40</v>
      </c>
      <c r="H4249" s="58" t="s">
        <v>223</v>
      </c>
      <c r="I4249" s="59" t="s">
        <v>42</v>
      </c>
      <c r="J4249" s="96">
        <v>130</v>
      </c>
      <c r="K4249" s="60">
        <f t="shared" si="103"/>
        <v>260</v>
      </c>
      <c r="L4249" s="60"/>
      <c r="M4249" s="55" t="s">
        <v>51</v>
      </c>
      <c r="N4249" s="60">
        <f t="shared" si="100"/>
        <v>260</v>
      </c>
      <c r="O4249" s="54">
        <v>45986</v>
      </c>
      <c r="P4249" s="97">
        <v>1485719</v>
      </c>
      <c r="R4249" t="str">
        <f t="shared" si="102"/>
        <v>Nov/25</v>
      </c>
    </row>
    <row r="4250" spans="2:18" ht="15.75" customHeight="1">
      <c r="B4250" s="54">
        <v>45979</v>
      </c>
      <c r="C4250" s="55" t="s">
        <v>37</v>
      </c>
      <c r="D4250" s="55">
        <v>2025</v>
      </c>
      <c r="E4250" s="56">
        <v>2</v>
      </c>
      <c r="F4250" s="58" t="s">
        <v>916</v>
      </c>
      <c r="G4250" s="57" t="s">
        <v>40</v>
      </c>
      <c r="H4250" s="58" t="s">
        <v>667</v>
      </c>
      <c r="I4250" s="59" t="s">
        <v>42</v>
      </c>
      <c r="J4250" s="96">
        <v>48.99</v>
      </c>
      <c r="K4250" s="60">
        <f t="shared" si="103"/>
        <v>97.98</v>
      </c>
      <c r="L4250" s="60"/>
      <c r="M4250" s="55" t="s">
        <v>51</v>
      </c>
      <c r="N4250" s="60">
        <f t="shared" si="100"/>
        <v>97.98</v>
      </c>
      <c r="O4250" s="54">
        <v>45993</v>
      </c>
      <c r="P4250" s="97">
        <v>580774</v>
      </c>
      <c r="R4250" t="str">
        <f t="shared" si="102"/>
        <v>Nov/25</v>
      </c>
    </row>
    <row r="4251" spans="2:18" ht="15.75" customHeight="1">
      <c r="B4251" s="54">
        <v>45979</v>
      </c>
      <c r="C4251" s="55" t="s">
        <v>37</v>
      </c>
      <c r="D4251" s="55">
        <v>2025</v>
      </c>
      <c r="E4251" s="56">
        <v>2</v>
      </c>
      <c r="F4251" s="58" t="s">
        <v>1276</v>
      </c>
      <c r="G4251" s="57" t="s">
        <v>40</v>
      </c>
      <c r="H4251" s="58" t="s">
        <v>667</v>
      </c>
      <c r="I4251" s="59" t="s">
        <v>42</v>
      </c>
      <c r="J4251" s="96">
        <v>48.99</v>
      </c>
      <c r="K4251" s="60">
        <f t="shared" si="103"/>
        <v>97.98</v>
      </c>
      <c r="L4251" s="60"/>
      <c r="M4251" s="55" t="s">
        <v>51</v>
      </c>
      <c r="N4251" s="60">
        <f t="shared" si="100"/>
        <v>97.98</v>
      </c>
      <c r="O4251" s="54">
        <v>45993</v>
      </c>
      <c r="P4251" s="97">
        <v>580774</v>
      </c>
      <c r="R4251" t="str">
        <f t="shared" si="102"/>
        <v>Nov/25</v>
      </c>
    </row>
    <row r="4252" spans="2:18" ht="15.75" customHeight="1">
      <c r="B4252" s="54">
        <v>45979</v>
      </c>
      <c r="C4252" s="55" t="s">
        <v>37</v>
      </c>
      <c r="D4252" s="55">
        <v>2025</v>
      </c>
      <c r="E4252" s="56">
        <v>2</v>
      </c>
      <c r="F4252" s="58" t="s">
        <v>87</v>
      </c>
      <c r="G4252" s="57" t="s">
        <v>40</v>
      </c>
      <c r="H4252" s="58" t="s">
        <v>667</v>
      </c>
      <c r="I4252" s="59" t="s">
        <v>42</v>
      </c>
      <c r="J4252" s="96">
        <v>48.99</v>
      </c>
      <c r="K4252" s="60">
        <f t="shared" si="103"/>
        <v>97.98</v>
      </c>
      <c r="L4252" s="60"/>
      <c r="M4252" s="55" t="s">
        <v>51</v>
      </c>
      <c r="N4252" s="60">
        <f t="shared" si="100"/>
        <v>97.98</v>
      </c>
      <c r="O4252" s="54">
        <v>45993</v>
      </c>
      <c r="P4252" s="97">
        <v>580774</v>
      </c>
      <c r="R4252" t="str">
        <f t="shared" si="102"/>
        <v>Nov/25</v>
      </c>
    </row>
    <row r="4253" spans="2:18" ht="15.75" customHeight="1">
      <c r="B4253" s="54">
        <v>45979</v>
      </c>
      <c r="C4253" s="55" t="s">
        <v>37</v>
      </c>
      <c r="D4253" s="55">
        <v>2025</v>
      </c>
      <c r="E4253" s="56">
        <v>36</v>
      </c>
      <c r="F4253" s="58" t="s">
        <v>659</v>
      </c>
      <c r="G4253" s="57" t="s">
        <v>40</v>
      </c>
      <c r="H4253" s="58" t="s">
        <v>667</v>
      </c>
      <c r="I4253" s="59" t="s">
        <v>42</v>
      </c>
      <c r="J4253" s="96">
        <v>7.37</v>
      </c>
      <c r="K4253" s="60">
        <f t="shared" si="103"/>
        <v>265.32</v>
      </c>
      <c r="L4253" s="60"/>
      <c r="M4253" s="55" t="s">
        <v>51</v>
      </c>
      <c r="N4253" s="60">
        <f t="shared" si="100"/>
        <v>265.32</v>
      </c>
      <c r="O4253" s="54">
        <v>45993</v>
      </c>
      <c r="P4253" s="97">
        <v>580774</v>
      </c>
      <c r="R4253" t="str">
        <f t="shared" si="102"/>
        <v>Nov/25</v>
      </c>
    </row>
    <row r="4254" spans="2:18" ht="15.75" customHeight="1">
      <c r="B4254" s="54">
        <v>45979</v>
      </c>
      <c r="C4254" s="55" t="s">
        <v>37</v>
      </c>
      <c r="D4254" s="55">
        <v>2025</v>
      </c>
      <c r="E4254" s="56">
        <v>3</v>
      </c>
      <c r="F4254" s="58" t="s">
        <v>660</v>
      </c>
      <c r="G4254" s="57" t="s">
        <v>46</v>
      </c>
      <c r="H4254" s="58" t="s">
        <v>195</v>
      </c>
      <c r="I4254" s="59" t="s">
        <v>42</v>
      </c>
      <c r="J4254" s="96">
        <v>231.6</v>
      </c>
      <c r="K4254" s="60">
        <f t="shared" si="103"/>
        <v>694.8</v>
      </c>
      <c r="L4254" s="60"/>
      <c r="M4254" s="55" t="s">
        <v>51</v>
      </c>
      <c r="N4254" s="60">
        <f t="shared" si="100"/>
        <v>694.8</v>
      </c>
      <c r="O4254" s="54">
        <v>45989</v>
      </c>
      <c r="P4254" s="97">
        <v>323508</v>
      </c>
      <c r="R4254" t="str">
        <f t="shared" si="102"/>
        <v>Nov/25</v>
      </c>
    </row>
    <row r="4255" spans="2:18" ht="15.75" customHeight="1">
      <c r="B4255" s="54">
        <v>45980</v>
      </c>
      <c r="C4255" s="55" t="s">
        <v>37</v>
      </c>
      <c r="D4255" s="55">
        <v>2025</v>
      </c>
      <c r="E4255" s="56">
        <v>1</v>
      </c>
      <c r="F4255" s="51" t="s">
        <v>1277</v>
      </c>
      <c r="G4255" s="11" t="s">
        <v>104</v>
      </c>
      <c r="H4255" s="51" t="s">
        <v>113</v>
      </c>
      <c r="I4255" s="46" t="s">
        <v>55</v>
      </c>
      <c r="J4255" s="96">
        <v>1530</v>
      </c>
      <c r="K4255" s="60">
        <f t="shared" si="103"/>
        <v>1530</v>
      </c>
      <c r="L4255" s="60"/>
      <c r="M4255" s="55" t="s">
        <v>43</v>
      </c>
      <c r="N4255" s="60">
        <f t="shared" si="100"/>
        <v>1530</v>
      </c>
      <c r="O4255" s="54">
        <v>45980</v>
      </c>
      <c r="P4255" s="97">
        <v>0</v>
      </c>
      <c r="R4255" t="str">
        <f t="shared" si="102"/>
        <v>Nov/25</v>
      </c>
    </row>
    <row r="4256" spans="2:18" ht="15.75" customHeight="1">
      <c r="B4256" s="54">
        <v>45980</v>
      </c>
      <c r="C4256" s="55" t="s">
        <v>37</v>
      </c>
      <c r="D4256" s="55">
        <v>2025</v>
      </c>
      <c r="E4256" s="56">
        <v>1</v>
      </c>
      <c r="F4256" s="51" t="s">
        <v>1278</v>
      </c>
      <c r="G4256" s="45" t="s">
        <v>104</v>
      </c>
      <c r="H4256" s="51" t="s">
        <v>116</v>
      </c>
      <c r="I4256" s="46" t="s">
        <v>55</v>
      </c>
      <c r="J4256" s="96">
        <v>1379</v>
      </c>
      <c r="K4256" s="60">
        <f t="shared" si="103"/>
        <v>1379</v>
      </c>
      <c r="L4256" s="60"/>
      <c r="M4256" s="55" t="s">
        <v>43</v>
      </c>
      <c r="N4256" s="60">
        <f t="shared" si="100"/>
        <v>1379</v>
      </c>
      <c r="O4256" s="54">
        <v>45980</v>
      </c>
      <c r="P4256" s="97">
        <v>0</v>
      </c>
      <c r="R4256" t="str">
        <f t="shared" si="102"/>
        <v>Nov/25</v>
      </c>
    </row>
    <row r="4257" spans="2:18" ht="15.75" customHeight="1">
      <c r="B4257" s="54">
        <v>45980</v>
      </c>
      <c r="C4257" s="55" t="s">
        <v>37</v>
      </c>
      <c r="D4257" s="55">
        <v>2025</v>
      </c>
      <c r="E4257" s="56">
        <v>1</v>
      </c>
      <c r="F4257" s="51" t="s">
        <v>1279</v>
      </c>
      <c r="G4257" s="45" t="s">
        <v>104</v>
      </c>
      <c r="H4257" s="51" t="s">
        <v>116</v>
      </c>
      <c r="I4257" s="46" t="s">
        <v>55</v>
      </c>
      <c r="J4257" s="96">
        <v>464.52</v>
      </c>
      <c r="K4257" s="60">
        <f t="shared" si="103"/>
        <v>464.52</v>
      </c>
      <c r="L4257" s="60"/>
      <c r="M4257" s="55" t="s">
        <v>43</v>
      </c>
      <c r="N4257" s="60">
        <f t="shared" si="100"/>
        <v>464.52</v>
      </c>
      <c r="O4257" s="54">
        <v>45980</v>
      </c>
      <c r="P4257" s="97">
        <v>0</v>
      </c>
      <c r="R4257" t="str">
        <f t="shared" si="102"/>
        <v>Nov/25</v>
      </c>
    </row>
    <row r="4258" spans="2:18" ht="15.75" customHeight="1">
      <c r="B4258" s="54">
        <v>45980</v>
      </c>
      <c r="C4258" s="55" t="s">
        <v>37</v>
      </c>
      <c r="D4258" s="55">
        <v>2025</v>
      </c>
      <c r="E4258" s="56">
        <v>1</v>
      </c>
      <c r="F4258" s="51" t="s">
        <v>1280</v>
      </c>
      <c r="G4258" s="45" t="s">
        <v>104</v>
      </c>
      <c r="H4258" s="51" t="s">
        <v>116</v>
      </c>
      <c r="I4258" s="46" t="s">
        <v>55</v>
      </c>
      <c r="J4258" s="96">
        <v>153</v>
      </c>
      <c r="K4258" s="60">
        <f t="shared" si="103"/>
        <v>153</v>
      </c>
      <c r="L4258" s="60"/>
      <c r="M4258" s="55" t="s">
        <v>43</v>
      </c>
      <c r="N4258" s="60">
        <f t="shared" si="100"/>
        <v>153</v>
      </c>
      <c r="O4258" s="54">
        <v>45980</v>
      </c>
      <c r="P4258" s="97">
        <v>0</v>
      </c>
      <c r="R4258" t="str">
        <f t="shared" si="102"/>
        <v>Nov/25</v>
      </c>
    </row>
    <row r="4259" spans="2:18" ht="15.75" customHeight="1">
      <c r="B4259" s="54">
        <v>45980</v>
      </c>
      <c r="C4259" s="55" t="s">
        <v>37</v>
      </c>
      <c r="D4259" s="55">
        <v>2025</v>
      </c>
      <c r="E4259" s="56">
        <v>1</v>
      </c>
      <c r="F4259" s="45" t="s">
        <v>1281</v>
      </c>
      <c r="G4259" s="45" t="s">
        <v>104</v>
      </c>
      <c r="H4259" s="51" t="s">
        <v>113</v>
      </c>
      <c r="I4259" s="46" t="s">
        <v>55</v>
      </c>
      <c r="J4259" s="96">
        <v>1149.82</v>
      </c>
      <c r="K4259" s="60">
        <f t="shared" si="103"/>
        <v>1149.82</v>
      </c>
      <c r="L4259" s="60"/>
      <c r="M4259" s="55" t="s">
        <v>43</v>
      </c>
      <c r="N4259" s="60">
        <f t="shared" si="100"/>
        <v>1149.82</v>
      </c>
      <c r="O4259" s="54">
        <v>45980</v>
      </c>
      <c r="P4259" s="97">
        <v>0</v>
      </c>
      <c r="R4259" t="str">
        <f t="shared" si="102"/>
        <v>Nov/25</v>
      </c>
    </row>
    <row r="4260" spans="2:18" ht="15.75" customHeight="1">
      <c r="B4260" s="54">
        <v>45980</v>
      </c>
      <c r="C4260" s="55" t="s">
        <v>37</v>
      </c>
      <c r="D4260" s="55">
        <v>2025</v>
      </c>
      <c r="E4260" s="56">
        <v>1</v>
      </c>
      <c r="F4260" s="45" t="s">
        <v>1282</v>
      </c>
      <c r="G4260" s="45" t="s">
        <v>104</v>
      </c>
      <c r="H4260" s="51" t="s">
        <v>113</v>
      </c>
      <c r="I4260" s="46" t="s">
        <v>55</v>
      </c>
      <c r="J4260" s="96">
        <v>984.12</v>
      </c>
      <c r="K4260" s="60">
        <f t="shared" si="103"/>
        <v>984.12</v>
      </c>
      <c r="L4260" s="60"/>
      <c r="M4260" s="55" t="s">
        <v>43</v>
      </c>
      <c r="N4260" s="60">
        <f t="shared" si="100"/>
        <v>984.12</v>
      </c>
      <c r="O4260" s="54">
        <v>45980</v>
      </c>
      <c r="P4260" s="97">
        <v>0</v>
      </c>
      <c r="R4260" t="str">
        <f t="shared" si="102"/>
        <v>Nov/25</v>
      </c>
    </row>
    <row r="4261" spans="2:18" ht="15.75" customHeight="1">
      <c r="B4261" s="54">
        <v>45980</v>
      </c>
      <c r="C4261" s="55" t="s">
        <v>37</v>
      </c>
      <c r="D4261" s="55">
        <v>2025</v>
      </c>
      <c r="E4261" s="56">
        <v>1</v>
      </c>
      <c r="F4261" s="45" t="s">
        <v>1283</v>
      </c>
      <c r="G4261" s="45" t="s">
        <v>104</v>
      </c>
      <c r="H4261" s="51" t="s">
        <v>116</v>
      </c>
      <c r="I4261" s="46" t="s">
        <v>55</v>
      </c>
      <c r="J4261" s="96">
        <v>1230.47</v>
      </c>
      <c r="K4261" s="60">
        <f t="shared" si="103"/>
        <v>1230.47</v>
      </c>
      <c r="L4261" s="60"/>
      <c r="M4261" s="55" t="s">
        <v>43</v>
      </c>
      <c r="N4261" s="60">
        <f t="shared" si="100"/>
        <v>1230.47</v>
      </c>
      <c r="O4261" s="54">
        <v>45980</v>
      </c>
      <c r="P4261" s="97">
        <v>0</v>
      </c>
      <c r="R4261" t="str">
        <f t="shared" si="102"/>
        <v>Nov/25</v>
      </c>
    </row>
    <row r="4262" spans="2:18" ht="15.75" customHeight="1">
      <c r="B4262" s="54">
        <v>45980</v>
      </c>
      <c r="C4262" s="55" t="s">
        <v>37</v>
      </c>
      <c r="D4262" s="55">
        <v>2025</v>
      </c>
      <c r="E4262" s="56">
        <v>1</v>
      </c>
      <c r="F4262" s="58" t="s">
        <v>811</v>
      </c>
      <c r="G4262" s="57" t="s">
        <v>108</v>
      </c>
      <c r="H4262" s="58" t="s">
        <v>159</v>
      </c>
      <c r="I4262" s="59" t="s">
        <v>42</v>
      </c>
      <c r="J4262" s="96">
        <v>700</v>
      </c>
      <c r="K4262" s="60">
        <f t="shared" si="103"/>
        <v>700</v>
      </c>
      <c r="L4262" s="60"/>
      <c r="M4262" s="55" t="s">
        <v>43</v>
      </c>
      <c r="N4262" s="60">
        <f t="shared" si="100"/>
        <v>700</v>
      </c>
      <c r="O4262" s="54">
        <v>45980</v>
      </c>
      <c r="P4262" s="97">
        <v>0</v>
      </c>
      <c r="R4262" t="str">
        <f t="shared" si="102"/>
        <v>Nov/25</v>
      </c>
    </row>
    <row r="4263" spans="2:18" ht="15.75" customHeight="1">
      <c r="B4263" s="54">
        <v>45980</v>
      </c>
      <c r="C4263" s="55" t="s">
        <v>37</v>
      </c>
      <c r="D4263" s="55">
        <v>2025</v>
      </c>
      <c r="E4263" s="56">
        <v>12</v>
      </c>
      <c r="F4263" s="58" t="s">
        <v>64</v>
      </c>
      <c r="G4263" s="57" t="s">
        <v>46</v>
      </c>
      <c r="H4263" s="58" t="s">
        <v>65</v>
      </c>
      <c r="I4263" s="59" t="s">
        <v>42</v>
      </c>
      <c r="J4263" s="96">
        <v>32.99</v>
      </c>
      <c r="K4263" s="60">
        <f t="shared" si="103"/>
        <v>395.88</v>
      </c>
      <c r="L4263" s="60"/>
      <c r="M4263" s="55" t="s">
        <v>43</v>
      </c>
      <c r="N4263" s="60">
        <f t="shared" si="100"/>
        <v>395.88</v>
      </c>
      <c r="O4263" s="54">
        <v>45991</v>
      </c>
      <c r="P4263" s="97">
        <v>26130</v>
      </c>
      <c r="R4263" t="str">
        <f t="shared" si="102"/>
        <v>Nov/25</v>
      </c>
    </row>
    <row r="4264" spans="2:18" ht="15.75" customHeight="1">
      <c r="B4264" s="54">
        <v>45980</v>
      </c>
      <c r="C4264" s="55" t="s">
        <v>37</v>
      </c>
      <c r="D4264" s="55">
        <v>2025</v>
      </c>
      <c r="E4264" s="56">
        <v>5</v>
      </c>
      <c r="F4264" s="58" t="s">
        <v>66</v>
      </c>
      <c r="G4264" s="57" t="s">
        <v>46</v>
      </c>
      <c r="H4264" s="58" t="s">
        <v>65</v>
      </c>
      <c r="I4264" s="59" t="s">
        <v>42</v>
      </c>
      <c r="J4264" s="96">
        <v>27.99</v>
      </c>
      <c r="K4264" s="60">
        <f t="shared" si="103"/>
        <v>139.94999999999999</v>
      </c>
      <c r="L4264" s="60"/>
      <c r="M4264" s="55" t="s">
        <v>43</v>
      </c>
      <c r="N4264" s="60">
        <f t="shared" si="100"/>
        <v>139.94999999999999</v>
      </c>
      <c r="O4264" s="54">
        <v>45991</v>
      </c>
      <c r="P4264" s="97">
        <v>26130</v>
      </c>
      <c r="R4264" t="str">
        <f t="shared" si="102"/>
        <v>Nov/25</v>
      </c>
    </row>
    <row r="4265" spans="2:18" ht="15.75" customHeight="1">
      <c r="B4265" s="54">
        <v>45980</v>
      </c>
      <c r="C4265" s="55" t="s">
        <v>37</v>
      </c>
      <c r="D4265" s="55">
        <v>2025</v>
      </c>
      <c r="E4265" s="56">
        <v>5</v>
      </c>
      <c r="F4265" s="58" t="s">
        <v>1201</v>
      </c>
      <c r="G4265" s="57" t="s">
        <v>46</v>
      </c>
      <c r="H4265" s="58" t="s">
        <v>65</v>
      </c>
      <c r="I4265" s="59" t="s">
        <v>42</v>
      </c>
      <c r="J4265" s="96">
        <v>29.99</v>
      </c>
      <c r="K4265" s="60">
        <f t="shared" si="103"/>
        <v>149.94999999999999</v>
      </c>
      <c r="L4265" s="60"/>
      <c r="M4265" s="55" t="s">
        <v>43</v>
      </c>
      <c r="N4265" s="60">
        <f t="shared" si="100"/>
        <v>149.94999999999999</v>
      </c>
      <c r="O4265" s="54">
        <v>45991</v>
      </c>
      <c r="P4265" s="97">
        <v>26130</v>
      </c>
      <c r="R4265" t="str">
        <f t="shared" si="102"/>
        <v>Nov/25</v>
      </c>
    </row>
    <row r="4266" spans="2:18" ht="15.75" customHeight="1">
      <c r="B4266" s="54">
        <v>45980</v>
      </c>
      <c r="C4266" s="55" t="s">
        <v>37</v>
      </c>
      <c r="D4266" s="55">
        <v>2025</v>
      </c>
      <c r="E4266" s="56">
        <v>3</v>
      </c>
      <c r="F4266" s="58" t="s">
        <v>1036</v>
      </c>
      <c r="G4266" s="57" t="s">
        <v>46</v>
      </c>
      <c r="H4266" s="58" t="s">
        <v>65</v>
      </c>
      <c r="I4266" s="59" t="s">
        <v>42</v>
      </c>
      <c r="J4266" s="96">
        <v>35.99</v>
      </c>
      <c r="K4266" s="60">
        <f t="shared" si="103"/>
        <v>107.97</v>
      </c>
      <c r="L4266" s="60"/>
      <c r="M4266" s="55" t="s">
        <v>43</v>
      </c>
      <c r="N4266" s="60">
        <f t="shared" si="100"/>
        <v>107.97</v>
      </c>
      <c r="O4266" s="54">
        <v>45991</v>
      </c>
      <c r="P4266" s="97">
        <v>26130</v>
      </c>
      <c r="R4266" t="str">
        <f t="shared" si="102"/>
        <v>Nov/25</v>
      </c>
    </row>
    <row r="4267" spans="2:18" ht="15.75" customHeight="1">
      <c r="B4267" s="54">
        <v>45980</v>
      </c>
      <c r="C4267" s="55" t="s">
        <v>37</v>
      </c>
      <c r="D4267" s="55">
        <v>2025</v>
      </c>
      <c r="E4267" s="56">
        <v>8</v>
      </c>
      <c r="F4267" s="58" t="s">
        <v>81</v>
      </c>
      <c r="G4267" s="57" t="s">
        <v>77</v>
      </c>
      <c r="H4267" s="58" t="s">
        <v>78</v>
      </c>
      <c r="I4267" s="59" t="s">
        <v>42</v>
      </c>
      <c r="J4267" s="96">
        <v>510</v>
      </c>
      <c r="K4267" s="60">
        <f t="shared" si="103"/>
        <v>4080</v>
      </c>
      <c r="L4267" s="60"/>
      <c r="M4267" s="55" t="s">
        <v>43</v>
      </c>
      <c r="N4267" s="60">
        <f t="shared" si="100"/>
        <v>4080</v>
      </c>
      <c r="O4267" s="54">
        <v>45985</v>
      </c>
      <c r="P4267" s="97">
        <v>0</v>
      </c>
      <c r="R4267" t="str">
        <f t="shared" si="102"/>
        <v>Nov/25</v>
      </c>
    </row>
    <row r="4268" spans="2:18" ht="15.75" customHeight="1">
      <c r="B4268" s="54">
        <v>45980</v>
      </c>
      <c r="C4268" s="55" t="s">
        <v>37</v>
      </c>
      <c r="D4268" s="55">
        <v>2025</v>
      </c>
      <c r="E4268" s="56">
        <v>1</v>
      </c>
      <c r="F4268" s="58" t="s">
        <v>75</v>
      </c>
      <c r="G4268" s="57" t="s">
        <v>77</v>
      </c>
      <c r="H4268" s="58" t="s">
        <v>78</v>
      </c>
      <c r="I4268" s="59" t="s">
        <v>42</v>
      </c>
      <c r="J4268" s="96">
        <v>435</v>
      </c>
      <c r="K4268" s="60">
        <f t="shared" si="103"/>
        <v>435</v>
      </c>
      <c r="L4268" s="60"/>
      <c r="M4268" s="55" t="s">
        <v>43</v>
      </c>
      <c r="N4268" s="60">
        <f t="shared" si="100"/>
        <v>435</v>
      </c>
      <c r="O4268" s="54">
        <v>45985</v>
      </c>
      <c r="P4268" s="97">
        <v>0</v>
      </c>
      <c r="R4268" t="str">
        <f t="shared" si="102"/>
        <v>Nov/25</v>
      </c>
    </row>
    <row r="4269" spans="2:18" ht="15.75" customHeight="1">
      <c r="B4269" s="54">
        <v>45980</v>
      </c>
      <c r="C4269" s="55" t="s">
        <v>37</v>
      </c>
      <c r="D4269" s="55">
        <v>2025</v>
      </c>
      <c r="E4269" s="56">
        <v>14</v>
      </c>
      <c r="F4269" s="58" t="s">
        <v>228</v>
      </c>
      <c r="G4269" s="57" t="s">
        <v>93</v>
      </c>
      <c r="H4269" s="58" t="s">
        <v>499</v>
      </c>
      <c r="I4269" s="59" t="s">
        <v>42</v>
      </c>
      <c r="J4269" s="96">
        <v>26.46</v>
      </c>
      <c r="K4269" s="60">
        <f t="shared" si="103"/>
        <v>370.44</v>
      </c>
      <c r="L4269" s="60"/>
      <c r="M4269" s="55" t="s">
        <v>43</v>
      </c>
      <c r="N4269" s="60">
        <f t="shared" si="100"/>
        <v>370.44</v>
      </c>
      <c r="O4269" s="54">
        <v>46001</v>
      </c>
      <c r="P4269" s="97">
        <v>80702</v>
      </c>
      <c r="R4269" t="str">
        <f t="shared" si="102"/>
        <v>Nov/25</v>
      </c>
    </row>
    <row r="4270" spans="2:18" ht="15.75" customHeight="1">
      <c r="B4270" s="54">
        <v>45980</v>
      </c>
      <c r="C4270" s="55" t="s">
        <v>37</v>
      </c>
      <c r="D4270" s="55">
        <v>2025</v>
      </c>
      <c r="E4270" s="56">
        <v>4</v>
      </c>
      <c r="F4270" s="58" t="s">
        <v>202</v>
      </c>
      <c r="G4270" s="57" t="s">
        <v>93</v>
      </c>
      <c r="H4270" s="58" t="s">
        <v>499</v>
      </c>
      <c r="I4270" s="59" t="s">
        <v>42</v>
      </c>
      <c r="J4270" s="96">
        <v>100.68</v>
      </c>
      <c r="K4270" s="60">
        <f t="shared" si="103"/>
        <v>402.72</v>
      </c>
      <c r="L4270" s="60"/>
      <c r="M4270" s="55" t="s">
        <v>43</v>
      </c>
      <c r="N4270" s="60">
        <f t="shared" si="100"/>
        <v>402.72</v>
      </c>
      <c r="O4270" s="54">
        <v>46001</v>
      </c>
      <c r="P4270" s="97">
        <v>80702</v>
      </c>
      <c r="R4270" t="str">
        <f t="shared" si="102"/>
        <v>Nov/25</v>
      </c>
    </row>
    <row r="4271" spans="2:18" ht="15.75" customHeight="1">
      <c r="B4271" s="54">
        <v>45980</v>
      </c>
      <c r="C4271" s="55" t="s">
        <v>37</v>
      </c>
      <c r="D4271" s="55">
        <v>2025</v>
      </c>
      <c r="E4271" s="56">
        <v>2</v>
      </c>
      <c r="F4271" s="58" t="s">
        <v>235</v>
      </c>
      <c r="G4271" s="57" t="s">
        <v>93</v>
      </c>
      <c r="H4271" s="58" t="s">
        <v>499</v>
      </c>
      <c r="I4271" s="59" t="s">
        <v>42</v>
      </c>
      <c r="J4271" s="96">
        <v>35.78</v>
      </c>
      <c r="K4271" s="60">
        <f t="shared" si="103"/>
        <v>71.56</v>
      </c>
      <c r="L4271" s="60"/>
      <c r="M4271" s="55" t="s">
        <v>43</v>
      </c>
      <c r="N4271" s="60">
        <f t="shared" si="100"/>
        <v>71.56</v>
      </c>
      <c r="O4271" s="54">
        <v>46001</v>
      </c>
      <c r="P4271" s="97">
        <v>80702</v>
      </c>
      <c r="R4271" t="str">
        <f t="shared" si="102"/>
        <v>Nov/25</v>
      </c>
    </row>
    <row r="4272" spans="2:18" ht="15.75" customHeight="1">
      <c r="B4272" s="54">
        <v>45980</v>
      </c>
      <c r="C4272" s="55" t="s">
        <v>37</v>
      </c>
      <c r="D4272" s="55">
        <v>2025</v>
      </c>
      <c r="E4272" s="56">
        <v>3</v>
      </c>
      <c r="F4272" s="58" t="s">
        <v>204</v>
      </c>
      <c r="G4272" s="57" t="s">
        <v>93</v>
      </c>
      <c r="H4272" s="58" t="s">
        <v>499</v>
      </c>
      <c r="I4272" s="59" t="s">
        <v>42</v>
      </c>
      <c r="J4272" s="96">
        <v>102.44</v>
      </c>
      <c r="K4272" s="60">
        <f t="shared" si="103"/>
        <v>307.32</v>
      </c>
      <c r="L4272" s="60"/>
      <c r="M4272" s="55" t="s">
        <v>43</v>
      </c>
      <c r="N4272" s="60">
        <f t="shared" si="100"/>
        <v>307.32</v>
      </c>
      <c r="O4272" s="54">
        <v>46001</v>
      </c>
      <c r="P4272" s="97">
        <v>80702</v>
      </c>
      <c r="R4272" t="str">
        <f t="shared" si="102"/>
        <v>Nov/25</v>
      </c>
    </row>
    <row r="4273" spans="2:18" ht="15.75" customHeight="1">
      <c r="B4273" s="54">
        <v>45980</v>
      </c>
      <c r="C4273" s="55" t="s">
        <v>37</v>
      </c>
      <c r="D4273" s="55">
        <v>2025</v>
      </c>
      <c r="E4273" s="56">
        <v>8</v>
      </c>
      <c r="F4273" s="58" t="s">
        <v>205</v>
      </c>
      <c r="G4273" s="57" t="s">
        <v>93</v>
      </c>
      <c r="H4273" s="58" t="s">
        <v>499</v>
      </c>
      <c r="I4273" s="59" t="s">
        <v>42</v>
      </c>
      <c r="J4273" s="96">
        <v>289</v>
      </c>
      <c r="K4273" s="60">
        <f t="shared" si="103"/>
        <v>2312</v>
      </c>
      <c r="L4273" s="60"/>
      <c r="M4273" s="55" t="s">
        <v>43</v>
      </c>
      <c r="N4273" s="60">
        <f t="shared" si="100"/>
        <v>2312</v>
      </c>
      <c r="O4273" s="54">
        <v>46001</v>
      </c>
      <c r="P4273" s="97">
        <v>80702</v>
      </c>
      <c r="R4273" t="str">
        <f t="shared" si="102"/>
        <v>Nov/25</v>
      </c>
    </row>
    <row r="4274" spans="2:18" ht="15.75" customHeight="1">
      <c r="B4274" s="54">
        <v>45980</v>
      </c>
      <c r="C4274" s="55" t="s">
        <v>37</v>
      </c>
      <c r="D4274" s="55">
        <v>2025</v>
      </c>
      <c r="E4274" s="56">
        <v>2</v>
      </c>
      <c r="F4274" s="58" t="s">
        <v>820</v>
      </c>
      <c r="G4274" s="57" t="s">
        <v>46</v>
      </c>
      <c r="H4274" s="58" t="s">
        <v>1050</v>
      </c>
      <c r="I4274" s="59" t="s">
        <v>42</v>
      </c>
      <c r="J4274" s="96">
        <v>231.6</v>
      </c>
      <c r="K4274" s="60">
        <f t="shared" si="103"/>
        <v>463.2</v>
      </c>
      <c r="L4274" s="60"/>
      <c r="M4274" s="55" t="s">
        <v>51</v>
      </c>
      <c r="N4274" s="60">
        <f t="shared" si="100"/>
        <v>463.2</v>
      </c>
      <c r="O4274" s="54">
        <v>45992</v>
      </c>
      <c r="P4274" s="97">
        <v>323737</v>
      </c>
      <c r="R4274" t="str">
        <f t="shared" si="102"/>
        <v>Nov/25</v>
      </c>
    </row>
    <row r="4275" spans="2:18" ht="15.75" customHeight="1">
      <c r="B4275" s="54">
        <v>45980</v>
      </c>
      <c r="C4275" s="55" t="s">
        <v>37</v>
      </c>
      <c r="D4275" s="55">
        <v>2025</v>
      </c>
      <c r="E4275" s="56">
        <v>9.6</v>
      </c>
      <c r="F4275" s="58" t="s">
        <v>1256</v>
      </c>
      <c r="G4275" s="57" t="s">
        <v>46</v>
      </c>
      <c r="H4275" s="58" t="s">
        <v>231</v>
      </c>
      <c r="I4275" s="59" t="s">
        <v>42</v>
      </c>
      <c r="J4275" s="96">
        <v>34.1</v>
      </c>
      <c r="K4275" s="60">
        <f t="shared" si="103"/>
        <v>327.36</v>
      </c>
      <c r="L4275" s="60"/>
      <c r="M4275" s="55" t="s">
        <v>51</v>
      </c>
      <c r="N4275" s="60">
        <f t="shared" si="100"/>
        <v>327.36</v>
      </c>
      <c r="O4275" s="54">
        <v>46001</v>
      </c>
      <c r="P4275" s="97">
        <v>1074669</v>
      </c>
      <c r="R4275" t="str">
        <f t="shared" si="102"/>
        <v>Nov/25</v>
      </c>
    </row>
    <row r="4276" spans="2:18" ht="15.75" customHeight="1">
      <c r="B4276" s="54">
        <v>45980</v>
      </c>
      <c r="C4276" s="55" t="s">
        <v>37</v>
      </c>
      <c r="D4276" s="55">
        <v>2025</v>
      </c>
      <c r="E4276" s="56">
        <v>60</v>
      </c>
      <c r="F4276" s="58" t="s">
        <v>1284</v>
      </c>
      <c r="G4276" s="57" t="s">
        <v>108</v>
      </c>
      <c r="H4276" s="58" t="s">
        <v>1285</v>
      </c>
      <c r="I4276" s="59" t="s">
        <v>42</v>
      </c>
      <c r="J4276" s="96">
        <v>2.8</v>
      </c>
      <c r="K4276" s="60">
        <f t="shared" si="103"/>
        <v>168</v>
      </c>
      <c r="L4276" s="60"/>
      <c r="M4276" s="55" t="s">
        <v>43</v>
      </c>
      <c r="N4276" s="60">
        <f t="shared" si="100"/>
        <v>168</v>
      </c>
      <c r="O4276" s="54">
        <v>45980</v>
      </c>
      <c r="P4276" s="97">
        <v>0</v>
      </c>
      <c r="R4276" t="str">
        <f t="shared" si="102"/>
        <v>Nov/25</v>
      </c>
    </row>
    <row r="4277" spans="2:18" ht="15.75" customHeight="1">
      <c r="B4277" s="54">
        <v>45980</v>
      </c>
      <c r="C4277" s="55" t="s">
        <v>37</v>
      </c>
      <c r="D4277" s="55">
        <v>2025</v>
      </c>
      <c r="E4277" s="56">
        <v>1</v>
      </c>
      <c r="F4277" s="58" t="s">
        <v>271</v>
      </c>
      <c r="G4277" s="57" t="s">
        <v>46</v>
      </c>
      <c r="H4277" s="58" t="s">
        <v>369</v>
      </c>
      <c r="I4277" s="59" t="s">
        <v>42</v>
      </c>
      <c r="J4277" s="96">
        <v>81.53</v>
      </c>
      <c r="K4277" s="60">
        <f t="shared" si="103"/>
        <v>81.53</v>
      </c>
      <c r="L4277" s="60"/>
      <c r="M4277" s="55" t="s">
        <v>43</v>
      </c>
      <c r="N4277" s="60">
        <f t="shared" si="100"/>
        <v>81.53</v>
      </c>
      <c r="O4277" s="54">
        <v>45980</v>
      </c>
      <c r="P4277" s="97">
        <v>0</v>
      </c>
      <c r="R4277" t="str">
        <f t="shared" si="102"/>
        <v>Nov/25</v>
      </c>
    </row>
    <row r="4278" spans="2:18" ht="15.75" customHeight="1">
      <c r="B4278" s="54">
        <v>45980</v>
      </c>
      <c r="C4278" s="55" t="s">
        <v>37</v>
      </c>
      <c r="D4278" s="55">
        <v>2025</v>
      </c>
      <c r="E4278" s="56">
        <v>1</v>
      </c>
      <c r="F4278" s="58" t="s">
        <v>1286</v>
      </c>
      <c r="G4278" s="57" t="s">
        <v>61</v>
      </c>
      <c r="H4278" s="58" t="s">
        <v>1287</v>
      </c>
      <c r="I4278" s="59" t="s">
        <v>42</v>
      </c>
      <c r="J4278" s="96">
        <v>58.7</v>
      </c>
      <c r="K4278" s="60">
        <f t="shared" si="103"/>
        <v>58.7</v>
      </c>
      <c r="L4278" s="60"/>
      <c r="M4278" s="55" t="s">
        <v>43</v>
      </c>
      <c r="N4278" s="60">
        <f t="shared" si="100"/>
        <v>58.7</v>
      </c>
      <c r="O4278" s="54">
        <v>45980</v>
      </c>
      <c r="P4278" s="97">
        <v>0</v>
      </c>
      <c r="R4278" t="str">
        <f t="shared" si="102"/>
        <v>Nov/25</v>
      </c>
    </row>
    <row r="4279" spans="2:18" ht="15.75" customHeight="1">
      <c r="B4279" s="54">
        <v>45980</v>
      </c>
      <c r="C4279" s="55" t="s">
        <v>37</v>
      </c>
      <c r="D4279" s="55">
        <v>2025</v>
      </c>
      <c r="E4279" s="56">
        <v>5</v>
      </c>
      <c r="F4279" s="58" t="s">
        <v>1288</v>
      </c>
      <c r="G4279" s="57" t="s">
        <v>96</v>
      </c>
      <c r="H4279" s="58" t="s">
        <v>1269</v>
      </c>
      <c r="I4279" s="59" t="s">
        <v>42</v>
      </c>
      <c r="J4279" s="96">
        <v>42.98</v>
      </c>
      <c r="K4279" s="60">
        <f t="shared" si="103"/>
        <v>214.89999999999998</v>
      </c>
      <c r="L4279" s="60"/>
      <c r="M4279" s="55" t="s">
        <v>43</v>
      </c>
      <c r="N4279" s="60">
        <f t="shared" si="100"/>
        <v>214.89999999999998</v>
      </c>
      <c r="O4279" s="54">
        <v>45988</v>
      </c>
      <c r="P4279" s="97">
        <v>0</v>
      </c>
      <c r="R4279" t="str">
        <f t="shared" si="102"/>
        <v>Nov/25</v>
      </c>
    </row>
    <row r="4280" spans="2:18" ht="15.75" customHeight="1">
      <c r="B4280" s="54">
        <v>45981</v>
      </c>
      <c r="C4280" s="55" t="s">
        <v>37</v>
      </c>
      <c r="D4280" s="55">
        <v>2025</v>
      </c>
      <c r="E4280" s="56">
        <v>4</v>
      </c>
      <c r="F4280" s="58" t="s">
        <v>486</v>
      </c>
      <c r="G4280" s="57" t="s">
        <v>46</v>
      </c>
      <c r="H4280" s="58" t="s">
        <v>220</v>
      </c>
      <c r="I4280" s="59" t="s">
        <v>42</v>
      </c>
      <c r="J4280" s="96">
        <v>6</v>
      </c>
      <c r="K4280" s="60">
        <f t="shared" si="103"/>
        <v>24</v>
      </c>
      <c r="L4280" s="60"/>
      <c r="M4280" s="55" t="s">
        <v>43</v>
      </c>
      <c r="N4280" s="60">
        <f t="shared" si="100"/>
        <v>24</v>
      </c>
      <c r="O4280" s="54">
        <v>45991</v>
      </c>
      <c r="P4280" s="97">
        <v>29016</v>
      </c>
      <c r="R4280" t="str">
        <f t="shared" si="102"/>
        <v>Nov/25</v>
      </c>
    </row>
    <row r="4281" spans="2:18" ht="15.75" customHeight="1">
      <c r="B4281" s="54">
        <v>45981</v>
      </c>
      <c r="C4281" s="55" t="s">
        <v>37</v>
      </c>
      <c r="D4281" s="55">
        <v>2025</v>
      </c>
      <c r="E4281" s="56">
        <v>1</v>
      </c>
      <c r="F4281" s="58" t="s">
        <v>1147</v>
      </c>
      <c r="G4281" s="57" t="s">
        <v>46</v>
      </c>
      <c r="H4281" s="58" t="s">
        <v>220</v>
      </c>
      <c r="I4281" s="59" t="s">
        <v>42</v>
      </c>
      <c r="J4281" s="96">
        <v>1.8</v>
      </c>
      <c r="K4281" s="60">
        <f t="shared" si="103"/>
        <v>1.8</v>
      </c>
      <c r="L4281" s="60"/>
      <c r="M4281" s="55" t="s">
        <v>43</v>
      </c>
      <c r="N4281" s="60">
        <f t="shared" si="100"/>
        <v>1.8</v>
      </c>
      <c r="O4281" s="54">
        <v>45991</v>
      </c>
      <c r="P4281" s="97">
        <v>29016</v>
      </c>
      <c r="R4281" t="str">
        <f t="shared" si="102"/>
        <v>Nov/25</v>
      </c>
    </row>
    <row r="4282" spans="2:18" ht="15.75" customHeight="1">
      <c r="B4282" s="54">
        <v>45981</v>
      </c>
      <c r="C4282" s="55" t="s">
        <v>37</v>
      </c>
      <c r="D4282" s="55">
        <v>2025</v>
      </c>
      <c r="E4282" s="56">
        <v>2</v>
      </c>
      <c r="F4282" s="58" t="s">
        <v>391</v>
      </c>
      <c r="G4282" s="57" t="s">
        <v>46</v>
      </c>
      <c r="H4282" s="58" t="s">
        <v>220</v>
      </c>
      <c r="I4282" s="59" t="s">
        <v>42</v>
      </c>
      <c r="J4282" s="96">
        <v>4</v>
      </c>
      <c r="K4282" s="60">
        <f t="shared" si="103"/>
        <v>8</v>
      </c>
      <c r="L4282" s="60"/>
      <c r="M4282" s="55" t="s">
        <v>43</v>
      </c>
      <c r="N4282" s="60">
        <f t="shared" si="100"/>
        <v>8</v>
      </c>
      <c r="O4282" s="54">
        <v>45991</v>
      </c>
      <c r="P4282" s="97">
        <v>29016</v>
      </c>
      <c r="R4282" t="str">
        <f t="shared" si="102"/>
        <v>Nov/25</v>
      </c>
    </row>
    <row r="4283" spans="2:18" ht="15.75" customHeight="1">
      <c r="B4283" s="54">
        <v>45981</v>
      </c>
      <c r="C4283" s="55" t="s">
        <v>37</v>
      </c>
      <c r="D4283" s="55">
        <v>2025</v>
      </c>
      <c r="E4283" s="56">
        <v>1</v>
      </c>
      <c r="F4283" s="58" t="s">
        <v>455</v>
      </c>
      <c r="G4283" s="57" t="s">
        <v>46</v>
      </c>
      <c r="H4283" s="58" t="s">
        <v>220</v>
      </c>
      <c r="I4283" s="59" t="s">
        <v>42</v>
      </c>
      <c r="J4283" s="96">
        <v>3.5</v>
      </c>
      <c r="K4283" s="60">
        <f t="shared" si="103"/>
        <v>3.5</v>
      </c>
      <c r="L4283" s="60"/>
      <c r="M4283" s="55" t="s">
        <v>43</v>
      </c>
      <c r="N4283" s="60">
        <f t="shared" si="100"/>
        <v>3.5</v>
      </c>
      <c r="O4283" s="54">
        <v>45991</v>
      </c>
      <c r="P4283" s="97">
        <v>29016</v>
      </c>
      <c r="R4283" t="str">
        <f t="shared" si="102"/>
        <v>Nov/25</v>
      </c>
    </row>
    <row r="4284" spans="2:18" ht="15.75" customHeight="1">
      <c r="B4284" s="54">
        <v>45981</v>
      </c>
      <c r="C4284" s="55" t="s">
        <v>37</v>
      </c>
      <c r="D4284" s="55">
        <v>2025</v>
      </c>
      <c r="E4284" s="56">
        <v>6</v>
      </c>
      <c r="F4284" s="58" t="s">
        <v>836</v>
      </c>
      <c r="G4284" s="57" t="s">
        <v>40</v>
      </c>
      <c r="H4284" s="58" t="s">
        <v>220</v>
      </c>
      <c r="I4284" s="59" t="s">
        <v>42</v>
      </c>
      <c r="J4284" s="96">
        <v>0.8</v>
      </c>
      <c r="K4284" s="60">
        <f t="shared" si="103"/>
        <v>4.8000000000000007</v>
      </c>
      <c r="L4284" s="60"/>
      <c r="M4284" s="55" t="s">
        <v>43</v>
      </c>
      <c r="N4284" s="60">
        <f t="shared" si="100"/>
        <v>4.8000000000000007</v>
      </c>
      <c r="O4284" s="54">
        <v>45991</v>
      </c>
      <c r="P4284" s="97">
        <v>29016</v>
      </c>
      <c r="R4284" t="str">
        <f t="shared" si="102"/>
        <v>Nov/25</v>
      </c>
    </row>
    <row r="4285" spans="2:18" ht="15.75" customHeight="1">
      <c r="B4285" s="54">
        <v>45981</v>
      </c>
      <c r="C4285" s="55" t="s">
        <v>37</v>
      </c>
      <c r="D4285" s="55">
        <v>2025</v>
      </c>
      <c r="E4285" s="56">
        <v>6</v>
      </c>
      <c r="F4285" s="58" t="s">
        <v>985</v>
      </c>
      <c r="G4285" s="57" t="s">
        <v>40</v>
      </c>
      <c r="H4285" s="58" t="s">
        <v>220</v>
      </c>
      <c r="I4285" s="59" t="s">
        <v>42</v>
      </c>
      <c r="J4285" s="96">
        <v>3</v>
      </c>
      <c r="K4285" s="60">
        <f t="shared" si="103"/>
        <v>18</v>
      </c>
      <c r="L4285" s="60"/>
      <c r="M4285" s="55" t="s">
        <v>43</v>
      </c>
      <c r="N4285" s="60">
        <f t="shared" si="100"/>
        <v>18</v>
      </c>
      <c r="O4285" s="54">
        <v>45991</v>
      </c>
      <c r="P4285" s="97">
        <v>29016</v>
      </c>
      <c r="R4285" t="str">
        <f t="shared" si="102"/>
        <v>Nov/25</v>
      </c>
    </row>
    <row r="4286" spans="2:18" ht="15.75" customHeight="1">
      <c r="B4286" s="54">
        <v>45981</v>
      </c>
      <c r="C4286" s="55" t="s">
        <v>37</v>
      </c>
      <c r="D4286" s="55">
        <v>2025</v>
      </c>
      <c r="E4286" s="56">
        <v>4</v>
      </c>
      <c r="F4286" s="58" t="s">
        <v>355</v>
      </c>
      <c r="G4286" s="57" t="s">
        <v>40</v>
      </c>
      <c r="H4286" s="58" t="s">
        <v>220</v>
      </c>
      <c r="I4286" s="59" t="s">
        <v>42</v>
      </c>
      <c r="J4286" s="96">
        <v>100</v>
      </c>
      <c r="K4286" s="60">
        <f t="shared" si="103"/>
        <v>400</v>
      </c>
      <c r="L4286" s="60"/>
      <c r="M4286" s="55" t="s">
        <v>43</v>
      </c>
      <c r="N4286" s="60">
        <f t="shared" si="100"/>
        <v>400</v>
      </c>
      <c r="O4286" s="54">
        <v>45991</v>
      </c>
      <c r="P4286" s="97">
        <v>29016</v>
      </c>
      <c r="R4286" t="str">
        <f t="shared" si="102"/>
        <v>Nov/25</v>
      </c>
    </row>
    <row r="4287" spans="2:18" ht="15.75" customHeight="1">
      <c r="B4287" s="54">
        <v>45982</v>
      </c>
      <c r="C4287" s="55" t="s">
        <v>37</v>
      </c>
      <c r="D4287" s="55">
        <v>2025</v>
      </c>
      <c r="E4287" s="56">
        <v>1</v>
      </c>
      <c r="F4287" s="58" t="s">
        <v>811</v>
      </c>
      <c r="G4287" s="57" t="s">
        <v>108</v>
      </c>
      <c r="H4287" s="58" t="s">
        <v>1289</v>
      </c>
      <c r="I4287" s="59" t="s">
        <v>42</v>
      </c>
      <c r="J4287" s="96">
        <v>500</v>
      </c>
      <c r="K4287" s="60">
        <f t="shared" si="103"/>
        <v>500</v>
      </c>
      <c r="L4287" s="60"/>
      <c r="M4287" s="55" t="s">
        <v>43</v>
      </c>
      <c r="N4287" s="60">
        <f t="shared" si="100"/>
        <v>500</v>
      </c>
      <c r="O4287" s="54">
        <v>45982</v>
      </c>
      <c r="P4287" s="97">
        <v>0</v>
      </c>
      <c r="R4287" t="str">
        <f t="shared" si="102"/>
        <v>Nov/25</v>
      </c>
    </row>
    <row r="4288" spans="2:18" ht="15.75" customHeight="1">
      <c r="B4288" s="54">
        <v>45982</v>
      </c>
      <c r="C4288" s="55" t="s">
        <v>37</v>
      </c>
      <c r="D4288" s="55">
        <v>2025</v>
      </c>
      <c r="E4288" s="56">
        <v>3</v>
      </c>
      <c r="F4288" s="58" t="s">
        <v>1201</v>
      </c>
      <c r="G4288" s="57" t="s">
        <v>46</v>
      </c>
      <c r="H4288" s="58" t="s">
        <v>65</v>
      </c>
      <c r="I4288" s="59" t="s">
        <v>42</v>
      </c>
      <c r="J4288" s="96">
        <v>29.99</v>
      </c>
      <c r="K4288" s="60">
        <f t="shared" si="103"/>
        <v>89.97</v>
      </c>
      <c r="L4288" s="60"/>
      <c r="M4288" s="55" t="s">
        <v>43</v>
      </c>
      <c r="N4288" s="60">
        <f t="shared" si="100"/>
        <v>89.97</v>
      </c>
      <c r="O4288" s="54">
        <v>45991</v>
      </c>
      <c r="P4288" s="97">
        <v>26190</v>
      </c>
      <c r="R4288" t="str">
        <f t="shared" si="102"/>
        <v>Nov/25</v>
      </c>
    </row>
    <row r="4289" spans="2:18" ht="15.75" customHeight="1">
      <c r="B4289" s="54">
        <v>45982</v>
      </c>
      <c r="C4289" s="55" t="s">
        <v>37</v>
      </c>
      <c r="D4289" s="55">
        <v>2025</v>
      </c>
      <c r="E4289" s="56">
        <v>2</v>
      </c>
      <c r="F4289" s="58" t="s">
        <v>1036</v>
      </c>
      <c r="G4289" s="57" t="s">
        <v>46</v>
      </c>
      <c r="H4289" s="58" t="s">
        <v>65</v>
      </c>
      <c r="I4289" s="59" t="s">
        <v>42</v>
      </c>
      <c r="J4289" s="96">
        <v>35.99</v>
      </c>
      <c r="K4289" s="60">
        <f t="shared" si="103"/>
        <v>71.98</v>
      </c>
      <c r="L4289" s="60"/>
      <c r="M4289" s="55" t="s">
        <v>43</v>
      </c>
      <c r="N4289" s="60">
        <f t="shared" si="100"/>
        <v>71.98</v>
      </c>
      <c r="O4289" s="54">
        <v>45991</v>
      </c>
      <c r="P4289" s="97">
        <v>26190</v>
      </c>
      <c r="R4289" t="str">
        <f t="shared" si="102"/>
        <v>Nov/25</v>
      </c>
    </row>
    <row r="4290" spans="2:18" ht="15.75" customHeight="1">
      <c r="B4290" s="54">
        <v>45982</v>
      </c>
      <c r="C4290" s="55" t="s">
        <v>37</v>
      </c>
      <c r="D4290" s="55">
        <v>2025</v>
      </c>
      <c r="E4290" s="56">
        <v>8</v>
      </c>
      <c r="F4290" s="58" t="s">
        <v>81</v>
      </c>
      <c r="G4290" s="57" t="s">
        <v>77</v>
      </c>
      <c r="H4290" s="58" t="s">
        <v>78</v>
      </c>
      <c r="I4290" s="59" t="s">
        <v>42</v>
      </c>
      <c r="J4290" s="96">
        <v>510</v>
      </c>
      <c r="K4290" s="60">
        <f t="shared" si="103"/>
        <v>4080</v>
      </c>
      <c r="L4290" s="60"/>
      <c r="M4290" s="55" t="s">
        <v>43</v>
      </c>
      <c r="N4290" s="60">
        <f t="shared" si="100"/>
        <v>4080</v>
      </c>
      <c r="O4290" s="54">
        <v>45985</v>
      </c>
      <c r="P4290" s="97">
        <v>0</v>
      </c>
      <c r="R4290" t="str">
        <f t="shared" si="102"/>
        <v>Nov/25</v>
      </c>
    </row>
    <row r="4291" spans="2:18" ht="15.75" customHeight="1">
      <c r="B4291" s="54">
        <v>45982</v>
      </c>
      <c r="C4291" s="55" t="s">
        <v>37</v>
      </c>
      <c r="D4291" s="55">
        <v>2025</v>
      </c>
      <c r="E4291" s="56">
        <v>1</v>
      </c>
      <c r="F4291" s="58" t="s">
        <v>1290</v>
      </c>
      <c r="G4291" s="57" t="s">
        <v>61</v>
      </c>
      <c r="H4291" s="58" t="s">
        <v>113</v>
      </c>
      <c r="I4291" s="59" t="s">
        <v>42</v>
      </c>
      <c r="J4291" s="96">
        <v>231</v>
      </c>
      <c r="K4291" s="60">
        <f t="shared" si="103"/>
        <v>231</v>
      </c>
      <c r="L4291" s="60"/>
      <c r="M4291" s="55" t="s">
        <v>43</v>
      </c>
      <c r="N4291" s="60">
        <f t="shared" si="100"/>
        <v>231</v>
      </c>
      <c r="O4291" s="54">
        <v>45982</v>
      </c>
      <c r="P4291" s="97">
        <v>0</v>
      </c>
      <c r="R4291" t="str">
        <f t="shared" ref="R4291:R4354" si="104">IF(B4291="","",PROPER(TEXT(B4291,"mmm/aa")))</f>
        <v>Nov/25</v>
      </c>
    </row>
    <row r="4292" spans="2:18" ht="15.75" customHeight="1">
      <c r="B4292" s="54">
        <v>45982</v>
      </c>
      <c r="C4292" s="55" t="s">
        <v>37</v>
      </c>
      <c r="D4292" s="55">
        <v>2025</v>
      </c>
      <c r="E4292" s="56">
        <v>10</v>
      </c>
      <c r="F4292" s="58" t="s">
        <v>797</v>
      </c>
      <c r="G4292" s="57" t="s">
        <v>40</v>
      </c>
      <c r="H4292" s="58" t="s">
        <v>307</v>
      </c>
      <c r="I4292" s="59" t="s">
        <v>42</v>
      </c>
      <c r="J4292" s="96">
        <v>17.989999999999998</v>
      </c>
      <c r="K4292" s="60">
        <f t="shared" si="103"/>
        <v>179.89999999999998</v>
      </c>
      <c r="L4292" s="60"/>
      <c r="M4292" s="55" t="s">
        <v>43</v>
      </c>
      <c r="N4292" s="60">
        <f t="shared" si="100"/>
        <v>179.89999999999998</v>
      </c>
      <c r="O4292" s="54">
        <v>45982</v>
      </c>
      <c r="P4292" s="97">
        <v>0</v>
      </c>
      <c r="R4292" t="str">
        <f t="shared" si="104"/>
        <v>Nov/25</v>
      </c>
    </row>
    <row r="4293" spans="2:18" ht="15.75" customHeight="1">
      <c r="B4293" s="54">
        <v>45982</v>
      </c>
      <c r="C4293" s="55" t="s">
        <v>37</v>
      </c>
      <c r="D4293" s="55">
        <v>2025</v>
      </c>
      <c r="E4293" s="56">
        <v>24</v>
      </c>
      <c r="F4293" s="58" t="s">
        <v>201</v>
      </c>
      <c r="G4293" s="57" t="s">
        <v>96</v>
      </c>
      <c r="H4293" s="58" t="s">
        <v>307</v>
      </c>
      <c r="I4293" s="59" t="s">
        <v>42</v>
      </c>
      <c r="J4293" s="96">
        <v>3.49</v>
      </c>
      <c r="K4293" s="60">
        <f t="shared" si="103"/>
        <v>83.76</v>
      </c>
      <c r="L4293" s="60"/>
      <c r="M4293" s="55" t="s">
        <v>43</v>
      </c>
      <c r="N4293" s="60">
        <f t="shared" si="100"/>
        <v>83.76</v>
      </c>
      <c r="O4293" s="54">
        <v>45982</v>
      </c>
      <c r="P4293" s="97">
        <v>0</v>
      </c>
      <c r="R4293" t="str">
        <f t="shared" si="104"/>
        <v>Nov/25</v>
      </c>
    </row>
    <row r="4294" spans="2:18" ht="15.75" customHeight="1">
      <c r="B4294" s="54">
        <v>45982</v>
      </c>
      <c r="C4294" s="55" t="s">
        <v>37</v>
      </c>
      <c r="D4294" s="55">
        <v>2025</v>
      </c>
      <c r="E4294" s="56">
        <v>1</v>
      </c>
      <c r="F4294" s="58" t="s">
        <v>1291</v>
      </c>
      <c r="G4294" s="57" t="s">
        <v>46</v>
      </c>
      <c r="H4294" s="58" t="s">
        <v>1292</v>
      </c>
      <c r="I4294" s="59" t="s">
        <v>42</v>
      </c>
      <c r="J4294" s="96">
        <v>304.64</v>
      </c>
      <c r="K4294" s="60">
        <f t="shared" si="103"/>
        <v>304.64</v>
      </c>
      <c r="L4294" s="60"/>
      <c r="M4294" s="55" t="s">
        <v>43</v>
      </c>
      <c r="N4294" s="60">
        <f t="shared" si="100"/>
        <v>304.64</v>
      </c>
      <c r="O4294" s="54">
        <v>45982</v>
      </c>
      <c r="P4294" s="97">
        <v>0</v>
      </c>
      <c r="R4294" t="str">
        <f t="shared" si="104"/>
        <v>Nov/25</v>
      </c>
    </row>
    <row r="4295" spans="2:18" ht="15.75" customHeight="1">
      <c r="B4295" s="54">
        <v>45982</v>
      </c>
      <c r="C4295" s="55" t="s">
        <v>37</v>
      </c>
      <c r="D4295" s="55">
        <v>2025</v>
      </c>
      <c r="E4295" s="56">
        <v>1</v>
      </c>
      <c r="F4295" s="58" t="s">
        <v>1293</v>
      </c>
      <c r="G4295" s="57" t="s">
        <v>46</v>
      </c>
      <c r="H4295" s="58" t="s">
        <v>342</v>
      </c>
      <c r="I4295" s="59" t="s">
        <v>42</v>
      </c>
      <c r="J4295" s="96">
        <v>209.77</v>
      </c>
      <c r="K4295" s="60">
        <f t="shared" si="103"/>
        <v>209.77</v>
      </c>
      <c r="L4295" s="60"/>
      <c r="M4295" s="55" t="s">
        <v>43</v>
      </c>
      <c r="N4295" s="60">
        <f t="shared" si="100"/>
        <v>209.77</v>
      </c>
      <c r="O4295" s="54">
        <v>45982</v>
      </c>
      <c r="P4295" s="97">
        <v>0</v>
      </c>
      <c r="R4295" t="str">
        <f t="shared" si="104"/>
        <v>Nov/25</v>
      </c>
    </row>
    <row r="4296" spans="2:18" ht="15.75" customHeight="1">
      <c r="B4296" s="54">
        <v>45982</v>
      </c>
      <c r="C4296" s="55" t="s">
        <v>37</v>
      </c>
      <c r="D4296" s="55">
        <v>2025</v>
      </c>
      <c r="E4296" s="56">
        <v>36</v>
      </c>
      <c r="F4296" s="58" t="s">
        <v>659</v>
      </c>
      <c r="G4296" s="57" t="s">
        <v>40</v>
      </c>
      <c r="H4296" s="58" t="s">
        <v>667</v>
      </c>
      <c r="I4296" s="59" t="s">
        <v>42</v>
      </c>
      <c r="J4296" s="96">
        <v>9.25</v>
      </c>
      <c r="K4296" s="60">
        <f t="shared" si="103"/>
        <v>333</v>
      </c>
      <c r="L4296" s="60"/>
      <c r="M4296" s="55" t="s">
        <v>43</v>
      </c>
      <c r="N4296" s="60">
        <f t="shared" si="100"/>
        <v>333</v>
      </c>
      <c r="O4296" s="54">
        <v>45996</v>
      </c>
      <c r="P4296" s="97">
        <v>581713</v>
      </c>
      <c r="R4296" t="str">
        <f t="shared" si="104"/>
        <v>Nov/25</v>
      </c>
    </row>
    <row r="4297" spans="2:18" ht="15.75" customHeight="1">
      <c r="B4297" s="54">
        <v>45983</v>
      </c>
      <c r="C4297" s="55" t="s">
        <v>37</v>
      </c>
      <c r="D4297" s="55">
        <v>2025</v>
      </c>
      <c r="E4297" s="56">
        <v>1</v>
      </c>
      <c r="F4297" s="58" t="s">
        <v>1294</v>
      </c>
      <c r="G4297" s="57" t="s">
        <v>104</v>
      </c>
      <c r="H4297" s="58" t="s">
        <v>342</v>
      </c>
      <c r="I4297" s="59" t="s">
        <v>42</v>
      </c>
      <c r="J4297" s="96">
        <v>261.06</v>
      </c>
      <c r="K4297" s="60">
        <f t="shared" si="103"/>
        <v>261.06</v>
      </c>
      <c r="L4297" s="60"/>
      <c r="M4297" s="55" t="s">
        <v>43</v>
      </c>
      <c r="N4297" s="60">
        <f t="shared" si="100"/>
        <v>261.06</v>
      </c>
      <c r="O4297" s="54">
        <v>45983</v>
      </c>
      <c r="P4297" s="97">
        <v>0</v>
      </c>
      <c r="R4297" t="str">
        <f t="shared" si="104"/>
        <v>Nov/25</v>
      </c>
    </row>
    <row r="4298" spans="2:18" ht="15.75" customHeight="1">
      <c r="B4298" s="54">
        <v>45983</v>
      </c>
      <c r="C4298" s="55" t="s">
        <v>37</v>
      </c>
      <c r="D4298" s="55">
        <v>2025</v>
      </c>
      <c r="E4298" s="56">
        <v>1</v>
      </c>
      <c r="F4298" s="58" t="s">
        <v>1294</v>
      </c>
      <c r="G4298" s="57" t="s">
        <v>104</v>
      </c>
      <c r="H4298" s="58" t="s">
        <v>342</v>
      </c>
      <c r="I4298" s="59" t="s">
        <v>42</v>
      </c>
      <c r="J4298" s="96">
        <v>259.58999999999997</v>
      </c>
      <c r="K4298" s="60">
        <f t="shared" si="103"/>
        <v>259.58999999999997</v>
      </c>
      <c r="L4298" s="60"/>
      <c r="M4298" s="55" t="s">
        <v>43</v>
      </c>
      <c r="N4298" s="60">
        <f t="shared" si="100"/>
        <v>259.58999999999997</v>
      </c>
      <c r="O4298" s="54">
        <v>45983</v>
      </c>
      <c r="P4298" s="97">
        <v>0</v>
      </c>
      <c r="R4298" t="str">
        <f t="shared" si="104"/>
        <v>Nov/25</v>
      </c>
    </row>
    <row r="4299" spans="2:18" ht="15.75" customHeight="1">
      <c r="B4299" s="54">
        <v>45983</v>
      </c>
      <c r="C4299" s="55" t="s">
        <v>37</v>
      </c>
      <c r="D4299" s="55">
        <v>2025</v>
      </c>
      <c r="E4299" s="56">
        <v>1</v>
      </c>
      <c r="F4299" s="58" t="s">
        <v>1294</v>
      </c>
      <c r="G4299" s="57" t="s">
        <v>104</v>
      </c>
      <c r="H4299" s="58" t="s">
        <v>342</v>
      </c>
      <c r="I4299" s="59" t="s">
        <v>42</v>
      </c>
      <c r="J4299" s="96">
        <v>216.52</v>
      </c>
      <c r="K4299" s="60">
        <f t="shared" si="103"/>
        <v>216.52</v>
      </c>
      <c r="L4299" s="60"/>
      <c r="M4299" s="55" t="s">
        <v>43</v>
      </c>
      <c r="N4299" s="60">
        <f t="shared" si="100"/>
        <v>216.52</v>
      </c>
      <c r="O4299" s="54">
        <v>45983</v>
      </c>
      <c r="P4299" s="97">
        <v>0</v>
      </c>
      <c r="R4299" t="str">
        <f t="shared" si="104"/>
        <v>Nov/25</v>
      </c>
    </row>
    <row r="4300" spans="2:18" ht="15.75" customHeight="1">
      <c r="B4300" s="54">
        <v>45983</v>
      </c>
      <c r="C4300" s="55" t="s">
        <v>37</v>
      </c>
      <c r="D4300" s="55">
        <v>2025</v>
      </c>
      <c r="E4300" s="56">
        <v>12</v>
      </c>
      <c r="F4300" s="58" t="s">
        <v>201</v>
      </c>
      <c r="G4300" s="57" t="s">
        <v>40</v>
      </c>
      <c r="H4300" s="58" t="s">
        <v>369</v>
      </c>
      <c r="I4300" s="59" t="s">
        <v>42</v>
      </c>
      <c r="J4300" s="96">
        <v>2.69</v>
      </c>
      <c r="K4300" s="60">
        <f t="shared" si="103"/>
        <v>32.28</v>
      </c>
      <c r="L4300" s="60"/>
      <c r="M4300" s="55" t="s">
        <v>43</v>
      </c>
      <c r="N4300" s="60">
        <f t="shared" si="100"/>
        <v>32.28</v>
      </c>
      <c r="O4300" s="54">
        <v>45983</v>
      </c>
      <c r="P4300" s="97">
        <v>0</v>
      </c>
      <c r="R4300" t="str">
        <f t="shared" si="104"/>
        <v>Nov/25</v>
      </c>
    </row>
    <row r="4301" spans="2:18" ht="15.75" customHeight="1">
      <c r="B4301" s="54">
        <v>45983</v>
      </c>
      <c r="C4301" s="55" t="s">
        <v>37</v>
      </c>
      <c r="D4301" s="55">
        <v>2025</v>
      </c>
      <c r="E4301" s="56">
        <v>20</v>
      </c>
      <c r="F4301" s="58" t="s">
        <v>246</v>
      </c>
      <c r="G4301" s="57" t="s">
        <v>46</v>
      </c>
      <c r="H4301" s="58" t="s">
        <v>369</v>
      </c>
      <c r="I4301" s="59" t="s">
        <v>42</v>
      </c>
      <c r="J4301" s="96">
        <v>7.99</v>
      </c>
      <c r="K4301" s="60">
        <f t="shared" si="103"/>
        <v>159.80000000000001</v>
      </c>
      <c r="L4301" s="60"/>
      <c r="M4301" s="55" t="s">
        <v>43</v>
      </c>
      <c r="N4301" s="60">
        <f t="shared" si="100"/>
        <v>159.80000000000001</v>
      </c>
      <c r="O4301" s="54">
        <v>45983</v>
      </c>
      <c r="P4301" s="97">
        <v>0</v>
      </c>
      <c r="R4301" t="str">
        <f t="shared" si="104"/>
        <v>Nov/25</v>
      </c>
    </row>
    <row r="4302" spans="2:18" ht="15.75" customHeight="1">
      <c r="B4302" s="54">
        <v>45985</v>
      </c>
      <c r="C4302" s="55" t="s">
        <v>37</v>
      </c>
      <c r="D4302" s="55">
        <v>2025</v>
      </c>
      <c r="E4302" s="56">
        <v>1</v>
      </c>
      <c r="F4302" s="58" t="s">
        <v>495</v>
      </c>
      <c r="G4302" s="57" t="s">
        <v>96</v>
      </c>
      <c r="H4302" s="58" t="s">
        <v>570</v>
      </c>
      <c r="I4302" s="59" t="s">
        <v>42</v>
      </c>
      <c r="J4302" s="96">
        <v>17.760000000000002</v>
      </c>
      <c r="K4302" s="60">
        <f t="shared" si="103"/>
        <v>17.760000000000002</v>
      </c>
      <c r="L4302" s="60"/>
      <c r="M4302" s="55" t="s">
        <v>51</v>
      </c>
      <c r="N4302" s="60">
        <f t="shared" si="100"/>
        <v>17.760000000000002</v>
      </c>
      <c r="O4302" s="54">
        <v>45991</v>
      </c>
      <c r="P4302" s="97">
        <v>703582</v>
      </c>
      <c r="R4302" t="str">
        <f t="shared" si="104"/>
        <v>Nov/25</v>
      </c>
    </row>
    <row r="4303" spans="2:18" ht="15.75" customHeight="1">
      <c r="B4303" s="54">
        <v>45985</v>
      </c>
      <c r="C4303" s="55" t="s">
        <v>37</v>
      </c>
      <c r="D4303" s="55">
        <v>2025</v>
      </c>
      <c r="E4303" s="56">
        <v>5</v>
      </c>
      <c r="F4303" s="58" t="s">
        <v>201</v>
      </c>
      <c r="G4303" s="57" t="s">
        <v>96</v>
      </c>
      <c r="H4303" s="58" t="s">
        <v>570</v>
      </c>
      <c r="I4303" s="59" t="s">
        <v>42</v>
      </c>
      <c r="J4303" s="96">
        <v>17.82</v>
      </c>
      <c r="K4303" s="60">
        <f t="shared" si="103"/>
        <v>89.1</v>
      </c>
      <c r="L4303" s="60"/>
      <c r="M4303" s="55" t="s">
        <v>51</v>
      </c>
      <c r="N4303" s="60">
        <f t="shared" si="100"/>
        <v>89.1</v>
      </c>
      <c r="O4303" s="54">
        <v>45991</v>
      </c>
      <c r="P4303" s="97">
        <v>703582</v>
      </c>
      <c r="R4303" t="str">
        <f t="shared" si="104"/>
        <v>Nov/25</v>
      </c>
    </row>
    <row r="4304" spans="2:18" ht="15.75" customHeight="1">
      <c r="B4304" s="54">
        <v>45985</v>
      </c>
      <c r="C4304" s="55" t="s">
        <v>37</v>
      </c>
      <c r="D4304" s="55">
        <v>2025</v>
      </c>
      <c r="E4304" s="56">
        <v>16</v>
      </c>
      <c r="F4304" s="58" t="s">
        <v>615</v>
      </c>
      <c r="G4304" s="57" t="s">
        <v>96</v>
      </c>
      <c r="H4304" s="58" t="s">
        <v>570</v>
      </c>
      <c r="I4304" s="59" t="s">
        <v>42</v>
      </c>
      <c r="J4304" s="96">
        <v>18.54</v>
      </c>
      <c r="K4304" s="60">
        <f t="shared" si="103"/>
        <v>296.64</v>
      </c>
      <c r="L4304" s="60"/>
      <c r="M4304" s="55" t="s">
        <v>51</v>
      </c>
      <c r="N4304" s="60">
        <f t="shared" si="100"/>
        <v>296.64</v>
      </c>
      <c r="O4304" s="54">
        <v>45991</v>
      </c>
      <c r="P4304" s="97">
        <v>703582</v>
      </c>
      <c r="R4304" t="str">
        <f t="shared" si="104"/>
        <v>Nov/25</v>
      </c>
    </row>
    <row r="4305" spans="2:18" ht="15.75" customHeight="1">
      <c r="B4305" s="54">
        <v>45985</v>
      </c>
      <c r="C4305" s="55" t="s">
        <v>37</v>
      </c>
      <c r="D4305" s="55">
        <v>2025</v>
      </c>
      <c r="E4305" s="56">
        <v>8</v>
      </c>
      <c r="F4305" s="58" t="s">
        <v>904</v>
      </c>
      <c r="G4305" s="57" t="s">
        <v>96</v>
      </c>
      <c r="H4305" s="58" t="s">
        <v>570</v>
      </c>
      <c r="I4305" s="59" t="s">
        <v>42</v>
      </c>
      <c r="J4305" s="96">
        <v>37.08</v>
      </c>
      <c r="K4305" s="60">
        <f t="shared" si="103"/>
        <v>296.64</v>
      </c>
      <c r="L4305" s="60"/>
      <c r="M4305" s="55" t="s">
        <v>51</v>
      </c>
      <c r="N4305" s="60">
        <f t="shared" si="100"/>
        <v>296.64</v>
      </c>
      <c r="O4305" s="54">
        <v>45991</v>
      </c>
      <c r="P4305" s="97">
        <v>703582</v>
      </c>
      <c r="R4305" t="str">
        <f t="shared" si="104"/>
        <v>Nov/25</v>
      </c>
    </row>
    <row r="4306" spans="2:18" ht="15.75" customHeight="1">
      <c r="B4306" s="54">
        <v>45985</v>
      </c>
      <c r="C4306" s="55" t="s">
        <v>37</v>
      </c>
      <c r="D4306" s="55">
        <v>2025</v>
      </c>
      <c r="E4306" s="56">
        <v>2</v>
      </c>
      <c r="F4306" s="58" t="s">
        <v>200</v>
      </c>
      <c r="G4306" s="57" t="s">
        <v>96</v>
      </c>
      <c r="H4306" s="58" t="s">
        <v>570</v>
      </c>
      <c r="I4306" s="59" t="s">
        <v>42</v>
      </c>
      <c r="J4306" s="96">
        <v>17.760000000000002</v>
      </c>
      <c r="K4306" s="60">
        <f t="shared" si="103"/>
        <v>35.520000000000003</v>
      </c>
      <c r="L4306" s="60"/>
      <c r="M4306" s="55" t="s">
        <v>51</v>
      </c>
      <c r="N4306" s="60">
        <f t="shared" si="100"/>
        <v>35.520000000000003</v>
      </c>
      <c r="O4306" s="54">
        <v>45991</v>
      </c>
      <c r="P4306" s="97">
        <v>703582</v>
      </c>
      <c r="R4306" t="str">
        <f t="shared" si="104"/>
        <v>Nov/25</v>
      </c>
    </row>
    <row r="4307" spans="2:18" ht="15.75" customHeight="1">
      <c r="B4307" s="54">
        <v>45985</v>
      </c>
      <c r="C4307" s="55" t="s">
        <v>37</v>
      </c>
      <c r="D4307" s="55">
        <v>2025</v>
      </c>
      <c r="E4307" s="56">
        <v>6</v>
      </c>
      <c r="F4307" s="58" t="s">
        <v>358</v>
      </c>
      <c r="G4307" s="57" t="s">
        <v>96</v>
      </c>
      <c r="H4307" s="58" t="s">
        <v>570</v>
      </c>
      <c r="I4307" s="59" t="s">
        <v>42</v>
      </c>
      <c r="J4307" s="96">
        <v>17.82</v>
      </c>
      <c r="K4307" s="60">
        <f t="shared" si="103"/>
        <v>106.92</v>
      </c>
      <c r="L4307" s="60"/>
      <c r="M4307" s="55" t="s">
        <v>51</v>
      </c>
      <c r="N4307" s="60">
        <f t="shared" si="100"/>
        <v>106.92</v>
      </c>
      <c r="O4307" s="54">
        <v>45991</v>
      </c>
      <c r="P4307" s="97">
        <v>703582</v>
      </c>
      <c r="R4307" t="str">
        <f t="shared" si="104"/>
        <v>Nov/25</v>
      </c>
    </row>
    <row r="4308" spans="2:18" ht="15.75" customHeight="1">
      <c r="B4308" s="54">
        <v>45985</v>
      </c>
      <c r="C4308" s="55" t="s">
        <v>37</v>
      </c>
      <c r="D4308" s="55">
        <v>2025</v>
      </c>
      <c r="E4308" s="56">
        <v>1</v>
      </c>
      <c r="F4308" s="58" t="s">
        <v>357</v>
      </c>
      <c r="G4308" s="57" t="s">
        <v>96</v>
      </c>
      <c r="H4308" s="58" t="s">
        <v>570</v>
      </c>
      <c r="I4308" s="59" t="s">
        <v>42</v>
      </c>
      <c r="J4308" s="96">
        <v>18.96</v>
      </c>
      <c r="K4308" s="60">
        <f t="shared" si="103"/>
        <v>18.96</v>
      </c>
      <c r="L4308" s="60"/>
      <c r="M4308" s="55" t="s">
        <v>51</v>
      </c>
      <c r="N4308" s="60">
        <f t="shared" si="100"/>
        <v>18.96</v>
      </c>
      <c r="O4308" s="54">
        <v>45991</v>
      </c>
      <c r="P4308" s="97">
        <v>703582</v>
      </c>
      <c r="R4308" t="str">
        <f t="shared" si="104"/>
        <v>Nov/25</v>
      </c>
    </row>
    <row r="4309" spans="2:18" ht="15.75" customHeight="1">
      <c r="B4309" s="54">
        <v>45985</v>
      </c>
      <c r="C4309" s="55" t="s">
        <v>37</v>
      </c>
      <c r="D4309" s="55">
        <v>2025</v>
      </c>
      <c r="E4309" s="56">
        <v>8</v>
      </c>
      <c r="F4309" s="58" t="s">
        <v>893</v>
      </c>
      <c r="G4309" s="57" t="s">
        <v>96</v>
      </c>
      <c r="H4309" s="58" t="s">
        <v>570</v>
      </c>
      <c r="I4309" s="59" t="s">
        <v>42</v>
      </c>
      <c r="J4309" s="96">
        <v>20.88</v>
      </c>
      <c r="K4309" s="60">
        <f t="shared" si="103"/>
        <v>167.04</v>
      </c>
      <c r="L4309" s="60"/>
      <c r="M4309" s="55" t="s">
        <v>51</v>
      </c>
      <c r="N4309" s="60">
        <f t="shared" si="100"/>
        <v>167.04</v>
      </c>
      <c r="O4309" s="54">
        <v>45991</v>
      </c>
      <c r="P4309" s="97">
        <v>703582</v>
      </c>
      <c r="R4309" t="str">
        <f t="shared" si="104"/>
        <v>Nov/25</v>
      </c>
    </row>
    <row r="4310" spans="2:18" ht="15.75" customHeight="1">
      <c r="B4310" s="54">
        <v>45985</v>
      </c>
      <c r="C4310" s="55" t="s">
        <v>37</v>
      </c>
      <c r="D4310" s="55">
        <v>2025</v>
      </c>
      <c r="E4310" s="56">
        <v>12</v>
      </c>
      <c r="F4310" s="58" t="s">
        <v>649</v>
      </c>
      <c r="G4310" s="57" t="s">
        <v>96</v>
      </c>
      <c r="H4310" s="58" t="s">
        <v>570</v>
      </c>
      <c r="I4310" s="59" t="s">
        <v>42</v>
      </c>
      <c r="J4310" s="96">
        <v>18.12</v>
      </c>
      <c r="K4310" s="60">
        <f t="shared" si="103"/>
        <v>217.44</v>
      </c>
      <c r="L4310" s="60"/>
      <c r="M4310" s="55" t="s">
        <v>51</v>
      </c>
      <c r="N4310" s="60">
        <f t="shared" si="100"/>
        <v>217.44</v>
      </c>
      <c r="O4310" s="54">
        <v>45991</v>
      </c>
      <c r="P4310" s="97">
        <v>703582</v>
      </c>
      <c r="R4310" t="str">
        <f t="shared" si="104"/>
        <v>Nov/25</v>
      </c>
    </row>
    <row r="4311" spans="2:18" ht="15.75" customHeight="1">
      <c r="B4311" s="54">
        <v>45985</v>
      </c>
      <c r="C4311" s="55" t="s">
        <v>37</v>
      </c>
      <c r="D4311" s="55">
        <v>2025</v>
      </c>
      <c r="E4311" s="56">
        <v>3</v>
      </c>
      <c r="F4311" s="58" t="s">
        <v>304</v>
      </c>
      <c r="G4311" s="57" t="s">
        <v>96</v>
      </c>
      <c r="H4311" s="58" t="s">
        <v>570</v>
      </c>
      <c r="I4311" s="59" t="s">
        <v>42</v>
      </c>
      <c r="J4311" s="96">
        <v>19.68</v>
      </c>
      <c r="K4311" s="60">
        <f t="shared" si="103"/>
        <v>59.04</v>
      </c>
      <c r="L4311" s="60"/>
      <c r="M4311" s="55" t="s">
        <v>51</v>
      </c>
      <c r="N4311" s="60">
        <f t="shared" si="100"/>
        <v>59.04</v>
      </c>
      <c r="O4311" s="54">
        <v>45991</v>
      </c>
      <c r="P4311" s="97">
        <v>703582</v>
      </c>
      <c r="R4311" t="str">
        <f t="shared" si="104"/>
        <v>Nov/25</v>
      </c>
    </row>
    <row r="4312" spans="2:18" ht="15.75" customHeight="1">
      <c r="B4312" s="54">
        <v>45985</v>
      </c>
      <c r="C4312" s="55" t="s">
        <v>37</v>
      </c>
      <c r="D4312" s="55">
        <v>2025</v>
      </c>
      <c r="E4312" s="56">
        <v>1</v>
      </c>
      <c r="F4312" s="58" t="s">
        <v>305</v>
      </c>
      <c r="G4312" s="57" t="s">
        <v>96</v>
      </c>
      <c r="H4312" s="58" t="s">
        <v>570</v>
      </c>
      <c r="I4312" s="59" t="s">
        <v>42</v>
      </c>
      <c r="J4312" s="96">
        <v>18.66</v>
      </c>
      <c r="K4312" s="60">
        <f t="shared" si="103"/>
        <v>18.66</v>
      </c>
      <c r="L4312" s="60"/>
      <c r="M4312" s="55" t="s">
        <v>51</v>
      </c>
      <c r="N4312" s="60">
        <f t="shared" si="100"/>
        <v>18.66</v>
      </c>
      <c r="O4312" s="54">
        <v>45991</v>
      </c>
      <c r="P4312" s="97">
        <v>703582</v>
      </c>
      <c r="R4312" t="str">
        <f t="shared" si="104"/>
        <v>Nov/25</v>
      </c>
    </row>
    <row r="4313" spans="2:18" ht="15.75" customHeight="1">
      <c r="B4313" s="54">
        <v>45985</v>
      </c>
      <c r="C4313" s="55" t="s">
        <v>37</v>
      </c>
      <c r="D4313" s="55">
        <v>2025</v>
      </c>
      <c r="E4313" s="56">
        <v>36</v>
      </c>
      <c r="F4313" s="58" t="s">
        <v>659</v>
      </c>
      <c r="G4313" s="57" t="s">
        <v>40</v>
      </c>
      <c r="H4313" s="58" t="s">
        <v>667</v>
      </c>
      <c r="I4313" s="59" t="s">
        <v>42</v>
      </c>
      <c r="J4313" s="96">
        <v>9.3000000000000007</v>
      </c>
      <c r="K4313" s="60">
        <f t="shared" si="103"/>
        <v>334.8</v>
      </c>
      <c r="L4313" s="60"/>
      <c r="M4313" s="55" t="s">
        <v>51</v>
      </c>
      <c r="N4313" s="60">
        <f t="shared" si="100"/>
        <v>334.8</v>
      </c>
      <c r="O4313" s="54">
        <v>45999</v>
      </c>
      <c r="P4313" s="97">
        <v>582384</v>
      </c>
      <c r="R4313" t="str">
        <f t="shared" si="104"/>
        <v>Nov/25</v>
      </c>
    </row>
    <row r="4314" spans="2:18" ht="15.75" customHeight="1">
      <c r="B4314" s="54">
        <v>45985</v>
      </c>
      <c r="C4314" s="55" t="s">
        <v>37</v>
      </c>
      <c r="D4314" s="55">
        <v>2025</v>
      </c>
      <c r="E4314" s="56">
        <v>1</v>
      </c>
      <c r="F4314" s="58" t="s">
        <v>1210</v>
      </c>
      <c r="G4314" s="57" t="s">
        <v>40</v>
      </c>
      <c r="H4314" s="58" t="s">
        <v>181</v>
      </c>
      <c r="I4314" s="59" t="s">
        <v>42</v>
      </c>
      <c r="J4314" s="96">
        <v>360</v>
      </c>
      <c r="K4314" s="60">
        <f t="shared" si="103"/>
        <v>360</v>
      </c>
      <c r="L4314" s="60"/>
      <c r="M4314" s="55" t="s">
        <v>51</v>
      </c>
      <c r="N4314" s="60">
        <f t="shared" si="100"/>
        <v>360</v>
      </c>
      <c r="O4314" s="54">
        <v>45995</v>
      </c>
      <c r="P4314" s="97">
        <v>7481</v>
      </c>
      <c r="R4314" t="str">
        <f t="shared" si="104"/>
        <v>Nov/25</v>
      </c>
    </row>
    <row r="4315" spans="2:18" ht="15.75" customHeight="1">
      <c r="B4315" s="54">
        <v>45985</v>
      </c>
      <c r="C4315" s="55" t="s">
        <v>37</v>
      </c>
      <c r="D4315" s="55">
        <v>2025</v>
      </c>
      <c r="E4315" s="56">
        <v>1</v>
      </c>
      <c r="F4315" s="58" t="s">
        <v>741</v>
      </c>
      <c r="G4315" s="57" t="s">
        <v>40</v>
      </c>
      <c r="H4315" s="58" t="s">
        <v>181</v>
      </c>
      <c r="I4315" s="59" t="s">
        <v>42</v>
      </c>
      <c r="J4315" s="96">
        <v>225</v>
      </c>
      <c r="K4315" s="60">
        <f t="shared" si="103"/>
        <v>225</v>
      </c>
      <c r="L4315" s="60"/>
      <c r="M4315" s="55" t="s">
        <v>51</v>
      </c>
      <c r="N4315" s="60">
        <f t="shared" si="100"/>
        <v>225</v>
      </c>
      <c r="O4315" s="54">
        <v>45995</v>
      </c>
      <c r="P4315" s="97">
        <v>7481</v>
      </c>
      <c r="R4315" t="str">
        <f t="shared" si="104"/>
        <v>Nov/25</v>
      </c>
    </row>
    <row r="4316" spans="2:18" ht="15.75" customHeight="1">
      <c r="B4316" s="54">
        <v>45985</v>
      </c>
      <c r="C4316" s="55" t="s">
        <v>37</v>
      </c>
      <c r="D4316" s="55">
        <v>2025</v>
      </c>
      <c r="E4316" s="56">
        <v>4.4800000000000004</v>
      </c>
      <c r="F4316" s="58" t="s">
        <v>488</v>
      </c>
      <c r="G4316" s="57" t="s">
        <v>46</v>
      </c>
      <c r="H4316" s="58" t="s">
        <v>250</v>
      </c>
      <c r="I4316" s="59" t="s">
        <v>42</v>
      </c>
      <c r="J4316" s="96">
        <v>33.589599999999997</v>
      </c>
      <c r="K4316" s="60">
        <f t="shared" si="103"/>
        <v>150.48140800000002</v>
      </c>
      <c r="L4316" s="60"/>
      <c r="M4316" s="55" t="s">
        <v>51</v>
      </c>
      <c r="N4316" s="60">
        <f t="shared" si="100"/>
        <v>150.48140800000002</v>
      </c>
      <c r="O4316" s="54">
        <v>45991</v>
      </c>
      <c r="P4316" s="97">
        <v>2672107</v>
      </c>
      <c r="R4316" t="str">
        <f t="shared" si="104"/>
        <v>Nov/25</v>
      </c>
    </row>
    <row r="4317" spans="2:18" ht="15.75" customHeight="1">
      <c r="B4317" s="54">
        <v>45985</v>
      </c>
      <c r="C4317" s="55" t="s">
        <v>37</v>
      </c>
      <c r="D4317" s="55">
        <v>2025</v>
      </c>
      <c r="E4317" s="56">
        <v>36</v>
      </c>
      <c r="F4317" s="58" t="s">
        <v>1295</v>
      </c>
      <c r="G4317" s="57" t="s">
        <v>104</v>
      </c>
      <c r="H4317" s="58" t="s">
        <v>250</v>
      </c>
      <c r="I4317" s="59" t="s">
        <v>42</v>
      </c>
      <c r="J4317" s="96">
        <v>0.92920000000000003</v>
      </c>
      <c r="K4317" s="60">
        <f t="shared" si="103"/>
        <v>33.4512</v>
      </c>
      <c r="L4317" s="60"/>
      <c r="M4317" s="55" t="s">
        <v>51</v>
      </c>
      <c r="N4317" s="60">
        <f t="shared" si="100"/>
        <v>33.4512</v>
      </c>
      <c r="O4317" s="54">
        <v>45991</v>
      </c>
      <c r="P4317" s="97">
        <v>2672107</v>
      </c>
      <c r="R4317" t="str">
        <f t="shared" si="104"/>
        <v>Nov/25</v>
      </c>
    </row>
    <row r="4318" spans="2:18" ht="15.75" customHeight="1">
      <c r="B4318" s="54">
        <v>45985</v>
      </c>
      <c r="C4318" s="55" t="s">
        <v>37</v>
      </c>
      <c r="D4318" s="55">
        <v>2025</v>
      </c>
      <c r="E4318" s="56">
        <v>3</v>
      </c>
      <c r="F4318" s="58" t="s">
        <v>1296</v>
      </c>
      <c r="G4318" s="57" t="s">
        <v>46</v>
      </c>
      <c r="H4318" s="58" t="s">
        <v>250</v>
      </c>
      <c r="I4318" s="59" t="s">
        <v>42</v>
      </c>
      <c r="J4318" s="96">
        <v>13.847099999999999</v>
      </c>
      <c r="K4318" s="60">
        <f t="shared" si="103"/>
        <v>41.5413</v>
      </c>
      <c r="L4318" s="60"/>
      <c r="M4318" s="55" t="s">
        <v>51</v>
      </c>
      <c r="N4318" s="60">
        <f t="shared" si="100"/>
        <v>41.5413</v>
      </c>
      <c r="O4318" s="54">
        <v>45991</v>
      </c>
      <c r="P4318" s="97">
        <v>2672107</v>
      </c>
      <c r="R4318" t="str">
        <f t="shared" si="104"/>
        <v>Nov/25</v>
      </c>
    </row>
    <row r="4319" spans="2:18" ht="15.75" customHeight="1">
      <c r="B4319" s="54">
        <v>45985</v>
      </c>
      <c r="C4319" s="55" t="s">
        <v>37</v>
      </c>
      <c r="D4319" s="55">
        <v>2025</v>
      </c>
      <c r="E4319" s="56">
        <v>1</v>
      </c>
      <c r="F4319" s="58" t="s">
        <v>39</v>
      </c>
      <c r="G4319" s="57" t="s">
        <v>40</v>
      </c>
      <c r="H4319" s="58" t="s">
        <v>300</v>
      </c>
      <c r="I4319" s="59" t="s">
        <v>42</v>
      </c>
      <c r="J4319" s="96">
        <v>391.5</v>
      </c>
      <c r="K4319" s="60">
        <f t="shared" si="103"/>
        <v>391.5</v>
      </c>
      <c r="L4319" s="60"/>
      <c r="M4319" s="55" t="s">
        <v>43</v>
      </c>
      <c r="N4319" s="60">
        <f t="shared" si="100"/>
        <v>391.5</v>
      </c>
      <c r="O4319" s="54">
        <v>45985</v>
      </c>
      <c r="P4319" s="97">
        <v>0</v>
      </c>
      <c r="R4319" t="str">
        <f t="shared" si="104"/>
        <v>Nov/25</v>
      </c>
    </row>
    <row r="4320" spans="2:18" ht="15.75" customHeight="1">
      <c r="B4320" s="54">
        <v>45986</v>
      </c>
      <c r="C4320" s="55" t="s">
        <v>37</v>
      </c>
      <c r="D4320" s="55">
        <v>2025</v>
      </c>
      <c r="E4320" s="56">
        <v>6</v>
      </c>
      <c r="F4320" s="58" t="s">
        <v>836</v>
      </c>
      <c r="G4320" s="57" t="s">
        <v>40</v>
      </c>
      <c r="H4320" s="58" t="s">
        <v>220</v>
      </c>
      <c r="I4320" s="59" t="s">
        <v>42</v>
      </c>
      <c r="J4320" s="96">
        <v>0.8</v>
      </c>
      <c r="K4320" s="60">
        <f t="shared" si="103"/>
        <v>4.8000000000000007</v>
      </c>
      <c r="L4320" s="60"/>
      <c r="M4320" s="55" t="s">
        <v>43</v>
      </c>
      <c r="N4320" s="60">
        <f t="shared" si="100"/>
        <v>4.8000000000000007</v>
      </c>
      <c r="O4320" s="54">
        <v>45991</v>
      </c>
      <c r="P4320" s="97">
        <v>29104</v>
      </c>
      <c r="R4320" t="str">
        <f t="shared" si="104"/>
        <v>Nov/25</v>
      </c>
    </row>
    <row r="4321" spans="2:18" ht="15.75" customHeight="1">
      <c r="B4321" s="54">
        <v>45986</v>
      </c>
      <c r="C4321" s="55" t="s">
        <v>37</v>
      </c>
      <c r="D4321" s="55">
        <v>2025</v>
      </c>
      <c r="E4321" s="56">
        <v>2</v>
      </c>
      <c r="F4321" s="58" t="s">
        <v>985</v>
      </c>
      <c r="G4321" s="57" t="s">
        <v>40</v>
      </c>
      <c r="H4321" s="58" t="s">
        <v>220</v>
      </c>
      <c r="I4321" s="59" t="s">
        <v>42</v>
      </c>
      <c r="J4321" s="96">
        <v>15.5</v>
      </c>
      <c r="K4321" s="60">
        <f t="shared" si="103"/>
        <v>31</v>
      </c>
      <c r="L4321" s="60"/>
      <c r="M4321" s="55" t="s">
        <v>43</v>
      </c>
      <c r="N4321" s="60">
        <f t="shared" si="100"/>
        <v>31</v>
      </c>
      <c r="O4321" s="54">
        <v>45991</v>
      </c>
      <c r="P4321" s="97">
        <v>29104</v>
      </c>
      <c r="R4321" t="str">
        <f t="shared" si="104"/>
        <v>Nov/25</v>
      </c>
    </row>
    <row r="4322" spans="2:18" ht="15.75" customHeight="1">
      <c r="B4322" s="54">
        <v>45986</v>
      </c>
      <c r="C4322" s="55" t="s">
        <v>37</v>
      </c>
      <c r="D4322" s="55">
        <v>2025</v>
      </c>
      <c r="E4322" s="56">
        <v>2</v>
      </c>
      <c r="F4322" s="58" t="s">
        <v>486</v>
      </c>
      <c r="G4322" s="57" t="s">
        <v>46</v>
      </c>
      <c r="H4322" s="58" t="s">
        <v>220</v>
      </c>
      <c r="I4322" s="59" t="s">
        <v>42</v>
      </c>
      <c r="J4322" s="96">
        <v>5.5</v>
      </c>
      <c r="K4322" s="60">
        <f t="shared" si="103"/>
        <v>11</v>
      </c>
      <c r="L4322" s="60"/>
      <c r="M4322" s="55" t="s">
        <v>43</v>
      </c>
      <c r="N4322" s="60">
        <f t="shared" si="100"/>
        <v>11</v>
      </c>
      <c r="O4322" s="54">
        <v>45991</v>
      </c>
      <c r="P4322" s="97">
        <v>29104</v>
      </c>
      <c r="R4322" t="str">
        <f t="shared" si="104"/>
        <v>Nov/25</v>
      </c>
    </row>
    <row r="4323" spans="2:18" ht="15.75" customHeight="1">
      <c r="B4323" s="54">
        <v>45986</v>
      </c>
      <c r="C4323" s="55" t="s">
        <v>37</v>
      </c>
      <c r="D4323" s="55">
        <v>2025</v>
      </c>
      <c r="E4323" s="56">
        <v>1</v>
      </c>
      <c r="F4323" s="58" t="s">
        <v>391</v>
      </c>
      <c r="G4323" s="57" t="s">
        <v>46</v>
      </c>
      <c r="H4323" s="58" t="s">
        <v>220</v>
      </c>
      <c r="I4323" s="59" t="s">
        <v>42</v>
      </c>
      <c r="J4323" s="96">
        <v>4</v>
      </c>
      <c r="K4323" s="60">
        <f t="shared" si="103"/>
        <v>4</v>
      </c>
      <c r="L4323" s="60"/>
      <c r="M4323" s="55" t="s">
        <v>43</v>
      </c>
      <c r="N4323" s="60">
        <f t="shared" si="100"/>
        <v>4</v>
      </c>
      <c r="O4323" s="54">
        <v>45991</v>
      </c>
      <c r="P4323" s="97">
        <v>29104</v>
      </c>
      <c r="R4323" t="str">
        <f t="shared" si="104"/>
        <v>Nov/25</v>
      </c>
    </row>
    <row r="4324" spans="2:18" ht="15.75" customHeight="1">
      <c r="B4324" s="54">
        <v>45986</v>
      </c>
      <c r="C4324" s="55" t="s">
        <v>37</v>
      </c>
      <c r="D4324" s="55">
        <v>2025</v>
      </c>
      <c r="E4324" s="56">
        <v>1</v>
      </c>
      <c r="F4324" s="58" t="s">
        <v>455</v>
      </c>
      <c r="G4324" s="57" t="s">
        <v>46</v>
      </c>
      <c r="H4324" s="58" t="s">
        <v>220</v>
      </c>
      <c r="I4324" s="59" t="s">
        <v>42</v>
      </c>
      <c r="J4324" s="96">
        <v>3.5</v>
      </c>
      <c r="K4324" s="60">
        <f t="shared" si="103"/>
        <v>3.5</v>
      </c>
      <c r="L4324" s="60"/>
      <c r="M4324" s="55" t="s">
        <v>43</v>
      </c>
      <c r="N4324" s="60">
        <f t="shared" si="100"/>
        <v>3.5</v>
      </c>
      <c r="O4324" s="54">
        <v>45991</v>
      </c>
      <c r="P4324" s="97">
        <v>29104</v>
      </c>
      <c r="R4324" t="str">
        <f t="shared" si="104"/>
        <v>Nov/25</v>
      </c>
    </row>
    <row r="4325" spans="2:18" ht="15.75" customHeight="1">
      <c r="B4325" s="54">
        <v>45986</v>
      </c>
      <c r="C4325" s="55" t="s">
        <v>37</v>
      </c>
      <c r="D4325" s="55">
        <v>2025</v>
      </c>
      <c r="E4325" s="56">
        <v>1</v>
      </c>
      <c r="F4325" s="58" t="s">
        <v>1267</v>
      </c>
      <c r="G4325" s="57" t="s">
        <v>46</v>
      </c>
      <c r="H4325" s="58" t="s">
        <v>220</v>
      </c>
      <c r="I4325" s="59" t="s">
        <v>42</v>
      </c>
      <c r="J4325" s="96">
        <v>6</v>
      </c>
      <c r="K4325" s="60">
        <f t="shared" si="103"/>
        <v>6</v>
      </c>
      <c r="L4325" s="60"/>
      <c r="M4325" s="55" t="s">
        <v>43</v>
      </c>
      <c r="N4325" s="60">
        <f t="shared" si="100"/>
        <v>6</v>
      </c>
      <c r="O4325" s="54">
        <v>45991</v>
      </c>
      <c r="P4325" s="97">
        <v>29104</v>
      </c>
      <c r="R4325" t="str">
        <f t="shared" si="104"/>
        <v>Nov/25</v>
      </c>
    </row>
    <row r="4326" spans="2:18" ht="15.75" customHeight="1">
      <c r="B4326" s="54">
        <v>45986</v>
      </c>
      <c r="C4326" s="55" t="s">
        <v>37</v>
      </c>
      <c r="D4326" s="55">
        <v>2025</v>
      </c>
      <c r="E4326" s="56">
        <v>6</v>
      </c>
      <c r="F4326" s="58" t="s">
        <v>64</v>
      </c>
      <c r="G4326" s="57" t="s">
        <v>46</v>
      </c>
      <c r="H4326" s="58" t="s">
        <v>65</v>
      </c>
      <c r="I4326" s="59" t="s">
        <v>42</v>
      </c>
      <c r="J4326" s="96">
        <v>32.99</v>
      </c>
      <c r="K4326" s="60">
        <f t="shared" si="103"/>
        <v>197.94</v>
      </c>
      <c r="L4326" s="60"/>
      <c r="M4326" s="55" t="s">
        <v>43</v>
      </c>
      <c r="N4326" s="60">
        <f t="shared" si="100"/>
        <v>197.94</v>
      </c>
      <c r="O4326" s="54">
        <v>45991</v>
      </c>
      <c r="P4326" s="97">
        <v>26309</v>
      </c>
      <c r="R4326" t="str">
        <f t="shared" si="104"/>
        <v>Nov/25</v>
      </c>
    </row>
    <row r="4327" spans="2:18" ht="15.75" customHeight="1">
      <c r="B4327" s="54">
        <v>45986</v>
      </c>
      <c r="C4327" s="55" t="s">
        <v>37</v>
      </c>
      <c r="D4327" s="55">
        <v>2025</v>
      </c>
      <c r="E4327" s="56">
        <v>2</v>
      </c>
      <c r="F4327" s="58" t="s">
        <v>1036</v>
      </c>
      <c r="G4327" s="57" t="s">
        <v>46</v>
      </c>
      <c r="H4327" s="58" t="s">
        <v>65</v>
      </c>
      <c r="I4327" s="59" t="s">
        <v>42</v>
      </c>
      <c r="J4327" s="96">
        <v>35.99</v>
      </c>
      <c r="K4327" s="60">
        <f t="shared" si="103"/>
        <v>71.98</v>
      </c>
      <c r="L4327" s="60"/>
      <c r="M4327" s="55" t="s">
        <v>43</v>
      </c>
      <c r="N4327" s="60">
        <f t="shared" si="100"/>
        <v>71.98</v>
      </c>
      <c r="O4327" s="54">
        <v>45991</v>
      </c>
      <c r="P4327" s="97">
        <v>26309</v>
      </c>
      <c r="R4327" t="str">
        <f t="shared" si="104"/>
        <v>Nov/25</v>
      </c>
    </row>
    <row r="4328" spans="2:18" ht="15.75" customHeight="1">
      <c r="B4328" s="54">
        <v>45986</v>
      </c>
      <c r="C4328" s="55" t="s">
        <v>37</v>
      </c>
      <c r="D4328" s="55">
        <v>2025</v>
      </c>
      <c r="E4328" s="56">
        <v>1</v>
      </c>
      <c r="F4328" s="58" t="s">
        <v>660</v>
      </c>
      <c r="G4328" s="57" t="s">
        <v>46</v>
      </c>
      <c r="H4328" s="58" t="s">
        <v>195</v>
      </c>
      <c r="I4328" s="59" t="s">
        <v>42</v>
      </c>
      <c r="J4328" s="96">
        <v>171.72</v>
      </c>
      <c r="K4328" s="60">
        <f t="shared" si="103"/>
        <v>171.72</v>
      </c>
      <c r="L4328" s="60"/>
      <c r="M4328" s="55" t="s">
        <v>51</v>
      </c>
      <c r="N4328" s="60">
        <f t="shared" si="100"/>
        <v>171.72</v>
      </c>
      <c r="O4328" s="54">
        <v>45995</v>
      </c>
      <c r="P4328" s="97">
        <v>324353</v>
      </c>
      <c r="R4328" t="str">
        <f t="shared" si="104"/>
        <v>Nov/25</v>
      </c>
    </row>
    <row r="4329" spans="2:18" ht="15.75" customHeight="1">
      <c r="B4329" s="54">
        <v>45986</v>
      </c>
      <c r="C4329" s="55" t="s">
        <v>37</v>
      </c>
      <c r="D4329" s="55">
        <v>2025</v>
      </c>
      <c r="E4329" s="56">
        <v>1</v>
      </c>
      <c r="F4329" s="58" t="s">
        <v>660</v>
      </c>
      <c r="G4329" s="57" t="s">
        <v>46</v>
      </c>
      <c r="H4329" s="58" t="s">
        <v>195</v>
      </c>
      <c r="I4329" s="59" t="s">
        <v>42</v>
      </c>
      <c r="J4329" s="96">
        <v>135.24</v>
      </c>
      <c r="K4329" s="60">
        <f t="shared" si="103"/>
        <v>135.24</v>
      </c>
      <c r="L4329" s="60"/>
      <c r="M4329" s="55" t="s">
        <v>51</v>
      </c>
      <c r="N4329" s="60">
        <f t="shared" si="100"/>
        <v>135.24</v>
      </c>
      <c r="O4329" s="54">
        <v>45995</v>
      </c>
      <c r="P4329" s="97">
        <v>324353</v>
      </c>
      <c r="R4329" t="str">
        <f t="shared" si="104"/>
        <v>Nov/25</v>
      </c>
    </row>
    <row r="4330" spans="2:18" ht="15.75" customHeight="1">
      <c r="B4330" s="54">
        <v>45986</v>
      </c>
      <c r="C4330" s="55" t="s">
        <v>37</v>
      </c>
      <c r="D4330" s="55">
        <v>2025</v>
      </c>
      <c r="E4330" s="56">
        <v>24</v>
      </c>
      <c r="F4330" s="58" t="s">
        <v>668</v>
      </c>
      <c r="G4330" s="57" t="s">
        <v>96</v>
      </c>
      <c r="H4330" s="58" t="s">
        <v>223</v>
      </c>
      <c r="I4330" s="59" t="s">
        <v>42</v>
      </c>
      <c r="J4330" s="96">
        <v>7</v>
      </c>
      <c r="K4330" s="60">
        <f t="shared" si="103"/>
        <v>168</v>
      </c>
      <c r="L4330" s="60"/>
      <c r="M4330" s="55" t="s">
        <v>51</v>
      </c>
      <c r="N4330" s="60">
        <f t="shared" si="100"/>
        <v>168</v>
      </c>
      <c r="O4330" s="54">
        <v>46014</v>
      </c>
      <c r="P4330" s="97">
        <v>1488947</v>
      </c>
      <c r="R4330" t="str">
        <f t="shared" si="104"/>
        <v>Nov/25</v>
      </c>
    </row>
    <row r="4331" spans="2:18" ht="15.75" customHeight="1">
      <c r="B4331" s="54">
        <v>45986</v>
      </c>
      <c r="C4331" s="55" t="s">
        <v>37</v>
      </c>
      <c r="D4331" s="55">
        <v>2025</v>
      </c>
      <c r="E4331" s="56">
        <v>96</v>
      </c>
      <c r="F4331" s="58" t="s">
        <v>188</v>
      </c>
      <c r="G4331" s="57" t="s">
        <v>96</v>
      </c>
      <c r="H4331" s="58" t="s">
        <v>223</v>
      </c>
      <c r="I4331" s="59" t="s">
        <v>42</v>
      </c>
      <c r="J4331" s="96">
        <v>7</v>
      </c>
      <c r="K4331" s="60">
        <f t="shared" si="103"/>
        <v>672</v>
      </c>
      <c r="L4331" s="60"/>
      <c r="M4331" s="55" t="s">
        <v>51</v>
      </c>
      <c r="N4331" s="60">
        <f t="shared" si="100"/>
        <v>672</v>
      </c>
      <c r="O4331" s="54">
        <v>46014</v>
      </c>
      <c r="P4331" s="97">
        <v>1488947</v>
      </c>
      <c r="R4331" t="str">
        <f t="shared" si="104"/>
        <v>Nov/25</v>
      </c>
    </row>
    <row r="4332" spans="2:18" ht="15.75" customHeight="1">
      <c r="B4332" s="54">
        <v>45986</v>
      </c>
      <c r="C4332" s="55" t="s">
        <v>37</v>
      </c>
      <c r="D4332" s="55">
        <v>2025</v>
      </c>
      <c r="E4332" s="56">
        <v>24</v>
      </c>
      <c r="F4332" s="58" t="s">
        <v>191</v>
      </c>
      <c r="G4332" s="57" t="s">
        <v>96</v>
      </c>
      <c r="H4332" s="58" t="s">
        <v>223</v>
      </c>
      <c r="I4332" s="59" t="s">
        <v>42</v>
      </c>
      <c r="J4332" s="96">
        <v>7</v>
      </c>
      <c r="K4332" s="60">
        <f t="shared" si="103"/>
        <v>168</v>
      </c>
      <c r="L4332" s="60"/>
      <c r="M4332" s="55" t="s">
        <v>51</v>
      </c>
      <c r="N4332" s="60">
        <f t="shared" si="100"/>
        <v>168</v>
      </c>
      <c r="O4332" s="54">
        <v>46014</v>
      </c>
      <c r="P4332" s="97">
        <v>1488947</v>
      </c>
      <c r="R4332" t="str">
        <f t="shared" si="104"/>
        <v>Nov/25</v>
      </c>
    </row>
    <row r="4333" spans="2:18" ht="15.75" customHeight="1">
      <c r="B4333" s="54">
        <v>45986</v>
      </c>
      <c r="C4333" s="55" t="s">
        <v>37</v>
      </c>
      <c r="D4333" s="55">
        <v>2025</v>
      </c>
      <c r="E4333" s="56">
        <v>24</v>
      </c>
      <c r="F4333" s="58" t="s">
        <v>1274</v>
      </c>
      <c r="G4333" s="57" t="s">
        <v>40</v>
      </c>
      <c r="H4333" s="58" t="s">
        <v>223</v>
      </c>
      <c r="I4333" s="59" t="s">
        <v>42</v>
      </c>
      <c r="J4333" s="96">
        <v>7</v>
      </c>
      <c r="K4333" s="60">
        <f t="shared" si="103"/>
        <v>168</v>
      </c>
      <c r="L4333" s="60"/>
      <c r="M4333" s="55" t="s">
        <v>51</v>
      </c>
      <c r="N4333" s="60">
        <f t="shared" si="100"/>
        <v>168</v>
      </c>
      <c r="O4333" s="54">
        <v>45993</v>
      </c>
      <c r="P4333" s="97">
        <v>1488948</v>
      </c>
      <c r="R4333" t="str">
        <f t="shared" si="104"/>
        <v>Nov/25</v>
      </c>
    </row>
    <row r="4334" spans="2:18" ht="15.75" customHeight="1">
      <c r="B4334" s="54">
        <v>45986</v>
      </c>
      <c r="C4334" s="55" t="s">
        <v>37</v>
      </c>
      <c r="D4334" s="55">
        <v>2025</v>
      </c>
      <c r="E4334" s="56">
        <v>2</v>
      </c>
      <c r="F4334" s="58" t="s">
        <v>97</v>
      </c>
      <c r="G4334" s="57" t="s">
        <v>40</v>
      </c>
      <c r="H4334" s="58" t="s">
        <v>223</v>
      </c>
      <c r="I4334" s="59" t="s">
        <v>42</v>
      </c>
      <c r="J4334" s="96">
        <v>32</v>
      </c>
      <c r="K4334" s="60">
        <f t="shared" si="103"/>
        <v>64</v>
      </c>
      <c r="L4334" s="60"/>
      <c r="M4334" s="55" t="s">
        <v>51</v>
      </c>
      <c r="N4334" s="60">
        <f t="shared" si="100"/>
        <v>64</v>
      </c>
      <c r="O4334" s="54">
        <v>45993</v>
      </c>
      <c r="P4334" s="97">
        <v>1488948</v>
      </c>
      <c r="R4334" t="str">
        <f t="shared" si="104"/>
        <v>Nov/25</v>
      </c>
    </row>
    <row r="4335" spans="2:18" ht="15.75" customHeight="1">
      <c r="B4335" s="54">
        <v>45986</v>
      </c>
      <c r="C4335" s="55" t="s">
        <v>37</v>
      </c>
      <c r="D4335" s="55">
        <v>2025</v>
      </c>
      <c r="E4335" s="56">
        <v>4</v>
      </c>
      <c r="F4335" s="58" t="s">
        <v>383</v>
      </c>
      <c r="G4335" s="57" t="s">
        <v>40</v>
      </c>
      <c r="H4335" s="58" t="s">
        <v>223</v>
      </c>
      <c r="I4335" s="59" t="s">
        <v>42</v>
      </c>
      <c r="J4335" s="96">
        <v>115</v>
      </c>
      <c r="K4335" s="60">
        <f t="shared" si="103"/>
        <v>460</v>
      </c>
      <c r="L4335" s="60"/>
      <c r="M4335" s="55" t="s">
        <v>51</v>
      </c>
      <c r="N4335" s="60">
        <f t="shared" si="100"/>
        <v>460</v>
      </c>
      <c r="O4335" s="54">
        <v>45993</v>
      </c>
      <c r="P4335" s="97">
        <v>1488946</v>
      </c>
      <c r="R4335" t="str">
        <f t="shared" si="104"/>
        <v>Nov/25</v>
      </c>
    </row>
    <row r="4336" spans="2:18" ht="15.75" customHeight="1">
      <c r="B4336" s="54">
        <v>45986</v>
      </c>
      <c r="C4336" s="55" t="s">
        <v>37</v>
      </c>
      <c r="D4336" s="55">
        <v>2025</v>
      </c>
      <c r="E4336" s="56">
        <v>4</v>
      </c>
      <c r="F4336" s="58" t="s">
        <v>760</v>
      </c>
      <c r="G4336" s="57" t="s">
        <v>46</v>
      </c>
      <c r="H4336" s="58" t="s">
        <v>223</v>
      </c>
      <c r="I4336" s="59" t="s">
        <v>42</v>
      </c>
      <c r="J4336" s="96">
        <v>22</v>
      </c>
      <c r="K4336" s="60">
        <f t="shared" si="103"/>
        <v>88</v>
      </c>
      <c r="L4336" s="60"/>
      <c r="M4336" s="55" t="s">
        <v>51</v>
      </c>
      <c r="N4336" s="60">
        <f t="shared" si="100"/>
        <v>88</v>
      </c>
      <c r="O4336" s="54">
        <v>45993</v>
      </c>
      <c r="P4336" s="97">
        <v>1488946</v>
      </c>
      <c r="R4336" t="str">
        <f t="shared" si="104"/>
        <v>Nov/25</v>
      </c>
    </row>
    <row r="4337" spans="2:18" ht="15.75" customHeight="1">
      <c r="B4337" s="54">
        <v>45986</v>
      </c>
      <c r="C4337" s="55" t="s">
        <v>37</v>
      </c>
      <c r="D4337" s="55">
        <v>2025</v>
      </c>
      <c r="E4337" s="56">
        <v>4</v>
      </c>
      <c r="F4337" s="58" t="s">
        <v>172</v>
      </c>
      <c r="G4337" s="57" t="s">
        <v>46</v>
      </c>
      <c r="H4337" s="58" t="s">
        <v>223</v>
      </c>
      <c r="I4337" s="59" t="s">
        <v>42</v>
      </c>
      <c r="J4337" s="96">
        <v>22</v>
      </c>
      <c r="K4337" s="60">
        <f t="shared" si="103"/>
        <v>88</v>
      </c>
      <c r="L4337" s="60"/>
      <c r="M4337" s="55" t="s">
        <v>51</v>
      </c>
      <c r="N4337" s="60">
        <f t="shared" si="100"/>
        <v>88</v>
      </c>
      <c r="O4337" s="54">
        <v>45993</v>
      </c>
      <c r="P4337" s="97">
        <v>1488946</v>
      </c>
      <c r="R4337" t="str">
        <f t="shared" si="104"/>
        <v>Nov/25</v>
      </c>
    </row>
    <row r="4338" spans="2:18" ht="15.75" customHeight="1">
      <c r="B4338" s="54">
        <v>45986</v>
      </c>
      <c r="C4338" s="55" t="s">
        <v>37</v>
      </c>
      <c r="D4338" s="55">
        <v>2025</v>
      </c>
      <c r="E4338" s="56">
        <v>2</v>
      </c>
      <c r="F4338" s="58" t="s">
        <v>173</v>
      </c>
      <c r="G4338" s="57" t="s">
        <v>46</v>
      </c>
      <c r="H4338" s="58" t="s">
        <v>223</v>
      </c>
      <c r="I4338" s="59" t="s">
        <v>42</v>
      </c>
      <c r="J4338" s="96">
        <v>22</v>
      </c>
      <c r="K4338" s="60">
        <f t="shared" si="103"/>
        <v>44</v>
      </c>
      <c r="L4338" s="60"/>
      <c r="M4338" s="55" t="s">
        <v>51</v>
      </c>
      <c r="N4338" s="60">
        <f t="shared" si="100"/>
        <v>44</v>
      </c>
      <c r="O4338" s="54">
        <v>45993</v>
      </c>
      <c r="P4338" s="97">
        <v>1488946</v>
      </c>
      <c r="R4338" t="str">
        <f t="shared" si="104"/>
        <v>Nov/25</v>
      </c>
    </row>
    <row r="4339" spans="2:18" ht="15.75" customHeight="1">
      <c r="B4339" s="54">
        <v>45986</v>
      </c>
      <c r="C4339" s="55" t="s">
        <v>37</v>
      </c>
      <c r="D4339" s="55">
        <v>2025</v>
      </c>
      <c r="E4339" s="56">
        <v>1</v>
      </c>
      <c r="F4339" s="58" t="s">
        <v>378</v>
      </c>
      <c r="G4339" s="57" t="s">
        <v>46</v>
      </c>
      <c r="H4339" s="58" t="s">
        <v>379</v>
      </c>
      <c r="I4339" s="59" t="s">
        <v>42</v>
      </c>
      <c r="J4339" s="96">
        <v>462</v>
      </c>
      <c r="K4339" s="60">
        <f t="shared" si="103"/>
        <v>462</v>
      </c>
      <c r="L4339" s="60"/>
      <c r="M4339" s="55" t="s">
        <v>43</v>
      </c>
      <c r="N4339" s="60">
        <f t="shared" si="100"/>
        <v>462</v>
      </c>
      <c r="O4339" s="54">
        <v>45986</v>
      </c>
      <c r="P4339" s="97">
        <v>0</v>
      </c>
      <c r="R4339" t="str">
        <f t="shared" si="104"/>
        <v>Nov/25</v>
      </c>
    </row>
    <row r="4340" spans="2:18" ht="15.75" customHeight="1">
      <c r="B4340" s="54">
        <v>45986</v>
      </c>
      <c r="C4340" s="55" t="s">
        <v>37</v>
      </c>
      <c r="D4340" s="55">
        <v>2025</v>
      </c>
      <c r="E4340" s="56">
        <v>1</v>
      </c>
      <c r="F4340" s="58" t="s">
        <v>531</v>
      </c>
      <c r="G4340" s="57" t="s">
        <v>46</v>
      </c>
      <c r="H4340" s="58" t="s">
        <v>456</v>
      </c>
      <c r="I4340" s="59" t="s">
        <v>42</v>
      </c>
      <c r="J4340" s="96">
        <v>24.3</v>
      </c>
      <c r="K4340" s="60">
        <f t="shared" si="103"/>
        <v>24.3</v>
      </c>
      <c r="L4340" s="60"/>
      <c r="M4340" s="55" t="s">
        <v>43</v>
      </c>
      <c r="N4340" s="60">
        <f t="shared" si="100"/>
        <v>24.3</v>
      </c>
      <c r="O4340" s="54">
        <v>45986</v>
      </c>
      <c r="P4340" s="97">
        <v>0</v>
      </c>
      <c r="R4340" t="str">
        <f t="shared" si="104"/>
        <v>Nov/25</v>
      </c>
    </row>
    <row r="4341" spans="2:18" ht="15.75" customHeight="1">
      <c r="B4341" s="54">
        <v>45987</v>
      </c>
      <c r="C4341" s="55" t="s">
        <v>37</v>
      </c>
      <c r="D4341" s="55">
        <v>2025</v>
      </c>
      <c r="E4341" s="56">
        <v>5</v>
      </c>
      <c r="F4341" s="58" t="s">
        <v>64</v>
      </c>
      <c r="G4341" s="57" t="s">
        <v>46</v>
      </c>
      <c r="H4341" s="58" t="s">
        <v>65</v>
      </c>
      <c r="I4341" s="59" t="s">
        <v>42</v>
      </c>
      <c r="J4341" s="96">
        <v>32.99</v>
      </c>
      <c r="K4341" s="60">
        <f t="shared" si="103"/>
        <v>164.95000000000002</v>
      </c>
      <c r="L4341" s="60"/>
      <c r="M4341" s="55" t="s">
        <v>43</v>
      </c>
      <c r="N4341" s="60">
        <f t="shared" si="100"/>
        <v>164.95000000000002</v>
      </c>
      <c r="O4341" s="54">
        <v>45991</v>
      </c>
      <c r="P4341" s="97">
        <v>26367</v>
      </c>
      <c r="R4341" t="str">
        <f t="shared" si="104"/>
        <v>Nov/25</v>
      </c>
    </row>
    <row r="4342" spans="2:18" ht="15.75" customHeight="1">
      <c r="B4342" s="54">
        <v>45987</v>
      </c>
      <c r="C4342" s="55" t="s">
        <v>37</v>
      </c>
      <c r="D4342" s="55">
        <v>2025</v>
      </c>
      <c r="E4342" s="56">
        <v>2</v>
      </c>
      <c r="F4342" s="58" t="s">
        <v>66</v>
      </c>
      <c r="G4342" s="57" t="s">
        <v>46</v>
      </c>
      <c r="H4342" s="58" t="s">
        <v>65</v>
      </c>
      <c r="I4342" s="59" t="s">
        <v>42</v>
      </c>
      <c r="J4342" s="96">
        <v>27.99</v>
      </c>
      <c r="K4342" s="60">
        <f t="shared" si="103"/>
        <v>55.98</v>
      </c>
      <c r="L4342" s="60"/>
      <c r="M4342" s="55" t="s">
        <v>43</v>
      </c>
      <c r="N4342" s="60">
        <f t="shared" si="100"/>
        <v>55.98</v>
      </c>
      <c r="O4342" s="54">
        <v>45991</v>
      </c>
      <c r="P4342" s="97">
        <v>26367</v>
      </c>
      <c r="R4342" t="str">
        <f t="shared" si="104"/>
        <v>Nov/25</v>
      </c>
    </row>
    <row r="4343" spans="2:18" ht="15.75" customHeight="1">
      <c r="B4343" s="54">
        <v>45987</v>
      </c>
      <c r="C4343" s="55" t="s">
        <v>37</v>
      </c>
      <c r="D4343" s="55">
        <v>2025</v>
      </c>
      <c r="E4343" s="56">
        <v>1</v>
      </c>
      <c r="F4343" s="58" t="s">
        <v>1036</v>
      </c>
      <c r="G4343" s="57" t="s">
        <v>46</v>
      </c>
      <c r="H4343" s="58" t="s">
        <v>65</v>
      </c>
      <c r="I4343" s="59" t="s">
        <v>42</v>
      </c>
      <c r="J4343" s="96">
        <v>35.99</v>
      </c>
      <c r="K4343" s="60">
        <f t="shared" si="103"/>
        <v>35.99</v>
      </c>
      <c r="L4343" s="60"/>
      <c r="M4343" s="55" t="s">
        <v>43</v>
      </c>
      <c r="N4343" s="60">
        <f t="shared" si="100"/>
        <v>35.99</v>
      </c>
      <c r="O4343" s="54">
        <v>45991</v>
      </c>
      <c r="P4343" s="97">
        <v>26367</v>
      </c>
      <c r="R4343" t="str">
        <f t="shared" si="104"/>
        <v>Nov/25</v>
      </c>
    </row>
    <row r="4344" spans="2:18" ht="15.75" customHeight="1">
      <c r="B4344" s="54">
        <v>45987</v>
      </c>
      <c r="C4344" s="55" t="s">
        <v>37</v>
      </c>
      <c r="D4344" s="55">
        <v>2025</v>
      </c>
      <c r="E4344" s="56">
        <v>3</v>
      </c>
      <c r="F4344" s="58" t="s">
        <v>692</v>
      </c>
      <c r="G4344" s="57" t="s">
        <v>40</v>
      </c>
      <c r="H4344" s="58" t="s">
        <v>91</v>
      </c>
      <c r="I4344" s="59" t="s">
        <v>42</v>
      </c>
      <c r="J4344" s="96">
        <v>95</v>
      </c>
      <c r="K4344" s="60">
        <f t="shared" si="103"/>
        <v>285</v>
      </c>
      <c r="L4344" s="60"/>
      <c r="M4344" s="55" t="s">
        <v>51</v>
      </c>
      <c r="N4344" s="60">
        <f t="shared" si="100"/>
        <v>285</v>
      </c>
      <c r="O4344" s="54">
        <v>45993</v>
      </c>
      <c r="P4344" s="97">
        <v>11353</v>
      </c>
      <c r="R4344" t="str">
        <f t="shared" si="104"/>
        <v>Nov/25</v>
      </c>
    </row>
    <row r="4345" spans="2:18" ht="15.75" customHeight="1">
      <c r="B4345" s="54">
        <v>45987</v>
      </c>
      <c r="C4345" s="55" t="s">
        <v>37</v>
      </c>
      <c r="D4345" s="55">
        <v>2025</v>
      </c>
      <c r="E4345" s="56">
        <v>1</v>
      </c>
      <c r="F4345" s="58" t="s">
        <v>716</v>
      </c>
      <c r="G4345" s="57" t="s">
        <v>40</v>
      </c>
      <c r="H4345" s="58" t="s">
        <v>91</v>
      </c>
      <c r="I4345" s="59" t="s">
        <v>42</v>
      </c>
      <c r="J4345" s="96">
        <v>195</v>
      </c>
      <c r="K4345" s="60">
        <f t="shared" si="103"/>
        <v>195</v>
      </c>
      <c r="L4345" s="60"/>
      <c r="M4345" s="55" t="s">
        <v>51</v>
      </c>
      <c r="N4345" s="60">
        <f t="shared" si="100"/>
        <v>195</v>
      </c>
      <c r="O4345" s="54">
        <v>45993</v>
      </c>
      <c r="P4345" s="97">
        <v>11353</v>
      </c>
      <c r="R4345" t="str">
        <f t="shared" si="104"/>
        <v>Nov/25</v>
      </c>
    </row>
    <row r="4346" spans="2:18" ht="15.75" customHeight="1">
      <c r="B4346" s="54">
        <v>45987</v>
      </c>
      <c r="C4346" s="55" t="s">
        <v>37</v>
      </c>
      <c r="D4346" s="55">
        <v>2025</v>
      </c>
      <c r="E4346" s="56">
        <v>3</v>
      </c>
      <c r="F4346" s="58" t="s">
        <v>488</v>
      </c>
      <c r="G4346" s="57" t="s">
        <v>46</v>
      </c>
      <c r="H4346" s="58" t="s">
        <v>184</v>
      </c>
      <c r="I4346" s="59" t="s">
        <v>42</v>
      </c>
      <c r="J4346" s="96">
        <v>64.08</v>
      </c>
      <c r="K4346" s="60">
        <f t="shared" si="103"/>
        <v>192.24</v>
      </c>
      <c r="L4346" s="60"/>
      <c r="M4346" s="55" t="s">
        <v>51</v>
      </c>
      <c r="N4346" s="60">
        <f t="shared" si="100"/>
        <v>192.24</v>
      </c>
      <c r="O4346" s="54">
        <v>45994</v>
      </c>
      <c r="P4346" s="97">
        <v>1842968</v>
      </c>
      <c r="R4346" t="str">
        <f t="shared" si="104"/>
        <v>Nov/25</v>
      </c>
    </row>
    <row r="4347" spans="2:18" ht="15.75" customHeight="1">
      <c r="B4347" s="54">
        <v>45987</v>
      </c>
      <c r="C4347" s="55" t="s">
        <v>37</v>
      </c>
      <c r="D4347" s="55">
        <v>2025</v>
      </c>
      <c r="E4347" s="56">
        <v>5</v>
      </c>
      <c r="F4347" s="58" t="s">
        <v>1297</v>
      </c>
      <c r="G4347" s="57" t="s">
        <v>46</v>
      </c>
      <c r="H4347" s="58" t="s">
        <v>184</v>
      </c>
      <c r="I4347" s="59" t="s">
        <v>42</v>
      </c>
      <c r="J4347" s="96">
        <v>17.61</v>
      </c>
      <c r="K4347" s="60">
        <f t="shared" si="103"/>
        <v>88.05</v>
      </c>
      <c r="L4347" s="60"/>
      <c r="M4347" s="55" t="s">
        <v>51</v>
      </c>
      <c r="N4347" s="60">
        <f t="shared" si="100"/>
        <v>88.05</v>
      </c>
      <c r="O4347" s="54">
        <v>45994</v>
      </c>
      <c r="P4347" s="97">
        <v>1842968</v>
      </c>
      <c r="R4347" t="str">
        <f t="shared" si="104"/>
        <v>Nov/25</v>
      </c>
    </row>
    <row r="4348" spans="2:18" ht="15.75" customHeight="1">
      <c r="B4348" s="54">
        <v>45987</v>
      </c>
      <c r="C4348" s="55" t="s">
        <v>37</v>
      </c>
      <c r="D4348" s="55">
        <v>2025</v>
      </c>
      <c r="E4348" s="56">
        <v>4</v>
      </c>
      <c r="F4348" s="58" t="s">
        <v>760</v>
      </c>
      <c r="G4348" s="57" t="s">
        <v>46</v>
      </c>
      <c r="H4348" s="58" t="s">
        <v>594</v>
      </c>
      <c r="I4348" s="59" t="s">
        <v>42</v>
      </c>
      <c r="J4348" s="96">
        <v>21</v>
      </c>
      <c r="K4348" s="60">
        <f t="shared" si="103"/>
        <v>84</v>
      </c>
      <c r="L4348" s="60"/>
      <c r="M4348" s="55" t="s">
        <v>51</v>
      </c>
      <c r="N4348" s="60">
        <f t="shared" si="100"/>
        <v>84</v>
      </c>
      <c r="O4348" s="54">
        <v>46001</v>
      </c>
      <c r="P4348" s="97">
        <v>1055938</v>
      </c>
      <c r="R4348" t="str">
        <f t="shared" si="104"/>
        <v>Nov/25</v>
      </c>
    </row>
    <row r="4349" spans="2:18" ht="15.75" customHeight="1">
      <c r="B4349" s="54">
        <v>45987</v>
      </c>
      <c r="C4349" s="55" t="s">
        <v>37</v>
      </c>
      <c r="D4349" s="55">
        <v>2025</v>
      </c>
      <c r="E4349" s="56">
        <v>4</v>
      </c>
      <c r="F4349" s="58" t="s">
        <v>172</v>
      </c>
      <c r="G4349" s="57" t="s">
        <v>46</v>
      </c>
      <c r="H4349" s="58" t="s">
        <v>594</v>
      </c>
      <c r="I4349" s="59" t="s">
        <v>42</v>
      </c>
      <c r="J4349" s="96">
        <v>21</v>
      </c>
      <c r="K4349" s="60">
        <f t="shared" si="103"/>
        <v>84</v>
      </c>
      <c r="L4349" s="60"/>
      <c r="M4349" s="55" t="s">
        <v>51</v>
      </c>
      <c r="N4349" s="60">
        <f t="shared" si="100"/>
        <v>84</v>
      </c>
      <c r="O4349" s="54">
        <v>46001</v>
      </c>
      <c r="P4349" s="97">
        <v>1055938</v>
      </c>
      <c r="R4349" t="str">
        <f t="shared" si="104"/>
        <v>Nov/25</v>
      </c>
    </row>
    <row r="4350" spans="2:18" ht="15.75" customHeight="1">
      <c r="B4350" s="54">
        <v>45987</v>
      </c>
      <c r="C4350" s="55" t="s">
        <v>37</v>
      </c>
      <c r="D4350" s="55">
        <v>2025</v>
      </c>
      <c r="E4350" s="56">
        <v>2</v>
      </c>
      <c r="F4350" s="58" t="s">
        <v>173</v>
      </c>
      <c r="G4350" s="57" t="s">
        <v>46</v>
      </c>
      <c r="H4350" s="58" t="s">
        <v>594</v>
      </c>
      <c r="I4350" s="59" t="s">
        <v>42</v>
      </c>
      <c r="J4350" s="96">
        <v>21</v>
      </c>
      <c r="K4350" s="60">
        <f t="shared" si="103"/>
        <v>42</v>
      </c>
      <c r="L4350" s="60"/>
      <c r="M4350" s="55" t="s">
        <v>51</v>
      </c>
      <c r="N4350" s="60">
        <f t="shared" si="100"/>
        <v>42</v>
      </c>
      <c r="O4350" s="54">
        <v>46001</v>
      </c>
      <c r="P4350" s="97">
        <v>1055938</v>
      </c>
      <c r="R4350" t="str">
        <f t="shared" si="104"/>
        <v>Nov/25</v>
      </c>
    </row>
    <row r="4351" spans="2:18" ht="15.75" customHeight="1">
      <c r="B4351" s="54">
        <v>45987</v>
      </c>
      <c r="C4351" s="55" t="s">
        <v>37</v>
      </c>
      <c r="D4351" s="55">
        <v>2025</v>
      </c>
      <c r="E4351" s="56">
        <v>1</v>
      </c>
      <c r="F4351" s="58" t="s">
        <v>1298</v>
      </c>
      <c r="G4351" s="57" t="s">
        <v>46</v>
      </c>
      <c r="H4351" s="58" t="s">
        <v>1299</v>
      </c>
      <c r="I4351" s="59" t="s">
        <v>42</v>
      </c>
      <c r="J4351" s="96">
        <v>138.16</v>
      </c>
      <c r="K4351" s="60">
        <f t="shared" si="103"/>
        <v>138.16</v>
      </c>
      <c r="L4351" s="60"/>
      <c r="M4351" s="55" t="s">
        <v>43</v>
      </c>
      <c r="N4351" s="60">
        <f t="shared" si="100"/>
        <v>138.16</v>
      </c>
      <c r="O4351" s="54">
        <v>45987</v>
      </c>
      <c r="P4351" s="97">
        <v>0</v>
      </c>
      <c r="R4351" t="str">
        <f t="shared" si="104"/>
        <v>Nov/25</v>
      </c>
    </row>
    <row r="4352" spans="2:18" ht="15.75" customHeight="1">
      <c r="B4352" s="54">
        <v>45988</v>
      </c>
      <c r="C4352" s="55" t="s">
        <v>37</v>
      </c>
      <c r="D4352" s="55">
        <v>2025</v>
      </c>
      <c r="E4352" s="56">
        <v>1</v>
      </c>
      <c r="F4352" s="58" t="s">
        <v>660</v>
      </c>
      <c r="G4352" s="57" t="s">
        <v>46</v>
      </c>
      <c r="H4352" s="58" t="s">
        <v>195</v>
      </c>
      <c r="I4352" s="59" t="s">
        <v>42</v>
      </c>
      <c r="J4352" s="96">
        <v>231.6</v>
      </c>
      <c r="K4352" s="60">
        <f t="shared" si="103"/>
        <v>231.6</v>
      </c>
      <c r="L4352" s="60"/>
      <c r="M4352" s="55" t="s">
        <v>51</v>
      </c>
      <c r="N4352" s="60">
        <f t="shared" si="100"/>
        <v>231.6</v>
      </c>
      <c r="O4352" s="54">
        <v>45999</v>
      </c>
      <c r="P4352" s="97">
        <v>324791</v>
      </c>
      <c r="R4352" t="str">
        <f t="shared" si="104"/>
        <v>Nov/25</v>
      </c>
    </row>
    <row r="4353" spans="2:18" ht="15.75" customHeight="1">
      <c r="B4353" s="54">
        <v>45988</v>
      </c>
      <c r="C4353" s="55" t="s">
        <v>37</v>
      </c>
      <c r="D4353" s="55">
        <v>2025</v>
      </c>
      <c r="E4353" s="56">
        <v>1</v>
      </c>
      <c r="F4353" s="58" t="s">
        <v>1049</v>
      </c>
      <c r="G4353" s="57" t="s">
        <v>46</v>
      </c>
      <c r="H4353" s="58" t="s">
        <v>184</v>
      </c>
      <c r="I4353" s="59" t="s">
        <v>42</v>
      </c>
      <c r="J4353" s="96">
        <v>196.25</v>
      </c>
      <c r="K4353" s="60">
        <f t="shared" si="103"/>
        <v>196.25</v>
      </c>
      <c r="L4353" s="60"/>
      <c r="M4353" s="55" t="s">
        <v>51</v>
      </c>
      <c r="N4353" s="60">
        <f t="shared" si="100"/>
        <v>196.25</v>
      </c>
      <c r="O4353" s="54">
        <v>45996</v>
      </c>
      <c r="P4353" s="97">
        <v>1846317</v>
      </c>
      <c r="R4353" t="str">
        <f t="shared" si="104"/>
        <v>Nov/25</v>
      </c>
    </row>
    <row r="4354" spans="2:18" ht="15.75" customHeight="1">
      <c r="B4354" s="54">
        <v>45988</v>
      </c>
      <c r="C4354" s="55" t="s">
        <v>37</v>
      </c>
      <c r="D4354" s="55">
        <v>2025</v>
      </c>
      <c r="E4354" s="56">
        <v>1</v>
      </c>
      <c r="F4354" s="58" t="s">
        <v>1049</v>
      </c>
      <c r="G4354" s="57" t="s">
        <v>46</v>
      </c>
      <c r="H4354" s="58" t="s">
        <v>70</v>
      </c>
      <c r="I4354" s="59" t="s">
        <v>42</v>
      </c>
      <c r="J4354" s="96">
        <v>237.25</v>
      </c>
      <c r="K4354" s="60">
        <f t="shared" si="103"/>
        <v>237.25</v>
      </c>
      <c r="L4354" s="60"/>
      <c r="M4354" s="55" t="s">
        <v>51</v>
      </c>
      <c r="N4354" s="60">
        <f t="shared" si="100"/>
        <v>237.25</v>
      </c>
      <c r="O4354" s="54">
        <v>46002</v>
      </c>
      <c r="P4354" s="97">
        <v>42658</v>
      </c>
      <c r="R4354" t="str">
        <f t="shared" si="104"/>
        <v>Nov/25</v>
      </c>
    </row>
    <row r="4355" spans="2:18" ht="15.75" customHeight="1">
      <c r="B4355" s="54">
        <v>45988</v>
      </c>
      <c r="C4355" s="55" t="s">
        <v>37</v>
      </c>
      <c r="D4355" s="55">
        <v>2025</v>
      </c>
      <c r="E4355" s="56">
        <v>1</v>
      </c>
      <c r="F4355" s="58" t="s">
        <v>531</v>
      </c>
      <c r="G4355" s="57" t="s">
        <v>46</v>
      </c>
      <c r="H4355" s="58" t="s">
        <v>307</v>
      </c>
      <c r="I4355" s="59" t="s">
        <v>42</v>
      </c>
      <c r="J4355" s="96">
        <v>250</v>
      </c>
      <c r="K4355" s="60">
        <f t="shared" si="103"/>
        <v>250</v>
      </c>
      <c r="L4355" s="60"/>
      <c r="M4355" s="55" t="s">
        <v>43</v>
      </c>
      <c r="N4355" s="60">
        <f t="shared" si="100"/>
        <v>250</v>
      </c>
      <c r="O4355" s="54">
        <v>45988</v>
      </c>
      <c r="P4355" s="97">
        <v>0</v>
      </c>
      <c r="R4355" t="str">
        <f t="shared" ref="R4355:R4418" si="105">IF(B4355="","",PROPER(TEXT(B4355,"mmm/aa")))</f>
        <v>Nov/25</v>
      </c>
    </row>
    <row r="4356" spans="2:18" ht="15.75" customHeight="1">
      <c r="B4356" s="54">
        <v>45989</v>
      </c>
      <c r="C4356" s="55" t="s">
        <v>37</v>
      </c>
      <c r="D4356" s="55">
        <v>2025</v>
      </c>
      <c r="E4356" s="56">
        <v>1</v>
      </c>
      <c r="F4356" s="58" t="s">
        <v>811</v>
      </c>
      <c r="G4356" s="57" t="s">
        <v>108</v>
      </c>
      <c r="H4356" s="58" t="s">
        <v>159</v>
      </c>
      <c r="I4356" s="59" t="s">
        <v>42</v>
      </c>
      <c r="J4356" s="96">
        <v>700</v>
      </c>
      <c r="K4356" s="60">
        <f t="shared" si="103"/>
        <v>700</v>
      </c>
      <c r="L4356" s="60"/>
      <c r="M4356" s="55" t="s">
        <v>43</v>
      </c>
      <c r="N4356" s="60">
        <f t="shared" si="100"/>
        <v>700</v>
      </c>
      <c r="O4356" s="54">
        <v>45989</v>
      </c>
      <c r="P4356" s="97">
        <v>0</v>
      </c>
      <c r="R4356" t="str">
        <f t="shared" si="105"/>
        <v>Nov/25</v>
      </c>
    </row>
    <row r="4357" spans="2:18" ht="15.75" customHeight="1">
      <c r="B4357" s="54">
        <v>45989</v>
      </c>
      <c r="C4357" s="55" t="s">
        <v>37</v>
      </c>
      <c r="D4357" s="55">
        <v>2025</v>
      </c>
      <c r="E4357" s="56">
        <v>10</v>
      </c>
      <c r="F4357" s="58" t="s">
        <v>81</v>
      </c>
      <c r="G4357" s="57" t="s">
        <v>77</v>
      </c>
      <c r="H4357" s="58" t="s">
        <v>78</v>
      </c>
      <c r="I4357" s="59" t="s">
        <v>42</v>
      </c>
      <c r="J4357" s="96">
        <v>510</v>
      </c>
      <c r="K4357" s="60">
        <f t="shared" si="103"/>
        <v>5100</v>
      </c>
      <c r="L4357" s="60"/>
      <c r="M4357" s="55" t="s">
        <v>43</v>
      </c>
      <c r="N4357" s="60">
        <f t="shared" si="100"/>
        <v>5100</v>
      </c>
      <c r="O4357" s="54">
        <v>45989</v>
      </c>
      <c r="P4357" s="97">
        <v>0</v>
      </c>
      <c r="R4357" t="str">
        <f t="shared" si="105"/>
        <v>Nov/25</v>
      </c>
    </row>
    <row r="4358" spans="2:18" ht="15.75" customHeight="1">
      <c r="B4358" s="54">
        <v>45989</v>
      </c>
      <c r="C4358" s="55" t="s">
        <v>37</v>
      </c>
      <c r="D4358" s="55">
        <v>2025</v>
      </c>
      <c r="E4358" s="56">
        <v>1</v>
      </c>
      <c r="F4358" s="58" t="s">
        <v>75</v>
      </c>
      <c r="G4358" s="57" t="s">
        <v>77</v>
      </c>
      <c r="H4358" s="58" t="s">
        <v>78</v>
      </c>
      <c r="I4358" s="59" t="s">
        <v>42</v>
      </c>
      <c r="J4358" s="96">
        <v>435</v>
      </c>
      <c r="K4358" s="60">
        <f t="shared" si="103"/>
        <v>435</v>
      </c>
      <c r="L4358" s="60"/>
      <c r="M4358" s="55" t="s">
        <v>43</v>
      </c>
      <c r="N4358" s="60">
        <f t="shared" si="100"/>
        <v>435</v>
      </c>
      <c r="O4358" s="54">
        <v>45989</v>
      </c>
      <c r="P4358" s="97">
        <v>0</v>
      </c>
      <c r="R4358" t="str">
        <f t="shared" si="105"/>
        <v>Nov/25</v>
      </c>
    </row>
    <row r="4359" spans="2:18" ht="15.75" customHeight="1">
      <c r="B4359" s="54">
        <v>45990</v>
      </c>
      <c r="C4359" s="55" t="s">
        <v>37</v>
      </c>
      <c r="D4359" s="55">
        <v>2025</v>
      </c>
      <c r="E4359" s="56">
        <v>1</v>
      </c>
      <c r="F4359" s="58" t="s">
        <v>1085</v>
      </c>
      <c r="G4359" s="57" t="s">
        <v>108</v>
      </c>
      <c r="H4359" s="58" t="s">
        <v>694</v>
      </c>
      <c r="I4359" s="59" t="s">
        <v>42</v>
      </c>
      <c r="J4359" s="96">
        <v>1100</v>
      </c>
      <c r="K4359" s="60">
        <f t="shared" si="103"/>
        <v>1100</v>
      </c>
      <c r="L4359" s="60"/>
      <c r="M4359" s="55" t="s">
        <v>43</v>
      </c>
      <c r="N4359" s="60">
        <f t="shared" si="100"/>
        <v>1100</v>
      </c>
      <c r="O4359" s="54">
        <v>45990</v>
      </c>
      <c r="P4359" s="97">
        <v>0</v>
      </c>
      <c r="R4359" t="str">
        <f t="shared" si="105"/>
        <v>Nov/25</v>
      </c>
    </row>
    <row r="4360" spans="2:18" ht="15.75" customHeight="1">
      <c r="B4360" s="54">
        <v>45990</v>
      </c>
      <c r="C4360" s="55" t="s">
        <v>37</v>
      </c>
      <c r="D4360" s="55">
        <v>2025</v>
      </c>
      <c r="E4360" s="56">
        <v>10</v>
      </c>
      <c r="F4360" s="58" t="s">
        <v>81</v>
      </c>
      <c r="G4360" s="57" t="s">
        <v>77</v>
      </c>
      <c r="H4360" s="58" t="s">
        <v>78</v>
      </c>
      <c r="I4360" s="59" t="s">
        <v>42</v>
      </c>
      <c r="J4360" s="96">
        <v>510</v>
      </c>
      <c r="K4360" s="60">
        <f t="shared" si="103"/>
        <v>5100</v>
      </c>
      <c r="L4360" s="60"/>
      <c r="M4360" s="55" t="s">
        <v>43</v>
      </c>
      <c r="N4360" s="60">
        <f t="shared" si="100"/>
        <v>5100</v>
      </c>
      <c r="O4360" s="54">
        <v>45963</v>
      </c>
      <c r="P4360" s="97">
        <v>0</v>
      </c>
      <c r="R4360" t="str">
        <f t="shared" si="105"/>
        <v>Nov/25</v>
      </c>
    </row>
    <row r="4361" spans="2:18" ht="15.75" customHeight="1">
      <c r="B4361" s="54">
        <v>45990</v>
      </c>
      <c r="C4361" s="55" t="s">
        <v>37</v>
      </c>
      <c r="D4361" s="55">
        <v>2025</v>
      </c>
      <c r="E4361" s="56">
        <v>1</v>
      </c>
      <c r="F4361" s="58" t="s">
        <v>639</v>
      </c>
      <c r="G4361" s="57" t="s">
        <v>46</v>
      </c>
      <c r="H4361" s="58" t="s">
        <v>65</v>
      </c>
      <c r="I4361" s="59" t="s">
        <v>42</v>
      </c>
      <c r="J4361" s="96">
        <v>1528.9</v>
      </c>
      <c r="K4361" s="60">
        <f t="shared" si="103"/>
        <v>1528.9</v>
      </c>
      <c r="L4361" s="60"/>
      <c r="M4361" s="55" t="s">
        <v>43</v>
      </c>
      <c r="N4361" s="60">
        <f t="shared" si="100"/>
        <v>1528.9</v>
      </c>
      <c r="O4361" s="54">
        <v>45992</v>
      </c>
      <c r="P4361" s="97">
        <v>0</v>
      </c>
      <c r="R4361" t="str">
        <f t="shared" si="105"/>
        <v>Nov/25</v>
      </c>
    </row>
    <row r="4362" spans="2:18" ht="15.75" customHeight="1">
      <c r="B4362" s="54">
        <v>45991</v>
      </c>
      <c r="C4362" s="55" t="s">
        <v>37</v>
      </c>
      <c r="D4362" s="55">
        <v>2025</v>
      </c>
      <c r="E4362" s="56">
        <v>1</v>
      </c>
      <c r="F4362" s="58" t="s">
        <v>1085</v>
      </c>
      <c r="G4362" s="57" t="s">
        <v>108</v>
      </c>
      <c r="H4362" s="58" t="s">
        <v>1300</v>
      </c>
      <c r="I4362" s="59" t="s">
        <v>42</v>
      </c>
      <c r="J4362" s="96">
        <v>2000</v>
      </c>
      <c r="K4362" s="60">
        <f t="shared" si="103"/>
        <v>2000</v>
      </c>
      <c r="L4362" s="60"/>
      <c r="M4362" s="55" t="s">
        <v>43</v>
      </c>
      <c r="N4362" s="60">
        <f t="shared" si="100"/>
        <v>2000</v>
      </c>
      <c r="O4362" s="54">
        <v>45991</v>
      </c>
      <c r="P4362" s="97">
        <v>0</v>
      </c>
      <c r="R4362" t="str">
        <f t="shared" si="105"/>
        <v>Nov/25</v>
      </c>
    </row>
    <row r="4363" spans="2:18" ht="15.75" customHeight="1">
      <c r="B4363" s="54">
        <v>45991</v>
      </c>
      <c r="C4363" s="55" t="s">
        <v>37</v>
      </c>
      <c r="D4363" s="55">
        <v>2025</v>
      </c>
      <c r="E4363" s="56">
        <v>1</v>
      </c>
      <c r="F4363" s="58" t="s">
        <v>974</v>
      </c>
      <c r="G4363" s="57" t="s">
        <v>46</v>
      </c>
      <c r="H4363" s="58" t="s">
        <v>568</v>
      </c>
      <c r="I4363" s="59" t="s">
        <v>42</v>
      </c>
      <c r="J4363" s="96">
        <v>197.81</v>
      </c>
      <c r="K4363" s="60">
        <f t="shared" si="103"/>
        <v>197.81</v>
      </c>
      <c r="L4363" s="60"/>
      <c r="M4363" s="55" t="s">
        <v>43</v>
      </c>
      <c r="N4363" s="60">
        <f t="shared" si="100"/>
        <v>197.81</v>
      </c>
      <c r="O4363" s="54">
        <v>45991</v>
      </c>
      <c r="P4363" s="97">
        <v>0</v>
      </c>
      <c r="R4363" t="str">
        <f t="shared" si="105"/>
        <v>Nov/25</v>
      </c>
    </row>
    <row r="4364" spans="2:18" ht="15.75" customHeight="1">
      <c r="B4364" s="54">
        <v>45991</v>
      </c>
      <c r="C4364" s="55" t="s">
        <v>37</v>
      </c>
      <c r="D4364" s="55">
        <v>2025</v>
      </c>
      <c r="E4364" s="56">
        <v>1</v>
      </c>
      <c r="F4364" s="58" t="s">
        <v>1301</v>
      </c>
      <c r="G4364" s="57" t="s">
        <v>96</v>
      </c>
      <c r="H4364" s="58" t="s">
        <v>482</v>
      </c>
      <c r="I4364" s="59" t="s">
        <v>42</v>
      </c>
      <c r="J4364" s="96">
        <v>674</v>
      </c>
      <c r="K4364" s="60">
        <f t="shared" si="103"/>
        <v>674</v>
      </c>
      <c r="L4364" s="60"/>
      <c r="M4364" s="55" t="s">
        <v>43</v>
      </c>
      <c r="N4364" s="60">
        <f t="shared" si="100"/>
        <v>674</v>
      </c>
      <c r="O4364" s="54">
        <v>45991</v>
      </c>
      <c r="P4364" s="97">
        <v>0</v>
      </c>
      <c r="R4364" t="str">
        <f t="shared" si="105"/>
        <v>Nov/25</v>
      </c>
    </row>
    <row r="4365" spans="2:18" ht="15.75" customHeight="1">
      <c r="B4365" s="54">
        <v>45991</v>
      </c>
      <c r="C4365" s="55" t="s">
        <v>37</v>
      </c>
      <c r="D4365" s="55">
        <v>2025</v>
      </c>
      <c r="E4365" s="56">
        <v>1</v>
      </c>
      <c r="F4365" s="58" t="s">
        <v>39</v>
      </c>
      <c r="G4365" s="57" t="s">
        <v>40</v>
      </c>
      <c r="H4365" s="58" t="s">
        <v>300</v>
      </c>
      <c r="I4365" s="59" t="s">
        <v>42</v>
      </c>
      <c r="J4365" s="96">
        <v>405</v>
      </c>
      <c r="K4365" s="60">
        <f t="shared" si="103"/>
        <v>405</v>
      </c>
      <c r="L4365" s="60"/>
      <c r="M4365" s="55" t="s">
        <v>43</v>
      </c>
      <c r="N4365" s="60">
        <f t="shared" si="100"/>
        <v>405</v>
      </c>
      <c r="O4365" s="54">
        <v>45991</v>
      </c>
      <c r="P4365" s="97">
        <v>0</v>
      </c>
      <c r="R4365" t="str">
        <f t="shared" si="105"/>
        <v>Nov/25</v>
      </c>
    </row>
    <row r="4366" spans="2:18" ht="15.75" customHeight="1">
      <c r="B4366" s="54">
        <v>45992</v>
      </c>
      <c r="C4366" s="55" t="s">
        <v>272</v>
      </c>
      <c r="D4366" s="55">
        <v>2025</v>
      </c>
      <c r="E4366" s="56">
        <v>1</v>
      </c>
      <c r="F4366" s="51" t="s">
        <v>274</v>
      </c>
      <c r="G4366" s="45" t="s">
        <v>57</v>
      </c>
      <c r="H4366" s="51" t="s">
        <v>274</v>
      </c>
      <c r="I4366" s="46" t="s">
        <v>74</v>
      </c>
      <c r="J4366" s="66">
        <v>168.99</v>
      </c>
      <c r="K4366" s="60">
        <f t="shared" si="103"/>
        <v>168.99</v>
      </c>
      <c r="L4366" s="60"/>
      <c r="M4366" s="55"/>
      <c r="N4366" s="60">
        <f t="shared" si="100"/>
        <v>168.99</v>
      </c>
      <c r="O4366" s="54"/>
      <c r="P4366" s="97"/>
      <c r="R4366" t="str">
        <f t="shared" si="105"/>
        <v>Dez/25</v>
      </c>
    </row>
    <row r="4367" spans="2:18" ht="15.75" customHeight="1">
      <c r="B4367" s="54">
        <v>45992</v>
      </c>
      <c r="C4367" s="55" t="s">
        <v>272</v>
      </c>
      <c r="D4367" s="55">
        <v>2025</v>
      </c>
      <c r="E4367" s="44">
        <v>1</v>
      </c>
      <c r="F4367" s="51" t="s">
        <v>707</v>
      </c>
      <c r="G4367" s="45" t="s">
        <v>107</v>
      </c>
      <c r="H4367" s="51" t="s">
        <v>212</v>
      </c>
      <c r="I4367" s="46" t="s">
        <v>74</v>
      </c>
      <c r="J4367" s="66">
        <v>7300</v>
      </c>
      <c r="K4367" s="60">
        <f t="shared" si="103"/>
        <v>7300</v>
      </c>
      <c r="L4367" s="60"/>
      <c r="M4367" s="55"/>
      <c r="N4367" s="60">
        <f t="shared" si="100"/>
        <v>7300</v>
      </c>
      <c r="O4367" s="54"/>
      <c r="P4367" s="97"/>
      <c r="R4367" t="str">
        <f t="shared" si="105"/>
        <v>Dez/25</v>
      </c>
    </row>
    <row r="4368" spans="2:18" ht="15.75" customHeight="1">
      <c r="B4368" s="54">
        <v>45992</v>
      </c>
      <c r="C4368" s="55" t="s">
        <v>272</v>
      </c>
      <c r="D4368" s="55">
        <v>2025</v>
      </c>
      <c r="E4368" s="44">
        <v>1</v>
      </c>
      <c r="F4368" s="51" t="s">
        <v>277</v>
      </c>
      <c r="G4368" s="45" t="s">
        <v>105</v>
      </c>
      <c r="H4368" s="45" t="s">
        <v>278</v>
      </c>
      <c r="I4368" s="46" t="s">
        <v>74</v>
      </c>
      <c r="J4368" s="47">
        <v>10000</v>
      </c>
      <c r="K4368" s="60">
        <f t="shared" si="103"/>
        <v>10000</v>
      </c>
      <c r="L4368" s="60"/>
      <c r="M4368" s="55"/>
      <c r="N4368" s="60">
        <f t="shared" si="100"/>
        <v>10000</v>
      </c>
      <c r="O4368" s="54"/>
      <c r="P4368" s="97"/>
      <c r="R4368" t="str">
        <f t="shared" si="105"/>
        <v>Dez/25</v>
      </c>
    </row>
    <row r="4369" spans="2:18" ht="15.75" customHeight="1">
      <c r="B4369" s="54">
        <v>45992</v>
      </c>
      <c r="C4369" s="55" t="s">
        <v>272</v>
      </c>
      <c r="D4369" s="55">
        <v>2025</v>
      </c>
      <c r="E4369" s="44">
        <v>1</v>
      </c>
      <c r="F4369" s="51" t="s">
        <v>279</v>
      </c>
      <c r="G4369" s="11" t="s">
        <v>104</v>
      </c>
      <c r="H4369" s="51" t="s">
        <v>278</v>
      </c>
      <c r="I4369" s="46" t="s">
        <v>74</v>
      </c>
      <c r="J4369" s="47">
        <v>4000</v>
      </c>
      <c r="K4369" s="60">
        <f t="shared" si="103"/>
        <v>4000</v>
      </c>
      <c r="L4369" s="60"/>
      <c r="M4369" s="55"/>
      <c r="N4369" s="60">
        <f t="shared" si="100"/>
        <v>4000</v>
      </c>
      <c r="O4369" s="54"/>
      <c r="P4369" s="97"/>
      <c r="R4369" t="str">
        <f t="shared" si="105"/>
        <v>Dez/25</v>
      </c>
    </row>
    <row r="4370" spans="2:18" ht="15.75" customHeight="1">
      <c r="B4370" s="54">
        <v>45992</v>
      </c>
      <c r="C4370" s="55" t="s">
        <v>272</v>
      </c>
      <c r="D4370" s="55">
        <v>2025</v>
      </c>
      <c r="E4370" s="44">
        <v>1</v>
      </c>
      <c r="F4370" s="51" t="s">
        <v>281</v>
      </c>
      <c r="G4370" s="11" t="s">
        <v>104</v>
      </c>
      <c r="H4370" s="51" t="s">
        <v>113</v>
      </c>
      <c r="I4370" s="46" t="s">
        <v>55</v>
      </c>
      <c r="J4370" s="66">
        <v>3050</v>
      </c>
      <c r="K4370" s="60">
        <f t="shared" si="103"/>
        <v>3050</v>
      </c>
      <c r="L4370" s="60"/>
      <c r="M4370" s="55"/>
      <c r="N4370" s="60">
        <f t="shared" si="100"/>
        <v>3050</v>
      </c>
      <c r="O4370" s="54"/>
      <c r="P4370" s="97"/>
      <c r="R4370" t="str">
        <f t="shared" si="105"/>
        <v>Dez/25</v>
      </c>
    </row>
    <row r="4371" spans="2:18" ht="15.75" customHeight="1">
      <c r="B4371" s="54">
        <v>45992</v>
      </c>
      <c r="C4371" s="55" t="s">
        <v>272</v>
      </c>
      <c r="D4371" s="55">
        <v>2025</v>
      </c>
      <c r="E4371" s="44">
        <v>1</v>
      </c>
      <c r="F4371" s="51" t="s">
        <v>282</v>
      </c>
      <c r="G4371" s="45" t="s">
        <v>104</v>
      </c>
      <c r="H4371" s="51" t="s">
        <v>113</v>
      </c>
      <c r="I4371" s="46" t="s">
        <v>55</v>
      </c>
      <c r="J4371" s="66">
        <v>3600</v>
      </c>
      <c r="K4371" s="60">
        <f t="shared" si="103"/>
        <v>3600</v>
      </c>
      <c r="L4371" s="60"/>
      <c r="M4371" s="55"/>
      <c r="N4371" s="60">
        <f t="shared" si="100"/>
        <v>3600</v>
      </c>
      <c r="O4371" s="54"/>
      <c r="P4371" s="97"/>
      <c r="R4371" t="str">
        <f t="shared" si="105"/>
        <v>Dez/25</v>
      </c>
    </row>
    <row r="4372" spans="2:18" ht="15.75" customHeight="1">
      <c r="B4372" s="54">
        <v>45992</v>
      </c>
      <c r="C4372" s="55" t="s">
        <v>272</v>
      </c>
      <c r="D4372" s="55">
        <v>2025</v>
      </c>
      <c r="E4372" s="44">
        <v>1</v>
      </c>
      <c r="F4372" s="51" t="s">
        <v>1107</v>
      </c>
      <c r="G4372" s="45" t="s">
        <v>104</v>
      </c>
      <c r="H4372" s="51" t="s">
        <v>116</v>
      </c>
      <c r="I4372" s="46" t="s">
        <v>55</v>
      </c>
      <c r="J4372" s="66">
        <v>2500</v>
      </c>
      <c r="K4372" s="60">
        <f t="shared" si="103"/>
        <v>2500</v>
      </c>
      <c r="L4372" s="60"/>
      <c r="M4372" s="55"/>
      <c r="N4372" s="60">
        <f t="shared" si="100"/>
        <v>2500</v>
      </c>
      <c r="O4372" s="54"/>
      <c r="P4372" s="97"/>
      <c r="R4372" t="str">
        <f t="shared" si="105"/>
        <v>Dez/25</v>
      </c>
    </row>
    <row r="4373" spans="2:18" ht="15.75" customHeight="1">
      <c r="B4373" s="54">
        <v>45992</v>
      </c>
      <c r="C4373" s="55" t="s">
        <v>272</v>
      </c>
      <c r="D4373" s="55">
        <v>2025</v>
      </c>
      <c r="E4373" s="44">
        <v>1</v>
      </c>
      <c r="F4373" s="51" t="s">
        <v>1302</v>
      </c>
      <c r="G4373" s="45" t="s">
        <v>104</v>
      </c>
      <c r="H4373" s="51" t="s">
        <v>116</v>
      </c>
      <c r="I4373" s="46" t="s">
        <v>55</v>
      </c>
      <c r="J4373" s="66">
        <v>1060</v>
      </c>
      <c r="K4373" s="60">
        <f t="shared" si="103"/>
        <v>1060</v>
      </c>
      <c r="L4373" s="60"/>
      <c r="M4373" s="55"/>
      <c r="N4373" s="60">
        <f t="shared" si="100"/>
        <v>1060</v>
      </c>
      <c r="O4373" s="54"/>
      <c r="P4373" s="97"/>
      <c r="R4373" t="str">
        <f t="shared" si="105"/>
        <v>Dez/25</v>
      </c>
    </row>
    <row r="4374" spans="2:18" ht="15.75" customHeight="1">
      <c r="B4374" s="54">
        <v>45992</v>
      </c>
      <c r="C4374" s="55" t="s">
        <v>272</v>
      </c>
      <c r="D4374" s="55">
        <v>2025</v>
      </c>
      <c r="E4374" s="44">
        <v>1</v>
      </c>
      <c r="F4374" s="45" t="s">
        <v>285</v>
      </c>
      <c r="G4374" s="45" t="s">
        <v>104</v>
      </c>
      <c r="H4374" s="51" t="s">
        <v>113</v>
      </c>
      <c r="I4374" s="46" t="s">
        <v>55</v>
      </c>
      <c r="J4374" s="66">
        <v>2550</v>
      </c>
      <c r="K4374" s="60">
        <f t="shared" si="103"/>
        <v>2550</v>
      </c>
      <c r="L4374" s="60"/>
      <c r="M4374" s="55"/>
      <c r="N4374" s="60">
        <f t="shared" si="100"/>
        <v>2550</v>
      </c>
      <c r="O4374" s="54"/>
      <c r="P4374" s="97"/>
      <c r="R4374" t="str">
        <f t="shared" si="105"/>
        <v>Dez/25</v>
      </c>
    </row>
    <row r="4375" spans="2:18" ht="15.75" customHeight="1">
      <c r="B4375" s="54">
        <v>45992</v>
      </c>
      <c r="C4375" s="55" t="s">
        <v>272</v>
      </c>
      <c r="D4375" s="55">
        <v>2025</v>
      </c>
      <c r="E4375" s="44">
        <v>1</v>
      </c>
      <c r="F4375" s="45" t="s">
        <v>708</v>
      </c>
      <c r="G4375" s="45" t="s">
        <v>104</v>
      </c>
      <c r="H4375" s="51" t="s">
        <v>113</v>
      </c>
      <c r="I4375" s="46" t="s">
        <v>55</v>
      </c>
      <c r="J4375" s="66">
        <v>2450</v>
      </c>
      <c r="K4375" s="60">
        <f t="shared" si="103"/>
        <v>2450</v>
      </c>
      <c r="L4375" s="60"/>
      <c r="M4375" s="55"/>
      <c r="N4375" s="60">
        <f t="shared" si="100"/>
        <v>2450</v>
      </c>
      <c r="O4375" s="54"/>
      <c r="P4375" s="97"/>
      <c r="R4375" t="str">
        <f t="shared" si="105"/>
        <v>Dez/25</v>
      </c>
    </row>
    <row r="4376" spans="2:18" ht="15.75" customHeight="1">
      <c r="B4376" s="54">
        <v>45992</v>
      </c>
      <c r="C4376" s="55" t="s">
        <v>272</v>
      </c>
      <c r="D4376" s="55">
        <v>2025</v>
      </c>
      <c r="E4376" s="56">
        <v>1</v>
      </c>
      <c r="F4376" s="57" t="s">
        <v>290</v>
      </c>
      <c r="G4376" s="58" t="s">
        <v>57</v>
      </c>
      <c r="H4376" s="57" t="s">
        <v>58</v>
      </c>
      <c r="I4376" s="59" t="s">
        <v>55</v>
      </c>
      <c r="J4376" s="60">
        <v>2150</v>
      </c>
      <c r="K4376" s="60">
        <f t="shared" si="103"/>
        <v>2150</v>
      </c>
      <c r="L4376" s="60"/>
      <c r="M4376" s="55"/>
      <c r="N4376" s="60">
        <f t="shared" si="100"/>
        <v>2150</v>
      </c>
      <c r="O4376" s="54"/>
      <c r="P4376" s="97"/>
      <c r="R4376" t="str">
        <f t="shared" si="105"/>
        <v>Dez/25</v>
      </c>
    </row>
    <row r="4377" spans="2:18" ht="15.75" customHeight="1">
      <c r="B4377" s="54">
        <v>45992</v>
      </c>
      <c r="C4377" s="55" t="s">
        <v>272</v>
      </c>
      <c r="D4377" s="55">
        <v>2025</v>
      </c>
      <c r="E4377" s="44">
        <v>1</v>
      </c>
      <c r="F4377" s="51" t="s">
        <v>101</v>
      </c>
      <c r="G4377" s="45" t="s">
        <v>101</v>
      </c>
      <c r="H4377" s="51" t="s">
        <v>293</v>
      </c>
      <c r="I4377" s="46" t="s">
        <v>55</v>
      </c>
      <c r="J4377" s="66">
        <v>14000</v>
      </c>
      <c r="K4377" s="60">
        <f t="shared" si="103"/>
        <v>14000</v>
      </c>
      <c r="L4377" s="60"/>
      <c r="M4377" s="55"/>
      <c r="N4377" s="60">
        <f t="shared" si="100"/>
        <v>14000</v>
      </c>
      <c r="O4377" s="54"/>
      <c r="P4377" s="97"/>
      <c r="R4377" t="str">
        <f t="shared" si="105"/>
        <v>Dez/25</v>
      </c>
    </row>
    <row r="4378" spans="2:18" ht="15.75" customHeight="1">
      <c r="B4378" s="54">
        <v>45992</v>
      </c>
      <c r="C4378" s="55" t="s">
        <v>272</v>
      </c>
      <c r="D4378" s="55">
        <v>2025</v>
      </c>
      <c r="E4378" s="44">
        <v>1</v>
      </c>
      <c r="F4378" s="45" t="s">
        <v>48</v>
      </c>
      <c r="G4378" s="51" t="s">
        <v>49</v>
      </c>
      <c r="H4378" s="45" t="s">
        <v>50</v>
      </c>
      <c r="I4378" s="46" t="s">
        <v>55</v>
      </c>
      <c r="J4378" s="47">
        <v>27000</v>
      </c>
      <c r="K4378" s="60">
        <f t="shared" si="103"/>
        <v>27000</v>
      </c>
      <c r="L4378" s="60"/>
      <c r="M4378" s="55"/>
      <c r="N4378" s="60">
        <f t="shared" si="100"/>
        <v>27000</v>
      </c>
      <c r="O4378" s="54"/>
      <c r="P4378" s="97"/>
      <c r="R4378" t="str">
        <f t="shared" si="105"/>
        <v>Dez/25</v>
      </c>
    </row>
    <row r="4379" spans="2:18" ht="15.75" customHeight="1">
      <c r="B4379" s="54">
        <v>45992</v>
      </c>
      <c r="C4379" s="55" t="s">
        <v>272</v>
      </c>
      <c r="D4379" s="55">
        <v>2025</v>
      </c>
      <c r="E4379" s="56">
        <v>1</v>
      </c>
      <c r="F4379" s="51" t="s">
        <v>370</v>
      </c>
      <c r="G4379" s="45" t="s">
        <v>57</v>
      </c>
      <c r="H4379" s="51" t="s">
        <v>371</v>
      </c>
      <c r="I4379" s="46" t="s">
        <v>74</v>
      </c>
      <c r="J4379" s="66">
        <v>400</v>
      </c>
      <c r="K4379" s="60">
        <f t="shared" si="103"/>
        <v>400</v>
      </c>
      <c r="L4379" s="60"/>
      <c r="M4379" s="55"/>
      <c r="N4379" s="60">
        <f t="shared" si="100"/>
        <v>400</v>
      </c>
      <c r="O4379" s="54"/>
      <c r="P4379" s="97"/>
      <c r="R4379" t="str">
        <f t="shared" si="105"/>
        <v>Dez/25</v>
      </c>
    </row>
    <row r="4380" spans="2:18" ht="15.75" customHeight="1">
      <c r="B4380" s="54">
        <v>45992</v>
      </c>
      <c r="C4380" s="55" t="s">
        <v>272</v>
      </c>
      <c r="D4380" s="55">
        <v>2025</v>
      </c>
      <c r="E4380" s="56">
        <v>1</v>
      </c>
      <c r="F4380" s="51" t="s">
        <v>217</v>
      </c>
      <c r="G4380" s="45" t="s">
        <v>57</v>
      </c>
      <c r="H4380" s="51" t="s">
        <v>617</v>
      </c>
      <c r="I4380" s="46" t="s">
        <v>74</v>
      </c>
      <c r="J4380" s="66">
        <v>240</v>
      </c>
      <c r="K4380" s="60">
        <f t="shared" si="103"/>
        <v>240</v>
      </c>
      <c r="L4380" s="60"/>
      <c r="M4380" s="55"/>
      <c r="N4380" s="60">
        <f t="shared" si="100"/>
        <v>240</v>
      </c>
      <c r="O4380" s="54"/>
      <c r="P4380" s="97"/>
      <c r="R4380" t="str">
        <f t="shared" si="105"/>
        <v>Dez/25</v>
      </c>
    </row>
    <row r="4381" spans="2:18" ht="15.75" customHeight="1">
      <c r="B4381" s="54">
        <v>45992</v>
      </c>
      <c r="C4381" s="55" t="s">
        <v>272</v>
      </c>
      <c r="D4381" s="55">
        <v>2025</v>
      </c>
      <c r="E4381" s="44">
        <v>1</v>
      </c>
      <c r="F4381" s="45" t="s">
        <v>73</v>
      </c>
      <c r="G4381" s="45" t="s">
        <v>40</v>
      </c>
      <c r="H4381" s="45" t="s">
        <v>73</v>
      </c>
      <c r="I4381" s="46" t="s">
        <v>74</v>
      </c>
      <c r="J4381" s="47">
        <v>528</v>
      </c>
      <c r="K4381" s="60">
        <f t="shared" si="103"/>
        <v>528</v>
      </c>
      <c r="L4381" s="60"/>
      <c r="M4381" s="55"/>
      <c r="N4381" s="60">
        <f t="shared" si="100"/>
        <v>528</v>
      </c>
      <c r="O4381" s="54"/>
      <c r="P4381" s="97"/>
      <c r="R4381" t="str">
        <f t="shared" si="105"/>
        <v>Dez/25</v>
      </c>
    </row>
    <row r="4382" spans="2:18" ht="15.75" customHeight="1">
      <c r="B4382" s="54">
        <v>45992</v>
      </c>
      <c r="C4382" s="55" t="s">
        <v>272</v>
      </c>
      <c r="D4382" s="55">
        <v>2025</v>
      </c>
      <c r="E4382" s="44">
        <v>1</v>
      </c>
      <c r="F4382" s="45" t="s">
        <v>162</v>
      </c>
      <c r="G4382" s="45" t="s">
        <v>57</v>
      </c>
      <c r="H4382" s="45" t="s">
        <v>163</v>
      </c>
      <c r="I4382" s="46" t="s">
        <v>74</v>
      </c>
      <c r="J4382" s="47">
        <v>1050</v>
      </c>
      <c r="K4382" s="60">
        <f t="shared" si="103"/>
        <v>1050</v>
      </c>
      <c r="L4382" s="60"/>
      <c r="M4382" s="55"/>
      <c r="N4382" s="60">
        <f t="shared" si="100"/>
        <v>1050</v>
      </c>
      <c r="O4382" s="54"/>
      <c r="P4382" s="97"/>
      <c r="R4382" t="str">
        <f t="shared" si="105"/>
        <v>Dez/25</v>
      </c>
    </row>
    <row r="4383" spans="2:18" ht="15.75" customHeight="1">
      <c r="B4383" s="54">
        <v>45992</v>
      </c>
      <c r="C4383" s="55" t="s">
        <v>272</v>
      </c>
      <c r="D4383" s="55">
        <v>2025</v>
      </c>
      <c r="E4383" s="44">
        <v>1</v>
      </c>
      <c r="F4383" s="51" t="s">
        <v>709</v>
      </c>
      <c r="G4383" s="45" t="s">
        <v>104</v>
      </c>
      <c r="H4383" s="45" t="s">
        <v>116</v>
      </c>
      <c r="I4383" s="46" t="s">
        <v>74</v>
      </c>
      <c r="J4383" s="47">
        <v>2800</v>
      </c>
      <c r="K4383" s="60">
        <f t="shared" si="103"/>
        <v>2800</v>
      </c>
      <c r="L4383" s="60"/>
      <c r="M4383" s="55"/>
      <c r="N4383" s="60">
        <f t="shared" si="100"/>
        <v>2800</v>
      </c>
      <c r="O4383" s="54"/>
      <c r="P4383" s="97"/>
      <c r="R4383" t="str">
        <f t="shared" si="105"/>
        <v>Dez/25</v>
      </c>
    </row>
    <row r="4384" spans="2:18" ht="15.75" customHeight="1">
      <c r="B4384" s="54">
        <v>45992</v>
      </c>
      <c r="C4384" s="55" t="s">
        <v>272</v>
      </c>
      <c r="D4384" s="55">
        <v>2025</v>
      </c>
      <c r="E4384" s="44">
        <v>1</v>
      </c>
      <c r="F4384" s="45" t="s">
        <v>472</v>
      </c>
      <c r="G4384" s="45" t="s">
        <v>104</v>
      </c>
      <c r="H4384" s="45" t="s">
        <v>50</v>
      </c>
      <c r="I4384" s="46" t="s">
        <v>74</v>
      </c>
      <c r="J4384" s="47">
        <v>80</v>
      </c>
      <c r="K4384" s="60">
        <f t="shared" si="103"/>
        <v>80</v>
      </c>
      <c r="L4384" s="60"/>
      <c r="M4384" s="55"/>
      <c r="N4384" s="60">
        <f t="shared" si="100"/>
        <v>80</v>
      </c>
      <c r="O4384" s="54"/>
      <c r="P4384" s="97"/>
      <c r="R4384" t="str">
        <f t="shared" si="105"/>
        <v>Dez/25</v>
      </c>
    </row>
    <row r="4385" spans="2:18" ht="15.75" customHeight="1">
      <c r="B4385" s="54">
        <v>45992</v>
      </c>
      <c r="C4385" s="55" t="s">
        <v>272</v>
      </c>
      <c r="D4385" s="55">
        <v>2025</v>
      </c>
      <c r="E4385" s="44">
        <v>1</v>
      </c>
      <c r="F4385" s="45" t="s">
        <v>474</v>
      </c>
      <c r="G4385" s="45" t="s">
        <v>104</v>
      </c>
      <c r="H4385" s="45" t="s">
        <v>50</v>
      </c>
      <c r="I4385" s="46" t="s">
        <v>74</v>
      </c>
      <c r="J4385" s="47">
        <v>80</v>
      </c>
      <c r="K4385" s="60">
        <f t="shared" si="103"/>
        <v>80</v>
      </c>
      <c r="L4385" s="60"/>
      <c r="M4385" s="55"/>
      <c r="N4385" s="60">
        <f t="shared" si="100"/>
        <v>80</v>
      </c>
      <c r="O4385" s="54"/>
      <c r="P4385" s="97"/>
      <c r="R4385" t="str">
        <f t="shared" si="105"/>
        <v>Dez/25</v>
      </c>
    </row>
    <row r="4386" spans="2:18" ht="15.75" customHeight="1">
      <c r="B4386" s="54">
        <v>45992</v>
      </c>
      <c r="C4386" s="55" t="s">
        <v>272</v>
      </c>
      <c r="D4386" s="55">
        <v>2025</v>
      </c>
      <c r="E4386" s="56">
        <v>1</v>
      </c>
      <c r="F4386" s="57" t="s">
        <v>476</v>
      </c>
      <c r="G4386" s="57" t="s">
        <v>61</v>
      </c>
      <c r="H4386" s="57" t="s">
        <v>335</v>
      </c>
      <c r="I4386" s="59" t="s">
        <v>74</v>
      </c>
      <c r="J4386" s="60">
        <v>200</v>
      </c>
      <c r="K4386" s="60">
        <f t="shared" si="103"/>
        <v>200</v>
      </c>
      <c r="L4386" s="60"/>
      <c r="M4386" s="55"/>
      <c r="N4386" s="60">
        <f t="shared" si="100"/>
        <v>200</v>
      </c>
      <c r="O4386" s="54"/>
      <c r="P4386" s="97"/>
      <c r="R4386" t="str">
        <f t="shared" si="105"/>
        <v>Dez/25</v>
      </c>
    </row>
    <row r="4387" spans="2:18" ht="15.75" customHeight="1">
      <c r="B4387" s="54">
        <v>45992</v>
      </c>
      <c r="C4387" s="55" t="s">
        <v>272</v>
      </c>
      <c r="D4387" s="55">
        <v>2025</v>
      </c>
      <c r="E4387" s="56">
        <v>1</v>
      </c>
      <c r="F4387" s="45" t="s">
        <v>63</v>
      </c>
      <c r="G4387" s="45" t="s">
        <v>49</v>
      </c>
      <c r="H4387" s="45" t="s">
        <v>50</v>
      </c>
      <c r="I4387" s="46" t="s">
        <v>55</v>
      </c>
      <c r="J4387" s="47">
        <v>1300</v>
      </c>
      <c r="K4387" s="60">
        <f t="shared" si="103"/>
        <v>1300</v>
      </c>
      <c r="L4387" s="60"/>
      <c r="M4387" s="55"/>
      <c r="N4387" s="60">
        <f t="shared" si="100"/>
        <v>1300</v>
      </c>
      <c r="O4387" s="54"/>
      <c r="P4387" s="97"/>
      <c r="R4387" t="str">
        <f t="shared" si="105"/>
        <v>Dez/25</v>
      </c>
    </row>
    <row r="4388" spans="2:18" ht="15.75" customHeight="1">
      <c r="B4388" s="54">
        <v>45992</v>
      </c>
      <c r="C4388" s="55" t="s">
        <v>272</v>
      </c>
      <c r="D4388" s="55">
        <v>2025</v>
      </c>
      <c r="E4388" s="56">
        <v>1</v>
      </c>
      <c r="F4388" s="58" t="s">
        <v>59</v>
      </c>
      <c r="G4388" s="57" t="s">
        <v>49</v>
      </c>
      <c r="H4388" s="58" t="s">
        <v>59</v>
      </c>
      <c r="I4388" s="59" t="s">
        <v>55</v>
      </c>
      <c r="J4388" s="96">
        <v>1200</v>
      </c>
      <c r="K4388" s="60">
        <f t="shared" si="103"/>
        <v>1200</v>
      </c>
      <c r="L4388" s="60"/>
      <c r="M4388" s="55"/>
      <c r="N4388" s="60">
        <f t="shared" si="100"/>
        <v>1200</v>
      </c>
      <c r="O4388" s="54"/>
      <c r="P4388" s="97"/>
      <c r="R4388" t="str">
        <f t="shared" si="105"/>
        <v>Dez/25</v>
      </c>
    </row>
    <row r="4389" spans="2:18" ht="15.75" customHeight="1">
      <c r="B4389" s="54">
        <v>45992</v>
      </c>
      <c r="C4389" s="55" t="s">
        <v>272</v>
      </c>
      <c r="D4389" s="55">
        <v>2025</v>
      </c>
      <c r="E4389" s="44">
        <v>1</v>
      </c>
      <c r="F4389" s="45" t="s">
        <v>273</v>
      </c>
      <c r="G4389" s="45" t="s">
        <v>53</v>
      </c>
      <c r="H4389" s="45" t="s">
        <v>466</v>
      </c>
      <c r="I4389" s="46" t="s">
        <v>74</v>
      </c>
      <c r="J4389" s="47">
        <v>800</v>
      </c>
      <c r="K4389" s="60">
        <f t="shared" si="103"/>
        <v>800</v>
      </c>
      <c r="L4389" s="60"/>
      <c r="M4389" s="55"/>
      <c r="N4389" s="60">
        <f t="shared" si="100"/>
        <v>800</v>
      </c>
      <c r="O4389" s="54"/>
      <c r="P4389" s="97"/>
      <c r="R4389" t="str">
        <f t="shared" si="105"/>
        <v>Dez/25</v>
      </c>
    </row>
    <row r="4390" spans="2:18" ht="15.75" customHeight="1">
      <c r="B4390" s="54">
        <v>45992</v>
      </c>
      <c r="C4390" s="55" t="s">
        <v>272</v>
      </c>
      <c r="D4390" s="55">
        <v>2025</v>
      </c>
      <c r="E4390" s="56">
        <v>1</v>
      </c>
      <c r="F4390" s="57" t="s">
        <v>619</v>
      </c>
      <c r="G4390" s="57" t="s">
        <v>109</v>
      </c>
      <c r="H4390" s="58" t="s">
        <v>1108</v>
      </c>
      <c r="I4390" s="59" t="s">
        <v>55</v>
      </c>
      <c r="J4390" s="96">
        <v>1500</v>
      </c>
      <c r="K4390" s="60">
        <f t="shared" si="103"/>
        <v>1500</v>
      </c>
      <c r="L4390" s="60"/>
      <c r="M4390" s="55"/>
      <c r="N4390" s="60">
        <f t="shared" si="100"/>
        <v>1500</v>
      </c>
      <c r="O4390" s="54"/>
      <c r="P4390" s="97"/>
      <c r="R4390" t="str">
        <f t="shared" si="105"/>
        <v>Dez/25</v>
      </c>
    </row>
    <row r="4391" spans="2:18" ht="15.75" customHeight="1">
      <c r="B4391" s="54">
        <v>45992</v>
      </c>
      <c r="C4391" s="55" t="s">
        <v>272</v>
      </c>
      <c r="D4391" s="55">
        <v>2025</v>
      </c>
      <c r="E4391" s="56">
        <v>1</v>
      </c>
      <c r="F4391" s="57" t="s">
        <v>809</v>
      </c>
      <c r="G4391" s="57" t="s">
        <v>108</v>
      </c>
      <c r="H4391" s="57" t="s">
        <v>529</v>
      </c>
      <c r="I4391" s="59" t="s">
        <v>55</v>
      </c>
      <c r="J4391" s="60">
        <v>1800</v>
      </c>
      <c r="K4391" s="60">
        <f t="shared" si="103"/>
        <v>1800</v>
      </c>
      <c r="L4391" s="60"/>
      <c r="M4391" s="55"/>
      <c r="N4391" s="60">
        <f t="shared" si="100"/>
        <v>1800</v>
      </c>
      <c r="O4391" s="54"/>
      <c r="P4391" s="97"/>
      <c r="R4391" t="str">
        <f t="shared" si="105"/>
        <v>Dez/25</v>
      </c>
    </row>
    <row r="4392" spans="2:18" ht="15.75" customHeight="1">
      <c r="B4392" s="54">
        <v>45992</v>
      </c>
      <c r="C4392" s="55" t="s">
        <v>272</v>
      </c>
      <c r="D4392" s="55">
        <v>2025</v>
      </c>
      <c r="E4392" s="56">
        <v>1</v>
      </c>
      <c r="F4392" s="57" t="s">
        <v>126</v>
      </c>
      <c r="G4392" s="58" t="s">
        <v>104</v>
      </c>
      <c r="H4392" s="57" t="s">
        <v>423</v>
      </c>
      <c r="I4392" s="59" t="s">
        <v>55</v>
      </c>
      <c r="J4392" s="60">
        <v>5000</v>
      </c>
      <c r="K4392" s="60">
        <f t="shared" si="103"/>
        <v>5000</v>
      </c>
      <c r="L4392" s="60"/>
      <c r="M4392" s="55"/>
      <c r="N4392" s="60">
        <f t="shared" si="100"/>
        <v>5000</v>
      </c>
      <c r="O4392" s="54"/>
      <c r="P4392" s="97"/>
      <c r="R4392" t="str">
        <f t="shared" si="105"/>
        <v>Dez/25</v>
      </c>
    </row>
    <row r="4393" spans="2:18" ht="15.75" customHeight="1">
      <c r="B4393" s="54">
        <v>45992</v>
      </c>
      <c r="C4393" s="55" t="s">
        <v>272</v>
      </c>
      <c r="D4393" s="55">
        <v>2025</v>
      </c>
      <c r="E4393" s="56">
        <v>1</v>
      </c>
      <c r="F4393" s="57" t="s">
        <v>619</v>
      </c>
      <c r="G4393" s="57" t="s">
        <v>109</v>
      </c>
      <c r="H4393" s="57" t="s">
        <v>289</v>
      </c>
      <c r="I4393" s="59" t="s">
        <v>74</v>
      </c>
      <c r="J4393" s="60">
        <v>192.5</v>
      </c>
      <c r="K4393" s="60">
        <f t="shared" si="103"/>
        <v>192.5</v>
      </c>
      <c r="L4393" s="60"/>
      <c r="M4393" s="55"/>
      <c r="N4393" s="60">
        <f t="shared" si="100"/>
        <v>192.5</v>
      </c>
      <c r="O4393" s="54"/>
      <c r="P4393" s="97"/>
      <c r="R4393" t="str">
        <f t="shared" si="105"/>
        <v>Dez/25</v>
      </c>
    </row>
    <row r="4394" spans="2:18" ht="15.75" customHeight="1">
      <c r="B4394" s="54">
        <v>45992</v>
      </c>
      <c r="C4394" s="55" t="s">
        <v>272</v>
      </c>
      <c r="D4394" s="55">
        <v>2025</v>
      </c>
      <c r="E4394" s="56">
        <v>1</v>
      </c>
      <c r="F4394" s="58" t="s">
        <v>1019</v>
      </c>
      <c r="G4394" s="57" t="s">
        <v>57</v>
      </c>
      <c r="H4394" s="58" t="s">
        <v>1020</v>
      </c>
      <c r="I4394" s="59" t="s">
        <v>74</v>
      </c>
      <c r="J4394" s="96">
        <v>376.72</v>
      </c>
      <c r="K4394" s="60">
        <f t="shared" si="103"/>
        <v>376.72</v>
      </c>
      <c r="L4394" s="60"/>
      <c r="M4394" s="55"/>
      <c r="N4394" s="60">
        <f t="shared" si="100"/>
        <v>376.72</v>
      </c>
      <c r="O4394" s="54"/>
      <c r="P4394" s="97"/>
      <c r="R4394" t="str">
        <f t="shared" si="105"/>
        <v>Dez/25</v>
      </c>
    </row>
    <row r="4395" spans="2:18" ht="15.75" customHeight="1">
      <c r="B4395" s="54">
        <v>45992</v>
      </c>
      <c r="C4395" s="55" t="s">
        <v>272</v>
      </c>
      <c r="D4395" s="55">
        <v>2025</v>
      </c>
      <c r="E4395" s="56">
        <v>1</v>
      </c>
      <c r="F4395" s="58" t="s">
        <v>1044</v>
      </c>
      <c r="G4395" s="57" t="s">
        <v>104</v>
      </c>
      <c r="H4395" s="58" t="s">
        <v>1045</v>
      </c>
      <c r="I4395" s="59" t="s">
        <v>74</v>
      </c>
      <c r="J4395" s="96">
        <v>40</v>
      </c>
      <c r="K4395" s="60">
        <f t="shared" si="103"/>
        <v>40</v>
      </c>
      <c r="L4395" s="60"/>
      <c r="M4395" s="55"/>
      <c r="N4395" s="60">
        <f t="shared" si="100"/>
        <v>40</v>
      </c>
      <c r="O4395" s="54"/>
      <c r="P4395" s="97"/>
      <c r="R4395" t="str">
        <f t="shared" si="105"/>
        <v>Dez/25</v>
      </c>
    </row>
    <row r="4396" spans="2:18" ht="15.75" customHeight="1">
      <c r="B4396" s="54">
        <v>45992</v>
      </c>
      <c r="C4396" s="55" t="s">
        <v>272</v>
      </c>
      <c r="D4396" s="55">
        <v>2025</v>
      </c>
      <c r="E4396" s="56">
        <v>1</v>
      </c>
      <c r="F4396" s="58" t="s">
        <v>1046</v>
      </c>
      <c r="G4396" s="57" t="s">
        <v>61</v>
      </c>
      <c r="H4396" s="58" t="s">
        <v>1027</v>
      </c>
      <c r="I4396" s="59" t="s">
        <v>74</v>
      </c>
      <c r="J4396" s="96">
        <v>1700</v>
      </c>
      <c r="K4396" s="60">
        <f t="shared" si="103"/>
        <v>1700</v>
      </c>
      <c r="L4396" s="60"/>
      <c r="M4396" s="55"/>
      <c r="N4396" s="60">
        <f t="shared" si="100"/>
        <v>1700</v>
      </c>
      <c r="O4396" s="54"/>
      <c r="P4396" s="97"/>
      <c r="R4396" t="str">
        <f t="shared" si="105"/>
        <v>Dez/25</v>
      </c>
    </row>
    <row r="4397" spans="2:18" ht="15.75" customHeight="1">
      <c r="B4397" s="54">
        <v>45992</v>
      </c>
      <c r="C4397" s="55" t="s">
        <v>272</v>
      </c>
      <c r="D4397" s="55">
        <v>2025</v>
      </c>
      <c r="E4397" s="56">
        <v>1</v>
      </c>
      <c r="F4397" s="58" t="s">
        <v>1148</v>
      </c>
      <c r="G4397" s="57" t="s">
        <v>57</v>
      </c>
      <c r="H4397" s="58" t="s">
        <v>295</v>
      </c>
      <c r="I4397" s="59" t="s">
        <v>55</v>
      </c>
      <c r="J4397" s="96">
        <v>2500</v>
      </c>
      <c r="K4397" s="60">
        <f t="shared" si="103"/>
        <v>2500</v>
      </c>
      <c r="L4397" s="60"/>
      <c r="M4397" s="55"/>
      <c r="N4397" s="60">
        <f t="shared" si="100"/>
        <v>2500</v>
      </c>
      <c r="O4397" s="54"/>
      <c r="P4397" s="97"/>
      <c r="R4397" t="str">
        <f t="shared" si="105"/>
        <v>Dez/25</v>
      </c>
    </row>
    <row r="4398" spans="2:18" ht="15.75" customHeight="1">
      <c r="B4398" s="54">
        <v>45992</v>
      </c>
      <c r="C4398" s="55" t="s">
        <v>272</v>
      </c>
      <c r="D4398" s="55">
        <v>2025</v>
      </c>
      <c r="E4398" s="56">
        <v>1</v>
      </c>
      <c r="F4398" s="58" t="s">
        <v>104</v>
      </c>
      <c r="G4398" s="57" t="s">
        <v>104</v>
      </c>
      <c r="H4398" s="58" t="s">
        <v>299</v>
      </c>
      <c r="I4398" s="59" t="s">
        <v>55</v>
      </c>
      <c r="J4398" s="96">
        <v>80</v>
      </c>
      <c r="K4398" s="60">
        <f t="shared" si="103"/>
        <v>80</v>
      </c>
      <c r="L4398" s="60"/>
      <c r="M4398" s="55"/>
      <c r="N4398" s="60">
        <f t="shared" si="100"/>
        <v>80</v>
      </c>
      <c r="O4398" s="54"/>
      <c r="P4398" s="97"/>
      <c r="R4398" t="str">
        <f t="shared" si="105"/>
        <v>Dez/25</v>
      </c>
    </row>
    <row r="4399" spans="2:18" ht="15.75" customHeight="1">
      <c r="B4399" s="54">
        <v>45992</v>
      </c>
      <c r="C4399" s="55" t="s">
        <v>272</v>
      </c>
      <c r="D4399" s="55">
        <v>2025</v>
      </c>
      <c r="E4399" s="56">
        <v>1</v>
      </c>
      <c r="F4399" s="58" t="s">
        <v>1199</v>
      </c>
      <c r="G4399" s="57" t="s">
        <v>104</v>
      </c>
      <c r="H4399" s="58" t="s">
        <v>1200</v>
      </c>
      <c r="I4399" s="59" t="s">
        <v>74</v>
      </c>
      <c r="J4399" s="96">
        <v>694</v>
      </c>
      <c r="K4399" s="60">
        <f t="shared" si="103"/>
        <v>694</v>
      </c>
      <c r="L4399" s="60"/>
      <c r="M4399" s="55"/>
      <c r="N4399" s="60">
        <f t="shared" si="100"/>
        <v>694</v>
      </c>
      <c r="O4399" s="54"/>
      <c r="P4399" s="97"/>
      <c r="R4399" t="str">
        <f t="shared" si="105"/>
        <v>Dez/25</v>
      </c>
    </row>
    <row r="4400" spans="2:18" ht="15.75" customHeight="1">
      <c r="B4400" s="54">
        <v>45992</v>
      </c>
      <c r="C4400" s="55" t="s">
        <v>272</v>
      </c>
      <c r="D4400" s="55">
        <v>2025</v>
      </c>
      <c r="E4400" s="56">
        <v>1</v>
      </c>
      <c r="F4400" s="58" t="s">
        <v>1234</v>
      </c>
      <c r="G4400" s="57" t="s">
        <v>108</v>
      </c>
      <c r="H4400" s="57" t="s">
        <v>1151</v>
      </c>
      <c r="I4400" s="59" t="s">
        <v>74</v>
      </c>
      <c r="J4400" s="60">
        <v>1000</v>
      </c>
      <c r="K4400" s="60">
        <f t="shared" si="103"/>
        <v>1000</v>
      </c>
      <c r="L4400" s="60"/>
      <c r="M4400" s="55"/>
      <c r="N4400" s="60">
        <f t="shared" si="100"/>
        <v>1000</v>
      </c>
      <c r="O4400" s="54"/>
      <c r="P4400" s="97"/>
      <c r="R4400" t="str">
        <f t="shared" si="105"/>
        <v>Dez/25</v>
      </c>
    </row>
    <row r="4401" spans="2:18" ht="15.75" customHeight="1">
      <c r="B4401" s="54">
        <v>45992</v>
      </c>
      <c r="C4401" s="55" t="s">
        <v>272</v>
      </c>
      <c r="D4401" s="55">
        <v>2025</v>
      </c>
      <c r="E4401" s="56">
        <v>1</v>
      </c>
      <c r="F4401" s="58" t="s">
        <v>1240</v>
      </c>
      <c r="G4401" s="57" t="s">
        <v>104</v>
      </c>
      <c r="H4401" s="58" t="s">
        <v>1240</v>
      </c>
      <c r="I4401" s="59" t="s">
        <v>74</v>
      </c>
      <c r="J4401" s="96">
        <v>85</v>
      </c>
      <c r="K4401" s="60">
        <f t="shared" si="103"/>
        <v>85</v>
      </c>
      <c r="L4401" s="60"/>
      <c r="M4401" s="55"/>
      <c r="N4401" s="60">
        <f t="shared" si="100"/>
        <v>85</v>
      </c>
      <c r="O4401" s="54"/>
      <c r="P4401" s="97"/>
      <c r="R4401" t="str">
        <f t="shared" si="105"/>
        <v>Dez/25</v>
      </c>
    </row>
    <row r="4402" spans="2:18" ht="15.75" customHeight="1">
      <c r="B4402" s="54">
        <v>45992</v>
      </c>
      <c r="C4402" s="55" t="s">
        <v>272</v>
      </c>
      <c r="D4402" s="55">
        <v>2025</v>
      </c>
      <c r="E4402" s="56">
        <v>1</v>
      </c>
      <c r="F4402" s="58" t="s">
        <v>1271</v>
      </c>
      <c r="G4402" s="57" t="s">
        <v>61</v>
      </c>
      <c r="H4402" s="58" t="s">
        <v>759</v>
      </c>
      <c r="I4402" s="59" t="s">
        <v>55</v>
      </c>
      <c r="J4402" s="96">
        <v>384.76</v>
      </c>
      <c r="K4402" s="60">
        <f t="shared" si="103"/>
        <v>384.76</v>
      </c>
      <c r="L4402" s="60"/>
      <c r="M4402" s="55"/>
      <c r="N4402" s="60">
        <f t="shared" si="100"/>
        <v>384.76</v>
      </c>
      <c r="O4402" s="54"/>
      <c r="P4402" s="97"/>
      <c r="R4402" t="str">
        <f t="shared" si="105"/>
        <v>Dez/25</v>
      </c>
    </row>
    <row r="4403" spans="2:18" ht="15.75" customHeight="1">
      <c r="B4403" s="54">
        <v>45992</v>
      </c>
      <c r="C4403" s="55" t="s">
        <v>272</v>
      </c>
      <c r="D4403" s="55">
        <v>2025</v>
      </c>
      <c r="E4403" s="56">
        <v>1</v>
      </c>
      <c r="F4403" s="51" t="s">
        <v>1277</v>
      </c>
      <c r="G4403" s="11" t="s">
        <v>104</v>
      </c>
      <c r="H4403" s="51" t="s">
        <v>113</v>
      </c>
      <c r="I4403" s="46" t="s">
        <v>55</v>
      </c>
      <c r="J4403" s="96">
        <v>1530</v>
      </c>
      <c r="K4403" s="60">
        <f t="shared" si="103"/>
        <v>1530</v>
      </c>
      <c r="L4403" s="60"/>
      <c r="M4403" s="55"/>
      <c r="N4403" s="60">
        <f t="shared" si="100"/>
        <v>1530</v>
      </c>
      <c r="O4403" s="54"/>
      <c r="P4403" s="97"/>
      <c r="R4403" t="str">
        <f t="shared" si="105"/>
        <v>Dez/25</v>
      </c>
    </row>
    <row r="4404" spans="2:18" ht="15.75" customHeight="1">
      <c r="B4404" s="54">
        <v>45992</v>
      </c>
      <c r="C4404" s="55" t="s">
        <v>272</v>
      </c>
      <c r="D4404" s="55">
        <v>2025</v>
      </c>
      <c r="E4404" s="56">
        <v>1</v>
      </c>
      <c r="F4404" s="51" t="s">
        <v>1278</v>
      </c>
      <c r="G4404" s="45" t="s">
        <v>104</v>
      </c>
      <c r="H4404" s="51" t="s">
        <v>116</v>
      </c>
      <c r="I4404" s="46" t="s">
        <v>55</v>
      </c>
      <c r="J4404" s="96">
        <v>1379</v>
      </c>
      <c r="K4404" s="60">
        <f t="shared" si="103"/>
        <v>1379</v>
      </c>
      <c r="L4404" s="60"/>
      <c r="M4404" s="55"/>
      <c r="N4404" s="60">
        <f t="shared" si="100"/>
        <v>1379</v>
      </c>
      <c r="O4404" s="54"/>
      <c r="P4404" s="97"/>
      <c r="R4404" t="str">
        <f t="shared" si="105"/>
        <v>Dez/25</v>
      </c>
    </row>
    <row r="4405" spans="2:18" ht="15.75" customHeight="1">
      <c r="B4405" s="54">
        <v>45992</v>
      </c>
      <c r="C4405" s="55" t="s">
        <v>272</v>
      </c>
      <c r="D4405" s="55">
        <v>2025</v>
      </c>
      <c r="E4405" s="56">
        <v>1</v>
      </c>
      <c r="F4405" s="51" t="s">
        <v>1279</v>
      </c>
      <c r="G4405" s="45" t="s">
        <v>104</v>
      </c>
      <c r="H4405" s="51" t="s">
        <v>116</v>
      </c>
      <c r="I4405" s="46" t="s">
        <v>55</v>
      </c>
      <c r="J4405" s="96">
        <v>464.52</v>
      </c>
      <c r="K4405" s="60">
        <f t="shared" si="103"/>
        <v>464.52</v>
      </c>
      <c r="L4405" s="60"/>
      <c r="M4405" s="55"/>
      <c r="N4405" s="60">
        <f t="shared" si="100"/>
        <v>464.52</v>
      </c>
      <c r="O4405" s="54"/>
      <c r="P4405" s="97"/>
      <c r="R4405" t="str">
        <f t="shared" si="105"/>
        <v>Dez/25</v>
      </c>
    </row>
    <row r="4406" spans="2:18" ht="15.75" customHeight="1">
      <c r="B4406" s="54">
        <v>45992</v>
      </c>
      <c r="C4406" s="55" t="s">
        <v>272</v>
      </c>
      <c r="D4406" s="55">
        <v>2025</v>
      </c>
      <c r="E4406" s="56">
        <v>1</v>
      </c>
      <c r="F4406" s="45" t="s">
        <v>1281</v>
      </c>
      <c r="G4406" s="45" t="s">
        <v>104</v>
      </c>
      <c r="H4406" s="51" t="s">
        <v>113</v>
      </c>
      <c r="I4406" s="46" t="s">
        <v>55</v>
      </c>
      <c r="J4406" s="96">
        <v>1149.82</v>
      </c>
      <c r="K4406" s="60">
        <f t="shared" si="103"/>
        <v>1149.82</v>
      </c>
      <c r="L4406" s="60"/>
      <c r="M4406" s="55"/>
      <c r="N4406" s="60">
        <f t="shared" si="100"/>
        <v>1149.82</v>
      </c>
      <c r="O4406" s="54"/>
      <c r="P4406" s="97"/>
      <c r="R4406" t="str">
        <f t="shared" si="105"/>
        <v>Dez/25</v>
      </c>
    </row>
    <row r="4407" spans="2:18" ht="15.75" customHeight="1">
      <c r="B4407" s="54">
        <v>45992</v>
      </c>
      <c r="C4407" s="55" t="s">
        <v>272</v>
      </c>
      <c r="D4407" s="55">
        <v>2025</v>
      </c>
      <c r="E4407" s="56">
        <v>1</v>
      </c>
      <c r="F4407" s="45" t="s">
        <v>1282</v>
      </c>
      <c r="G4407" s="45" t="s">
        <v>104</v>
      </c>
      <c r="H4407" s="51" t="s">
        <v>113</v>
      </c>
      <c r="I4407" s="46" t="s">
        <v>55</v>
      </c>
      <c r="J4407" s="96">
        <v>984.12</v>
      </c>
      <c r="K4407" s="60">
        <f t="shared" si="103"/>
        <v>984.12</v>
      </c>
      <c r="L4407" s="60"/>
      <c r="M4407" s="55"/>
      <c r="N4407" s="60">
        <f t="shared" si="100"/>
        <v>984.12</v>
      </c>
      <c r="O4407" s="54"/>
      <c r="P4407" s="97"/>
      <c r="R4407" t="str">
        <f t="shared" si="105"/>
        <v>Dez/25</v>
      </c>
    </row>
    <row r="4408" spans="2:18" ht="15.75" customHeight="1">
      <c r="B4408" s="54">
        <v>45992</v>
      </c>
      <c r="C4408" s="55" t="s">
        <v>272</v>
      </c>
      <c r="D4408" s="55">
        <v>2025</v>
      </c>
      <c r="E4408" s="56">
        <v>1</v>
      </c>
      <c r="F4408" s="45" t="s">
        <v>1283</v>
      </c>
      <c r="G4408" s="45" t="s">
        <v>104</v>
      </c>
      <c r="H4408" s="51" t="s">
        <v>116</v>
      </c>
      <c r="I4408" s="46" t="s">
        <v>55</v>
      </c>
      <c r="J4408" s="96">
        <v>1230.47</v>
      </c>
      <c r="K4408" s="60">
        <f t="shared" si="103"/>
        <v>1230.47</v>
      </c>
      <c r="L4408" s="60"/>
      <c r="M4408" s="55"/>
      <c r="N4408" s="60">
        <f t="shared" si="100"/>
        <v>1230.47</v>
      </c>
      <c r="O4408" s="54"/>
      <c r="P4408" s="97"/>
      <c r="R4408" t="str">
        <f t="shared" si="105"/>
        <v>Dez/25</v>
      </c>
    </row>
    <row r="4409" spans="2:18" ht="15.75" customHeight="1">
      <c r="B4409" s="54">
        <v>45992</v>
      </c>
      <c r="C4409" s="55" t="s">
        <v>272</v>
      </c>
      <c r="D4409" s="55">
        <v>2025</v>
      </c>
      <c r="E4409" s="56">
        <v>1</v>
      </c>
      <c r="F4409" s="58" t="s">
        <v>741</v>
      </c>
      <c r="G4409" s="57" t="s">
        <v>40</v>
      </c>
      <c r="H4409" s="58" t="s">
        <v>181</v>
      </c>
      <c r="I4409" s="59" t="s">
        <v>42</v>
      </c>
      <c r="J4409" s="96">
        <v>225</v>
      </c>
      <c r="K4409" s="60">
        <f t="shared" si="103"/>
        <v>225</v>
      </c>
      <c r="L4409" s="60"/>
      <c r="M4409" s="55" t="s">
        <v>51</v>
      </c>
      <c r="N4409" s="60">
        <f t="shared" si="100"/>
        <v>225</v>
      </c>
      <c r="O4409" s="54">
        <v>46006</v>
      </c>
      <c r="P4409" s="97">
        <v>7534</v>
      </c>
      <c r="R4409" t="str">
        <f t="shared" si="105"/>
        <v>Dez/25</v>
      </c>
    </row>
    <row r="4410" spans="2:18" ht="15.75" customHeight="1">
      <c r="B4410" s="54">
        <v>45992</v>
      </c>
      <c r="C4410" s="55" t="s">
        <v>272</v>
      </c>
      <c r="D4410" s="55">
        <v>2025</v>
      </c>
      <c r="E4410" s="56">
        <v>5</v>
      </c>
      <c r="F4410" s="58" t="s">
        <v>742</v>
      </c>
      <c r="G4410" s="57" t="s">
        <v>40</v>
      </c>
      <c r="H4410" s="58" t="s">
        <v>181</v>
      </c>
      <c r="I4410" s="59" t="s">
        <v>42</v>
      </c>
      <c r="J4410" s="96">
        <v>330</v>
      </c>
      <c r="K4410" s="60">
        <f t="shared" si="103"/>
        <v>1650</v>
      </c>
      <c r="L4410" s="60"/>
      <c r="M4410" s="55" t="s">
        <v>51</v>
      </c>
      <c r="N4410" s="60">
        <f t="shared" si="100"/>
        <v>1650</v>
      </c>
      <c r="O4410" s="54">
        <v>46006</v>
      </c>
      <c r="P4410" s="97">
        <v>7534</v>
      </c>
      <c r="R4410" t="str">
        <f t="shared" si="105"/>
        <v>Dez/25</v>
      </c>
    </row>
    <row r="4411" spans="2:18" ht="15.75" customHeight="1">
      <c r="B4411" s="54">
        <v>45992</v>
      </c>
      <c r="C4411" s="55" t="s">
        <v>272</v>
      </c>
      <c r="D4411" s="55">
        <v>2025</v>
      </c>
      <c r="E4411" s="56">
        <v>1</v>
      </c>
      <c r="F4411" s="58" t="s">
        <v>1303</v>
      </c>
      <c r="G4411" s="57" t="s">
        <v>61</v>
      </c>
      <c r="H4411" s="58" t="s">
        <v>258</v>
      </c>
      <c r="I4411" s="59" t="s">
        <v>42</v>
      </c>
      <c r="J4411" s="96">
        <v>49</v>
      </c>
      <c r="K4411" s="60">
        <f t="shared" si="103"/>
        <v>49</v>
      </c>
      <c r="L4411" s="60"/>
      <c r="M4411" s="55" t="s">
        <v>43</v>
      </c>
      <c r="N4411" s="60">
        <f t="shared" ref="N4411:N4665" si="106">K4411+L4411</f>
        <v>49</v>
      </c>
      <c r="O4411" s="54">
        <v>45992</v>
      </c>
      <c r="P4411" s="97">
        <v>0</v>
      </c>
      <c r="R4411" t="str">
        <f t="shared" si="105"/>
        <v>Dez/25</v>
      </c>
    </row>
    <row r="4412" spans="2:18" ht="15.75" customHeight="1">
      <c r="B4412" s="54">
        <v>45993</v>
      </c>
      <c r="C4412" s="55" t="s">
        <v>272</v>
      </c>
      <c r="D4412" s="55">
        <v>2025</v>
      </c>
      <c r="E4412" s="56">
        <v>1</v>
      </c>
      <c r="F4412" s="58" t="s">
        <v>391</v>
      </c>
      <c r="G4412" s="57" t="s">
        <v>46</v>
      </c>
      <c r="H4412" s="58" t="s">
        <v>220</v>
      </c>
      <c r="I4412" s="59" t="s">
        <v>42</v>
      </c>
      <c r="J4412" s="96">
        <v>4.5</v>
      </c>
      <c r="K4412" s="60">
        <f t="shared" si="103"/>
        <v>4.5</v>
      </c>
      <c r="L4412" s="60"/>
      <c r="M4412" s="55" t="s">
        <v>43</v>
      </c>
      <c r="N4412" s="60">
        <f t="shared" si="106"/>
        <v>4.5</v>
      </c>
      <c r="O4412" s="54"/>
      <c r="P4412" s="97">
        <v>29261</v>
      </c>
      <c r="R4412" t="str">
        <f t="shared" si="105"/>
        <v>Dez/25</v>
      </c>
    </row>
    <row r="4413" spans="2:18" ht="15.75" customHeight="1">
      <c r="B4413" s="54">
        <v>45993</v>
      </c>
      <c r="C4413" s="55" t="s">
        <v>272</v>
      </c>
      <c r="D4413" s="55">
        <v>2025</v>
      </c>
      <c r="E4413" s="56">
        <v>1</v>
      </c>
      <c r="F4413" s="58" t="s">
        <v>455</v>
      </c>
      <c r="G4413" s="57" t="s">
        <v>46</v>
      </c>
      <c r="H4413" s="58" t="s">
        <v>220</v>
      </c>
      <c r="I4413" s="59" t="s">
        <v>42</v>
      </c>
      <c r="J4413" s="96">
        <v>3.5</v>
      </c>
      <c r="K4413" s="60">
        <f t="shared" si="103"/>
        <v>3.5</v>
      </c>
      <c r="L4413" s="60"/>
      <c r="M4413" s="55" t="s">
        <v>43</v>
      </c>
      <c r="N4413" s="60">
        <f t="shared" si="106"/>
        <v>3.5</v>
      </c>
      <c r="O4413" s="54"/>
      <c r="P4413" s="97">
        <v>29261</v>
      </c>
      <c r="R4413" t="str">
        <f t="shared" si="105"/>
        <v>Dez/25</v>
      </c>
    </row>
    <row r="4414" spans="2:18" ht="15.75" customHeight="1">
      <c r="B4414" s="54">
        <v>45993</v>
      </c>
      <c r="C4414" s="55" t="s">
        <v>272</v>
      </c>
      <c r="D4414" s="55">
        <v>2025</v>
      </c>
      <c r="E4414" s="56">
        <v>1</v>
      </c>
      <c r="F4414" s="58" t="s">
        <v>1267</v>
      </c>
      <c r="G4414" s="57" t="s">
        <v>46</v>
      </c>
      <c r="H4414" s="58" t="s">
        <v>220</v>
      </c>
      <c r="I4414" s="59" t="s">
        <v>42</v>
      </c>
      <c r="J4414" s="96">
        <v>6</v>
      </c>
      <c r="K4414" s="60">
        <f t="shared" si="103"/>
        <v>6</v>
      </c>
      <c r="L4414" s="60"/>
      <c r="M4414" s="55" t="s">
        <v>43</v>
      </c>
      <c r="N4414" s="60">
        <f t="shared" si="106"/>
        <v>6</v>
      </c>
      <c r="O4414" s="54"/>
      <c r="P4414" s="97">
        <v>29261</v>
      </c>
      <c r="R4414" t="str">
        <f t="shared" si="105"/>
        <v>Dez/25</v>
      </c>
    </row>
    <row r="4415" spans="2:18" ht="15.75" customHeight="1">
      <c r="B4415" s="54">
        <v>45993</v>
      </c>
      <c r="C4415" s="55" t="s">
        <v>272</v>
      </c>
      <c r="D4415" s="55">
        <v>2025</v>
      </c>
      <c r="E4415" s="56">
        <v>6</v>
      </c>
      <c r="F4415" s="58" t="s">
        <v>95</v>
      </c>
      <c r="G4415" s="57" t="s">
        <v>40</v>
      </c>
      <c r="H4415" s="58" t="s">
        <v>223</v>
      </c>
      <c r="I4415" s="59" t="s">
        <v>42</v>
      </c>
      <c r="J4415" s="96">
        <v>42</v>
      </c>
      <c r="K4415" s="60">
        <f t="shared" si="103"/>
        <v>252</v>
      </c>
      <c r="L4415" s="60"/>
      <c r="M4415" s="55" t="s">
        <v>51</v>
      </c>
      <c r="N4415" s="60">
        <f t="shared" si="106"/>
        <v>252</v>
      </c>
      <c r="O4415" s="54">
        <v>46000</v>
      </c>
      <c r="P4415" s="97">
        <v>1493472</v>
      </c>
      <c r="R4415" t="str">
        <f t="shared" si="105"/>
        <v>Dez/25</v>
      </c>
    </row>
    <row r="4416" spans="2:18" ht="15.75" customHeight="1">
      <c r="B4416" s="54">
        <v>45993</v>
      </c>
      <c r="C4416" s="55" t="s">
        <v>272</v>
      </c>
      <c r="D4416" s="55">
        <v>2025</v>
      </c>
      <c r="E4416" s="56">
        <v>24</v>
      </c>
      <c r="F4416" s="58" t="s">
        <v>190</v>
      </c>
      <c r="G4416" s="57" t="s">
        <v>96</v>
      </c>
      <c r="H4416" s="58" t="s">
        <v>223</v>
      </c>
      <c r="I4416" s="59" t="s">
        <v>42</v>
      </c>
      <c r="J4416" s="96">
        <v>7</v>
      </c>
      <c r="K4416" s="60">
        <f t="shared" si="103"/>
        <v>168</v>
      </c>
      <c r="L4416" s="60"/>
      <c r="M4416" s="55" t="s">
        <v>51</v>
      </c>
      <c r="N4416" s="60">
        <f t="shared" si="106"/>
        <v>168</v>
      </c>
      <c r="O4416" s="54">
        <v>46000</v>
      </c>
      <c r="P4416" s="97">
        <v>1493472</v>
      </c>
      <c r="R4416" t="str">
        <f t="shared" si="105"/>
        <v>Dez/25</v>
      </c>
    </row>
    <row r="4417" spans="2:18" ht="15.75" customHeight="1">
      <c r="B4417" s="54">
        <v>45993</v>
      </c>
      <c r="C4417" s="55" t="s">
        <v>272</v>
      </c>
      <c r="D4417" s="55">
        <v>2025</v>
      </c>
      <c r="E4417" s="56">
        <v>48</v>
      </c>
      <c r="F4417" s="58" t="s">
        <v>668</v>
      </c>
      <c r="G4417" s="57" t="s">
        <v>96</v>
      </c>
      <c r="H4417" s="58" t="s">
        <v>223</v>
      </c>
      <c r="I4417" s="59" t="s">
        <v>42</v>
      </c>
      <c r="J4417" s="96">
        <v>7</v>
      </c>
      <c r="K4417" s="60">
        <f t="shared" si="103"/>
        <v>336</v>
      </c>
      <c r="L4417" s="60"/>
      <c r="M4417" s="55" t="s">
        <v>51</v>
      </c>
      <c r="N4417" s="60">
        <f t="shared" si="106"/>
        <v>336</v>
      </c>
      <c r="O4417" s="54">
        <v>46000</v>
      </c>
      <c r="P4417" s="97">
        <v>1493472</v>
      </c>
      <c r="R4417" t="str">
        <f t="shared" si="105"/>
        <v>Dez/25</v>
      </c>
    </row>
    <row r="4418" spans="2:18" ht="15.75" customHeight="1">
      <c r="B4418" s="54">
        <v>45993</v>
      </c>
      <c r="C4418" s="55" t="s">
        <v>272</v>
      </c>
      <c r="D4418" s="55">
        <v>2025</v>
      </c>
      <c r="E4418" s="56">
        <v>72</v>
      </c>
      <c r="F4418" s="58" t="s">
        <v>1274</v>
      </c>
      <c r="G4418" s="57" t="s">
        <v>96</v>
      </c>
      <c r="H4418" s="58" t="s">
        <v>223</v>
      </c>
      <c r="I4418" s="59" t="s">
        <v>42</v>
      </c>
      <c r="J4418" s="96">
        <v>7</v>
      </c>
      <c r="K4418" s="60">
        <f t="shared" si="103"/>
        <v>504</v>
      </c>
      <c r="L4418" s="60"/>
      <c r="M4418" s="55" t="s">
        <v>51</v>
      </c>
      <c r="N4418" s="60">
        <f t="shared" si="106"/>
        <v>504</v>
      </c>
      <c r="O4418" s="54">
        <v>46000</v>
      </c>
      <c r="P4418" s="97">
        <v>1493472</v>
      </c>
      <c r="R4418" t="str">
        <f t="shared" si="105"/>
        <v>Dez/25</v>
      </c>
    </row>
    <row r="4419" spans="2:18" ht="15.75" customHeight="1">
      <c r="B4419" s="54">
        <v>45993</v>
      </c>
      <c r="C4419" s="55" t="s">
        <v>272</v>
      </c>
      <c r="D4419" s="55">
        <v>2025</v>
      </c>
      <c r="E4419" s="56">
        <v>24</v>
      </c>
      <c r="F4419" s="58" t="s">
        <v>192</v>
      </c>
      <c r="G4419" s="57" t="s">
        <v>96</v>
      </c>
      <c r="H4419" s="58" t="s">
        <v>223</v>
      </c>
      <c r="I4419" s="59" t="s">
        <v>42</v>
      </c>
      <c r="J4419" s="96">
        <v>7</v>
      </c>
      <c r="K4419" s="60">
        <f t="shared" si="103"/>
        <v>168</v>
      </c>
      <c r="L4419" s="60"/>
      <c r="M4419" s="55" t="s">
        <v>51</v>
      </c>
      <c r="N4419" s="60">
        <f t="shared" si="106"/>
        <v>168</v>
      </c>
      <c r="O4419" s="54">
        <v>46000</v>
      </c>
      <c r="P4419" s="97">
        <v>1493472</v>
      </c>
      <c r="R4419" t="str">
        <f t="shared" ref="R4419:R4482" si="107">IF(B4419="","",PROPER(TEXT(B4419,"mmm/aa")))</f>
        <v>Dez/25</v>
      </c>
    </row>
    <row r="4420" spans="2:18" ht="15.75" customHeight="1">
      <c r="B4420" s="54">
        <v>45993</v>
      </c>
      <c r="C4420" s="55" t="s">
        <v>272</v>
      </c>
      <c r="D4420" s="55">
        <v>2025</v>
      </c>
      <c r="E4420" s="56">
        <v>4</v>
      </c>
      <c r="F4420" s="58" t="s">
        <v>1275</v>
      </c>
      <c r="G4420" s="57" t="s">
        <v>46</v>
      </c>
      <c r="H4420" s="58" t="s">
        <v>223</v>
      </c>
      <c r="I4420" s="59" t="s">
        <v>42</v>
      </c>
      <c r="J4420" s="96">
        <v>15</v>
      </c>
      <c r="K4420" s="60">
        <f t="shared" si="103"/>
        <v>60</v>
      </c>
      <c r="L4420" s="60"/>
      <c r="M4420" s="55" t="s">
        <v>51</v>
      </c>
      <c r="N4420" s="60">
        <f t="shared" si="106"/>
        <v>60</v>
      </c>
      <c r="O4420" s="54">
        <v>46000</v>
      </c>
      <c r="P4420" s="97">
        <v>1493472</v>
      </c>
      <c r="R4420" t="str">
        <f t="shared" si="107"/>
        <v>Dez/25</v>
      </c>
    </row>
    <row r="4421" spans="2:18" ht="15.75" customHeight="1">
      <c r="B4421" s="54">
        <v>45993</v>
      </c>
      <c r="C4421" s="55" t="s">
        <v>272</v>
      </c>
      <c r="D4421" s="55">
        <v>2025</v>
      </c>
      <c r="E4421" s="56">
        <v>2</v>
      </c>
      <c r="F4421" s="58" t="s">
        <v>99</v>
      </c>
      <c r="G4421" s="57" t="s">
        <v>40</v>
      </c>
      <c r="H4421" s="58" t="s">
        <v>223</v>
      </c>
      <c r="I4421" s="59" t="s">
        <v>42</v>
      </c>
      <c r="J4421" s="96">
        <v>122</v>
      </c>
      <c r="K4421" s="60">
        <f t="shared" si="103"/>
        <v>244</v>
      </c>
      <c r="L4421" s="60"/>
      <c r="M4421" s="55" t="s">
        <v>51</v>
      </c>
      <c r="N4421" s="60">
        <f t="shared" si="106"/>
        <v>244</v>
      </c>
      <c r="O4421" s="54">
        <v>46000</v>
      </c>
      <c r="P4421" s="97">
        <v>1493472</v>
      </c>
      <c r="R4421" t="str">
        <f t="shared" si="107"/>
        <v>Dez/25</v>
      </c>
    </row>
    <row r="4422" spans="2:18" ht="15.75" customHeight="1">
      <c r="B4422" s="54">
        <v>45993</v>
      </c>
      <c r="C4422" s="55" t="s">
        <v>272</v>
      </c>
      <c r="D4422" s="55">
        <v>2025</v>
      </c>
      <c r="E4422" s="56">
        <v>96</v>
      </c>
      <c r="F4422" s="58" t="s">
        <v>188</v>
      </c>
      <c r="G4422" s="57" t="s">
        <v>96</v>
      </c>
      <c r="H4422" s="58" t="s">
        <v>223</v>
      </c>
      <c r="I4422" s="59" t="s">
        <v>42</v>
      </c>
      <c r="J4422" s="96">
        <v>6.99</v>
      </c>
      <c r="K4422" s="60">
        <f t="shared" si="103"/>
        <v>671.04</v>
      </c>
      <c r="L4422" s="60"/>
      <c r="M4422" s="55" t="s">
        <v>51</v>
      </c>
      <c r="N4422" s="60">
        <f t="shared" si="106"/>
        <v>671.04</v>
      </c>
      <c r="O4422" s="54">
        <v>46000</v>
      </c>
      <c r="P4422" s="97">
        <v>1493435</v>
      </c>
      <c r="R4422" t="str">
        <f t="shared" si="107"/>
        <v>Dez/25</v>
      </c>
    </row>
    <row r="4423" spans="2:18" ht="15.75" customHeight="1">
      <c r="B4423" s="54">
        <v>45993</v>
      </c>
      <c r="C4423" s="55" t="s">
        <v>272</v>
      </c>
      <c r="D4423" s="55">
        <v>2025</v>
      </c>
      <c r="E4423" s="56">
        <v>48</v>
      </c>
      <c r="F4423" s="58" t="s">
        <v>191</v>
      </c>
      <c r="G4423" s="57" t="s">
        <v>96</v>
      </c>
      <c r="H4423" s="58" t="s">
        <v>223</v>
      </c>
      <c r="I4423" s="59" t="s">
        <v>42</v>
      </c>
      <c r="J4423" s="96">
        <v>6.99</v>
      </c>
      <c r="K4423" s="60">
        <f t="shared" si="103"/>
        <v>335.52</v>
      </c>
      <c r="L4423" s="60"/>
      <c r="M4423" s="55" t="s">
        <v>51</v>
      </c>
      <c r="N4423" s="60">
        <f t="shared" si="106"/>
        <v>335.52</v>
      </c>
      <c r="O4423" s="54">
        <v>46000</v>
      </c>
      <c r="P4423" s="97">
        <v>1493435</v>
      </c>
      <c r="R4423" t="str">
        <f t="shared" si="107"/>
        <v>Dez/25</v>
      </c>
    </row>
    <row r="4424" spans="2:18" ht="15.75" customHeight="1">
      <c r="B4424" s="54">
        <v>45993</v>
      </c>
      <c r="C4424" s="55" t="s">
        <v>272</v>
      </c>
      <c r="D4424" s="55">
        <v>2025</v>
      </c>
      <c r="E4424" s="56">
        <v>1</v>
      </c>
      <c r="F4424" s="58" t="s">
        <v>916</v>
      </c>
      <c r="G4424" s="57" t="s">
        <v>40</v>
      </c>
      <c r="H4424" s="58" t="s">
        <v>667</v>
      </c>
      <c r="I4424" s="59" t="s">
        <v>42</v>
      </c>
      <c r="J4424" s="96">
        <v>49</v>
      </c>
      <c r="K4424" s="60">
        <f t="shared" si="103"/>
        <v>49</v>
      </c>
      <c r="L4424" s="60"/>
      <c r="M4424" s="55" t="s">
        <v>51</v>
      </c>
      <c r="N4424" s="60">
        <f t="shared" si="106"/>
        <v>49</v>
      </c>
      <c r="O4424" s="54">
        <v>46007</v>
      </c>
      <c r="P4424" s="97">
        <v>585082</v>
      </c>
      <c r="R4424" t="str">
        <f t="shared" si="107"/>
        <v>Dez/25</v>
      </c>
    </row>
    <row r="4425" spans="2:18" ht="15.75" customHeight="1">
      <c r="B4425" s="54">
        <v>45993</v>
      </c>
      <c r="C4425" s="55" t="s">
        <v>272</v>
      </c>
      <c r="D4425" s="55">
        <v>2025</v>
      </c>
      <c r="E4425" s="56">
        <v>10</v>
      </c>
      <c r="F4425" s="58" t="s">
        <v>87</v>
      </c>
      <c r="G4425" s="57" t="s">
        <v>40</v>
      </c>
      <c r="H4425" s="58" t="s">
        <v>667</v>
      </c>
      <c r="I4425" s="59" t="s">
        <v>42</v>
      </c>
      <c r="J4425" s="96">
        <v>49</v>
      </c>
      <c r="K4425" s="60">
        <f t="shared" si="103"/>
        <v>490</v>
      </c>
      <c r="L4425" s="60"/>
      <c r="M4425" s="55" t="s">
        <v>51</v>
      </c>
      <c r="N4425" s="60">
        <f t="shared" si="106"/>
        <v>490</v>
      </c>
      <c r="O4425" s="54">
        <v>46007</v>
      </c>
      <c r="P4425" s="97">
        <v>585082</v>
      </c>
      <c r="R4425" t="str">
        <f t="shared" si="107"/>
        <v>Dez/25</v>
      </c>
    </row>
    <row r="4426" spans="2:18" ht="15.75" customHeight="1">
      <c r="B4426" s="54">
        <v>45993</v>
      </c>
      <c r="C4426" s="55" t="s">
        <v>272</v>
      </c>
      <c r="D4426" s="55">
        <v>2025</v>
      </c>
      <c r="E4426" s="56">
        <v>4</v>
      </c>
      <c r="F4426" s="58" t="s">
        <v>88</v>
      </c>
      <c r="G4426" s="57" t="s">
        <v>40</v>
      </c>
      <c r="H4426" s="58" t="s">
        <v>667</v>
      </c>
      <c r="I4426" s="59" t="s">
        <v>42</v>
      </c>
      <c r="J4426" s="96">
        <v>49</v>
      </c>
      <c r="K4426" s="60">
        <f t="shared" si="103"/>
        <v>196</v>
      </c>
      <c r="L4426" s="60"/>
      <c r="M4426" s="55" t="s">
        <v>51</v>
      </c>
      <c r="N4426" s="60">
        <f t="shared" si="106"/>
        <v>196</v>
      </c>
      <c r="O4426" s="54">
        <v>46007</v>
      </c>
      <c r="P4426" s="97">
        <v>585082</v>
      </c>
      <c r="R4426" t="str">
        <f t="shared" si="107"/>
        <v>Dez/25</v>
      </c>
    </row>
    <row r="4427" spans="2:18" ht="15.75" customHeight="1">
      <c r="B4427" s="54">
        <v>45993</v>
      </c>
      <c r="C4427" s="55" t="s">
        <v>272</v>
      </c>
      <c r="D4427" s="55">
        <v>2025</v>
      </c>
      <c r="E4427" s="56">
        <v>6</v>
      </c>
      <c r="F4427" s="58" t="s">
        <v>854</v>
      </c>
      <c r="G4427" s="57" t="s">
        <v>96</v>
      </c>
      <c r="H4427" s="58" t="s">
        <v>1269</v>
      </c>
      <c r="I4427" s="59" t="s">
        <v>42</v>
      </c>
      <c r="J4427" s="96">
        <v>42.98</v>
      </c>
      <c r="K4427" s="60">
        <f t="shared" si="103"/>
        <v>257.88</v>
      </c>
      <c r="L4427" s="60"/>
      <c r="M4427" s="55" t="s">
        <v>51</v>
      </c>
      <c r="N4427" s="60">
        <f t="shared" si="106"/>
        <v>257.88</v>
      </c>
      <c r="O4427" s="54">
        <v>46000</v>
      </c>
      <c r="P4427" s="97">
        <v>46200</v>
      </c>
      <c r="R4427" t="str">
        <f t="shared" si="107"/>
        <v>Dez/25</v>
      </c>
    </row>
    <row r="4428" spans="2:18" ht="15.75" customHeight="1">
      <c r="B4428" s="54">
        <v>45993</v>
      </c>
      <c r="C4428" s="55" t="s">
        <v>272</v>
      </c>
      <c r="D4428" s="55">
        <v>2025</v>
      </c>
      <c r="E4428" s="56">
        <v>4.4800000000000004</v>
      </c>
      <c r="F4428" s="58" t="s">
        <v>197</v>
      </c>
      <c r="G4428" s="57" t="s">
        <v>46</v>
      </c>
      <c r="H4428" s="58" t="s">
        <v>250</v>
      </c>
      <c r="I4428" s="59" t="s">
        <v>42</v>
      </c>
      <c r="J4428" s="96">
        <v>38.895099999999999</v>
      </c>
      <c r="K4428" s="60">
        <f t="shared" si="103"/>
        <v>174.25004800000002</v>
      </c>
      <c r="L4428" s="60"/>
      <c r="M4428" s="55" t="s">
        <v>51</v>
      </c>
      <c r="N4428" s="60">
        <f t="shared" si="106"/>
        <v>174.25004800000002</v>
      </c>
      <c r="O4428" s="54">
        <v>45999</v>
      </c>
      <c r="P4428" s="97">
        <v>2687066</v>
      </c>
      <c r="R4428" t="str">
        <f t="shared" si="107"/>
        <v>Dez/25</v>
      </c>
    </row>
    <row r="4429" spans="2:18" ht="15.75" customHeight="1">
      <c r="B4429" s="54">
        <v>45993</v>
      </c>
      <c r="C4429" s="55" t="s">
        <v>272</v>
      </c>
      <c r="D4429" s="55">
        <v>2025</v>
      </c>
      <c r="E4429" s="56">
        <v>36</v>
      </c>
      <c r="F4429" s="58" t="s">
        <v>1295</v>
      </c>
      <c r="G4429" s="57" t="s">
        <v>104</v>
      </c>
      <c r="H4429" s="58" t="s">
        <v>250</v>
      </c>
      <c r="I4429" s="59" t="s">
        <v>42</v>
      </c>
      <c r="J4429" s="96">
        <v>0.95</v>
      </c>
      <c r="K4429" s="60">
        <f t="shared" si="103"/>
        <v>34.199999999999996</v>
      </c>
      <c r="L4429" s="60"/>
      <c r="M4429" s="55" t="s">
        <v>51</v>
      </c>
      <c r="N4429" s="60">
        <f t="shared" si="106"/>
        <v>34.199999999999996</v>
      </c>
      <c r="O4429" s="54">
        <v>45999</v>
      </c>
      <c r="P4429" s="97">
        <v>2687066</v>
      </c>
      <c r="R4429" t="str">
        <f t="shared" si="107"/>
        <v>Dez/25</v>
      </c>
    </row>
    <row r="4430" spans="2:18" ht="15.75" customHeight="1">
      <c r="B4430" s="54">
        <v>45993</v>
      </c>
      <c r="C4430" s="55" t="s">
        <v>272</v>
      </c>
      <c r="D4430" s="55">
        <v>2025</v>
      </c>
      <c r="E4430" s="56">
        <v>6</v>
      </c>
      <c r="F4430" s="58" t="s">
        <v>642</v>
      </c>
      <c r="G4430" s="57" t="s">
        <v>46</v>
      </c>
      <c r="H4430" s="58" t="s">
        <v>250</v>
      </c>
      <c r="I4430" s="59" t="s">
        <v>42</v>
      </c>
      <c r="J4430" s="96">
        <v>54.95</v>
      </c>
      <c r="K4430" s="60">
        <f t="shared" si="103"/>
        <v>329.70000000000005</v>
      </c>
      <c r="L4430" s="60"/>
      <c r="M4430" s="55" t="s">
        <v>51</v>
      </c>
      <c r="N4430" s="60">
        <f t="shared" si="106"/>
        <v>329.70000000000005</v>
      </c>
      <c r="O4430" s="54">
        <v>45999</v>
      </c>
      <c r="P4430" s="97">
        <v>2687066</v>
      </c>
      <c r="R4430" t="str">
        <f t="shared" si="107"/>
        <v>Dez/25</v>
      </c>
    </row>
    <row r="4431" spans="2:18" ht="15.75" customHeight="1">
      <c r="B4431" s="54">
        <v>45993</v>
      </c>
      <c r="C4431" s="55" t="s">
        <v>272</v>
      </c>
      <c r="D4431" s="55">
        <v>2025</v>
      </c>
      <c r="E4431" s="56">
        <v>3</v>
      </c>
      <c r="F4431" s="58" t="s">
        <v>1109</v>
      </c>
      <c r="G4431" s="57" t="s">
        <v>46</v>
      </c>
      <c r="H4431" s="58" t="s">
        <v>250</v>
      </c>
      <c r="I4431" s="59" t="s">
        <v>42</v>
      </c>
      <c r="J4431" s="96">
        <v>27.3</v>
      </c>
      <c r="K4431" s="60">
        <f t="shared" si="103"/>
        <v>81.900000000000006</v>
      </c>
      <c r="L4431" s="60"/>
      <c r="M4431" s="55" t="s">
        <v>51</v>
      </c>
      <c r="N4431" s="60">
        <f t="shared" si="106"/>
        <v>81.900000000000006</v>
      </c>
      <c r="O4431" s="54">
        <v>45999</v>
      </c>
      <c r="P4431" s="97">
        <v>2687066</v>
      </c>
      <c r="R4431" t="str">
        <f t="shared" si="107"/>
        <v>Dez/25</v>
      </c>
    </row>
    <row r="4432" spans="2:18" ht="15.75" customHeight="1">
      <c r="B4432" s="54">
        <v>45993</v>
      </c>
      <c r="C4432" s="55" t="s">
        <v>272</v>
      </c>
      <c r="D4432" s="55">
        <v>2025</v>
      </c>
      <c r="E4432" s="56">
        <v>2</v>
      </c>
      <c r="F4432" s="58" t="s">
        <v>1304</v>
      </c>
      <c r="G4432" s="57" t="s">
        <v>53</v>
      </c>
      <c r="H4432" s="58" t="s">
        <v>68</v>
      </c>
      <c r="I4432" s="59" t="s">
        <v>42</v>
      </c>
      <c r="J4432" s="96">
        <v>9.69</v>
      </c>
      <c r="K4432" s="60">
        <f t="shared" si="103"/>
        <v>19.38</v>
      </c>
      <c r="L4432" s="60"/>
      <c r="M4432" s="55" t="s">
        <v>51</v>
      </c>
      <c r="N4432" s="60">
        <f t="shared" si="106"/>
        <v>19.38</v>
      </c>
      <c r="O4432" s="54">
        <v>46000</v>
      </c>
      <c r="P4432" s="97">
        <v>1406735</v>
      </c>
      <c r="R4432" t="str">
        <f t="shared" si="107"/>
        <v>Dez/25</v>
      </c>
    </row>
    <row r="4433" spans="2:18" ht="15.75" customHeight="1">
      <c r="B4433" s="54">
        <v>45993</v>
      </c>
      <c r="C4433" s="55" t="s">
        <v>272</v>
      </c>
      <c r="D4433" s="55">
        <v>2025</v>
      </c>
      <c r="E4433" s="56">
        <v>5</v>
      </c>
      <c r="F4433" s="58" t="s">
        <v>590</v>
      </c>
      <c r="G4433" s="57" t="s">
        <v>53</v>
      </c>
      <c r="H4433" s="58" t="s">
        <v>68</v>
      </c>
      <c r="I4433" s="59" t="s">
        <v>42</v>
      </c>
      <c r="J4433" s="96">
        <v>6.2</v>
      </c>
      <c r="K4433" s="60">
        <f t="shared" si="103"/>
        <v>31</v>
      </c>
      <c r="L4433" s="60"/>
      <c r="M4433" s="55" t="s">
        <v>51</v>
      </c>
      <c r="N4433" s="60">
        <f t="shared" si="106"/>
        <v>31</v>
      </c>
      <c r="O4433" s="54">
        <v>46000</v>
      </c>
      <c r="P4433" s="97">
        <v>1406735</v>
      </c>
      <c r="R4433" t="str">
        <f t="shared" si="107"/>
        <v>Dez/25</v>
      </c>
    </row>
    <row r="4434" spans="2:18" ht="15.75" customHeight="1">
      <c r="B4434" s="54">
        <v>45993</v>
      </c>
      <c r="C4434" s="55" t="s">
        <v>272</v>
      </c>
      <c r="D4434" s="55">
        <v>2025</v>
      </c>
      <c r="E4434" s="56">
        <v>1</v>
      </c>
      <c r="F4434" s="58" t="s">
        <v>1305</v>
      </c>
      <c r="G4434" s="57" t="s">
        <v>53</v>
      </c>
      <c r="H4434" s="58" t="s">
        <v>68</v>
      </c>
      <c r="I4434" s="59" t="s">
        <v>42</v>
      </c>
      <c r="J4434" s="96">
        <v>6.9</v>
      </c>
      <c r="K4434" s="60">
        <f t="shared" si="103"/>
        <v>6.9</v>
      </c>
      <c r="L4434" s="60"/>
      <c r="M4434" s="55" t="s">
        <v>51</v>
      </c>
      <c r="N4434" s="60">
        <f t="shared" si="106"/>
        <v>6.9</v>
      </c>
      <c r="O4434" s="54">
        <v>46000</v>
      </c>
      <c r="P4434" s="97">
        <v>1406735</v>
      </c>
      <c r="R4434" t="str">
        <f t="shared" si="107"/>
        <v>Dez/25</v>
      </c>
    </row>
    <row r="4435" spans="2:18" ht="15.75" customHeight="1">
      <c r="B4435" s="54">
        <v>45993</v>
      </c>
      <c r="C4435" s="55" t="s">
        <v>272</v>
      </c>
      <c r="D4435" s="55">
        <v>2025</v>
      </c>
      <c r="E4435" s="56">
        <v>1</v>
      </c>
      <c r="F4435" s="58" t="s">
        <v>539</v>
      </c>
      <c r="G4435" s="57" t="s">
        <v>53</v>
      </c>
      <c r="H4435" s="58" t="s">
        <v>68</v>
      </c>
      <c r="I4435" s="59" t="s">
        <v>42</v>
      </c>
      <c r="J4435" s="96">
        <v>9.9</v>
      </c>
      <c r="K4435" s="60">
        <f t="shared" si="103"/>
        <v>9.9</v>
      </c>
      <c r="L4435" s="60"/>
      <c r="M4435" s="55" t="s">
        <v>51</v>
      </c>
      <c r="N4435" s="60">
        <f t="shared" si="106"/>
        <v>9.9</v>
      </c>
      <c r="O4435" s="54">
        <v>46000</v>
      </c>
      <c r="P4435" s="97">
        <v>1406735</v>
      </c>
      <c r="R4435" t="str">
        <f t="shared" si="107"/>
        <v>Dez/25</v>
      </c>
    </row>
    <row r="4436" spans="2:18" ht="15.75" customHeight="1">
      <c r="B4436" s="54">
        <v>45993</v>
      </c>
      <c r="C4436" s="55" t="s">
        <v>272</v>
      </c>
      <c r="D4436" s="55">
        <v>2025</v>
      </c>
      <c r="E4436" s="56">
        <v>1</v>
      </c>
      <c r="F4436" s="58" t="s">
        <v>1181</v>
      </c>
      <c r="G4436" s="57" t="s">
        <v>53</v>
      </c>
      <c r="H4436" s="58" t="s">
        <v>68</v>
      </c>
      <c r="I4436" s="59" t="s">
        <v>42</v>
      </c>
      <c r="J4436" s="96">
        <v>6.42</v>
      </c>
      <c r="K4436" s="60">
        <f t="shared" si="103"/>
        <v>6.42</v>
      </c>
      <c r="L4436" s="60"/>
      <c r="M4436" s="55" t="s">
        <v>51</v>
      </c>
      <c r="N4436" s="60">
        <f t="shared" si="106"/>
        <v>6.42</v>
      </c>
      <c r="O4436" s="54">
        <v>46000</v>
      </c>
      <c r="P4436" s="97">
        <v>1406735</v>
      </c>
      <c r="R4436" t="str">
        <f t="shared" si="107"/>
        <v>Dez/25</v>
      </c>
    </row>
    <row r="4437" spans="2:18" ht="15.75" customHeight="1">
      <c r="B4437" s="54">
        <v>45993</v>
      </c>
      <c r="C4437" s="55" t="s">
        <v>272</v>
      </c>
      <c r="D4437" s="55">
        <v>2025</v>
      </c>
      <c r="E4437" s="56">
        <v>5</v>
      </c>
      <c r="F4437" s="58" t="s">
        <v>206</v>
      </c>
      <c r="G4437" s="57" t="s">
        <v>53</v>
      </c>
      <c r="H4437" s="58" t="s">
        <v>68</v>
      </c>
      <c r="I4437" s="59" t="s">
        <v>42</v>
      </c>
      <c r="J4437" s="96">
        <v>33</v>
      </c>
      <c r="K4437" s="60">
        <f t="shared" si="103"/>
        <v>165</v>
      </c>
      <c r="L4437" s="60"/>
      <c r="M4437" s="55" t="s">
        <v>51</v>
      </c>
      <c r="N4437" s="60">
        <f t="shared" si="106"/>
        <v>165</v>
      </c>
      <c r="O4437" s="54">
        <v>46000</v>
      </c>
      <c r="P4437" s="97">
        <v>1406735</v>
      </c>
      <c r="R4437" t="str">
        <f t="shared" si="107"/>
        <v>Dez/25</v>
      </c>
    </row>
    <row r="4438" spans="2:18" ht="15.75" customHeight="1">
      <c r="B4438" s="54">
        <v>45993</v>
      </c>
      <c r="C4438" s="55" t="s">
        <v>272</v>
      </c>
      <c r="D4438" s="55">
        <v>2025</v>
      </c>
      <c r="E4438" s="56">
        <v>10</v>
      </c>
      <c r="F4438" s="58" t="s">
        <v>246</v>
      </c>
      <c r="G4438" s="57" t="s">
        <v>53</v>
      </c>
      <c r="H4438" s="58" t="s">
        <v>68</v>
      </c>
      <c r="I4438" s="59" t="s">
        <v>42</v>
      </c>
      <c r="J4438" s="96">
        <v>7.7</v>
      </c>
      <c r="K4438" s="60">
        <f t="shared" si="103"/>
        <v>77</v>
      </c>
      <c r="L4438" s="60"/>
      <c r="M4438" s="55" t="s">
        <v>51</v>
      </c>
      <c r="N4438" s="60">
        <f t="shared" si="106"/>
        <v>77</v>
      </c>
      <c r="O4438" s="54">
        <v>46000</v>
      </c>
      <c r="P4438" s="97">
        <v>1406735</v>
      </c>
      <c r="R4438" t="str">
        <f t="shared" si="107"/>
        <v>Dez/25</v>
      </c>
    </row>
    <row r="4439" spans="2:18" ht="15.75" customHeight="1">
      <c r="B4439" s="54">
        <v>45993</v>
      </c>
      <c r="C4439" s="55" t="s">
        <v>272</v>
      </c>
      <c r="D4439" s="55">
        <v>2025</v>
      </c>
      <c r="E4439" s="56">
        <v>2</v>
      </c>
      <c r="F4439" s="58" t="s">
        <v>247</v>
      </c>
      <c r="G4439" s="57" t="s">
        <v>53</v>
      </c>
      <c r="H4439" s="58" t="s">
        <v>68</v>
      </c>
      <c r="I4439" s="59" t="s">
        <v>42</v>
      </c>
      <c r="J4439" s="96">
        <v>37.929000000000002</v>
      </c>
      <c r="K4439" s="60">
        <f t="shared" si="103"/>
        <v>75.858000000000004</v>
      </c>
      <c r="L4439" s="60"/>
      <c r="M4439" s="55" t="s">
        <v>51</v>
      </c>
      <c r="N4439" s="60">
        <f t="shared" si="106"/>
        <v>75.858000000000004</v>
      </c>
      <c r="O4439" s="54">
        <v>46000</v>
      </c>
      <c r="P4439" s="97">
        <v>1406735</v>
      </c>
      <c r="R4439" t="str">
        <f t="shared" si="107"/>
        <v>Dez/25</v>
      </c>
    </row>
    <row r="4440" spans="2:18" ht="15.75" customHeight="1">
      <c r="B4440" s="54">
        <v>45993</v>
      </c>
      <c r="C4440" s="55" t="s">
        <v>272</v>
      </c>
      <c r="D4440" s="55">
        <v>2025</v>
      </c>
      <c r="E4440" s="56">
        <v>2</v>
      </c>
      <c r="F4440" s="58" t="s">
        <v>760</v>
      </c>
      <c r="G4440" s="57" t="s">
        <v>46</v>
      </c>
      <c r="H4440" s="58" t="s">
        <v>594</v>
      </c>
      <c r="I4440" s="59" t="s">
        <v>42</v>
      </c>
      <c r="J4440" s="96">
        <v>20.66</v>
      </c>
      <c r="K4440" s="60">
        <f t="shared" si="103"/>
        <v>41.32</v>
      </c>
      <c r="L4440" s="60"/>
      <c r="M4440" s="55" t="s">
        <v>51</v>
      </c>
      <c r="N4440" s="60">
        <f t="shared" si="106"/>
        <v>41.32</v>
      </c>
      <c r="O4440" s="54">
        <v>46007</v>
      </c>
      <c r="P4440" s="97">
        <v>1060713</v>
      </c>
      <c r="R4440" t="str">
        <f t="shared" si="107"/>
        <v>Dez/25</v>
      </c>
    </row>
    <row r="4441" spans="2:18" ht="15.75" customHeight="1">
      <c r="B4441" s="54">
        <v>45993</v>
      </c>
      <c r="C4441" s="55" t="s">
        <v>272</v>
      </c>
      <c r="D4441" s="55">
        <v>2025</v>
      </c>
      <c r="E4441" s="56">
        <v>2</v>
      </c>
      <c r="F4441" s="58" t="s">
        <v>172</v>
      </c>
      <c r="G4441" s="57" t="s">
        <v>46</v>
      </c>
      <c r="H4441" s="58" t="s">
        <v>594</v>
      </c>
      <c r="I4441" s="59" t="s">
        <v>42</v>
      </c>
      <c r="J4441" s="96">
        <v>20.93</v>
      </c>
      <c r="K4441" s="60">
        <f t="shared" si="103"/>
        <v>41.86</v>
      </c>
      <c r="L4441" s="60"/>
      <c r="M4441" s="55" t="s">
        <v>51</v>
      </c>
      <c r="N4441" s="60">
        <f t="shared" si="106"/>
        <v>41.86</v>
      </c>
      <c r="O4441" s="54">
        <v>46007</v>
      </c>
      <c r="P4441" s="97">
        <v>1060713</v>
      </c>
      <c r="R4441" t="str">
        <f t="shared" si="107"/>
        <v>Dez/25</v>
      </c>
    </row>
    <row r="4442" spans="2:18" ht="15.75" customHeight="1">
      <c r="B4442" s="54">
        <v>45993</v>
      </c>
      <c r="C4442" s="55" t="s">
        <v>272</v>
      </c>
      <c r="D4442" s="55">
        <v>2025</v>
      </c>
      <c r="E4442" s="56">
        <v>1</v>
      </c>
      <c r="F4442" s="58" t="s">
        <v>209</v>
      </c>
      <c r="G4442" s="57" t="s">
        <v>46</v>
      </c>
      <c r="H4442" s="58" t="s">
        <v>594</v>
      </c>
      <c r="I4442" s="59" t="s">
        <v>42</v>
      </c>
      <c r="J4442" s="96">
        <v>108.12</v>
      </c>
      <c r="K4442" s="60">
        <f t="shared" si="103"/>
        <v>108.12</v>
      </c>
      <c r="L4442" s="60"/>
      <c r="M4442" s="55" t="s">
        <v>51</v>
      </c>
      <c r="N4442" s="60">
        <f t="shared" si="106"/>
        <v>108.12</v>
      </c>
      <c r="O4442" s="54">
        <v>46007</v>
      </c>
      <c r="P4442" s="97">
        <v>1060713</v>
      </c>
      <c r="R4442" t="str">
        <f t="shared" si="107"/>
        <v>Dez/25</v>
      </c>
    </row>
    <row r="4443" spans="2:18" ht="15.75" customHeight="1">
      <c r="B4443" s="54">
        <v>45993</v>
      </c>
      <c r="C4443" s="55" t="s">
        <v>272</v>
      </c>
      <c r="D4443" s="55">
        <v>2025</v>
      </c>
      <c r="E4443" s="56">
        <v>2</v>
      </c>
      <c r="F4443" s="58" t="s">
        <v>173</v>
      </c>
      <c r="G4443" s="57" t="s">
        <v>46</v>
      </c>
      <c r="H4443" s="58" t="s">
        <v>594</v>
      </c>
      <c r="I4443" s="59" t="s">
        <v>42</v>
      </c>
      <c r="J4443" s="96">
        <v>20.66</v>
      </c>
      <c r="K4443" s="60">
        <f t="shared" si="103"/>
        <v>41.32</v>
      </c>
      <c r="L4443" s="60"/>
      <c r="M4443" s="55" t="s">
        <v>51</v>
      </c>
      <c r="N4443" s="60">
        <f t="shared" si="106"/>
        <v>41.32</v>
      </c>
      <c r="O4443" s="54">
        <v>46007</v>
      </c>
      <c r="P4443" s="97">
        <v>1060713</v>
      </c>
      <c r="R4443" t="str">
        <f t="shared" si="107"/>
        <v>Dez/25</v>
      </c>
    </row>
    <row r="4444" spans="2:18" ht="15.75" customHeight="1">
      <c r="B4444" s="54">
        <v>45993</v>
      </c>
      <c r="C4444" s="55" t="s">
        <v>272</v>
      </c>
      <c r="D4444" s="55">
        <v>2025</v>
      </c>
      <c r="E4444" s="56">
        <v>1</v>
      </c>
      <c r="F4444" s="58" t="s">
        <v>1306</v>
      </c>
      <c r="G4444" s="57" t="s">
        <v>53</v>
      </c>
      <c r="H4444" s="58" t="s">
        <v>594</v>
      </c>
      <c r="I4444" s="59" t="s">
        <v>42</v>
      </c>
      <c r="J4444" s="96">
        <v>65.180000000000007</v>
      </c>
      <c r="K4444" s="60">
        <f t="shared" si="103"/>
        <v>65.180000000000007</v>
      </c>
      <c r="L4444" s="60"/>
      <c r="M4444" s="55" t="s">
        <v>51</v>
      </c>
      <c r="N4444" s="60">
        <f t="shared" si="106"/>
        <v>65.180000000000007</v>
      </c>
      <c r="O4444" s="54">
        <v>46007</v>
      </c>
      <c r="P4444" s="97">
        <v>1060713</v>
      </c>
      <c r="R4444" t="str">
        <f t="shared" si="107"/>
        <v>Dez/25</v>
      </c>
    </row>
    <row r="4445" spans="2:18" ht="15.75" customHeight="1">
      <c r="B4445" s="54">
        <v>45993</v>
      </c>
      <c r="C4445" s="55" t="s">
        <v>272</v>
      </c>
      <c r="D4445" s="55">
        <v>2025</v>
      </c>
      <c r="E4445" s="56">
        <v>1</v>
      </c>
      <c r="F4445" s="58" t="s">
        <v>1203</v>
      </c>
      <c r="G4445" s="57" t="s">
        <v>53</v>
      </c>
      <c r="H4445" s="58" t="s">
        <v>594</v>
      </c>
      <c r="I4445" s="59" t="s">
        <v>42</v>
      </c>
      <c r="J4445" s="96">
        <v>65.180000000000007</v>
      </c>
      <c r="K4445" s="60">
        <f t="shared" si="103"/>
        <v>65.180000000000007</v>
      </c>
      <c r="L4445" s="60"/>
      <c r="M4445" s="55" t="s">
        <v>51</v>
      </c>
      <c r="N4445" s="60">
        <f t="shared" si="106"/>
        <v>65.180000000000007</v>
      </c>
      <c r="O4445" s="54">
        <v>46007</v>
      </c>
      <c r="P4445" s="97">
        <v>1060713</v>
      </c>
      <c r="R4445" t="str">
        <f t="shared" si="107"/>
        <v>Dez/25</v>
      </c>
    </row>
    <row r="4446" spans="2:18" ht="15.75" customHeight="1">
      <c r="B4446" s="54">
        <v>45993</v>
      </c>
      <c r="C4446" s="55" t="s">
        <v>272</v>
      </c>
      <c r="D4446" s="55">
        <v>2025</v>
      </c>
      <c r="E4446" s="56">
        <v>1</v>
      </c>
      <c r="F4446" s="58" t="s">
        <v>1307</v>
      </c>
      <c r="G4446" s="57" t="s">
        <v>93</v>
      </c>
      <c r="H4446" s="58" t="s">
        <v>1308</v>
      </c>
      <c r="I4446" s="59" t="s">
        <v>42</v>
      </c>
      <c r="J4446" s="96">
        <v>25.9</v>
      </c>
      <c r="K4446" s="60">
        <f t="shared" si="103"/>
        <v>25.9</v>
      </c>
      <c r="L4446" s="60"/>
      <c r="M4446" s="55" t="s">
        <v>43</v>
      </c>
      <c r="N4446" s="60">
        <f t="shared" si="106"/>
        <v>25.9</v>
      </c>
      <c r="O4446" s="54">
        <v>45996</v>
      </c>
      <c r="P4446" s="97">
        <v>390593</v>
      </c>
      <c r="R4446" t="str">
        <f t="shared" si="107"/>
        <v>Dez/25</v>
      </c>
    </row>
    <row r="4447" spans="2:18" ht="15.75" customHeight="1">
      <c r="B4447" s="54">
        <v>45993</v>
      </c>
      <c r="C4447" s="55" t="s">
        <v>272</v>
      </c>
      <c r="D4447" s="55">
        <v>2025</v>
      </c>
      <c r="E4447" s="56">
        <v>1</v>
      </c>
      <c r="F4447" s="58" t="s">
        <v>1309</v>
      </c>
      <c r="G4447" s="57" t="s">
        <v>93</v>
      </c>
      <c r="H4447" s="58" t="s">
        <v>1308</v>
      </c>
      <c r="I4447" s="59" t="s">
        <v>42</v>
      </c>
      <c r="J4447" s="96">
        <v>36.4</v>
      </c>
      <c r="K4447" s="60">
        <f t="shared" si="103"/>
        <v>36.4</v>
      </c>
      <c r="L4447" s="60"/>
      <c r="M4447" s="55" t="s">
        <v>43</v>
      </c>
      <c r="N4447" s="60">
        <f t="shared" si="106"/>
        <v>36.4</v>
      </c>
      <c r="O4447" s="54">
        <v>45996</v>
      </c>
      <c r="P4447" s="97">
        <v>390593</v>
      </c>
      <c r="R4447" t="str">
        <f t="shared" si="107"/>
        <v>Dez/25</v>
      </c>
    </row>
    <row r="4448" spans="2:18" ht="15.75" customHeight="1">
      <c r="B4448" s="54">
        <v>45993</v>
      </c>
      <c r="C4448" s="55" t="s">
        <v>272</v>
      </c>
      <c r="D4448" s="55">
        <v>2025</v>
      </c>
      <c r="E4448" s="56">
        <v>1</v>
      </c>
      <c r="F4448" s="58" t="s">
        <v>606</v>
      </c>
      <c r="G4448" s="57" t="s">
        <v>46</v>
      </c>
      <c r="H4448" s="58" t="s">
        <v>1308</v>
      </c>
      <c r="I4448" s="59" t="s">
        <v>42</v>
      </c>
      <c r="J4448" s="96">
        <v>28.9</v>
      </c>
      <c r="K4448" s="60">
        <f t="shared" si="103"/>
        <v>28.9</v>
      </c>
      <c r="L4448" s="60"/>
      <c r="M4448" s="55" t="s">
        <v>43</v>
      </c>
      <c r="N4448" s="60">
        <f t="shared" si="106"/>
        <v>28.9</v>
      </c>
      <c r="O4448" s="54">
        <v>45996</v>
      </c>
      <c r="P4448" s="97">
        <v>390593</v>
      </c>
      <c r="R4448" t="str">
        <f t="shared" si="107"/>
        <v>Dez/25</v>
      </c>
    </row>
    <row r="4449" spans="2:18" ht="15.75" customHeight="1">
      <c r="B4449" s="54">
        <v>45993</v>
      </c>
      <c r="C4449" s="55" t="s">
        <v>272</v>
      </c>
      <c r="D4449" s="55">
        <v>2025</v>
      </c>
      <c r="E4449" s="56">
        <v>1</v>
      </c>
      <c r="F4449" s="58" t="s">
        <v>1310</v>
      </c>
      <c r="G4449" s="57" t="s">
        <v>53</v>
      </c>
      <c r="H4449" s="58" t="s">
        <v>1308</v>
      </c>
      <c r="I4449" s="59" t="s">
        <v>42</v>
      </c>
      <c r="J4449" s="96">
        <v>11.8</v>
      </c>
      <c r="K4449" s="60">
        <f t="shared" si="103"/>
        <v>11.8</v>
      </c>
      <c r="L4449" s="60"/>
      <c r="M4449" s="55" t="s">
        <v>43</v>
      </c>
      <c r="N4449" s="60">
        <f t="shared" si="106"/>
        <v>11.8</v>
      </c>
      <c r="O4449" s="54">
        <v>45996</v>
      </c>
      <c r="P4449" s="97">
        <v>390593</v>
      </c>
      <c r="R4449" t="str">
        <f t="shared" si="107"/>
        <v>Dez/25</v>
      </c>
    </row>
    <row r="4450" spans="2:18" ht="15.75" customHeight="1">
      <c r="B4450" s="54">
        <v>45993</v>
      </c>
      <c r="C4450" s="55" t="s">
        <v>272</v>
      </c>
      <c r="D4450" s="55">
        <v>2025</v>
      </c>
      <c r="E4450" s="56">
        <v>16</v>
      </c>
      <c r="F4450" s="58" t="s">
        <v>67</v>
      </c>
      <c r="G4450" s="57" t="s">
        <v>46</v>
      </c>
      <c r="H4450" s="58" t="s">
        <v>1311</v>
      </c>
      <c r="I4450" s="59" t="s">
        <v>42</v>
      </c>
      <c r="J4450" s="96">
        <v>24.9</v>
      </c>
      <c r="K4450" s="60">
        <f t="shared" si="103"/>
        <v>398.4</v>
      </c>
      <c r="L4450" s="60"/>
      <c r="M4450" s="55" t="s">
        <v>43</v>
      </c>
      <c r="N4450" s="60">
        <f t="shared" si="106"/>
        <v>398.4</v>
      </c>
      <c r="O4450" s="54">
        <v>46000</v>
      </c>
      <c r="P4450" s="97">
        <v>406976</v>
      </c>
      <c r="R4450" t="str">
        <f t="shared" si="107"/>
        <v>Dez/25</v>
      </c>
    </row>
    <row r="4451" spans="2:18" ht="15.75" customHeight="1">
      <c r="B4451" s="54">
        <v>45993</v>
      </c>
      <c r="C4451" s="55" t="s">
        <v>272</v>
      </c>
      <c r="D4451" s="55">
        <v>2025</v>
      </c>
      <c r="E4451" s="56">
        <v>2</v>
      </c>
      <c r="F4451" s="58" t="s">
        <v>495</v>
      </c>
      <c r="G4451" s="57" t="s">
        <v>96</v>
      </c>
      <c r="H4451" s="58" t="s">
        <v>570</v>
      </c>
      <c r="I4451" s="59" t="s">
        <v>42</v>
      </c>
      <c r="J4451" s="96">
        <v>17.760000000000002</v>
      </c>
      <c r="K4451" s="60">
        <f t="shared" si="103"/>
        <v>35.520000000000003</v>
      </c>
      <c r="L4451" s="60"/>
      <c r="M4451" s="55" t="s">
        <v>51</v>
      </c>
      <c r="N4451" s="60">
        <f t="shared" si="106"/>
        <v>35.520000000000003</v>
      </c>
      <c r="O4451" s="54">
        <v>45994</v>
      </c>
      <c r="P4451" s="97">
        <v>706130</v>
      </c>
      <c r="R4451" t="str">
        <f t="shared" si="107"/>
        <v>Dez/25</v>
      </c>
    </row>
    <row r="4452" spans="2:18" ht="15.75" customHeight="1">
      <c r="B4452" s="54">
        <v>45993</v>
      </c>
      <c r="C4452" s="55" t="s">
        <v>272</v>
      </c>
      <c r="D4452" s="55">
        <v>2025</v>
      </c>
      <c r="E4452" s="56">
        <v>20</v>
      </c>
      <c r="F4452" s="58" t="s">
        <v>615</v>
      </c>
      <c r="G4452" s="57" t="s">
        <v>96</v>
      </c>
      <c r="H4452" s="58" t="s">
        <v>570</v>
      </c>
      <c r="I4452" s="59" t="s">
        <v>42</v>
      </c>
      <c r="J4452" s="96">
        <v>18.54</v>
      </c>
      <c r="K4452" s="60">
        <f t="shared" si="103"/>
        <v>370.79999999999995</v>
      </c>
      <c r="L4452" s="60"/>
      <c r="M4452" s="55" t="s">
        <v>51</v>
      </c>
      <c r="N4452" s="60">
        <f t="shared" si="106"/>
        <v>370.79999999999995</v>
      </c>
      <c r="O4452" s="54">
        <v>45994</v>
      </c>
      <c r="P4452" s="97">
        <v>706130</v>
      </c>
      <c r="R4452" t="str">
        <f t="shared" si="107"/>
        <v>Dez/25</v>
      </c>
    </row>
    <row r="4453" spans="2:18" ht="15.75" customHeight="1">
      <c r="B4453" s="54">
        <v>45993</v>
      </c>
      <c r="C4453" s="55" t="s">
        <v>272</v>
      </c>
      <c r="D4453" s="55">
        <v>2025</v>
      </c>
      <c r="E4453" s="56">
        <v>10</v>
      </c>
      <c r="F4453" s="58" t="s">
        <v>904</v>
      </c>
      <c r="G4453" s="57" t="s">
        <v>96</v>
      </c>
      <c r="H4453" s="58" t="s">
        <v>570</v>
      </c>
      <c r="I4453" s="59" t="s">
        <v>42</v>
      </c>
      <c r="J4453" s="96">
        <v>37.08</v>
      </c>
      <c r="K4453" s="60">
        <f t="shared" si="103"/>
        <v>370.79999999999995</v>
      </c>
      <c r="L4453" s="60"/>
      <c r="M4453" s="55" t="s">
        <v>51</v>
      </c>
      <c r="N4453" s="60">
        <f t="shared" si="106"/>
        <v>370.79999999999995</v>
      </c>
      <c r="O4453" s="54">
        <v>45994</v>
      </c>
      <c r="P4453" s="97">
        <v>706130</v>
      </c>
      <c r="R4453" t="str">
        <f t="shared" si="107"/>
        <v>Dez/25</v>
      </c>
    </row>
    <row r="4454" spans="2:18" ht="15.75" customHeight="1">
      <c r="B4454" s="54">
        <v>45993</v>
      </c>
      <c r="C4454" s="55" t="s">
        <v>272</v>
      </c>
      <c r="D4454" s="55">
        <v>2025</v>
      </c>
      <c r="E4454" s="56">
        <v>2</v>
      </c>
      <c r="F4454" s="58" t="s">
        <v>200</v>
      </c>
      <c r="G4454" s="57" t="s">
        <v>96</v>
      </c>
      <c r="H4454" s="58" t="s">
        <v>570</v>
      </c>
      <c r="I4454" s="59" t="s">
        <v>42</v>
      </c>
      <c r="J4454" s="96">
        <v>17.760000000000002</v>
      </c>
      <c r="K4454" s="60">
        <f t="shared" si="103"/>
        <v>35.520000000000003</v>
      </c>
      <c r="L4454" s="60"/>
      <c r="M4454" s="55" t="s">
        <v>51</v>
      </c>
      <c r="N4454" s="60">
        <f t="shared" si="106"/>
        <v>35.520000000000003</v>
      </c>
      <c r="O4454" s="54">
        <v>45994</v>
      </c>
      <c r="P4454" s="97">
        <v>706130</v>
      </c>
      <c r="R4454" t="str">
        <f t="shared" si="107"/>
        <v>Dez/25</v>
      </c>
    </row>
    <row r="4455" spans="2:18" ht="15.75" customHeight="1">
      <c r="B4455" s="54">
        <v>45993</v>
      </c>
      <c r="C4455" s="55" t="s">
        <v>272</v>
      </c>
      <c r="D4455" s="55">
        <v>2025</v>
      </c>
      <c r="E4455" s="56">
        <v>3</v>
      </c>
      <c r="F4455" s="58" t="s">
        <v>571</v>
      </c>
      <c r="G4455" s="57" t="s">
        <v>96</v>
      </c>
      <c r="H4455" s="58" t="s">
        <v>570</v>
      </c>
      <c r="I4455" s="59" t="s">
        <v>42</v>
      </c>
      <c r="J4455" s="96">
        <v>16.02</v>
      </c>
      <c r="K4455" s="60">
        <f t="shared" si="103"/>
        <v>48.06</v>
      </c>
      <c r="L4455" s="60"/>
      <c r="M4455" s="55" t="s">
        <v>51</v>
      </c>
      <c r="N4455" s="60">
        <f t="shared" si="106"/>
        <v>48.06</v>
      </c>
      <c r="O4455" s="54">
        <v>45994</v>
      </c>
      <c r="P4455" s="97">
        <v>706130</v>
      </c>
      <c r="R4455" t="str">
        <f t="shared" si="107"/>
        <v>Dez/25</v>
      </c>
    </row>
    <row r="4456" spans="2:18" ht="15.75" customHeight="1">
      <c r="B4456" s="54">
        <v>45993</v>
      </c>
      <c r="C4456" s="55" t="s">
        <v>272</v>
      </c>
      <c r="D4456" s="55">
        <v>2025</v>
      </c>
      <c r="E4456" s="56">
        <v>6</v>
      </c>
      <c r="F4456" s="58" t="s">
        <v>358</v>
      </c>
      <c r="G4456" s="57" t="s">
        <v>96</v>
      </c>
      <c r="H4456" s="58" t="s">
        <v>570</v>
      </c>
      <c r="I4456" s="59" t="s">
        <v>42</v>
      </c>
      <c r="J4456" s="96">
        <v>17.82</v>
      </c>
      <c r="K4456" s="60">
        <f t="shared" si="103"/>
        <v>106.92</v>
      </c>
      <c r="L4456" s="60"/>
      <c r="M4456" s="55" t="s">
        <v>51</v>
      </c>
      <c r="N4456" s="60">
        <f t="shared" si="106"/>
        <v>106.92</v>
      </c>
      <c r="O4456" s="54">
        <v>45994</v>
      </c>
      <c r="P4456" s="97">
        <v>706130</v>
      </c>
      <c r="R4456" t="str">
        <f t="shared" si="107"/>
        <v>Dez/25</v>
      </c>
    </row>
    <row r="4457" spans="2:18" ht="15.75" customHeight="1">
      <c r="B4457" s="54">
        <v>45993</v>
      </c>
      <c r="C4457" s="55" t="s">
        <v>272</v>
      </c>
      <c r="D4457" s="55">
        <v>2025</v>
      </c>
      <c r="E4457" s="56">
        <v>1</v>
      </c>
      <c r="F4457" s="58" t="s">
        <v>891</v>
      </c>
      <c r="G4457" s="57" t="s">
        <v>96</v>
      </c>
      <c r="H4457" s="58" t="s">
        <v>570</v>
      </c>
      <c r="I4457" s="59" t="s">
        <v>42</v>
      </c>
      <c r="J4457" s="96">
        <v>13.32</v>
      </c>
      <c r="K4457" s="60">
        <f t="shared" si="103"/>
        <v>13.32</v>
      </c>
      <c r="L4457" s="60"/>
      <c r="M4457" s="55" t="s">
        <v>51</v>
      </c>
      <c r="N4457" s="60">
        <f t="shared" si="106"/>
        <v>13.32</v>
      </c>
      <c r="O4457" s="54">
        <v>45994</v>
      </c>
      <c r="P4457" s="97">
        <v>706130</v>
      </c>
      <c r="R4457" t="str">
        <f t="shared" si="107"/>
        <v>Dez/25</v>
      </c>
    </row>
    <row r="4458" spans="2:18" ht="15.75" customHeight="1">
      <c r="B4458" s="54">
        <v>45993</v>
      </c>
      <c r="C4458" s="55" t="s">
        <v>272</v>
      </c>
      <c r="D4458" s="55">
        <v>2025</v>
      </c>
      <c r="E4458" s="56">
        <v>3</v>
      </c>
      <c r="F4458" s="58" t="s">
        <v>357</v>
      </c>
      <c r="G4458" s="57" t="s">
        <v>96</v>
      </c>
      <c r="H4458" s="58" t="s">
        <v>570</v>
      </c>
      <c r="I4458" s="59" t="s">
        <v>42</v>
      </c>
      <c r="J4458" s="96">
        <v>18.96</v>
      </c>
      <c r="K4458" s="60">
        <f t="shared" si="103"/>
        <v>56.88</v>
      </c>
      <c r="L4458" s="60"/>
      <c r="M4458" s="55" t="s">
        <v>51</v>
      </c>
      <c r="N4458" s="60">
        <f t="shared" si="106"/>
        <v>56.88</v>
      </c>
      <c r="O4458" s="54">
        <v>45994</v>
      </c>
      <c r="P4458" s="97">
        <v>706130</v>
      </c>
      <c r="R4458" t="str">
        <f t="shared" si="107"/>
        <v>Dez/25</v>
      </c>
    </row>
    <row r="4459" spans="2:18" ht="15.75" customHeight="1">
      <c r="B4459" s="54">
        <v>45993</v>
      </c>
      <c r="C4459" s="55" t="s">
        <v>272</v>
      </c>
      <c r="D4459" s="55">
        <v>2025</v>
      </c>
      <c r="E4459" s="56">
        <v>10</v>
      </c>
      <c r="F4459" s="58" t="s">
        <v>649</v>
      </c>
      <c r="G4459" s="57" t="s">
        <v>96</v>
      </c>
      <c r="H4459" s="58" t="s">
        <v>570</v>
      </c>
      <c r="I4459" s="59" t="s">
        <v>42</v>
      </c>
      <c r="J4459" s="96">
        <v>18.12</v>
      </c>
      <c r="K4459" s="60">
        <f t="shared" si="103"/>
        <v>181.20000000000002</v>
      </c>
      <c r="L4459" s="60"/>
      <c r="M4459" s="55" t="s">
        <v>51</v>
      </c>
      <c r="N4459" s="60">
        <f t="shared" si="106"/>
        <v>181.20000000000002</v>
      </c>
      <c r="O4459" s="54">
        <v>45994</v>
      </c>
      <c r="P4459" s="97">
        <v>706130</v>
      </c>
      <c r="R4459" t="str">
        <f t="shared" si="107"/>
        <v>Dez/25</v>
      </c>
    </row>
    <row r="4460" spans="2:18" ht="15.75" customHeight="1">
      <c r="B4460" s="54">
        <v>45993</v>
      </c>
      <c r="C4460" s="55" t="s">
        <v>272</v>
      </c>
      <c r="D4460" s="55">
        <v>2025</v>
      </c>
      <c r="E4460" s="56">
        <v>6</v>
      </c>
      <c r="F4460" s="58" t="s">
        <v>304</v>
      </c>
      <c r="G4460" s="57" t="s">
        <v>96</v>
      </c>
      <c r="H4460" s="58" t="s">
        <v>570</v>
      </c>
      <c r="I4460" s="59" t="s">
        <v>42</v>
      </c>
      <c r="J4460" s="96">
        <v>19.68</v>
      </c>
      <c r="K4460" s="60">
        <f t="shared" si="103"/>
        <v>118.08</v>
      </c>
      <c r="L4460" s="60"/>
      <c r="M4460" s="55" t="s">
        <v>51</v>
      </c>
      <c r="N4460" s="60">
        <f t="shared" si="106"/>
        <v>118.08</v>
      </c>
      <c r="O4460" s="54">
        <v>45994</v>
      </c>
      <c r="P4460" s="97">
        <v>706130</v>
      </c>
      <c r="R4460" t="str">
        <f t="shared" si="107"/>
        <v>Dez/25</v>
      </c>
    </row>
    <row r="4461" spans="2:18" ht="15.75" customHeight="1">
      <c r="B4461" s="54">
        <v>45993</v>
      </c>
      <c r="C4461" s="55" t="s">
        <v>272</v>
      </c>
      <c r="D4461" s="55">
        <v>2025</v>
      </c>
      <c r="E4461" s="56">
        <v>1</v>
      </c>
      <c r="F4461" s="58" t="s">
        <v>305</v>
      </c>
      <c r="G4461" s="57" t="s">
        <v>96</v>
      </c>
      <c r="H4461" s="58" t="s">
        <v>570</v>
      </c>
      <c r="I4461" s="59" t="s">
        <v>42</v>
      </c>
      <c r="J4461" s="96">
        <v>19.68</v>
      </c>
      <c r="K4461" s="60">
        <f t="shared" si="103"/>
        <v>19.68</v>
      </c>
      <c r="L4461" s="60"/>
      <c r="M4461" s="55" t="s">
        <v>51</v>
      </c>
      <c r="N4461" s="60">
        <f t="shared" si="106"/>
        <v>19.68</v>
      </c>
      <c r="O4461" s="54">
        <v>45994</v>
      </c>
      <c r="P4461" s="97">
        <v>706130</v>
      </c>
      <c r="R4461" t="str">
        <f t="shared" si="107"/>
        <v>Dez/25</v>
      </c>
    </row>
    <row r="4462" spans="2:18" ht="15.75" customHeight="1">
      <c r="B4462" s="54">
        <v>45993</v>
      </c>
      <c r="C4462" s="55" t="s">
        <v>272</v>
      </c>
      <c r="D4462" s="55">
        <v>2025</v>
      </c>
      <c r="E4462" s="56">
        <v>1</v>
      </c>
      <c r="F4462" s="58" t="s">
        <v>97</v>
      </c>
      <c r="G4462" s="57" t="s">
        <v>40</v>
      </c>
      <c r="H4462" s="58" t="s">
        <v>899</v>
      </c>
      <c r="I4462" s="59" t="s">
        <v>42</v>
      </c>
      <c r="J4462" s="96">
        <v>167.4</v>
      </c>
      <c r="K4462" s="60">
        <f t="shared" si="103"/>
        <v>167.4</v>
      </c>
      <c r="L4462" s="60"/>
      <c r="M4462" s="55" t="s">
        <v>43</v>
      </c>
      <c r="N4462" s="60">
        <f t="shared" si="106"/>
        <v>167.4</v>
      </c>
      <c r="O4462" s="54">
        <v>45993</v>
      </c>
      <c r="P4462" s="97">
        <v>0</v>
      </c>
      <c r="R4462" t="str">
        <f t="shared" si="107"/>
        <v>Dez/25</v>
      </c>
    </row>
    <row r="4463" spans="2:18" ht="15.75" customHeight="1">
      <c r="B4463" s="54">
        <v>45993</v>
      </c>
      <c r="C4463" s="55" t="s">
        <v>272</v>
      </c>
      <c r="D4463" s="55">
        <v>2025</v>
      </c>
      <c r="E4463" s="56">
        <v>1</v>
      </c>
      <c r="F4463" s="58" t="s">
        <v>878</v>
      </c>
      <c r="G4463" s="57" t="s">
        <v>93</v>
      </c>
      <c r="H4463" s="58" t="s">
        <v>342</v>
      </c>
      <c r="I4463" s="59" t="s">
        <v>42</v>
      </c>
      <c r="J4463" s="96">
        <v>191.38</v>
      </c>
      <c r="K4463" s="60">
        <f t="shared" si="103"/>
        <v>191.38</v>
      </c>
      <c r="L4463" s="60"/>
      <c r="M4463" s="55" t="s">
        <v>43</v>
      </c>
      <c r="N4463" s="60">
        <f t="shared" si="106"/>
        <v>191.38</v>
      </c>
      <c r="O4463" s="54">
        <v>45993</v>
      </c>
      <c r="P4463" s="97">
        <v>0</v>
      </c>
      <c r="R4463" t="str">
        <f t="shared" si="107"/>
        <v>Dez/25</v>
      </c>
    </row>
    <row r="4464" spans="2:18" ht="15.75" customHeight="1">
      <c r="B4464" s="54">
        <v>45993</v>
      </c>
      <c r="C4464" s="55" t="s">
        <v>272</v>
      </c>
      <c r="D4464" s="55">
        <v>2025</v>
      </c>
      <c r="E4464" s="56">
        <v>1</v>
      </c>
      <c r="F4464" s="58" t="s">
        <v>1312</v>
      </c>
      <c r="G4464" s="57" t="s">
        <v>46</v>
      </c>
      <c r="H4464" s="58" t="s">
        <v>1292</v>
      </c>
      <c r="I4464" s="59" t="s">
        <v>42</v>
      </c>
      <c r="J4464" s="96">
        <v>304.94</v>
      </c>
      <c r="K4464" s="60">
        <f t="shared" si="103"/>
        <v>304.94</v>
      </c>
      <c r="L4464" s="60"/>
      <c r="M4464" s="55" t="s">
        <v>43</v>
      </c>
      <c r="N4464" s="60">
        <f t="shared" si="106"/>
        <v>304.94</v>
      </c>
      <c r="O4464" s="54">
        <v>45993</v>
      </c>
      <c r="P4464" s="97">
        <v>0</v>
      </c>
      <c r="R4464" t="str">
        <f t="shared" si="107"/>
        <v>Dez/25</v>
      </c>
    </row>
    <row r="4465" spans="2:18" ht="15.75" customHeight="1">
      <c r="B4465" s="54">
        <v>45993</v>
      </c>
      <c r="C4465" s="55" t="s">
        <v>272</v>
      </c>
      <c r="D4465" s="55">
        <v>2025</v>
      </c>
      <c r="E4465" s="56">
        <v>1</v>
      </c>
      <c r="F4465" s="58" t="s">
        <v>52</v>
      </c>
      <c r="G4465" s="57" t="s">
        <v>53</v>
      </c>
      <c r="H4465" s="58" t="s">
        <v>54</v>
      </c>
      <c r="I4465" s="59" t="s">
        <v>42</v>
      </c>
      <c r="J4465" s="96">
        <v>634.47</v>
      </c>
      <c r="K4465" s="60">
        <f t="shared" si="103"/>
        <v>634.47</v>
      </c>
      <c r="L4465" s="60"/>
      <c r="M4465" s="55" t="s">
        <v>43</v>
      </c>
      <c r="N4465" s="60">
        <f t="shared" si="106"/>
        <v>634.47</v>
      </c>
      <c r="O4465" s="54">
        <v>45993</v>
      </c>
      <c r="P4465" s="97">
        <v>539</v>
      </c>
      <c r="R4465" t="str">
        <f t="shared" si="107"/>
        <v>Dez/25</v>
      </c>
    </row>
    <row r="4466" spans="2:18" ht="15.75" customHeight="1">
      <c r="B4466" s="54">
        <v>45993</v>
      </c>
      <c r="C4466" s="55" t="s">
        <v>272</v>
      </c>
      <c r="D4466" s="55">
        <v>2025</v>
      </c>
      <c r="E4466" s="56">
        <v>1</v>
      </c>
      <c r="F4466" s="58" t="s">
        <v>355</v>
      </c>
      <c r="G4466" s="57" t="s">
        <v>40</v>
      </c>
      <c r="H4466" s="58" t="s">
        <v>456</v>
      </c>
      <c r="I4466" s="59" t="s">
        <v>42</v>
      </c>
      <c r="J4466" s="96">
        <v>100</v>
      </c>
      <c r="K4466" s="60">
        <f t="shared" si="103"/>
        <v>100</v>
      </c>
      <c r="L4466" s="60"/>
      <c r="M4466" s="55" t="s">
        <v>43</v>
      </c>
      <c r="N4466" s="60">
        <f t="shared" si="106"/>
        <v>100</v>
      </c>
      <c r="O4466" s="54">
        <v>45993</v>
      </c>
      <c r="P4466" s="97">
        <v>0</v>
      </c>
      <c r="R4466" t="str">
        <f t="shared" si="107"/>
        <v>Dez/25</v>
      </c>
    </row>
    <row r="4467" spans="2:18" ht="15.75" customHeight="1">
      <c r="B4467" s="54">
        <v>45994</v>
      </c>
      <c r="C4467" s="55" t="s">
        <v>272</v>
      </c>
      <c r="D4467" s="55">
        <v>2025</v>
      </c>
      <c r="E4467" s="56">
        <v>7</v>
      </c>
      <c r="F4467" s="58" t="s">
        <v>81</v>
      </c>
      <c r="G4467" s="57" t="s">
        <v>77</v>
      </c>
      <c r="H4467" s="58" t="s">
        <v>78</v>
      </c>
      <c r="I4467" s="59" t="s">
        <v>42</v>
      </c>
      <c r="J4467" s="96">
        <v>510</v>
      </c>
      <c r="K4467" s="60">
        <f t="shared" si="103"/>
        <v>3570</v>
      </c>
      <c r="L4467" s="60"/>
      <c r="M4467" s="55" t="s">
        <v>43</v>
      </c>
      <c r="N4467" s="60">
        <f t="shared" si="106"/>
        <v>3570</v>
      </c>
      <c r="O4467" s="54">
        <v>46000</v>
      </c>
      <c r="P4467" s="97">
        <v>2261</v>
      </c>
      <c r="R4467" t="str">
        <f t="shared" si="107"/>
        <v>Dez/25</v>
      </c>
    </row>
    <row r="4468" spans="2:18" ht="15.75" customHeight="1">
      <c r="B4468" s="54">
        <v>45994</v>
      </c>
      <c r="C4468" s="55" t="s">
        <v>272</v>
      </c>
      <c r="D4468" s="55">
        <v>2025</v>
      </c>
      <c r="E4468" s="56">
        <v>2</v>
      </c>
      <c r="F4468" s="58" t="s">
        <v>1036</v>
      </c>
      <c r="G4468" s="57" t="s">
        <v>46</v>
      </c>
      <c r="H4468" s="58" t="s">
        <v>65</v>
      </c>
      <c r="I4468" s="59" t="s">
        <v>42</v>
      </c>
      <c r="J4468" s="96">
        <v>35.99</v>
      </c>
      <c r="K4468" s="60">
        <f t="shared" si="103"/>
        <v>71.98</v>
      </c>
      <c r="L4468" s="60"/>
      <c r="M4468" s="55" t="s">
        <v>43</v>
      </c>
      <c r="N4468" s="60">
        <f t="shared" si="106"/>
        <v>71.98</v>
      </c>
      <c r="O4468" s="54">
        <v>46006</v>
      </c>
      <c r="P4468" s="97">
        <v>26637</v>
      </c>
      <c r="R4468" t="str">
        <f t="shared" si="107"/>
        <v>Dez/25</v>
      </c>
    </row>
    <row r="4469" spans="2:18" ht="15.75" customHeight="1">
      <c r="B4469" s="54">
        <v>45994</v>
      </c>
      <c r="C4469" s="55" t="s">
        <v>272</v>
      </c>
      <c r="D4469" s="55">
        <v>2025</v>
      </c>
      <c r="E4469" s="56">
        <v>2</v>
      </c>
      <c r="F4469" s="58" t="s">
        <v>204</v>
      </c>
      <c r="G4469" s="57" t="s">
        <v>93</v>
      </c>
      <c r="H4469" s="58" t="s">
        <v>499</v>
      </c>
      <c r="I4469" s="59" t="s">
        <v>42</v>
      </c>
      <c r="J4469" s="96">
        <v>177.29</v>
      </c>
      <c r="K4469" s="60">
        <f t="shared" si="103"/>
        <v>354.58</v>
      </c>
      <c r="L4469" s="60"/>
      <c r="M4469" s="55" t="s">
        <v>51</v>
      </c>
      <c r="N4469" s="60">
        <f t="shared" si="106"/>
        <v>354.58</v>
      </c>
      <c r="O4469" s="54">
        <v>46015</v>
      </c>
      <c r="P4469" s="97">
        <v>81155</v>
      </c>
      <c r="R4469" t="str">
        <f t="shared" si="107"/>
        <v>Dez/25</v>
      </c>
    </row>
    <row r="4470" spans="2:18" ht="15.75" customHeight="1">
      <c r="B4470" s="54">
        <v>45994</v>
      </c>
      <c r="C4470" s="55" t="s">
        <v>272</v>
      </c>
      <c r="D4470" s="55">
        <v>2025</v>
      </c>
      <c r="E4470" s="56">
        <v>36</v>
      </c>
      <c r="F4470" s="58" t="s">
        <v>659</v>
      </c>
      <c r="G4470" s="57" t="s">
        <v>40</v>
      </c>
      <c r="H4470" s="58" t="s">
        <v>667</v>
      </c>
      <c r="I4470" s="59" t="s">
        <v>42</v>
      </c>
      <c r="J4470" s="96">
        <v>9.5</v>
      </c>
      <c r="K4470" s="60">
        <f t="shared" si="103"/>
        <v>342</v>
      </c>
      <c r="L4470" s="60"/>
      <c r="M4470" s="55" t="s">
        <v>51</v>
      </c>
      <c r="N4470" s="60">
        <f t="shared" si="106"/>
        <v>342</v>
      </c>
      <c r="O4470" s="54">
        <v>46008</v>
      </c>
      <c r="P4470" s="97">
        <v>585567</v>
      </c>
      <c r="R4470" t="str">
        <f t="shared" si="107"/>
        <v>Dez/25</v>
      </c>
    </row>
    <row r="4471" spans="2:18" ht="15.75" customHeight="1">
      <c r="B4471" s="54">
        <v>45994</v>
      </c>
      <c r="C4471" s="55" t="s">
        <v>272</v>
      </c>
      <c r="D4471" s="55">
        <v>2025</v>
      </c>
      <c r="E4471" s="56">
        <v>6</v>
      </c>
      <c r="F4471" s="58" t="s">
        <v>634</v>
      </c>
      <c r="G4471" s="57" t="s">
        <v>46</v>
      </c>
      <c r="H4471" s="58" t="s">
        <v>184</v>
      </c>
      <c r="I4471" s="59" t="s">
        <v>42</v>
      </c>
      <c r="J4471" s="96">
        <v>51.99</v>
      </c>
      <c r="K4471" s="60">
        <f t="shared" si="103"/>
        <v>311.94</v>
      </c>
      <c r="L4471" s="60"/>
      <c r="M4471" s="55" t="s">
        <v>51</v>
      </c>
      <c r="N4471" s="60">
        <f t="shared" si="106"/>
        <v>311.94</v>
      </c>
      <c r="O4471" s="54">
        <v>46001</v>
      </c>
      <c r="P4471" s="97">
        <v>1850698</v>
      </c>
      <c r="R4471" t="str">
        <f t="shared" si="107"/>
        <v>Dez/25</v>
      </c>
    </row>
    <row r="4472" spans="2:18" ht="15.75" customHeight="1">
      <c r="B4472" s="54">
        <v>45994</v>
      </c>
      <c r="C4472" s="55" t="s">
        <v>272</v>
      </c>
      <c r="D4472" s="55">
        <v>2025</v>
      </c>
      <c r="E4472" s="56">
        <v>3</v>
      </c>
      <c r="F4472" s="58" t="s">
        <v>488</v>
      </c>
      <c r="G4472" s="57" t="s">
        <v>46</v>
      </c>
      <c r="H4472" s="58" t="s">
        <v>184</v>
      </c>
      <c r="I4472" s="59" t="s">
        <v>42</v>
      </c>
      <c r="J4472" s="96">
        <v>64.08</v>
      </c>
      <c r="K4472" s="60">
        <f t="shared" si="103"/>
        <v>192.24</v>
      </c>
      <c r="L4472" s="60"/>
      <c r="M4472" s="55" t="s">
        <v>51</v>
      </c>
      <c r="N4472" s="60">
        <f t="shared" si="106"/>
        <v>192.24</v>
      </c>
      <c r="O4472" s="54">
        <v>46001</v>
      </c>
      <c r="P4472" s="97">
        <v>1850697</v>
      </c>
      <c r="R4472" t="str">
        <f t="shared" si="107"/>
        <v>Dez/25</v>
      </c>
    </row>
    <row r="4473" spans="2:18" ht="15.75" customHeight="1">
      <c r="B4473" s="54">
        <v>45994</v>
      </c>
      <c r="C4473" s="55" t="s">
        <v>272</v>
      </c>
      <c r="D4473" s="55">
        <v>2025</v>
      </c>
      <c r="E4473" s="56">
        <v>9.6</v>
      </c>
      <c r="F4473" s="58" t="s">
        <v>1313</v>
      </c>
      <c r="G4473" s="57" t="s">
        <v>46</v>
      </c>
      <c r="H4473" s="58" t="s">
        <v>231</v>
      </c>
      <c r="I4473" s="59" t="s">
        <v>42</v>
      </c>
      <c r="J4473" s="96">
        <v>34.1</v>
      </c>
      <c r="K4473" s="60">
        <f t="shared" si="103"/>
        <v>327.36</v>
      </c>
      <c r="L4473" s="60"/>
      <c r="M4473" s="55" t="s">
        <v>51</v>
      </c>
      <c r="N4473" s="60">
        <f t="shared" si="106"/>
        <v>327.36</v>
      </c>
      <c r="O4473" s="54">
        <v>45994</v>
      </c>
      <c r="P4473" s="97">
        <v>1082148</v>
      </c>
      <c r="R4473" t="str">
        <f t="shared" si="107"/>
        <v>Dez/25</v>
      </c>
    </row>
    <row r="4474" spans="2:18" ht="15.75" customHeight="1">
      <c r="B4474" s="54">
        <v>45994</v>
      </c>
      <c r="C4474" s="55" t="s">
        <v>272</v>
      </c>
      <c r="D4474" s="55">
        <v>2025</v>
      </c>
      <c r="E4474" s="56">
        <v>1</v>
      </c>
      <c r="F4474" s="58" t="s">
        <v>1314</v>
      </c>
      <c r="G4474" s="57" t="s">
        <v>61</v>
      </c>
      <c r="H4474" s="58" t="s">
        <v>1315</v>
      </c>
      <c r="I4474" s="59" t="s">
        <v>42</v>
      </c>
      <c r="J4474" s="96">
        <v>1350</v>
      </c>
      <c r="K4474" s="60">
        <f t="shared" si="103"/>
        <v>1350</v>
      </c>
      <c r="L4474" s="60"/>
      <c r="M4474" s="55" t="s">
        <v>43</v>
      </c>
      <c r="N4474" s="60">
        <f t="shared" si="106"/>
        <v>1350</v>
      </c>
      <c r="O4474" s="54">
        <v>45994</v>
      </c>
      <c r="P4474" s="97">
        <v>0</v>
      </c>
      <c r="R4474" t="str">
        <f t="shared" si="107"/>
        <v>Dez/25</v>
      </c>
    </row>
    <row r="4475" spans="2:18" ht="15.75" customHeight="1">
      <c r="B4475" s="54">
        <v>45994</v>
      </c>
      <c r="C4475" s="55" t="s">
        <v>272</v>
      </c>
      <c r="D4475" s="55">
        <v>2025</v>
      </c>
      <c r="E4475" s="56">
        <v>1</v>
      </c>
      <c r="F4475" s="58" t="s">
        <v>1316</v>
      </c>
      <c r="G4475" s="57" t="s">
        <v>61</v>
      </c>
      <c r="H4475" s="58" t="s">
        <v>342</v>
      </c>
      <c r="I4475" s="59" t="s">
        <v>42</v>
      </c>
      <c r="J4475" s="96">
        <v>553.16999999999996</v>
      </c>
      <c r="K4475" s="60">
        <f t="shared" si="103"/>
        <v>553.16999999999996</v>
      </c>
      <c r="L4475" s="60"/>
      <c r="M4475" s="55" t="s">
        <v>43</v>
      </c>
      <c r="N4475" s="60">
        <f t="shared" si="106"/>
        <v>553.16999999999996</v>
      </c>
      <c r="O4475" s="54">
        <v>45994</v>
      </c>
      <c r="P4475" s="97">
        <v>0</v>
      </c>
      <c r="R4475" t="str">
        <f t="shared" si="107"/>
        <v>Dez/25</v>
      </c>
    </row>
    <row r="4476" spans="2:18" ht="15.75" customHeight="1">
      <c r="B4476" s="54">
        <v>45994</v>
      </c>
      <c r="C4476" s="55" t="s">
        <v>272</v>
      </c>
      <c r="D4476" s="55">
        <v>2025</v>
      </c>
      <c r="E4476" s="56">
        <v>1</v>
      </c>
      <c r="F4476" s="58" t="s">
        <v>820</v>
      </c>
      <c r="G4476" s="57" t="s">
        <v>46</v>
      </c>
      <c r="H4476" s="58" t="s">
        <v>195</v>
      </c>
      <c r="I4476" s="59" t="s">
        <v>42</v>
      </c>
      <c r="J4476" s="96">
        <v>463.2</v>
      </c>
      <c r="K4476" s="60">
        <f t="shared" si="103"/>
        <v>463.2</v>
      </c>
      <c r="L4476" s="60"/>
      <c r="M4476" s="55" t="s">
        <v>43</v>
      </c>
      <c r="N4476" s="60">
        <f t="shared" si="106"/>
        <v>463.2</v>
      </c>
      <c r="O4476" s="54">
        <v>45994</v>
      </c>
      <c r="P4476" s="97">
        <v>0</v>
      </c>
      <c r="R4476" t="str">
        <f t="shared" si="107"/>
        <v>Dez/25</v>
      </c>
    </row>
    <row r="4477" spans="2:18" ht="15.75" customHeight="1">
      <c r="B4477" s="54">
        <v>45994</v>
      </c>
      <c r="C4477" s="55" t="s">
        <v>272</v>
      </c>
      <c r="D4477" s="55">
        <v>2025</v>
      </c>
      <c r="E4477" s="56">
        <v>1</v>
      </c>
      <c r="F4477" s="58" t="s">
        <v>679</v>
      </c>
      <c r="G4477" s="57" t="s">
        <v>96</v>
      </c>
      <c r="H4477" s="58" t="s">
        <v>293</v>
      </c>
      <c r="I4477" s="59" t="s">
        <v>42</v>
      </c>
      <c r="J4477" s="96">
        <v>55.9</v>
      </c>
      <c r="K4477" s="60">
        <f t="shared" si="103"/>
        <v>55.9</v>
      </c>
      <c r="L4477" s="60"/>
      <c r="M4477" s="55" t="s">
        <v>51</v>
      </c>
      <c r="N4477" s="60">
        <f t="shared" si="106"/>
        <v>55.9</v>
      </c>
      <c r="O4477" s="54">
        <v>46001</v>
      </c>
      <c r="P4477" s="97">
        <v>1673</v>
      </c>
      <c r="R4477" t="str">
        <f t="shared" si="107"/>
        <v>Dez/25</v>
      </c>
    </row>
    <row r="4478" spans="2:18" ht="15.75" customHeight="1">
      <c r="B4478" s="54">
        <v>45994</v>
      </c>
      <c r="C4478" s="55" t="s">
        <v>272</v>
      </c>
      <c r="D4478" s="55">
        <v>2025</v>
      </c>
      <c r="E4478" s="56">
        <v>3</v>
      </c>
      <c r="F4478" s="58" t="s">
        <v>1317</v>
      </c>
      <c r="G4478" s="57" t="s">
        <v>40</v>
      </c>
      <c r="H4478" s="58" t="s">
        <v>293</v>
      </c>
      <c r="I4478" s="59" t="s">
        <v>42</v>
      </c>
      <c r="J4478" s="96">
        <v>24.5</v>
      </c>
      <c r="K4478" s="60">
        <f t="shared" si="103"/>
        <v>73.5</v>
      </c>
      <c r="L4478" s="60"/>
      <c r="M4478" s="55" t="s">
        <v>51</v>
      </c>
      <c r="N4478" s="60">
        <f t="shared" si="106"/>
        <v>73.5</v>
      </c>
      <c r="O4478" s="54">
        <v>46001</v>
      </c>
      <c r="P4478" s="97">
        <v>1673</v>
      </c>
      <c r="R4478" t="str">
        <f t="shared" si="107"/>
        <v>Dez/25</v>
      </c>
    </row>
    <row r="4479" spans="2:18" ht="15.75" customHeight="1">
      <c r="B4479" s="54">
        <v>45994</v>
      </c>
      <c r="C4479" s="55" t="s">
        <v>272</v>
      </c>
      <c r="D4479" s="55">
        <v>2025</v>
      </c>
      <c r="E4479" s="56">
        <v>3</v>
      </c>
      <c r="F4479" s="58" t="s">
        <v>681</v>
      </c>
      <c r="G4479" s="57" t="s">
        <v>40</v>
      </c>
      <c r="H4479" s="58" t="s">
        <v>293</v>
      </c>
      <c r="I4479" s="59" t="s">
        <v>42</v>
      </c>
      <c r="J4479" s="96">
        <v>529</v>
      </c>
      <c r="K4479" s="60">
        <f t="shared" si="103"/>
        <v>1587</v>
      </c>
      <c r="L4479" s="60"/>
      <c r="M4479" s="55" t="s">
        <v>51</v>
      </c>
      <c r="N4479" s="60">
        <f t="shared" si="106"/>
        <v>1587</v>
      </c>
      <c r="O4479" s="54">
        <v>46001</v>
      </c>
      <c r="P4479" s="97">
        <v>1673</v>
      </c>
      <c r="R4479" t="str">
        <f t="shared" si="107"/>
        <v>Dez/25</v>
      </c>
    </row>
    <row r="4480" spans="2:18" ht="15.75" customHeight="1">
      <c r="B4480" s="54">
        <v>45994</v>
      </c>
      <c r="C4480" s="55" t="s">
        <v>272</v>
      </c>
      <c r="D4480" s="55">
        <v>2025</v>
      </c>
      <c r="E4480" s="56">
        <v>5</v>
      </c>
      <c r="F4480" s="58" t="s">
        <v>587</v>
      </c>
      <c r="G4480" s="57" t="s">
        <v>40</v>
      </c>
      <c r="H4480" s="58" t="s">
        <v>293</v>
      </c>
      <c r="I4480" s="59" t="s">
        <v>42</v>
      </c>
      <c r="J4480" s="96">
        <v>72.900000000000006</v>
      </c>
      <c r="K4480" s="60">
        <f t="shared" si="103"/>
        <v>364.5</v>
      </c>
      <c r="L4480" s="60"/>
      <c r="M4480" s="55" t="s">
        <v>51</v>
      </c>
      <c r="N4480" s="60">
        <f t="shared" si="106"/>
        <v>364.5</v>
      </c>
      <c r="O4480" s="54">
        <v>46001</v>
      </c>
      <c r="P4480" s="97">
        <v>1673</v>
      </c>
      <c r="R4480" t="str">
        <f t="shared" si="107"/>
        <v>Dez/25</v>
      </c>
    </row>
    <row r="4481" spans="2:18" ht="15.75" customHeight="1">
      <c r="B4481" s="54">
        <v>45994</v>
      </c>
      <c r="C4481" s="55" t="s">
        <v>272</v>
      </c>
      <c r="D4481" s="55">
        <v>2025</v>
      </c>
      <c r="E4481" s="56">
        <v>3</v>
      </c>
      <c r="F4481" s="58" t="s">
        <v>588</v>
      </c>
      <c r="G4481" s="57" t="s">
        <v>46</v>
      </c>
      <c r="H4481" s="58" t="s">
        <v>293</v>
      </c>
      <c r="I4481" s="59" t="s">
        <v>42</v>
      </c>
      <c r="J4481" s="96">
        <v>52.5</v>
      </c>
      <c r="K4481" s="60">
        <f t="shared" si="103"/>
        <v>157.5</v>
      </c>
      <c r="L4481" s="60"/>
      <c r="M4481" s="55" t="s">
        <v>51</v>
      </c>
      <c r="N4481" s="60">
        <f t="shared" si="106"/>
        <v>157.5</v>
      </c>
      <c r="O4481" s="54">
        <v>46001</v>
      </c>
      <c r="P4481" s="97">
        <v>1673</v>
      </c>
      <c r="R4481" t="str">
        <f t="shared" si="107"/>
        <v>Dez/25</v>
      </c>
    </row>
    <row r="4482" spans="2:18" ht="15.75" customHeight="1">
      <c r="B4482" s="54">
        <v>45995</v>
      </c>
      <c r="C4482" s="55" t="s">
        <v>272</v>
      </c>
      <c r="D4482" s="55">
        <v>2025</v>
      </c>
      <c r="E4482" s="56">
        <v>6</v>
      </c>
      <c r="F4482" s="58" t="s">
        <v>64</v>
      </c>
      <c r="G4482" s="57" t="s">
        <v>46</v>
      </c>
      <c r="H4482" s="58" t="s">
        <v>65</v>
      </c>
      <c r="I4482" s="59" t="s">
        <v>42</v>
      </c>
      <c r="J4482" s="96">
        <v>32.99</v>
      </c>
      <c r="K4482" s="60">
        <f t="shared" si="103"/>
        <v>197.94</v>
      </c>
      <c r="L4482" s="60"/>
      <c r="M4482" s="55" t="s">
        <v>43</v>
      </c>
      <c r="N4482" s="60">
        <f t="shared" si="106"/>
        <v>197.94</v>
      </c>
      <c r="O4482" s="54">
        <v>46006</v>
      </c>
      <c r="P4482" s="97">
        <v>26644</v>
      </c>
      <c r="R4482" t="str">
        <f t="shared" si="107"/>
        <v>Dez/25</v>
      </c>
    </row>
    <row r="4483" spans="2:18" ht="15.75" customHeight="1">
      <c r="B4483" s="54">
        <v>45995</v>
      </c>
      <c r="C4483" s="55" t="s">
        <v>272</v>
      </c>
      <c r="D4483" s="55">
        <v>2025</v>
      </c>
      <c r="E4483" s="56">
        <v>2</v>
      </c>
      <c r="F4483" s="58" t="s">
        <v>66</v>
      </c>
      <c r="G4483" s="57" t="s">
        <v>46</v>
      </c>
      <c r="H4483" s="58" t="s">
        <v>65</v>
      </c>
      <c r="I4483" s="59" t="s">
        <v>42</v>
      </c>
      <c r="J4483" s="96">
        <v>27.99</v>
      </c>
      <c r="K4483" s="60">
        <f t="shared" si="103"/>
        <v>55.98</v>
      </c>
      <c r="L4483" s="60"/>
      <c r="M4483" s="55" t="s">
        <v>43</v>
      </c>
      <c r="N4483" s="60">
        <f t="shared" si="106"/>
        <v>55.98</v>
      </c>
      <c r="O4483" s="54">
        <v>46006</v>
      </c>
      <c r="P4483" s="97">
        <v>26644</v>
      </c>
      <c r="R4483" t="str">
        <f t="shared" ref="R4483:R4546" si="108">IF(B4483="","",PROPER(TEXT(B4483,"mmm/aa")))</f>
        <v>Dez/25</v>
      </c>
    </row>
    <row r="4484" spans="2:18" ht="15.75" customHeight="1">
      <c r="B4484" s="54">
        <v>45995</v>
      </c>
      <c r="C4484" s="55" t="s">
        <v>272</v>
      </c>
      <c r="D4484" s="55">
        <v>2025</v>
      </c>
      <c r="E4484" s="56">
        <v>2</v>
      </c>
      <c r="F4484" s="58" t="s">
        <v>1201</v>
      </c>
      <c r="G4484" s="57" t="s">
        <v>46</v>
      </c>
      <c r="H4484" s="58" t="s">
        <v>65</v>
      </c>
      <c r="I4484" s="59" t="s">
        <v>42</v>
      </c>
      <c r="J4484" s="96">
        <v>29.99</v>
      </c>
      <c r="K4484" s="60">
        <f t="shared" si="103"/>
        <v>59.98</v>
      </c>
      <c r="L4484" s="60"/>
      <c r="M4484" s="55" t="s">
        <v>43</v>
      </c>
      <c r="N4484" s="60">
        <f t="shared" si="106"/>
        <v>59.98</v>
      </c>
      <c r="O4484" s="54">
        <v>46006</v>
      </c>
      <c r="P4484" s="97">
        <v>26644</v>
      </c>
      <c r="R4484" t="str">
        <f t="shared" si="108"/>
        <v>Dez/25</v>
      </c>
    </row>
    <row r="4485" spans="2:18" ht="15.75" customHeight="1">
      <c r="B4485" s="54">
        <v>45995</v>
      </c>
      <c r="C4485" s="55" t="s">
        <v>272</v>
      </c>
      <c r="D4485" s="55">
        <v>2025</v>
      </c>
      <c r="E4485" s="56">
        <v>2</v>
      </c>
      <c r="F4485" s="58" t="s">
        <v>1036</v>
      </c>
      <c r="G4485" s="57" t="s">
        <v>46</v>
      </c>
      <c r="H4485" s="58" t="s">
        <v>65</v>
      </c>
      <c r="I4485" s="59" t="s">
        <v>42</v>
      </c>
      <c r="J4485" s="96">
        <v>35.99</v>
      </c>
      <c r="K4485" s="60">
        <f t="shared" si="103"/>
        <v>71.98</v>
      </c>
      <c r="L4485" s="60"/>
      <c r="M4485" s="55" t="s">
        <v>43</v>
      </c>
      <c r="N4485" s="60">
        <f t="shared" si="106"/>
        <v>71.98</v>
      </c>
      <c r="O4485" s="54">
        <v>46006</v>
      </c>
      <c r="P4485" s="97">
        <v>26644</v>
      </c>
      <c r="R4485" t="str">
        <f t="shared" si="108"/>
        <v>Dez/25</v>
      </c>
    </row>
    <row r="4486" spans="2:18" ht="15.75" customHeight="1">
      <c r="B4486" s="54">
        <v>45995</v>
      </c>
      <c r="C4486" s="55" t="s">
        <v>272</v>
      </c>
      <c r="D4486" s="55">
        <v>2025</v>
      </c>
      <c r="E4486" s="56">
        <v>12</v>
      </c>
      <c r="F4486" s="58" t="s">
        <v>95</v>
      </c>
      <c r="G4486" s="57" t="s">
        <v>40</v>
      </c>
      <c r="H4486" s="58" t="s">
        <v>223</v>
      </c>
      <c r="I4486" s="59" t="s">
        <v>42</v>
      </c>
      <c r="J4486" s="96">
        <v>39.9</v>
      </c>
      <c r="K4486" s="60">
        <f t="shared" si="103"/>
        <v>478.79999999999995</v>
      </c>
      <c r="L4486" s="60"/>
      <c r="M4486" s="55" t="s">
        <v>51</v>
      </c>
      <c r="N4486" s="60">
        <f t="shared" si="106"/>
        <v>478.79999999999995</v>
      </c>
      <c r="O4486" s="54">
        <v>46002</v>
      </c>
      <c r="P4486" s="97">
        <v>1495322</v>
      </c>
      <c r="R4486" t="str">
        <f t="shared" si="108"/>
        <v>Dez/25</v>
      </c>
    </row>
    <row r="4487" spans="2:18" ht="15.75" customHeight="1">
      <c r="B4487" s="54">
        <v>45995</v>
      </c>
      <c r="C4487" s="55" t="s">
        <v>272</v>
      </c>
      <c r="D4487" s="55">
        <v>2025</v>
      </c>
      <c r="E4487" s="56">
        <v>6</v>
      </c>
      <c r="F4487" s="58" t="s">
        <v>383</v>
      </c>
      <c r="G4487" s="57" t="s">
        <v>40</v>
      </c>
      <c r="H4487" s="58" t="s">
        <v>223</v>
      </c>
      <c r="I4487" s="59" t="s">
        <v>42</v>
      </c>
      <c r="J4487" s="96">
        <v>100</v>
      </c>
      <c r="K4487" s="60">
        <f t="shared" si="103"/>
        <v>600</v>
      </c>
      <c r="L4487" s="60"/>
      <c r="M4487" s="55" t="s">
        <v>51</v>
      </c>
      <c r="N4487" s="60">
        <f t="shared" si="106"/>
        <v>600</v>
      </c>
      <c r="O4487" s="54">
        <v>46002</v>
      </c>
      <c r="P4487" s="97">
        <v>1495322</v>
      </c>
      <c r="R4487" t="str">
        <f t="shared" si="108"/>
        <v>Dez/25</v>
      </c>
    </row>
    <row r="4488" spans="2:18" ht="15.75" customHeight="1">
      <c r="B4488" s="54">
        <v>45995</v>
      </c>
      <c r="C4488" s="55" t="s">
        <v>272</v>
      </c>
      <c r="D4488" s="55">
        <v>2025</v>
      </c>
      <c r="E4488" s="56">
        <v>6</v>
      </c>
      <c r="F4488" s="58" t="s">
        <v>99</v>
      </c>
      <c r="G4488" s="57" t="s">
        <v>40</v>
      </c>
      <c r="H4488" s="58" t="s">
        <v>223</v>
      </c>
      <c r="I4488" s="59" t="s">
        <v>42</v>
      </c>
      <c r="J4488" s="96">
        <v>105</v>
      </c>
      <c r="K4488" s="60">
        <f t="shared" si="103"/>
        <v>630</v>
      </c>
      <c r="L4488" s="60"/>
      <c r="M4488" s="55" t="s">
        <v>51</v>
      </c>
      <c r="N4488" s="60">
        <f t="shared" si="106"/>
        <v>630</v>
      </c>
      <c r="O4488" s="54">
        <v>46002</v>
      </c>
      <c r="P4488" s="97">
        <v>1495322</v>
      </c>
      <c r="R4488" t="str">
        <f t="shared" si="108"/>
        <v>Dez/25</v>
      </c>
    </row>
    <row r="4489" spans="2:18" ht="15.75" customHeight="1">
      <c r="B4489" s="54">
        <v>45995</v>
      </c>
      <c r="C4489" s="55" t="s">
        <v>272</v>
      </c>
      <c r="D4489" s="55">
        <v>2025</v>
      </c>
      <c r="E4489" s="56">
        <v>2</v>
      </c>
      <c r="F4489" s="58" t="s">
        <v>741</v>
      </c>
      <c r="G4489" s="57" t="s">
        <v>40</v>
      </c>
      <c r="H4489" s="58" t="s">
        <v>181</v>
      </c>
      <c r="I4489" s="59" t="s">
        <v>42</v>
      </c>
      <c r="J4489" s="96">
        <v>225</v>
      </c>
      <c r="K4489" s="60">
        <f t="shared" si="103"/>
        <v>450</v>
      </c>
      <c r="L4489" s="60"/>
      <c r="M4489" s="55" t="s">
        <v>51</v>
      </c>
      <c r="N4489" s="60">
        <f t="shared" si="106"/>
        <v>450</v>
      </c>
      <c r="O4489" s="54">
        <v>46009</v>
      </c>
      <c r="P4489" s="97">
        <v>7564</v>
      </c>
      <c r="R4489" t="str">
        <f t="shared" si="108"/>
        <v>Dez/25</v>
      </c>
    </row>
    <row r="4490" spans="2:18" ht="15.75" customHeight="1">
      <c r="B4490" s="54">
        <v>45995</v>
      </c>
      <c r="C4490" s="55" t="s">
        <v>272</v>
      </c>
      <c r="D4490" s="55">
        <v>2025</v>
      </c>
      <c r="E4490" s="56">
        <v>12</v>
      </c>
      <c r="F4490" s="58" t="s">
        <v>228</v>
      </c>
      <c r="G4490" s="57" t="s">
        <v>93</v>
      </c>
      <c r="H4490" s="58" t="s">
        <v>499</v>
      </c>
      <c r="I4490" s="59" t="s">
        <v>42</v>
      </c>
      <c r="J4490" s="96">
        <v>26.46</v>
      </c>
      <c r="K4490" s="60">
        <f t="shared" si="103"/>
        <v>317.52</v>
      </c>
      <c r="L4490" s="60"/>
      <c r="M4490" s="55" t="s">
        <v>51</v>
      </c>
      <c r="N4490" s="60">
        <f t="shared" si="106"/>
        <v>317.52</v>
      </c>
      <c r="O4490" s="54">
        <v>46016</v>
      </c>
      <c r="P4490" s="97">
        <v>81193</v>
      </c>
      <c r="R4490" t="str">
        <f t="shared" si="108"/>
        <v>Dez/25</v>
      </c>
    </row>
    <row r="4491" spans="2:18" ht="15.75" customHeight="1">
      <c r="B4491" s="54">
        <v>45995</v>
      </c>
      <c r="C4491" s="55" t="s">
        <v>272</v>
      </c>
      <c r="D4491" s="55">
        <v>2025</v>
      </c>
      <c r="E4491" s="56">
        <v>4</v>
      </c>
      <c r="F4491" s="58" t="s">
        <v>202</v>
      </c>
      <c r="G4491" s="57" t="s">
        <v>93</v>
      </c>
      <c r="H4491" s="58" t="s">
        <v>499</v>
      </c>
      <c r="I4491" s="59" t="s">
        <v>42</v>
      </c>
      <c r="J4491" s="96">
        <v>100.68</v>
      </c>
      <c r="K4491" s="60">
        <f t="shared" si="103"/>
        <v>402.72</v>
      </c>
      <c r="L4491" s="60"/>
      <c r="M4491" s="55" t="s">
        <v>51</v>
      </c>
      <c r="N4491" s="60">
        <f t="shared" si="106"/>
        <v>402.72</v>
      </c>
      <c r="O4491" s="54">
        <v>46016</v>
      </c>
      <c r="P4491" s="97">
        <v>81193</v>
      </c>
      <c r="R4491" t="str">
        <f t="shared" si="108"/>
        <v>Dez/25</v>
      </c>
    </row>
    <row r="4492" spans="2:18" ht="15.75" customHeight="1">
      <c r="B4492" s="54">
        <v>45995</v>
      </c>
      <c r="C4492" s="55" t="s">
        <v>272</v>
      </c>
      <c r="D4492" s="55">
        <v>2025</v>
      </c>
      <c r="E4492" s="56">
        <v>2</v>
      </c>
      <c r="F4492" s="58" t="s">
        <v>235</v>
      </c>
      <c r="G4492" s="57" t="s">
        <v>93</v>
      </c>
      <c r="H4492" s="58" t="s">
        <v>499</v>
      </c>
      <c r="I4492" s="59" t="s">
        <v>42</v>
      </c>
      <c r="J4492" s="96">
        <v>35.78</v>
      </c>
      <c r="K4492" s="60">
        <f t="shared" si="103"/>
        <v>71.56</v>
      </c>
      <c r="L4492" s="60"/>
      <c r="M4492" s="55" t="s">
        <v>51</v>
      </c>
      <c r="N4492" s="60">
        <f t="shared" si="106"/>
        <v>71.56</v>
      </c>
      <c r="O4492" s="54">
        <v>46016</v>
      </c>
      <c r="P4492" s="97">
        <v>81193</v>
      </c>
      <c r="R4492" t="str">
        <f t="shared" si="108"/>
        <v>Dez/25</v>
      </c>
    </row>
    <row r="4493" spans="2:18" ht="15.75" customHeight="1">
      <c r="B4493" s="54">
        <v>45995</v>
      </c>
      <c r="C4493" s="55" t="s">
        <v>272</v>
      </c>
      <c r="D4493" s="55">
        <v>2025</v>
      </c>
      <c r="E4493" s="56">
        <v>2</v>
      </c>
      <c r="F4493" s="58" t="s">
        <v>1318</v>
      </c>
      <c r="G4493" s="57" t="s">
        <v>93</v>
      </c>
      <c r="H4493" s="58" t="s">
        <v>499</v>
      </c>
      <c r="I4493" s="59" t="s">
        <v>42</v>
      </c>
      <c r="J4493" s="96">
        <v>102.44</v>
      </c>
      <c r="K4493" s="60">
        <f t="shared" si="103"/>
        <v>204.88</v>
      </c>
      <c r="L4493" s="60"/>
      <c r="M4493" s="55" t="s">
        <v>51</v>
      </c>
      <c r="N4493" s="60">
        <f t="shared" si="106"/>
        <v>204.88</v>
      </c>
      <c r="O4493" s="54">
        <v>46016</v>
      </c>
      <c r="P4493" s="97">
        <v>81193</v>
      </c>
      <c r="R4493" t="str">
        <f t="shared" si="108"/>
        <v>Dez/25</v>
      </c>
    </row>
    <row r="4494" spans="2:18" ht="15.75" customHeight="1">
      <c r="B4494" s="54">
        <v>45995</v>
      </c>
      <c r="C4494" s="55" t="s">
        <v>272</v>
      </c>
      <c r="D4494" s="55">
        <v>2025</v>
      </c>
      <c r="E4494" s="56">
        <v>3</v>
      </c>
      <c r="F4494" s="58" t="s">
        <v>204</v>
      </c>
      <c r="G4494" s="57" t="s">
        <v>93</v>
      </c>
      <c r="H4494" s="58" t="s">
        <v>499</v>
      </c>
      <c r="I4494" s="59" t="s">
        <v>42</v>
      </c>
      <c r="J4494" s="96">
        <v>177.29</v>
      </c>
      <c r="K4494" s="60">
        <f t="shared" ref="K4494:K4748" si="109">E4494*J4494</f>
        <v>531.87</v>
      </c>
      <c r="L4494" s="60"/>
      <c r="M4494" s="55" t="s">
        <v>51</v>
      </c>
      <c r="N4494" s="60">
        <f t="shared" si="106"/>
        <v>531.87</v>
      </c>
      <c r="O4494" s="54">
        <v>46016</v>
      </c>
      <c r="P4494" s="97">
        <v>81193</v>
      </c>
      <c r="R4494" t="str">
        <f t="shared" si="108"/>
        <v>Dez/25</v>
      </c>
    </row>
    <row r="4495" spans="2:18" ht="15.75" customHeight="1">
      <c r="B4495" s="54">
        <v>45995</v>
      </c>
      <c r="C4495" s="55" t="s">
        <v>272</v>
      </c>
      <c r="D4495" s="55">
        <v>2025</v>
      </c>
      <c r="E4495" s="56">
        <v>18</v>
      </c>
      <c r="F4495" s="58" t="s">
        <v>205</v>
      </c>
      <c r="G4495" s="57" t="s">
        <v>93</v>
      </c>
      <c r="H4495" s="58" t="s">
        <v>499</v>
      </c>
      <c r="I4495" s="59" t="s">
        <v>42</v>
      </c>
      <c r="J4495" s="96">
        <v>289</v>
      </c>
      <c r="K4495" s="60">
        <f t="shared" si="109"/>
        <v>5202</v>
      </c>
      <c r="L4495" s="60"/>
      <c r="M4495" s="55" t="s">
        <v>51</v>
      </c>
      <c r="N4495" s="60">
        <f t="shared" si="106"/>
        <v>5202</v>
      </c>
      <c r="O4495" s="54">
        <v>46016</v>
      </c>
      <c r="P4495" s="97">
        <v>81193</v>
      </c>
      <c r="R4495" t="str">
        <f t="shared" si="108"/>
        <v>Dez/25</v>
      </c>
    </row>
    <row r="4496" spans="2:18" ht="15.75" customHeight="1">
      <c r="B4496" s="54">
        <v>45995</v>
      </c>
      <c r="C4496" s="55" t="s">
        <v>272</v>
      </c>
      <c r="D4496" s="55">
        <v>2025</v>
      </c>
      <c r="E4496" s="56">
        <v>1</v>
      </c>
      <c r="F4496" s="58" t="s">
        <v>500</v>
      </c>
      <c r="G4496" s="57" t="s">
        <v>93</v>
      </c>
      <c r="H4496" s="58" t="s">
        <v>499</v>
      </c>
      <c r="I4496" s="59" t="s">
        <v>42</v>
      </c>
      <c r="J4496" s="96">
        <v>129.99</v>
      </c>
      <c r="K4496" s="60">
        <f t="shared" si="109"/>
        <v>129.99</v>
      </c>
      <c r="L4496" s="60"/>
      <c r="M4496" s="55" t="s">
        <v>51</v>
      </c>
      <c r="N4496" s="60">
        <f t="shared" si="106"/>
        <v>129.99</v>
      </c>
      <c r="O4496" s="54">
        <v>46016</v>
      </c>
      <c r="P4496" s="97">
        <v>81193</v>
      </c>
      <c r="R4496" t="str">
        <f t="shared" si="108"/>
        <v>Dez/25</v>
      </c>
    </row>
    <row r="4497" spans="2:18" ht="15.75" customHeight="1">
      <c r="B4497" s="54">
        <v>45995</v>
      </c>
      <c r="C4497" s="55" t="s">
        <v>272</v>
      </c>
      <c r="D4497" s="55">
        <v>2025</v>
      </c>
      <c r="E4497" s="56">
        <v>1</v>
      </c>
      <c r="F4497" s="58" t="s">
        <v>1319</v>
      </c>
      <c r="G4497" s="57" t="s">
        <v>53</v>
      </c>
      <c r="H4497" s="58" t="s">
        <v>499</v>
      </c>
      <c r="I4497" s="59" t="s">
        <v>42</v>
      </c>
      <c r="J4497" s="96">
        <v>22.12</v>
      </c>
      <c r="K4497" s="60">
        <f t="shared" si="109"/>
        <v>22.12</v>
      </c>
      <c r="L4497" s="60"/>
      <c r="M4497" s="55" t="s">
        <v>51</v>
      </c>
      <c r="N4497" s="60">
        <f t="shared" si="106"/>
        <v>22.12</v>
      </c>
      <c r="O4497" s="54">
        <v>46016</v>
      </c>
      <c r="P4497" s="97">
        <v>81193</v>
      </c>
      <c r="R4497" t="str">
        <f t="shared" si="108"/>
        <v>Dez/25</v>
      </c>
    </row>
    <row r="4498" spans="2:18" ht="15.75" customHeight="1">
      <c r="B4498" s="54">
        <v>45995</v>
      </c>
      <c r="C4498" s="55" t="s">
        <v>272</v>
      </c>
      <c r="D4498" s="55">
        <v>2025</v>
      </c>
      <c r="E4498" s="56">
        <v>1</v>
      </c>
      <c r="F4498" s="58" t="s">
        <v>1320</v>
      </c>
      <c r="G4498" s="57" t="s">
        <v>61</v>
      </c>
      <c r="H4498" s="58" t="s">
        <v>353</v>
      </c>
      <c r="I4498" s="59" t="s">
        <v>42</v>
      </c>
      <c r="J4498" s="96">
        <v>110</v>
      </c>
      <c r="K4498" s="60">
        <f t="shared" si="109"/>
        <v>110</v>
      </c>
      <c r="L4498" s="60"/>
      <c r="M4498" s="55" t="s">
        <v>43</v>
      </c>
      <c r="N4498" s="60">
        <f t="shared" si="106"/>
        <v>110</v>
      </c>
      <c r="O4498" s="54">
        <v>45995</v>
      </c>
      <c r="P4498" s="97">
        <v>0</v>
      </c>
      <c r="R4498" t="str">
        <f t="shared" si="108"/>
        <v>Dez/25</v>
      </c>
    </row>
    <row r="4499" spans="2:18" ht="15.75" customHeight="1">
      <c r="B4499" s="54">
        <v>45995</v>
      </c>
      <c r="C4499" s="55" t="s">
        <v>272</v>
      </c>
      <c r="D4499" s="55">
        <v>2025</v>
      </c>
      <c r="E4499" s="56">
        <v>1</v>
      </c>
      <c r="F4499" s="58" t="s">
        <v>1321</v>
      </c>
      <c r="G4499" s="57" t="s">
        <v>46</v>
      </c>
      <c r="H4499" s="58" t="s">
        <v>342</v>
      </c>
      <c r="I4499" s="59" t="s">
        <v>42</v>
      </c>
      <c r="J4499" s="96">
        <v>242.76</v>
      </c>
      <c r="K4499" s="60">
        <f t="shared" si="109"/>
        <v>242.76</v>
      </c>
      <c r="L4499" s="60"/>
      <c r="M4499" s="55" t="s">
        <v>43</v>
      </c>
      <c r="N4499" s="60">
        <f t="shared" si="106"/>
        <v>242.76</v>
      </c>
      <c r="O4499" s="54">
        <v>45995</v>
      </c>
      <c r="P4499" s="97">
        <v>0</v>
      </c>
      <c r="R4499" t="str">
        <f t="shared" si="108"/>
        <v>Dez/25</v>
      </c>
    </row>
    <row r="4500" spans="2:18" ht="15.75" customHeight="1">
      <c r="B4500" s="54">
        <v>45996</v>
      </c>
      <c r="C4500" s="55" t="s">
        <v>272</v>
      </c>
      <c r="D4500" s="55">
        <v>2025</v>
      </c>
      <c r="E4500" s="56">
        <v>2</v>
      </c>
      <c r="F4500" s="58" t="s">
        <v>355</v>
      </c>
      <c r="G4500" s="57" t="s">
        <v>46</v>
      </c>
      <c r="H4500" s="58" t="s">
        <v>220</v>
      </c>
      <c r="I4500" s="59" t="s">
        <v>42</v>
      </c>
      <c r="J4500" s="96">
        <v>95</v>
      </c>
      <c r="K4500" s="60">
        <f t="shared" si="109"/>
        <v>190</v>
      </c>
      <c r="L4500" s="60"/>
      <c r="M4500" s="55" t="s">
        <v>43</v>
      </c>
      <c r="N4500" s="60">
        <f t="shared" si="106"/>
        <v>190</v>
      </c>
      <c r="O4500" s="54">
        <v>46006</v>
      </c>
      <c r="P4500" s="97">
        <v>29337</v>
      </c>
      <c r="R4500" t="str">
        <f t="shared" si="108"/>
        <v>Dez/25</v>
      </c>
    </row>
    <row r="4501" spans="2:18" ht="15.75" customHeight="1">
      <c r="B4501" s="54">
        <v>45996</v>
      </c>
      <c r="C4501" s="55" t="s">
        <v>272</v>
      </c>
      <c r="D4501" s="55">
        <v>2025</v>
      </c>
      <c r="E4501" s="56">
        <v>8</v>
      </c>
      <c r="F4501" s="58" t="s">
        <v>836</v>
      </c>
      <c r="G4501" s="57" t="s">
        <v>46</v>
      </c>
      <c r="H4501" s="58" t="s">
        <v>220</v>
      </c>
      <c r="I4501" s="59" t="s">
        <v>42</v>
      </c>
      <c r="J4501" s="96">
        <v>0.88</v>
      </c>
      <c r="K4501" s="60">
        <f t="shared" si="109"/>
        <v>7.04</v>
      </c>
      <c r="L4501" s="60"/>
      <c r="M4501" s="55" t="s">
        <v>43</v>
      </c>
      <c r="N4501" s="60">
        <f t="shared" si="106"/>
        <v>7.04</v>
      </c>
      <c r="O4501" s="54">
        <v>46006</v>
      </c>
      <c r="P4501" s="97">
        <v>29337</v>
      </c>
      <c r="R4501" t="str">
        <f t="shared" si="108"/>
        <v>Dez/25</v>
      </c>
    </row>
    <row r="4502" spans="2:18" ht="15.75" customHeight="1">
      <c r="B4502" s="54">
        <v>45996</v>
      </c>
      <c r="C4502" s="55" t="s">
        <v>272</v>
      </c>
      <c r="D4502" s="55">
        <v>2025</v>
      </c>
      <c r="E4502" s="56">
        <v>1</v>
      </c>
      <c r="F4502" s="58" t="s">
        <v>985</v>
      </c>
      <c r="G4502" s="57" t="s">
        <v>46</v>
      </c>
      <c r="H4502" s="58" t="s">
        <v>220</v>
      </c>
      <c r="I4502" s="59" t="s">
        <v>42</v>
      </c>
      <c r="J4502" s="96">
        <v>15.5</v>
      </c>
      <c r="K4502" s="60">
        <f t="shared" si="109"/>
        <v>15.5</v>
      </c>
      <c r="L4502" s="60"/>
      <c r="M4502" s="55" t="s">
        <v>43</v>
      </c>
      <c r="N4502" s="60">
        <f t="shared" si="106"/>
        <v>15.5</v>
      </c>
      <c r="O4502" s="54">
        <v>46006</v>
      </c>
      <c r="P4502" s="97">
        <v>29337</v>
      </c>
      <c r="R4502" t="str">
        <f t="shared" si="108"/>
        <v>Dez/25</v>
      </c>
    </row>
    <row r="4503" spans="2:18" ht="15.75" customHeight="1">
      <c r="B4503" s="54">
        <v>45996</v>
      </c>
      <c r="C4503" s="55" t="s">
        <v>272</v>
      </c>
      <c r="D4503" s="55">
        <v>2025</v>
      </c>
      <c r="E4503" s="56">
        <v>4</v>
      </c>
      <c r="F4503" s="58" t="s">
        <v>486</v>
      </c>
      <c r="G4503" s="57" t="s">
        <v>46</v>
      </c>
      <c r="H4503" s="58" t="s">
        <v>220</v>
      </c>
      <c r="I4503" s="59" t="s">
        <v>42</v>
      </c>
      <c r="J4503" s="96">
        <v>5.5</v>
      </c>
      <c r="K4503" s="60">
        <f t="shared" si="109"/>
        <v>22</v>
      </c>
      <c r="L4503" s="60"/>
      <c r="M4503" s="55" t="s">
        <v>43</v>
      </c>
      <c r="N4503" s="60">
        <f t="shared" si="106"/>
        <v>22</v>
      </c>
      <c r="O4503" s="54">
        <v>46006</v>
      </c>
      <c r="P4503" s="97">
        <v>29337</v>
      </c>
      <c r="R4503" t="str">
        <f t="shared" si="108"/>
        <v>Dez/25</v>
      </c>
    </row>
    <row r="4504" spans="2:18" ht="15.75" customHeight="1">
      <c r="B4504" s="54">
        <v>45996</v>
      </c>
      <c r="C4504" s="55" t="s">
        <v>272</v>
      </c>
      <c r="D4504" s="55">
        <v>2025</v>
      </c>
      <c r="E4504" s="56">
        <v>2</v>
      </c>
      <c r="F4504" s="58" t="s">
        <v>391</v>
      </c>
      <c r="G4504" s="57" t="s">
        <v>46</v>
      </c>
      <c r="H4504" s="58" t="s">
        <v>220</v>
      </c>
      <c r="I4504" s="59" t="s">
        <v>42</v>
      </c>
      <c r="J4504" s="96">
        <v>4</v>
      </c>
      <c r="K4504" s="60">
        <f t="shared" si="109"/>
        <v>8</v>
      </c>
      <c r="L4504" s="60"/>
      <c r="M4504" s="55" t="s">
        <v>43</v>
      </c>
      <c r="N4504" s="60">
        <f t="shared" si="106"/>
        <v>8</v>
      </c>
      <c r="O4504" s="54">
        <v>46006</v>
      </c>
      <c r="P4504" s="97">
        <v>29337</v>
      </c>
      <c r="R4504" t="str">
        <f t="shared" si="108"/>
        <v>Dez/25</v>
      </c>
    </row>
    <row r="4505" spans="2:18" ht="15.75" customHeight="1">
      <c r="B4505" s="54">
        <v>45996</v>
      </c>
      <c r="C4505" s="55" t="s">
        <v>272</v>
      </c>
      <c r="D4505" s="55">
        <v>2025</v>
      </c>
      <c r="E4505" s="56">
        <v>1</v>
      </c>
      <c r="F4505" s="58" t="s">
        <v>1267</v>
      </c>
      <c r="G4505" s="57" t="s">
        <v>46</v>
      </c>
      <c r="H4505" s="58" t="s">
        <v>220</v>
      </c>
      <c r="I4505" s="59" t="s">
        <v>42</v>
      </c>
      <c r="J4505" s="96">
        <v>6</v>
      </c>
      <c r="K4505" s="60">
        <f t="shared" si="109"/>
        <v>6</v>
      </c>
      <c r="L4505" s="60"/>
      <c r="M4505" s="55" t="s">
        <v>43</v>
      </c>
      <c r="N4505" s="60">
        <f t="shared" si="106"/>
        <v>6</v>
      </c>
      <c r="O4505" s="54">
        <v>46006</v>
      </c>
      <c r="P4505" s="97">
        <v>29337</v>
      </c>
      <c r="R4505" t="str">
        <f t="shared" si="108"/>
        <v>Dez/25</v>
      </c>
    </row>
    <row r="4506" spans="2:18" ht="15.75" customHeight="1">
      <c r="B4506" s="54">
        <v>45996</v>
      </c>
      <c r="C4506" s="55" t="s">
        <v>272</v>
      </c>
      <c r="D4506" s="55">
        <v>2025</v>
      </c>
      <c r="E4506" s="56">
        <v>1</v>
      </c>
      <c r="F4506" s="58" t="s">
        <v>455</v>
      </c>
      <c r="G4506" s="57" t="s">
        <v>46</v>
      </c>
      <c r="H4506" s="58" t="s">
        <v>220</v>
      </c>
      <c r="I4506" s="59" t="s">
        <v>42</v>
      </c>
      <c r="J4506" s="96">
        <v>3.5</v>
      </c>
      <c r="K4506" s="60">
        <f t="shared" si="109"/>
        <v>3.5</v>
      </c>
      <c r="L4506" s="60"/>
      <c r="M4506" s="55" t="s">
        <v>43</v>
      </c>
      <c r="N4506" s="60">
        <f t="shared" si="106"/>
        <v>3.5</v>
      </c>
      <c r="O4506" s="54">
        <v>46006</v>
      </c>
      <c r="P4506" s="97">
        <v>29337</v>
      </c>
      <c r="R4506" t="str">
        <f t="shared" si="108"/>
        <v>Dez/25</v>
      </c>
    </row>
    <row r="4507" spans="2:18" ht="15.75" customHeight="1">
      <c r="B4507" s="54">
        <v>45996</v>
      </c>
      <c r="C4507" s="55" t="s">
        <v>272</v>
      </c>
      <c r="D4507" s="55">
        <v>2025</v>
      </c>
      <c r="E4507" s="56">
        <v>3</v>
      </c>
      <c r="F4507" s="58" t="s">
        <v>1035</v>
      </c>
      <c r="G4507" s="57" t="s">
        <v>46</v>
      </c>
      <c r="H4507" s="58" t="s">
        <v>220</v>
      </c>
      <c r="I4507" s="59" t="s">
        <v>42</v>
      </c>
      <c r="J4507" s="96">
        <v>2.5</v>
      </c>
      <c r="K4507" s="60">
        <f t="shared" si="109"/>
        <v>7.5</v>
      </c>
      <c r="L4507" s="60"/>
      <c r="M4507" s="55" t="s">
        <v>43</v>
      </c>
      <c r="N4507" s="60">
        <f t="shared" si="106"/>
        <v>7.5</v>
      </c>
      <c r="O4507" s="54">
        <v>46006</v>
      </c>
      <c r="P4507" s="97">
        <v>29337</v>
      </c>
      <c r="R4507" t="str">
        <f t="shared" si="108"/>
        <v>Dez/25</v>
      </c>
    </row>
    <row r="4508" spans="2:18" ht="15.75" customHeight="1">
      <c r="B4508" s="54">
        <v>45996</v>
      </c>
      <c r="C4508" s="55" t="s">
        <v>272</v>
      </c>
      <c r="D4508" s="55">
        <v>2025</v>
      </c>
      <c r="E4508" s="56">
        <v>1</v>
      </c>
      <c r="F4508" s="58" t="s">
        <v>1147</v>
      </c>
      <c r="G4508" s="57" t="s">
        <v>46</v>
      </c>
      <c r="H4508" s="58" t="s">
        <v>220</v>
      </c>
      <c r="I4508" s="59" t="s">
        <v>42</v>
      </c>
      <c r="J4508" s="96">
        <v>1.7</v>
      </c>
      <c r="K4508" s="60">
        <f t="shared" si="109"/>
        <v>1.7</v>
      </c>
      <c r="L4508" s="60"/>
      <c r="M4508" s="55" t="s">
        <v>43</v>
      </c>
      <c r="N4508" s="60">
        <f t="shared" si="106"/>
        <v>1.7</v>
      </c>
      <c r="O4508" s="54">
        <v>46006</v>
      </c>
      <c r="P4508" s="97">
        <v>29337</v>
      </c>
      <c r="R4508" t="str">
        <f t="shared" si="108"/>
        <v>Dez/25</v>
      </c>
    </row>
    <row r="4509" spans="2:18" ht="15.75" customHeight="1">
      <c r="B4509" s="54">
        <v>45996</v>
      </c>
      <c r="C4509" s="55" t="s">
        <v>272</v>
      </c>
      <c r="D4509" s="55">
        <v>2025</v>
      </c>
      <c r="E4509" s="56">
        <v>7</v>
      </c>
      <c r="F4509" s="58" t="s">
        <v>64</v>
      </c>
      <c r="G4509" s="57" t="s">
        <v>46</v>
      </c>
      <c r="H4509" s="58" t="s">
        <v>65</v>
      </c>
      <c r="I4509" s="59" t="s">
        <v>42</v>
      </c>
      <c r="J4509" s="96">
        <v>32.99</v>
      </c>
      <c r="K4509" s="60">
        <f t="shared" si="109"/>
        <v>230.93</v>
      </c>
      <c r="L4509" s="60"/>
      <c r="M4509" s="55" t="s">
        <v>43</v>
      </c>
      <c r="N4509" s="60">
        <f t="shared" si="106"/>
        <v>230.93</v>
      </c>
      <c r="O4509" s="54">
        <v>46006</v>
      </c>
      <c r="P4509" s="97">
        <v>26693</v>
      </c>
      <c r="R4509" t="str">
        <f t="shared" si="108"/>
        <v>Dez/25</v>
      </c>
    </row>
    <row r="4510" spans="2:18" ht="15.75" customHeight="1">
      <c r="B4510" s="54">
        <v>45996</v>
      </c>
      <c r="C4510" s="55" t="s">
        <v>272</v>
      </c>
      <c r="D4510" s="55">
        <v>2025</v>
      </c>
      <c r="E4510" s="56">
        <v>3</v>
      </c>
      <c r="F4510" s="58" t="s">
        <v>66</v>
      </c>
      <c r="G4510" s="57" t="s">
        <v>46</v>
      </c>
      <c r="H4510" s="58" t="s">
        <v>65</v>
      </c>
      <c r="I4510" s="59" t="s">
        <v>42</v>
      </c>
      <c r="J4510" s="96">
        <v>27.99</v>
      </c>
      <c r="K4510" s="60">
        <f t="shared" si="109"/>
        <v>83.97</v>
      </c>
      <c r="L4510" s="60"/>
      <c r="M4510" s="55" t="s">
        <v>43</v>
      </c>
      <c r="N4510" s="60">
        <f t="shared" si="106"/>
        <v>83.97</v>
      </c>
      <c r="O4510" s="54">
        <v>46006</v>
      </c>
      <c r="P4510" s="97">
        <v>26693</v>
      </c>
      <c r="R4510" t="str">
        <f t="shared" si="108"/>
        <v>Dez/25</v>
      </c>
    </row>
    <row r="4511" spans="2:18" ht="15.75" customHeight="1">
      <c r="B4511" s="54">
        <v>45996</v>
      </c>
      <c r="C4511" s="55" t="s">
        <v>272</v>
      </c>
      <c r="D4511" s="55">
        <v>2025</v>
      </c>
      <c r="E4511" s="56">
        <v>2</v>
      </c>
      <c r="F4511" s="58" t="s">
        <v>1201</v>
      </c>
      <c r="G4511" s="57" t="s">
        <v>46</v>
      </c>
      <c r="H4511" s="58" t="s">
        <v>65</v>
      </c>
      <c r="I4511" s="59" t="s">
        <v>42</v>
      </c>
      <c r="J4511" s="96">
        <v>29.99</v>
      </c>
      <c r="K4511" s="60">
        <f t="shared" si="109"/>
        <v>59.98</v>
      </c>
      <c r="L4511" s="60"/>
      <c r="M4511" s="55" t="s">
        <v>43</v>
      </c>
      <c r="N4511" s="60">
        <f t="shared" si="106"/>
        <v>59.98</v>
      </c>
      <c r="O4511" s="54">
        <v>46006</v>
      </c>
      <c r="P4511" s="97">
        <v>26693</v>
      </c>
      <c r="R4511" t="str">
        <f t="shared" si="108"/>
        <v>Dez/25</v>
      </c>
    </row>
    <row r="4512" spans="2:18" ht="15.75" customHeight="1">
      <c r="B4512" s="54">
        <v>45996</v>
      </c>
      <c r="C4512" s="55" t="s">
        <v>272</v>
      </c>
      <c r="D4512" s="55">
        <v>2025</v>
      </c>
      <c r="E4512" s="56">
        <v>2</v>
      </c>
      <c r="F4512" s="58" t="s">
        <v>1036</v>
      </c>
      <c r="G4512" s="57" t="s">
        <v>46</v>
      </c>
      <c r="H4512" s="58" t="s">
        <v>65</v>
      </c>
      <c r="I4512" s="59" t="s">
        <v>42</v>
      </c>
      <c r="J4512" s="96">
        <v>35.99</v>
      </c>
      <c r="K4512" s="60">
        <f t="shared" si="109"/>
        <v>71.98</v>
      </c>
      <c r="L4512" s="60"/>
      <c r="M4512" s="55" t="s">
        <v>43</v>
      </c>
      <c r="N4512" s="60">
        <f t="shared" si="106"/>
        <v>71.98</v>
      </c>
      <c r="O4512" s="54">
        <v>46006</v>
      </c>
      <c r="P4512" s="97">
        <v>26693</v>
      </c>
      <c r="R4512" t="str">
        <f t="shared" si="108"/>
        <v>Dez/25</v>
      </c>
    </row>
    <row r="4513" spans="2:18" ht="15.75" customHeight="1">
      <c r="B4513" s="54">
        <v>45996</v>
      </c>
      <c r="C4513" s="55" t="s">
        <v>272</v>
      </c>
      <c r="D4513" s="55">
        <v>2025</v>
      </c>
      <c r="E4513" s="56">
        <v>3.08</v>
      </c>
      <c r="F4513" s="58" t="s">
        <v>1297</v>
      </c>
      <c r="G4513" s="57" t="s">
        <v>46</v>
      </c>
      <c r="H4513" s="58" t="s">
        <v>594</v>
      </c>
      <c r="I4513" s="59" t="s">
        <v>42</v>
      </c>
      <c r="J4513" s="96">
        <v>85.68</v>
      </c>
      <c r="K4513" s="60">
        <f t="shared" si="109"/>
        <v>263.89440000000002</v>
      </c>
      <c r="L4513" s="60"/>
      <c r="M4513" s="55" t="s">
        <v>51</v>
      </c>
      <c r="N4513" s="60">
        <f t="shared" si="106"/>
        <v>263.89440000000002</v>
      </c>
      <c r="O4513" s="54">
        <v>46010</v>
      </c>
      <c r="P4513" s="97">
        <v>1064201</v>
      </c>
      <c r="R4513" t="str">
        <f t="shared" si="108"/>
        <v>Dez/25</v>
      </c>
    </row>
    <row r="4514" spans="2:18" ht="15.75" customHeight="1">
      <c r="B4514" s="54">
        <v>45996</v>
      </c>
      <c r="C4514" s="55" t="s">
        <v>272</v>
      </c>
      <c r="D4514" s="55">
        <v>2025</v>
      </c>
      <c r="E4514" s="56">
        <v>12</v>
      </c>
      <c r="F4514" s="58" t="s">
        <v>81</v>
      </c>
      <c r="G4514" s="57" t="s">
        <v>77</v>
      </c>
      <c r="H4514" s="58" t="s">
        <v>78</v>
      </c>
      <c r="I4514" s="59" t="s">
        <v>42</v>
      </c>
      <c r="J4514" s="96">
        <v>510</v>
      </c>
      <c r="K4514" s="60">
        <f t="shared" si="109"/>
        <v>6120</v>
      </c>
      <c r="L4514" s="60"/>
      <c r="M4514" s="55" t="s">
        <v>43</v>
      </c>
      <c r="N4514" s="60">
        <f t="shared" si="106"/>
        <v>6120</v>
      </c>
      <c r="O4514" s="54">
        <v>46000</v>
      </c>
      <c r="P4514" s="97">
        <v>2297</v>
      </c>
      <c r="R4514" t="str">
        <f t="shared" si="108"/>
        <v>Dez/25</v>
      </c>
    </row>
    <row r="4515" spans="2:18" ht="15.75" customHeight="1">
      <c r="B4515" s="54">
        <v>45996</v>
      </c>
      <c r="C4515" s="55" t="s">
        <v>272</v>
      </c>
      <c r="D4515" s="55">
        <v>2025</v>
      </c>
      <c r="E4515" s="56">
        <v>1</v>
      </c>
      <c r="F4515" s="58" t="s">
        <v>75</v>
      </c>
      <c r="G4515" s="57" t="s">
        <v>77</v>
      </c>
      <c r="H4515" s="58" t="s">
        <v>78</v>
      </c>
      <c r="I4515" s="59" t="s">
        <v>42</v>
      </c>
      <c r="J4515" s="96">
        <v>435</v>
      </c>
      <c r="K4515" s="60">
        <f t="shared" si="109"/>
        <v>435</v>
      </c>
      <c r="L4515" s="60"/>
      <c r="M4515" s="55" t="s">
        <v>43</v>
      </c>
      <c r="N4515" s="60">
        <f t="shared" si="106"/>
        <v>435</v>
      </c>
      <c r="O4515" s="54">
        <v>46000</v>
      </c>
      <c r="P4515" s="97">
        <v>2297</v>
      </c>
      <c r="R4515" t="str">
        <f t="shared" si="108"/>
        <v>Dez/25</v>
      </c>
    </row>
    <row r="4516" spans="2:18" ht="15.75" customHeight="1">
      <c r="B4516" s="54">
        <v>45996</v>
      </c>
      <c r="C4516" s="55" t="s">
        <v>272</v>
      </c>
      <c r="D4516" s="55">
        <v>2025</v>
      </c>
      <c r="E4516" s="56">
        <v>26</v>
      </c>
      <c r="F4516" s="58" t="s">
        <v>820</v>
      </c>
      <c r="G4516" s="57" t="s">
        <v>46</v>
      </c>
      <c r="H4516" s="58" t="s">
        <v>195</v>
      </c>
      <c r="I4516" s="59" t="s">
        <v>42</v>
      </c>
      <c r="J4516" s="96">
        <v>28.95</v>
      </c>
      <c r="K4516" s="60">
        <f t="shared" si="109"/>
        <v>752.69999999999993</v>
      </c>
      <c r="L4516" s="60"/>
      <c r="M4516" s="55" t="s">
        <v>51</v>
      </c>
      <c r="N4516" s="60">
        <f t="shared" si="106"/>
        <v>752.69999999999993</v>
      </c>
      <c r="O4516" s="54">
        <v>46006</v>
      </c>
      <c r="P4516" s="97">
        <v>325764</v>
      </c>
      <c r="R4516" t="str">
        <f t="shared" si="108"/>
        <v>Dez/25</v>
      </c>
    </row>
    <row r="4517" spans="2:18" ht="15.75" customHeight="1">
      <c r="B4517" s="54">
        <v>45996</v>
      </c>
      <c r="C4517" s="55" t="s">
        <v>272</v>
      </c>
      <c r="D4517" s="55">
        <v>2025</v>
      </c>
      <c r="E4517" s="56">
        <v>1</v>
      </c>
      <c r="F4517" s="58" t="s">
        <v>383</v>
      </c>
      <c r="G4517" s="57" t="s">
        <v>40</v>
      </c>
      <c r="H4517" s="58" t="s">
        <v>899</v>
      </c>
      <c r="I4517" s="59" t="s">
        <v>42</v>
      </c>
      <c r="J4517" s="96">
        <v>519.6</v>
      </c>
      <c r="K4517" s="60">
        <f t="shared" si="109"/>
        <v>519.6</v>
      </c>
      <c r="L4517" s="60"/>
      <c r="M4517" s="55" t="s">
        <v>43</v>
      </c>
      <c r="N4517" s="60">
        <f t="shared" si="106"/>
        <v>519.6</v>
      </c>
      <c r="O4517" s="54">
        <v>45995</v>
      </c>
      <c r="P4517" s="97">
        <v>0</v>
      </c>
      <c r="R4517" t="str">
        <f t="shared" si="108"/>
        <v>Dez/25</v>
      </c>
    </row>
    <row r="4518" spans="2:18" ht="15.75" customHeight="1">
      <c r="B4518" s="54">
        <v>45996</v>
      </c>
      <c r="C4518" s="55" t="s">
        <v>272</v>
      </c>
      <c r="D4518" s="55">
        <v>2025</v>
      </c>
      <c r="E4518" s="56">
        <v>1</v>
      </c>
      <c r="F4518" s="58" t="s">
        <v>1322</v>
      </c>
      <c r="G4518" s="57" t="s">
        <v>104</v>
      </c>
      <c r="H4518" s="58" t="s">
        <v>1323</v>
      </c>
      <c r="I4518" s="59" t="s">
        <v>42</v>
      </c>
      <c r="J4518" s="96">
        <v>2000</v>
      </c>
      <c r="K4518" s="60">
        <f t="shared" si="109"/>
        <v>2000</v>
      </c>
      <c r="L4518" s="60"/>
      <c r="M4518" s="55" t="s">
        <v>43</v>
      </c>
      <c r="N4518" s="60">
        <f t="shared" si="106"/>
        <v>2000</v>
      </c>
      <c r="O4518" s="54">
        <v>45996</v>
      </c>
      <c r="P4518" s="97">
        <v>0</v>
      </c>
      <c r="R4518" t="str">
        <f t="shared" si="108"/>
        <v>Dez/25</v>
      </c>
    </row>
    <row r="4519" spans="2:18" ht="15.75" customHeight="1">
      <c r="B4519" s="54">
        <v>45996</v>
      </c>
      <c r="C4519" s="55" t="s">
        <v>272</v>
      </c>
      <c r="D4519" s="55">
        <v>2025</v>
      </c>
      <c r="E4519" s="56">
        <v>1</v>
      </c>
      <c r="F4519" s="58" t="s">
        <v>531</v>
      </c>
      <c r="G4519" s="57" t="s">
        <v>46</v>
      </c>
      <c r="H4519" s="58" t="s">
        <v>307</v>
      </c>
      <c r="I4519" s="59" t="s">
        <v>42</v>
      </c>
      <c r="J4519" s="96">
        <v>68</v>
      </c>
      <c r="K4519" s="60">
        <f t="shared" si="109"/>
        <v>68</v>
      </c>
      <c r="L4519" s="60"/>
      <c r="M4519" s="55" t="s">
        <v>43</v>
      </c>
      <c r="N4519" s="60">
        <f t="shared" si="106"/>
        <v>68</v>
      </c>
      <c r="O4519" s="54">
        <v>45996</v>
      </c>
      <c r="P4519" s="97">
        <v>0</v>
      </c>
      <c r="R4519" t="str">
        <f t="shared" si="108"/>
        <v>Dez/25</v>
      </c>
    </row>
    <row r="4520" spans="2:18" ht="15.75" customHeight="1">
      <c r="B4520" s="54">
        <v>45996</v>
      </c>
      <c r="C4520" s="55" t="s">
        <v>272</v>
      </c>
      <c r="D4520" s="55">
        <v>2025</v>
      </c>
      <c r="E4520" s="56">
        <v>1</v>
      </c>
      <c r="F4520" s="58" t="s">
        <v>811</v>
      </c>
      <c r="G4520" s="57" t="s">
        <v>108</v>
      </c>
      <c r="H4520" s="58" t="s">
        <v>159</v>
      </c>
      <c r="I4520" s="59" t="s">
        <v>42</v>
      </c>
      <c r="J4520" s="96">
        <v>700</v>
      </c>
      <c r="K4520" s="60">
        <f t="shared" si="109"/>
        <v>700</v>
      </c>
      <c r="L4520" s="60"/>
      <c r="M4520" s="55" t="s">
        <v>43</v>
      </c>
      <c r="N4520" s="60">
        <f t="shared" si="106"/>
        <v>700</v>
      </c>
      <c r="O4520" s="54">
        <v>45996</v>
      </c>
      <c r="P4520" s="97">
        <v>0</v>
      </c>
      <c r="R4520" t="str">
        <f t="shared" si="108"/>
        <v>Dez/25</v>
      </c>
    </row>
    <row r="4521" spans="2:18" ht="15.75" customHeight="1">
      <c r="B4521" s="54">
        <v>45996</v>
      </c>
      <c r="C4521" s="55" t="s">
        <v>272</v>
      </c>
      <c r="D4521" s="55">
        <v>2025</v>
      </c>
      <c r="E4521" s="56">
        <v>3.08</v>
      </c>
      <c r="F4521" s="58" t="s">
        <v>1297</v>
      </c>
      <c r="G4521" s="57" t="s">
        <v>46</v>
      </c>
      <c r="H4521" s="58" t="s">
        <v>594</v>
      </c>
      <c r="I4521" s="59" t="s">
        <v>42</v>
      </c>
      <c r="J4521" s="96">
        <v>85.68</v>
      </c>
      <c r="K4521" s="60">
        <f t="shared" si="109"/>
        <v>263.89440000000002</v>
      </c>
      <c r="L4521" s="60"/>
      <c r="M4521" s="55" t="s">
        <v>51</v>
      </c>
      <c r="N4521" s="60">
        <f t="shared" si="106"/>
        <v>263.89440000000002</v>
      </c>
      <c r="O4521" s="54">
        <v>46010</v>
      </c>
      <c r="P4521" s="97">
        <v>1064201</v>
      </c>
      <c r="R4521" t="str">
        <f t="shared" si="108"/>
        <v>Dez/25</v>
      </c>
    </row>
    <row r="4522" spans="2:18" ht="15.75" customHeight="1">
      <c r="B4522" s="54">
        <v>45996</v>
      </c>
      <c r="C4522" s="55" t="s">
        <v>272</v>
      </c>
      <c r="D4522" s="55">
        <v>2025</v>
      </c>
      <c r="E4522" s="56">
        <v>1</v>
      </c>
      <c r="F4522" s="58" t="s">
        <v>1324</v>
      </c>
      <c r="G4522" s="57" t="s">
        <v>46</v>
      </c>
      <c r="H4522" s="58" t="s">
        <v>184</v>
      </c>
      <c r="I4522" s="59" t="s">
        <v>42</v>
      </c>
      <c r="J4522" s="96">
        <v>196.25</v>
      </c>
      <c r="K4522" s="60">
        <f t="shared" si="109"/>
        <v>196.25</v>
      </c>
      <c r="L4522" s="60"/>
      <c r="M4522" s="55" t="s">
        <v>43</v>
      </c>
      <c r="N4522" s="60">
        <f t="shared" si="106"/>
        <v>196.25</v>
      </c>
      <c r="O4522" s="54">
        <v>45996</v>
      </c>
      <c r="P4522" s="97">
        <v>0</v>
      </c>
      <c r="R4522" t="str">
        <f t="shared" si="108"/>
        <v>Dez/25</v>
      </c>
    </row>
    <row r="4523" spans="2:18" ht="15.75" customHeight="1">
      <c r="B4523" s="54">
        <v>45997</v>
      </c>
      <c r="C4523" s="55" t="s">
        <v>272</v>
      </c>
      <c r="D4523" s="55">
        <v>2025</v>
      </c>
      <c r="E4523" s="56">
        <v>2</v>
      </c>
      <c r="F4523" s="58" t="s">
        <v>355</v>
      </c>
      <c r="G4523" s="57" t="s">
        <v>40</v>
      </c>
      <c r="H4523" s="58" t="s">
        <v>220</v>
      </c>
      <c r="I4523" s="59" t="s">
        <v>42</v>
      </c>
      <c r="J4523" s="96">
        <v>100</v>
      </c>
      <c r="K4523" s="60">
        <f t="shared" si="109"/>
        <v>200</v>
      </c>
      <c r="L4523" s="60"/>
      <c r="M4523" s="55" t="s">
        <v>43</v>
      </c>
      <c r="N4523" s="60">
        <f t="shared" si="106"/>
        <v>200</v>
      </c>
      <c r="O4523" s="54">
        <v>46006</v>
      </c>
      <c r="P4523" s="97">
        <v>0</v>
      </c>
      <c r="R4523" t="str">
        <f t="shared" si="108"/>
        <v>Dez/25</v>
      </c>
    </row>
    <row r="4524" spans="2:18" ht="15.75" customHeight="1">
      <c r="B4524" s="54">
        <v>45997</v>
      </c>
      <c r="C4524" s="55" t="s">
        <v>272</v>
      </c>
      <c r="D4524" s="55">
        <v>2025</v>
      </c>
      <c r="E4524" s="56">
        <v>3</v>
      </c>
      <c r="F4524" s="58" t="s">
        <v>836</v>
      </c>
      <c r="G4524" s="57" t="s">
        <v>40</v>
      </c>
      <c r="H4524" s="58" t="s">
        <v>220</v>
      </c>
      <c r="I4524" s="59" t="s">
        <v>42</v>
      </c>
      <c r="J4524" s="96">
        <v>1.2</v>
      </c>
      <c r="K4524" s="60">
        <f t="shared" si="109"/>
        <v>3.5999999999999996</v>
      </c>
      <c r="L4524" s="60"/>
      <c r="M4524" s="55" t="s">
        <v>43</v>
      </c>
      <c r="N4524" s="60">
        <f t="shared" si="106"/>
        <v>3.5999999999999996</v>
      </c>
      <c r="O4524" s="54">
        <v>46006</v>
      </c>
      <c r="P4524" s="97">
        <v>0</v>
      </c>
      <c r="R4524" t="str">
        <f t="shared" si="108"/>
        <v>Dez/25</v>
      </c>
    </row>
    <row r="4525" spans="2:18" ht="15.75" customHeight="1">
      <c r="B4525" s="54">
        <v>45997</v>
      </c>
      <c r="C4525" s="55" t="s">
        <v>272</v>
      </c>
      <c r="D4525" s="55">
        <v>2025</v>
      </c>
      <c r="E4525" s="56">
        <v>2</v>
      </c>
      <c r="F4525" s="58" t="s">
        <v>983</v>
      </c>
      <c r="G4525" s="57" t="s">
        <v>46</v>
      </c>
      <c r="H4525" s="58" t="s">
        <v>220</v>
      </c>
      <c r="I4525" s="59" t="s">
        <v>42</v>
      </c>
      <c r="J4525" s="96">
        <v>2.5</v>
      </c>
      <c r="K4525" s="60">
        <f t="shared" si="109"/>
        <v>5</v>
      </c>
      <c r="L4525" s="60"/>
      <c r="M4525" s="55" t="s">
        <v>43</v>
      </c>
      <c r="N4525" s="60">
        <f t="shared" si="106"/>
        <v>5</v>
      </c>
      <c r="O4525" s="54">
        <v>46006</v>
      </c>
      <c r="P4525" s="97">
        <v>0</v>
      </c>
      <c r="R4525" t="str">
        <f t="shared" si="108"/>
        <v>Dez/25</v>
      </c>
    </row>
    <row r="4526" spans="2:18" ht="15.75" customHeight="1">
      <c r="B4526" s="54">
        <v>45997</v>
      </c>
      <c r="C4526" s="55" t="s">
        <v>272</v>
      </c>
      <c r="D4526" s="55">
        <v>2025</v>
      </c>
      <c r="E4526" s="56">
        <v>13</v>
      </c>
      <c r="F4526" s="58" t="s">
        <v>64</v>
      </c>
      <c r="G4526" s="57" t="s">
        <v>46</v>
      </c>
      <c r="H4526" s="58" t="s">
        <v>65</v>
      </c>
      <c r="I4526" s="59" t="s">
        <v>42</v>
      </c>
      <c r="J4526" s="96">
        <v>32.99</v>
      </c>
      <c r="K4526" s="60">
        <f t="shared" si="109"/>
        <v>428.87</v>
      </c>
      <c r="L4526" s="60"/>
      <c r="M4526" s="55" t="s">
        <v>43</v>
      </c>
      <c r="N4526" s="60">
        <f t="shared" si="106"/>
        <v>428.87</v>
      </c>
      <c r="O4526" s="54">
        <v>46006</v>
      </c>
      <c r="P4526" s="97">
        <v>26738</v>
      </c>
      <c r="R4526" t="str">
        <f t="shared" si="108"/>
        <v>Dez/25</v>
      </c>
    </row>
    <row r="4527" spans="2:18" ht="15.75" customHeight="1">
      <c r="B4527" s="54">
        <v>45997</v>
      </c>
      <c r="C4527" s="55" t="s">
        <v>272</v>
      </c>
      <c r="D4527" s="55">
        <v>2025</v>
      </c>
      <c r="E4527" s="56">
        <v>5</v>
      </c>
      <c r="F4527" s="58" t="s">
        <v>1201</v>
      </c>
      <c r="G4527" s="57" t="s">
        <v>46</v>
      </c>
      <c r="H4527" s="58" t="s">
        <v>65</v>
      </c>
      <c r="I4527" s="59" t="s">
        <v>42</v>
      </c>
      <c r="J4527" s="96">
        <v>29.99</v>
      </c>
      <c r="K4527" s="60">
        <f t="shared" si="109"/>
        <v>149.94999999999999</v>
      </c>
      <c r="L4527" s="60"/>
      <c r="M4527" s="55" t="s">
        <v>43</v>
      </c>
      <c r="N4527" s="60">
        <f t="shared" si="106"/>
        <v>149.94999999999999</v>
      </c>
      <c r="O4527" s="54">
        <v>46006</v>
      </c>
      <c r="P4527" s="97">
        <v>26738</v>
      </c>
      <c r="R4527" t="str">
        <f t="shared" si="108"/>
        <v>Dez/25</v>
      </c>
    </row>
    <row r="4528" spans="2:18" ht="15.75" customHeight="1">
      <c r="B4528" s="54">
        <v>45997</v>
      </c>
      <c r="C4528" s="55" t="s">
        <v>272</v>
      </c>
      <c r="D4528" s="55">
        <v>2025</v>
      </c>
      <c r="E4528" s="56">
        <v>3</v>
      </c>
      <c r="F4528" s="58" t="s">
        <v>1036</v>
      </c>
      <c r="G4528" s="57" t="s">
        <v>46</v>
      </c>
      <c r="H4528" s="58" t="s">
        <v>65</v>
      </c>
      <c r="I4528" s="59" t="s">
        <v>42</v>
      </c>
      <c r="J4528" s="96">
        <v>35.99</v>
      </c>
      <c r="K4528" s="60">
        <f t="shared" si="109"/>
        <v>107.97</v>
      </c>
      <c r="L4528" s="60"/>
      <c r="M4528" s="55" t="s">
        <v>43</v>
      </c>
      <c r="N4528" s="60">
        <f t="shared" si="106"/>
        <v>107.97</v>
      </c>
      <c r="O4528" s="54">
        <v>46006</v>
      </c>
      <c r="P4528" s="97">
        <v>26738</v>
      </c>
      <c r="R4528" t="str">
        <f t="shared" si="108"/>
        <v>Dez/25</v>
      </c>
    </row>
    <row r="4529" spans="2:18" ht="15.75" customHeight="1">
      <c r="B4529" s="54">
        <v>45997</v>
      </c>
      <c r="C4529" s="55" t="s">
        <v>272</v>
      </c>
      <c r="D4529" s="55">
        <v>2025</v>
      </c>
      <c r="E4529" s="56">
        <v>1</v>
      </c>
      <c r="F4529" s="58" t="s">
        <v>1085</v>
      </c>
      <c r="G4529" s="57" t="s">
        <v>108</v>
      </c>
      <c r="H4529" s="58" t="s">
        <v>1325</v>
      </c>
      <c r="I4529" s="59" t="s">
        <v>42</v>
      </c>
      <c r="J4529" s="96">
        <v>1400</v>
      </c>
      <c r="K4529" s="60">
        <f t="shared" si="109"/>
        <v>1400</v>
      </c>
      <c r="L4529" s="60"/>
      <c r="M4529" s="55" t="s">
        <v>43</v>
      </c>
      <c r="N4529" s="60">
        <f t="shared" si="106"/>
        <v>1400</v>
      </c>
      <c r="O4529" s="54">
        <v>45997</v>
      </c>
      <c r="P4529" s="97">
        <v>0</v>
      </c>
      <c r="R4529" t="str">
        <f t="shared" si="108"/>
        <v>Dez/25</v>
      </c>
    </row>
    <row r="4530" spans="2:18" ht="15.75" customHeight="1">
      <c r="B4530" s="54">
        <v>45997</v>
      </c>
      <c r="C4530" s="55" t="s">
        <v>272</v>
      </c>
      <c r="D4530" s="55">
        <v>2025</v>
      </c>
      <c r="E4530" s="56">
        <v>1</v>
      </c>
      <c r="F4530" s="58" t="s">
        <v>531</v>
      </c>
      <c r="G4530" s="57" t="s">
        <v>46</v>
      </c>
      <c r="H4530" s="58" t="s">
        <v>369</v>
      </c>
      <c r="I4530" s="59" t="s">
        <v>42</v>
      </c>
      <c r="J4530" s="96">
        <v>68</v>
      </c>
      <c r="K4530" s="60">
        <f t="shared" si="109"/>
        <v>68</v>
      </c>
      <c r="L4530" s="60"/>
      <c r="M4530" s="55" t="s">
        <v>43</v>
      </c>
      <c r="N4530" s="60">
        <f t="shared" si="106"/>
        <v>68</v>
      </c>
      <c r="O4530" s="54">
        <v>45997</v>
      </c>
      <c r="P4530" s="97">
        <v>0</v>
      </c>
      <c r="R4530" t="str">
        <f t="shared" si="108"/>
        <v>Dez/25</v>
      </c>
    </row>
    <row r="4531" spans="2:18" ht="15.75" customHeight="1">
      <c r="B4531" s="54">
        <v>45999</v>
      </c>
      <c r="C4531" s="55" t="s">
        <v>272</v>
      </c>
      <c r="D4531" s="55">
        <v>2025</v>
      </c>
      <c r="E4531" s="56">
        <v>8</v>
      </c>
      <c r="F4531" s="58" t="s">
        <v>67</v>
      </c>
      <c r="G4531" s="57" t="s">
        <v>46</v>
      </c>
      <c r="H4531" s="58" t="s">
        <v>1311</v>
      </c>
      <c r="I4531" s="59" t="s">
        <v>42</v>
      </c>
      <c r="J4531" s="96">
        <v>24.9</v>
      </c>
      <c r="K4531" s="60">
        <f t="shared" si="109"/>
        <v>199.2</v>
      </c>
      <c r="L4531" s="60"/>
      <c r="M4531" s="55" t="s">
        <v>51</v>
      </c>
      <c r="N4531" s="60">
        <f t="shared" si="106"/>
        <v>199.2</v>
      </c>
      <c r="O4531" s="54">
        <v>46007</v>
      </c>
      <c r="P4531" s="97">
        <v>408368</v>
      </c>
      <c r="R4531" t="str">
        <f t="shared" si="108"/>
        <v>Dez/25</v>
      </c>
    </row>
    <row r="4532" spans="2:18" ht="15.75" customHeight="1">
      <c r="B4532" s="54">
        <v>45999</v>
      </c>
      <c r="C4532" s="55" t="s">
        <v>272</v>
      </c>
      <c r="D4532" s="55">
        <v>2025</v>
      </c>
      <c r="E4532" s="56">
        <v>2</v>
      </c>
      <c r="F4532" s="58" t="s">
        <v>741</v>
      </c>
      <c r="G4532" s="57" t="s">
        <v>40</v>
      </c>
      <c r="H4532" s="58" t="s">
        <v>181</v>
      </c>
      <c r="I4532" s="59" t="s">
        <v>42</v>
      </c>
      <c r="J4532" s="96">
        <v>225</v>
      </c>
      <c r="K4532" s="60">
        <f t="shared" si="109"/>
        <v>450</v>
      </c>
      <c r="L4532" s="60"/>
      <c r="M4532" s="55" t="s">
        <v>51</v>
      </c>
      <c r="N4532" s="60">
        <f t="shared" si="106"/>
        <v>450</v>
      </c>
      <c r="O4532" s="54">
        <v>46009</v>
      </c>
      <c r="P4532" s="97">
        <v>7580</v>
      </c>
      <c r="R4532" t="str">
        <f t="shared" si="108"/>
        <v>Dez/25</v>
      </c>
    </row>
    <row r="4533" spans="2:18" ht="15.75" customHeight="1">
      <c r="B4533" s="54">
        <v>45999</v>
      </c>
      <c r="C4533" s="55" t="s">
        <v>272</v>
      </c>
      <c r="D4533" s="55">
        <v>2025</v>
      </c>
      <c r="E4533" s="56">
        <v>6</v>
      </c>
      <c r="F4533" s="58" t="s">
        <v>495</v>
      </c>
      <c r="G4533" s="57" t="s">
        <v>96</v>
      </c>
      <c r="H4533" s="58" t="s">
        <v>570</v>
      </c>
      <c r="I4533" s="59" t="s">
        <v>42</v>
      </c>
      <c r="J4533" s="96">
        <v>17.760000000000002</v>
      </c>
      <c r="K4533" s="60">
        <f t="shared" si="109"/>
        <v>106.56</v>
      </c>
      <c r="L4533" s="60"/>
      <c r="M4533" s="55" t="s">
        <v>51</v>
      </c>
      <c r="N4533" s="60">
        <f t="shared" si="106"/>
        <v>106.56</v>
      </c>
      <c r="O4533" s="54">
        <v>46005</v>
      </c>
      <c r="P4533" s="97">
        <v>708733</v>
      </c>
      <c r="R4533" t="str">
        <f t="shared" si="108"/>
        <v>Dez/25</v>
      </c>
    </row>
    <row r="4534" spans="2:18" ht="15.75" customHeight="1">
      <c r="B4534" s="54">
        <v>45999</v>
      </c>
      <c r="C4534" s="55" t="s">
        <v>272</v>
      </c>
      <c r="D4534" s="55">
        <v>2025</v>
      </c>
      <c r="E4534" s="56">
        <v>10</v>
      </c>
      <c r="F4534" s="58" t="s">
        <v>201</v>
      </c>
      <c r="G4534" s="57" t="s">
        <v>96</v>
      </c>
      <c r="H4534" s="58" t="s">
        <v>570</v>
      </c>
      <c r="I4534" s="59" t="s">
        <v>42</v>
      </c>
      <c r="J4534" s="96">
        <v>17.82</v>
      </c>
      <c r="K4534" s="60">
        <f t="shared" si="109"/>
        <v>178.2</v>
      </c>
      <c r="L4534" s="60"/>
      <c r="M4534" s="55" t="s">
        <v>51</v>
      </c>
      <c r="N4534" s="60">
        <f t="shared" si="106"/>
        <v>178.2</v>
      </c>
      <c r="O4534" s="54">
        <v>46005</v>
      </c>
      <c r="P4534" s="97">
        <v>708733</v>
      </c>
      <c r="R4534" t="str">
        <f t="shared" si="108"/>
        <v>Dez/25</v>
      </c>
    </row>
    <row r="4535" spans="2:18" ht="15.75" customHeight="1">
      <c r="B4535" s="54">
        <v>45999</v>
      </c>
      <c r="C4535" s="55" t="s">
        <v>272</v>
      </c>
      <c r="D4535" s="55">
        <v>2025</v>
      </c>
      <c r="E4535" s="56">
        <v>21</v>
      </c>
      <c r="F4535" s="58" t="s">
        <v>615</v>
      </c>
      <c r="G4535" s="57" t="s">
        <v>96</v>
      </c>
      <c r="H4535" s="58" t="s">
        <v>570</v>
      </c>
      <c r="I4535" s="59" t="s">
        <v>42</v>
      </c>
      <c r="J4535" s="96">
        <v>18.54</v>
      </c>
      <c r="K4535" s="60">
        <f t="shared" si="109"/>
        <v>389.34</v>
      </c>
      <c r="L4535" s="60"/>
      <c r="M4535" s="55" t="s">
        <v>51</v>
      </c>
      <c r="N4535" s="60">
        <f t="shared" si="106"/>
        <v>389.34</v>
      </c>
      <c r="O4535" s="54">
        <v>46005</v>
      </c>
      <c r="P4535" s="97">
        <v>708733</v>
      </c>
      <c r="R4535" t="str">
        <f t="shared" si="108"/>
        <v>Dez/25</v>
      </c>
    </row>
    <row r="4536" spans="2:18" ht="15.75" customHeight="1">
      <c r="B4536" s="54">
        <v>45999</v>
      </c>
      <c r="C4536" s="55" t="s">
        <v>272</v>
      </c>
      <c r="D4536" s="55">
        <v>2025</v>
      </c>
      <c r="E4536" s="56">
        <v>15</v>
      </c>
      <c r="F4536" s="58" t="s">
        <v>904</v>
      </c>
      <c r="G4536" s="57" t="s">
        <v>96</v>
      </c>
      <c r="H4536" s="58" t="s">
        <v>570</v>
      </c>
      <c r="I4536" s="59" t="s">
        <v>42</v>
      </c>
      <c r="J4536" s="96">
        <v>37.08</v>
      </c>
      <c r="K4536" s="60">
        <f t="shared" si="109"/>
        <v>556.19999999999993</v>
      </c>
      <c r="L4536" s="60"/>
      <c r="M4536" s="55" t="s">
        <v>51</v>
      </c>
      <c r="N4536" s="60">
        <f t="shared" si="106"/>
        <v>556.19999999999993</v>
      </c>
      <c r="O4536" s="54">
        <v>46005</v>
      </c>
      <c r="P4536" s="97">
        <v>708733</v>
      </c>
      <c r="R4536" t="str">
        <f t="shared" si="108"/>
        <v>Dez/25</v>
      </c>
    </row>
    <row r="4537" spans="2:18" ht="15.75" customHeight="1">
      <c r="B4537" s="54">
        <v>45999</v>
      </c>
      <c r="C4537" s="55" t="s">
        <v>272</v>
      </c>
      <c r="D4537" s="55">
        <v>2025</v>
      </c>
      <c r="E4537" s="56">
        <v>5</v>
      </c>
      <c r="F4537" s="58" t="s">
        <v>200</v>
      </c>
      <c r="G4537" s="57" t="s">
        <v>96</v>
      </c>
      <c r="H4537" s="58" t="s">
        <v>570</v>
      </c>
      <c r="I4537" s="59" t="s">
        <v>42</v>
      </c>
      <c r="J4537" s="96">
        <v>17.760000000000002</v>
      </c>
      <c r="K4537" s="60">
        <f t="shared" si="109"/>
        <v>88.800000000000011</v>
      </c>
      <c r="L4537" s="60"/>
      <c r="M4537" s="55" t="s">
        <v>51</v>
      </c>
      <c r="N4537" s="60">
        <f t="shared" si="106"/>
        <v>88.800000000000011</v>
      </c>
      <c r="O4537" s="54">
        <v>46005</v>
      </c>
      <c r="P4537" s="97">
        <v>708733</v>
      </c>
      <c r="R4537" t="str">
        <f t="shared" si="108"/>
        <v>Dez/25</v>
      </c>
    </row>
    <row r="4538" spans="2:18" ht="15.75" customHeight="1">
      <c r="B4538" s="54">
        <v>45999</v>
      </c>
      <c r="C4538" s="55" t="s">
        <v>272</v>
      </c>
      <c r="D4538" s="55">
        <v>2025</v>
      </c>
      <c r="E4538" s="56">
        <v>8</v>
      </c>
      <c r="F4538" s="58" t="s">
        <v>571</v>
      </c>
      <c r="G4538" s="57" t="s">
        <v>96</v>
      </c>
      <c r="H4538" s="58" t="s">
        <v>570</v>
      </c>
      <c r="I4538" s="59" t="s">
        <v>42</v>
      </c>
      <c r="J4538" s="96">
        <v>16.02</v>
      </c>
      <c r="K4538" s="60">
        <f t="shared" si="109"/>
        <v>128.16</v>
      </c>
      <c r="L4538" s="60"/>
      <c r="M4538" s="55" t="s">
        <v>51</v>
      </c>
      <c r="N4538" s="60">
        <f t="shared" si="106"/>
        <v>128.16</v>
      </c>
      <c r="O4538" s="54">
        <v>46005</v>
      </c>
      <c r="P4538" s="97">
        <v>708733</v>
      </c>
      <c r="R4538" t="str">
        <f t="shared" si="108"/>
        <v>Dez/25</v>
      </c>
    </row>
    <row r="4539" spans="2:18" ht="15.75" customHeight="1">
      <c r="B4539" s="54">
        <v>45999</v>
      </c>
      <c r="C4539" s="55" t="s">
        <v>272</v>
      </c>
      <c r="D4539" s="55">
        <v>2025</v>
      </c>
      <c r="E4539" s="56">
        <v>8</v>
      </c>
      <c r="F4539" s="58" t="s">
        <v>358</v>
      </c>
      <c r="G4539" s="57" t="s">
        <v>96</v>
      </c>
      <c r="H4539" s="58" t="s">
        <v>570</v>
      </c>
      <c r="I4539" s="59" t="s">
        <v>42</v>
      </c>
      <c r="J4539" s="96">
        <v>17.82</v>
      </c>
      <c r="K4539" s="60">
        <f t="shared" si="109"/>
        <v>142.56</v>
      </c>
      <c r="L4539" s="60"/>
      <c r="M4539" s="55" t="s">
        <v>51</v>
      </c>
      <c r="N4539" s="60">
        <f t="shared" si="106"/>
        <v>142.56</v>
      </c>
      <c r="O4539" s="54">
        <v>46005</v>
      </c>
      <c r="P4539" s="97">
        <v>708733</v>
      </c>
      <c r="R4539" t="str">
        <f t="shared" si="108"/>
        <v>Dez/25</v>
      </c>
    </row>
    <row r="4540" spans="2:18" ht="15.75" customHeight="1">
      <c r="B4540" s="54">
        <v>45999</v>
      </c>
      <c r="C4540" s="55" t="s">
        <v>272</v>
      </c>
      <c r="D4540" s="55">
        <v>2025</v>
      </c>
      <c r="E4540" s="56">
        <v>6</v>
      </c>
      <c r="F4540" s="58" t="s">
        <v>357</v>
      </c>
      <c r="G4540" s="57" t="s">
        <v>96</v>
      </c>
      <c r="H4540" s="58" t="s">
        <v>570</v>
      </c>
      <c r="I4540" s="59" t="s">
        <v>42</v>
      </c>
      <c r="J4540" s="96">
        <v>18.96</v>
      </c>
      <c r="K4540" s="60">
        <f t="shared" si="109"/>
        <v>113.76</v>
      </c>
      <c r="L4540" s="60"/>
      <c r="M4540" s="55" t="s">
        <v>51</v>
      </c>
      <c r="N4540" s="60">
        <f t="shared" si="106"/>
        <v>113.76</v>
      </c>
      <c r="O4540" s="54">
        <v>46005</v>
      </c>
      <c r="P4540" s="97">
        <v>708733</v>
      </c>
      <c r="R4540" t="str">
        <f t="shared" si="108"/>
        <v>Dez/25</v>
      </c>
    </row>
    <row r="4541" spans="2:18" ht="15.75" customHeight="1">
      <c r="B4541" s="54">
        <v>45999</v>
      </c>
      <c r="C4541" s="55" t="s">
        <v>272</v>
      </c>
      <c r="D4541" s="55">
        <v>2025</v>
      </c>
      <c r="E4541" s="56">
        <v>7</v>
      </c>
      <c r="F4541" s="58" t="s">
        <v>893</v>
      </c>
      <c r="G4541" s="57" t="s">
        <v>96</v>
      </c>
      <c r="H4541" s="58" t="s">
        <v>570</v>
      </c>
      <c r="I4541" s="59" t="s">
        <v>42</v>
      </c>
      <c r="J4541" s="96">
        <v>20.88</v>
      </c>
      <c r="K4541" s="60">
        <f t="shared" si="109"/>
        <v>146.16</v>
      </c>
      <c r="L4541" s="60"/>
      <c r="M4541" s="55" t="s">
        <v>51</v>
      </c>
      <c r="N4541" s="60">
        <f t="shared" si="106"/>
        <v>146.16</v>
      </c>
      <c r="O4541" s="54">
        <v>46005</v>
      </c>
      <c r="P4541" s="97">
        <v>708733</v>
      </c>
      <c r="R4541" t="str">
        <f t="shared" si="108"/>
        <v>Dez/25</v>
      </c>
    </row>
    <row r="4542" spans="2:18" ht="15.75" customHeight="1">
      <c r="B4542" s="54">
        <v>45999</v>
      </c>
      <c r="C4542" s="55" t="s">
        <v>272</v>
      </c>
      <c r="D4542" s="55">
        <v>2025</v>
      </c>
      <c r="E4542" s="56">
        <v>15</v>
      </c>
      <c r="F4542" s="58" t="s">
        <v>649</v>
      </c>
      <c r="G4542" s="57" t="s">
        <v>96</v>
      </c>
      <c r="H4542" s="58" t="s">
        <v>570</v>
      </c>
      <c r="I4542" s="59" t="s">
        <v>42</v>
      </c>
      <c r="J4542" s="96">
        <v>18.12</v>
      </c>
      <c r="K4542" s="60">
        <f t="shared" si="109"/>
        <v>271.8</v>
      </c>
      <c r="L4542" s="60"/>
      <c r="M4542" s="55" t="s">
        <v>51</v>
      </c>
      <c r="N4542" s="60">
        <f t="shared" si="106"/>
        <v>271.8</v>
      </c>
      <c r="O4542" s="54">
        <v>46005</v>
      </c>
      <c r="P4542" s="97">
        <v>708733</v>
      </c>
      <c r="R4542" t="str">
        <f t="shared" si="108"/>
        <v>Dez/25</v>
      </c>
    </row>
    <row r="4543" spans="2:18" ht="15.75" customHeight="1">
      <c r="B4543" s="54">
        <v>45999</v>
      </c>
      <c r="C4543" s="55" t="s">
        <v>272</v>
      </c>
      <c r="D4543" s="55">
        <v>2025</v>
      </c>
      <c r="E4543" s="56">
        <v>1</v>
      </c>
      <c r="F4543" s="58" t="s">
        <v>891</v>
      </c>
      <c r="G4543" s="57" t="s">
        <v>96</v>
      </c>
      <c r="H4543" s="58" t="s">
        <v>570</v>
      </c>
      <c r="I4543" s="59" t="s">
        <v>42</v>
      </c>
      <c r="J4543" s="96">
        <v>19.739999999999998</v>
      </c>
      <c r="K4543" s="60">
        <f t="shared" si="109"/>
        <v>19.739999999999998</v>
      </c>
      <c r="L4543" s="60"/>
      <c r="M4543" s="55" t="s">
        <v>51</v>
      </c>
      <c r="N4543" s="60">
        <f t="shared" si="106"/>
        <v>19.739999999999998</v>
      </c>
      <c r="O4543" s="54">
        <v>46005</v>
      </c>
      <c r="P4543" s="97">
        <v>708733</v>
      </c>
      <c r="R4543" t="str">
        <f t="shared" si="108"/>
        <v>Dez/25</v>
      </c>
    </row>
    <row r="4544" spans="2:18" ht="15.75" customHeight="1">
      <c r="B4544" s="54">
        <v>45999</v>
      </c>
      <c r="C4544" s="55" t="s">
        <v>272</v>
      </c>
      <c r="D4544" s="55">
        <v>2025</v>
      </c>
      <c r="E4544" s="56">
        <v>6</v>
      </c>
      <c r="F4544" s="58" t="s">
        <v>304</v>
      </c>
      <c r="G4544" s="57" t="s">
        <v>96</v>
      </c>
      <c r="H4544" s="58" t="s">
        <v>570</v>
      </c>
      <c r="I4544" s="59" t="s">
        <v>42</v>
      </c>
      <c r="J4544" s="96">
        <v>19.68</v>
      </c>
      <c r="K4544" s="60">
        <f t="shared" si="109"/>
        <v>118.08</v>
      </c>
      <c r="L4544" s="60"/>
      <c r="M4544" s="55" t="s">
        <v>51</v>
      </c>
      <c r="N4544" s="60">
        <f t="shared" si="106"/>
        <v>118.08</v>
      </c>
      <c r="O4544" s="54">
        <v>46005</v>
      </c>
      <c r="P4544" s="97">
        <v>708733</v>
      </c>
      <c r="R4544" t="str">
        <f t="shared" si="108"/>
        <v>Dez/25</v>
      </c>
    </row>
    <row r="4545" spans="2:18" ht="15.75" customHeight="1">
      <c r="B4545" s="54">
        <v>45999</v>
      </c>
      <c r="C4545" s="55" t="s">
        <v>272</v>
      </c>
      <c r="D4545" s="55">
        <v>2025</v>
      </c>
      <c r="E4545" s="56">
        <v>6</v>
      </c>
      <c r="F4545" s="58" t="s">
        <v>305</v>
      </c>
      <c r="G4545" s="57" t="s">
        <v>96</v>
      </c>
      <c r="H4545" s="58" t="s">
        <v>570</v>
      </c>
      <c r="I4545" s="59" t="s">
        <v>42</v>
      </c>
      <c r="J4545" s="96">
        <v>18.66</v>
      </c>
      <c r="K4545" s="60">
        <f t="shared" si="109"/>
        <v>111.96000000000001</v>
      </c>
      <c r="L4545" s="60"/>
      <c r="M4545" s="55" t="s">
        <v>51</v>
      </c>
      <c r="N4545" s="60">
        <f t="shared" si="106"/>
        <v>111.96000000000001</v>
      </c>
      <c r="O4545" s="54">
        <v>46005</v>
      </c>
      <c r="P4545" s="97">
        <v>708733</v>
      </c>
      <c r="R4545" t="str">
        <f t="shared" si="108"/>
        <v>Dez/25</v>
      </c>
    </row>
    <row r="4546" spans="2:18" ht="15.75" customHeight="1">
      <c r="B4546" s="54">
        <v>45999</v>
      </c>
      <c r="C4546" s="55" t="s">
        <v>272</v>
      </c>
      <c r="D4546" s="55">
        <v>2025</v>
      </c>
      <c r="E4546" s="56">
        <v>1</v>
      </c>
      <c r="F4546" s="58" t="s">
        <v>378</v>
      </c>
      <c r="G4546" s="57" t="s">
        <v>46</v>
      </c>
      <c r="H4546" s="58" t="s">
        <v>379</v>
      </c>
      <c r="I4546" s="59" t="s">
        <v>42</v>
      </c>
      <c r="J4546" s="96">
        <v>462</v>
      </c>
      <c r="K4546" s="60">
        <f t="shared" si="109"/>
        <v>462</v>
      </c>
      <c r="L4546" s="60"/>
      <c r="M4546" s="55" t="s">
        <v>43</v>
      </c>
      <c r="N4546" s="60">
        <f t="shared" si="106"/>
        <v>462</v>
      </c>
      <c r="O4546" s="54">
        <v>45999</v>
      </c>
      <c r="P4546" s="97">
        <v>0</v>
      </c>
      <c r="R4546" t="str">
        <f t="shared" si="108"/>
        <v>Dez/25</v>
      </c>
    </row>
    <row r="4547" spans="2:18" ht="15.75" customHeight="1">
      <c r="B4547" s="54">
        <v>46000</v>
      </c>
      <c r="C4547" s="55" t="s">
        <v>272</v>
      </c>
      <c r="D4547" s="55">
        <v>2025</v>
      </c>
      <c r="E4547" s="56">
        <v>1</v>
      </c>
      <c r="F4547" s="58" t="s">
        <v>1326</v>
      </c>
      <c r="G4547" s="57" t="s">
        <v>46</v>
      </c>
      <c r="H4547" s="58" t="s">
        <v>790</v>
      </c>
      <c r="I4547" s="59" t="s">
        <v>42</v>
      </c>
      <c r="J4547" s="96">
        <v>46.15</v>
      </c>
      <c r="K4547" s="60">
        <f t="shared" si="109"/>
        <v>46.15</v>
      </c>
      <c r="L4547" s="60"/>
      <c r="M4547" s="55" t="s">
        <v>51</v>
      </c>
      <c r="N4547" s="60">
        <f t="shared" si="106"/>
        <v>46.15</v>
      </c>
      <c r="O4547" s="54">
        <v>46014</v>
      </c>
      <c r="P4547" s="97">
        <v>1517719</v>
      </c>
      <c r="R4547" t="str">
        <f t="shared" ref="R4547:R4610" si="110">IF(B4547="","",PROPER(TEXT(B4547,"mmm/aa")))</f>
        <v>Dez/25</v>
      </c>
    </row>
    <row r="4548" spans="2:18" ht="15.75" customHeight="1">
      <c r="B4548" s="54">
        <v>46000</v>
      </c>
      <c r="C4548" s="55" t="s">
        <v>272</v>
      </c>
      <c r="D4548" s="55">
        <v>2025</v>
      </c>
      <c r="E4548" s="56">
        <v>6</v>
      </c>
      <c r="F4548" s="58" t="s">
        <v>642</v>
      </c>
      <c r="G4548" s="57" t="s">
        <v>46</v>
      </c>
      <c r="H4548" s="58" t="s">
        <v>790</v>
      </c>
      <c r="I4548" s="59" t="s">
        <v>42</v>
      </c>
      <c r="J4548" s="96">
        <v>56.67</v>
      </c>
      <c r="K4548" s="60">
        <f t="shared" si="109"/>
        <v>340.02</v>
      </c>
      <c r="L4548" s="60"/>
      <c r="M4548" s="55" t="s">
        <v>51</v>
      </c>
      <c r="N4548" s="60">
        <f t="shared" si="106"/>
        <v>340.02</v>
      </c>
      <c r="O4548" s="54">
        <v>46014</v>
      </c>
      <c r="P4548" s="97">
        <v>1517719</v>
      </c>
      <c r="R4548" t="str">
        <f t="shared" si="110"/>
        <v>Dez/25</v>
      </c>
    </row>
    <row r="4549" spans="2:18" ht="15.75" customHeight="1">
      <c r="B4549" s="54">
        <v>46000</v>
      </c>
      <c r="C4549" s="55" t="s">
        <v>272</v>
      </c>
      <c r="D4549" s="55">
        <v>2025</v>
      </c>
      <c r="E4549" s="56">
        <v>6</v>
      </c>
      <c r="F4549" s="58" t="s">
        <v>1273</v>
      </c>
      <c r="G4549" s="57" t="s">
        <v>46</v>
      </c>
      <c r="H4549" s="58" t="s">
        <v>790</v>
      </c>
      <c r="I4549" s="59" t="s">
        <v>42</v>
      </c>
      <c r="J4549" s="96">
        <v>20</v>
      </c>
      <c r="K4549" s="60">
        <f t="shared" si="109"/>
        <v>120</v>
      </c>
      <c r="L4549" s="60"/>
      <c r="M4549" s="55" t="s">
        <v>51</v>
      </c>
      <c r="N4549" s="60">
        <f t="shared" si="106"/>
        <v>120</v>
      </c>
      <c r="O4549" s="54">
        <v>46014</v>
      </c>
      <c r="P4549" s="97">
        <v>1517719</v>
      </c>
      <c r="R4549" t="str">
        <f t="shared" si="110"/>
        <v>Dez/25</v>
      </c>
    </row>
    <row r="4550" spans="2:18" ht="15.75" customHeight="1">
      <c r="B4550" s="54">
        <v>46000</v>
      </c>
      <c r="C4550" s="55" t="s">
        <v>272</v>
      </c>
      <c r="D4550" s="55">
        <v>2025</v>
      </c>
      <c r="E4550" s="56">
        <v>1</v>
      </c>
      <c r="F4550" s="58" t="s">
        <v>385</v>
      </c>
      <c r="G4550" s="57" t="s">
        <v>46</v>
      </c>
      <c r="H4550" s="58" t="s">
        <v>70</v>
      </c>
      <c r="I4550" s="59" t="s">
        <v>42</v>
      </c>
      <c r="J4550" s="96">
        <v>219.62</v>
      </c>
      <c r="K4550" s="60">
        <f t="shared" si="109"/>
        <v>219.62</v>
      </c>
      <c r="L4550" s="60"/>
      <c r="M4550" s="55" t="s">
        <v>51</v>
      </c>
      <c r="N4550" s="60">
        <f t="shared" si="106"/>
        <v>219.62</v>
      </c>
      <c r="O4550" s="54">
        <v>46014</v>
      </c>
      <c r="P4550" s="97">
        <v>43457</v>
      </c>
      <c r="R4550" t="str">
        <f t="shared" si="110"/>
        <v>Dez/25</v>
      </c>
    </row>
    <row r="4551" spans="2:18" ht="15.75" customHeight="1">
      <c r="B4551" s="54">
        <v>46000</v>
      </c>
      <c r="C4551" s="55" t="s">
        <v>272</v>
      </c>
      <c r="D4551" s="55">
        <v>2025</v>
      </c>
      <c r="E4551" s="56">
        <v>1</v>
      </c>
      <c r="F4551" s="58" t="s">
        <v>1049</v>
      </c>
      <c r="G4551" s="57" t="s">
        <v>46</v>
      </c>
      <c r="H4551" s="58" t="s">
        <v>70</v>
      </c>
      <c r="I4551" s="59" t="s">
        <v>42</v>
      </c>
      <c r="J4551" s="96">
        <v>238.25</v>
      </c>
      <c r="K4551" s="60">
        <f t="shared" si="109"/>
        <v>238.25</v>
      </c>
      <c r="L4551" s="60"/>
      <c r="M4551" s="55" t="s">
        <v>51</v>
      </c>
      <c r="N4551" s="60">
        <f t="shared" si="106"/>
        <v>238.25</v>
      </c>
      <c r="O4551" s="54">
        <v>46014</v>
      </c>
      <c r="P4551" s="97">
        <v>43459</v>
      </c>
      <c r="R4551" t="str">
        <f t="shared" si="110"/>
        <v>Dez/25</v>
      </c>
    </row>
    <row r="4552" spans="2:18" ht="15.75" customHeight="1">
      <c r="B4552" s="54">
        <v>46000</v>
      </c>
      <c r="C4552" s="55" t="s">
        <v>272</v>
      </c>
      <c r="D4552" s="55">
        <v>2025</v>
      </c>
      <c r="E4552" s="56">
        <v>1</v>
      </c>
      <c r="F4552" s="58" t="s">
        <v>172</v>
      </c>
      <c r="G4552" s="57" t="s">
        <v>46</v>
      </c>
      <c r="H4552" s="58" t="s">
        <v>594</v>
      </c>
      <c r="I4552" s="59" t="s">
        <v>42</v>
      </c>
      <c r="J4552" s="96">
        <v>20.93</v>
      </c>
      <c r="K4552" s="60">
        <f t="shared" si="109"/>
        <v>20.93</v>
      </c>
      <c r="L4552" s="60"/>
      <c r="M4552" s="55" t="s">
        <v>51</v>
      </c>
      <c r="N4552" s="60">
        <f t="shared" si="106"/>
        <v>20.93</v>
      </c>
      <c r="O4552" s="54">
        <v>46014</v>
      </c>
      <c r="P4552" s="97">
        <v>1066477</v>
      </c>
      <c r="R4552" t="str">
        <f t="shared" si="110"/>
        <v>Dez/25</v>
      </c>
    </row>
    <row r="4553" spans="2:18" ht="15.75" customHeight="1">
      <c r="B4553" s="54">
        <v>46000</v>
      </c>
      <c r="C4553" s="55" t="s">
        <v>272</v>
      </c>
      <c r="D4553" s="55">
        <v>2025</v>
      </c>
      <c r="E4553" s="56">
        <v>1</v>
      </c>
      <c r="F4553" s="58" t="s">
        <v>760</v>
      </c>
      <c r="G4553" s="57" t="s">
        <v>46</v>
      </c>
      <c r="H4553" s="58" t="s">
        <v>594</v>
      </c>
      <c r="I4553" s="59" t="s">
        <v>42</v>
      </c>
      <c r="J4553" s="96">
        <v>115.26</v>
      </c>
      <c r="K4553" s="60">
        <f t="shared" si="109"/>
        <v>115.26</v>
      </c>
      <c r="L4553" s="60"/>
      <c r="M4553" s="55" t="s">
        <v>51</v>
      </c>
      <c r="N4553" s="60">
        <f t="shared" si="106"/>
        <v>115.26</v>
      </c>
      <c r="O4553" s="54">
        <v>46014</v>
      </c>
      <c r="P4553" s="97">
        <v>1066477</v>
      </c>
      <c r="R4553" t="str">
        <f t="shared" si="110"/>
        <v>Dez/25</v>
      </c>
    </row>
    <row r="4554" spans="2:18" ht="15.75" customHeight="1">
      <c r="B4554" s="54">
        <v>46000</v>
      </c>
      <c r="C4554" s="55" t="s">
        <v>272</v>
      </c>
      <c r="D4554" s="55">
        <v>2025</v>
      </c>
      <c r="E4554" s="56">
        <v>1</v>
      </c>
      <c r="F4554" s="58" t="s">
        <v>1139</v>
      </c>
      <c r="G4554" s="57" t="s">
        <v>46</v>
      </c>
      <c r="H4554" s="58" t="s">
        <v>195</v>
      </c>
      <c r="I4554" s="59" t="s">
        <v>42</v>
      </c>
      <c r="J4554" s="96">
        <v>135.24</v>
      </c>
      <c r="K4554" s="60">
        <f t="shared" si="109"/>
        <v>135.24</v>
      </c>
      <c r="L4554" s="60"/>
      <c r="M4554" s="55" t="s">
        <v>51</v>
      </c>
      <c r="N4554" s="60">
        <f t="shared" si="106"/>
        <v>135.24</v>
      </c>
      <c r="O4554" s="54">
        <v>46009</v>
      </c>
      <c r="P4554" s="97">
        <v>326325</v>
      </c>
      <c r="R4554" t="str">
        <f t="shared" si="110"/>
        <v>Dez/25</v>
      </c>
    </row>
    <row r="4555" spans="2:18" ht="15.75" customHeight="1">
      <c r="B4555" s="54">
        <v>46000</v>
      </c>
      <c r="C4555" s="55" t="s">
        <v>272</v>
      </c>
      <c r="D4555" s="55">
        <v>2025</v>
      </c>
      <c r="E4555" s="56">
        <v>3</v>
      </c>
      <c r="F4555" s="58" t="s">
        <v>660</v>
      </c>
      <c r="G4555" s="57" t="s">
        <v>46</v>
      </c>
      <c r="H4555" s="58" t="s">
        <v>195</v>
      </c>
      <c r="I4555" s="59" t="s">
        <v>42</v>
      </c>
      <c r="J4555" s="96">
        <v>231.6</v>
      </c>
      <c r="K4555" s="60">
        <f t="shared" si="109"/>
        <v>694.8</v>
      </c>
      <c r="L4555" s="60"/>
      <c r="M4555" s="55" t="s">
        <v>51</v>
      </c>
      <c r="N4555" s="60">
        <f t="shared" si="106"/>
        <v>694.8</v>
      </c>
      <c r="O4555" s="54">
        <v>46009</v>
      </c>
      <c r="P4555" s="97">
        <v>326325</v>
      </c>
      <c r="R4555" t="str">
        <f t="shared" si="110"/>
        <v>Dez/25</v>
      </c>
    </row>
    <row r="4556" spans="2:18" ht="15.75" customHeight="1">
      <c r="B4556" s="54">
        <v>46000</v>
      </c>
      <c r="C4556" s="55" t="s">
        <v>272</v>
      </c>
      <c r="D4556" s="55">
        <v>2025</v>
      </c>
      <c r="E4556" s="56">
        <v>12</v>
      </c>
      <c r="F4556" s="58" t="s">
        <v>95</v>
      </c>
      <c r="G4556" s="57" t="s">
        <v>40</v>
      </c>
      <c r="H4556" s="58" t="s">
        <v>223</v>
      </c>
      <c r="I4556" s="59" t="s">
        <v>42</v>
      </c>
      <c r="J4556" s="96">
        <v>42</v>
      </c>
      <c r="K4556" s="60">
        <f t="shared" si="109"/>
        <v>504</v>
      </c>
      <c r="L4556" s="60"/>
      <c r="M4556" s="55" t="s">
        <v>43</v>
      </c>
      <c r="N4556" s="60">
        <f t="shared" si="106"/>
        <v>504</v>
      </c>
      <c r="O4556" s="54">
        <v>46007</v>
      </c>
      <c r="P4556" s="97">
        <v>1498010</v>
      </c>
      <c r="R4556" t="str">
        <f t="shared" si="110"/>
        <v>Dez/25</v>
      </c>
    </row>
    <row r="4557" spans="2:18" ht="15.75" customHeight="1">
      <c r="B4557" s="54">
        <v>46000</v>
      </c>
      <c r="C4557" s="55" t="s">
        <v>272</v>
      </c>
      <c r="D4557" s="55">
        <v>2025</v>
      </c>
      <c r="E4557" s="56">
        <v>2</v>
      </c>
      <c r="F4557" s="58" t="s">
        <v>383</v>
      </c>
      <c r="G4557" s="57" t="s">
        <v>40</v>
      </c>
      <c r="H4557" s="58" t="s">
        <v>223</v>
      </c>
      <c r="I4557" s="59" t="s">
        <v>42</v>
      </c>
      <c r="J4557" s="96">
        <v>60</v>
      </c>
      <c r="K4557" s="60">
        <f t="shared" si="109"/>
        <v>120</v>
      </c>
      <c r="L4557" s="60"/>
      <c r="M4557" s="55" t="s">
        <v>43</v>
      </c>
      <c r="N4557" s="60">
        <f t="shared" si="106"/>
        <v>120</v>
      </c>
      <c r="O4557" s="54">
        <v>46007</v>
      </c>
      <c r="P4557" s="97">
        <v>1498010</v>
      </c>
      <c r="R4557" t="str">
        <f t="shared" si="110"/>
        <v>Dez/25</v>
      </c>
    </row>
    <row r="4558" spans="2:18" ht="15.75" customHeight="1">
      <c r="B4558" s="54">
        <v>46000</v>
      </c>
      <c r="C4558" s="55" t="s">
        <v>272</v>
      </c>
      <c r="D4558" s="55">
        <v>2025</v>
      </c>
      <c r="E4558" s="56">
        <v>24</v>
      </c>
      <c r="F4558" s="58" t="s">
        <v>190</v>
      </c>
      <c r="G4558" s="57" t="s">
        <v>96</v>
      </c>
      <c r="H4558" s="58" t="s">
        <v>223</v>
      </c>
      <c r="I4558" s="59" t="s">
        <v>42</v>
      </c>
      <c r="J4558" s="96">
        <v>7</v>
      </c>
      <c r="K4558" s="60">
        <f t="shared" si="109"/>
        <v>168</v>
      </c>
      <c r="L4558" s="60"/>
      <c r="M4558" s="55" t="s">
        <v>43</v>
      </c>
      <c r="N4558" s="60">
        <f t="shared" si="106"/>
        <v>168</v>
      </c>
      <c r="O4558" s="54">
        <v>46007</v>
      </c>
      <c r="P4558" s="97">
        <v>1498010</v>
      </c>
      <c r="R4558" t="str">
        <f t="shared" si="110"/>
        <v>Dez/25</v>
      </c>
    </row>
    <row r="4559" spans="2:18" ht="15.75" customHeight="1">
      <c r="B4559" s="54">
        <v>46000</v>
      </c>
      <c r="C4559" s="55" t="s">
        <v>272</v>
      </c>
      <c r="D4559" s="55">
        <v>2025</v>
      </c>
      <c r="E4559" s="56">
        <v>48</v>
      </c>
      <c r="F4559" s="58" t="s">
        <v>668</v>
      </c>
      <c r="G4559" s="57" t="s">
        <v>96</v>
      </c>
      <c r="H4559" s="58" t="s">
        <v>223</v>
      </c>
      <c r="I4559" s="59" t="s">
        <v>42</v>
      </c>
      <c r="J4559" s="96">
        <v>7</v>
      </c>
      <c r="K4559" s="60">
        <f t="shared" si="109"/>
        <v>336</v>
      </c>
      <c r="L4559" s="60"/>
      <c r="M4559" s="55" t="s">
        <v>43</v>
      </c>
      <c r="N4559" s="60">
        <f t="shared" si="106"/>
        <v>336</v>
      </c>
      <c r="O4559" s="54">
        <v>46007</v>
      </c>
      <c r="P4559" s="97">
        <v>1498010</v>
      </c>
      <c r="R4559" t="str">
        <f t="shared" si="110"/>
        <v>Dez/25</v>
      </c>
    </row>
    <row r="4560" spans="2:18" ht="15.75" customHeight="1">
      <c r="B4560" s="54">
        <v>46000</v>
      </c>
      <c r="C4560" s="55" t="s">
        <v>272</v>
      </c>
      <c r="D4560" s="55">
        <v>2025</v>
      </c>
      <c r="E4560" s="56">
        <v>20</v>
      </c>
      <c r="F4560" s="58" t="s">
        <v>188</v>
      </c>
      <c r="G4560" s="57" t="s">
        <v>96</v>
      </c>
      <c r="H4560" s="58" t="s">
        <v>223</v>
      </c>
      <c r="I4560" s="59" t="s">
        <v>42</v>
      </c>
      <c r="J4560" s="96">
        <v>7</v>
      </c>
      <c r="K4560" s="60">
        <f t="shared" si="109"/>
        <v>140</v>
      </c>
      <c r="L4560" s="60"/>
      <c r="M4560" s="55" t="s">
        <v>43</v>
      </c>
      <c r="N4560" s="60">
        <f t="shared" si="106"/>
        <v>140</v>
      </c>
      <c r="O4560" s="54">
        <v>46007</v>
      </c>
      <c r="P4560" s="97">
        <v>1498010</v>
      </c>
      <c r="R4560" t="str">
        <f t="shared" si="110"/>
        <v>Dez/25</v>
      </c>
    </row>
    <row r="4561" spans="2:18" ht="15.75" customHeight="1">
      <c r="B4561" s="54">
        <v>46000</v>
      </c>
      <c r="C4561" s="55" t="s">
        <v>272</v>
      </c>
      <c r="D4561" s="55">
        <v>2025</v>
      </c>
      <c r="E4561" s="56">
        <v>48</v>
      </c>
      <c r="F4561" s="58" t="s">
        <v>191</v>
      </c>
      <c r="G4561" s="57" t="s">
        <v>96</v>
      </c>
      <c r="H4561" s="58" t="s">
        <v>223</v>
      </c>
      <c r="I4561" s="59" t="s">
        <v>42</v>
      </c>
      <c r="J4561" s="96">
        <v>7</v>
      </c>
      <c r="K4561" s="60">
        <f t="shared" si="109"/>
        <v>336</v>
      </c>
      <c r="L4561" s="60"/>
      <c r="M4561" s="55" t="s">
        <v>43</v>
      </c>
      <c r="N4561" s="60">
        <f t="shared" si="106"/>
        <v>336</v>
      </c>
      <c r="O4561" s="54">
        <v>46007</v>
      </c>
      <c r="P4561" s="97">
        <v>1498010</v>
      </c>
      <c r="R4561" t="str">
        <f t="shared" si="110"/>
        <v>Dez/25</v>
      </c>
    </row>
    <row r="4562" spans="2:18" ht="15.75" customHeight="1">
      <c r="B4562" s="54">
        <v>46000</v>
      </c>
      <c r="C4562" s="55" t="s">
        <v>272</v>
      </c>
      <c r="D4562" s="55">
        <v>2025</v>
      </c>
      <c r="E4562" s="56">
        <v>24</v>
      </c>
      <c r="F4562" s="58" t="s">
        <v>192</v>
      </c>
      <c r="G4562" s="57" t="s">
        <v>96</v>
      </c>
      <c r="H4562" s="58" t="s">
        <v>223</v>
      </c>
      <c r="I4562" s="59" t="s">
        <v>42</v>
      </c>
      <c r="J4562" s="96">
        <v>7</v>
      </c>
      <c r="K4562" s="60">
        <f t="shared" si="109"/>
        <v>168</v>
      </c>
      <c r="L4562" s="60"/>
      <c r="M4562" s="55" t="s">
        <v>43</v>
      </c>
      <c r="N4562" s="60">
        <f t="shared" si="106"/>
        <v>168</v>
      </c>
      <c r="O4562" s="54">
        <v>46007</v>
      </c>
      <c r="P4562" s="97">
        <v>1498010</v>
      </c>
      <c r="R4562" t="str">
        <f t="shared" si="110"/>
        <v>Dez/25</v>
      </c>
    </row>
    <row r="4563" spans="2:18" ht="15.75" customHeight="1">
      <c r="B4563" s="54">
        <v>46000</v>
      </c>
      <c r="C4563" s="55" t="s">
        <v>272</v>
      </c>
      <c r="D4563" s="55">
        <v>2025</v>
      </c>
      <c r="E4563" s="56">
        <v>7</v>
      </c>
      <c r="F4563" s="58" t="s">
        <v>760</v>
      </c>
      <c r="G4563" s="57" t="s">
        <v>46</v>
      </c>
      <c r="H4563" s="58" t="s">
        <v>223</v>
      </c>
      <c r="I4563" s="59" t="s">
        <v>42</v>
      </c>
      <c r="J4563" s="96">
        <v>21</v>
      </c>
      <c r="K4563" s="60">
        <f t="shared" si="109"/>
        <v>147</v>
      </c>
      <c r="L4563" s="60"/>
      <c r="M4563" s="55" t="s">
        <v>43</v>
      </c>
      <c r="N4563" s="60">
        <f t="shared" si="106"/>
        <v>147</v>
      </c>
      <c r="O4563" s="54">
        <v>46007</v>
      </c>
      <c r="P4563" s="97">
        <v>1498010</v>
      </c>
      <c r="R4563" t="str">
        <f t="shared" si="110"/>
        <v>Dez/25</v>
      </c>
    </row>
    <row r="4564" spans="2:18" ht="15.75" customHeight="1">
      <c r="B4564" s="54">
        <v>46000</v>
      </c>
      <c r="C4564" s="55" t="s">
        <v>272</v>
      </c>
      <c r="D4564" s="55">
        <v>2025</v>
      </c>
      <c r="E4564" s="56">
        <v>7</v>
      </c>
      <c r="F4564" s="58" t="s">
        <v>172</v>
      </c>
      <c r="G4564" s="57" t="s">
        <v>46</v>
      </c>
      <c r="H4564" s="58" t="s">
        <v>223</v>
      </c>
      <c r="I4564" s="59" t="s">
        <v>42</v>
      </c>
      <c r="J4564" s="96">
        <v>22</v>
      </c>
      <c r="K4564" s="60">
        <f t="shared" si="109"/>
        <v>154</v>
      </c>
      <c r="L4564" s="60"/>
      <c r="M4564" s="55" t="s">
        <v>43</v>
      </c>
      <c r="N4564" s="60">
        <f t="shared" si="106"/>
        <v>154</v>
      </c>
      <c r="O4564" s="54">
        <v>46007</v>
      </c>
      <c r="P4564" s="97">
        <v>1498010</v>
      </c>
      <c r="R4564" t="str">
        <f t="shared" si="110"/>
        <v>Dez/25</v>
      </c>
    </row>
    <row r="4565" spans="2:18" ht="15.75" customHeight="1">
      <c r="B4565" s="54">
        <v>46000</v>
      </c>
      <c r="C4565" s="55" t="s">
        <v>272</v>
      </c>
      <c r="D4565" s="55">
        <v>2025</v>
      </c>
      <c r="E4565" s="56">
        <v>5</v>
      </c>
      <c r="F4565" s="58" t="s">
        <v>173</v>
      </c>
      <c r="G4565" s="57" t="s">
        <v>46</v>
      </c>
      <c r="H4565" s="58" t="s">
        <v>223</v>
      </c>
      <c r="I4565" s="59" t="s">
        <v>42</v>
      </c>
      <c r="J4565" s="96">
        <v>21</v>
      </c>
      <c r="K4565" s="60">
        <f t="shared" si="109"/>
        <v>105</v>
      </c>
      <c r="L4565" s="60"/>
      <c r="M4565" s="55" t="s">
        <v>43</v>
      </c>
      <c r="N4565" s="60">
        <f t="shared" si="106"/>
        <v>105</v>
      </c>
      <c r="O4565" s="54">
        <v>46007</v>
      </c>
      <c r="P4565" s="97">
        <v>1498010</v>
      </c>
      <c r="R4565" t="str">
        <f t="shared" si="110"/>
        <v>Dez/25</v>
      </c>
    </row>
    <row r="4566" spans="2:18" ht="15.75" customHeight="1">
      <c r="B4566" s="54">
        <v>46000</v>
      </c>
      <c r="C4566" s="55" t="s">
        <v>272</v>
      </c>
      <c r="D4566" s="55">
        <v>2025</v>
      </c>
      <c r="E4566" s="56">
        <v>3</v>
      </c>
      <c r="F4566" s="58" t="s">
        <v>99</v>
      </c>
      <c r="G4566" s="57" t="s">
        <v>40</v>
      </c>
      <c r="H4566" s="58" t="s">
        <v>223</v>
      </c>
      <c r="I4566" s="59" t="s">
        <v>42</v>
      </c>
      <c r="J4566" s="96">
        <v>110</v>
      </c>
      <c r="K4566" s="60">
        <f t="shared" si="109"/>
        <v>330</v>
      </c>
      <c r="L4566" s="60"/>
      <c r="M4566" s="55" t="s">
        <v>43</v>
      </c>
      <c r="N4566" s="60">
        <f t="shared" si="106"/>
        <v>330</v>
      </c>
      <c r="O4566" s="54">
        <v>46007</v>
      </c>
      <c r="P4566" s="97">
        <v>1498010</v>
      </c>
      <c r="R4566" t="str">
        <f t="shared" si="110"/>
        <v>Dez/25</v>
      </c>
    </row>
    <row r="4567" spans="2:18" ht="15.75" customHeight="1">
      <c r="B4567" s="54">
        <v>46000</v>
      </c>
      <c r="C4567" s="55" t="s">
        <v>272</v>
      </c>
      <c r="D4567" s="55">
        <v>2025</v>
      </c>
      <c r="E4567" s="56">
        <v>7</v>
      </c>
      <c r="F4567" s="58" t="s">
        <v>64</v>
      </c>
      <c r="G4567" s="57" t="s">
        <v>46</v>
      </c>
      <c r="H4567" s="58" t="s">
        <v>65</v>
      </c>
      <c r="I4567" s="59" t="s">
        <v>42</v>
      </c>
      <c r="J4567" s="96">
        <v>32.99</v>
      </c>
      <c r="K4567" s="60">
        <f t="shared" si="109"/>
        <v>230.93</v>
      </c>
      <c r="L4567" s="60"/>
      <c r="M4567" s="55" t="s">
        <v>51</v>
      </c>
      <c r="N4567" s="60">
        <f t="shared" si="106"/>
        <v>230.93</v>
      </c>
      <c r="O4567" s="54">
        <v>46006</v>
      </c>
      <c r="P4567" s="97">
        <v>26833</v>
      </c>
      <c r="R4567" t="str">
        <f t="shared" si="110"/>
        <v>Dez/25</v>
      </c>
    </row>
    <row r="4568" spans="2:18" ht="15.75" customHeight="1">
      <c r="B4568" s="54">
        <v>46000</v>
      </c>
      <c r="C4568" s="55" t="s">
        <v>272</v>
      </c>
      <c r="D4568" s="55">
        <v>2025</v>
      </c>
      <c r="E4568" s="56">
        <v>2</v>
      </c>
      <c r="F4568" s="58" t="s">
        <v>66</v>
      </c>
      <c r="G4568" s="57" t="s">
        <v>46</v>
      </c>
      <c r="H4568" s="58" t="s">
        <v>65</v>
      </c>
      <c r="I4568" s="59" t="s">
        <v>42</v>
      </c>
      <c r="J4568" s="96">
        <v>27.99</v>
      </c>
      <c r="K4568" s="60">
        <f t="shared" si="109"/>
        <v>55.98</v>
      </c>
      <c r="L4568" s="60"/>
      <c r="M4568" s="55" t="s">
        <v>51</v>
      </c>
      <c r="N4568" s="60">
        <f t="shared" si="106"/>
        <v>55.98</v>
      </c>
      <c r="O4568" s="54">
        <v>46006</v>
      </c>
      <c r="P4568" s="97">
        <v>26833</v>
      </c>
      <c r="R4568" t="str">
        <f t="shared" si="110"/>
        <v>Dez/25</v>
      </c>
    </row>
    <row r="4569" spans="2:18" ht="15.75" customHeight="1">
      <c r="B4569" s="54">
        <v>46000</v>
      </c>
      <c r="C4569" s="55" t="s">
        <v>272</v>
      </c>
      <c r="D4569" s="55">
        <v>2025</v>
      </c>
      <c r="E4569" s="56">
        <v>2</v>
      </c>
      <c r="F4569" s="58" t="s">
        <v>1201</v>
      </c>
      <c r="G4569" s="57" t="s">
        <v>46</v>
      </c>
      <c r="H4569" s="58" t="s">
        <v>65</v>
      </c>
      <c r="I4569" s="59" t="s">
        <v>42</v>
      </c>
      <c r="J4569" s="96">
        <v>29.99</v>
      </c>
      <c r="K4569" s="60">
        <f t="shared" si="109"/>
        <v>59.98</v>
      </c>
      <c r="L4569" s="60"/>
      <c r="M4569" s="55" t="s">
        <v>51</v>
      </c>
      <c r="N4569" s="60">
        <f t="shared" si="106"/>
        <v>59.98</v>
      </c>
      <c r="O4569" s="54">
        <v>46006</v>
      </c>
      <c r="P4569" s="97">
        <v>26833</v>
      </c>
      <c r="R4569" t="str">
        <f t="shared" si="110"/>
        <v>Dez/25</v>
      </c>
    </row>
    <row r="4570" spans="2:18" ht="15.75" customHeight="1">
      <c r="B4570" s="54">
        <v>46000</v>
      </c>
      <c r="C4570" s="55" t="s">
        <v>272</v>
      </c>
      <c r="D4570" s="55">
        <v>2025</v>
      </c>
      <c r="E4570" s="56">
        <v>2</v>
      </c>
      <c r="F4570" s="58" t="s">
        <v>1036</v>
      </c>
      <c r="G4570" s="57" t="s">
        <v>46</v>
      </c>
      <c r="H4570" s="58" t="s">
        <v>65</v>
      </c>
      <c r="I4570" s="59" t="s">
        <v>42</v>
      </c>
      <c r="J4570" s="96">
        <v>35.99</v>
      </c>
      <c r="K4570" s="60">
        <f t="shared" si="109"/>
        <v>71.98</v>
      </c>
      <c r="L4570" s="60"/>
      <c r="M4570" s="55" t="s">
        <v>51</v>
      </c>
      <c r="N4570" s="60">
        <f t="shared" si="106"/>
        <v>71.98</v>
      </c>
      <c r="O4570" s="54">
        <v>46006</v>
      </c>
      <c r="P4570" s="97">
        <v>26833</v>
      </c>
      <c r="R4570" t="str">
        <f t="shared" si="110"/>
        <v>Dez/25</v>
      </c>
    </row>
    <row r="4571" spans="2:18" ht="15.75" customHeight="1">
      <c r="B4571" s="54">
        <v>46000</v>
      </c>
      <c r="C4571" s="55" t="s">
        <v>272</v>
      </c>
      <c r="D4571" s="55">
        <v>2025</v>
      </c>
      <c r="E4571" s="56">
        <v>3</v>
      </c>
      <c r="F4571" s="58" t="s">
        <v>1035</v>
      </c>
      <c r="G4571" s="57" t="s">
        <v>46</v>
      </c>
      <c r="H4571" s="58" t="s">
        <v>220</v>
      </c>
      <c r="I4571" s="59" t="s">
        <v>42</v>
      </c>
      <c r="J4571" s="96">
        <v>2.8</v>
      </c>
      <c r="K4571" s="60">
        <f t="shared" si="109"/>
        <v>8.3999999999999986</v>
      </c>
      <c r="L4571" s="60"/>
      <c r="M4571" s="55" t="s">
        <v>51</v>
      </c>
      <c r="N4571" s="60">
        <f t="shared" si="106"/>
        <v>8.3999999999999986</v>
      </c>
      <c r="O4571" s="54">
        <v>46006</v>
      </c>
      <c r="P4571" s="97">
        <v>29387</v>
      </c>
      <c r="R4571" t="str">
        <f t="shared" si="110"/>
        <v>Dez/25</v>
      </c>
    </row>
    <row r="4572" spans="2:18" ht="15.75" customHeight="1">
      <c r="B4572" s="54">
        <v>46000</v>
      </c>
      <c r="C4572" s="55" t="s">
        <v>272</v>
      </c>
      <c r="D4572" s="55">
        <v>2025</v>
      </c>
      <c r="E4572" s="56">
        <v>1</v>
      </c>
      <c r="F4572" s="58" t="s">
        <v>1327</v>
      </c>
      <c r="G4572" s="57" t="s">
        <v>46</v>
      </c>
      <c r="H4572" s="58" t="s">
        <v>220</v>
      </c>
      <c r="I4572" s="59" t="s">
        <v>42</v>
      </c>
      <c r="J4572" s="96">
        <v>6.8</v>
      </c>
      <c r="K4572" s="60">
        <f t="shared" si="109"/>
        <v>6.8</v>
      </c>
      <c r="L4572" s="60"/>
      <c r="M4572" s="55" t="s">
        <v>51</v>
      </c>
      <c r="N4572" s="60">
        <f t="shared" si="106"/>
        <v>6.8</v>
      </c>
      <c r="O4572" s="54">
        <v>46006</v>
      </c>
      <c r="P4572" s="97">
        <v>29387</v>
      </c>
      <c r="R4572" t="str">
        <f t="shared" si="110"/>
        <v>Dez/25</v>
      </c>
    </row>
    <row r="4573" spans="2:18" ht="15.75" customHeight="1">
      <c r="B4573" s="54">
        <v>46000</v>
      </c>
      <c r="C4573" s="55" t="s">
        <v>272</v>
      </c>
      <c r="D4573" s="55">
        <v>2025</v>
      </c>
      <c r="E4573" s="56">
        <v>1</v>
      </c>
      <c r="F4573" s="58" t="s">
        <v>1267</v>
      </c>
      <c r="G4573" s="57" t="s">
        <v>46</v>
      </c>
      <c r="H4573" s="58" t="s">
        <v>220</v>
      </c>
      <c r="I4573" s="59" t="s">
        <v>42</v>
      </c>
      <c r="J4573" s="96">
        <v>6</v>
      </c>
      <c r="K4573" s="60">
        <f t="shared" si="109"/>
        <v>6</v>
      </c>
      <c r="L4573" s="60"/>
      <c r="M4573" s="55" t="s">
        <v>51</v>
      </c>
      <c r="N4573" s="60">
        <f t="shared" si="106"/>
        <v>6</v>
      </c>
      <c r="O4573" s="54">
        <v>46006</v>
      </c>
      <c r="P4573" s="97">
        <v>29387</v>
      </c>
      <c r="R4573" t="str">
        <f t="shared" si="110"/>
        <v>Dez/25</v>
      </c>
    </row>
    <row r="4574" spans="2:18" ht="15.75" customHeight="1">
      <c r="B4574" s="54">
        <v>46000</v>
      </c>
      <c r="C4574" s="55" t="s">
        <v>272</v>
      </c>
      <c r="D4574" s="55">
        <v>2025</v>
      </c>
      <c r="E4574" s="56">
        <v>1</v>
      </c>
      <c r="F4574" s="58" t="s">
        <v>391</v>
      </c>
      <c r="G4574" s="57" t="s">
        <v>46</v>
      </c>
      <c r="H4574" s="58" t="s">
        <v>220</v>
      </c>
      <c r="I4574" s="59" t="s">
        <v>42</v>
      </c>
      <c r="J4574" s="96">
        <v>4.25</v>
      </c>
      <c r="K4574" s="60">
        <f t="shared" si="109"/>
        <v>4.25</v>
      </c>
      <c r="L4574" s="60"/>
      <c r="M4574" s="55" t="s">
        <v>51</v>
      </c>
      <c r="N4574" s="60">
        <f t="shared" si="106"/>
        <v>4.25</v>
      </c>
      <c r="O4574" s="54">
        <v>46006</v>
      </c>
      <c r="P4574" s="97">
        <v>29387</v>
      </c>
      <c r="R4574" t="str">
        <f t="shared" si="110"/>
        <v>Dez/25</v>
      </c>
    </row>
    <row r="4575" spans="2:18" ht="15.75" customHeight="1">
      <c r="B4575" s="54">
        <v>46000</v>
      </c>
      <c r="C4575" s="55" t="s">
        <v>272</v>
      </c>
      <c r="D4575" s="55">
        <v>2025</v>
      </c>
      <c r="E4575" s="56">
        <v>1</v>
      </c>
      <c r="F4575" s="58" t="s">
        <v>836</v>
      </c>
      <c r="G4575" s="57" t="s">
        <v>46</v>
      </c>
      <c r="H4575" s="58" t="s">
        <v>220</v>
      </c>
      <c r="I4575" s="59" t="s">
        <v>42</v>
      </c>
      <c r="J4575" s="96">
        <v>3.5</v>
      </c>
      <c r="K4575" s="60">
        <f t="shared" si="109"/>
        <v>3.5</v>
      </c>
      <c r="L4575" s="60"/>
      <c r="M4575" s="55" t="s">
        <v>51</v>
      </c>
      <c r="N4575" s="60">
        <f t="shared" si="106"/>
        <v>3.5</v>
      </c>
      <c r="O4575" s="54">
        <v>46006</v>
      </c>
      <c r="P4575" s="97">
        <v>29387</v>
      </c>
      <c r="R4575" t="str">
        <f t="shared" si="110"/>
        <v>Dez/25</v>
      </c>
    </row>
    <row r="4576" spans="2:18" ht="15.75" customHeight="1">
      <c r="B4576" s="54">
        <v>46000</v>
      </c>
      <c r="C4576" s="55" t="s">
        <v>272</v>
      </c>
      <c r="D4576" s="55">
        <v>2025</v>
      </c>
      <c r="E4576" s="56">
        <v>2</v>
      </c>
      <c r="F4576" s="58" t="s">
        <v>985</v>
      </c>
      <c r="G4576" s="57" t="s">
        <v>46</v>
      </c>
      <c r="H4576" s="58" t="s">
        <v>220</v>
      </c>
      <c r="I4576" s="59" t="s">
        <v>42</v>
      </c>
      <c r="J4576" s="96">
        <v>3.5</v>
      </c>
      <c r="K4576" s="60">
        <f t="shared" si="109"/>
        <v>7</v>
      </c>
      <c r="L4576" s="60"/>
      <c r="M4576" s="55" t="s">
        <v>51</v>
      </c>
      <c r="N4576" s="60">
        <f t="shared" si="106"/>
        <v>7</v>
      </c>
      <c r="O4576" s="54">
        <v>46006</v>
      </c>
      <c r="P4576" s="97">
        <v>29387</v>
      </c>
      <c r="R4576" t="str">
        <f t="shared" si="110"/>
        <v>Dez/25</v>
      </c>
    </row>
    <row r="4577" spans="2:18" ht="15.75" customHeight="1">
      <c r="B4577" s="54">
        <v>46000</v>
      </c>
      <c r="C4577" s="55" t="s">
        <v>272</v>
      </c>
      <c r="D4577" s="55">
        <v>2025</v>
      </c>
      <c r="E4577" s="56">
        <v>1</v>
      </c>
      <c r="F4577" s="58" t="s">
        <v>39</v>
      </c>
      <c r="G4577" s="57" t="s">
        <v>40</v>
      </c>
      <c r="H4577" s="58" t="s">
        <v>1328</v>
      </c>
      <c r="I4577" s="59" t="s">
        <v>42</v>
      </c>
      <c r="J4577" s="96">
        <v>333</v>
      </c>
      <c r="K4577" s="60">
        <f t="shared" si="109"/>
        <v>333</v>
      </c>
      <c r="L4577" s="60"/>
      <c r="M4577" s="55" t="s">
        <v>43</v>
      </c>
      <c r="N4577" s="60">
        <f t="shared" si="106"/>
        <v>333</v>
      </c>
      <c r="O4577" s="54">
        <v>46000</v>
      </c>
      <c r="P4577" s="97">
        <v>0</v>
      </c>
      <c r="R4577" t="str">
        <f t="shared" si="110"/>
        <v>Dez/25</v>
      </c>
    </row>
    <row r="4578" spans="2:18" ht="15.75" customHeight="1">
      <c r="B4578" s="54">
        <v>46001</v>
      </c>
      <c r="C4578" s="55" t="s">
        <v>272</v>
      </c>
      <c r="D4578" s="55">
        <v>2025</v>
      </c>
      <c r="E4578" s="56">
        <v>2</v>
      </c>
      <c r="F4578" s="58" t="s">
        <v>715</v>
      </c>
      <c r="G4578" s="57" t="s">
        <v>40</v>
      </c>
      <c r="H4578" s="58" t="s">
        <v>91</v>
      </c>
      <c r="I4578" s="59" t="s">
        <v>42</v>
      </c>
      <c r="J4578" s="96">
        <v>275</v>
      </c>
      <c r="K4578" s="60">
        <f t="shared" si="109"/>
        <v>550</v>
      </c>
      <c r="L4578" s="60"/>
      <c r="M4578" s="55" t="s">
        <v>51</v>
      </c>
      <c r="N4578" s="60">
        <f t="shared" si="106"/>
        <v>550</v>
      </c>
      <c r="O4578" s="54">
        <v>46015</v>
      </c>
      <c r="P4578" s="97">
        <v>11507</v>
      </c>
      <c r="R4578" t="str">
        <f t="shared" si="110"/>
        <v>Dez/25</v>
      </c>
    </row>
    <row r="4579" spans="2:18" ht="15.75" customHeight="1">
      <c r="B4579" s="54">
        <v>46001</v>
      </c>
      <c r="C4579" s="55" t="s">
        <v>272</v>
      </c>
      <c r="D4579" s="55">
        <v>2025</v>
      </c>
      <c r="E4579" s="56">
        <v>6</v>
      </c>
      <c r="F4579" s="58" t="s">
        <v>64</v>
      </c>
      <c r="G4579" s="57" t="s">
        <v>46</v>
      </c>
      <c r="H4579" s="58" t="s">
        <v>65</v>
      </c>
      <c r="I4579" s="59" t="s">
        <v>42</v>
      </c>
      <c r="J4579" s="96">
        <v>32.99</v>
      </c>
      <c r="K4579" s="60">
        <f t="shared" si="109"/>
        <v>197.94</v>
      </c>
      <c r="L4579" s="60"/>
      <c r="M4579" s="55" t="s">
        <v>43</v>
      </c>
      <c r="N4579" s="60">
        <f t="shared" si="106"/>
        <v>197.94</v>
      </c>
      <c r="O4579" s="54">
        <v>46006</v>
      </c>
      <c r="P4579" s="97">
        <v>26870</v>
      </c>
      <c r="R4579" t="str">
        <f t="shared" si="110"/>
        <v>Dez/25</v>
      </c>
    </row>
    <row r="4580" spans="2:18" ht="15.75" customHeight="1">
      <c r="B4580" s="54">
        <v>46001</v>
      </c>
      <c r="C4580" s="55" t="s">
        <v>272</v>
      </c>
      <c r="D4580" s="55">
        <v>2025</v>
      </c>
      <c r="E4580" s="56">
        <v>2</v>
      </c>
      <c r="F4580" s="58" t="s">
        <v>66</v>
      </c>
      <c r="G4580" s="57" t="s">
        <v>46</v>
      </c>
      <c r="H4580" s="58" t="s">
        <v>65</v>
      </c>
      <c r="I4580" s="59" t="s">
        <v>42</v>
      </c>
      <c r="J4580" s="96">
        <v>27.99</v>
      </c>
      <c r="K4580" s="60">
        <f t="shared" si="109"/>
        <v>55.98</v>
      </c>
      <c r="L4580" s="60"/>
      <c r="M4580" s="55" t="s">
        <v>43</v>
      </c>
      <c r="N4580" s="60">
        <f t="shared" si="106"/>
        <v>55.98</v>
      </c>
      <c r="O4580" s="54">
        <v>46006</v>
      </c>
      <c r="P4580" s="97">
        <v>26870</v>
      </c>
      <c r="R4580" t="str">
        <f t="shared" si="110"/>
        <v>Dez/25</v>
      </c>
    </row>
    <row r="4581" spans="2:18" ht="15.75" customHeight="1">
      <c r="B4581" s="54">
        <v>46001</v>
      </c>
      <c r="C4581" s="55" t="s">
        <v>272</v>
      </c>
      <c r="D4581" s="55">
        <v>2025</v>
      </c>
      <c r="E4581" s="56">
        <v>4</v>
      </c>
      <c r="F4581" s="58" t="s">
        <v>1201</v>
      </c>
      <c r="G4581" s="57" t="s">
        <v>46</v>
      </c>
      <c r="H4581" s="58" t="s">
        <v>65</v>
      </c>
      <c r="I4581" s="59" t="s">
        <v>42</v>
      </c>
      <c r="J4581" s="96">
        <v>29.99</v>
      </c>
      <c r="K4581" s="60">
        <f t="shared" si="109"/>
        <v>119.96</v>
      </c>
      <c r="L4581" s="60"/>
      <c r="M4581" s="55" t="s">
        <v>43</v>
      </c>
      <c r="N4581" s="60">
        <f t="shared" si="106"/>
        <v>119.96</v>
      </c>
      <c r="O4581" s="54">
        <v>46006</v>
      </c>
      <c r="P4581" s="97">
        <v>26870</v>
      </c>
      <c r="R4581" t="str">
        <f t="shared" si="110"/>
        <v>Dez/25</v>
      </c>
    </row>
    <row r="4582" spans="2:18" ht="15.75" customHeight="1">
      <c r="B4582" s="54">
        <v>46001</v>
      </c>
      <c r="C4582" s="55" t="s">
        <v>272</v>
      </c>
      <c r="D4582" s="55">
        <v>2025</v>
      </c>
      <c r="E4582" s="56">
        <v>1</v>
      </c>
      <c r="F4582" s="58" t="s">
        <v>1036</v>
      </c>
      <c r="G4582" s="57" t="s">
        <v>46</v>
      </c>
      <c r="H4582" s="58" t="s">
        <v>65</v>
      </c>
      <c r="I4582" s="59" t="s">
        <v>42</v>
      </c>
      <c r="J4582" s="96">
        <v>35.99</v>
      </c>
      <c r="K4582" s="60">
        <f t="shared" si="109"/>
        <v>35.99</v>
      </c>
      <c r="L4582" s="60"/>
      <c r="M4582" s="55" t="s">
        <v>43</v>
      </c>
      <c r="N4582" s="60">
        <f t="shared" si="106"/>
        <v>35.99</v>
      </c>
      <c r="O4582" s="54">
        <v>46006</v>
      </c>
      <c r="P4582" s="97">
        <v>26870</v>
      </c>
      <c r="R4582" t="str">
        <f t="shared" si="110"/>
        <v>Dez/25</v>
      </c>
    </row>
    <row r="4583" spans="2:18" ht="15.75" customHeight="1">
      <c r="B4583" s="54">
        <v>46001</v>
      </c>
      <c r="C4583" s="55" t="s">
        <v>272</v>
      </c>
      <c r="D4583" s="55">
        <v>2025</v>
      </c>
      <c r="E4583" s="56">
        <v>3</v>
      </c>
      <c r="F4583" s="58" t="s">
        <v>916</v>
      </c>
      <c r="G4583" s="57" t="s">
        <v>40</v>
      </c>
      <c r="H4583" s="58" t="s">
        <v>667</v>
      </c>
      <c r="I4583" s="59" t="s">
        <v>42</v>
      </c>
      <c r="J4583" s="96">
        <v>48.99</v>
      </c>
      <c r="K4583" s="60">
        <f t="shared" si="109"/>
        <v>146.97</v>
      </c>
      <c r="L4583" s="60"/>
      <c r="M4583" s="55" t="s">
        <v>43</v>
      </c>
      <c r="N4583" s="60">
        <f t="shared" si="106"/>
        <v>146.97</v>
      </c>
      <c r="O4583" s="54">
        <v>46015</v>
      </c>
      <c r="P4583" s="55">
        <v>587424</v>
      </c>
      <c r="R4583" t="str">
        <f t="shared" si="110"/>
        <v>Dez/25</v>
      </c>
    </row>
    <row r="4584" spans="2:18" ht="15.75" customHeight="1">
      <c r="B4584" s="54">
        <v>46001</v>
      </c>
      <c r="C4584" s="55" t="s">
        <v>272</v>
      </c>
      <c r="D4584" s="55">
        <v>2025</v>
      </c>
      <c r="E4584" s="56">
        <v>2</v>
      </c>
      <c r="F4584" s="58" t="s">
        <v>89</v>
      </c>
      <c r="G4584" s="57" t="s">
        <v>40</v>
      </c>
      <c r="H4584" s="58" t="s">
        <v>667</v>
      </c>
      <c r="I4584" s="59" t="s">
        <v>42</v>
      </c>
      <c r="J4584" s="96">
        <v>48.99</v>
      </c>
      <c r="K4584" s="60">
        <f t="shared" si="109"/>
        <v>97.98</v>
      </c>
      <c r="L4584" s="60"/>
      <c r="M4584" s="55" t="s">
        <v>43</v>
      </c>
      <c r="N4584" s="60">
        <f t="shared" si="106"/>
        <v>97.98</v>
      </c>
      <c r="O4584" s="54">
        <v>46015</v>
      </c>
      <c r="P4584" s="55">
        <v>587424</v>
      </c>
      <c r="R4584" t="str">
        <f t="shared" si="110"/>
        <v>Dez/25</v>
      </c>
    </row>
    <row r="4585" spans="2:18" ht="15.75" customHeight="1">
      <c r="B4585" s="54">
        <v>46001</v>
      </c>
      <c r="C4585" s="55" t="s">
        <v>272</v>
      </c>
      <c r="D4585" s="55">
        <v>2025</v>
      </c>
      <c r="E4585" s="56">
        <v>6</v>
      </c>
      <c r="F4585" s="58" t="s">
        <v>87</v>
      </c>
      <c r="G4585" s="57" t="s">
        <v>40</v>
      </c>
      <c r="H4585" s="58" t="s">
        <v>667</v>
      </c>
      <c r="I4585" s="59" t="s">
        <v>42</v>
      </c>
      <c r="J4585" s="96">
        <v>48.99</v>
      </c>
      <c r="K4585" s="60">
        <f t="shared" si="109"/>
        <v>293.94</v>
      </c>
      <c r="L4585" s="60"/>
      <c r="M4585" s="55" t="s">
        <v>43</v>
      </c>
      <c r="N4585" s="60">
        <f t="shared" si="106"/>
        <v>293.94</v>
      </c>
      <c r="O4585" s="54">
        <v>46015</v>
      </c>
      <c r="P4585" s="55">
        <v>587424</v>
      </c>
      <c r="R4585" t="str">
        <f t="shared" si="110"/>
        <v>Dez/25</v>
      </c>
    </row>
    <row r="4586" spans="2:18" ht="15.75" customHeight="1">
      <c r="B4586" s="54">
        <v>46001</v>
      </c>
      <c r="C4586" s="55" t="s">
        <v>272</v>
      </c>
      <c r="D4586" s="55">
        <v>2025</v>
      </c>
      <c r="E4586" s="56">
        <v>6</v>
      </c>
      <c r="F4586" s="58" t="s">
        <v>88</v>
      </c>
      <c r="G4586" s="57" t="s">
        <v>40</v>
      </c>
      <c r="H4586" s="58" t="s">
        <v>667</v>
      </c>
      <c r="I4586" s="59" t="s">
        <v>42</v>
      </c>
      <c r="J4586" s="96">
        <v>48.99</v>
      </c>
      <c r="K4586" s="60">
        <f t="shared" si="109"/>
        <v>293.94</v>
      </c>
      <c r="L4586" s="60"/>
      <c r="M4586" s="55" t="s">
        <v>43</v>
      </c>
      <c r="N4586" s="60">
        <f t="shared" si="106"/>
        <v>293.94</v>
      </c>
      <c r="O4586" s="54">
        <v>46015</v>
      </c>
      <c r="P4586" s="55">
        <v>587424</v>
      </c>
      <c r="R4586" t="str">
        <f t="shared" si="110"/>
        <v>Dez/25</v>
      </c>
    </row>
    <row r="4587" spans="2:18" ht="15.75" customHeight="1">
      <c r="B4587" s="54">
        <v>46001</v>
      </c>
      <c r="C4587" s="55" t="s">
        <v>272</v>
      </c>
      <c r="D4587" s="55">
        <v>2025</v>
      </c>
      <c r="E4587" s="56">
        <v>36</v>
      </c>
      <c r="F4587" s="58" t="s">
        <v>659</v>
      </c>
      <c r="G4587" s="57" t="s">
        <v>40</v>
      </c>
      <c r="H4587" s="58" t="s">
        <v>667</v>
      </c>
      <c r="I4587" s="59" t="s">
        <v>42</v>
      </c>
      <c r="J4587" s="96">
        <v>9.5</v>
      </c>
      <c r="K4587" s="60">
        <f t="shared" si="109"/>
        <v>342</v>
      </c>
      <c r="L4587" s="60"/>
      <c r="M4587" s="55" t="s">
        <v>43</v>
      </c>
      <c r="N4587" s="60">
        <f t="shared" si="106"/>
        <v>342</v>
      </c>
      <c r="O4587" s="54">
        <v>46015</v>
      </c>
      <c r="P4587" s="55">
        <v>587424</v>
      </c>
      <c r="R4587" t="str">
        <f t="shared" si="110"/>
        <v>Dez/25</v>
      </c>
    </row>
    <row r="4588" spans="2:18" ht="15.75" customHeight="1">
      <c r="B4588" s="54">
        <v>46001</v>
      </c>
      <c r="C4588" s="55" t="s">
        <v>272</v>
      </c>
      <c r="D4588" s="55">
        <v>2025</v>
      </c>
      <c r="E4588" s="56">
        <v>36</v>
      </c>
      <c r="F4588" s="58" t="s">
        <v>659</v>
      </c>
      <c r="G4588" s="57" t="s">
        <v>40</v>
      </c>
      <c r="H4588" s="58" t="s">
        <v>667</v>
      </c>
      <c r="I4588" s="59" t="s">
        <v>42</v>
      </c>
      <c r="J4588" s="96">
        <v>9.5</v>
      </c>
      <c r="K4588" s="60">
        <f t="shared" si="109"/>
        <v>342</v>
      </c>
      <c r="L4588" s="60"/>
      <c r="M4588" s="55" t="s">
        <v>43</v>
      </c>
      <c r="N4588" s="60">
        <f t="shared" si="106"/>
        <v>342</v>
      </c>
      <c r="O4588" s="54">
        <v>46015</v>
      </c>
      <c r="P4588" s="97">
        <v>587373</v>
      </c>
      <c r="R4588" t="str">
        <f t="shared" si="110"/>
        <v>Dez/25</v>
      </c>
    </row>
    <row r="4589" spans="2:18" ht="15.75" customHeight="1">
      <c r="B4589" s="54">
        <v>46001</v>
      </c>
      <c r="C4589" s="55" t="s">
        <v>272</v>
      </c>
      <c r="D4589" s="55">
        <v>2025</v>
      </c>
      <c r="E4589" s="56">
        <v>1</v>
      </c>
      <c r="F4589" s="58" t="s">
        <v>536</v>
      </c>
      <c r="G4589" s="57" t="s">
        <v>46</v>
      </c>
      <c r="H4589" s="58" t="s">
        <v>1173</v>
      </c>
      <c r="I4589" s="59" t="s">
        <v>42</v>
      </c>
      <c r="J4589" s="96">
        <v>31.5</v>
      </c>
      <c r="K4589" s="60">
        <f t="shared" si="109"/>
        <v>31.5</v>
      </c>
      <c r="L4589" s="60"/>
      <c r="M4589" s="55" t="s">
        <v>51</v>
      </c>
      <c r="N4589" s="60">
        <f t="shared" si="106"/>
        <v>31.5</v>
      </c>
      <c r="O4589" s="54">
        <v>46001</v>
      </c>
      <c r="P4589" s="97">
        <v>34359</v>
      </c>
      <c r="R4589" t="str">
        <f t="shared" si="110"/>
        <v>Dez/25</v>
      </c>
    </row>
    <row r="4590" spans="2:18" ht="15.75" customHeight="1">
      <c r="B4590" s="54">
        <v>46001</v>
      </c>
      <c r="C4590" s="55" t="s">
        <v>272</v>
      </c>
      <c r="D4590" s="55">
        <v>2025</v>
      </c>
      <c r="E4590" s="56">
        <v>1</v>
      </c>
      <c r="F4590" s="58" t="s">
        <v>1329</v>
      </c>
      <c r="G4590" s="57" t="s">
        <v>46</v>
      </c>
      <c r="H4590" s="58" t="s">
        <v>1173</v>
      </c>
      <c r="I4590" s="59" t="s">
        <v>42</v>
      </c>
      <c r="J4590" s="96">
        <v>38.1</v>
      </c>
      <c r="K4590" s="60">
        <f t="shared" si="109"/>
        <v>38.1</v>
      </c>
      <c r="L4590" s="60"/>
      <c r="M4590" s="55" t="s">
        <v>51</v>
      </c>
      <c r="N4590" s="60">
        <f t="shared" si="106"/>
        <v>38.1</v>
      </c>
      <c r="O4590" s="54">
        <v>46001</v>
      </c>
      <c r="P4590" s="97">
        <v>34359</v>
      </c>
      <c r="R4590" t="str">
        <f t="shared" si="110"/>
        <v>Dez/25</v>
      </c>
    </row>
    <row r="4591" spans="2:18" ht="15.75" customHeight="1">
      <c r="B4591" s="54">
        <v>46001</v>
      </c>
      <c r="C4591" s="55" t="s">
        <v>272</v>
      </c>
      <c r="D4591" s="55">
        <v>2025</v>
      </c>
      <c r="E4591" s="56">
        <v>1</v>
      </c>
      <c r="F4591" s="58" t="s">
        <v>1139</v>
      </c>
      <c r="G4591" s="57" t="s">
        <v>46</v>
      </c>
      <c r="H4591" s="58" t="s">
        <v>195</v>
      </c>
      <c r="I4591" s="59" t="s">
        <v>42</v>
      </c>
      <c r="J4591" s="96">
        <v>135.24</v>
      </c>
      <c r="K4591" s="60">
        <f t="shared" si="109"/>
        <v>135.24</v>
      </c>
      <c r="L4591" s="60"/>
      <c r="M4591" s="55" t="s">
        <v>51</v>
      </c>
      <c r="N4591" s="60">
        <f t="shared" si="106"/>
        <v>135.24</v>
      </c>
      <c r="O4591" s="54">
        <v>46009</v>
      </c>
      <c r="P4591" s="97">
        <v>326325</v>
      </c>
      <c r="R4591" t="str">
        <f t="shared" si="110"/>
        <v>Dez/25</v>
      </c>
    </row>
    <row r="4592" spans="2:18" ht="15.75" customHeight="1">
      <c r="B4592" s="54">
        <v>46001</v>
      </c>
      <c r="C4592" s="55" t="s">
        <v>272</v>
      </c>
      <c r="D4592" s="55">
        <v>2025</v>
      </c>
      <c r="E4592" s="56">
        <v>3</v>
      </c>
      <c r="F4592" s="58" t="s">
        <v>820</v>
      </c>
      <c r="G4592" s="57" t="s">
        <v>46</v>
      </c>
      <c r="H4592" s="58" t="s">
        <v>195</v>
      </c>
      <c r="I4592" s="59" t="s">
        <v>42</v>
      </c>
      <c r="J4592" s="96">
        <v>231.6</v>
      </c>
      <c r="K4592" s="60">
        <f t="shared" si="109"/>
        <v>694.8</v>
      </c>
      <c r="L4592" s="60"/>
      <c r="M4592" s="55" t="s">
        <v>51</v>
      </c>
      <c r="N4592" s="60">
        <f t="shared" si="106"/>
        <v>694.8</v>
      </c>
      <c r="O4592" s="54">
        <v>46009</v>
      </c>
      <c r="P4592" s="97">
        <v>326325</v>
      </c>
      <c r="R4592" t="str">
        <f t="shared" si="110"/>
        <v>Dez/25</v>
      </c>
    </row>
    <row r="4593" spans="2:18" ht="15.75" customHeight="1">
      <c r="B4593" s="54">
        <v>46002</v>
      </c>
      <c r="C4593" s="55" t="s">
        <v>272</v>
      </c>
      <c r="D4593" s="55">
        <v>2025</v>
      </c>
      <c r="E4593" s="56">
        <v>6.72</v>
      </c>
      <c r="F4593" s="58" t="s">
        <v>488</v>
      </c>
      <c r="G4593" s="57" t="s">
        <v>46</v>
      </c>
      <c r="H4593" s="58" t="s">
        <v>250</v>
      </c>
      <c r="I4593" s="59" t="s">
        <v>42</v>
      </c>
      <c r="J4593" s="96">
        <v>32.172600000000003</v>
      </c>
      <c r="K4593" s="60">
        <f t="shared" si="109"/>
        <v>216.199872</v>
      </c>
      <c r="L4593" s="60"/>
      <c r="M4593" s="55" t="s">
        <v>51</v>
      </c>
      <c r="N4593" s="60">
        <f t="shared" si="106"/>
        <v>216.199872</v>
      </c>
      <c r="O4593" s="54">
        <v>46008</v>
      </c>
      <c r="P4593" s="97">
        <v>2704543</v>
      </c>
      <c r="R4593" t="str">
        <f t="shared" si="110"/>
        <v>Dez/25</v>
      </c>
    </row>
    <row r="4594" spans="2:18" ht="15.75" customHeight="1">
      <c r="B4594" s="54">
        <v>46002</v>
      </c>
      <c r="C4594" s="55" t="s">
        <v>272</v>
      </c>
      <c r="D4594" s="55">
        <v>2025</v>
      </c>
      <c r="E4594" s="56">
        <v>1</v>
      </c>
      <c r="F4594" s="58" t="s">
        <v>385</v>
      </c>
      <c r="G4594" s="57" t="s">
        <v>46</v>
      </c>
      <c r="H4594" s="58" t="s">
        <v>70</v>
      </c>
      <c r="I4594" s="59" t="s">
        <v>42</v>
      </c>
      <c r="J4594" s="96">
        <v>218.62</v>
      </c>
      <c r="K4594" s="60">
        <f t="shared" si="109"/>
        <v>218.62</v>
      </c>
      <c r="L4594" s="60"/>
      <c r="M4594" s="55" t="s">
        <v>51</v>
      </c>
      <c r="N4594" s="60">
        <f t="shared" si="106"/>
        <v>218.62</v>
      </c>
      <c r="O4594" s="54">
        <v>46017</v>
      </c>
      <c r="P4594" s="97">
        <v>43704</v>
      </c>
      <c r="R4594" t="str">
        <f t="shared" si="110"/>
        <v>Dez/25</v>
      </c>
    </row>
    <row r="4595" spans="2:18" ht="15.75" customHeight="1">
      <c r="B4595" s="54">
        <v>46002</v>
      </c>
      <c r="C4595" s="55" t="s">
        <v>272</v>
      </c>
      <c r="D4595" s="55">
        <v>2025</v>
      </c>
      <c r="E4595" s="56">
        <v>96</v>
      </c>
      <c r="F4595" s="58" t="s">
        <v>188</v>
      </c>
      <c r="G4595" s="57" t="s">
        <v>96</v>
      </c>
      <c r="H4595" s="58" t="s">
        <v>223</v>
      </c>
      <c r="I4595" s="59" t="s">
        <v>42</v>
      </c>
      <c r="J4595" s="96">
        <v>6.99</v>
      </c>
      <c r="K4595" s="60">
        <f t="shared" si="109"/>
        <v>671.04</v>
      </c>
      <c r="L4595" s="60"/>
      <c r="M4595" s="55" t="s">
        <v>51</v>
      </c>
      <c r="N4595" s="60">
        <f t="shared" si="106"/>
        <v>671.04</v>
      </c>
      <c r="O4595" s="54">
        <v>46009</v>
      </c>
      <c r="P4595" s="97">
        <v>1500256</v>
      </c>
      <c r="R4595" t="str">
        <f t="shared" si="110"/>
        <v>Dez/25</v>
      </c>
    </row>
    <row r="4596" spans="2:18" ht="15.75" customHeight="1">
      <c r="B4596" s="54">
        <v>46002</v>
      </c>
      <c r="C4596" s="55" t="s">
        <v>272</v>
      </c>
      <c r="D4596" s="55">
        <v>2025</v>
      </c>
      <c r="E4596" s="56">
        <v>18</v>
      </c>
      <c r="F4596" s="58" t="s">
        <v>385</v>
      </c>
      <c r="G4596" s="57" t="s">
        <v>46</v>
      </c>
      <c r="H4596" s="58" t="s">
        <v>633</v>
      </c>
      <c r="I4596" s="59" t="s">
        <v>42</v>
      </c>
      <c r="J4596" s="96">
        <v>17.2</v>
      </c>
      <c r="K4596" s="60">
        <f t="shared" si="109"/>
        <v>309.59999999999997</v>
      </c>
      <c r="L4596" s="60"/>
      <c r="M4596" s="55" t="s">
        <v>51</v>
      </c>
      <c r="N4596" s="60">
        <f t="shared" si="106"/>
        <v>309.59999999999997</v>
      </c>
      <c r="O4596" s="54">
        <v>46009</v>
      </c>
      <c r="P4596" s="97">
        <v>53317</v>
      </c>
      <c r="R4596" t="str">
        <f t="shared" si="110"/>
        <v>Dez/25</v>
      </c>
    </row>
    <row r="4597" spans="2:18" ht="15.75" customHeight="1">
      <c r="B4597" s="54">
        <v>46002</v>
      </c>
      <c r="C4597" s="55" t="s">
        <v>272</v>
      </c>
      <c r="D4597" s="55">
        <v>2025</v>
      </c>
      <c r="E4597" s="56">
        <v>6</v>
      </c>
      <c r="F4597" s="58" t="s">
        <v>634</v>
      </c>
      <c r="G4597" s="57" t="s">
        <v>46</v>
      </c>
      <c r="H4597" s="58" t="s">
        <v>633</v>
      </c>
      <c r="I4597" s="59" t="s">
        <v>42</v>
      </c>
      <c r="J4597" s="96">
        <v>53.59</v>
      </c>
      <c r="K4597" s="60">
        <f t="shared" si="109"/>
        <v>321.54000000000002</v>
      </c>
      <c r="L4597" s="60"/>
      <c r="M4597" s="55" t="s">
        <v>51</v>
      </c>
      <c r="N4597" s="60">
        <f t="shared" si="106"/>
        <v>321.54000000000002</v>
      </c>
      <c r="O4597" s="54">
        <v>46009</v>
      </c>
      <c r="P4597" s="97">
        <v>53317</v>
      </c>
      <c r="R4597" t="str">
        <f t="shared" si="110"/>
        <v>Dez/25</v>
      </c>
    </row>
    <row r="4598" spans="2:18" ht="15.75" customHeight="1">
      <c r="B4598" s="54">
        <v>46002</v>
      </c>
      <c r="C4598" s="55" t="s">
        <v>272</v>
      </c>
      <c r="D4598" s="55">
        <v>2025</v>
      </c>
      <c r="E4598" s="56">
        <v>7</v>
      </c>
      <c r="F4598" s="58" t="s">
        <v>64</v>
      </c>
      <c r="G4598" s="57" t="s">
        <v>46</v>
      </c>
      <c r="H4598" s="58" t="s">
        <v>65</v>
      </c>
      <c r="I4598" s="59" t="s">
        <v>42</v>
      </c>
      <c r="J4598" s="96">
        <v>32.99</v>
      </c>
      <c r="K4598" s="60">
        <f t="shared" si="109"/>
        <v>230.93</v>
      </c>
      <c r="L4598" s="60"/>
      <c r="M4598" s="55" t="s">
        <v>43</v>
      </c>
      <c r="N4598" s="60">
        <f t="shared" si="106"/>
        <v>230.93</v>
      </c>
      <c r="O4598" s="54">
        <v>46006</v>
      </c>
      <c r="P4598" s="97">
        <v>26927</v>
      </c>
      <c r="R4598" t="str">
        <f t="shared" si="110"/>
        <v>Dez/25</v>
      </c>
    </row>
    <row r="4599" spans="2:18" ht="15.75" customHeight="1">
      <c r="B4599" s="54">
        <v>46002</v>
      </c>
      <c r="C4599" s="55" t="s">
        <v>272</v>
      </c>
      <c r="D4599" s="55">
        <v>2025</v>
      </c>
      <c r="E4599" s="56">
        <v>3</v>
      </c>
      <c r="F4599" s="58" t="s">
        <v>66</v>
      </c>
      <c r="G4599" s="57" t="s">
        <v>46</v>
      </c>
      <c r="H4599" s="58" t="s">
        <v>65</v>
      </c>
      <c r="I4599" s="59" t="s">
        <v>42</v>
      </c>
      <c r="J4599" s="96">
        <v>27.99</v>
      </c>
      <c r="K4599" s="60">
        <f t="shared" si="109"/>
        <v>83.97</v>
      </c>
      <c r="L4599" s="60"/>
      <c r="M4599" s="55" t="s">
        <v>43</v>
      </c>
      <c r="N4599" s="60">
        <f t="shared" si="106"/>
        <v>83.97</v>
      </c>
      <c r="O4599" s="54">
        <v>46006</v>
      </c>
      <c r="P4599" s="97">
        <v>26927</v>
      </c>
      <c r="R4599" t="str">
        <f t="shared" si="110"/>
        <v>Dez/25</v>
      </c>
    </row>
    <row r="4600" spans="2:18" ht="15.75" customHeight="1">
      <c r="B4600" s="54">
        <v>46002</v>
      </c>
      <c r="C4600" s="55" t="s">
        <v>272</v>
      </c>
      <c r="D4600" s="55">
        <v>2025</v>
      </c>
      <c r="E4600" s="56">
        <v>3</v>
      </c>
      <c r="F4600" s="58" t="s">
        <v>1201</v>
      </c>
      <c r="G4600" s="57" t="s">
        <v>46</v>
      </c>
      <c r="H4600" s="58" t="s">
        <v>65</v>
      </c>
      <c r="I4600" s="59" t="s">
        <v>42</v>
      </c>
      <c r="J4600" s="96">
        <v>29.99</v>
      </c>
      <c r="K4600" s="60">
        <f t="shared" si="109"/>
        <v>89.97</v>
      </c>
      <c r="L4600" s="60"/>
      <c r="M4600" s="55" t="s">
        <v>43</v>
      </c>
      <c r="N4600" s="60">
        <f t="shared" si="106"/>
        <v>89.97</v>
      </c>
      <c r="O4600" s="54">
        <v>46006</v>
      </c>
      <c r="P4600" s="97">
        <v>26927</v>
      </c>
      <c r="R4600" t="str">
        <f t="shared" si="110"/>
        <v>Dez/25</v>
      </c>
    </row>
    <row r="4601" spans="2:18" ht="15.75" customHeight="1">
      <c r="B4601" s="54">
        <v>46002</v>
      </c>
      <c r="C4601" s="55" t="s">
        <v>272</v>
      </c>
      <c r="D4601" s="55">
        <v>2025</v>
      </c>
      <c r="E4601" s="56">
        <v>2</v>
      </c>
      <c r="F4601" s="58" t="s">
        <v>1036</v>
      </c>
      <c r="G4601" s="57" t="s">
        <v>46</v>
      </c>
      <c r="H4601" s="58" t="s">
        <v>65</v>
      </c>
      <c r="I4601" s="59" t="s">
        <v>42</v>
      </c>
      <c r="J4601" s="96">
        <v>35.99</v>
      </c>
      <c r="K4601" s="60">
        <f t="shared" si="109"/>
        <v>71.98</v>
      </c>
      <c r="L4601" s="60"/>
      <c r="M4601" s="55" t="s">
        <v>43</v>
      </c>
      <c r="N4601" s="60">
        <f t="shared" si="106"/>
        <v>71.98</v>
      </c>
      <c r="O4601" s="54">
        <v>46006</v>
      </c>
      <c r="P4601" s="97">
        <v>26927</v>
      </c>
      <c r="R4601" t="str">
        <f t="shared" si="110"/>
        <v>Dez/25</v>
      </c>
    </row>
    <row r="4602" spans="2:18" ht="15.75" customHeight="1">
      <c r="B4602" s="54">
        <v>46002</v>
      </c>
      <c r="C4602" s="55" t="s">
        <v>272</v>
      </c>
      <c r="D4602" s="55">
        <v>2025</v>
      </c>
      <c r="E4602" s="56">
        <v>4</v>
      </c>
      <c r="F4602" s="58" t="s">
        <v>1330</v>
      </c>
      <c r="G4602" s="57" t="s">
        <v>57</v>
      </c>
      <c r="H4602" s="58" t="s">
        <v>570</v>
      </c>
      <c r="I4602" s="59" t="s">
        <v>42</v>
      </c>
      <c r="J4602" s="96">
        <v>109.92</v>
      </c>
      <c r="K4602" s="60">
        <f t="shared" si="109"/>
        <v>439.68</v>
      </c>
      <c r="L4602" s="60"/>
      <c r="M4602" s="55" t="s">
        <v>51</v>
      </c>
      <c r="N4602" s="60">
        <f t="shared" si="106"/>
        <v>439.68</v>
      </c>
      <c r="O4602" s="54">
        <v>46008</v>
      </c>
      <c r="P4602" s="97">
        <v>710166</v>
      </c>
      <c r="R4602" t="str">
        <f t="shared" si="110"/>
        <v>Dez/25</v>
      </c>
    </row>
    <row r="4603" spans="2:18" ht="15.75" customHeight="1">
      <c r="B4603" s="54">
        <v>46002</v>
      </c>
      <c r="C4603" s="55" t="s">
        <v>272</v>
      </c>
      <c r="D4603" s="55">
        <v>2025</v>
      </c>
      <c r="E4603" s="56">
        <v>1</v>
      </c>
      <c r="F4603" s="58" t="s">
        <v>1331</v>
      </c>
      <c r="G4603" s="57" t="s">
        <v>57</v>
      </c>
      <c r="H4603" s="58" t="s">
        <v>570</v>
      </c>
      <c r="I4603" s="59" t="s">
        <v>42</v>
      </c>
      <c r="J4603" s="96">
        <v>108.6</v>
      </c>
      <c r="K4603" s="60">
        <f t="shared" si="109"/>
        <v>108.6</v>
      </c>
      <c r="L4603" s="60"/>
      <c r="M4603" s="55" t="s">
        <v>51</v>
      </c>
      <c r="N4603" s="60">
        <f t="shared" si="106"/>
        <v>108.6</v>
      </c>
      <c r="O4603" s="54">
        <v>46008</v>
      </c>
      <c r="P4603" s="97">
        <v>710166</v>
      </c>
      <c r="R4603" t="str">
        <f t="shared" si="110"/>
        <v>Dez/25</v>
      </c>
    </row>
    <row r="4604" spans="2:18" ht="15.75" customHeight="1">
      <c r="B4604" s="54">
        <v>46002</v>
      </c>
      <c r="C4604" s="55" t="s">
        <v>272</v>
      </c>
      <c r="D4604" s="55">
        <v>2025</v>
      </c>
      <c r="E4604" s="56">
        <v>1</v>
      </c>
      <c r="F4604" s="58" t="s">
        <v>457</v>
      </c>
      <c r="G4604" s="57" t="s">
        <v>46</v>
      </c>
      <c r="H4604" s="58" t="s">
        <v>195</v>
      </c>
      <c r="I4604" s="59" t="s">
        <v>42</v>
      </c>
      <c r="J4604" s="96">
        <v>360</v>
      </c>
      <c r="K4604" s="60">
        <f t="shared" si="109"/>
        <v>360</v>
      </c>
      <c r="L4604" s="60"/>
      <c r="M4604" s="55" t="s">
        <v>43</v>
      </c>
      <c r="N4604" s="60">
        <f t="shared" si="106"/>
        <v>360</v>
      </c>
      <c r="O4604" s="54">
        <v>46002</v>
      </c>
      <c r="P4604" s="97">
        <v>0</v>
      </c>
      <c r="R4604" t="str">
        <f t="shared" si="110"/>
        <v>Dez/25</v>
      </c>
    </row>
    <row r="4605" spans="2:18" ht="15.75" customHeight="1">
      <c r="B4605" s="54">
        <v>46002</v>
      </c>
      <c r="C4605" s="55" t="s">
        <v>272</v>
      </c>
      <c r="D4605" s="55">
        <v>2025</v>
      </c>
      <c r="E4605" s="56">
        <v>1</v>
      </c>
      <c r="F4605" s="58" t="s">
        <v>1332</v>
      </c>
      <c r="G4605" s="57" t="s">
        <v>61</v>
      </c>
      <c r="H4605" s="58" t="s">
        <v>342</v>
      </c>
      <c r="I4605" s="59" t="s">
        <v>42</v>
      </c>
      <c r="J4605" s="96">
        <v>350</v>
      </c>
      <c r="K4605" s="60">
        <f t="shared" si="109"/>
        <v>350</v>
      </c>
      <c r="L4605" s="60"/>
      <c r="M4605" s="55" t="s">
        <v>43</v>
      </c>
      <c r="N4605" s="60">
        <f t="shared" si="106"/>
        <v>350</v>
      </c>
      <c r="O4605" s="54">
        <v>46002</v>
      </c>
      <c r="P4605" s="97">
        <v>0</v>
      </c>
      <c r="R4605" t="str">
        <f t="shared" si="110"/>
        <v>Dez/25</v>
      </c>
    </row>
    <row r="4606" spans="2:18" ht="15.75" customHeight="1">
      <c r="B4606" s="54">
        <v>46003</v>
      </c>
      <c r="C4606" s="55" t="s">
        <v>272</v>
      </c>
      <c r="D4606" s="55">
        <v>2025</v>
      </c>
      <c r="E4606" s="56">
        <v>1</v>
      </c>
      <c r="F4606" s="58" t="s">
        <v>1291</v>
      </c>
      <c r="G4606" s="57" t="s">
        <v>46</v>
      </c>
      <c r="H4606" s="58" t="s">
        <v>1292</v>
      </c>
      <c r="I4606" s="59" t="s">
        <v>42</v>
      </c>
      <c r="J4606" s="96">
        <v>110</v>
      </c>
      <c r="K4606" s="60">
        <f t="shared" si="109"/>
        <v>110</v>
      </c>
      <c r="L4606" s="60"/>
      <c r="M4606" s="55" t="s">
        <v>43</v>
      </c>
      <c r="N4606" s="60">
        <f t="shared" si="106"/>
        <v>110</v>
      </c>
      <c r="O4606" s="54">
        <v>46002</v>
      </c>
      <c r="P4606" s="97">
        <v>0</v>
      </c>
      <c r="R4606" t="str">
        <f t="shared" si="110"/>
        <v>Dez/25</v>
      </c>
    </row>
    <row r="4607" spans="2:18" ht="15.75" customHeight="1">
      <c r="B4607" s="54">
        <v>46003</v>
      </c>
      <c r="C4607" s="55" t="s">
        <v>272</v>
      </c>
      <c r="D4607" s="55">
        <v>2025</v>
      </c>
      <c r="E4607" s="56">
        <v>10</v>
      </c>
      <c r="F4607" s="58" t="s">
        <v>81</v>
      </c>
      <c r="G4607" s="57" t="s">
        <v>77</v>
      </c>
      <c r="H4607" s="58" t="s">
        <v>78</v>
      </c>
      <c r="I4607" s="59" t="s">
        <v>42</v>
      </c>
      <c r="J4607" s="96">
        <v>510</v>
      </c>
      <c r="K4607" s="60">
        <f t="shared" si="109"/>
        <v>5100</v>
      </c>
      <c r="L4607" s="60"/>
      <c r="M4607" s="55" t="s">
        <v>51</v>
      </c>
      <c r="N4607" s="60">
        <f t="shared" si="106"/>
        <v>5100</v>
      </c>
      <c r="O4607" s="54">
        <v>46006</v>
      </c>
      <c r="P4607" s="97">
        <v>2368</v>
      </c>
      <c r="R4607" t="str">
        <f t="shared" si="110"/>
        <v>Dez/25</v>
      </c>
    </row>
    <row r="4608" spans="2:18" ht="15.75" customHeight="1">
      <c r="B4608" s="54">
        <v>46003</v>
      </c>
      <c r="C4608" s="55" t="s">
        <v>272</v>
      </c>
      <c r="D4608" s="55">
        <v>2025</v>
      </c>
      <c r="E4608" s="56">
        <v>1</v>
      </c>
      <c r="F4608" s="58" t="s">
        <v>75</v>
      </c>
      <c r="G4608" s="57" t="s">
        <v>77</v>
      </c>
      <c r="H4608" s="58" t="s">
        <v>78</v>
      </c>
      <c r="I4608" s="59" t="s">
        <v>42</v>
      </c>
      <c r="J4608" s="96">
        <v>435</v>
      </c>
      <c r="K4608" s="60">
        <f t="shared" si="109"/>
        <v>435</v>
      </c>
      <c r="L4608" s="60"/>
      <c r="M4608" s="55" t="s">
        <v>51</v>
      </c>
      <c r="N4608" s="60">
        <f t="shared" si="106"/>
        <v>435</v>
      </c>
      <c r="O4608" s="54">
        <v>46006</v>
      </c>
      <c r="P4608" s="97">
        <v>2368</v>
      </c>
      <c r="R4608" t="str">
        <f t="shared" si="110"/>
        <v>Dez/25</v>
      </c>
    </row>
    <row r="4609" spans="2:18" ht="15.75" customHeight="1">
      <c r="B4609" s="54">
        <v>46003</v>
      </c>
      <c r="C4609" s="55" t="s">
        <v>272</v>
      </c>
      <c r="D4609" s="55">
        <v>2025</v>
      </c>
      <c r="E4609" s="56">
        <v>6</v>
      </c>
      <c r="F4609" s="58" t="s">
        <v>391</v>
      </c>
      <c r="G4609" s="57" t="s">
        <v>46</v>
      </c>
      <c r="H4609" s="58" t="s">
        <v>220</v>
      </c>
      <c r="I4609" s="59" t="s">
        <v>42</v>
      </c>
      <c r="J4609" s="96">
        <v>0.95</v>
      </c>
      <c r="K4609" s="60">
        <f t="shared" si="109"/>
        <v>5.6999999999999993</v>
      </c>
      <c r="L4609" s="60"/>
      <c r="M4609" s="55" t="s">
        <v>43</v>
      </c>
      <c r="N4609" s="60">
        <f t="shared" si="106"/>
        <v>5.6999999999999993</v>
      </c>
      <c r="O4609" s="54">
        <v>46006</v>
      </c>
      <c r="P4609" s="97">
        <v>0</v>
      </c>
      <c r="R4609" t="str">
        <f t="shared" si="110"/>
        <v>Dez/25</v>
      </c>
    </row>
    <row r="4610" spans="2:18" ht="15.75" customHeight="1">
      <c r="B4610" s="54">
        <v>46003</v>
      </c>
      <c r="C4610" s="55" t="s">
        <v>272</v>
      </c>
      <c r="D4610" s="55">
        <v>2025</v>
      </c>
      <c r="E4610" s="56">
        <v>3</v>
      </c>
      <c r="F4610" s="58" t="s">
        <v>486</v>
      </c>
      <c r="G4610" s="57" t="s">
        <v>46</v>
      </c>
      <c r="H4610" s="58" t="s">
        <v>220</v>
      </c>
      <c r="I4610" s="59" t="s">
        <v>42</v>
      </c>
      <c r="J4610" s="96">
        <v>5.5</v>
      </c>
      <c r="K4610" s="60">
        <f t="shared" si="109"/>
        <v>16.5</v>
      </c>
      <c r="L4610" s="60"/>
      <c r="M4610" s="55" t="s">
        <v>43</v>
      </c>
      <c r="N4610" s="60">
        <f t="shared" si="106"/>
        <v>16.5</v>
      </c>
      <c r="O4610" s="54">
        <v>46006</v>
      </c>
      <c r="P4610" s="97">
        <v>0</v>
      </c>
      <c r="R4610" t="str">
        <f t="shared" si="110"/>
        <v>Dez/25</v>
      </c>
    </row>
    <row r="4611" spans="2:18" ht="15.75" customHeight="1">
      <c r="B4611" s="54">
        <v>46003</v>
      </c>
      <c r="C4611" s="55" t="s">
        <v>272</v>
      </c>
      <c r="D4611" s="55">
        <v>2025</v>
      </c>
      <c r="E4611" s="56">
        <v>1</v>
      </c>
      <c r="F4611" s="58" t="s">
        <v>355</v>
      </c>
      <c r="G4611" s="57" t="s">
        <v>40</v>
      </c>
      <c r="H4611" s="58" t="s">
        <v>220</v>
      </c>
      <c r="I4611" s="59" t="s">
        <v>42</v>
      </c>
      <c r="J4611" s="96">
        <v>105</v>
      </c>
      <c r="K4611" s="60">
        <f t="shared" si="109"/>
        <v>105</v>
      </c>
      <c r="L4611" s="60"/>
      <c r="M4611" s="55" t="s">
        <v>43</v>
      </c>
      <c r="N4611" s="60">
        <f t="shared" si="106"/>
        <v>105</v>
      </c>
      <c r="O4611" s="54">
        <v>46006</v>
      </c>
      <c r="P4611" s="97">
        <v>0</v>
      </c>
      <c r="R4611" t="str">
        <f t="shared" ref="R4611:R4674" si="111">IF(B4611="","",PROPER(TEXT(B4611,"mmm/aa")))</f>
        <v>Dez/25</v>
      </c>
    </row>
    <row r="4612" spans="2:18" ht="15.75" customHeight="1">
      <c r="B4612" s="54">
        <v>46003</v>
      </c>
      <c r="C4612" s="55" t="s">
        <v>272</v>
      </c>
      <c r="D4612" s="55">
        <v>2025</v>
      </c>
      <c r="E4612" s="56">
        <v>7</v>
      </c>
      <c r="F4612" s="58" t="s">
        <v>64</v>
      </c>
      <c r="G4612" s="57" t="s">
        <v>46</v>
      </c>
      <c r="H4612" s="58" t="s">
        <v>65</v>
      </c>
      <c r="I4612" s="59" t="s">
        <v>42</v>
      </c>
      <c r="J4612" s="96">
        <v>32.99</v>
      </c>
      <c r="K4612" s="60">
        <f t="shared" si="109"/>
        <v>230.93</v>
      </c>
      <c r="L4612" s="60"/>
      <c r="M4612" s="55" t="s">
        <v>43</v>
      </c>
      <c r="N4612" s="60">
        <f t="shared" si="106"/>
        <v>230.93</v>
      </c>
      <c r="O4612" s="54">
        <v>46006</v>
      </c>
      <c r="P4612" s="97">
        <v>26972</v>
      </c>
      <c r="R4612" t="str">
        <f t="shared" si="111"/>
        <v>Dez/25</v>
      </c>
    </row>
    <row r="4613" spans="2:18" ht="15.75" customHeight="1">
      <c r="B4613" s="54">
        <v>46003</v>
      </c>
      <c r="C4613" s="55" t="s">
        <v>272</v>
      </c>
      <c r="D4613" s="55">
        <v>2025</v>
      </c>
      <c r="E4613" s="56">
        <v>2</v>
      </c>
      <c r="F4613" s="58" t="s">
        <v>1036</v>
      </c>
      <c r="G4613" s="57" t="s">
        <v>46</v>
      </c>
      <c r="H4613" s="58" t="s">
        <v>65</v>
      </c>
      <c r="I4613" s="59" t="s">
        <v>42</v>
      </c>
      <c r="J4613" s="96">
        <v>35.99</v>
      </c>
      <c r="K4613" s="60">
        <f t="shared" si="109"/>
        <v>71.98</v>
      </c>
      <c r="L4613" s="60"/>
      <c r="M4613" s="55" t="s">
        <v>43</v>
      </c>
      <c r="N4613" s="60">
        <f t="shared" si="106"/>
        <v>71.98</v>
      </c>
      <c r="O4613" s="54">
        <v>46006</v>
      </c>
      <c r="P4613" s="97">
        <v>26972</v>
      </c>
      <c r="R4613" t="str">
        <f t="shared" si="111"/>
        <v>Dez/25</v>
      </c>
    </row>
    <row r="4614" spans="2:18" ht="15.75" customHeight="1">
      <c r="B4614" s="54">
        <v>46003</v>
      </c>
      <c r="C4614" s="55" t="s">
        <v>272</v>
      </c>
      <c r="D4614" s="55">
        <v>2025</v>
      </c>
      <c r="E4614" s="56">
        <v>1</v>
      </c>
      <c r="F4614" s="58" t="s">
        <v>649</v>
      </c>
      <c r="G4614" s="57" t="s">
        <v>96</v>
      </c>
      <c r="H4614" s="58" t="s">
        <v>482</v>
      </c>
      <c r="I4614" s="59" t="s">
        <v>42</v>
      </c>
      <c r="J4614" s="96">
        <v>88</v>
      </c>
      <c r="K4614" s="60">
        <f t="shared" si="109"/>
        <v>88</v>
      </c>
      <c r="L4614" s="60"/>
      <c r="M4614" s="55" t="s">
        <v>43</v>
      </c>
      <c r="N4614" s="60">
        <f t="shared" si="106"/>
        <v>88</v>
      </c>
      <c r="O4614" s="54">
        <v>46003</v>
      </c>
      <c r="P4614" s="97">
        <v>0</v>
      </c>
      <c r="R4614" t="str">
        <f t="shared" si="111"/>
        <v>Dez/25</v>
      </c>
    </row>
    <row r="4615" spans="2:18" ht="15.75" customHeight="1">
      <c r="B4615" s="54">
        <v>46004</v>
      </c>
      <c r="C4615" s="55" t="s">
        <v>272</v>
      </c>
      <c r="D4615" s="55">
        <v>2025</v>
      </c>
      <c r="E4615" s="56">
        <v>5</v>
      </c>
      <c r="F4615" s="58" t="s">
        <v>81</v>
      </c>
      <c r="G4615" s="57" t="s">
        <v>77</v>
      </c>
      <c r="H4615" s="58" t="s">
        <v>78</v>
      </c>
      <c r="I4615" s="59" t="s">
        <v>42</v>
      </c>
      <c r="J4615" s="96">
        <v>510</v>
      </c>
      <c r="K4615" s="60">
        <f t="shared" si="109"/>
        <v>2550</v>
      </c>
      <c r="L4615" s="60"/>
      <c r="M4615" s="55" t="s">
        <v>51</v>
      </c>
      <c r="N4615" s="60">
        <f t="shared" si="106"/>
        <v>2550</v>
      </c>
      <c r="O4615" s="54">
        <v>46006</v>
      </c>
      <c r="P4615" s="97">
        <v>2377</v>
      </c>
      <c r="R4615" t="str">
        <f t="shared" si="111"/>
        <v>Dez/25</v>
      </c>
    </row>
    <row r="4616" spans="2:18" ht="15.75" customHeight="1">
      <c r="B4616" s="54">
        <v>46004</v>
      </c>
      <c r="C4616" s="55" t="s">
        <v>272</v>
      </c>
      <c r="D4616" s="55">
        <v>2025</v>
      </c>
      <c r="E4616" s="56">
        <v>8</v>
      </c>
      <c r="F4616" s="58" t="s">
        <v>836</v>
      </c>
      <c r="G4616" s="57" t="s">
        <v>40</v>
      </c>
      <c r="H4616" s="58" t="s">
        <v>220</v>
      </c>
      <c r="I4616" s="59" t="s">
        <v>42</v>
      </c>
      <c r="J4616" s="96">
        <v>0.9</v>
      </c>
      <c r="K4616" s="60">
        <f t="shared" si="109"/>
        <v>7.2</v>
      </c>
      <c r="L4616" s="60"/>
      <c r="M4616" s="55" t="s">
        <v>43</v>
      </c>
      <c r="N4616" s="60">
        <f t="shared" si="106"/>
        <v>7.2</v>
      </c>
      <c r="O4616" s="54">
        <v>46006</v>
      </c>
      <c r="P4616" s="97">
        <v>0</v>
      </c>
      <c r="R4616" t="str">
        <f t="shared" si="111"/>
        <v>Dez/25</v>
      </c>
    </row>
    <row r="4617" spans="2:18" ht="15.75" customHeight="1">
      <c r="B4617" s="54">
        <v>46004</v>
      </c>
      <c r="C4617" s="55" t="s">
        <v>272</v>
      </c>
      <c r="D4617" s="55">
        <v>2025</v>
      </c>
      <c r="E4617" s="56">
        <v>4</v>
      </c>
      <c r="F4617" s="58" t="s">
        <v>985</v>
      </c>
      <c r="G4617" s="57" t="s">
        <v>40</v>
      </c>
      <c r="H4617" s="58" t="s">
        <v>220</v>
      </c>
      <c r="I4617" s="59" t="s">
        <v>42</v>
      </c>
      <c r="J4617" s="96">
        <v>3.6</v>
      </c>
      <c r="K4617" s="60">
        <f t="shared" si="109"/>
        <v>14.4</v>
      </c>
      <c r="L4617" s="60"/>
      <c r="M4617" s="55" t="s">
        <v>43</v>
      </c>
      <c r="N4617" s="60">
        <f t="shared" si="106"/>
        <v>14.4</v>
      </c>
      <c r="O4617" s="54">
        <v>46006</v>
      </c>
      <c r="P4617" s="97">
        <v>0</v>
      </c>
      <c r="R4617" t="str">
        <f t="shared" si="111"/>
        <v>Dez/25</v>
      </c>
    </row>
    <row r="4618" spans="2:18" ht="15.75" customHeight="1">
      <c r="B4618" s="54">
        <v>46004</v>
      </c>
      <c r="C4618" s="55" t="s">
        <v>272</v>
      </c>
      <c r="D4618" s="55">
        <v>2025</v>
      </c>
      <c r="E4618" s="56">
        <v>4</v>
      </c>
      <c r="F4618" s="58" t="s">
        <v>486</v>
      </c>
      <c r="G4618" s="57" t="s">
        <v>46</v>
      </c>
      <c r="H4618" s="58" t="s">
        <v>220</v>
      </c>
      <c r="I4618" s="59" t="s">
        <v>42</v>
      </c>
      <c r="J4618" s="96">
        <v>6</v>
      </c>
      <c r="K4618" s="60">
        <f t="shared" si="109"/>
        <v>24</v>
      </c>
      <c r="L4618" s="60"/>
      <c r="M4618" s="55" t="s">
        <v>43</v>
      </c>
      <c r="N4618" s="60">
        <f t="shared" si="106"/>
        <v>24</v>
      </c>
      <c r="O4618" s="54">
        <v>46006</v>
      </c>
      <c r="P4618" s="97">
        <v>0</v>
      </c>
      <c r="R4618" t="str">
        <f t="shared" si="111"/>
        <v>Dez/25</v>
      </c>
    </row>
    <row r="4619" spans="2:18" ht="15.75" customHeight="1">
      <c r="B4619" s="54">
        <v>46004</v>
      </c>
      <c r="C4619" s="55" t="s">
        <v>272</v>
      </c>
      <c r="D4619" s="55">
        <v>2025</v>
      </c>
      <c r="E4619" s="56">
        <v>8</v>
      </c>
      <c r="F4619" s="58" t="s">
        <v>391</v>
      </c>
      <c r="G4619" s="57" t="s">
        <v>46</v>
      </c>
      <c r="H4619" s="58" t="s">
        <v>220</v>
      </c>
      <c r="I4619" s="59" t="s">
        <v>42</v>
      </c>
      <c r="J4619" s="96">
        <v>0.65</v>
      </c>
      <c r="K4619" s="60">
        <f t="shared" si="109"/>
        <v>5.2</v>
      </c>
      <c r="L4619" s="60"/>
      <c r="M4619" s="55" t="s">
        <v>43</v>
      </c>
      <c r="N4619" s="60">
        <f t="shared" si="106"/>
        <v>5.2</v>
      </c>
      <c r="O4619" s="54">
        <v>46006</v>
      </c>
      <c r="P4619" s="97">
        <v>0</v>
      </c>
      <c r="R4619" t="str">
        <f t="shared" si="111"/>
        <v>Dez/25</v>
      </c>
    </row>
    <row r="4620" spans="2:18" ht="15.75" customHeight="1">
      <c r="B4620" s="54">
        <v>46004</v>
      </c>
      <c r="C4620" s="55" t="s">
        <v>272</v>
      </c>
      <c r="D4620" s="55">
        <v>2025</v>
      </c>
      <c r="E4620" s="56">
        <v>1</v>
      </c>
      <c r="F4620" s="58" t="s">
        <v>455</v>
      </c>
      <c r="G4620" s="57" t="s">
        <v>46</v>
      </c>
      <c r="H4620" s="58" t="s">
        <v>220</v>
      </c>
      <c r="I4620" s="59" t="s">
        <v>42</v>
      </c>
      <c r="J4620" s="96">
        <v>3.5</v>
      </c>
      <c r="K4620" s="60">
        <f t="shared" si="109"/>
        <v>3.5</v>
      </c>
      <c r="L4620" s="60"/>
      <c r="M4620" s="55" t="s">
        <v>43</v>
      </c>
      <c r="N4620" s="60">
        <f t="shared" si="106"/>
        <v>3.5</v>
      </c>
      <c r="O4620" s="54">
        <v>46006</v>
      </c>
      <c r="P4620" s="97">
        <v>0</v>
      </c>
      <c r="R4620" t="str">
        <f t="shared" si="111"/>
        <v>Dez/25</v>
      </c>
    </row>
    <row r="4621" spans="2:18" ht="15.75" customHeight="1">
      <c r="B4621" s="54">
        <v>46004</v>
      </c>
      <c r="C4621" s="55" t="s">
        <v>272</v>
      </c>
      <c r="D4621" s="55">
        <v>2025</v>
      </c>
      <c r="E4621" s="56">
        <v>9</v>
      </c>
      <c r="F4621" s="58" t="s">
        <v>64</v>
      </c>
      <c r="G4621" s="57" t="s">
        <v>46</v>
      </c>
      <c r="H4621" s="58" t="s">
        <v>65</v>
      </c>
      <c r="I4621" s="59" t="s">
        <v>42</v>
      </c>
      <c r="J4621" s="96">
        <v>32.99</v>
      </c>
      <c r="K4621" s="60">
        <f t="shared" si="109"/>
        <v>296.91000000000003</v>
      </c>
      <c r="L4621" s="60"/>
      <c r="M4621" s="55" t="s">
        <v>43</v>
      </c>
      <c r="N4621" s="60">
        <f t="shared" si="106"/>
        <v>296.91000000000003</v>
      </c>
      <c r="O4621" s="54">
        <v>46006</v>
      </c>
      <c r="P4621" s="97">
        <v>27019</v>
      </c>
      <c r="R4621" t="str">
        <f t="shared" si="111"/>
        <v>Dez/25</v>
      </c>
    </row>
    <row r="4622" spans="2:18" ht="15.75" customHeight="1">
      <c r="B4622" s="54">
        <v>46004</v>
      </c>
      <c r="C4622" s="55" t="s">
        <v>272</v>
      </c>
      <c r="D4622" s="55">
        <v>2025</v>
      </c>
      <c r="E4622" s="56">
        <v>3</v>
      </c>
      <c r="F4622" s="58" t="s">
        <v>66</v>
      </c>
      <c r="G4622" s="57" t="s">
        <v>46</v>
      </c>
      <c r="H4622" s="58" t="s">
        <v>65</v>
      </c>
      <c r="I4622" s="59" t="s">
        <v>42</v>
      </c>
      <c r="J4622" s="96">
        <v>27.99</v>
      </c>
      <c r="K4622" s="60">
        <f t="shared" si="109"/>
        <v>83.97</v>
      </c>
      <c r="L4622" s="60"/>
      <c r="M4622" s="55" t="s">
        <v>43</v>
      </c>
      <c r="N4622" s="60">
        <f t="shared" si="106"/>
        <v>83.97</v>
      </c>
      <c r="O4622" s="54">
        <v>46006</v>
      </c>
      <c r="P4622" s="97">
        <v>27019</v>
      </c>
      <c r="R4622" t="str">
        <f t="shared" si="111"/>
        <v>Dez/25</v>
      </c>
    </row>
    <row r="4623" spans="2:18" ht="15.75" customHeight="1">
      <c r="B4623" s="54">
        <v>46004</v>
      </c>
      <c r="C4623" s="55" t="s">
        <v>272</v>
      </c>
      <c r="D4623" s="55">
        <v>2025</v>
      </c>
      <c r="E4623" s="56">
        <v>4</v>
      </c>
      <c r="F4623" s="58" t="s">
        <v>1201</v>
      </c>
      <c r="G4623" s="57" t="s">
        <v>46</v>
      </c>
      <c r="H4623" s="58" t="s">
        <v>65</v>
      </c>
      <c r="I4623" s="59" t="s">
        <v>42</v>
      </c>
      <c r="J4623" s="96">
        <v>29.99</v>
      </c>
      <c r="K4623" s="60">
        <f t="shared" si="109"/>
        <v>119.96</v>
      </c>
      <c r="L4623" s="60"/>
      <c r="M4623" s="55" t="s">
        <v>43</v>
      </c>
      <c r="N4623" s="60">
        <f t="shared" si="106"/>
        <v>119.96</v>
      </c>
      <c r="O4623" s="54">
        <v>46006</v>
      </c>
      <c r="P4623" s="97">
        <v>27019</v>
      </c>
      <c r="R4623" t="str">
        <f t="shared" si="111"/>
        <v>Dez/25</v>
      </c>
    </row>
    <row r="4624" spans="2:18" ht="15.75" customHeight="1">
      <c r="B4624" s="54">
        <v>46004</v>
      </c>
      <c r="C4624" s="55" t="s">
        <v>272</v>
      </c>
      <c r="D4624" s="55">
        <v>2025</v>
      </c>
      <c r="E4624" s="56">
        <v>3</v>
      </c>
      <c r="F4624" s="58" t="s">
        <v>1036</v>
      </c>
      <c r="G4624" s="57" t="s">
        <v>46</v>
      </c>
      <c r="H4624" s="58" t="s">
        <v>65</v>
      </c>
      <c r="I4624" s="59" t="s">
        <v>42</v>
      </c>
      <c r="J4624" s="96">
        <v>35.99</v>
      </c>
      <c r="K4624" s="60">
        <f t="shared" si="109"/>
        <v>107.97</v>
      </c>
      <c r="L4624" s="60"/>
      <c r="M4624" s="55" t="s">
        <v>43</v>
      </c>
      <c r="N4624" s="60">
        <f t="shared" si="106"/>
        <v>107.97</v>
      </c>
      <c r="O4624" s="54">
        <v>46006</v>
      </c>
      <c r="P4624" s="97">
        <v>27019</v>
      </c>
      <c r="R4624" t="str">
        <f t="shared" si="111"/>
        <v>Dez/25</v>
      </c>
    </row>
    <row r="4625" spans="2:18" ht="15.75" customHeight="1">
      <c r="B4625" s="54">
        <v>46005</v>
      </c>
      <c r="C4625" s="55" t="s">
        <v>272</v>
      </c>
      <c r="D4625" s="55">
        <v>2025</v>
      </c>
      <c r="E4625" s="56">
        <v>1</v>
      </c>
      <c r="F4625" s="58" t="s">
        <v>1085</v>
      </c>
      <c r="G4625" s="57" t="s">
        <v>108</v>
      </c>
      <c r="H4625" s="58" t="s">
        <v>694</v>
      </c>
      <c r="I4625" s="59" t="s">
        <v>42</v>
      </c>
      <c r="J4625" s="96">
        <v>1200</v>
      </c>
      <c r="K4625" s="60">
        <f t="shared" si="109"/>
        <v>1200</v>
      </c>
      <c r="L4625" s="60"/>
      <c r="M4625" s="55" t="s">
        <v>43</v>
      </c>
      <c r="N4625" s="60">
        <f t="shared" si="106"/>
        <v>1200</v>
      </c>
      <c r="O4625" s="54">
        <v>46005</v>
      </c>
      <c r="P4625" s="97">
        <v>0</v>
      </c>
      <c r="R4625" t="str">
        <f t="shared" si="111"/>
        <v>Dez/25</v>
      </c>
    </row>
    <row r="4626" spans="2:18" ht="15.75" customHeight="1">
      <c r="B4626" s="54">
        <v>46006</v>
      </c>
      <c r="C4626" s="55" t="s">
        <v>272</v>
      </c>
      <c r="D4626" s="55">
        <v>2025</v>
      </c>
      <c r="E4626" s="56">
        <v>15</v>
      </c>
      <c r="F4626" s="58" t="s">
        <v>692</v>
      </c>
      <c r="G4626" s="57" t="s">
        <v>40</v>
      </c>
      <c r="H4626" s="58" t="s">
        <v>91</v>
      </c>
      <c r="I4626" s="59" t="s">
        <v>42</v>
      </c>
      <c r="J4626" s="96">
        <v>120</v>
      </c>
      <c r="K4626" s="60">
        <f t="shared" si="109"/>
        <v>1800</v>
      </c>
      <c r="L4626" s="60"/>
      <c r="M4626" s="55" t="s">
        <v>51</v>
      </c>
      <c r="N4626" s="60">
        <f t="shared" si="106"/>
        <v>1800</v>
      </c>
      <c r="O4626" s="54">
        <v>46034</v>
      </c>
      <c r="P4626" s="97">
        <v>0</v>
      </c>
      <c r="R4626" t="str">
        <f t="shared" si="111"/>
        <v>Dez/25</v>
      </c>
    </row>
    <row r="4627" spans="2:18" ht="15.75" customHeight="1">
      <c r="B4627" s="54">
        <v>46006</v>
      </c>
      <c r="C4627" s="55" t="s">
        <v>272</v>
      </c>
      <c r="D4627" s="55">
        <v>2025</v>
      </c>
      <c r="E4627" s="56">
        <v>4</v>
      </c>
      <c r="F4627" s="58" t="s">
        <v>691</v>
      </c>
      <c r="G4627" s="57" t="s">
        <v>40</v>
      </c>
      <c r="H4627" s="58" t="s">
        <v>91</v>
      </c>
      <c r="I4627" s="59" t="s">
        <v>42</v>
      </c>
      <c r="J4627" s="96">
        <v>250</v>
      </c>
      <c r="K4627" s="60">
        <f t="shared" si="109"/>
        <v>1000</v>
      </c>
      <c r="L4627" s="60"/>
      <c r="M4627" s="55" t="s">
        <v>51</v>
      </c>
      <c r="N4627" s="60">
        <f t="shared" si="106"/>
        <v>1000</v>
      </c>
      <c r="O4627" s="54">
        <v>46034</v>
      </c>
      <c r="P4627" s="97">
        <v>0</v>
      </c>
      <c r="R4627" t="str">
        <f t="shared" si="111"/>
        <v>Dez/25</v>
      </c>
    </row>
    <row r="4628" spans="2:18" ht="15.75" customHeight="1">
      <c r="B4628" s="54">
        <v>46006</v>
      </c>
      <c r="C4628" s="55" t="s">
        <v>272</v>
      </c>
      <c r="D4628" s="55">
        <v>2025</v>
      </c>
      <c r="E4628" s="56">
        <v>3</v>
      </c>
      <c r="F4628" s="58" t="s">
        <v>716</v>
      </c>
      <c r="G4628" s="57" t="s">
        <v>40</v>
      </c>
      <c r="H4628" s="58" t="s">
        <v>91</v>
      </c>
      <c r="I4628" s="59" t="s">
        <v>42</v>
      </c>
      <c r="J4628" s="96">
        <v>250</v>
      </c>
      <c r="K4628" s="60">
        <f t="shared" si="109"/>
        <v>750</v>
      </c>
      <c r="L4628" s="60"/>
      <c r="M4628" s="55" t="s">
        <v>51</v>
      </c>
      <c r="N4628" s="60">
        <f t="shared" si="106"/>
        <v>750</v>
      </c>
      <c r="O4628" s="54">
        <v>46034</v>
      </c>
      <c r="P4628" s="97">
        <v>0</v>
      </c>
      <c r="R4628" t="str">
        <f t="shared" si="111"/>
        <v>Dez/25</v>
      </c>
    </row>
    <row r="4629" spans="2:18" ht="15.75" customHeight="1">
      <c r="B4629" s="54">
        <v>46006</v>
      </c>
      <c r="C4629" s="55" t="s">
        <v>272</v>
      </c>
      <c r="D4629" s="55">
        <v>2025</v>
      </c>
      <c r="E4629" s="56">
        <v>8</v>
      </c>
      <c r="F4629" s="58" t="s">
        <v>67</v>
      </c>
      <c r="G4629" s="57" t="s">
        <v>46</v>
      </c>
      <c r="H4629" s="58" t="s">
        <v>1311</v>
      </c>
      <c r="I4629" s="59" t="s">
        <v>42</v>
      </c>
      <c r="J4629" s="96">
        <v>24.9</v>
      </c>
      <c r="K4629" s="60">
        <f t="shared" si="109"/>
        <v>199.2</v>
      </c>
      <c r="L4629" s="60"/>
      <c r="M4629" s="55" t="s">
        <v>51</v>
      </c>
      <c r="N4629" s="60">
        <f t="shared" si="106"/>
        <v>199.2</v>
      </c>
      <c r="O4629" s="54">
        <v>46014</v>
      </c>
      <c r="P4629" s="97">
        <v>409627</v>
      </c>
      <c r="R4629" t="str">
        <f t="shared" si="111"/>
        <v>Dez/25</v>
      </c>
    </row>
    <row r="4630" spans="2:18" ht="15.75" customHeight="1">
      <c r="B4630" s="54">
        <v>46006</v>
      </c>
      <c r="C4630" s="55" t="s">
        <v>272</v>
      </c>
      <c r="D4630" s="55">
        <v>2025</v>
      </c>
      <c r="E4630" s="56">
        <v>1</v>
      </c>
      <c r="F4630" s="58" t="s">
        <v>1333</v>
      </c>
      <c r="G4630" s="57" t="s">
        <v>46</v>
      </c>
      <c r="H4630" s="58" t="s">
        <v>68</v>
      </c>
      <c r="I4630" s="59" t="s">
        <v>42</v>
      </c>
      <c r="J4630" s="96">
        <v>7.5</v>
      </c>
      <c r="K4630" s="60">
        <f t="shared" si="109"/>
        <v>7.5</v>
      </c>
      <c r="L4630" s="60"/>
      <c r="M4630" s="55" t="s">
        <v>51</v>
      </c>
      <c r="N4630" s="60">
        <f t="shared" si="106"/>
        <v>7.5</v>
      </c>
      <c r="O4630" s="54">
        <v>46013</v>
      </c>
      <c r="P4630" s="97">
        <v>1412220</v>
      </c>
      <c r="R4630" t="str">
        <f t="shared" si="111"/>
        <v>Dez/25</v>
      </c>
    </row>
    <row r="4631" spans="2:18" ht="15.75" customHeight="1">
      <c r="B4631" s="54">
        <v>46006</v>
      </c>
      <c r="C4631" s="55" t="s">
        <v>272</v>
      </c>
      <c r="D4631" s="55">
        <v>2025</v>
      </c>
      <c r="E4631" s="56">
        <v>1</v>
      </c>
      <c r="F4631" s="58" t="s">
        <v>1306</v>
      </c>
      <c r="G4631" s="57" t="s">
        <v>53</v>
      </c>
      <c r="H4631" s="58" t="s">
        <v>68</v>
      </c>
      <c r="I4631" s="59" t="s">
        <v>42</v>
      </c>
      <c r="J4631" s="96">
        <v>69</v>
      </c>
      <c r="K4631" s="60">
        <f t="shared" si="109"/>
        <v>69</v>
      </c>
      <c r="L4631" s="60"/>
      <c r="M4631" s="55" t="s">
        <v>51</v>
      </c>
      <c r="N4631" s="60">
        <f t="shared" si="106"/>
        <v>69</v>
      </c>
      <c r="O4631" s="54">
        <v>46013</v>
      </c>
      <c r="P4631" s="97">
        <v>1412220</v>
      </c>
      <c r="R4631" t="str">
        <f t="shared" si="111"/>
        <v>Dez/25</v>
      </c>
    </row>
    <row r="4632" spans="2:18" ht="15.75" customHeight="1">
      <c r="B4632" s="54">
        <v>46006</v>
      </c>
      <c r="C4632" s="55" t="s">
        <v>272</v>
      </c>
      <c r="D4632" s="55">
        <v>2025</v>
      </c>
      <c r="E4632" s="56">
        <v>1</v>
      </c>
      <c r="F4632" s="58" t="s">
        <v>1203</v>
      </c>
      <c r="G4632" s="57" t="s">
        <v>53</v>
      </c>
      <c r="H4632" s="58" t="s">
        <v>68</v>
      </c>
      <c r="I4632" s="59" t="s">
        <v>42</v>
      </c>
      <c r="J4632" s="96">
        <v>65</v>
      </c>
      <c r="K4632" s="60">
        <f t="shared" si="109"/>
        <v>65</v>
      </c>
      <c r="L4632" s="60"/>
      <c r="M4632" s="55" t="s">
        <v>51</v>
      </c>
      <c r="N4632" s="60">
        <f t="shared" si="106"/>
        <v>65</v>
      </c>
      <c r="O4632" s="54">
        <v>46013</v>
      </c>
      <c r="P4632" s="97">
        <v>1412220</v>
      </c>
      <c r="R4632" t="str">
        <f t="shared" si="111"/>
        <v>Dez/25</v>
      </c>
    </row>
    <row r="4633" spans="2:18" ht="15.75" customHeight="1">
      <c r="B4633" s="54">
        <v>46006</v>
      </c>
      <c r="C4633" s="55" t="s">
        <v>272</v>
      </c>
      <c r="D4633" s="55">
        <v>2025</v>
      </c>
      <c r="E4633" s="56">
        <v>3</v>
      </c>
      <c r="F4633" s="58" t="s">
        <v>247</v>
      </c>
      <c r="G4633" s="57" t="s">
        <v>53</v>
      </c>
      <c r="H4633" s="58" t="s">
        <v>68</v>
      </c>
      <c r="I4633" s="59" t="s">
        <v>42</v>
      </c>
      <c r="J4633" s="96">
        <v>36</v>
      </c>
      <c r="K4633" s="60">
        <f t="shared" si="109"/>
        <v>108</v>
      </c>
      <c r="L4633" s="60"/>
      <c r="M4633" s="55" t="s">
        <v>51</v>
      </c>
      <c r="N4633" s="60">
        <f t="shared" si="106"/>
        <v>108</v>
      </c>
      <c r="O4633" s="54">
        <v>46013</v>
      </c>
      <c r="P4633" s="97">
        <v>1412220</v>
      </c>
      <c r="R4633" t="str">
        <f t="shared" si="111"/>
        <v>Dez/25</v>
      </c>
    </row>
    <row r="4634" spans="2:18" ht="15.75" customHeight="1">
      <c r="B4634" s="54">
        <v>46006</v>
      </c>
      <c r="C4634" s="55" t="s">
        <v>272</v>
      </c>
      <c r="D4634" s="55">
        <v>2025</v>
      </c>
      <c r="E4634" s="56">
        <v>36</v>
      </c>
      <c r="F4634" s="58" t="s">
        <v>1312</v>
      </c>
      <c r="G4634" s="57" t="s">
        <v>46</v>
      </c>
      <c r="H4634" s="58" t="s">
        <v>1292</v>
      </c>
      <c r="I4634" s="59" t="s">
        <v>42</v>
      </c>
      <c r="J4634" s="96">
        <v>19.34</v>
      </c>
      <c r="K4634" s="60">
        <f t="shared" si="109"/>
        <v>696.24</v>
      </c>
      <c r="L4634" s="60"/>
      <c r="M4634" s="55" t="s">
        <v>43</v>
      </c>
      <c r="N4634" s="60">
        <f t="shared" si="106"/>
        <v>696.24</v>
      </c>
      <c r="O4634" s="54">
        <v>46004</v>
      </c>
      <c r="P4634" s="97">
        <v>925017</v>
      </c>
      <c r="R4634" t="str">
        <f t="shared" si="111"/>
        <v>Dez/25</v>
      </c>
    </row>
    <row r="4635" spans="2:18" ht="15.75" customHeight="1">
      <c r="B4635" s="95">
        <v>46006</v>
      </c>
      <c r="C4635" s="55" t="s">
        <v>272</v>
      </c>
      <c r="D4635" s="55">
        <v>2025</v>
      </c>
      <c r="E4635" s="72">
        <v>1</v>
      </c>
      <c r="F4635" s="72" t="s">
        <v>49</v>
      </c>
      <c r="G4635" s="72" t="s">
        <v>49</v>
      </c>
      <c r="H4635" s="72" t="s">
        <v>1334</v>
      </c>
      <c r="I4635" s="72" t="s">
        <v>42</v>
      </c>
      <c r="J4635" s="115">
        <v>128.30000000000001</v>
      </c>
      <c r="K4635" s="60">
        <f t="shared" si="109"/>
        <v>128.30000000000001</v>
      </c>
      <c r="L4635" s="60"/>
      <c r="M4635" s="55" t="s">
        <v>43</v>
      </c>
      <c r="N4635" s="60">
        <f t="shared" si="106"/>
        <v>128.30000000000001</v>
      </c>
      <c r="O4635" s="95">
        <v>46006</v>
      </c>
      <c r="P4635" s="125">
        <v>0</v>
      </c>
      <c r="R4635" t="str">
        <f t="shared" si="111"/>
        <v>Dez/25</v>
      </c>
    </row>
    <row r="4636" spans="2:18" ht="15.75" customHeight="1">
      <c r="B4636" s="95">
        <v>46006</v>
      </c>
      <c r="C4636" s="55" t="s">
        <v>272</v>
      </c>
      <c r="D4636" s="55">
        <v>2025</v>
      </c>
      <c r="E4636" s="72">
        <v>2</v>
      </c>
      <c r="F4636" s="72" t="s">
        <v>916</v>
      </c>
      <c r="G4636" s="72" t="s">
        <v>40</v>
      </c>
      <c r="H4636" s="72" t="s">
        <v>667</v>
      </c>
      <c r="I4636" s="72" t="s">
        <v>42</v>
      </c>
      <c r="J4636" s="115">
        <v>48.99</v>
      </c>
      <c r="K4636" s="60">
        <f t="shared" si="109"/>
        <v>97.98</v>
      </c>
      <c r="L4636" s="60"/>
      <c r="M4636" s="55" t="s">
        <v>51</v>
      </c>
      <c r="N4636" s="60">
        <f t="shared" si="106"/>
        <v>97.98</v>
      </c>
      <c r="O4636" s="95">
        <v>46020</v>
      </c>
      <c r="P4636" s="72">
        <v>588992</v>
      </c>
      <c r="R4636" t="str">
        <f t="shared" si="111"/>
        <v>Dez/25</v>
      </c>
    </row>
    <row r="4637" spans="2:18" ht="15.75" customHeight="1">
      <c r="B4637" s="95">
        <v>46006</v>
      </c>
      <c r="C4637" s="55" t="s">
        <v>272</v>
      </c>
      <c r="D4637" s="55">
        <v>2025</v>
      </c>
      <c r="E4637" s="72">
        <v>4</v>
      </c>
      <c r="F4637" s="72" t="s">
        <v>1335</v>
      </c>
      <c r="G4637" s="72" t="s">
        <v>77</v>
      </c>
      <c r="H4637" s="72" t="s">
        <v>667</v>
      </c>
      <c r="I4637" s="72" t="s">
        <v>42</v>
      </c>
      <c r="J4637" s="115">
        <v>37.46</v>
      </c>
      <c r="K4637" s="60">
        <f t="shared" si="109"/>
        <v>149.84</v>
      </c>
      <c r="L4637" s="60"/>
      <c r="M4637" s="55" t="s">
        <v>51</v>
      </c>
      <c r="N4637" s="60">
        <f t="shared" si="106"/>
        <v>149.84</v>
      </c>
      <c r="O4637" s="95">
        <v>46020</v>
      </c>
      <c r="P4637" s="72">
        <v>588992</v>
      </c>
      <c r="R4637" t="str">
        <f t="shared" si="111"/>
        <v>Dez/25</v>
      </c>
    </row>
    <row r="4638" spans="2:18" ht="15.75" customHeight="1">
      <c r="B4638" s="54"/>
      <c r="C4638" s="55" t="s">
        <v>225</v>
      </c>
      <c r="D4638" s="55">
        <v>2025</v>
      </c>
      <c r="E4638" s="56">
        <v>1</v>
      </c>
      <c r="F4638" s="58"/>
      <c r="G4638" s="57"/>
      <c r="H4638" s="58"/>
      <c r="I4638" s="59"/>
      <c r="J4638" s="96"/>
      <c r="K4638" s="47">
        <f t="shared" si="109"/>
        <v>0</v>
      </c>
      <c r="L4638" s="60"/>
      <c r="M4638" s="55"/>
      <c r="N4638" s="47">
        <f t="shared" si="106"/>
        <v>0</v>
      </c>
      <c r="O4638" s="54"/>
      <c r="P4638" s="97"/>
      <c r="R4638" t="str">
        <f t="shared" si="111"/>
        <v/>
      </c>
    </row>
    <row r="4639" spans="2:18" ht="15.75" customHeight="1">
      <c r="B4639" s="54"/>
      <c r="C4639" s="55" t="s">
        <v>225</v>
      </c>
      <c r="D4639" s="55">
        <v>2025</v>
      </c>
      <c r="E4639" s="56">
        <v>1</v>
      </c>
      <c r="F4639" s="57"/>
      <c r="G4639" s="57"/>
      <c r="H4639" s="57"/>
      <c r="I4639" s="59"/>
      <c r="J4639" s="60"/>
      <c r="K4639" s="47">
        <f t="shared" si="109"/>
        <v>0</v>
      </c>
      <c r="L4639" s="60"/>
      <c r="M4639" s="55"/>
      <c r="N4639" s="47">
        <f t="shared" si="106"/>
        <v>0</v>
      </c>
      <c r="O4639" s="54"/>
      <c r="P4639" s="62"/>
      <c r="R4639" t="str">
        <f t="shared" si="111"/>
        <v/>
      </c>
    </row>
    <row r="4640" spans="2:18" ht="15.75" customHeight="1">
      <c r="B4640" s="54"/>
      <c r="C4640" s="55" t="s">
        <v>225</v>
      </c>
      <c r="D4640" s="55">
        <v>2025</v>
      </c>
      <c r="E4640" s="56"/>
      <c r="F4640" s="57"/>
      <c r="G4640" s="57"/>
      <c r="H4640" s="57"/>
      <c r="I4640" s="59"/>
      <c r="J4640" s="60"/>
      <c r="K4640" s="47">
        <f t="shared" si="109"/>
        <v>0</v>
      </c>
      <c r="L4640" s="60"/>
      <c r="M4640" s="55"/>
      <c r="N4640" s="47">
        <f t="shared" si="106"/>
        <v>0</v>
      </c>
      <c r="O4640" s="54"/>
      <c r="P4640" s="62"/>
      <c r="R4640" t="str">
        <f t="shared" si="111"/>
        <v/>
      </c>
    </row>
    <row r="4641" spans="2:18" ht="15.75" customHeight="1">
      <c r="B4641" s="54"/>
      <c r="C4641" s="55" t="s">
        <v>225</v>
      </c>
      <c r="D4641" s="55">
        <v>2025</v>
      </c>
      <c r="E4641" s="56"/>
      <c r="F4641" s="57"/>
      <c r="G4641" s="57"/>
      <c r="H4641" s="57"/>
      <c r="I4641" s="59"/>
      <c r="J4641" s="60"/>
      <c r="K4641" s="47">
        <f t="shared" si="109"/>
        <v>0</v>
      </c>
      <c r="L4641" s="60"/>
      <c r="M4641" s="55"/>
      <c r="N4641" s="47">
        <f t="shared" si="106"/>
        <v>0</v>
      </c>
      <c r="O4641" s="54"/>
      <c r="P4641" s="62"/>
      <c r="R4641" t="str">
        <f t="shared" si="111"/>
        <v/>
      </c>
    </row>
    <row r="4642" spans="2:18" ht="15.75" customHeight="1">
      <c r="B4642" s="54"/>
      <c r="C4642" s="55" t="s">
        <v>225</v>
      </c>
      <c r="D4642" s="55">
        <v>2025</v>
      </c>
      <c r="E4642" s="56"/>
      <c r="F4642" s="57"/>
      <c r="G4642" s="57"/>
      <c r="H4642" s="57"/>
      <c r="I4642" s="59"/>
      <c r="J4642" s="60"/>
      <c r="K4642" s="47">
        <f t="shared" si="109"/>
        <v>0</v>
      </c>
      <c r="L4642" s="60"/>
      <c r="M4642" s="55"/>
      <c r="N4642" s="47">
        <f t="shared" si="106"/>
        <v>0</v>
      </c>
      <c r="O4642" s="54"/>
      <c r="P4642" s="62"/>
      <c r="R4642" t="str">
        <f t="shared" si="111"/>
        <v/>
      </c>
    </row>
    <row r="4643" spans="2:18" ht="15.75" customHeight="1">
      <c r="B4643" s="54"/>
      <c r="C4643" s="55" t="s">
        <v>225</v>
      </c>
      <c r="D4643" s="55">
        <v>2025</v>
      </c>
      <c r="E4643" s="56">
        <v>1</v>
      </c>
      <c r="F4643" s="58"/>
      <c r="G4643" s="57"/>
      <c r="H4643" s="58"/>
      <c r="I4643" s="59"/>
      <c r="J4643" s="96"/>
      <c r="K4643" s="47">
        <f t="shared" si="109"/>
        <v>0</v>
      </c>
      <c r="L4643" s="60"/>
      <c r="M4643" s="55"/>
      <c r="N4643" s="47">
        <f t="shared" si="106"/>
        <v>0</v>
      </c>
      <c r="O4643" s="54"/>
      <c r="P4643" s="97"/>
      <c r="R4643" t="str">
        <f t="shared" si="111"/>
        <v/>
      </c>
    </row>
    <row r="4644" spans="2:18" ht="15.75" customHeight="1">
      <c r="B4644" s="54"/>
      <c r="C4644" s="55" t="s">
        <v>225</v>
      </c>
      <c r="D4644" s="55">
        <v>2025</v>
      </c>
      <c r="E4644" s="56">
        <v>1</v>
      </c>
      <c r="F4644" s="57"/>
      <c r="G4644" s="57"/>
      <c r="H4644" s="57"/>
      <c r="I4644" s="59"/>
      <c r="J4644" s="60"/>
      <c r="K4644" s="47">
        <f t="shared" si="109"/>
        <v>0</v>
      </c>
      <c r="L4644" s="60"/>
      <c r="M4644" s="55"/>
      <c r="N4644" s="47">
        <f t="shared" si="106"/>
        <v>0</v>
      </c>
      <c r="O4644" s="54"/>
      <c r="P4644" s="62"/>
      <c r="R4644" t="str">
        <f t="shared" si="111"/>
        <v/>
      </c>
    </row>
    <row r="4645" spans="2:18" ht="15.75" customHeight="1">
      <c r="B4645" s="54"/>
      <c r="C4645" s="55" t="s">
        <v>225</v>
      </c>
      <c r="D4645" s="55">
        <v>2025</v>
      </c>
      <c r="E4645" s="56"/>
      <c r="F4645" s="57"/>
      <c r="G4645" s="57"/>
      <c r="H4645" s="57"/>
      <c r="I4645" s="59"/>
      <c r="J4645" s="60"/>
      <c r="K4645" s="47">
        <f t="shared" si="109"/>
        <v>0</v>
      </c>
      <c r="L4645" s="60"/>
      <c r="M4645" s="55"/>
      <c r="N4645" s="47">
        <f t="shared" si="106"/>
        <v>0</v>
      </c>
      <c r="O4645" s="54"/>
      <c r="P4645" s="62"/>
      <c r="R4645" t="str">
        <f t="shared" si="111"/>
        <v/>
      </c>
    </row>
    <row r="4646" spans="2:18" ht="15.75" customHeight="1">
      <c r="B4646" s="54"/>
      <c r="C4646" s="55" t="s">
        <v>225</v>
      </c>
      <c r="D4646" s="55">
        <v>2025</v>
      </c>
      <c r="E4646" s="56"/>
      <c r="F4646" s="57"/>
      <c r="G4646" s="57"/>
      <c r="H4646" s="57"/>
      <c r="I4646" s="59"/>
      <c r="J4646" s="60"/>
      <c r="K4646" s="47">
        <f t="shared" si="109"/>
        <v>0</v>
      </c>
      <c r="L4646" s="60"/>
      <c r="M4646" s="55"/>
      <c r="N4646" s="47">
        <f t="shared" si="106"/>
        <v>0</v>
      </c>
      <c r="O4646" s="54"/>
      <c r="P4646" s="62"/>
      <c r="R4646" t="str">
        <f t="shared" si="111"/>
        <v/>
      </c>
    </row>
    <row r="4647" spans="2:18" ht="15.75" customHeight="1">
      <c r="B4647" s="54"/>
      <c r="C4647" s="55" t="s">
        <v>225</v>
      </c>
      <c r="D4647" s="55">
        <v>2025</v>
      </c>
      <c r="E4647" s="56"/>
      <c r="F4647" s="57"/>
      <c r="G4647" s="57"/>
      <c r="H4647" s="57"/>
      <c r="I4647" s="59"/>
      <c r="J4647" s="60"/>
      <c r="K4647" s="47">
        <f t="shared" si="109"/>
        <v>0</v>
      </c>
      <c r="L4647" s="60"/>
      <c r="M4647" s="55"/>
      <c r="N4647" s="47">
        <f t="shared" si="106"/>
        <v>0</v>
      </c>
      <c r="O4647" s="54"/>
      <c r="P4647" s="62"/>
      <c r="R4647" t="str">
        <f t="shared" si="111"/>
        <v/>
      </c>
    </row>
    <row r="4648" spans="2:18" ht="15.75" customHeight="1">
      <c r="B4648" s="54"/>
      <c r="C4648" s="55" t="s">
        <v>225</v>
      </c>
      <c r="D4648" s="55">
        <v>2025</v>
      </c>
      <c r="E4648" s="56"/>
      <c r="F4648" s="57"/>
      <c r="G4648" s="57"/>
      <c r="H4648" s="57"/>
      <c r="I4648" s="59"/>
      <c r="J4648" s="60"/>
      <c r="K4648" s="47">
        <f t="shared" si="109"/>
        <v>0</v>
      </c>
      <c r="L4648" s="60"/>
      <c r="M4648" s="55"/>
      <c r="N4648" s="47">
        <f t="shared" si="106"/>
        <v>0</v>
      </c>
      <c r="O4648" s="54"/>
      <c r="P4648" s="62"/>
      <c r="R4648" t="str">
        <f t="shared" si="111"/>
        <v/>
      </c>
    </row>
    <row r="4649" spans="2:18" ht="15.75" customHeight="1">
      <c r="B4649" s="54"/>
      <c r="C4649" s="55" t="s">
        <v>225</v>
      </c>
      <c r="D4649" s="55">
        <v>2025</v>
      </c>
      <c r="E4649" s="56"/>
      <c r="F4649" s="57"/>
      <c r="G4649" s="57"/>
      <c r="H4649" s="57"/>
      <c r="I4649" s="59"/>
      <c r="J4649" s="60"/>
      <c r="K4649" s="47">
        <f t="shared" si="109"/>
        <v>0</v>
      </c>
      <c r="L4649" s="60"/>
      <c r="M4649" s="55"/>
      <c r="N4649" s="47">
        <f t="shared" si="106"/>
        <v>0</v>
      </c>
      <c r="O4649" s="54"/>
      <c r="P4649" s="62"/>
      <c r="R4649" t="str">
        <f t="shared" si="111"/>
        <v/>
      </c>
    </row>
    <row r="4650" spans="2:18" ht="15.75" customHeight="1">
      <c r="B4650" s="54"/>
      <c r="C4650" s="55" t="s">
        <v>225</v>
      </c>
      <c r="D4650" s="55">
        <v>2025</v>
      </c>
      <c r="E4650" s="56"/>
      <c r="F4650" s="57"/>
      <c r="G4650" s="57"/>
      <c r="H4650" s="57"/>
      <c r="I4650" s="59"/>
      <c r="J4650" s="60"/>
      <c r="K4650" s="47">
        <f t="shared" si="109"/>
        <v>0</v>
      </c>
      <c r="L4650" s="60"/>
      <c r="M4650" s="55"/>
      <c r="N4650" s="47">
        <f t="shared" si="106"/>
        <v>0</v>
      </c>
      <c r="O4650" s="54"/>
      <c r="P4650" s="62"/>
      <c r="R4650" t="str">
        <f t="shared" si="111"/>
        <v/>
      </c>
    </row>
    <row r="4651" spans="2:18" ht="15.75" customHeight="1">
      <c r="B4651" s="54"/>
      <c r="C4651" s="55" t="s">
        <v>225</v>
      </c>
      <c r="D4651" s="55">
        <v>2025</v>
      </c>
      <c r="E4651" s="56"/>
      <c r="F4651" s="57"/>
      <c r="G4651" s="57"/>
      <c r="H4651" s="57"/>
      <c r="I4651" s="59"/>
      <c r="J4651" s="60"/>
      <c r="K4651" s="47">
        <f t="shared" si="109"/>
        <v>0</v>
      </c>
      <c r="L4651" s="60"/>
      <c r="M4651" s="55"/>
      <c r="N4651" s="47">
        <f t="shared" si="106"/>
        <v>0</v>
      </c>
      <c r="O4651" s="54"/>
      <c r="P4651" s="62"/>
      <c r="R4651" t="str">
        <f t="shared" si="111"/>
        <v/>
      </c>
    </row>
    <row r="4652" spans="2:18" ht="15.75" customHeight="1">
      <c r="B4652" s="54"/>
      <c r="C4652" s="55" t="s">
        <v>225</v>
      </c>
      <c r="D4652" s="55">
        <v>2025</v>
      </c>
      <c r="E4652" s="56"/>
      <c r="F4652" s="57"/>
      <c r="G4652" s="57"/>
      <c r="H4652" s="57"/>
      <c r="I4652" s="59"/>
      <c r="J4652" s="60"/>
      <c r="K4652" s="47">
        <f t="shared" si="109"/>
        <v>0</v>
      </c>
      <c r="L4652" s="60"/>
      <c r="M4652" s="55"/>
      <c r="N4652" s="47">
        <f t="shared" si="106"/>
        <v>0</v>
      </c>
      <c r="O4652" s="54"/>
      <c r="P4652" s="62"/>
      <c r="R4652" t="str">
        <f t="shared" si="111"/>
        <v/>
      </c>
    </row>
    <row r="4653" spans="2:18" ht="15.75" customHeight="1">
      <c r="B4653" s="54"/>
      <c r="C4653" s="55" t="s">
        <v>225</v>
      </c>
      <c r="D4653" s="55">
        <v>2025</v>
      </c>
      <c r="E4653" s="56"/>
      <c r="F4653" s="57"/>
      <c r="G4653" s="57"/>
      <c r="H4653" s="57"/>
      <c r="I4653" s="59"/>
      <c r="J4653" s="60"/>
      <c r="K4653" s="47">
        <f t="shared" si="109"/>
        <v>0</v>
      </c>
      <c r="L4653" s="60"/>
      <c r="M4653" s="55"/>
      <c r="N4653" s="47">
        <f t="shared" si="106"/>
        <v>0</v>
      </c>
      <c r="O4653" s="54"/>
      <c r="P4653" s="62"/>
      <c r="R4653" t="str">
        <f t="shared" si="111"/>
        <v/>
      </c>
    </row>
    <row r="4654" spans="2:18" ht="15.75" customHeight="1">
      <c r="B4654" s="54"/>
      <c r="C4654" s="55" t="s">
        <v>225</v>
      </c>
      <c r="D4654" s="55">
        <v>2025</v>
      </c>
      <c r="E4654" s="56"/>
      <c r="F4654" s="57"/>
      <c r="G4654" s="57"/>
      <c r="H4654" s="57"/>
      <c r="I4654" s="59"/>
      <c r="J4654" s="60"/>
      <c r="K4654" s="47">
        <f t="shared" si="109"/>
        <v>0</v>
      </c>
      <c r="L4654" s="60"/>
      <c r="M4654" s="55"/>
      <c r="N4654" s="47">
        <f t="shared" si="106"/>
        <v>0</v>
      </c>
      <c r="O4654" s="54"/>
      <c r="P4654" s="62"/>
      <c r="R4654" t="str">
        <f t="shared" si="111"/>
        <v/>
      </c>
    </row>
    <row r="4655" spans="2:18" ht="15.75" customHeight="1">
      <c r="B4655" s="54"/>
      <c r="C4655" s="55" t="s">
        <v>225</v>
      </c>
      <c r="D4655" s="55">
        <v>2025</v>
      </c>
      <c r="E4655" s="56"/>
      <c r="F4655" s="57"/>
      <c r="G4655" s="57"/>
      <c r="H4655" s="57"/>
      <c r="I4655" s="59"/>
      <c r="J4655" s="60"/>
      <c r="K4655" s="47">
        <f t="shared" si="109"/>
        <v>0</v>
      </c>
      <c r="L4655" s="60"/>
      <c r="M4655" s="55"/>
      <c r="N4655" s="47">
        <f t="shared" si="106"/>
        <v>0</v>
      </c>
      <c r="O4655" s="54"/>
      <c r="P4655" s="62"/>
      <c r="R4655" t="str">
        <f t="shared" si="111"/>
        <v/>
      </c>
    </row>
    <row r="4656" spans="2:18" ht="15.75" customHeight="1">
      <c r="B4656" s="54"/>
      <c r="C4656" s="55" t="s">
        <v>225</v>
      </c>
      <c r="D4656" s="55">
        <v>2025</v>
      </c>
      <c r="E4656" s="56"/>
      <c r="F4656" s="57"/>
      <c r="G4656" s="57"/>
      <c r="H4656" s="57"/>
      <c r="I4656" s="59"/>
      <c r="J4656" s="60"/>
      <c r="K4656" s="47">
        <f t="shared" si="109"/>
        <v>0</v>
      </c>
      <c r="L4656" s="60"/>
      <c r="M4656" s="55"/>
      <c r="N4656" s="47">
        <f t="shared" si="106"/>
        <v>0</v>
      </c>
      <c r="O4656" s="54"/>
      <c r="P4656" s="62"/>
      <c r="R4656" t="str">
        <f t="shared" si="111"/>
        <v/>
      </c>
    </row>
    <row r="4657" spans="2:18" ht="15.75" customHeight="1">
      <c r="B4657" s="54"/>
      <c r="C4657" s="55" t="s">
        <v>225</v>
      </c>
      <c r="D4657" s="55">
        <v>2025</v>
      </c>
      <c r="E4657" s="56"/>
      <c r="F4657" s="57"/>
      <c r="G4657" s="57"/>
      <c r="H4657" s="57"/>
      <c r="I4657" s="59"/>
      <c r="J4657" s="60"/>
      <c r="K4657" s="47">
        <f t="shared" si="109"/>
        <v>0</v>
      </c>
      <c r="L4657" s="60"/>
      <c r="M4657" s="55"/>
      <c r="N4657" s="47">
        <f t="shared" si="106"/>
        <v>0</v>
      </c>
      <c r="O4657" s="54"/>
      <c r="P4657" s="62"/>
      <c r="R4657" t="str">
        <f t="shared" si="111"/>
        <v/>
      </c>
    </row>
    <row r="4658" spans="2:18" ht="15.75" customHeight="1">
      <c r="B4658" s="54"/>
      <c r="C4658" s="55" t="s">
        <v>225</v>
      </c>
      <c r="D4658" s="55">
        <v>2025</v>
      </c>
      <c r="E4658" s="56"/>
      <c r="F4658" s="57"/>
      <c r="G4658" s="57"/>
      <c r="H4658" s="57"/>
      <c r="I4658" s="59"/>
      <c r="J4658" s="60"/>
      <c r="K4658" s="47">
        <f t="shared" si="109"/>
        <v>0</v>
      </c>
      <c r="L4658" s="60"/>
      <c r="M4658" s="55"/>
      <c r="N4658" s="47">
        <f t="shared" si="106"/>
        <v>0</v>
      </c>
      <c r="O4658" s="54"/>
      <c r="P4658" s="62"/>
      <c r="R4658" t="str">
        <f t="shared" si="111"/>
        <v/>
      </c>
    </row>
    <row r="4659" spans="2:18" ht="15.75" customHeight="1">
      <c r="B4659" s="54"/>
      <c r="C4659" s="55" t="s">
        <v>225</v>
      </c>
      <c r="D4659" s="55">
        <v>2025</v>
      </c>
      <c r="E4659" s="56"/>
      <c r="F4659" s="57"/>
      <c r="G4659" s="57"/>
      <c r="H4659" s="57"/>
      <c r="I4659" s="59"/>
      <c r="J4659" s="60"/>
      <c r="K4659" s="47">
        <f t="shared" si="109"/>
        <v>0</v>
      </c>
      <c r="L4659" s="60"/>
      <c r="M4659" s="55"/>
      <c r="N4659" s="47">
        <f t="shared" si="106"/>
        <v>0</v>
      </c>
      <c r="O4659" s="54"/>
      <c r="P4659" s="62"/>
      <c r="R4659" t="str">
        <f t="shared" si="111"/>
        <v/>
      </c>
    </row>
    <row r="4660" spans="2:18" ht="15.75" customHeight="1">
      <c r="B4660" s="54"/>
      <c r="C4660" s="55" t="s">
        <v>225</v>
      </c>
      <c r="D4660" s="55">
        <v>2025</v>
      </c>
      <c r="E4660" s="56"/>
      <c r="F4660" s="57"/>
      <c r="G4660" s="57"/>
      <c r="H4660" s="57"/>
      <c r="I4660" s="59"/>
      <c r="J4660" s="60"/>
      <c r="K4660" s="47">
        <f t="shared" si="109"/>
        <v>0</v>
      </c>
      <c r="L4660" s="60"/>
      <c r="M4660" s="55"/>
      <c r="N4660" s="47">
        <f t="shared" si="106"/>
        <v>0</v>
      </c>
      <c r="O4660" s="54"/>
      <c r="P4660" s="62"/>
      <c r="R4660" t="str">
        <f t="shared" si="111"/>
        <v/>
      </c>
    </row>
    <row r="4661" spans="2:18" ht="15.75" customHeight="1">
      <c r="B4661" s="54"/>
      <c r="C4661" s="55" t="s">
        <v>225</v>
      </c>
      <c r="D4661" s="55">
        <v>2025</v>
      </c>
      <c r="E4661" s="56"/>
      <c r="F4661" s="57"/>
      <c r="G4661" s="57"/>
      <c r="H4661" s="57"/>
      <c r="I4661" s="59"/>
      <c r="J4661" s="60"/>
      <c r="K4661" s="47">
        <f t="shared" si="109"/>
        <v>0</v>
      </c>
      <c r="L4661" s="60"/>
      <c r="M4661" s="55"/>
      <c r="N4661" s="47">
        <f t="shared" si="106"/>
        <v>0</v>
      </c>
      <c r="O4661" s="54"/>
      <c r="P4661" s="62"/>
      <c r="R4661" t="str">
        <f t="shared" si="111"/>
        <v/>
      </c>
    </row>
    <row r="4662" spans="2:18" ht="15.75" customHeight="1">
      <c r="B4662" s="54"/>
      <c r="C4662" s="55" t="s">
        <v>225</v>
      </c>
      <c r="D4662" s="55">
        <v>2025</v>
      </c>
      <c r="E4662" s="56"/>
      <c r="F4662" s="57"/>
      <c r="G4662" s="57"/>
      <c r="H4662" s="57"/>
      <c r="I4662" s="59"/>
      <c r="J4662" s="60"/>
      <c r="K4662" s="47">
        <f t="shared" si="109"/>
        <v>0</v>
      </c>
      <c r="L4662" s="60"/>
      <c r="M4662" s="55"/>
      <c r="N4662" s="47">
        <f t="shared" si="106"/>
        <v>0</v>
      </c>
      <c r="O4662" s="54"/>
      <c r="P4662" s="62"/>
      <c r="R4662" t="str">
        <f t="shared" si="111"/>
        <v/>
      </c>
    </row>
    <row r="4663" spans="2:18" ht="15.75" customHeight="1">
      <c r="B4663" s="54"/>
      <c r="C4663" s="55" t="s">
        <v>225</v>
      </c>
      <c r="D4663" s="55">
        <v>2025</v>
      </c>
      <c r="E4663" s="56"/>
      <c r="F4663" s="57"/>
      <c r="G4663" s="57"/>
      <c r="H4663" s="57"/>
      <c r="I4663" s="59"/>
      <c r="J4663" s="60"/>
      <c r="K4663" s="47">
        <f t="shared" si="109"/>
        <v>0</v>
      </c>
      <c r="L4663" s="60"/>
      <c r="M4663" s="55"/>
      <c r="N4663" s="47">
        <f t="shared" si="106"/>
        <v>0</v>
      </c>
      <c r="O4663" s="54"/>
      <c r="P4663" s="62"/>
      <c r="R4663" t="str">
        <f t="shared" si="111"/>
        <v/>
      </c>
    </row>
    <row r="4664" spans="2:18" ht="15.75" customHeight="1">
      <c r="B4664" s="54"/>
      <c r="C4664" s="55" t="s">
        <v>225</v>
      </c>
      <c r="D4664" s="55">
        <v>2025</v>
      </c>
      <c r="E4664" s="56">
        <v>1</v>
      </c>
      <c r="F4664" s="58"/>
      <c r="G4664" s="57"/>
      <c r="H4664" s="58"/>
      <c r="I4664" s="59"/>
      <c r="J4664" s="96"/>
      <c r="K4664" s="47">
        <f t="shared" si="109"/>
        <v>0</v>
      </c>
      <c r="L4664" s="60"/>
      <c r="M4664" s="55"/>
      <c r="N4664" s="47">
        <f t="shared" si="106"/>
        <v>0</v>
      </c>
      <c r="O4664" s="54"/>
      <c r="P4664" s="97"/>
      <c r="R4664" t="str">
        <f t="shared" si="111"/>
        <v/>
      </c>
    </row>
    <row r="4665" spans="2:18" ht="15.75" customHeight="1">
      <c r="B4665" s="54"/>
      <c r="C4665" s="55" t="s">
        <v>225</v>
      </c>
      <c r="D4665" s="55">
        <v>2025</v>
      </c>
      <c r="E4665" s="56">
        <v>1</v>
      </c>
      <c r="F4665" s="58"/>
      <c r="G4665" s="57"/>
      <c r="H4665" s="58"/>
      <c r="I4665" s="59"/>
      <c r="J4665" s="96"/>
      <c r="K4665" s="47">
        <f t="shared" si="109"/>
        <v>0</v>
      </c>
      <c r="L4665" s="60"/>
      <c r="M4665" s="55"/>
      <c r="N4665" s="47">
        <f t="shared" si="106"/>
        <v>0</v>
      </c>
      <c r="O4665" s="54"/>
      <c r="P4665" s="97"/>
      <c r="R4665" t="str">
        <f t="shared" si="111"/>
        <v/>
      </c>
    </row>
    <row r="4666" spans="2:18" ht="15.75" customHeight="1">
      <c r="B4666" s="54"/>
      <c r="C4666" s="55" t="s">
        <v>225</v>
      </c>
      <c r="D4666" s="55">
        <v>2025</v>
      </c>
      <c r="E4666" s="56">
        <v>1</v>
      </c>
      <c r="F4666" s="57"/>
      <c r="G4666" s="57"/>
      <c r="H4666" s="58"/>
      <c r="I4666" s="59"/>
      <c r="J4666" s="96"/>
      <c r="K4666" s="47">
        <f t="shared" si="109"/>
        <v>0</v>
      </c>
      <c r="L4666" s="60"/>
      <c r="M4666" s="55"/>
      <c r="N4666" s="47">
        <f t="shared" ref="N4666:N4920" si="112">K4666+L4666</f>
        <v>0</v>
      </c>
      <c r="O4666" s="54"/>
      <c r="P4666" s="97"/>
      <c r="R4666" t="str">
        <f t="shared" si="111"/>
        <v/>
      </c>
    </row>
    <row r="4667" spans="2:18" ht="15.75" customHeight="1">
      <c r="B4667" s="54"/>
      <c r="C4667" s="55" t="s">
        <v>225</v>
      </c>
      <c r="D4667" s="55">
        <v>2025</v>
      </c>
      <c r="E4667" s="56">
        <v>1</v>
      </c>
      <c r="F4667" s="58"/>
      <c r="G4667" s="57"/>
      <c r="H4667" s="58"/>
      <c r="I4667" s="59"/>
      <c r="J4667" s="96"/>
      <c r="K4667" s="47">
        <f t="shared" si="109"/>
        <v>0</v>
      </c>
      <c r="L4667" s="60"/>
      <c r="M4667" s="55"/>
      <c r="N4667" s="47">
        <f t="shared" si="112"/>
        <v>0</v>
      </c>
      <c r="O4667" s="54"/>
      <c r="P4667" s="97"/>
      <c r="R4667" t="str">
        <f t="shared" si="111"/>
        <v/>
      </c>
    </row>
    <row r="4668" spans="2:18" ht="15.75" customHeight="1">
      <c r="B4668" s="54"/>
      <c r="C4668" s="55" t="s">
        <v>225</v>
      </c>
      <c r="D4668" s="55">
        <v>2025</v>
      </c>
      <c r="E4668" s="56">
        <v>1</v>
      </c>
      <c r="F4668" s="57"/>
      <c r="G4668" s="58"/>
      <c r="H4668" s="57"/>
      <c r="I4668" s="59"/>
      <c r="J4668" s="60"/>
      <c r="K4668" s="47">
        <f t="shared" si="109"/>
        <v>0</v>
      </c>
      <c r="L4668" s="60"/>
      <c r="M4668" s="55"/>
      <c r="N4668" s="47">
        <f t="shared" si="112"/>
        <v>0</v>
      </c>
      <c r="O4668" s="54"/>
      <c r="P4668" s="62"/>
      <c r="R4668" t="str">
        <f t="shared" si="111"/>
        <v/>
      </c>
    </row>
    <row r="4669" spans="2:18" ht="15.75" customHeight="1">
      <c r="B4669" s="54"/>
      <c r="C4669" s="55" t="s">
        <v>225</v>
      </c>
      <c r="D4669" s="55">
        <v>2025</v>
      </c>
      <c r="E4669" s="56">
        <v>1</v>
      </c>
      <c r="F4669" s="57"/>
      <c r="G4669" s="57"/>
      <c r="H4669" s="57"/>
      <c r="I4669" s="59"/>
      <c r="J4669" s="60"/>
      <c r="K4669" s="47">
        <f t="shared" si="109"/>
        <v>0</v>
      </c>
      <c r="L4669" s="60"/>
      <c r="M4669" s="55"/>
      <c r="N4669" s="47">
        <f t="shared" si="112"/>
        <v>0</v>
      </c>
      <c r="O4669" s="54"/>
      <c r="P4669" s="62"/>
      <c r="R4669" t="str">
        <f t="shared" si="111"/>
        <v/>
      </c>
    </row>
    <row r="4670" spans="2:18" ht="15.75" customHeight="1">
      <c r="B4670" s="54"/>
      <c r="C4670" s="55" t="s">
        <v>225</v>
      </c>
      <c r="D4670" s="55">
        <v>2025</v>
      </c>
      <c r="E4670" s="56">
        <v>1</v>
      </c>
      <c r="F4670" s="58"/>
      <c r="G4670" s="57"/>
      <c r="H4670" s="58"/>
      <c r="I4670" s="59"/>
      <c r="J4670" s="96"/>
      <c r="K4670" s="47">
        <f t="shared" si="109"/>
        <v>0</v>
      </c>
      <c r="L4670" s="60"/>
      <c r="M4670" s="55"/>
      <c r="N4670" s="47">
        <f t="shared" si="112"/>
        <v>0</v>
      </c>
      <c r="O4670" s="54"/>
      <c r="P4670" s="97"/>
      <c r="R4670" t="str">
        <f t="shared" si="111"/>
        <v/>
      </c>
    </row>
    <row r="4671" spans="2:18" ht="15.75" customHeight="1">
      <c r="B4671" s="54"/>
      <c r="C4671" s="55" t="s">
        <v>225</v>
      </c>
      <c r="D4671" s="55">
        <v>2025</v>
      </c>
      <c r="E4671" s="56">
        <v>1</v>
      </c>
      <c r="F4671" s="58"/>
      <c r="G4671" s="57"/>
      <c r="H4671" s="58"/>
      <c r="I4671" s="59"/>
      <c r="J4671" s="96"/>
      <c r="K4671" s="47">
        <f t="shared" si="109"/>
        <v>0</v>
      </c>
      <c r="L4671" s="60"/>
      <c r="M4671" s="55"/>
      <c r="N4671" s="47">
        <f t="shared" si="112"/>
        <v>0</v>
      </c>
      <c r="O4671" s="54"/>
      <c r="P4671" s="97"/>
      <c r="R4671" t="str">
        <f t="shared" si="111"/>
        <v/>
      </c>
    </row>
    <row r="4672" spans="2:18" ht="15.75" customHeight="1">
      <c r="B4672" s="54"/>
      <c r="C4672" s="55" t="s">
        <v>225</v>
      </c>
      <c r="D4672" s="55">
        <v>2025</v>
      </c>
      <c r="E4672" s="56">
        <v>1</v>
      </c>
      <c r="F4672" s="58"/>
      <c r="G4672" s="57"/>
      <c r="H4672" s="58"/>
      <c r="I4672" s="59"/>
      <c r="J4672" s="96"/>
      <c r="K4672" s="47">
        <f t="shared" si="109"/>
        <v>0</v>
      </c>
      <c r="L4672" s="60"/>
      <c r="M4672" s="55"/>
      <c r="N4672" s="47">
        <f t="shared" si="112"/>
        <v>0</v>
      </c>
      <c r="O4672" s="54"/>
      <c r="P4672" s="97"/>
      <c r="R4672" t="str">
        <f t="shared" si="111"/>
        <v/>
      </c>
    </row>
    <row r="4673" spans="2:18" ht="15.75" customHeight="1">
      <c r="B4673" s="54"/>
      <c r="C4673" s="55" t="s">
        <v>225</v>
      </c>
      <c r="D4673" s="55">
        <v>2025</v>
      </c>
      <c r="E4673" s="56">
        <v>1</v>
      </c>
      <c r="F4673" s="57"/>
      <c r="G4673" s="57"/>
      <c r="H4673" s="57"/>
      <c r="I4673" s="59"/>
      <c r="J4673" s="60"/>
      <c r="K4673" s="47">
        <f t="shared" si="109"/>
        <v>0</v>
      </c>
      <c r="L4673" s="60"/>
      <c r="M4673" s="55"/>
      <c r="N4673" s="47">
        <f t="shared" si="112"/>
        <v>0</v>
      </c>
      <c r="O4673" s="54"/>
      <c r="P4673" s="62"/>
      <c r="R4673" t="str">
        <f t="shared" si="111"/>
        <v/>
      </c>
    </row>
    <row r="4674" spans="2:18" ht="15.75" customHeight="1">
      <c r="B4674" s="54"/>
      <c r="C4674" s="55" t="s">
        <v>225</v>
      </c>
      <c r="D4674" s="55">
        <v>2025</v>
      </c>
      <c r="E4674" s="56"/>
      <c r="F4674" s="57"/>
      <c r="G4674" s="57"/>
      <c r="H4674" s="57"/>
      <c r="I4674" s="59"/>
      <c r="J4674" s="60"/>
      <c r="K4674" s="47">
        <f t="shared" si="109"/>
        <v>0</v>
      </c>
      <c r="L4674" s="60"/>
      <c r="M4674" s="55"/>
      <c r="N4674" s="47">
        <f t="shared" si="112"/>
        <v>0</v>
      </c>
      <c r="O4674" s="54"/>
      <c r="P4674" s="62"/>
      <c r="R4674" t="str">
        <f t="shared" si="111"/>
        <v/>
      </c>
    </row>
    <row r="4675" spans="2:18" ht="15.75" customHeight="1">
      <c r="B4675" s="54"/>
      <c r="C4675" s="55" t="s">
        <v>225</v>
      </c>
      <c r="D4675" s="55">
        <v>2025</v>
      </c>
      <c r="E4675" s="56"/>
      <c r="F4675" s="57"/>
      <c r="G4675" s="57"/>
      <c r="H4675" s="57"/>
      <c r="I4675" s="59"/>
      <c r="J4675" s="60"/>
      <c r="K4675" s="47">
        <f t="shared" si="109"/>
        <v>0</v>
      </c>
      <c r="L4675" s="60"/>
      <c r="M4675" s="55"/>
      <c r="N4675" s="47">
        <f t="shared" si="112"/>
        <v>0</v>
      </c>
      <c r="O4675" s="54"/>
      <c r="P4675" s="62"/>
      <c r="R4675" t="str">
        <f t="shared" ref="R4675:R4738" si="113">IF(B4675="","",PROPER(TEXT(B4675,"mmm/aa")))</f>
        <v/>
      </c>
    </row>
    <row r="4676" spans="2:18" ht="15.75" customHeight="1">
      <c r="B4676" s="54"/>
      <c r="C4676" s="55" t="s">
        <v>225</v>
      </c>
      <c r="D4676" s="55">
        <v>2025</v>
      </c>
      <c r="E4676" s="56"/>
      <c r="F4676" s="57"/>
      <c r="G4676" s="57"/>
      <c r="H4676" s="57"/>
      <c r="I4676" s="59"/>
      <c r="J4676" s="60"/>
      <c r="K4676" s="47">
        <f t="shared" si="109"/>
        <v>0</v>
      </c>
      <c r="L4676" s="60"/>
      <c r="M4676" s="55"/>
      <c r="N4676" s="47">
        <f t="shared" si="112"/>
        <v>0</v>
      </c>
      <c r="O4676" s="54"/>
      <c r="P4676" s="62"/>
      <c r="R4676" t="str">
        <f t="shared" si="113"/>
        <v/>
      </c>
    </row>
    <row r="4677" spans="2:18" ht="15.75" customHeight="1">
      <c r="B4677" s="70"/>
      <c r="C4677" s="55" t="s">
        <v>225</v>
      </c>
      <c r="D4677" s="43">
        <v>2025</v>
      </c>
      <c r="E4677" s="44"/>
      <c r="F4677" s="45"/>
      <c r="G4677" s="45"/>
      <c r="H4677" s="45"/>
      <c r="I4677" s="46"/>
      <c r="J4677" s="47"/>
      <c r="K4677" s="47">
        <f t="shared" si="109"/>
        <v>0</v>
      </c>
      <c r="L4677" s="48"/>
      <c r="M4677" s="11"/>
      <c r="N4677" s="47">
        <f t="shared" si="112"/>
        <v>0</v>
      </c>
      <c r="O4677" s="13"/>
      <c r="P4677" s="49"/>
      <c r="R4677" t="str">
        <f t="shared" si="113"/>
        <v/>
      </c>
    </row>
    <row r="4678" spans="2:18" ht="15.75" customHeight="1">
      <c r="B4678" s="70"/>
      <c r="C4678" s="55" t="s">
        <v>225</v>
      </c>
      <c r="D4678" s="43">
        <v>2025</v>
      </c>
      <c r="E4678" s="44"/>
      <c r="F4678" s="45"/>
      <c r="G4678" s="45"/>
      <c r="H4678" s="45"/>
      <c r="I4678" s="46"/>
      <c r="J4678" s="47"/>
      <c r="K4678" s="47">
        <f t="shared" si="109"/>
        <v>0</v>
      </c>
      <c r="L4678" s="48"/>
      <c r="M4678" s="11"/>
      <c r="N4678" s="47">
        <f t="shared" si="112"/>
        <v>0</v>
      </c>
      <c r="O4678" s="13"/>
      <c r="P4678" s="49"/>
      <c r="R4678" t="str">
        <f t="shared" si="113"/>
        <v/>
      </c>
    </row>
    <row r="4679" spans="2:18" ht="15.75" customHeight="1">
      <c r="B4679" s="70"/>
      <c r="C4679" s="55" t="s">
        <v>225</v>
      </c>
      <c r="D4679" s="43">
        <v>2025</v>
      </c>
      <c r="E4679" s="44"/>
      <c r="F4679" s="45"/>
      <c r="G4679" s="45"/>
      <c r="H4679" s="45"/>
      <c r="I4679" s="46"/>
      <c r="J4679" s="47"/>
      <c r="K4679" s="47">
        <f t="shared" si="109"/>
        <v>0</v>
      </c>
      <c r="L4679" s="48"/>
      <c r="M4679" s="11"/>
      <c r="N4679" s="47">
        <f t="shared" si="112"/>
        <v>0</v>
      </c>
      <c r="O4679" s="13"/>
      <c r="P4679" s="49"/>
      <c r="R4679" t="str">
        <f t="shared" si="113"/>
        <v/>
      </c>
    </row>
    <row r="4680" spans="2:18" ht="15.75" customHeight="1">
      <c r="B4680" s="70"/>
      <c r="C4680" s="55" t="s">
        <v>225</v>
      </c>
      <c r="D4680" s="43">
        <v>2025</v>
      </c>
      <c r="E4680" s="44"/>
      <c r="F4680" s="45"/>
      <c r="G4680" s="45"/>
      <c r="H4680" s="45"/>
      <c r="I4680" s="46"/>
      <c r="J4680" s="47"/>
      <c r="K4680" s="47">
        <f t="shared" si="109"/>
        <v>0</v>
      </c>
      <c r="L4680" s="48"/>
      <c r="M4680" s="11"/>
      <c r="N4680" s="47">
        <f t="shared" si="112"/>
        <v>0</v>
      </c>
      <c r="O4680" s="13"/>
      <c r="P4680" s="49"/>
      <c r="R4680" t="str">
        <f t="shared" si="113"/>
        <v/>
      </c>
    </row>
    <row r="4681" spans="2:18" ht="15.75" customHeight="1">
      <c r="B4681" s="70"/>
      <c r="C4681" s="55" t="s">
        <v>225</v>
      </c>
      <c r="D4681" s="43">
        <v>2025</v>
      </c>
      <c r="E4681" s="44"/>
      <c r="F4681" s="45"/>
      <c r="G4681" s="45"/>
      <c r="H4681" s="45"/>
      <c r="I4681" s="46"/>
      <c r="J4681" s="47"/>
      <c r="K4681" s="47">
        <f t="shared" si="109"/>
        <v>0</v>
      </c>
      <c r="L4681" s="48"/>
      <c r="M4681" s="11"/>
      <c r="N4681" s="47">
        <f t="shared" si="112"/>
        <v>0</v>
      </c>
      <c r="O4681" s="13"/>
      <c r="P4681" s="49"/>
      <c r="R4681" t="str">
        <f t="shared" si="113"/>
        <v/>
      </c>
    </row>
    <row r="4682" spans="2:18" ht="15.75" customHeight="1">
      <c r="B4682" s="54"/>
      <c r="C4682" s="55" t="s">
        <v>225</v>
      </c>
      <c r="D4682" s="43">
        <v>2025</v>
      </c>
      <c r="E4682" s="56">
        <v>1</v>
      </c>
      <c r="F4682" s="58"/>
      <c r="G4682" s="57"/>
      <c r="H4682" s="58"/>
      <c r="I4682" s="59"/>
      <c r="J4682" s="96"/>
      <c r="K4682" s="47">
        <f t="shared" si="109"/>
        <v>0</v>
      </c>
      <c r="L4682" s="60"/>
      <c r="M4682" s="55"/>
      <c r="N4682" s="47">
        <f t="shared" si="112"/>
        <v>0</v>
      </c>
      <c r="O4682" s="54"/>
      <c r="P4682" s="97"/>
      <c r="R4682" t="str">
        <f t="shared" si="113"/>
        <v/>
      </c>
    </row>
    <row r="4683" spans="2:18" ht="15.75" customHeight="1">
      <c r="B4683" s="54"/>
      <c r="C4683" s="55" t="s">
        <v>225</v>
      </c>
      <c r="D4683" s="43">
        <v>2025</v>
      </c>
      <c r="E4683" s="56">
        <v>1</v>
      </c>
      <c r="F4683" s="58"/>
      <c r="G4683" s="57"/>
      <c r="H4683" s="58"/>
      <c r="I4683" s="59"/>
      <c r="J4683" s="96"/>
      <c r="K4683" s="47">
        <f t="shared" si="109"/>
        <v>0</v>
      </c>
      <c r="L4683" s="60"/>
      <c r="M4683" s="55"/>
      <c r="N4683" s="47">
        <f t="shared" si="112"/>
        <v>0</v>
      </c>
      <c r="O4683" s="54"/>
      <c r="P4683" s="97"/>
      <c r="R4683" t="str">
        <f t="shared" si="113"/>
        <v/>
      </c>
    </row>
    <row r="4684" spans="2:18" ht="15.75" customHeight="1">
      <c r="B4684" s="54"/>
      <c r="C4684" s="55" t="s">
        <v>225</v>
      </c>
      <c r="D4684" s="43">
        <v>2025</v>
      </c>
      <c r="E4684" s="56">
        <v>1</v>
      </c>
      <c r="F4684" s="57"/>
      <c r="G4684" s="57"/>
      <c r="H4684" s="58"/>
      <c r="I4684" s="59"/>
      <c r="J4684" s="96"/>
      <c r="K4684" s="47">
        <f t="shared" si="109"/>
        <v>0</v>
      </c>
      <c r="L4684" s="60"/>
      <c r="M4684" s="55"/>
      <c r="N4684" s="47">
        <f t="shared" si="112"/>
        <v>0</v>
      </c>
      <c r="O4684" s="54"/>
      <c r="P4684" s="97"/>
      <c r="R4684" t="str">
        <f t="shared" si="113"/>
        <v/>
      </c>
    </row>
    <row r="4685" spans="2:18" ht="15.75" customHeight="1">
      <c r="B4685" s="54"/>
      <c r="C4685" s="55" t="s">
        <v>225</v>
      </c>
      <c r="D4685" s="43">
        <v>2025</v>
      </c>
      <c r="E4685" s="56">
        <v>1</v>
      </c>
      <c r="F4685" s="58"/>
      <c r="G4685" s="57"/>
      <c r="H4685" s="58"/>
      <c r="I4685" s="59"/>
      <c r="J4685" s="96"/>
      <c r="K4685" s="47">
        <f t="shared" si="109"/>
        <v>0</v>
      </c>
      <c r="L4685" s="60"/>
      <c r="M4685" s="55"/>
      <c r="N4685" s="47">
        <f t="shared" si="112"/>
        <v>0</v>
      </c>
      <c r="O4685" s="54"/>
      <c r="P4685" s="97"/>
      <c r="R4685" t="str">
        <f t="shared" si="113"/>
        <v/>
      </c>
    </row>
    <row r="4686" spans="2:18" ht="15.75" customHeight="1">
      <c r="B4686" s="54"/>
      <c r="C4686" s="55" t="s">
        <v>225</v>
      </c>
      <c r="D4686" s="43">
        <v>2025</v>
      </c>
      <c r="E4686" s="56">
        <v>1</v>
      </c>
      <c r="F4686" s="57"/>
      <c r="G4686" s="58"/>
      <c r="H4686" s="57"/>
      <c r="I4686" s="59"/>
      <c r="J4686" s="60"/>
      <c r="K4686" s="47">
        <f t="shared" si="109"/>
        <v>0</v>
      </c>
      <c r="L4686" s="60"/>
      <c r="M4686" s="55"/>
      <c r="N4686" s="47">
        <f t="shared" si="112"/>
        <v>0</v>
      </c>
      <c r="O4686" s="54"/>
      <c r="P4686" s="62"/>
      <c r="R4686" t="str">
        <f t="shared" si="113"/>
        <v/>
      </c>
    </row>
    <row r="4687" spans="2:18" ht="15.75" customHeight="1">
      <c r="B4687" s="54"/>
      <c r="C4687" s="55" t="s">
        <v>225</v>
      </c>
      <c r="D4687" s="43">
        <v>2025</v>
      </c>
      <c r="E4687" s="56">
        <v>1</v>
      </c>
      <c r="F4687" s="57"/>
      <c r="G4687" s="55"/>
      <c r="H4687" s="57"/>
      <c r="I4687" s="59"/>
      <c r="J4687" s="60"/>
      <c r="K4687" s="47">
        <f t="shared" si="109"/>
        <v>0</v>
      </c>
      <c r="L4687" s="60"/>
      <c r="M4687" s="55"/>
      <c r="N4687" s="47">
        <f t="shared" si="112"/>
        <v>0</v>
      </c>
      <c r="O4687" s="54"/>
      <c r="P4687" s="62"/>
      <c r="R4687" t="str">
        <f t="shared" si="113"/>
        <v/>
      </c>
    </row>
    <row r="4688" spans="2:18" ht="15.75" customHeight="1">
      <c r="B4688" s="54"/>
      <c r="C4688" s="55" t="s">
        <v>225</v>
      </c>
      <c r="D4688" s="43">
        <v>2025</v>
      </c>
      <c r="E4688" s="56">
        <v>1</v>
      </c>
      <c r="F4688" s="58"/>
      <c r="G4688" s="57"/>
      <c r="H4688" s="58"/>
      <c r="I4688" s="59"/>
      <c r="J4688" s="96"/>
      <c r="K4688" s="47">
        <f t="shared" si="109"/>
        <v>0</v>
      </c>
      <c r="L4688" s="60"/>
      <c r="M4688" s="55"/>
      <c r="N4688" s="47">
        <f t="shared" si="112"/>
        <v>0</v>
      </c>
      <c r="O4688" s="54"/>
      <c r="P4688" s="97"/>
      <c r="R4688" t="str">
        <f t="shared" si="113"/>
        <v/>
      </c>
    </row>
    <row r="4689" spans="2:18" ht="15.75" customHeight="1">
      <c r="B4689" s="54"/>
      <c r="C4689" s="55" t="s">
        <v>225</v>
      </c>
      <c r="D4689" s="43">
        <v>2025</v>
      </c>
      <c r="E4689" s="56">
        <v>1</v>
      </c>
      <c r="F4689" s="58"/>
      <c r="G4689" s="57"/>
      <c r="H4689" s="58"/>
      <c r="I4689" s="59"/>
      <c r="J4689" s="96"/>
      <c r="K4689" s="47">
        <f t="shared" si="109"/>
        <v>0</v>
      </c>
      <c r="L4689" s="60"/>
      <c r="M4689" s="55"/>
      <c r="N4689" s="47">
        <f t="shared" si="112"/>
        <v>0</v>
      </c>
      <c r="O4689" s="54"/>
      <c r="P4689" s="97"/>
      <c r="R4689" t="str">
        <f t="shared" si="113"/>
        <v/>
      </c>
    </row>
    <row r="4690" spans="2:18" ht="15.75" customHeight="1">
      <c r="B4690" s="54"/>
      <c r="C4690" s="55" t="s">
        <v>225</v>
      </c>
      <c r="D4690" s="43">
        <v>2025</v>
      </c>
      <c r="E4690" s="56">
        <v>1</v>
      </c>
      <c r="F4690" s="58"/>
      <c r="G4690" s="57"/>
      <c r="H4690" s="58"/>
      <c r="I4690" s="59"/>
      <c r="J4690" s="96"/>
      <c r="K4690" s="47">
        <f t="shared" si="109"/>
        <v>0</v>
      </c>
      <c r="L4690" s="60"/>
      <c r="M4690" s="55"/>
      <c r="N4690" s="47">
        <f t="shared" si="112"/>
        <v>0</v>
      </c>
      <c r="O4690" s="54"/>
      <c r="P4690" s="97"/>
      <c r="R4690" t="str">
        <f t="shared" si="113"/>
        <v/>
      </c>
    </row>
    <row r="4691" spans="2:18" ht="15.75" customHeight="1">
      <c r="B4691" s="95"/>
      <c r="C4691" s="55" t="s">
        <v>225</v>
      </c>
      <c r="D4691" s="43">
        <v>2025</v>
      </c>
      <c r="E4691" s="72">
        <v>1</v>
      </c>
      <c r="F4691" s="72"/>
      <c r="G4691" s="72"/>
      <c r="H4691" s="72"/>
      <c r="I4691" s="72"/>
      <c r="J4691" s="72"/>
      <c r="K4691" s="47">
        <f t="shared" si="109"/>
        <v>0</v>
      </c>
      <c r="L4691" s="72"/>
      <c r="M4691" s="72"/>
      <c r="N4691" s="47">
        <f t="shared" si="112"/>
        <v>0</v>
      </c>
      <c r="O4691" s="95"/>
      <c r="P4691" s="125"/>
      <c r="R4691" t="str">
        <f t="shared" si="113"/>
        <v/>
      </c>
    </row>
    <row r="4692" spans="2:18" ht="15.75" customHeight="1">
      <c r="B4692" s="95"/>
      <c r="C4692" s="55" t="s">
        <v>225</v>
      </c>
      <c r="D4692" s="43">
        <v>2025</v>
      </c>
      <c r="E4692" s="72"/>
      <c r="F4692" s="72"/>
      <c r="G4692" s="72"/>
      <c r="H4692" s="72"/>
      <c r="I4692" s="72"/>
      <c r="J4692" s="72"/>
      <c r="K4692" s="47">
        <f t="shared" si="109"/>
        <v>0</v>
      </c>
      <c r="L4692" s="72"/>
      <c r="M4692" s="72"/>
      <c r="N4692" s="47">
        <f t="shared" si="112"/>
        <v>0</v>
      </c>
      <c r="O4692" s="95"/>
      <c r="P4692" s="125"/>
      <c r="R4692" t="str">
        <f t="shared" si="113"/>
        <v/>
      </c>
    </row>
    <row r="4693" spans="2:18" ht="15.75" customHeight="1">
      <c r="B4693" s="95"/>
      <c r="C4693" s="55" t="s">
        <v>225</v>
      </c>
      <c r="D4693" s="43">
        <v>2025</v>
      </c>
      <c r="E4693" s="72"/>
      <c r="F4693" s="72"/>
      <c r="G4693" s="72"/>
      <c r="H4693" s="72"/>
      <c r="I4693" s="72"/>
      <c r="J4693" s="72"/>
      <c r="K4693" s="47">
        <f t="shared" si="109"/>
        <v>0</v>
      </c>
      <c r="L4693" s="72"/>
      <c r="M4693" s="72"/>
      <c r="N4693" s="47">
        <f t="shared" si="112"/>
        <v>0</v>
      </c>
      <c r="O4693" s="95"/>
      <c r="P4693" s="125"/>
      <c r="R4693" t="str">
        <f t="shared" si="113"/>
        <v/>
      </c>
    </row>
    <row r="4694" spans="2:18" ht="15.75" customHeight="1">
      <c r="B4694" s="95"/>
      <c r="C4694" s="55" t="s">
        <v>225</v>
      </c>
      <c r="D4694" s="43">
        <v>2025</v>
      </c>
      <c r="E4694" s="72"/>
      <c r="F4694" s="72"/>
      <c r="G4694" s="72"/>
      <c r="H4694" s="72"/>
      <c r="I4694" s="72"/>
      <c r="J4694" s="72"/>
      <c r="K4694" s="47">
        <f t="shared" si="109"/>
        <v>0</v>
      </c>
      <c r="L4694" s="72"/>
      <c r="M4694" s="72"/>
      <c r="N4694" s="47">
        <f t="shared" si="112"/>
        <v>0</v>
      </c>
      <c r="O4694" s="95"/>
      <c r="P4694" s="125"/>
      <c r="R4694" t="str">
        <f t="shared" si="113"/>
        <v/>
      </c>
    </row>
    <row r="4695" spans="2:18" ht="15.75" customHeight="1">
      <c r="B4695" s="54"/>
      <c r="C4695" s="55" t="s">
        <v>225</v>
      </c>
      <c r="D4695" s="43">
        <v>2025</v>
      </c>
      <c r="E4695" s="56">
        <v>1</v>
      </c>
      <c r="F4695" s="58"/>
      <c r="G4695" s="57"/>
      <c r="H4695" s="58"/>
      <c r="I4695" s="59"/>
      <c r="J4695" s="96"/>
      <c r="K4695" s="47">
        <f t="shared" si="109"/>
        <v>0</v>
      </c>
      <c r="L4695" s="60"/>
      <c r="M4695" s="55"/>
      <c r="N4695" s="47">
        <f t="shared" si="112"/>
        <v>0</v>
      </c>
      <c r="O4695" s="54"/>
      <c r="P4695" s="97"/>
      <c r="R4695" t="str">
        <f t="shared" si="113"/>
        <v/>
      </c>
    </row>
    <row r="4696" spans="2:18" ht="15.75" customHeight="1">
      <c r="B4696" s="54"/>
      <c r="C4696" s="55" t="s">
        <v>225</v>
      </c>
      <c r="D4696" s="43">
        <v>2025</v>
      </c>
      <c r="E4696" s="56">
        <v>1</v>
      </c>
      <c r="F4696" s="58"/>
      <c r="G4696" s="57"/>
      <c r="H4696" s="58"/>
      <c r="I4696" s="59"/>
      <c r="J4696" s="96"/>
      <c r="K4696" s="47">
        <f t="shared" si="109"/>
        <v>0</v>
      </c>
      <c r="L4696" s="60"/>
      <c r="M4696" s="55"/>
      <c r="N4696" s="47">
        <f t="shared" si="112"/>
        <v>0</v>
      </c>
      <c r="O4696" s="54"/>
      <c r="P4696" s="97"/>
      <c r="R4696" t="str">
        <f t="shared" si="113"/>
        <v/>
      </c>
    </row>
    <row r="4697" spans="2:18" ht="15.75" customHeight="1">
      <c r="B4697" s="54"/>
      <c r="C4697" s="55" t="s">
        <v>225</v>
      </c>
      <c r="D4697" s="43">
        <v>2025</v>
      </c>
      <c r="E4697" s="56">
        <v>1</v>
      </c>
      <c r="F4697" s="58"/>
      <c r="G4697" s="57"/>
      <c r="H4697" s="58"/>
      <c r="I4697" s="59"/>
      <c r="J4697" s="96"/>
      <c r="K4697" s="47">
        <f t="shared" si="109"/>
        <v>0</v>
      </c>
      <c r="L4697" s="60"/>
      <c r="M4697" s="55"/>
      <c r="N4697" s="47">
        <f t="shared" si="112"/>
        <v>0</v>
      </c>
      <c r="O4697" s="54"/>
      <c r="P4697" s="97"/>
      <c r="R4697" t="str">
        <f t="shared" si="113"/>
        <v/>
      </c>
    </row>
    <row r="4698" spans="2:18" ht="15.75" customHeight="1">
      <c r="B4698" s="95"/>
      <c r="C4698" s="55" t="s">
        <v>225</v>
      </c>
      <c r="D4698" s="43">
        <v>2025</v>
      </c>
      <c r="E4698" s="72">
        <v>1</v>
      </c>
      <c r="F4698" s="72"/>
      <c r="G4698" s="72"/>
      <c r="H4698" s="72"/>
      <c r="I4698" s="72"/>
      <c r="J4698" s="115"/>
      <c r="K4698" s="47">
        <f t="shared" si="109"/>
        <v>0</v>
      </c>
      <c r="L4698" s="72"/>
      <c r="M4698" s="72"/>
      <c r="N4698" s="47">
        <f t="shared" si="112"/>
        <v>0</v>
      </c>
      <c r="O4698" s="95"/>
      <c r="P4698" s="125"/>
      <c r="R4698" t="str">
        <f t="shared" si="113"/>
        <v/>
      </c>
    </row>
    <row r="4699" spans="2:18" ht="15.75" customHeight="1">
      <c r="B4699" s="95"/>
      <c r="C4699" s="55" t="s">
        <v>225</v>
      </c>
      <c r="D4699" s="43">
        <v>2025</v>
      </c>
      <c r="E4699" s="72"/>
      <c r="F4699" s="72"/>
      <c r="G4699" s="72"/>
      <c r="H4699" s="72"/>
      <c r="I4699" s="72"/>
      <c r="J4699" s="115"/>
      <c r="K4699" s="47">
        <f t="shared" si="109"/>
        <v>0</v>
      </c>
      <c r="L4699" s="72"/>
      <c r="M4699" s="72"/>
      <c r="N4699" s="47">
        <f t="shared" si="112"/>
        <v>0</v>
      </c>
      <c r="O4699" s="95"/>
      <c r="P4699" s="125"/>
      <c r="R4699" t="str">
        <f t="shared" si="113"/>
        <v/>
      </c>
    </row>
    <row r="4700" spans="2:18" ht="15.75" customHeight="1">
      <c r="B4700" s="95"/>
      <c r="C4700" s="55" t="s">
        <v>225</v>
      </c>
      <c r="D4700" s="43">
        <v>2025</v>
      </c>
      <c r="E4700" s="72"/>
      <c r="F4700" s="72"/>
      <c r="G4700" s="72"/>
      <c r="H4700" s="72"/>
      <c r="I4700" s="72"/>
      <c r="J4700" s="115"/>
      <c r="K4700" s="47">
        <f t="shared" si="109"/>
        <v>0</v>
      </c>
      <c r="L4700" s="72"/>
      <c r="M4700" s="72"/>
      <c r="N4700" s="47">
        <f t="shared" si="112"/>
        <v>0</v>
      </c>
      <c r="O4700" s="95"/>
      <c r="P4700" s="125"/>
      <c r="R4700" t="str">
        <f t="shared" si="113"/>
        <v/>
      </c>
    </row>
    <row r="4701" spans="2:18" ht="15.75" customHeight="1">
      <c r="B4701" s="95"/>
      <c r="C4701" s="55" t="s">
        <v>225</v>
      </c>
      <c r="D4701" s="43">
        <v>2025</v>
      </c>
      <c r="E4701" s="72"/>
      <c r="F4701" s="72"/>
      <c r="G4701" s="72"/>
      <c r="H4701" s="72"/>
      <c r="I4701" s="72"/>
      <c r="J4701" s="115"/>
      <c r="K4701" s="47">
        <f t="shared" si="109"/>
        <v>0</v>
      </c>
      <c r="L4701" s="72"/>
      <c r="M4701" s="72"/>
      <c r="N4701" s="47">
        <f t="shared" si="112"/>
        <v>0</v>
      </c>
      <c r="O4701" s="95"/>
      <c r="P4701" s="125"/>
      <c r="R4701" t="str">
        <f t="shared" si="113"/>
        <v/>
      </c>
    </row>
    <row r="4702" spans="2:18" ht="15.75" customHeight="1">
      <c r="B4702" s="70"/>
      <c r="C4702" s="55" t="s">
        <v>225</v>
      </c>
      <c r="D4702" s="55">
        <v>2025</v>
      </c>
      <c r="E4702" s="44"/>
      <c r="F4702" s="45"/>
      <c r="G4702" s="45"/>
      <c r="H4702" s="45"/>
      <c r="I4702" s="46"/>
      <c r="J4702" s="47"/>
      <c r="K4702" s="47">
        <f t="shared" si="109"/>
        <v>0</v>
      </c>
      <c r="L4702" s="48"/>
      <c r="M4702" s="11"/>
      <c r="N4702" s="47">
        <f t="shared" si="112"/>
        <v>0</v>
      </c>
      <c r="O4702" s="13"/>
      <c r="P4702" s="49"/>
      <c r="R4702" t="str">
        <f t="shared" si="113"/>
        <v/>
      </c>
    </row>
    <row r="4703" spans="2:18" ht="15.75" customHeight="1">
      <c r="B4703" s="70"/>
      <c r="C4703" s="55" t="s">
        <v>225</v>
      </c>
      <c r="D4703" s="55">
        <v>2025</v>
      </c>
      <c r="E4703" s="44"/>
      <c r="F4703" s="45"/>
      <c r="G4703" s="45"/>
      <c r="H4703" s="45"/>
      <c r="I4703" s="46"/>
      <c r="J4703" s="47"/>
      <c r="K4703" s="47">
        <f t="shared" si="109"/>
        <v>0</v>
      </c>
      <c r="L4703" s="48"/>
      <c r="M4703" s="11"/>
      <c r="N4703" s="47">
        <f t="shared" si="112"/>
        <v>0</v>
      </c>
      <c r="O4703" s="13"/>
      <c r="P4703" s="49"/>
      <c r="R4703" t="str">
        <f t="shared" si="113"/>
        <v/>
      </c>
    </row>
    <row r="4704" spans="2:18" ht="15.75" customHeight="1">
      <c r="B4704" s="70"/>
      <c r="C4704" s="55" t="s">
        <v>225</v>
      </c>
      <c r="D4704" s="55">
        <v>2025</v>
      </c>
      <c r="E4704" s="44"/>
      <c r="F4704" s="45"/>
      <c r="G4704" s="45"/>
      <c r="H4704" s="45"/>
      <c r="I4704" s="46"/>
      <c r="J4704" s="47"/>
      <c r="K4704" s="47">
        <f t="shared" si="109"/>
        <v>0</v>
      </c>
      <c r="L4704" s="48"/>
      <c r="M4704" s="11"/>
      <c r="N4704" s="47">
        <f t="shared" si="112"/>
        <v>0</v>
      </c>
      <c r="O4704" s="13"/>
      <c r="P4704" s="49"/>
      <c r="R4704" t="str">
        <f t="shared" si="113"/>
        <v/>
      </c>
    </row>
    <row r="4705" spans="2:18" ht="15.75" customHeight="1">
      <c r="B4705" s="70"/>
      <c r="C4705" s="55" t="s">
        <v>225</v>
      </c>
      <c r="D4705" s="55">
        <v>2025</v>
      </c>
      <c r="E4705" s="44"/>
      <c r="F4705" s="45"/>
      <c r="G4705" s="45"/>
      <c r="H4705" s="45"/>
      <c r="I4705" s="46"/>
      <c r="J4705" s="47"/>
      <c r="K4705" s="47">
        <f t="shared" si="109"/>
        <v>0</v>
      </c>
      <c r="L4705" s="48"/>
      <c r="M4705" s="11"/>
      <c r="N4705" s="47">
        <f t="shared" si="112"/>
        <v>0</v>
      </c>
      <c r="O4705" s="13"/>
      <c r="P4705" s="49"/>
      <c r="R4705" t="str">
        <f t="shared" si="113"/>
        <v/>
      </c>
    </row>
    <row r="4706" spans="2:18" ht="15.75" customHeight="1">
      <c r="B4706" s="70"/>
      <c r="C4706" s="55" t="s">
        <v>225</v>
      </c>
      <c r="D4706" s="55">
        <v>2025</v>
      </c>
      <c r="E4706" s="44"/>
      <c r="F4706" s="45"/>
      <c r="G4706" s="45"/>
      <c r="H4706" s="45"/>
      <c r="I4706" s="46"/>
      <c r="J4706" s="47"/>
      <c r="K4706" s="47">
        <f t="shared" si="109"/>
        <v>0</v>
      </c>
      <c r="L4706" s="48"/>
      <c r="M4706" s="11"/>
      <c r="N4706" s="47">
        <f t="shared" si="112"/>
        <v>0</v>
      </c>
      <c r="O4706" s="13"/>
      <c r="P4706" s="49"/>
      <c r="R4706" t="str">
        <f t="shared" si="113"/>
        <v/>
      </c>
    </row>
    <row r="4707" spans="2:18" ht="15.75" customHeight="1">
      <c r="B4707" s="70"/>
      <c r="C4707" s="55" t="s">
        <v>225</v>
      </c>
      <c r="D4707" s="55">
        <v>2025</v>
      </c>
      <c r="E4707" s="44"/>
      <c r="F4707" s="45"/>
      <c r="G4707" s="45"/>
      <c r="H4707" s="45"/>
      <c r="I4707" s="46"/>
      <c r="J4707" s="47"/>
      <c r="K4707" s="47">
        <f t="shared" si="109"/>
        <v>0</v>
      </c>
      <c r="L4707" s="48"/>
      <c r="M4707" s="11"/>
      <c r="N4707" s="47">
        <f t="shared" si="112"/>
        <v>0</v>
      </c>
      <c r="O4707" s="13"/>
      <c r="P4707" s="49"/>
      <c r="R4707" t="str">
        <f t="shared" si="113"/>
        <v/>
      </c>
    </row>
    <row r="4708" spans="2:18" ht="15.75" customHeight="1">
      <c r="B4708" s="70"/>
      <c r="C4708" s="55" t="s">
        <v>225</v>
      </c>
      <c r="D4708" s="55">
        <v>2025</v>
      </c>
      <c r="E4708" s="44"/>
      <c r="F4708" s="45"/>
      <c r="G4708" s="45"/>
      <c r="H4708" s="45"/>
      <c r="I4708" s="46"/>
      <c r="J4708" s="47"/>
      <c r="K4708" s="47">
        <f t="shared" si="109"/>
        <v>0</v>
      </c>
      <c r="L4708" s="48"/>
      <c r="M4708" s="11"/>
      <c r="N4708" s="47">
        <f t="shared" si="112"/>
        <v>0</v>
      </c>
      <c r="O4708" s="13"/>
      <c r="P4708" s="49"/>
      <c r="R4708" t="str">
        <f t="shared" si="113"/>
        <v/>
      </c>
    </row>
    <row r="4709" spans="2:18" ht="15.75" customHeight="1">
      <c r="B4709" s="70"/>
      <c r="C4709" s="55" t="s">
        <v>225</v>
      </c>
      <c r="D4709" s="55">
        <v>2025</v>
      </c>
      <c r="E4709" s="44"/>
      <c r="F4709" s="45"/>
      <c r="G4709" s="45"/>
      <c r="H4709" s="45"/>
      <c r="I4709" s="46"/>
      <c r="J4709" s="47"/>
      <c r="K4709" s="47">
        <f t="shared" si="109"/>
        <v>0</v>
      </c>
      <c r="L4709" s="48"/>
      <c r="M4709" s="11"/>
      <c r="N4709" s="47">
        <f t="shared" si="112"/>
        <v>0</v>
      </c>
      <c r="O4709" s="13"/>
      <c r="P4709" s="49"/>
      <c r="R4709" t="str">
        <f t="shared" si="113"/>
        <v/>
      </c>
    </row>
    <row r="4710" spans="2:18" ht="15.75" customHeight="1">
      <c r="B4710" s="70"/>
      <c r="C4710" s="55" t="s">
        <v>225</v>
      </c>
      <c r="D4710" s="55">
        <v>2025</v>
      </c>
      <c r="E4710" s="44"/>
      <c r="F4710" s="45"/>
      <c r="G4710" s="45"/>
      <c r="H4710" s="45"/>
      <c r="I4710" s="46"/>
      <c r="J4710" s="47"/>
      <c r="K4710" s="47">
        <f t="shared" si="109"/>
        <v>0</v>
      </c>
      <c r="L4710" s="48"/>
      <c r="M4710" s="11"/>
      <c r="N4710" s="47">
        <f t="shared" si="112"/>
        <v>0</v>
      </c>
      <c r="O4710" s="13"/>
      <c r="P4710" s="49"/>
      <c r="R4710" t="str">
        <f t="shared" si="113"/>
        <v/>
      </c>
    </row>
    <row r="4711" spans="2:18" ht="15.75" customHeight="1">
      <c r="B4711" s="70"/>
      <c r="C4711" s="55" t="s">
        <v>225</v>
      </c>
      <c r="D4711" s="55">
        <v>2025</v>
      </c>
      <c r="E4711" s="44"/>
      <c r="F4711" s="45"/>
      <c r="G4711" s="45"/>
      <c r="H4711" s="45"/>
      <c r="I4711" s="46"/>
      <c r="J4711" s="47"/>
      <c r="K4711" s="47">
        <f t="shared" si="109"/>
        <v>0</v>
      </c>
      <c r="L4711" s="48"/>
      <c r="M4711" s="11"/>
      <c r="N4711" s="47">
        <f t="shared" si="112"/>
        <v>0</v>
      </c>
      <c r="O4711" s="13"/>
      <c r="P4711" s="49"/>
      <c r="R4711" t="str">
        <f t="shared" si="113"/>
        <v/>
      </c>
    </row>
    <row r="4712" spans="2:18" ht="15.75" customHeight="1">
      <c r="B4712" s="70"/>
      <c r="C4712" s="55" t="s">
        <v>225</v>
      </c>
      <c r="D4712" s="55">
        <v>2025</v>
      </c>
      <c r="E4712" s="44"/>
      <c r="F4712" s="45"/>
      <c r="G4712" s="45"/>
      <c r="H4712" s="45"/>
      <c r="I4712" s="46"/>
      <c r="J4712" s="47"/>
      <c r="K4712" s="47">
        <f t="shared" si="109"/>
        <v>0</v>
      </c>
      <c r="L4712" s="48"/>
      <c r="M4712" s="11"/>
      <c r="N4712" s="47">
        <f t="shared" si="112"/>
        <v>0</v>
      </c>
      <c r="O4712" s="13"/>
      <c r="P4712" s="49"/>
      <c r="R4712" t="str">
        <f t="shared" si="113"/>
        <v/>
      </c>
    </row>
    <row r="4713" spans="2:18" ht="15.75" customHeight="1">
      <c r="B4713" s="70"/>
      <c r="C4713" s="55" t="s">
        <v>225</v>
      </c>
      <c r="D4713" s="43">
        <v>2025</v>
      </c>
      <c r="E4713" s="44"/>
      <c r="F4713" s="45"/>
      <c r="G4713" s="45"/>
      <c r="H4713" s="45"/>
      <c r="I4713" s="46"/>
      <c r="J4713" s="47"/>
      <c r="K4713" s="47">
        <f t="shared" si="109"/>
        <v>0</v>
      </c>
      <c r="L4713" s="48"/>
      <c r="M4713" s="11"/>
      <c r="N4713" s="47">
        <f t="shared" si="112"/>
        <v>0</v>
      </c>
      <c r="O4713" s="13"/>
      <c r="P4713" s="49"/>
      <c r="R4713" t="str">
        <f t="shared" si="113"/>
        <v/>
      </c>
    </row>
    <row r="4714" spans="2:18" ht="15.75" customHeight="1">
      <c r="B4714" s="70"/>
      <c r="C4714" s="55" t="s">
        <v>225</v>
      </c>
      <c r="D4714" s="43">
        <v>2025</v>
      </c>
      <c r="E4714" s="44"/>
      <c r="F4714" s="45"/>
      <c r="G4714" s="45"/>
      <c r="H4714" s="45"/>
      <c r="I4714" s="46"/>
      <c r="J4714" s="47"/>
      <c r="K4714" s="47">
        <f t="shared" si="109"/>
        <v>0</v>
      </c>
      <c r="L4714" s="48"/>
      <c r="M4714" s="11"/>
      <c r="N4714" s="47">
        <f t="shared" si="112"/>
        <v>0</v>
      </c>
      <c r="O4714" s="13"/>
      <c r="P4714" s="49"/>
      <c r="R4714" t="str">
        <f t="shared" si="113"/>
        <v/>
      </c>
    </row>
    <row r="4715" spans="2:18" ht="15.75" customHeight="1">
      <c r="B4715" s="70"/>
      <c r="C4715" s="55" t="s">
        <v>225</v>
      </c>
      <c r="D4715" s="43">
        <v>2025</v>
      </c>
      <c r="E4715" s="44"/>
      <c r="F4715" s="45"/>
      <c r="G4715" s="45"/>
      <c r="H4715" s="45"/>
      <c r="I4715" s="46"/>
      <c r="J4715" s="47"/>
      <c r="K4715" s="47">
        <f t="shared" si="109"/>
        <v>0</v>
      </c>
      <c r="L4715" s="48"/>
      <c r="M4715" s="11"/>
      <c r="N4715" s="47">
        <f t="shared" si="112"/>
        <v>0</v>
      </c>
      <c r="O4715" s="13"/>
      <c r="P4715" s="49"/>
      <c r="R4715" t="str">
        <f t="shared" si="113"/>
        <v/>
      </c>
    </row>
    <row r="4716" spans="2:18" ht="15.75" customHeight="1">
      <c r="B4716" s="70"/>
      <c r="C4716" s="55" t="s">
        <v>225</v>
      </c>
      <c r="D4716" s="43">
        <v>2025</v>
      </c>
      <c r="E4716" s="44"/>
      <c r="F4716" s="45"/>
      <c r="G4716" s="45"/>
      <c r="H4716" s="45"/>
      <c r="I4716" s="46"/>
      <c r="J4716" s="47"/>
      <c r="K4716" s="47">
        <f t="shared" si="109"/>
        <v>0</v>
      </c>
      <c r="L4716" s="48"/>
      <c r="M4716" s="11"/>
      <c r="N4716" s="47">
        <f t="shared" si="112"/>
        <v>0</v>
      </c>
      <c r="O4716" s="13"/>
      <c r="P4716" s="49"/>
      <c r="R4716" t="str">
        <f t="shared" si="113"/>
        <v/>
      </c>
    </row>
    <row r="4717" spans="2:18" ht="15.75" customHeight="1">
      <c r="B4717" s="70"/>
      <c r="C4717" s="55" t="s">
        <v>225</v>
      </c>
      <c r="D4717" s="43">
        <v>2025</v>
      </c>
      <c r="E4717" s="44"/>
      <c r="F4717" s="45"/>
      <c r="G4717" s="45"/>
      <c r="H4717" s="45"/>
      <c r="I4717" s="46"/>
      <c r="J4717" s="47"/>
      <c r="K4717" s="47">
        <f t="shared" si="109"/>
        <v>0</v>
      </c>
      <c r="L4717" s="48"/>
      <c r="M4717" s="11"/>
      <c r="N4717" s="47">
        <f t="shared" si="112"/>
        <v>0</v>
      </c>
      <c r="O4717" s="13"/>
      <c r="P4717" s="49"/>
      <c r="R4717" t="str">
        <f t="shared" si="113"/>
        <v/>
      </c>
    </row>
    <row r="4718" spans="2:18" ht="15.75" customHeight="1">
      <c r="B4718" s="54"/>
      <c r="C4718" s="55" t="s">
        <v>225</v>
      </c>
      <c r="D4718" s="43">
        <v>2025</v>
      </c>
      <c r="E4718" s="56">
        <v>1</v>
      </c>
      <c r="F4718" s="58"/>
      <c r="G4718" s="57"/>
      <c r="H4718" s="58"/>
      <c r="I4718" s="59"/>
      <c r="J4718" s="96"/>
      <c r="K4718" s="47">
        <f t="shared" si="109"/>
        <v>0</v>
      </c>
      <c r="L4718" s="60"/>
      <c r="M4718" s="55"/>
      <c r="N4718" s="47">
        <f t="shared" si="112"/>
        <v>0</v>
      </c>
      <c r="O4718" s="54"/>
      <c r="P4718" s="97"/>
      <c r="R4718" t="str">
        <f t="shared" si="113"/>
        <v/>
      </c>
    </row>
    <row r="4719" spans="2:18" ht="15.75" customHeight="1">
      <c r="B4719" s="54"/>
      <c r="C4719" s="55" t="s">
        <v>225</v>
      </c>
      <c r="D4719" s="43">
        <v>2025</v>
      </c>
      <c r="E4719" s="56">
        <v>1</v>
      </c>
      <c r="F4719" s="58"/>
      <c r="G4719" s="57"/>
      <c r="H4719" s="58"/>
      <c r="I4719" s="59"/>
      <c r="J4719" s="96"/>
      <c r="K4719" s="47">
        <f t="shared" si="109"/>
        <v>0</v>
      </c>
      <c r="L4719" s="60"/>
      <c r="M4719" s="55"/>
      <c r="N4719" s="47">
        <f t="shared" si="112"/>
        <v>0</v>
      </c>
      <c r="O4719" s="54"/>
      <c r="P4719" s="97"/>
      <c r="R4719" t="str">
        <f t="shared" si="113"/>
        <v/>
      </c>
    </row>
    <row r="4720" spans="2:18" ht="15.75" customHeight="1">
      <c r="B4720" s="54"/>
      <c r="C4720" s="55" t="s">
        <v>225</v>
      </c>
      <c r="D4720" s="43">
        <v>2025</v>
      </c>
      <c r="E4720" s="56">
        <v>1</v>
      </c>
      <c r="F4720" s="57"/>
      <c r="G4720" s="57"/>
      <c r="H4720" s="58"/>
      <c r="I4720" s="59"/>
      <c r="J4720" s="96"/>
      <c r="K4720" s="47">
        <f t="shared" si="109"/>
        <v>0</v>
      </c>
      <c r="L4720" s="60"/>
      <c r="M4720" s="55"/>
      <c r="N4720" s="47">
        <f t="shared" si="112"/>
        <v>0</v>
      </c>
      <c r="O4720" s="54"/>
      <c r="P4720" s="97"/>
      <c r="R4720" t="str">
        <f t="shared" si="113"/>
        <v/>
      </c>
    </row>
    <row r="4721" spans="2:18" ht="15.75" customHeight="1">
      <c r="B4721" s="54"/>
      <c r="C4721" s="55" t="s">
        <v>225</v>
      </c>
      <c r="D4721" s="43">
        <v>2025</v>
      </c>
      <c r="E4721" s="56">
        <v>1</v>
      </c>
      <c r="F4721" s="58"/>
      <c r="G4721" s="57"/>
      <c r="H4721" s="58"/>
      <c r="I4721" s="59"/>
      <c r="J4721" s="96"/>
      <c r="K4721" s="47">
        <f t="shared" si="109"/>
        <v>0</v>
      </c>
      <c r="L4721" s="60"/>
      <c r="M4721" s="55"/>
      <c r="N4721" s="47">
        <f t="shared" si="112"/>
        <v>0</v>
      </c>
      <c r="O4721" s="54"/>
      <c r="P4721" s="97"/>
      <c r="R4721" t="str">
        <f t="shared" si="113"/>
        <v/>
      </c>
    </row>
    <row r="4722" spans="2:18" ht="15.75" customHeight="1">
      <c r="B4722" s="54"/>
      <c r="C4722" s="55" t="s">
        <v>225</v>
      </c>
      <c r="D4722" s="43">
        <v>2025</v>
      </c>
      <c r="E4722" s="56">
        <v>1</v>
      </c>
      <c r="F4722" s="57"/>
      <c r="G4722" s="58"/>
      <c r="H4722" s="57"/>
      <c r="I4722" s="59"/>
      <c r="J4722" s="60"/>
      <c r="K4722" s="47">
        <f t="shared" si="109"/>
        <v>0</v>
      </c>
      <c r="L4722" s="60"/>
      <c r="M4722" s="55"/>
      <c r="N4722" s="47">
        <f t="shared" si="112"/>
        <v>0</v>
      </c>
      <c r="O4722" s="54"/>
      <c r="P4722" s="62"/>
      <c r="R4722" t="str">
        <f t="shared" si="113"/>
        <v/>
      </c>
    </row>
    <row r="4723" spans="2:18" ht="15.75" customHeight="1">
      <c r="B4723" s="54"/>
      <c r="C4723" s="55" t="s">
        <v>225</v>
      </c>
      <c r="D4723" s="43">
        <v>2025</v>
      </c>
      <c r="E4723" s="56">
        <v>1</v>
      </c>
      <c r="F4723" s="57"/>
      <c r="G4723" s="55"/>
      <c r="H4723" s="57"/>
      <c r="I4723" s="59"/>
      <c r="J4723" s="60"/>
      <c r="K4723" s="47">
        <f t="shared" si="109"/>
        <v>0</v>
      </c>
      <c r="L4723" s="60"/>
      <c r="M4723" s="55"/>
      <c r="N4723" s="47">
        <f t="shared" si="112"/>
        <v>0</v>
      </c>
      <c r="O4723" s="54"/>
      <c r="P4723" s="62"/>
      <c r="R4723" t="str">
        <f t="shared" si="113"/>
        <v/>
      </c>
    </row>
    <row r="4724" spans="2:18" ht="15.75" customHeight="1">
      <c r="B4724" s="54"/>
      <c r="C4724" s="55" t="s">
        <v>225</v>
      </c>
      <c r="D4724" s="43">
        <v>2025</v>
      </c>
      <c r="E4724" s="56">
        <v>1</v>
      </c>
      <c r="F4724" s="58"/>
      <c r="G4724" s="57"/>
      <c r="H4724" s="58"/>
      <c r="I4724" s="59"/>
      <c r="J4724" s="96"/>
      <c r="K4724" s="47">
        <f t="shared" si="109"/>
        <v>0</v>
      </c>
      <c r="L4724" s="60"/>
      <c r="M4724" s="55"/>
      <c r="N4724" s="47">
        <f t="shared" si="112"/>
        <v>0</v>
      </c>
      <c r="O4724" s="54"/>
      <c r="P4724" s="97"/>
      <c r="R4724" t="str">
        <f t="shared" si="113"/>
        <v/>
      </c>
    </row>
    <row r="4725" spans="2:18" ht="15.75" customHeight="1">
      <c r="B4725" s="54"/>
      <c r="C4725" s="55" t="s">
        <v>225</v>
      </c>
      <c r="D4725" s="43">
        <v>2025</v>
      </c>
      <c r="E4725" s="56">
        <v>1</v>
      </c>
      <c r="F4725" s="58"/>
      <c r="G4725" s="57"/>
      <c r="H4725" s="58"/>
      <c r="I4725" s="59"/>
      <c r="J4725" s="96"/>
      <c r="K4725" s="47">
        <f t="shared" si="109"/>
        <v>0</v>
      </c>
      <c r="L4725" s="60"/>
      <c r="M4725" s="55"/>
      <c r="N4725" s="47">
        <f t="shared" si="112"/>
        <v>0</v>
      </c>
      <c r="O4725" s="54"/>
      <c r="P4725" s="97"/>
      <c r="R4725" t="str">
        <f t="shared" si="113"/>
        <v/>
      </c>
    </row>
    <row r="4726" spans="2:18" ht="15.75" customHeight="1">
      <c r="B4726" s="54"/>
      <c r="C4726" s="55" t="s">
        <v>225</v>
      </c>
      <c r="D4726" s="43">
        <v>2025</v>
      </c>
      <c r="E4726" s="56">
        <v>1</v>
      </c>
      <c r="F4726" s="58"/>
      <c r="G4726" s="57"/>
      <c r="H4726" s="58"/>
      <c r="I4726" s="59"/>
      <c r="J4726" s="96"/>
      <c r="K4726" s="47">
        <f t="shared" si="109"/>
        <v>0</v>
      </c>
      <c r="L4726" s="60"/>
      <c r="M4726" s="55"/>
      <c r="N4726" s="47">
        <f t="shared" si="112"/>
        <v>0</v>
      </c>
      <c r="O4726" s="54"/>
      <c r="P4726" s="97"/>
      <c r="R4726" t="str">
        <f t="shared" si="113"/>
        <v/>
      </c>
    </row>
    <row r="4727" spans="2:18" ht="15.75" customHeight="1">
      <c r="B4727" s="95"/>
      <c r="C4727" s="55" t="s">
        <v>225</v>
      </c>
      <c r="D4727" s="43">
        <v>2025</v>
      </c>
      <c r="E4727" s="72">
        <v>1</v>
      </c>
      <c r="F4727" s="72"/>
      <c r="G4727" s="72"/>
      <c r="H4727" s="72"/>
      <c r="I4727" s="72"/>
      <c r="J4727" s="72"/>
      <c r="K4727" s="47">
        <f t="shared" si="109"/>
        <v>0</v>
      </c>
      <c r="L4727" s="72"/>
      <c r="M4727" s="72"/>
      <c r="N4727" s="47">
        <f t="shared" si="112"/>
        <v>0</v>
      </c>
      <c r="O4727" s="95"/>
      <c r="P4727" s="125"/>
      <c r="R4727" t="str">
        <f t="shared" si="113"/>
        <v/>
      </c>
    </row>
    <row r="4728" spans="2:18" ht="15.75" customHeight="1">
      <c r="B4728" s="95"/>
      <c r="C4728" s="55" t="s">
        <v>225</v>
      </c>
      <c r="D4728" s="43">
        <v>2025</v>
      </c>
      <c r="E4728" s="72"/>
      <c r="F4728" s="72"/>
      <c r="G4728" s="72"/>
      <c r="H4728" s="72"/>
      <c r="I4728" s="72"/>
      <c r="J4728" s="72"/>
      <c r="K4728" s="47">
        <f t="shared" si="109"/>
        <v>0</v>
      </c>
      <c r="L4728" s="72"/>
      <c r="M4728" s="72"/>
      <c r="N4728" s="47">
        <f t="shared" si="112"/>
        <v>0</v>
      </c>
      <c r="O4728" s="95"/>
      <c r="P4728" s="125"/>
      <c r="R4728" t="str">
        <f t="shared" si="113"/>
        <v/>
      </c>
    </row>
    <row r="4729" spans="2:18" ht="15.75" customHeight="1">
      <c r="B4729" s="95"/>
      <c r="C4729" s="55" t="s">
        <v>225</v>
      </c>
      <c r="D4729" s="43">
        <v>2025</v>
      </c>
      <c r="E4729" s="72"/>
      <c r="F4729" s="72"/>
      <c r="G4729" s="72"/>
      <c r="H4729" s="72"/>
      <c r="I4729" s="72"/>
      <c r="J4729" s="72"/>
      <c r="K4729" s="47">
        <f t="shared" si="109"/>
        <v>0</v>
      </c>
      <c r="L4729" s="72"/>
      <c r="M4729" s="72"/>
      <c r="N4729" s="47">
        <f t="shared" si="112"/>
        <v>0</v>
      </c>
      <c r="O4729" s="95"/>
      <c r="P4729" s="125"/>
      <c r="R4729" t="str">
        <f t="shared" si="113"/>
        <v/>
      </c>
    </row>
    <row r="4730" spans="2:18" ht="15.75" customHeight="1">
      <c r="B4730" s="95"/>
      <c r="C4730" s="55" t="s">
        <v>225</v>
      </c>
      <c r="D4730" s="43">
        <v>2025</v>
      </c>
      <c r="E4730" s="72"/>
      <c r="F4730" s="72"/>
      <c r="G4730" s="72"/>
      <c r="H4730" s="72"/>
      <c r="I4730" s="72"/>
      <c r="J4730" s="72"/>
      <c r="K4730" s="47">
        <f t="shared" si="109"/>
        <v>0</v>
      </c>
      <c r="L4730" s="72"/>
      <c r="M4730" s="72"/>
      <c r="N4730" s="47">
        <f t="shared" si="112"/>
        <v>0</v>
      </c>
      <c r="O4730" s="95"/>
      <c r="P4730" s="125"/>
      <c r="R4730" t="str">
        <f t="shared" si="113"/>
        <v/>
      </c>
    </row>
    <row r="4731" spans="2:18" ht="15.75" customHeight="1">
      <c r="B4731" s="95">
        <v>46006</v>
      </c>
      <c r="C4731" s="55" t="s">
        <v>272</v>
      </c>
      <c r="D4731" s="55">
        <v>2025</v>
      </c>
      <c r="E4731" s="72">
        <v>36</v>
      </c>
      <c r="F4731" s="72" t="s">
        <v>659</v>
      </c>
      <c r="G4731" s="72" t="s">
        <v>40</v>
      </c>
      <c r="H4731" s="72" t="s">
        <v>667</v>
      </c>
      <c r="I4731" s="72" t="s">
        <v>42</v>
      </c>
      <c r="J4731" s="115">
        <v>8.5500000000000007</v>
      </c>
      <c r="K4731" s="60">
        <f t="shared" si="109"/>
        <v>307.8</v>
      </c>
      <c r="L4731" s="60"/>
      <c r="M4731" s="55" t="s">
        <v>51</v>
      </c>
      <c r="N4731" s="60">
        <f t="shared" si="112"/>
        <v>307.8</v>
      </c>
      <c r="O4731" s="95">
        <v>46020</v>
      </c>
      <c r="P4731" s="72">
        <v>588992</v>
      </c>
      <c r="R4731" t="str">
        <f t="shared" si="113"/>
        <v>Dez/25</v>
      </c>
    </row>
    <row r="4732" spans="2:18" ht="15.75" customHeight="1">
      <c r="B4732" s="95">
        <v>46006</v>
      </c>
      <c r="C4732" s="55" t="s">
        <v>272</v>
      </c>
      <c r="D4732" s="55">
        <v>2025</v>
      </c>
      <c r="E4732" s="72">
        <v>6.72</v>
      </c>
      <c r="F4732" s="72" t="s">
        <v>488</v>
      </c>
      <c r="G4732" s="72" t="s">
        <v>46</v>
      </c>
      <c r="H4732" s="72" t="s">
        <v>823</v>
      </c>
      <c r="I4732" s="72" t="s">
        <v>42</v>
      </c>
      <c r="J4732" s="115">
        <v>33.669600000000003</v>
      </c>
      <c r="K4732" s="60">
        <f t="shared" si="109"/>
        <v>226.25971200000001</v>
      </c>
      <c r="L4732" s="60"/>
      <c r="M4732" s="55" t="s">
        <v>43</v>
      </c>
      <c r="N4732" s="60">
        <f t="shared" si="112"/>
        <v>226.25971200000001</v>
      </c>
      <c r="O4732" s="95">
        <v>46014</v>
      </c>
      <c r="P4732" s="72">
        <v>2709936</v>
      </c>
      <c r="R4732" t="str">
        <f t="shared" si="113"/>
        <v>Dez/25</v>
      </c>
    </row>
    <row r="4733" spans="2:18" ht="15.75" customHeight="1">
      <c r="B4733" s="95">
        <v>46006</v>
      </c>
      <c r="C4733" s="55" t="s">
        <v>272</v>
      </c>
      <c r="D4733" s="55">
        <v>2025</v>
      </c>
      <c r="E4733" s="72">
        <v>4.4800000000000004</v>
      </c>
      <c r="F4733" s="72" t="s">
        <v>197</v>
      </c>
      <c r="G4733" s="72" t="s">
        <v>46</v>
      </c>
      <c r="H4733" s="72" t="s">
        <v>823</v>
      </c>
      <c r="I4733" s="72" t="s">
        <v>42</v>
      </c>
      <c r="J4733" s="115">
        <v>38.895099999999999</v>
      </c>
      <c r="K4733" s="60">
        <f t="shared" si="109"/>
        <v>174.25004800000002</v>
      </c>
      <c r="L4733" s="60"/>
      <c r="M4733" s="55" t="s">
        <v>43</v>
      </c>
      <c r="N4733" s="60">
        <f t="shared" si="112"/>
        <v>174.25004800000002</v>
      </c>
      <c r="O4733" s="95">
        <v>46014</v>
      </c>
      <c r="P4733" s="72">
        <v>2709936</v>
      </c>
      <c r="R4733" t="str">
        <f t="shared" si="113"/>
        <v>Dez/25</v>
      </c>
    </row>
    <row r="4734" spans="2:18" ht="15.75" customHeight="1">
      <c r="B4734" s="95">
        <v>46007</v>
      </c>
      <c r="C4734" s="55" t="s">
        <v>272</v>
      </c>
      <c r="D4734" s="55">
        <v>2025</v>
      </c>
      <c r="E4734" s="72">
        <v>1</v>
      </c>
      <c r="F4734" s="72" t="s">
        <v>39</v>
      </c>
      <c r="G4734" s="72" t="s">
        <v>40</v>
      </c>
      <c r="H4734" s="72" t="s">
        <v>1328</v>
      </c>
      <c r="I4734" s="72" t="s">
        <v>42</v>
      </c>
      <c r="J4734" s="115">
        <v>333</v>
      </c>
      <c r="K4734" s="60">
        <f t="shared" si="109"/>
        <v>333</v>
      </c>
      <c r="L4734" s="60"/>
      <c r="M4734" s="55" t="s">
        <v>43</v>
      </c>
      <c r="N4734" s="60">
        <f t="shared" si="112"/>
        <v>333</v>
      </c>
      <c r="O4734" s="95">
        <v>46007</v>
      </c>
      <c r="P4734" s="125">
        <v>0</v>
      </c>
      <c r="R4734" t="str">
        <f t="shared" si="113"/>
        <v>Dez/25</v>
      </c>
    </row>
    <row r="4735" spans="2:18" ht="15.75" customHeight="1">
      <c r="B4735" s="95">
        <v>46007</v>
      </c>
      <c r="C4735" s="55" t="s">
        <v>272</v>
      </c>
      <c r="D4735" s="55">
        <v>2025</v>
      </c>
      <c r="E4735" s="72">
        <v>5</v>
      </c>
      <c r="F4735" s="72" t="s">
        <v>201</v>
      </c>
      <c r="G4735" s="72" t="s">
        <v>96</v>
      </c>
      <c r="H4735" s="72" t="s">
        <v>570</v>
      </c>
      <c r="I4735" s="59" t="s">
        <v>42</v>
      </c>
      <c r="J4735" s="115">
        <v>17.82</v>
      </c>
      <c r="K4735" s="60">
        <f t="shared" si="109"/>
        <v>89.1</v>
      </c>
      <c r="L4735" s="60"/>
      <c r="M4735" s="55" t="s">
        <v>51</v>
      </c>
      <c r="N4735" s="60">
        <f t="shared" si="112"/>
        <v>89.1</v>
      </c>
      <c r="O4735" s="95">
        <v>46014</v>
      </c>
      <c r="P4735" s="125">
        <v>712009</v>
      </c>
      <c r="R4735" t="str">
        <f t="shared" si="113"/>
        <v>Dez/25</v>
      </c>
    </row>
    <row r="4736" spans="2:18" ht="15.75" customHeight="1">
      <c r="B4736" s="95">
        <v>46007</v>
      </c>
      <c r="C4736" s="55" t="s">
        <v>272</v>
      </c>
      <c r="D4736" s="55">
        <v>2025</v>
      </c>
      <c r="E4736" s="72">
        <v>21</v>
      </c>
      <c r="F4736" s="72" t="s">
        <v>615</v>
      </c>
      <c r="G4736" s="72" t="s">
        <v>96</v>
      </c>
      <c r="H4736" s="72" t="s">
        <v>570</v>
      </c>
      <c r="I4736" s="59" t="s">
        <v>42</v>
      </c>
      <c r="J4736" s="115">
        <v>18.54</v>
      </c>
      <c r="K4736" s="60">
        <f t="shared" si="109"/>
        <v>389.34</v>
      </c>
      <c r="L4736" s="60"/>
      <c r="M4736" s="55" t="s">
        <v>51</v>
      </c>
      <c r="N4736" s="60">
        <f t="shared" si="112"/>
        <v>389.34</v>
      </c>
      <c r="O4736" s="95">
        <v>46014</v>
      </c>
      <c r="P4736" s="125">
        <v>712009</v>
      </c>
      <c r="R4736" t="str">
        <f t="shared" si="113"/>
        <v>Dez/25</v>
      </c>
    </row>
    <row r="4737" spans="2:18" ht="15.75" customHeight="1">
      <c r="B4737" s="95">
        <v>46007</v>
      </c>
      <c r="C4737" s="55" t="s">
        <v>272</v>
      </c>
      <c r="D4737" s="55">
        <v>2025</v>
      </c>
      <c r="E4737" s="72">
        <v>14</v>
      </c>
      <c r="F4737" s="72" t="s">
        <v>904</v>
      </c>
      <c r="G4737" s="72" t="s">
        <v>96</v>
      </c>
      <c r="H4737" s="72" t="s">
        <v>570</v>
      </c>
      <c r="I4737" s="59" t="s">
        <v>42</v>
      </c>
      <c r="J4737" s="115">
        <v>37.08</v>
      </c>
      <c r="K4737" s="60">
        <f t="shared" si="109"/>
        <v>519.12</v>
      </c>
      <c r="L4737" s="60"/>
      <c r="M4737" s="55" t="s">
        <v>51</v>
      </c>
      <c r="N4737" s="60">
        <f t="shared" si="112"/>
        <v>519.12</v>
      </c>
      <c r="O4737" s="95">
        <v>46014</v>
      </c>
      <c r="P4737" s="125">
        <v>712009</v>
      </c>
      <c r="R4737" t="str">
        <f t="shared" si="113"/>
        <v>Dez/25</v>
      </c>
    </row>
    <row r="4738" spans="2:18" ht="15.75" customHeight="1">
      <c r="B4738" s="95">
        <v>46007</v>
      </c>
      <c r="C4738" s="55" t="s">
        <v>272</v>
      </c>
      <c r="D4738" s="55">
        <v>2025</v>
      </c>
      <c r="E4738" s="72">
        <v>3</v>
      </c>
      <c r="F4738" s="72" t="s">
        <v>571</v>
      </c>
      <c r="G4738" s="72" t="s">
        <v>96</v>
      </c>
      <c r="H4738" s="72" t="s">
        <v>570</v>
      </c>
      <c r="I4738" s="59" t="s">
        <v>42</v>
      </c>
      <c r="J4738" s="115">
        <v>16.02</v>
      </c>
      <c r="K4738" s="60">
        <f t="shared" si="109"/>
        <v>48.06</v>
      </c>
      <c r="L4738" s="60"/>
      <c r="M4738" s="55" t="s">
        <v>51</v>
      </c>
      <c r="N4738" s="60">
        <f t="shared" si="112"/>
        <v>48.06</v>
      </c>
      <c r="O4738" s="95">
        <v>46014</v>
      </c>
      <c r="P4738" s="125">
        <v>712009</v>
      </c>
      <c r="R4738" t="str">
        <f t="shared" si="113"/>
        <v>Dez/25</v>
      </c>
    </row>
    <row r="4739" spans="2:18" ht="15.75" customHeight="1">
      <c r="B4739" s="95">
        <v>46007</v>
      </c>
      <c r="C4739" s="55" t="s">
        <v>272</v>
      </c>
      <c r="D4739" s="55">
        <v>2025</v>
      </c>
      <c r="E4739" s="72">
        <v>6</v>
      </c>
      <c r="F4739" s="72" t="s">
        <v>358</v>
      </c>
      <c r="G4739" s="72" t="s">
        <v>96</v>
      </c>
      <c r="H4739" s="72" t="s">
        <v>570</v>
      </c>
      <c r="I4739" s="59" t="s">
        <v>42</v>
      </c>
      <c r="J4739" s="115">
        <v>17.82</v>
      </c>
      <c r="K4739" s="60">
        <f t="shared" si="109"/>
        <v>106.92</v>
      </c>
      <c r="L4739" s="60"/>
      <c r="M4739" s="55" t="s">
        <v>51</v>
      </c>
      <c r="N4739" s="60">
        <f t="shared" si="112"/>
        <v>106.92</v>
      </c>
      <c r="O4739" s="95">
        <v>46014</v>
      </c>
      <c r="P4739" s="125">
        <v>712009</v>
      </c>
      <c r="R4739" t="str">
        <f t="shared" ref="R4739:R4802" si="114">IF(B4739="","",PROPER(TEXT(B4739,"mmm/aa")))</f>
        <v>Dez/25</v>
      </c>
    </row>
    <row r="4740" spans="2:18" ht="15.75" customHeight="1">
      <c r="B4740" s="95">
        <v>46007</v>
      </c>
      <c r="C4740" s="55" t="s">
        <v>272</v>
      </c>
      <c r="D4740" s="55">
        <v>2025</v>
      </c>
      <c r="E4740" s="72">
        <v>2</v>
      </c>
      <c r="F4740" s="72" t="s">
        <v>893</v>
      </c>
      <c r="G4740" s="72" t="s">
        <v>96</v>
      </c>
      <c r="H4740" s="72" t="s">
        <v>570</v>
      </c>
      <c r="I4740" s="59" t="s">
        <v>42</v>
      </c>
      <c r="J4740" s="115">
        <v>20.88</v>
      </c>
      <c r="K4740" s="60">
        <f t="shared" si="109"/>
        <v>41.76</v>
      </c>
      <c r="L4740" s="60"/>
      <c r="M4740" s="55" t="s">
        <v>51</v>
      </c>
      <c r="N4740" s="60">
        <f t="shared" si="112"/>
        <v>41.76</v>
      </c>
      <c r="O4740" s="95">
        <v>46014</v>
      </c>
      <c r="P4740" s="125">
        <v>712009</v>
      </c>
      <c r="R4740" t="str">
        <f t="shared" si="114"/>
        <v>Dez/25</v>
      </c>
    </row>
    <row r="4741" spans="2:18" ht="15.75" customHeight="1">
      <c r="B4741" s="95">
        <v>46007</v>
      </c>
      <c r="C4741" s="55" t="s">
        <v>272</v>
      </c>
      <c r="D4741" s="55">
        <v>2025</v>
      </c>
      <c r="E4741" s="72">
        <v>12</v>
      </c>
      <c r="F4741" s="72" t="s">
        <v>649</v>
      </c>
      <c r="G4741" s="72" t="s">
        <v>96</v>
      </c>
      <c r="H4741" s="72" t="s">
        <v>570</v>
      </c>
      <c r="I4741" s="59" t="s">
        <v>42</v>
      </c>
      <c r="J4741" s="115">
        <v>18.12</v>
      </c>
      <c r="K4741" s="60">
        <f t="shared" si="109"/>
        <v>217.44</v>
      </c>
      <c r="L4741" s="60"/>
      <c r="M4741" s="55" t="s">
        <v>51</v>
      </c>
      <c r="N4741" s="60">
        <f t="shared" si="112"/>
        <v>217.44</v>
      </c>
      <c r="O4741" s="95">
        <v>46014</v>
      </c>
      <c r="P4741" s="125">
        <v>712009</v>
      </c>
      <c r="R4741" t="str">
        <f t="shared" si="114"/>
        <v>Dez/25</v>
      </c>
    </row>
    <row r="4742" spans="2:18" ht="15.75" customHeight="1">
      <c r="B4742" s="95">
        <v>46007</v>
      </c>
      <c r="C4742" s="55" t="s">
        <v>272</v>
      </c>
      <c r="D4742" s="55">
        <v>2025</v>
      </c>
      <c r="E4742" s="72">
        <v>24</v>
      </c>
      <c r="F4742" s="72" t="s">
        <v>190</v>
      </c>
      <c r="G4742" s="72" t="s">
        <v>96</v>
      </c>
      <c r="H4742" s="72" t="s">
        <v>223</v>
      </c>
      <c r="I4742" s="59" t="s">
        <v>42</v>
      </c>
      <c r="J4742" s="115">
        <v>7</v>
      </c>
      <c r="K4742" s="60">
        <f t="shared" si="109"/>
        <v>168</v>
      </c>
      <c r="L4742" s="60"/>
      <c r="M4742" s="55" t="s">
        <v>51</v>
      </c>
      <c r="N4742" s="60">
        <f t="shared" si="112"/>
        <v>168</v>
      </c>
      <c r="O4742" s="95">
        <v>46014</v>
      </c>
      <c r="P4742" s="72">
        <v>1503169</v>
      </c>
      <c r="R4742" t="str">
        <f t="shared" si="114"/>
        <v>Dez/25</v>
      </c>
    </row>
    <row r="4743" spans="2:18" ht="15.75" customHeight="1">
      <c r="B4743" s="95">
        <v>46007</v>
      </c>
      <c r="C4743" s="55" t="s">
        <v>272</v>
      </c>
      <c r="D4743" s="55">
        <v>2025</v>
      </c>
      <c r="E4743" s="72">
        <v>48</v>
      </c>
      <c r="F4743" s="72" t="s">
        <v>668</v>
      </c>
      <c r="G4743" s="72" t="s">
        <v>96</v>
      </c>
      <c r="H4743" s="72" t="s">
        <v>223</v>
      </c>
      <c r="I4743" s="59" t="s">
        <v>42</v>
      </c>
      <c r="J4743" s="115">
        <v>7</v>
      </c>
      <c r="K4743" s="60">
        <f t="shared" si="109"/>
        <v>336</v>
      </c>
      <c r="L4743" s="60"/>
      <c r="M4743" s="55" t="s">
        <v>51</v>
      </c>
      <c r="N4743" s="60">
        <f t="shared" si="112"/>
        <v>336</v>
      </c>
      <c r="O4743" s="95">
        <v>46014</v>
      </c>
      <c r="P4743" s="72">
        <v>1503169</v>
      </c>
      <c r="R4743" t="str">
        <f t="shared" si="114"/>
        <v>Dez/25</v>
      </c>
    </row>
    <row r="4744" spans="2:18" ht="15.75" customHeight="1">
      <c r="B4744" s="95">
        <v>46007</v>
      </c>
      <c r="C4744" s="55" t="s">
        <v>272</v>
      </c>
      <c r="D4744" s="55">
        <v>2025</v>
      </c>
      <c r="E4744" s="72">
        <v>48</v>
      </c>
      <c r="F4744" s="72" t="s">
        <v>188</v>
      </c>
      <c r="G4744" s="72" t="s">
        <v>96</v>
      </c>
      <c r="H4744" s="72" t="s">
        <v>223</v>
      </c>
      <c r="I4744" s="59" t="s">
        <v>42</v>
      </c>
      <c r="J4744" s="115">
        <v>7</v>
      </c>
      <c r="K4744" s="60">
        <f t="shared" si="109"/>
        <v>336</v>
      </c>
      <c r="L4744" s="60"/>
      <c r="M4744" s="55" t="s">
        <v>51</v>
      </c>
      <c r="N4744" s="60">
        <f t="shared" si="112"/>
        <v>336</v>
      </c>
      <c r="O4744" s="95">
        <v>46014</v>
      </c>
      <c r="P4744" s="72">
        <v>1503169</v>
      </c>
      <c r="R4744" t="str">
        <f t="shared" si="114"/>
        <v>Dez/25</v>
      </c>
    </row>
    <row r="4745" spans="2:18" ht="15.75" customHeight="1">
      <c r="B4745" s="95">
        <v>46007</v>
      </c>
      <c r="C4745" s="55" t="s">
        <v>272</v>
      </c>
      <c r="D4745" s="55">
        <v>2025</v>
      </c>
      <c r="E4745" s="72">
        <v>24</v>
      </c>
      <c r="F4745" s="72" t="s">
        <v>192</v>
      </c>
      <c r="G4745" s="72" t="s">
        <v>96</v>
      </c>
      <c r="H4745" s="72" t="s">
        <v>223</v>
      </c>
      <c r="I4745" s="59" t="s">
        <v>42</v>
      </c>
      <c r="J4745" s="115">
        <v>7</v>
      </c>
      <c r="K4745" s="60">
        <f t="shared" si="109"/>
        <v>168</v>
      </c>
      <c r="L4745" s="60"/>
      <c r="M4745" s="55" t="s">
        <v>51</v>
      </c>
      <c r="N4745" s="60">
        <f t="shared" si="112"/>
        <v>168</v>
      </c>
      <c r="O4745" s="95">
        <v>46014</v>
      </c>
      <c r="P4745" s="72">
        <v>1503169</v>
      </c>
      <c r="R4745" t="str">
        <f t="shared" si="114"/>
        <v>Dez/25</v>
      </c>
    </row>
    <row r="4746" spans="2:18" ht="15.75" customHeight="1">
      <c r="B4746" s="95">
        <v>46007</v>
      </c>
      <c r="C4746" s="55" t="s">
        <v>272</v>
      </c>
      <c r="D4746" s="55">
        <v>2025</v>
      </c>
      <c r="E4746" s="72">
        <v>12</v>
      </c>
      <c r="F4746" s="72" t="s">
        <v>925</v>
      </c>
      <c r="G4746" s="72" t="s">
        <v>53</v>
      </c>
      <c r="H4746" s="72" t="s">
        <v>223</v>
      </c>
      <c r="I4746" s="59" t="s">
        <v>42</v>
      </c>
      <c r="J4746" s="115">
        <v>0.7</v>
      </c>
      <c r="K4746" s="60">
        <f t="shared" si="109"/>
        <v>8.3999999999999986</v>
      </c>
      <c r="L4746" s="60"/>
      <c r="M4746" s="55" t="s">
        <v>51</v>
      </c>
      <c r="N4746" s="60">
        <f t="shared" si="112"/>
        <v>8.3999999999999986</v>
      </c>
      <c r="O4746" s="95">
        <v>46014</v>
      </c>
      <c r="P4746" s="72">
        <v>1503169</v>
      </c>
      <c r="R4746" t="str">
        <f t="shared" si="114"/>
        <v>Dez/25</v>
      </c>
    </row>
    <row r="4747" spans="2:18" ht="15.75" customHeight="1">
      <c r="B4747" s="95">
        <v>46007</v>
      </c>
      <c r="C4747" s="55" t="s">
        <v>272</v>
      </c>
      <c r="D4747" s="55">
        <v>2025</v>
      </c>
      <c r="E4747" s="72">
        <v>4</v>
      </c>
      <c r="F4747" s="72" t="s">
        <v>760</v>
      </c>
      <c r="G4747" s="72" t="s">
        <v>46</v>
      </c>
      <c r="H4747" s="72" t="s">
        <v>223</v>
      </c>
      <c r="I4747" s="59" t="s">
        <v>42</v>
      </c>
      <c r="J4747" s="115">
        <v>19</v>
      </c>
      <c r="K4747" s="60">
        <f t="shared" si="109"/>
        <v>76</v>
      </c>
      <c r="L4747" s="60"/>
      <c r="M4747" s="55" t="s">
        <v>51</v>
      </c>
      <c r="N4747" s="60">
        <f t="shared" si="112"/>
        <v>76</v>
      </c>
      <c r="O4747" s="95">
        <v>46014</v>
      </c>
      <c r="P4747" s="72">
        <v>1503169</v>
      </c>
      <c r="R4747" t="str">
        <f t="shared" si="114"/>
        <v>Dez/25</v>
      </c>
    </row>
    <row r="4748" spans="2:18" ht="15.75" customHeight="1">
      <c r="B4748" s="95">
        <v>46007</v>
      </c>
      <c r="C4748" s="55" t="s">
        <v>272</v>
      </c>
      <c r="D4748" s="55">
        <v>2025</v>
      </c>
      <c r="E4748" s="72">
        <v>20</v>
      </c>
      <c r="F4748" s="72" t="s">
        <v>591</v>
      </c>
      <c r="G4748" s="72" t="s">
        <v>53</v>
      </c>
      <c r="H4748" s="72" t="s">
        <v>223</v>
      </c>
      <c r="I4748" s="59" t="s">
        <v>42</v>
      </c>
      <c r="J4748" s="115">
        <v>3</v>
      </c>
      <c r="K4748" s="60">
        <f t="shared" si="109"/>
        <v>60</v>
      </c>
      <c r="L4748" s="60"/>
      <c r="M4748" s="55" t="s">
        <v>51</v>
      </c>
      <c r="N4748" s="60">
        <f t="shared" si="112"/>
        <v>60</v>
      </c>
      <c r="O4748" s="95">
        <v>46014</v>
      </c>
      <c r="P4748" s="72">
        <v>1503169</v>
      </c>
      <c r="R4748" t="str">
        <f t="shared" si="114"/>
        <v>Dez/25</v>
      </c>
    </row>
    <row r="4749" spans="2:18" ht="15.75" customHeight="1">
      <c r="B4749" s="95">
        <v>46007</v>
      </c>
      <c r="C4749" s="55" t="s">
        <v>272</v>
      </c>
      <c r="D4749" s="55">
        <v>2025</v>
      </c>
      <c r="E4749" s="72">
        <v>2</v>
      </c>
      <c r="F4749" s="72" t="s">
        <v>172</v>
      </c>
      <c r="G4749" s="72" t="s">
        <v>46</v>
      </c>
      <c r="H4749" s="72" t="s">
        <v>223</v>
      </c>
      <c r="I4749" s="59" t="s">
        <v>42</v>
      </c>
      <c r="J4749" s="115">
        <v>19</v>
      </c>
      <c r="K4749" s="60">
        <f t="shared" ref="K4749:K4873" si="115">E4749*J4749</f>
        <v>38</v>
      </c>
      <c r="L4749" s="60"/>
      <c r="M4749" s="55" t="s">
        <v>51</v>
      </c>
      <c r="N4749" s="60">
        <f t="shared" si="112"/>
        <v>38</v>
      </c>
      <c r="O4749" s="95">
        <v>46014</v>
      </c>
      <c r="P4749" s="72">
        <v>1503169</v>
      </c>
      <c r="R4749" t="str">
        <f t="shared" si="114"/>
        <v>Dez/25</v>
      </c>
    </row>
    <row r="4750" spans="2:18" ht="15.75" customHeight="1">
      <c r="B4750" s="95">
        <v>46007</v>
      </c>
      <c r="C4750" s="55" t="s">
        <v>272</v>
      </c>
      <c r="D4750" s="55">
        <v>2025</v>
      </c>
      <c r="E4750" s="72">
        <v>4</v>
      </c>
      <c r="F4750" s="72" t="s">
        <v>173</v>
      </c>
      <c r="G4750" s="72" t="s">
        <v>46</v>
      </c>
      <c r="H4750" s="72" t="s">
        <v>223</v>
      </c>
      <c r="I4750" s="59" t="s">
        <v>42</v>
      </c>
      <c r="J4750" s="115">
        <v>19</v>
      </c>
      <c r="K4750" s="60">
        <f t="shared" si="115"/>
        <v>76</v>
      </c>
      <c r="L4750" s="60"/>
      <c r="M4750" s="55" t="s">
        <v>51</v>
      </c>
      <c r="N4750" s="60">
        <f t="shared" si="112"/>
        <v>76</v>
      </c>
      <c r="O4750" s="95">
        <v>46014</v>
      </c>
      <c r="P4750" s="72">
        <v>1503169</v>
      </c>
      <c r="R4750" t="str">
        <f t="shared" si="114"/>
        <v>Dez/25</v>
      </c>
    </row>
    <row r="4751" spans="2:18" ht="15.75" customHeight="1">
      <c r="B4751" s="95">
        <v>46007</v>
      </c>
      <c r="C4751" s="55" t="s">
        <v>272</v>
      </c>
      <c r="D4751" s="55">
        <v>2025</v>
      </c>
      <c r="E4751" s="72">
        <v>2</v>
      </c>
      <c r="F4751" s="72" t="s">
        <v>460</v>
      </c>
      <c r="G4751" s="72" t="s">
        <v>53</v>
      </c>
      <c r="H4751" s="72" t="s">
        <v>223</v>
      </c>
      <c r="I4751" s="59" t="s">
        <v>42</v>
      </c>
      <c r="J4751" s="115">
        <v>45</v>
      </c>
      <c r="K4751" s="60">
        <f t="shared" si="115"/>
        <v>90</v>
      </c>
      <c r="L4751" s="60"/>
      <c r="M4751" s="55" t="s">
        <v>51</v>
      </c>
      <c r="N4751" s="60">
        <f t="shared" si="112"/>
        <v>90</v>
      </c>
      <c r="O4751" s="95">
        <v>46014</v>
      </c>
      <c r="P4751" s="72">
        <v>1503169</v>
      </c>
      <c r="R4751" t="str">
        <f t="shared" si="114"/>
        <v>Dez/25</v>
      </c>
    </row>
    <row r="4752" spans="2:18" ht="15.75" customHeight="1">
      <c r="B4752" s="95">
        <v>46007</v>
      </c>
      <c r="C4752" s="55" t="s">
        <v>272</v>
      </c>
      <c r="D4752" s="55">
        <v>2025</v>
      </c>
      <c r="E4752" s="72">
        <v>5</v>
      </c>
      <c r="F4752" s="72" t="s">
        <v>660</v>
      </c>
      <c r="G4752" s="72" t="s">
        <v>46</v>
      </c>
      <c r="H4752" s="72" t="s">
        <v>195</v>
      </c>
      <c r="I4752" s="72" t="s">
        <v>42</v>
      </c>
      <c r="J4752" s="115">
        <v>231.6</v>
      </c>
      <c r="K4752" s="60">
        <f t="shared" si="115"/>
        <v>1158</v>
      </c>
      <c r="L4752" s="60"/>
      <c r="M4752" s="55" t="s">
        <v>51</v>
      </c>
      <c r="N4752" s="60">
        <f t="shared" si="112"/>
        <v>1158</v>
      </c>
      <c r="O4752" s="95">
        <v>46020</v>
      </c>
      <c r="P4752" s="72">
        <v>327393</v>
      </c>
      <c r="R4752" t="str">
        <f t="shared" si="114"/>
        <v>Dez/25</v>
      </c>
    </row>
    <row r="4753" spans="2:18" ht="15.75" customHeight="1">
      <c r="B4753" s="95">
        <v>46007</v>
      </c>
      <c r="C4753" s="55" t="s">
        <v>272</v>
      </c>
      <c r="D4753" s="55">
        <v>2025</v>
      </c>
      <c r="E4753" s="72">
        <v>3</v>
      </c>
      <c r="F4753" s="72" t="s">
        <v>385</v>
      </c>
      <c r="G4753" s="72" t="s">
        <v>46</v>
      </c>
      <c r="H4753" s="72" t="s">
        <v>195</v>
      </c>
      <c r="I4753" s="72" t="s">
        <v>42</v>
      </c>
      <c r="J4753" s="115">
        <v>315.74</v>
      </c>
      <c r="K4753" s="60">
        <f t="shared" si="115"/>
        <v>947.22</v>
      </c>
      <c r="L4753" s="60"/>
      <c r="M4753" s="55" t="s">
        <v>51</v>
      </c>
      <c r="N4753" s="60">
        <f t="shared" si="112"/>
        <v>947.22</v>
      </c>
      <c r="O4753" s="95">
        <v>46017</v>
      </c>
      <c r="P4753" s="72">
        <v>327392</v>
      </c>
      <c r="R4753" t="str">
        <f t="shared" si="114"/>
        <v>Dez/25</v>
      </c>
    </row>
    <row r="4754" spans="2:18" ht="15.75" customHeight="1">
      <c r="B4754" s="95">
        <v>46007</v>
      </c>
      <c r="C4754" s="55" t="s">
        <v>272</v>
      </c>
      <c r="D4754" s="55">
        <v>2025</v>
      </c>
      <c r="E4754" s="72">
        <v>1</v>
      </c>
      <c r="F4754" s="72" t="s">
        <v>1336</v>
      </c>
      <c r="G4754" s="72" t="s">
        <v>96</v>
      </c>
      <c r="H4754" s="72" t="s">
        <v>1269</v>
      </c>
      <c r="I4754" s="72" t="s">
        <v>42</v>
      </c>
      <c r="J4754" s="115">
        <v>357.72</v>
      </c>
      <c r="K4754" s="60">
        <f t="shared" si="115"/>
        <v>357.72</v>
      </c>
      <c r="L4754" s="60"/>
      <c r="M4754" s="55" t="s">
        <v>51</v>
      </c>
      <c r="N4754" s="60">
        <f t="shared" si="112"/>
        <v>357.72</v>
      </c>
      <c r="O4754" s="95">
        <v>46036</v>
      </c>
      <c r="P4754" s="72">
        <v>46436</v>
      </c>
      <c r="R4754" t="str">
        <f t="shared" si="114"/>
        <v>Dez/25</v>
      </c>
    </row>
    <row r="4755" spans="2:18" ht="15.75" customHeight="1">
      <c r="B4755" s="95">
        <v>46007</v>
      </c>
      <c r="C4755" s="55" t="s">
        <v>272</v>
      </c>
      <c r="D4755" s="55">
        <v>2025</v>
      </c>
      <c r="E4755" s="72">
        <v>1</v>
      </c>
      <c r="F4755" s="72" t="s">
        <v>385</v>
      </c>
      <c r="G4755" s="72" t="s">
        <v>46</v>
      </c>
      <c r="H4755" s="72" t="s">
        <v>70</v>
      </c>
      <c r="I4755" s="72" t="s">
        <v>42</v>
      </c>
      <c r="J4755" s="115">
        <v>239.9</v>
      </c>
      <c r="K4755" s="60">
        <f t="shared" si="115"/>
        <v>239.9</v>
      </c>
      <c r="L4755" s="60"/>
      <c r="M4755" s="55" t="s">
        <v>51</v>
      </c>
      <c r="N4755" s="60">
        <f t="shared" si="112"/>
        <v>239.9</v>
      </c>
      <c r="O4755" s="95">
        <v>46021</v>
      </c>
      <c r="P4755" s="72">
        <v>43982</v>
      </c>
      <c r="R4755" t="str">
        <f t="shared" si="114"/>
        <v>Dez/25</v>
      </c>
    </row>
    <row r="4756" spans="2:18" ht="15.75" customHeight="1">
      <c r="B4756" s="95">
        <v>46007</v>
      </c>
      <c r="C4756" s="55" t="s">
        <v>272</v>
      </c>
      <c r="D4756" s="55">
        <v>2025</v>
      </c>
      <c r="E4756" s="72">
        <v>1</v>
      </c>
      <c r="F4756" s="72" t="s">
        <v>1049</v>
      </c>
      <c r="G4756" s="72" t="s">
        <v>46</v>
      </c>
      <c r="H4756" s="72" t="s">
        <v>70</v>
      </c>
      <c r="I4756" s="72" t="s">
        <v>42</v>
      </c>
      <c r="J4756" s="115">
        <v>219.9</v>
      </c>
      <c r="K4756" s="60">
        <f t="shared" si="115"/>
        <v>219.9</v>
      </c>
      <c r="L4756" s="60"/>
      <c r="M4756" s="55" t="s">
        <v>51</v>
      </c>
      <c r="N4756" s="60">
        <f t="shared" si="112"/>
        <v>219.9</v>
      </c>
      <c r="O4756" s="95">
        <v>46021</v>
      </c>
      <c r="P4756" s="72">
        <v>43982</v>
      </c>
      <c r="R4756" t="str">
        <f t="shared" si="114"/>
        <v>Dez/25</v>
      </c>
    </row>
    <row r="4757" spans="2:18" ht="15.75" customHeight="1">
      <c r="B4757" s="95">
        <v>46007</v>
      </c>
      <c r="C4757" s="55" t="s">
        <v>272</v>
      </c>
      <c r="D4757" s="55">
        <v>2025</v>
      </c>
      <c r="E4757" s="72">
        <v>7</v>
      </c>
      <c r="F4757" s="58" t="s">
        <v>64</v>
      </c>
      <c r="G4757" s="57" t="s">
        <v>46</v>
      </c>
      <c r="H4757" s="58" t="s">
        <v>65</v>
      </c>
      <c r="I4757" s="59" t="s">
        <v>42</v>
      </c>
      <c r="J4757" s="96">
        <v>32.99</v>
      </c>
      <c r="K4757" s="60">
        <f t="shared" si="115"/>
        <v>230.93</v>
      </c>
      <c r="L4757" s="60"/>
      <c r="M4757" s="55" t="s">
        <v>43</v>
      </c>
      <c r="N4757" s="60">
        <f t="shared" si="112"/>
        <v>230.93</v>
      </c>
      <c r="O4757" s="95">
        <v>46021</v>
      </c>
      <c r="P4757" s="72">
        <v>27101</v>
      </c>
      <c r="R4757" t="str">
        <f t="shared" si="114"/>
        <v>Dez/25</v>
      </c>
    </row>
    <row r="4758" spans="2:18" ht="15.75" customHeight="1">
      <c r="B4758" s="95">
        <v>46007</v>
      </c>
      <c r="C4758" s="55" t="s">
        <v>272</v>
      </c>
      <c r="D4758" s="55">
        <v>2025</v>
      </c>
      <c r="E4758" s="72">
        <v>4</v>
      </c>
      <c r="F4758" s="58" t="s">
        <v>66</v>
      </c>
      <c r="G4758" s="57" t="s">
        <v>46</v>
      </c>
      <c r="H4758" s="58" t="s">
        <v>65</v>
      </c>
      <c r="I4758" s="59" t="s">
        <v>42</v>
      </c>
      <c r="J4758" s="96">
        <v>27.99</v>
      </c>
      <c r="K4758" s="60">
        <f t="shared" si="115"/>
        <v>111.96</v>
      </c>
      <c r="L4758" s="60"/>
      <c r="M4758" s="55" t="s">
        <v>43</v>
      </c>
      <c r="N4758" s="60">
        <f t="shared" si="112"/>
        <v>111.96</v>
      </c>
      <c r="O4758" s="95">
        <v>46021</v>
      </c>
      <c r="P4758" s="72">
        <v>27101</v>
      </c>
      <c r="R4758" t="str">
        <f t="shared" si="114"/>
        <v>Dez/25</v>
      </c>
    </row>
    <row r="4759" spans="2:18" ht="15.75" customHeight="1">
      <c r="B4759" s="95">
        <v>46007</v>
      </c>
      <c r="C4759" s="55" t="s">
        <v>272</v>
      </c>
      <c r="D4759" s="55">
        <v>2025</v>
      </c>
      <c r="E4759" s="72">
        <v>2</v>
      </c>
      <c r="F4759" s="58" t="s">
        <v>1201</v>
      </c>
      <c r="G4759" s="57" t="s">
        <v>46</v>
      </c>
      <c r="H4759" s="58" t="s">
        <v>65</v>
      </c>
      <c r="I4759" s="59" t="s">
        <v>42</v>
      </c>
      <c r="J4759" s="96">
        <v>29.99</v>
      </c>
      <c r="K4759" s="60">
        <f t="shared" si="115"/>
        <v>59.98</v>
      </c>
      <c r="L4759" s="60"/>
      <c r="M4759" s="55" t="s">
        <v>43</v>
      </c>
      <c r="N4759" s="60">
        <f t="shared" si="112"/>
        <v>59.98</v>
      </c>
      <c r="O4759" s="95">
        <v>46021</v>
      </c>
      <c r="P4759" s="72">
        <v>27101</v>
      </c>
      <c r="R4759" t="str">
        <f t="shared" si="114"/>
        <v>Dez/25</v>
      </c>
    </row>
    <row r="4760" spans="2:18" ht="15.75" customHeight="1">
      <c r="B4760" s="95">
        <v>46007</v>
      </c>
      <c r="C4760" s="55" t="s">
        <v>272</v>
      </c>
      <c r="D4760" s="55">
        <v>2025</v>
      </c>
      <c r="E4760" s="72">
        <v>2</v>
      </c>
      <c r="F4760" s="58" t="s">
        <v>1036</v>
      </c>
      <c r="G4760" s="57" t="s">
        <v>46</v>
      </c>
      <c r="H4760" s="58" t="s">
        <v>65</v>
      </c>
      <c r="I4760" s="59" t="s">
        <v>42</v>
      </c>
      <c r="J4760" s="96">
        <v>35.99</v>
      </c>
      <c r="K4760" s="60">
        <f t="shared" si="115"/>
        <v>71.98</v>
      </c>
      <c r="L4760" s="60"/>
      <c r="M4760" s="55" t="s">
        <v>43</v>
      </c>
      <c r="N4760" s="60">
        <f t="shared" si="112"/>
        <v>71.98</v>
      </c>
      <c r="O4760" s="95">
        <v>46021</v>
      </c>
      <c r="P4760" s="72">
        <v>27101</v>
      </c>
      <c r="R4760" t="str">
        <f t="shared" si="114"/>
        <v>Dez/25</v>
      </c>
    </row>
    <row r="4761" spans="2:18" ht="15.75" customHeight="1">
      <c r="B4761" s="95">
        <v>46007</v>
      </c>
      <c r="C4761" s="55" t="s">
        <v>272</v>
      </c>
      <c r="D4761" s="55">
        <v>2025</v>
      </c>
      <c r="E4761" s="72">
        <v>4</v>
      </c>
      <c r="F4761" s="72" t="s">
        <v>741</v>
      </c>
      <c r="G4761" s="72" t="s">
        <v>40</v>
      </c>
      <c r="H4761" s="72" t="s">
        <v>181</v>
      </c>
      <c r="I4761" s="72" t="s">
        <v>42</v>
      </c>
      <c r="J4761" s="115">
        <v>225</v>
      </c>
      <c r="K4761" s="60">
        <f t="shared" si="115"/>
        <v>900</v>
      </c>
      <c r="L4761" s="60"/>
      <c r="M4761" s="55" t="s">
        <v>51</v>
      </c>
      <c r="N4761" s="60">
        <f t="shared" si="112"/>
        <v>900</v>
      </c>
      <c r="O4761" s="95">
        <v>46021</v>
      </c>
      <c r="P4761" s="72">
        <v>7643</v>
      </c>
      <c r="R4761" t="str">
        <f t="shared" si="114"/>
        <v>Dez/25</v>
      </c>
    </row>
    <row r="4762" spans="2:18" ht="15.75" customHeight="1">
      <c r="B4762" s="95">
        <v>46007</v>
      </c>
      <c r="C4762" s="55" t="s">
        <v>272</v>
      </c>
      <c r="D4762" s="55">
        <v>2025</v>
      </c>
      <c r="E4762" s="72">
        <v>2</v>
      </c>
      <c r="F4762" s="72" t="s">
        <v>391</v>
      </c>
      <c r="G4762" s="72" t="s">
        <v>46</v>
      </c>
      <c r="H4762" s="72" t="s">
        <v>1337</v>
      </c>
      <c r="I4762" s="72" t="s">
        <v>42</v>
      </c>
      <c r="J4762" s="115">
        <v>4.5</v>
      </c>
      <c r="K4762" s="60">
        <f t="shared" si="115"/>
        <v>9</v>
      </c>
      <c r="L4762" s="60"/>
      <c r="M4762" s="55" t="s">
        <v>43</v>
      </c>
      <c r="N4762" s="60">
        <f t="shared" si="112"/>
        <v>9</v>
      </c>
      <c r="O4762" s="95">
        <v>46021</v>
      </c>
      <c r="P4762" s="72">
        <v>29563</v>
      </c>
      <c r="R4762" t="str">
        <f t="shared" si="114"/>
        <v>Dez/25</v>
      </c>
    </row>
    <row r="4763" spans="2:18" ht="15.75" customHeight="1">
      <c r="B4763" s="95">
        <v>46007</v>
      </c>
      <c r="C4763" s="55" t="s">
        <v>272</v>
      </c>
      <c r="D4763" s="55">
        <v>2025</v>
      </c>
      <c r="E4763" s="72">
        <v>3</v>
      </c>
      <c r="F4763" s="72" t="s">
        <v>1035</v>
      </c>
      <c r="G4763" s="72" t="s">
        <v>46</v>
      </c>
      <c r="H4763" s="72" t="s">
        <v>1337</v>
      </c>
      <c r="I4763" s="72" t="s">
        <v>42</v>
      </c>
      <c r="J4763" s="115">
        <v>2.75</v>
      </c>
      <c r="K4763" s="60">
        <f t="shared" si="115"/>
        <v>8.25</v>
      </c>
      <c r="L4763" s="60"/>
      <c r="M4763" s="55" t="s">
        <v>43</v>
      </c>
      <c r="N4763" s="60">
        <f t="shared" si="112"/>
        <v>8.25</v>
      </c>
      <c r="O4763" s="95">
        <v>46021</v>
      </c>
      <c r="P4763" s="72">
        <v>29563</v>
      </c>
      <c r="R4763" t="str">
        <f t="shared" si="114"/>
        <v>Dez/25</v>
      </c>
    </row>
    <row r="4764" spans="2:18" ht="15.75" customHeight="1">
      <c r="B4764" s="95">
        <v>46007</v>
      </c>
      <c r="C4764" s="55" t="s">
        <v>272</v>
      </c>
      <c r="D4764" s="55">
        <v>2025</v>
      </c>
      <c r="E4764" s="72">
        <v>1</v>
      </c>
      <c r="F4764" s="72" t="s">
        <v>1338</v>
      </c>
      <c r="G4764" s="72" t="s">
        <v>46</v>
      </c>
      <c r="H4764" s="72" t="s">
        <v>1337</v>
      </c>
      <c r="I4764" s="72" t="s">
        <v>42</v>
      </c>
      <c r="J4764" s="115">
        <v>6.8</v>
      </c>
      <c r="K4764" s="60">
        <f t="shared" si="115"/>
        <v>6.8</v>
      </c>
      <c r="L4764" s="60"/>
      <c r="M4764" s="55" t="s">
        <v>43</v>
      </c>
      <c r="N4764" s="60">
        <f t="shared" si="112"/>
        <v>6.8</v>
      </c>
      <c r="O4764" s="95">
        <v>46021</v>
      </c>
      <c r="P4764" s="72">
        <v>29563</v>
      </c>
      <c r="R4764" t="str">
        <f t="shared" si="114"/>
        <v>Dez/25</v>
      </c>
    </row>
    <row r="4765" spans="2:18" ht="15.75" customHeight="1">
      <c r="B4765" s="95">
        <v>46007</v>
      </c>
      <c r="C4765" s="55" t="s">
        <v>272</v>
      </c>
      <c r="D4765" s="55">
        <v>2025</v>
      </c>
      <c r="E4765" s="72">
        <v>1</v>
      </c>
      <c r="F4765" s="72" t="s">
        <v>1267</v>
      </c>
      <c r="G4765" s="72" t="s">
        <v>46</v>
      </c>
      <c r="H4765" s="72" t="s">
        <v>1337</v>
      </c>
      <c r="I4765" s="72" t="s">
        <v>42</v>
      </c>
      <c r="J4765" s="115">
        <v>6</v>
      </c>
      <c r="K4765" s="60">
        <f t="shared" si="115"/>
        <v>6</v>
      </c>
      <c r="L4765" s="60"/>
      <c r="M4765" s="55" t="s">
        <v>43</v>
      </c>
      <c r="N4765" s="60">
        <f t="shared" si="112"/>
        <v>6</v>
      </c>
      <c r="O4765" s="95">
        <v>46021</v>
      </c>
      <c r="P4765" s="72">
        <v>29563</v>
      </c>
      <c r="R4765" t="str">
        <f t="shared" si="114"/>
        <v>Dez/25</v>
      </c>
    </row>
    <row r="4766" spans="2:18" ht="15.75" customHeight="1">
      <c r="B4766" s="95">
        <v>46007</v>
      </c>
      <c r="C4766" s="55" t="s">
        <v>272</v>
      </c>
      <c r="D4766" s="55">
        <v>2025</v>
      </c>
      <c r="E4766" s="72">
        <v>1</v>
      </c>
      <c r="F4766" s="72" t="s">
        <v>455</v>
      </c>
      <c r="G4766" s="72" t="s">
        <v>46</v>
      </c>
      <c r="H4766" s="72" t="s">
        <v>1337</v>
      </c>
      <c r="I4766" s="72" t="s">
        <v>42</v>
      </c>
      <c r="J4766" s="115">
        <v>3.5</v>
      </c>
      <c r="K4766" s="60">
        <f t="shared" si="115"/>
        <v>3.5</v>
      </c>
      <c r="L4766" s="60"/>
      <c r="M4766" s="55" t="s">
        <v>43</v>
      </c>
      <c r="N4766" s="60">
        <f t="shared" si="112"/>
        <v>3.5</v>
      </c>
      <c r="O4766" s="95">
        <v>46021</v>
      </c>
      <c r="P4766" s="72">
        <v>29563</v>
      </c>
      <c r="R4766" t="str">
        <f t="shared" si="114"/>
        <v>Dez/25</v>
      </c>
    </row>
    <row r="4767" spans="2:18" ht="15.75" customHeight="1">
      <c r="B4767" s="95">
        <v>46007</v>
      </c>
      <c r="C4767" s="55" t="s">
        <v>272</v>
      </c>
      <c r="D4767" s="55">
        <v>2025</v>
      </c>
      <c r="E4767" s="72">
        <v>1</v>
      </c>
      <c r="F4767" s="72" t="s">
        <v>836</v>
      </c>
      <c r="G4767" s="72" t="s">
        <v>40</v>
      </c>
      <c r="H4767" s="72" t="s">
        <v>1337</v>
      </c>
      <c r="I4767" s="72" t="s">
        <v>42</v>
      </c>
      <c r="J4767" s="115">
        <v>3.5</v>
      </c>
      <c r="K4767" s="60">
        <f t="shared" si="115"/>
        <v>3.5</v>
      </c>
      <c r="L4767" s="60"/>
      <c r="M4767" s="55" t="s">
        <v>43</v>
      </c>
      <c r="N4767" s="60">
        <f t="shared" si="112"/>
        <v>3.5</v>
      </c>
      <c r="O4767" s="95">
        <v>46021</v>
      </c>
      <c r="P4767" s="72">
        <v>29563</v>
      </c>
      <c r="R4767" t="str">
        <f t="shared" si="114"/>
        <v>Dez/25</v>
      </c>
    </row>
    <row r="4768" spans="2:18" ht="15.75" customHeight="1">
      <c r="B4768" s="95">
        <v>46007</v>
      </c>
      <c r="C4768" s="55" t="s">
        <v>272</v>
      </c>
      <c r="D4768" s="55">
        <v>2025</v>
      </c>
      <c r="E4768" s="72">
        <v>1</v>
      </c>
      <c r="F4768" s="72" t="s">
        <v>561</v>
      </c>
      <c r="G4768" s="72" t="s">
        <v>40</v>
      </c>
      <c r="H4768" s="72" t="s">
        <v>1337</v>
      </c>
      <c r="I4768" s="72" t="s">
        <v>42</v>
      </c>
      <c r="J4768" s="115">
        <v>17.5</v>
      </c>
      <c r="K4768" s="60">
        <f t="shared" si="115"/>
        <v>17.5</v>
      </c>
      <c r="L4768" s="60"/>
      <c r="M4768" s="55" t="s">
        <v>43</v>
      </c>
      <c r="N4768" s="60">
        <f t="shared" si="112"/>
        <v>17.5</v>
      </c>
      <c r="O4768" s="95">
        <v>46021</v>
      </c>
      <c r="P4768" s="72">
        <v>29563</v>
      </c>
      <c r="R4768" t="str">
        <f t="shared" si="114"/>
        <v>Dez/25</v>
      </c>
    </row>
    <row r="4769" spans="2:18" ht="15.75" customHeight="1">
      <c r="B4769" s="95">
        <v>46008</v>
      </c>
      <c r="C4769" s="55" t="s">
        <v>272</v>
      </c>
      <c r="D4769" s="55">
        <v>2025</v>
      </c>
      <c r="E4769" s="72">
        <v>15</v>
      </c>
      <c r="F4769" s="72" t="s">
        <v>230</v>
      </c>
      <c r="G4769" s="72" t="s">
        <v>46</v>
      </c>
      <c r="H4769" s="72" t="s">
        <v>231</v>
      </c>
      <c r="I4769" s="72" t="s">
        <v>42</v>
      </c>
      <c r="J4769" s="115">
        <v>37.590000000000003</v>
      </c>
      <c r="K4769" s="60">
        <f t="shared" si="115"/>
        <v>563.85</v>
      </c>
      <c r="L4769" s="60"/>
      <c r="M4769" s="55" t="s">
        <v>51</v>
      </c>
      <c r="N4769" s="60">
        <f t="shared" si="112"/>
        <v>563.85</v>
      </c>
      <c r="O4769" s="95">
        <v>46029</v>
      </c>
      <c r="P4769" s="72">
        <v>1089249</v>
      </c>
      <c r="R4769" t="str">
        <f t="shared" si="114"/>
        <v>Dez/25</v>
      </c>
    </row>
    <row r="4770" spans="2:18" ht="15.75" customHeight="1">
      <c r="B4770" s="95">
        <v>46008</v>
      </c>
      <c r="C4770" s="55" t="s">
        <v>272</v>
      </c>
      <c r="D4770" s="55">
        <v>2025</v>
      </c>
      <c r="E4770" s="72">
        <v>4.8</v>
      </c>
      <c r="F4770" s="72" t="s">
        <v>232</v>
      </c>
      <c r="G4770" s="72" t="s">
        <v>46</v>
      </c>
      <c r="H4770" s="72" t="s">
        <v>231</v>
      </c>
      <c r="I4770" s="72" t="s">
        <v>42</v>
      </c>
      <c r="J4770" s="115">
        <v>34.1</v>
      </c>
      <c r="K4770" s="60">
        <f t="shared" si="115"/>
        <v>163.68</v>
      </c>
      <c r="L4770" s="60"/>
      <c r="M4770" s="55" t="s">
        <v>51</v>
      </c>
      <c r="N4770" s="60">
        <f t="shared" si="112"/>
        <v>163.68</v>
      </c>
      <c r="O4770" s="95">
        <v>46029</v>
      </c>
      <c r="P4770" s="72">
        <v>1089249</v>
      </c>
      <c r="R4770" t="str">
        <f t="shared" si="114"/>
        <v>Dez/25</v>
      </c>
    </row>
    <row r="4771" spans="2:18" ht="15.75" customHeight="1">
      <c r="B4771" s="95">
        <v>46008</v>
      </c>
      <c r="C4771" s="55" t="s">
        <v>272</v>
      </c>
      <c r="D4771" s="55">
        <v>2025</v>
      </c>
      <c r="E4771" s="72">
        <v>7</v>
      </c>
      <c r="F4771" s="58" t="s">
        <v>64</v>
      </c>
      <c r="G4771" s="57" t="s">
        <v>46</v>
      </c>
      <c r="H4771" s="58" t="s">
        <v>65</v>
      </c>
      <c r="I4771" s="59" t="s">
        <v>42</v>
      </c>
      <c r="J4771" s="96">
        <v>32.99</v>
      </c>
      <c r="K4771" s="60">
        <f t="shared" si="115"/>
        <v>230.93</v>
      </c>
      <c r="L4771" s="60"/>
      <c r="M4771" s="55" t="s">
        <v>51</v>
      </c>
      <c r="N4771" s="60">
        <f t="shared" si="112"/>
        <v>230.93</v>
      </c>
      <c r="O4771" s="95">
        <v>46021</v>
      </c>
      <c r="P4771" s="72">
        <v>27142</v>
      </c>
      <c r="R4771" t="str">
        <f t="shared" si="114"/>
        <v>Dez/25</v>
      </c>
    </row>
    <row r="4772" spans="2:18" ht="15.75" customHeight="1">
      <c r="B4772" s="95">
        <v>46008</v>
      </c>
      <c r="C4772" s="55" t="s">
        <v>272</v>
      </c>
      <c r="D4772" s="55">
        <v>2025</v>
      </c>
      <c r="E4772" s="72">
        <v>2</v>
      </c>
      <c r="F4772" s="58" t="s">
        <v>66</v>
      </c>
      <c r="G4772" s="57" t="s">
        <v>46</v>
      </c>
      <c r="H4772" s="58" t="s">
        <v>65</v>
      </c>
      <c r="I4772" s="59" t="s">
        <v>42</v>
      </c>
      <c r="J4772" s="96">
        <v>27.99</v>
      </c>
      <c r="K4772" s="60">
        <f t="shared" si="115"/>
        <v>55.98</v>
      </c>
      <c r="L4772" s="60"/>
      <c r="M4772" s="55" t="s">
        <v>51</v>
      </c>
      <c r="N4772" s="60">
        <f t="shared" si="112"/>
        <v>55.98</v>
      </c>
      <c r="O4772" s="95">
        <v>46021</v>
      </c>
      <c r="P4772" s="72">
        <v>27142</v>
      </c>
      <c r="R4772" t="str">
        <f t="shared" si="114"/>
        <v>Dez/25</v>
      </c>
    </row>
    <row r="4773" spans="2:18" ht="15.75" customHeight="1">
      <c r="B4773" s="95">
        <v>46008</v>
      </c>
      <c r="C4773" s="55" t="s">
        <v>272</v>
      </c>
      <c r="D4773" s="55">
        <v>2025</v>
      </c>
      <c r="E4773" s="72">
        <v>2</v>
      </c>
      <c r="F4773" s="58" t="s">
        <v>1201</v>
      </c>
      <c r="G4773" s="57" t="s">
        <v>46</v>
      </c>
      <c r="H4773" s="58" t="s">
        <v>65</v>
      </c>
      <c r="I4773" s="59" t="s">
        <v>42</v>
      </c>
      <c r="J4773" s="96">
        <v>29.99</v>
      </c>
      <c r="K4773" s="60">
        <f t="shared" si="115"/>
        <v>59.98</v>
      </c>
      <c r="L4773" s="60"/>
      <c r="M4773" s="55" t="s">
        <v>51</v>
      </c>
      <c r="N4773" s="60">
        <f t="shared" si="112"/>
        <v>59.98</v>
      </c>
      <c r="O4773" s="95">
        <v>46021</v>
      </c>
      <c r="P4773" s="72">
        <v>27142</v>
      </c>
      <c r="R4773" t="str">
        <f t="shared" si="114"/>
        <v>Dez/25</v>
      </c>
    </row>
    <row r="4774" spans="2:18" ht="15.75" customHeight="1">
      <c r="B4774" s="95">
        <v>46009</v>
      </c>
      <c r="C4774" s="55" t="s">
        <v>272</v>
      </c>
      <c r="D4774" s="55">
        <v>2025</v>
      </c>
      <c r="E4774" s="72">
        <v>6</v>
      </c>
      <c r="F4774" s="58" t="s">
        <v>64</v>
      </c>
      <c r="G4774" s="57" t="s">
        <v>46</v>
      </c>
      <c r="H4774" s="58" t="s">
        <v>65</v>
      </c>
      <c r="I4774" s="59" t="s">
        <v>42</v>
      </c>
      <c r="J4774" s="96">
        <v>32.99</v>
      </c>
      <c r="K4774" s="60">
        <f t="shared" si="115"/>
        <v>197.94</v>
      </c>
      <c r="L4774" s="60"/>
      <c r="M4774" s="55" t="s">
        <v>43</v>
      </c>
      <c r="N4774" s="60">
        <f t="shared" si="112"/>
        <v>197.94</v>
      </c>
      <c r="O4774" s="95">
        <v>46021</v>
      </c>
      <c r="P4774" s="72">
        <v>27206</v>
      </c>
      <c r="R4774" t="str">
        <f t="shared" si="114"/>
        <v>Dez/25</v>
      </c>
    </row>
    <row r="4775" spans="2:18" ht="15.75" customHeight="1">
      <c r="B4775" s="95">
        <v>46009</v>
      </c>
      <c r="C4775" s="55" t="s">
        <v>272</v>
      </c>
      <c r="D4775" s="55">
        <v>2025</v>
      </c>
      <c r="E4775" s="72">
        <v>3</v>
      </c>
      <c r="F4775" s="58" t="s">
        <v>1201</v>
      </c>
      <c r="G4775" s="57" t="s">
        <v>46</v>
      </c>
      <c r="H4775" s="58" t="s">
        <v>65</v>
      </c>
      <c r="I4775" s="59" t="s">
        <v>42</v>
      </c>
      <c r="J4775" s="96">
        <v>29.99</v>
      </c>
      <c r="K4775" s="60">
        <f t="shared" si="115"/>
        <v>89.97</v>
      </c>
      <c r="L4775" s="60"/>
      <c r="M4775" s="55" t="s">
        <v>43</v>
      </c>
      <c r="N4775" s="60">
        <f t="shared" si="112"/>
        <v>89.97</v>
      </c>
      <c r="O4775" s="95">
        <v>46021</v>
      </c>
      <c r="P4775" s="72">
        <v>27206</v>
      </c>
      <c r="R4775" t="str">
        <f t="shared" si="114"/>
        <v>Dez/25</v>
      </c>
    </row>
    <row r="4776" spans="2:18" ht="15.75" customHeight="1">
      <c r="B4776" s="95">
        <v>46009</v>
      </c>
      <c r="C4776" s="55" t="s">
        <v>272</v>
      </c>
      <c r="D4776" s="55">
        <v>2025</v>
      </c>
      <c r="E4776" s="72">
        <v>2</v>
      </c>
      <c r="F4776" s="72" t="s">
        <v>338</v>
      </c>
      <c r="G4776" s="72" t="s">
        <v>40</v>
      </c>
      <c r="H4776" s="72" t="s">
        <v>91</v>
      </c>
      <c r="I4776" s="72" t="s">
        <v>42</v>
      </c>
      <c r="J4776" s="115">
        <v>290</v>
      </c>
      <c r="K4776" s="60">
        <f t="shared" si="115"/>
        <v>580</v>
      </c>
      <c r="L4776" s="60"/>
      <c r="M4776" s="55" t="s">
        <v>51</v>
      </c>
      <c r="N4776" s="60">
        <f t="shared" si="112"/>
        <v>580</v>
      </c>
      <c r="O4776" s="95">
        <v>45658</v>
      </c>
      <c r="P4776" s="72">
        <v>3253</v>
      </c>
      <c r="R4776" t="str">
        <f t="shared" si="114"/>
        <v>Dez/25</v>
      </c>
    </row>
    <row r="4777" spans="2:18" ht="15.75" customHeight="1">
      <c r="B4777" s="95">
        <v>46009</v>
      </c>
      <c r="C4777" s="55" t="s">
        <v>272</v>
      </c>
      <c r="D4777" s="55">
        <v>2025</v>
      </c>
      <c r="E4777" s="72">
        <v>1</v>
      </c>
      <c r="F4777" s="72" t="s">
        <v>1339</v>
      </c>
      <c r="G4777" s="72" t="s">
        <v>46</v>
      </c>
      <c r="H4777" s="72" t="s">
        <v>70</v>
      </c>
      <c r="I4777" s="72" t="s">
        <v>42</v>
      </c>
      <c r="J4777" s="115">
        <v>239.9</v>
      </c>
      <c r="K4777" s="60">
        <f t="shared" si="115"/>
        <v>239.9</v>
      </c>
      <c r="L4777" s="60"/>
      <c r="M4777" s="55" t="s">
        <v>43</v>
      </c>
      <c r="N4777" s="60">
        <f t="shared" si="112"/>
        <v>239.9</v>
      </c>
      <c r="O4777" s="95">
        <v>45659</v>
      </c>
      <c r="P4777" s="72">
        <v>44279</v>
      </c>
      <c r="R4777" t="str">
        <f t="shared" si="114"/>
        <v>Dez/25</v>
      </c>
    </row>
    <row r="4778" spans="2:18" ht="15.75" customHeight="1">
      <c r="B4778" s="95">
        <v>46009</v>
      </c>
      <c r="C4778" s="55" t="s">
        <v>272</v>
      </c>
      <c r="D4778" s="55">
        <v>2025</v>
      </c>
      <c r="E4778" s="72">
        <v>1</v>
      </c>
      <c r="F4778" s="72" t="s">
        <v>1339</v>
      </c>
      <c r="G4778" s="72" t="s">
        <v>46</v>
      </c>
      <c r="H4778" s="72" t="s">
        <v>70</v>
      </c>
      <c r="I4778" s="72" t="s">
        <v>42</v>
      </c>
      <c r="J4778" s="115">
        <v>219.9</v>
      </c>
      <c r="K4778" s="60">
        <f t="shared" si="115"/>
        <v>219.9</v>
      </c>
      <c r="L4778" s="60"/>
      <c r="M4778" s="55" t="s">
        <v>43</v>
      </c>
      <c r="N4778" s="60">
        <f t="shared" si="112"/>
        <v>219.9</v>
      </c>
      <c r="O4778" s="95">
        <v>45659</v>
      </c>
      <c r="P4778" s="72">
        <v>44279</v>
      </c>
      <c r="R4778" t="str">
        <f t="shared" si="114"/>
        <v>Dez/25</v>
      </c>
    </row>
    <row r="4779" spans="2:18" ht="15.75" customHeight="1">
      <c r="B4779" s="95">
        <v>46009</v>
      </c>
      <c r="C4779" s="55" t="s">
        <v>272</v>
      </c>
      <c r="D4779" s="55">
        <v>2025</v>
      </c>
      <c r="E4779" s="72">
        <v>1</v>
      </c>
      <c r="F4779" s="72" t="s">
        <v>271</v>
      </c>
      <c r="G4779" s="72" t="s">
        <v>46</v>
      </c>
      <c r="H4779" s="72" t="s">
        <v>307</v>
      </c>
      <c r="I4779" s="72" t="s">
        <v>42</v>
      </c>
      <c r="J4779" s="115">
        <v>70</v>
      </c>
      <c r="K4779" s="60">
        <f t="shared" si="115"/>
        <v>70</v>
      </c>
      <c r="L4779" s="60"/>
      <c r="M4779" s="55" t="s">
        <v>51</v>
      </c>
      <c r="N4779" s="60">
        <f t="shared" si="112"/>
        <v>70</v>
      </c>
      <c r="O4779" s="95">
        <v>46009</v>
      </c>
      <c r="P4779" s="72">
        <v>0</v>
      </c>
      <c r="R4779" t="str">
        <f t="shared" si="114"/>
        <v>Dez/25</v>
      </c>
    </row>
    <row r="4780" spans="2:18" ht="15.75" customHeight="1">
      <c r="B4780" s="95">
        <v>46010</v>
      </c>
      <c r="C4780" s="55" t="s">
        <v>272</v>
      </c>
      <c r="D4780" s="55">
        <v>2025</v>
      </c>
      <c r="E4780" s="72">
        <v>16</v>
      </c>
      <c r="F4780" s="72" t="s">
        <v>81</v>
      </c>
      <c r="G4780" s="72" t="s">
        <v>77</v>
      </c>
      <c r="H4780" s="72" t="s">
        <v>78</v>
      </c>
      <c r="I4780" s="72" t="s">
        <v>42</v>
      </c>
      <c r="J4780" s="115">
        <v>510</v>
      </c>
      <c r="K4780" s="60">
        <f t="shared" si="115"/>
        <v>8160</v>
      </c>
      <c r="L4780" s="60"/>
      <c r="M4780" s="55" t="s">
        <v>43</v>
      </c>
      <c r="N4780" s="60">
        <f t="shared" si="112"/>
        <v>8160</v>
      </c>
      <c r="O4780" s="95">
        <v>46012</v>
      </c>
      <c r="P4780" s="72">
        <v>0</v>
      </c>
      <c r="R4780" t="str">
        <f t="shared" si="114"/>
        <v>Dez/25</v>
      </c>
    </row>
    <row r="4781" spans="2:18" ht="15.75" customHeight="1">
      <c r="B4781" s="95">
        <v>46010</v>
      </c>
      <c r="C4781" s="55" t="s">
        <v>272</v>
      </c>
      <c r="D4781" s="55">
        <v>2025</v>
      </c>
      <c r="E4781" s="72">
        <v>4</v>
      </c>
      <c r="F4781" s="72" t="s">
        <v>486</v>
      </c>
      <c r="G4781" s="72" t="s">
        <v>46</v>
      </c>
      <c r="H4781" s="72" t="s">
        <v>1337</v>
      </c>
      <c r="I4781" s="72" t="s">
        <v>42</v>
      </c>
      <c r="J4781" s="115">
        <v>5.5</v>
      </c>
      <c r="K4781" s="60">
        <f t="shared" si="115"/>
        <v>22</v>
      </c>
      <c r="L4781" s="60"/>
      <c r="M4781" s="55" t="s">
        <v>43</v>
      </c>
      <c r="N4781" s="60">
        <f t="shared" si="112"/>
        <v>22</v>
      </c>
      <c r="O4781" s="95">
        <v>46021</v>
      </c>
      <c r="P4781" s="72">
        <v>29644</v>
      </c>
      <c r="R4781" t="str">
        <f t="shared" si="114"/>
        <v>Dez/25</v>
      </c>
    </row>
    <row r="4782" spans="2:18" ht="15.75" customHeight="1">
      <c r="B4782" s="95">
        <v>46010</v>
      </c>
      <c r="C4782" s="55" t="s">
        <v>272</v>
      </c>
      <c r="D4782" s="55">
        <v>2025</v>
      </c>
      <c r="E4782" s="72">
        <v>2</v>
      </c>
      <c r="F4782" s="72" t="s">
        <v>391</v>
      </c>
      <c r="G4782" s="72" t="s">
        <v>46</v>
      </c>
      <c r="H4782" s="72" t="s">
        <v>1337</v>
      </c>
      <c r="I4782" s="72" t="s">
        <v>42</v>
      </c>
      <c r="J4782" s="115">
        <v>4.5</v>
      </c>
      <c r="K4782" s="60">
        <f t="shared" si="115"/>
        <v>9</v>
      </c>
      <c r="L4782" s="60"/>
      <c r="M4782" s="55" t="s">
        <v>43</v>
      </c>
      <c r="N4782" s="60">
        <f t="shared" si="112"/>
        <v>9</v>
      </c>
      <c r="O4782" s="95">
        <v>46021</v>
      </c>
      <c r="P4782" s="72">
        <v>29644</v>
      </c>
      <c r="R4782" t="str">
        <f t="shared" si="114"/>
        <v>Dez/25</v>
      </c>
    </row>
    <row r="4783" spans="2:18" ht="15.75" customHeight="1">
      <c r="B4783" s="95">
        <v>46010</v>
      </c>
      <c r="C4783" s="55" t="s">
        <v>272</v>
      </c>
      <c r="D4783" s="55">
        <v>2025</v>
      </c>
      <c r="E4783" s="72">
        <v>1</v>
      </c>
      <c r="F4783" s="72" t="s">
        <v>1267</v>
      </c>
      <c r="G4783" s="72" t="s">
        <v>46</v>
      </c>
      <c r="H4783" s="72" t="s">
        <v>1337</v>
      </c>
      <c r="I4783" s="72" t="s">
        <v>42</v>
      </c>
      <c r="J4783" s="115">
        <v>5.5</v>
      </c>
      <c r="K4783" s="60">
        <f t="shared" si="115"/>
        <v>5.5</v>
      </c>
      <c r="L4783" s="60"/>
      <c r="M4783" s="55" t="s">
        <v>43</v>
      </c>
      <c r="N4783" s="60">
        <f t="shared" si="112"/>
        <v>5.5</v>
      </c>
      <c r="O4783" s="95">
        <v>46021</v>
      </c>
      <c r="P4783" s="72">
        <v>29644</v>
      </c>
      <c r="R4783" t="str">
        <f t="shared" si="114"/>
        <v>Dez/25</v>
      </c>
    </row>
    <row r="4784" spans="2:18" ht="15.75" customHeight="1">
      <c r="B4784" s="95">
        <v>46010</v>
      </c>
      <c r="C4784" s="55" t="s">
        <v>272</v>
      </c>
      <c r="D4784" s="55">
        <v>2025</v>
      </c>
      <c r="E4784" s="72">
        <v>2</v>
      </c>
      <c r="F4784" s="72" t="s">
        <v>1340</v>
      </c>
      <c r="G4784" s="72" t="s">
        <v>40</v>
      </c>
      <c r="H4784" s="72" t="s">
        <v>1337</v>
      </c>
      <c r="I4784" s="72" t="s">
        <v>42</v>
      </c>
      <c r="J4784" s="115">
        <v>98</v>
      </c>
      <c r="K4784" s="60">
        <f t="shared" si="115"/>
        <v>196</v>
      </c>
      <c r="L4784" s="60"/>
      <c r="M4784" s="55" t="s">
        <v>43</v>
      </c>
      <c r="N4784" s="60">
        <f t="shared" si="112"/>
        <v>196</v>
      </c>
      <c r="O4784" s="95">
        <v>46021</v>
      </c>
      <c r="P4784" s="72">
        <v>29644</v>
      </c>
      <c r="R4784" t="str">
        <f t="shared" si="114"/>
        <v>Dez/25</v>
      </c>
    </row>
    <row r="4785" spans="2:18" ht="15.75" customHeight="1">
      <c r="B4785" s="95">
        <v>46010</v>
      </c>
      <c r="C4785" s="55" t="s">
        <v>272</v>
      </c>
      <c r="D4785" s="55">
        <v>2025</v>
      </c>
      <c r="E4785" s="72">
        <v>2</v>
      </c>
      <c r="F4785" s="72" t="s">
        <v>836</v>
      </c>
      <c r="G4785" s="72" t="s">
        <v>40</v>
      </c>
      <c r="H4785" s="72" t="s">
        <v>1337</v>
      </c>
      <c r="I4785" s="72" t="s">
        <v>42</v>
      </c>
      <c r="J4785" s="115">
        <v>3.5</v>
      </c>
      <c r="K4785" s="60">
        <f t="shared" si="115"/>
        <v>7</v>
      </c>
      <c r="L4785" s="60"/>
      <c r="M4785" s="55" t="s">
        <v>43</v>
      </c>
      <c r="N4785" s="60">
        <f t="shared" si="112"/>
        <v>7</v>
      </c>
      <c r="O4785" s="95">
        <v>46021</v>
      </c>
      <c r="P4785" s="72">
        <v>29644</v>
      </c>
      <c r="R4785" t="str">
        <f t="shared" si="114"/>
        <v>Dez/25</v>
      </c>
    </row>
    <row r="4786" spans="2:18" ht="15.75" customHeight="1">
      <c r="B4786" s="95">
        <v>46010</v>
      </c>
      <c r="C4786" s="55" t="s">
        <v>272</v>
      </c>
      <c r="D4786" s="55">
        <v>2025</v>
      </c>
      <c r="E4786" s="72">
        <v>1</v>
      </c>
      <c r="F4786" s="72" t="s">
        <v>75</v>
      </c>
      <c r="G4786" s="72" t="s">
        <v>77</v>
      </c>
      <c r="H4786" s="72" t="s">
        <v>78</v>
      </c>
      <c r="I4786" s="72" t="s">
        <v>42</v>
      </c>
      <c r="J4786" s="115">
        <v>435</v>
      </c>
      <c r="K4786" s="60">
        <f t="shared" si="115"/>
        <v>435</v>
      </c>
      <c r="L4786" s="60"/>
      <c r="M4786" s="55" t="s">
        <v>43</v>
      </c>
      <c r="N4786" s="60">
        <f t="shared" si="112"/>
        <v>435</v>
      </c>
      <c r="O4786" s="95">
        <v>46014</v>
      </c>
      <c r="P4786" s="72">
        <v>2446</v>
      </c>
      <c r="R4786" t="str">
        <f t="shared" si="114"/>
        <v>Dez/25</v>
      </c>
    </row>
    <row r="4787" spans="2:18" ht="15.75" customHeight="1">
      <c r="B4787" s="95">
        <v>46010</v>
      </c>
      <c r="C4787" s="55" t="s">
        <v>272</v>
      </c>
      <c r="D4787" s="55">
        <v>2025</v>
      </c>
      <c r="E4787" s="72">
        <v>6</v>
      </c>
      <c r="F4787" s="58" t="s">
        <v>64</v>
      </c>
      <c r="G4787" s="57" t="s">
        <v>46</v>
      </c>
      <c r="H4787" s="58" t="s">
        <v>65</v>
      </c>
      <c r="I4787" s="59" t="s">
        <v>42</v>
      </c>
      <c r="J4787" s="96">
        <v>32.99</v>
      </c>
      <c r="K4787" s="60">
        <f t="shared" si="115"/>
        <v>197.94</v>
      </c>
      <c r="L4787" s="60"/>
      <c r="M4787" s="55" t="s">
        <v>43</v>
      </c>
      <c r="N4787" s="60">
        <f t="shared" si="112"/>
        <v>197.94</v>
      </c>
      <c r="O4787" s="95">
        <v>46021</v>
      </c>
      <c r="P4787" s="72">
        <v>27231</v>
      </c>
      <c r="R4787" t="str">
        <f t="shared" si="114"/>
        <v>Dez/25</v>
      </c>
    </row>
    <row r="4788" spans="2:18" ht="15.75" customHeight="1">
      <c r="B4788" s="95">
        <v>46010</v>
      </c>
      <c r="C4788" s="55" t="s">
        <v>272</v>
      </c>
      <c r="D4788" s="55">
        <v>2025</v>
      </c>
      <c r="E4788" s="72">
        <v>2</v>
      </c>
      <c r="F4788" s="58" t="s">
        <v>66</v>
      </c>
      <c r="G4788" s="57" t="s">
        <v>46</v>
      </c>
      <c r="H4788" s="58" t="s">
        <v>65</v>
      </c>
      <c r="I4788" s="59" t="s">
        <v>42</v>
      </c>
      <c r="J4788" s="96">
        <v>27.99</v>
      </c>
      <c r="K4788" s="60">
        <f t="shared" si="115"/>
        <v>55.98</v>
      </c>
      <c r="L4788" s="60"/>
      <c r="M4788" s="55" t="s">
        <v>43</v>
      </c>
      <c r="N4788" s="60">
        <f t="shared" si="112"/>
        <v>55.98</v>
      </c>
      <c r="O4788" s="95">
        <v>46021</v>
      </c>
      <c r="P4788" s="72">
        <v>27231</v>
      </c>
      <c r="R4788" t="str">
        <f t="shared" si="114"/>
        <v>Dez/25</v>
      </c>
    </row>
    <row r="4789" spans="2:18" ht="15.75" customHeight="1">
      <c r="B4789" s="95">
        <v>46010</v>
      </c>
      <c r="C4789" s="55" t="s">
        <v>272</v>
      </c>
      <c r="D4789" s="55">
        <v>2025</v>
      </c>
      <c r="E4789" s="72">
        <v>2</v>
      </c>
      <c r="F4789" s="58" t="s">
        <v>1201</v>
      </c>
      <c r="G4789" s="57" t="s">
        <v>46</v>
      </c>
      <c r="H4789" s="58" t="s">
        <v>65</v>
      </c>
      <c r="I4789" s="59" t="s">
        <v>42</v>
      </c>
      <c r="J4789" s="96">
        <v>29.99</v>
      </c>
      <c r="K4789" s="60">
        <f t="shared" si="115"/>
        <v>59.98</v>
      </c>
      <c r="L4789" s="60"/>
      <c r="M4789" s="55" t="s">
        <v>43</v>
      </c>
      <c r="N4789" s="60">
        <f t="shared" si="112"/>
        <v>59.98</v>
      </c>
      <c r="O4789" s="95">
        <v>46021</v>
      </c>
      <c r="P4789" s="72">
        <v>27231</v>
      </c>
      <c r="R4789" t="str">
        <f t="shared" si="114"/>
        <v>Dez/25</v>
      </c>
    </row>
    <row r="4790" spans="2:18" ht="15.75" customHeight="1">
      <c r="B4790" s="95">
        <v>46010</v>
      </c>
      <c r="C4790" s="55" t="s">
        <v>272</v>
      </c>
      <c r="D4790" s="55">
        <v>2025</v>
      </c>
      <c r="E4790" s="72">
        <v>1</v>
      </c>
      <c r="F4790" s="72" t="s">
        <v>1341</v>
      </c>
      <c r="G4790" s="72" t="s">
        <v>61</v>
      </c>
      <c r="H4790" s="72" t="s">
        <v>1342</v>
      </c>
      <c r="I4790" s="72" t="s">
        <v>42</v>
      </c>
      <c r="J4790" s="115">
        <v>360.55</v>
      </c>
      <c r="K4790" s="60">
        <f t="shared" si="115"/>
        <v>360.55</v>
      </c>
      <c r="L4790" s="60"/>
      <c r="M4790" s="55" t="s">
        <v>43</v>
      </c>
      <c r="N4790" s="60">
        <f t="shared" si="112"/>
        <v>360.55</v>
      </c>
      <c r="O4790" s="95">
        <v>46010</v>
      </c>
      <c r="P4790" s="72">
        <v>0</v>
      </c>
      <c r="R4790" t="str">
        <f t="shared" si="114"/>
        <v>Dez/25</v>
      </c>
    </row>
    <row r="4791" spans="2:18" ht="15.75" customHeight="1">
      <c r="B4791" s="95">
        <v>46010</v>
      </c>
      <c r="C4791" s="55" t="s">
        <v>272</v>
      </c>
      <c r="D4791" s="55">
        <v>2025</v>
      </c>
      <c r="E4791" s="72">
        <v>1</v>
      </c>
      <c r="F4791" s="72" t="s">
        <v>1343</v>
      </c>
      <c r="G4791" s="72" t="s">
        <v>61</v>
      </c>
      <c r="H4791" s="72" t="s">
        <v>453</v>
      </c>
      <c r="I4791" s="72" t="s">
        <v>42</v>
      </c>
      <c r="J4791" s="115">
        <v>280</v>
      </c>
      <c r="K4791" s="60">
        <f t="shared" si="115"/>
        <v>280</v>
      </c>
      <c r="L4791" s="60"/>
      <c r="M4791" s="55" t="s">
        <v>43</v>
      </c>
      <c r="N4791" s="60">
        <f t="shared" si="112"/>
        <v>280</v>
      </c>
      <c r="O4791" s="95">
        <v>46010</v>
      </c>
      <c r="P4791" s="72">
        <v>0</v>
      </c>
      <c r="R4791" t="str">
        <f t="shared" si="114"/>
        <v>Dez/25</v>
      </c>
    </row>
    <row r="4792" spans="2:18" ht="15.75" customHeight="1">
      <c r="B4792" s="95">
        <v>46010</v>
      </c>
      <c r="C4792" s="55" t="s">
        <v>272</v>
      </c>
      <c r="D4792" s="55">
        <v>2025</v>
      </c>
      <c r="E4792" s="72">
        <v>12</v>
      </c>
      <c r="F4792" s="72" t="s">
        <v>666</v>
      </c>
      <c r="G4792" s="72" t="s">
        <v>40</v>
      </c>
      <c r="H4792" s="72" t="s">
        <v>667</v>
      </c>
      <c r="I4792" s="72" t="s">
        <v>42</v>
      </c>
      <c r="J4792" s="115">
        <v>32</v>
      </c>
      <c r="K4792" s="60">
        <f t="shared" si="115"/>
        <v>384</v>
      </c>
      <c r="L4792" s="60"/>
      <c r="M4792" s="55" t="s">
        <v>51</v>
      </c>
      <c r="N4792" s="60">
        <f t="shared" si="112"/>
        <v>384</v>
      </c>
      <c r="O4792" s="95">
        <v>46024</v>
      </c>
      <c r="P4792" s="72">
        <v>590583</v>
      </c>
      <c r="R4792" t="str">
        <f t="shared" si="114"/>
        <v>Dez/25</v>
      </c>
    </row>
    <row r="4793" spans="2:18" ht="15.75" customHeight="1">
      <c r="B4793" s="95">
        <v>46010</v>
      </c>
      <c r="C4793" s="55" t="s">
        <v>272</v>
      </c>
      <c r="D4793" s="55">
        <v>2025</v>
      </c>
      <c r="E4793" s="72">
        <v>8</v>
      </c>
      <c r="F4793" s="72" t="s">
        <v>1344</v>
      </c>
      <c r="G4793" s="72" t="s">
        <v>96</v>
      </c>
      <c r="H4793" s="72" t="s">
        <v>667</v>
      </c>
      <c r="I4793" s="72" t="s">
        <v>42</v>
      </c>
      <c r="J4793" s="115">
        <v>39</v>
      </c>
      <c r="K4793" s="60">
        <f t="shared" si="115"/>
        <v>312</v>
      </c>
      <c r="L4793" s="60"/>
      <c r="M4793" s="55" t="s">
        <v>51</v>
      </c>
      <c r="N4793" s="60">
        <f t="shared" si="112"/>
        <v>312</v>
      </c>
      <c r="O4793" s="95">
        <v>46024</v>
      </c>
      <c r="P4793" s="72">
        <v>590583</v>
      </c>
      <c r="R4793" t="str">
        <f t="shared" si="114"/>
        <v>Dez/25</v>
      </c>
    </row>
    <row r="4794" spans="2:18" ht="15.75" customHeight="1">
      <c r="B4794" s="95">
        <v>46011</v>
      </c>
      <c r="C4794" s="55" t="s">
        <v>272</v>
      </c>
      <c r="D4794" s="55">
        <v>2025</v>
      </c>
      <c r="E4794" s="72">
        <v>3</v>
      </c>
      <c r="F4794" s="72" t="s">
        <v>1340</v>
      </c>
      <c r="G4794" s="72" t="s">
        <v>40</v>
      </c>
      <c r="H4794" s="72" t="s">
        <v>1337</v>
      </c>
      <c r="I4794" s="72" t="s">
        <v>42</v>
      </c>
      <c r="J4794" s="115">
        <v>98</v>
      </c>
      <c r="K4794" s="60">
        <f t="shared" si="115"/>
        <v>294</v>
      </c>
      <c r="L4794" s="60"/>
      <c r="M4794" s="55" t="s">
        <v>43</v>
      </c>
      <c r="N4794" s="60">
        <f t="shared" si="112"/>
        <v>294</v>
      </c>
      <c r="O4794" s="95">
        <v>46021</v>
      </c>
      <c r="P4794" s="72">
        <v>29649</v>
      </c>
      <c r="R4794" t="str">
        <f t="shared" si="114"/>
        <v>Dez/25</v>
      </c>
    </row>
    <row r="4795" spans="2:18" ht="15.75" customHeight="1">
      <c r="B4795" s="95">
        <v>46011</v>
      </c>
      <c r="C4795" s="55" t="s">
        <v>272</v>
      </c>
      <c r="D4795" s="55">
        <v>2025</v>
      </c>
      <c r="E4795" s="72">
        <v>1</v>
      </c>
      <c r="F4795" s="72" t="s">
        <v>486</v>
      </c>
      <c r="G4795" s="72" t="s">
        <v>46</v>
      </c>
      <c r="H4795" s="72" t="s">
        <v>1337</v>
      </c>
      <c r="I4795" s="72" t="s">
        <v>42</v>
      </c>
      <c r="J4795" s="115">
        <v>5.5</v>
      </c>
      <c r="K4795" s="60">
        <f t="shared" si="115"/>
        <v>5.5</v>
      </c>
      <c r="L4795" s="60"/>
      <c r="M4795" s="55" t="s">
        <v>43</v>
      </c>
      <c r="N4795" s="60">
        <f t="shared" si="112"/>
        <v>5.5</v>
      </c>
      <c r="O4795" s="95">
        <v>46021</v>
      </c>
      <c r="P4795" s="72">
        <v>29649</v>
      </c>
      <c r="R4795" t="str">
        <f t="shared" si="114"/>
        <v>Dez/25</v>
      </c>
    </row>
    <row r="4796" spans="2:18" ht="15.75" customHeight="1">
      <c r="B4796" s="95">
        <v>46011</v>
      </c>
      <c r="C4796" s="55" t="s">
        <v>272</v>
      </c>
      <c r="D4796" s="55">
        <v>2025</v>
      </c>
      <c r="E4796" s="72">
        <v>18</v>
      </c>
      <c r="F4796" s="58" t="s">
        <v>64</v>
      </c>
      <c r="G4796" s="57" t="s">
        <v>46</v>
      </c>
      <c r="H4796" s="58" t="s">
        <v>65</v>
      </c>
      <c r="I4796" s="59" t="s">
        <v>42</v>
      </c>
      <c r="J4796" s="96">
        <v>32.99</v>
      </c>
      <c r="K4796" s="60">
        <f t="shared" si="115"/>
        <v>593.82000000000005</v>
      </c>
      <c r="L4796" s="60"/>
      <c r="M4796" s="55" t="s">
        <v>43</v>
      </c>
      <c r="N4796" s="60">
        <f t="shared" si="112"/>
        <v>593.82000000000005</v>
      </c>
      <c r="O4796" s="95">
        <v>46021</v>
      </c>
      <c r="P4796" s="72">
        <v>27280</v>
      </c>
      <c r="R4796" t="str">
        <f t="shared" si="114"/>
        <v>Dez/25</v>
      </c>
    </row>
    <row r="4797" spans="2:18" ht="15.75" customHeight="1">
      <c r="B4797" s="95">
        <v>46011</v>
      </c>
      <c r="C4797" s="55" t="s">
        <v>272</v>
      </c>
      <c r="D4797" s="55">
        <v>2025</v>
      </c>
      <c r="E4797" s="72">
        <v>5</v>
      </c>
      <c r="F4797" s="58" t="s">
        <v>66</v>
      </c>
      <c r="G4797" s="57" t="s">
        <v>46</v>
      </c>
      <c r="H4797" s="58" t="s">
        <v>65</v>
      </c>
      <c r="I4797" s="59" t="s">
        <v>42</v>
      </c>
      <c r="J4797" s="96">
        <v>27.99</v>
      </c>
      <c r="K4797" s="60">
        <f t="shared" si="115"/>
        <v>139.94999999999999</v>
      </c>
      <c r="L4797" s="60"/>
      <c r="M4797" s="55" t="s">
        <v>43</v>
      </c>
      <c r="N4797" s="60">
        <f t="shared" si="112"/>
        <v>139.94999999999999</v>
      </c>
      <c r="O4797" s="95">
        <v>46021</v>
      </c>
      <c r="P4797" s="72">
        <v>27280</v>
      </c>
      <c r="R4797" t="str">
        <f t="shared" si="114"/>
        <v>Dez/25</v>
      </c>
    </row>
    <row r="4798" spans="2:18" ht="15.75" customHeight="1">
      <c r="B4798" s="95">
        <v>46011</v>
      </c>
      <c r="C4798" s="55" t="s">
        <v>272</v>
      </c>
      <c r="D4798" s="55">
        <v>2025</v>
      </c>
      <c r="E4798" s="72">
        <v>5</v>
      </c>
      <c r="F4798" s="58" t="s">
        <v>1201</v>
      </c>
      <c r="G4798" s="57" t="s">
        <v>46</v>
      </c>
      <c r="H4798" s="58" t="s">
        <v>65</v>
      </c>
      <c r="I4798" s="59" t="s">
        <v>42</v>
      </c>
      <c r="J4798" s="96">
        <v>29.99</v>
      </c>
      <c r="K4798" s="60">
        <f t="shared" si="115"/>
        <v>149.94999999999999</v>
      </c>
      <c r="L4798" s="60"/>
      <c r="M4798" s="55" t="s">
        <v>43</v>
      </c>
      <c r="N4798" s="60">
        <f t="shared" si="112"/>
        <v>149.94999999999999</v>
      </c>
      <c r="O4798" s="95">
        <v>46021</v>
      </c>
      <c r="P4798" s="72">
        <v>27280</v>
      </c>
      <c r="R4798" t="str">
        <f t="shared" si="114"/>
        <v>Dez/25</v>
      </c>
    </row>
    <row r="4799" spans="2:18" ht="15.75" customHeight="1">
      <c r="B4799" s="95">
        <v>46011</v>
      </c>
      <c r="C4799" s="55" t="s">
        <v>272</v>
      </c>
      <c r="D4799" s="55">
        <v>2025</v>
      </c>
      <c r="E4799" s="72">
        <v>5</v>
      </c>
      <c r="F4799" s="72" t="s">
        <v>760</v>
      </c>
      <c r="G4799" s="72" t="s">
        <v>46</v>
      </c>
      <c r="H4799" s="72" t="s">
        <v>223</v>
      </c>
      <c r="I4799" s="72" t="s">
        <v>42</v>
      </c>
      <c r="J4799" s="115">
        <v>21</v>
      </c>
      <c r="K4799" s="60">
        <f t="shared" si="115"/>
        <v>105</v>
      </c>
      <c r="L4799" s="60"/>
      <c r="M4799" s="55" t="s">
        <v>51</v>
      </c>
      <c r="N4799" s="60">
        <f t="shared" si="112"/>
        <v>105</v>
      </c>
      <c r="O4799" s="95">
        <v>46025</v>
      </c>
      <c r="P4799" s="72">
        <v>1506956</v>
      </c>
      <c r="R4799" t="str">
        <f t="shared" si="114"/>
        <v>Dez/25</v>
      </c>
    </row>
    <row r="4800" spans="2:18" ht="15.75" customHeight="1">
      <c r="B4800" s="95">
        <v>46011</v>
      </c>
      <c r="C4800" s="55" t="s">
        <v>272</v>
      </c>
      <c r="D4800" s="55">
        <v>2025</v>
      </c>
      <c r="E4800" s="72">
        <v>5</v>
      </c>
      <c r="F4800" s="72" t="s">
        <v>172</v>
      </c>
      <c r="G4800" s="72" t="s">
        <v>46</v>
      </c>
      <c r="H4800" s="72" t="s">
        <v>223</v>
      </c>
      <c r="I4800" s="72" t="s">
        <v>42</v>
      </c>
      <c r="J4800" s="115">
        <v>23</v>
      </c>
      <c r="K4800" s="60">
        <f t="shared" si="115"/>
        <v>115</v>
      </c>
      <c r="L4800" s="60"/>
      <c r="M4800" s="55" t="s">
        <v>51</v>
      </c>
      <c r="N4800" s="60">
        <f t="shared" si="112"/>
        <v>115</v>
      </c>
      <c r="O4800" s="95">
        <v>46025</v>
      </c>
      <c r="P4800" s="72">
        <v>1506956</v>
      </c>
      <c r="R4800" t="str">
        <f t="shared" si="114"/>
        <v>Dez/25</v>
      </c>
    </row>
    <row r="4801" spans="2:18" ht="15.75" customHeight="1">
      <c r="B4801" s="95">
        <v>46011</v>
      </c>
      <c r="C4801" s="55" t="s">
        <v>272</v>
      </c>
      <c r="D4801" s="55">
        <v>2025</v>
      </c>
      <c r="E4801" s="72">
        <v>5</v>
      </c>
      <c r="F4801" s="72" t="s">
        <v>173</v>
      </c>
      <c r="G4801" s="72" t="s">
        <v>46</v>
      </c>
      <c r="H4801" s="72" t="s">
        <v>223</v>
      </c>
      <c r="I4801" s="72" t="s">
        <v>42</v>
      </c>
      <c r="J4801" s="115">
        <v>21</v>
      </c>
      <c r="K4801" s="60">
        <f t="shared" si="115"/>
        <v>105</v>
      </c>
      <c r="L4801" s="60"/>
      <c r="M4801" s="55" t="s">
        <v>51</v>
      </c>
      <c r="N4801" s="60">
        <f t="shared" si="112"/>
        <v>105</v>
      </c>
      <c r="O4801" s="95">
        <v>46025</v>
      </c>
      <c r="P4801" s="72">
        <v>1506956</v>
      </c>
      <c r="R4801" t="str">
        <f t="shared" si="114"/>
        <v>Dez/25</v>
      </c>
    </row>
    <row r="4802" spans="2:18" ht="15.75" customHeight="1">
      <c r="B4802" s="95">
        <v>46011</v>
      </c>
      <c r="C4802" s="55" t="s">
        <v>272</v>
      </c>
      <c r="D4802" s="55">
        <v>2025</v>
      </c>
      <c r="E4802" s="72">
        <v>5</v>
      </c>
      <c r="F4802" s="72" t="s">
        <v>814</v>
      </c>
      <c r="G4802" s="72" t="s">
        <v>40</v>
      </c>
      <c r="H4802" s="72" t="s">
        <v>223</v>
      </c>
      <c r="I4802" s="72" t="s">
        <v>42</v>
      </c>
      <c r="J4802" s="115">
        <v>140</v>
      </c>
      <c r="K4802" s="60">
        <f t="shared" si="115"/>
        <v>700</v>
      </c>
      <c r="L4802" s="60"/>
      <c r="M4802" s="55" t="s">
        <v>51</v>
      </c>
      <c r="N4802" s="60">
        <f t="shared" si="112"/>
        <v>700</v>
      </c>
      <c r="O4802" s="95">
        <v>46025</v>
      </c>
      <c r="P4802" s="72">
        <v>1506957</v>
      </c>
      <c r="R4802" t="str">
        <f t="shared" si="114"/>
        <v>Dez/25</v>
      </c>
    </row>
    <row r="4803" spans="2:18" ht="15.75" customHeight="1">
      <c r="B4803" s="95">
        <v>46011</v>
      </c>
      <c r="C4803" s="55" t="s">
        <v>272</v>
      </c>
      <c r="D4803" s="55">
        <v>2025</v>
      </c>
      <c r="E4803" s="72">
        <v>1</v>
      </c>
      <c r="F4803" s="72" t="s">
        <v>415</v>
      </c>
      <c r="G4803" s="72" t="s">
        <v>96</v>
      </c>
      <c r="H4803" s="72" t="s">
        <v>307</v>
      </c>
      <c r="I4803" s="72" t="s">
        <v>42</v>
      </c>
      <c r="J4803" s="115">
        <v>277.58</v>
      </c>
      <c r="K4803" s="60">
        <f t="shared" si="115"/>
        <v>277.58</v>
      </c>
      <c r="L4803" s="60"/>
      <c r="M4803" s="55" t="s">
        <v>43</v>
      </c>
      <c r="N4803" s="60">
        <f t="shared" si="112"/>
        <v>277.58</v>
      </c>
      <c r="O4803" s="95">
        <v>46011</v>
      </c>
      <c r="P4803" s="72">
        <v>0</v>
      </c>
      <c r="R4803" t="str">
        <f t="shared" ref="R4803:R4866" si="116">IF(B4803="","",PROPER(TEXT(B4803,"mmm/aa")))</f>
        <v>Dez/25</v>
      </c>
    </row>
    <row r="4804" spans="2:18" ht="15.75" customHeight="1">
      <c r="B4804" s="95">
        <v>46011</v>
      </c>
      <c r="C4804" s="55" t="s">
        <v>272</v>
      </c>
      <c r="D4804" s="55">
        <v>2025</v>
      </c>
      <c r="E4804" s="72">
        <v>24</v>
      </c>
      <c r="F4804" s="72" t="s">
        <v>668</v>
      </c>
      <c r="G4804" s="72" t="s">
        <v>96</v>
      </c>
      <c r="H4804" s="72" t="s">
        <v>307</v>
      </c>
      <c r="I4804" s="72" t="s">
        <v>42</v>
      </c>
      <c r="J4804" s="115">
        <v>8</v>
      </c>
      <c r="K4804" s="60">
        <f t="shared" si="115"/>
        <v>192</v>
      </c>
      <c r="L4804" s="60"/>
      <c r="M4804" s="55" t="s">
        <v>43</v>
      </c>
      <c r="N4804" s="60">
        <f t="shared" si="112"/>
        <v>192</v>
      </c>
      <c r="O4804" s="95">
        <v>46011</v>
      </c>
      <c r="P4804" s="72">
        <v>0</v>
      </c>
      <c r="R4804" t="str">
        <f t="shared" si="116"/>
        <v>Dez/25</v>
      </c>
    </row>
    <row r="4805" spans="2:18" ht="15.75" customHeight="1">
      <c r="B4805" s="95">
        <v>46011</v>
      </c>
      <c r="C4805" s="55" t="s">
        <v>272</v>
      </c>
      <c r="D4805" s="55">
        <v>2025</v>
      </c>
      <c r="E4805" s="72">
        <v>48</v>
      </c>
      <c r="F4805" s="72" t="s">
        <v>188</v>
      </c>
      <c r="G4805" s="72" t="s">
        <v>96</v>
      </c>
      <c r="H4805" s="72" t="s">
        <v>307</v>
      </c>
      <c r="I4805" s="72" t="s">
        <v>42</v>
      </c>
      <c r="J4805" s="115">
        <v>7.7</v>
      </c>
      <c r="K4805" s="60">
        <f t="shared" si="115"/>
        <v>369.6</v>
      </c>
      <c r="L4805" s="60"/>
      <c r="M4805" s="55" t="s">
        <v>43</v>
      </c>
      <c r="N4805" s="60">
        <f t="shared" si="112"/>
        <v>369.6</v>
      </c>
      <c r="O4805" s="95">
        <v>46011</v>
      </c>
      <c r="P4805" s="72">
        <v>0</v>
      </c>
      <c r="R4805" t="str">
        <f t="shared" si="116"/>
        <v>Dez/25</v>
      </c>
    </row>
    <row r="4806" spans="2:18" ht="15.75" customHeight="1">
      <c r="B4806" s="95">
        <v>46011</v>
      </c>
      <c r="C4806" s="55" t="s">
        <v>272</v>
      </c>
      <c r="D4806" s="55">
        <v>2025</v>
      </c>
      <c r="E4806" s="72">
        <v>1</v>
      </c>
      <c r="F4806" s="72" t="s">
        <v>859</v>
      </c>
      <c r="G4806" s="72" t="s">
        <v>40</v>
      </c>
      <c r="H4806" s="72" t="s">
        <v>307</v>
      </c>
      <c r="I4806" s="72" t="s">
        <v>42</v>
      </c>
      <c r="J4806" s="115">
        <v>194.49</v>
      </c>
      <c r="K4806" s="60">
        <f t="shared" si="115"/>
        <v>194.49</v>
      </c>
      <c r="L4806" s="60"/>
      <c r="M4806" s="55" t="s">
        <v>43</v>
      </c>
      <c r="N4806" s="60">
        <f t="shared" si="112"/>
        <v>194.49</v>
      </c>
      <c r="O4806" s="95">
        <v>46011</v>
      </c>
      <c r="P4806" s="72">
        <v>0</v>
      </c>
      <c r="R4806" t="str">
        <f t="shared" si="116"/>
        <v>Dez/25</v>
      </c>
    </row>
    <row r="4807" spans="2:18" ht="15.75" customHeight="1">
      <c r="B4807" s="54">
        <v>46012</v>
      </c>
      <c r="C4807" s="55" t="s">
        <v>272</v>
      </c>
      <c r="D4807" s="55">
        <v>2025</v>
      </c>
      <c r="E4807" s="56">
        <v>1</v>
      </c>
      <c r="F4807" s="58" t="s">
        <v>1085</v>
      </c>
      <c r="G4807" s="57" t="s">
        <v>108</v>
      </c>
      <c r="H4807" s="58" t="s">
        <v>1300</v>
      </c>
      <c r="I4807" s="59" t="s">
        <v>42</v>
      </c>
      <c r="J4807" s="96">
        <v>1700</v>
      </c>
      <c r="K4807" s="60">
        <f t="shared" si="115"/>
        <v>1700</v>
      </c>
      <c r="L4807" s="60"/>
      <c r="M4807" s="55" t="s">
        <v>43</v>
      </c>
      <c r="N4807" s="60">
        <f t="shared" si="112"/>
        <v>1700</v>
      </c>
      <c r="O4807" s="54">
        <v>46012</v>
      </c>
      <c r="P4807" s="97">
        <v>0</v>
      </c>
      <c r="R4807" t="str">
        <f t="shared" si="116"/>
        <v>Dez/25</v>
      </c>
    </row>
    <row r="4808" spans="2:18" ht="15.75" customHeight="1">
      <c r="B4808" s="95">
        <v>46012</v>
      </c>
      <c r="C4808" s="55" t="s">
        <v>272</v>
      </c>
      <c r="D4808" s="55">
        <v>2025</v>
      </c>
      <c r="E4808" s="72">
        <v>1</v>
      </c>
      <c r="F4808" s="72" t="s">
        <v>378</v>
      </c>
      <c r="G4808" s="72" t="s">
        <v>46</v>
      </c>
      <c r="H4808" s="72" t="s">
        <v>379</v>
      </c>
      <c r="I4808" s="72" t="s">
        <v>42</v>
      </c>
      <c r="J4808" s="115">
        <v>462</v>
      </c>
      <c r="K4808" s="60">
        <f t="shared" si="115"/>
        <v>462</v>
      </c>
      <c r="L4808" s="60"/>
      <c r="M4808" s="55" t="s">
        <v>43</v>
      </c>
      <c r="N4808" s="60">
        <f t="shared" si="112"/>
        <v>462</v>
      </c>
      <c r="O4808" s="95">
        <v>46012</v>
      </c>
      <c r="P4808" s="72">
        <v>0</v>
      </c>
      <c r="R4808" t="str">
        <f t="shared" si="116"/>
        <v>Dez/25</v>
      </c>
    </row>
    <row r="4809" spans="2:18" ht="15.75" customHeight="1">
      <c r="B4809" s="95">
        <v>46012</v>
      </c>
      <c r="C4809" s="55" t="s">
        <v>272</v>
      </c>
      <c r="D4809" s="55">
        <v>2025</v>
      </c>
      <c r="E4809" s="72">
        <v>1</v>
      </c>
      <c r="F4809" s="72" t="s">
        <v>291</v>
      </c>
      <c r="G4809" s="72" t="s">
        <v>96</v>
      </c>
      <c r="H4809" s="72" t="s">
        <v>307</v>
      </c>
      <c r="I4809" s="72" t="s">
        <v>42</v>
      </c>
      <c r="J4809" s="115">
        <v>64</v>
      </c>
      <c r="K4809" s="60">
        <f t="shared" si="115"/>
        <v>64</v>
      </c>
      <c r="L4809" s="60"/>
      <c r="M4809" s="55" t="s">
        <v>43</v>
      </c>
      <c r="N4809" s="60">
        <f t="shared" si="112"/>
        <v>64</v>
      </c>
      <c r="O4809" s="95">
        <v>46012</v>
      </c>
      <c r="P4809" s="72">
        <v>0</v>
      </c>
      <c r="R4809" t="str">
        <f t="shared" si="116"/>
        <v>Dez/25</v>
      </c>
    </row>
    <row r="4810" spans="2:18" ht="15.75" customHeight="1">
      <c r="B4810" s="95">
        <v>46013</v>
      </c>
      <c r="C4810" s="55" t="s">
        <v>272</v>
      </c>
      <c r="D4810" s="55">
        <v>2025</v>
      </c>
      <c r="E4810" s="72">
        <v>10</v>
      </c>
      <c r="F4810" s="72" t="s">
        <v>81</v>
      </c>
      <c r="G4810" s="72" t="s">
        <v>77</v>
      </c>
      <c r="H4810" s="72" t="s">
        <v>78</v>
      </c>
      <c r="I4810" s="72" t="s">
        <v>42</v>
      </c>
      <c r="J4810" s="115">
        <v>510</v>
      </c>
      <c r="K4810" s="60">
        <f t="shared" si="115"/>
        <v>5100</v>
      </c>
      <c r="L4810" s="60"/>
      <c r="M4810" s="55" t="s">
        <v>43</v>
      </c>
      <c r="N4810" s="60">
        <f t="shared" si="112"/>
        <v>5100</v>
      </c>
      <c r="O4810" s="95">
        <v>46014</v>
      </c>
      <c r="P4810" s="72">
        <v>2488</v>
      </c>
      <c r="R4810" t="str">
        <f t="shared" si="116"/>
        <v>Dez/25</v>
      </c>
    </row>
    <row r="4811" spans="2:18" ht="15.75" customHeight="1">
      <c r="B4811" s="95">
        <v>46013</v>
      </c>
      <c r="C4811" s="55" t="s">
        <v>272</v>
      </c>
      <c r="D4811" s="55">
        <v>2025</v>
      </c>
      <c r="E4811" s="72">
        <v>9</v>
      </c>
      <c r="F4811" s="58" t="s">
        <v>64</v>
      </c>
      <c r="G4811" s="57" t="s">
        <v>46</v>
      </c>
      <c r="H4811" s="58" t="s">
        <v>65</v>
      </c>
      <c r="I4811" s="59" t="s">
        <v>42</v>
      </c>
      <c r="J4811" s="96">
        <v>32.99</v>
      </c>
      <c r="K4811" s="60">
        <f t="shared" si="115"/>
        <v>296.91000000000003</v>
      </c>
      <c r="L4811" s="60"/>
      <c r="M4811" s="55" t="s">
        <v>43</v>
      </c>
      <c r="N4811" s="60">
        <f t="shared" si="112"/>
        <v>296.91000000000003</v>
      </c>
      <c r="O4811" s="95">
        <v>46021</v>
      </c>
      <c r="P4811" s="72">
        <v>27323</v>
      </c>
      <c r="R4811" t="str">
        <f t="shared" si="116"/>
        <v>Dez/25</v>
      </c>
    </row>
    <row r="4812" spans="2:18" ht="15.75" customHeight="1">
      <c r="B4812" s="95">
        <v>46013</v>
      </c>
      <c r="C4812" s="55" t="s">
        <v>272</v>
      </c>
      <c r="D4812" s="55">
        <v>2025</v>
      </c>
      <c r="E4812" s="72">
        <v>5</v>
      </c>
      <c r="F4812" s="58" t="s">
        <v>66</v>
      </c>
      <c r="G4812" s="57" t="s">
        <v>46</v>
      </c>
      <c r="H4812" s="58" t="s">
        <v>65</v>
      </c>
      <c r="I4812" s="59" t="s">
        <v>42</v>
      </c>
      <c r="J4812" s="96">
        <v>27.99</v>
      </c>
      <c r="K4812" s="60">
        <f t="shared" si="115"/>
        <v>139.94999999999999</v>
      </c>
      <c r="L4812" s="60"/>
      <c r="M4812" s="55" t="s">
        <v>43</v>
      </c>
      <c r="N4812" s="60">
        <f t="shared" si="112"/>
        <v>139.94999999999999</v>
      </c>
      <c r="O4812" s="95">
        <v>46021</v>
      </c>
      <c r="P4812" s="72">
        <v>27323</v>
      </c>
      <c r="R4812" t="str">
        <f t="shared" si="116"/>
        <v>Dez/25</v>
      </c>
    </row>
    <row r="4813" spans="2:18" ht="15.75" customHeight="1">
      <c r="B4813" s="95">
        <v>46013</v>
      </c>
      <c r="C4813" s="55" t="s">
        <v>272</v>
      </c>
      <c r="D4813" s="55">
        <v>2025</v>
      </c>
      <c r="E4813" s="72">
        <v>5</v>
      </c>
      <c r="F4813" s="58" t="s">
        <v>1201</v>
      </c>
      <c r="G4813" s="57" t="s">
        <v>46</v>
      </c>
      <c r="H4813" s="58" t="s">
        <v>65</v>
      </c>
      <c r="I4813" s="59" t="s">
        <v>42</v>
      </c>
      <c r="J4813" s="96">
        <v>29.99</v>
      </c>
      <c r="K4813" s="60">
        <f t="shared" si="115"/>
        <v>149.94999999999999</v>
      </c>
      <c r="L4813" s="60"/>
      <c r="M4813" s="55" t="s">
        <v>43</v>
      </c>
      <c r="N4813" s="60">
        <f t="shared" si="112"/>
        <v>149.94999999999999</v>
      </c>
      <c r="O4813" s="95">
        <v>46021</v>
      </c>
      <c r="P4813" s="72">
        <v>27323</v>
      </c>
      <c r="R4813" t="str">
        <f t="shared" si="116"/>
        <v>Dez/25</v>
      </c>
    </row>
    <row r="4814" spans="2:18" ht="15.75" customHeight="1">
      <c r="B4814" s="95">
        <v>46013</v>
      </c>
      <c r="C4814" s="55" t="s">
        <v>272</v>
      </c>
      <c r="D4814" s="55">
        <v>2025</v>
      </c>
      <c r="E4814" s="72">
        <v>1</v>
      </c>
      <c r="F4814" s="72" t="s">
        <v>208</v>
      </c>
      <c r="G4814" s="72" t="s">
        <v>46</v>
      </c>
      <c r="H4814" s="72" t="s">
        <v>184</v>
      </c>
      <c r="I4814" s="72" t="s">
        <v>42</v>
      </c>
      <c r="J4814" s="115">
        <v>248.81</v>
      </c>
      <c r="K4814" s="60">
        <f t="shared" si="115"/>
        <v>248.81</v>
      </c>
      <c r="L4814" s="60"/>
      <c r="M4814" s="55" t="s">
        <v>51</v>
      </c>
      <c r="N4814" s="60">
        <f t="shared" si="112"/>
        <v>248.81</v>
      </c>
      <c r="O4814" s="95">
        <v>46020</v>
      </c>
      <c r="P4814" s="72">
        <v>1872189</v>
      </c>
      <c r="R4814" t="str">
        <f t="shared" si="116"/>
        <v>Dez/25</v>
      </c>
    </row>
    <row r="4815" spans="2:18" ht="15.75" customHeight="1">
      <c r="B4815" s="95">
        <v>46013</v>
      </c>
      <c r="C4815" s="55" t="s">
        <v>272</v>
      </c>
      <c r="D4815" s="55">
        <v>2025</v>
      </c>
      <c r="E4815" s="72">
        <v>2</v>
      </c>
      <c r="F4815" s="72" t="s">
        <v>634</v>
      </c>
      <c r="G4815" s="72" t="s">
        <v>46</v>
      </c>
      <c r="H4815" s="72" t="s">
        <v>184</v>
      </c>
      <c r="I4815" s="72" t="s">
        <v>42</v>
      </c>
      <c r="J4815" s="115">
        <v>329.4</v>
      </c>
      <c r="K4815" s="60">
        <f t="shared" si="115"/>
        <v>658.8</v>
      </c>
      <c r="L4815" s="60"/>
      <c r="M4815" s="55" t="s">
        <v>51</v>
      </c>
      <c r="N4815" s="60">
        <f t="shared" si="112"/>
        <v>658.8</v>
      </c>
      <c r="O4815" s="95">
        <v>46020</v>
      </c>
      <c r="P4815" s="72">
        <v>1872189</v>
      </c>
      <c r="R4815" t="str">
        <f t="shared" si="116"/>
        <v>Dez/25</v>
      </c>
    </row>
    <row r="4816" spans="2:18" ht="15.75" customHeight="1">
      <c r="B4816" s="95">
        <v>46013</v>
      </c>
      <c r="C4816" s="55" t="s">
        <v>272</v>
      </c>
      <c r="D4816" s="55">
        <v>2025</v>
      </c>
      <c r="E4816" s="72">
        <v>3</v>
      </c>
      <c r="F4816" s="72" t="s">
        <v>820</v>
      </c>
      <c r="G4816" s="72" t="s">
        <v>46</v>
      </c>
      <c r="H4816" s="72" t="s">
        <v>195</v>
      </c>
      <c r="I4816" s="72" t="s">
        <v>42</v>
      </c>
      <c r="J4816" s="115">
        <v>231.6</v>
      </c>
      <c r="K4816" s="60">
        <f t="shared" si="115"/>
        <v>694.8</v>
      </c>
      <c r="L4816" s="60"/>
      <c r="M4816" s="55" t="s">
        <v>51</v>
      </c>
      <c r="N4816" s="60">
        <f t="shared" si="112"/>
        <v>694.8</v>
      </c>
      <c r="O4816" s="95">
        <v>46021</v>
      </c>
      <c r="P4816" s="72">
        <v>328150</v>
      </c>
      <c r="R4816" t="str">
        <f t="shared" si="116"/>
        <v>Dez/25</v>
      </c>
    </row>
    <row r="4817" spans="2:18" ht="15.75" customHeight="1">
      <c r="B4817" s="95">
        <v>46013</v>
      </c>
      <c r="C4817" s="55" t="s">
        <v>272</v>
      </c>
      <c r="D4817" s="55">
        <v>2025</v>
      </c>
      <c r="E4817" s="72">
        <v>1</v>
      </c>
      <c r="F4817" s="72" t="s">
        <v>936</v>
      </c>
      <c r="G4817" s="72" t="s">
        <v>46</v>
      </c>
      <c r="H4817" s="72" t="s">
        <v>195</v>
      </c>
      <c r="I4817" s="72" t="s">
        <v>42</v>
      </c>
      <c r="J4817" s="115">
        <v>315.74</v>
      </c>
      <c r="K4817" s="60">
        <f t="shared" si="115"/>
        <v>315.74</v>
      </c>
      <c r="L4817" s="60"/>
      <c r="M4817" s="55" t="s">
        <v>51</v>
      </c>
      <c r="N4817" s="60">
        <f t="shared" si="112"/>
        <v>315.74</v>
      </c>
      <c r="O4817" s="95">
        <v>46021</v>
      </c>
      <c r="P4817" s="72">
        <v>328150</v>
      </c>
      <c r="R4817" t="str">
        <f t="shared" si="116"/>
        <v>Dez/25</v>
      </c>
    </row>
    <row r="4818" spans="2:18" ht="15.75" customHeight="1">
      <c r="B4818" s="95">
        <v>46013</v>
      </c>
      <c r="C4818" s="55" t="s">
        <v>272</v>
      </c>
      <c r="D4818" s="55">
        <v>2025</v>
      </c>
      <c r="E4818" s="72">
        <v>2</v>
      </c>
      <c r="F4818" s="72" t="s">
        <v>488</v>
      </c>
      <c r="G4818" s="72" t="s">
        <v>46</v>
      </c>
      <c r="H4818" s="72" t="s">
        <v>184</v>
      </c>
      <c r="I4818" s="72" t="s">
        <v>42</v>
      </c>
      <c r="J4818" s="115">
        <v>88.78</v>
      </c>
      <c r="K4818" s="60">
        <f t="shared" si="115"/>
        <v>177.56</v>
      </c>
      <c r="L4818" s="60"/>
      <c r="M4818" s="55" t="s">
        <v>51</v>
      </c>
      <c r="N4818" s="60">
        <f t="shared" si="112"/>
        <v>177.56</v>
      </c>
      <c r="O4818" s="95">
        <v>46020</v>
      </c>
      <c r="P4818" s="72">
        <v>1872187</v>
      </c>
      <c r="R4818" t="str">
        <f t="shared" si="116"/>
        <v>Dez/25</v>
      </c>
    </row>
    <row r="4819" spans="2:18" ht="15.75" customHeight="1">
      <c r="B4819" s="95">
        <v>46013</v>
      </c>
      <c r="C4819" s="55" t="s">
        <v>272</v>
      </c>
      <c r="D4819" s="55">
        <v>2025</v>
      </c>
      <c r="E4819" s="72">
        <v>1</v>
      </c>
      <c r="F4819" s="72" t="s">
        <v>197</v>
      </c>
      <c r="G4819" s="72" t="s">
        <v>46</v>
      </c>
      <c r="H4819" s="72" t="s">
        <v>184</v>
      </c>
      <c r="I4819" s="72" t="s">
        <v>42</v>
      </c>
      <c r="J4819" s="115">
        <v>109.21</v>
      </c>
      <c r="K4819" s="60">
        <f t="shared" si="115"/>
        <v>109.21</v>
      </c>
      <c r="L4819" s="60"/>
      <c r="M4819" s="55" t="s">
        <v>51</v>
      </c>
      <c r="N4819" s="60">
        <f t="shared" si="112"/>
        <v>109.21</v>
      </c>
      <c r="O4819" s="95">
        <v>46020</v>
      </c>
      <c r="P4819" s="72">
        <v>1872187</v>
      </c>
      <c r="R4819" t="str">
        <f t="shared" si="116"/>
        <v>Dez/25</v>
      </c>
    </row>
    <row r="4820" spans="2:18" ht="15.75" customHeight="1">
      <c r="B4820" s="95">
        <v>46013</v>
      </c>
      <c r="C4820" s="55" t="s">
        <v>272</v>
      </c>
      <c r="D4820" s="55">
        <v>2025</v>
      </c>
      <c r="E4820" s="72">
        <v>1</v>
      </c>
      <c r="F4820" s="72" t="s">
        <v>209</v>
      </c>
      <c r="G4820" s="72" t="s">
        <v>46</v>
      </c>
      <c r="H4820" s="72" t="s">
        <v>184</v>
      </c>
      <c r="I4820" s="72" t="s">
        <v>42</v>
      </c>
      <c r="J4820" s="115">
        <v>105.93</v>
      </c>
      <c r="K4820" s="60">
        <f t="shared" si="115"/>
        <v>105.93</v>
      </c>
      <c r="L4820" s="60"/>
      <c r="M4820" s="55" t="s">
        <v>51</v>
      </c>
      <c r="N4820" s="60">
        <f t="shared" si="112"/>
        <v>105.93</v>
      </c>
      <c r="O4820" s="95">
        <v>46020</v>
      </c>
      <c r="P4820" s="72">
        <v>1872187</v>
      </c>
      <c r="R4820" t="str">
        <f t="shared" si="116"/>
        <v>Dez/25</v>
      </c>
    </row>
    <row r="4821" spans="2:18" ht="15.75" customHeight="1">
      <c r="B4821" s="95">
        <v>46013</v>
      </c>
      <c r="C4821" s="55" t="s">
        <v>272</v>
      </c>
      <c r="D4821" s="55">
        <v>2025</v>
      </c>
      <c r="E4821" s="72">
        <v>2</v>
      </c>
      <c r="F4821" s="72" t="s">
        <v>820</v>
      </c>
      <c r="G4821" s="72" t="s">
        <v>46</v>
      </c>
      <c r="H4821" s="72" t="s">
        <v>195</v>
      </c>
      <c r="I4821" s="72" t="s">
        <v>42</v>
      </c>
      <c r="J4821" s="115">
        <v>231.6</v>
      </c>
      <c r="K4821" s="60">
        <f t="shared" si="115"/>
        <v>463.2</v>
      </c>
      <c r="L4821" s="60"/>
      <c r="M4821" s="55" t="s">
        <v>51</v>
      </c>
      <c r="N4821" s="60">
        <f t="shared" si="112"/>
        <v>463.2</v>
      </c>
      <c r="O4821" s="95">
        <v>46024</v>
      </c>
      <c r="P4821" s="72">
        <v>328277</v>
      </c>
      <c r="R4821" t="str">
        <f t="shared" si="116"/>
        <v>Dez/25</v>
      </c>
    </row>
    <row r="4822" spans="2:18" ht="15.75" customHeight="1">
      <c r="B4822" s="95">
        <v>46013</v>
      </c>
      <c r="C4822" s="55" t="s">
        <v>272</v>
      </c>
      <c r="D4822" s="55">
        <v>2025</v>
      </c>
      <c r="E4822" s="72">
        <v>4.54</v>
      </c>
      <c r="F4822" s="72" t="s">
        <v>488</v>
      </c>
      <c r="G4822" s="72" t="s">
        <v>46</v>
      </c>
      <c r="H4822" s="72" t="s">
        <v>790</v>
      </c>
      <c r="I4822" s="72" t="s">
        <v>42</v>
      </c>
      <c r="J4822" s="115">
        <v>34.29</v>
      </c>
      <c r="K4822" s="60">
        <f t="shared" si="115"/>
        <v>155.67660000000001</v>
      </c>
      <c r="L4822" s="60"/>
      <c r="M4822" s="55" t="s">
        <v>51</v>
      </c>
      <c r="N4822" s="60">
        <f t="shared" si="112"/>
        <v>155.67660000000001</v>
      </c>
      <c r="O4822" s="95">
        <v>46027</v>
      </c>
      <c r="P4822" s="72">
        <v>1529042</v>
      </c>
      <c r="R4822" t="str">
        <f t="shared" si="116"/>
        <v>Dez/25</v>
      </c>
    </row>
    <row r="4823" spans="2:18" ht="15.75" customHeight="1">
      <c r="B4823" s="95">
        <v>46013</v>
      </c>
      <c r="C4823" s="55" t="s">
        <v>272</v>
      </c>
      <c r="D4823" s="55">
        <v>2025</v>
      </c>
      <c r="E4823" s="72">
        <v>8</v>
      </c>
      <c r="F4823" s="72" t="s">
        <v>1273</v>
      </c>
      <c r="G4823" s="72" t="s">
        <v>46</v>
      </c>
      <c r="H4823" s="72" t="s">
        <v>790</v>
      </c>
      <c r="I4823" s="72" t="s">
        <v>42</v>
      </c>
      <c r="J4823" s="115">
        <v>17.59</v>
      </c>
      <c r="K4823" s="60">
        <f t="shared" si="115"/>
        <v>140.72</v>
      </c>
      <c r="L4823" s="60"/>
      <c r="M4823" s="55" t="s">
        <v>51</v>
      </c>
      <c r="N4823" s="60">
        <f t="shared" si="112"/>
        <v>140.72</v>
      </c>
      <c r="O4823" s="95">
        <v>46027</v>
      </c>
      <c r="P4823" s="72">
        <v>1529042</v>
      </c>
      <c r="R4823" t="str">
        <f t="shared" si="116"/>
        <v>Dez/25</v>
      </c>
    </row>
    <row r="4824" spans="2:18" ht="15.75" customHeight="1">
      <c r="B4824" s="95">
        <v>46013</v>
      </c>
      <c r="C4824" s="55" t="s">
        <v>272</v>
      </c>
      <c r="D4824" s="55">
        <v>2025</v>
      </c>
      <c r="E4824" s="72">
        <v>13.44</v>
      </c>
      <c r="F4824" s="72" t="s">
        <v>488</v>
      </c>
      <c r="G4824" s="72" t="s">
        <v>46</v>
      </c>
      <c r="H4824" s="72" t="s">
        <v>823</v>
      </c>
      <c r="I4824" s="72" t="s">
        <v>42</v>
      </c>
      <c r="J4824" s="115">
        <v>34.8185</v>
      </c>
      <c r="K4824" s="60">
        <f t="shared" si="115"/>
        <v>467.96064000000001</v>
      </c>
      <c r="L4824" s="60"/>
      <c r="M4824" s="55" t="s">
        <v>51</v>
      </c>
      <c r="N4824" s="60">
        <f t="shared" si="112"/>
        <v>467.96064000000001</v>
      </c>
      <c r="O4824" s="95">
        <v>46019</v>
      </c>
      <c r="P4824" s="72">
        <v>2722394</v>
      </c>
      <c r="R4824" t="str">
        <f t="shared" si="116"/>
        <v>Dez/25</v>
      </c>
    </row>
    <row r="4825" spans="2:18" ht="15.75" customHeight="1">
      <c r="B4825" s="95">
        <v>46013</v>
      </c>
      <c r="C4825" s="55" t="s">
        <v>272</v>
      </c>
      <c r="D4825" s="55">
        <v>2025</v>
      </c>
      <c r="E4825" s="72">
        <v>4.4800000000000004</v>
      </c>
      <c r="F4825" s="72" t="s">
        <v>197</v>
      </c>
      <c r="G4825" s="72" t="s">
        <v>46</v>
      </c>
      <c r="H4825" s="72" t="s">
        <v>823</v>
      </c>
      <c r="I4825" s="72" t="s">
        <v>42</v>
      </c>
      <c r="J4825" s="115">
        <v>38.895099999999999</v>
      </c>
      <c r="K4825" s="60">
        <f t="shared" si="115"/>
        <v>174.25004800000002</v>
      </c>
      <c r="L4825" s="60"/>
      <c r="M4825" s="55" t="s">
        <v>51</v>
      </c>
      <c r="N4825" s="60">
        <f t="shared" si="112"/>
        <v>174.25004800000002</v>
      </c>
      <c r="O4825" s="95">
        <v>46019</v>
      </c>
      <c r="P4825" s="72">
        <v>2722394</v>
      </c>
      <c r="R4825" t="str">
        <f t="shared" si="116"/>
        <v>Dez/25</v>
      </c>
    </row>
    <row r="4826" spans="2:18" ht="15.75" customHeight="1">
      <c r="B4826" s="95">
        <v>46013</v>
      </c>
      <c r="C4826" s="55" t="s">
        <v>272</v>
      </c>
      <c r="D4826" s="55">
        <v>2025</v>
      </c>
      <c r="E4826" s="72">
        <v>6</v>
      </c>
      <c r="F4826" s="72" t="s">
        <v>95</v>
      </c>
      <c r="G4826" s="72" t="s">
        <v>40</v>
      </c>
      <c r="H4826" s="72" t="s">
        <v>223</v>
      </c>
      <c r="I4826" s="72" t="s">
        <v>42</v>
      </c>
      <c r="J4826" s="115">
        <v>45</v>
      </c>
      <c r="K4826" s="60">
        <f t="shared" si="115"/>
        <v>270</v>
      </c>
      <c r="L4826" s="60"/>
      <c r="M4826" s="55" t="s">
        <v>51</v>
      </c>
      <c r="N4826" s="60">
        <f t="shared" si="112"/>
        <v>270</v>
      </c>
      <c r="O4826" s="95">
        <v>46025</v>
      </c>
      <c r="P4826" s="72">
        <v>1506958</v>
      </c>
      <c r="R4826" t="str">
        <f t="shared" si="116"/>
        <v>Dez/25</v>
      </c>
    </row>
    <row r="4827" spans="2:18" ht="15.75" customHeight="1">
      <c r="B4827" s="95">
        <v>46013</v>
      </c>
      <c r="C4827" s="55" t="s">
        <v>272</v>
      </c>
      <c r="D4827" s="55">
        <v>2025</v>
      </c>
      <c r="E4827" s="72">
        <v>48</v>
      </c>
      <c r="F4827" s="72" t="s">
        <v>190</v>
      </c>
      <c r="G4827" s="72" t="s">
        <v>96</v>
      </c>
      <c r="H4827" s="72" t="s">
        <v>223</v>
      </c>
      <c r="I4827" s="72" t="s">
        <v>42</v>
      </c>
      <c r="J4827" s="115">
        <v>7</v>
      </c>
      <c r="K4827" s="60">
        <f t="shared" si="115"/>
        <v>336</v>
      </c>
      <c r="L4827" s="60"/>
      <c r="M4827" s="55" t="s">
        <v>51</v>
      </c>
      <c r="N4827" s="60">
        <f t="shared" si="112"/>
        <v>336</v>
      </c>
      <c r="O4827" s="95">
        <v>46025</v>
      </c>
      <c r="P4827" s="72">
        <v>1506958</v>
      </c>
      <c r="R4827" t="str">
        <f t="shared" si="116"/>
        <v>Dez/25</v>
      </c>
    </row>
    <row r="4828" spans="2:18" ht="15.75" customHeight="1">
      <c r="B4828" s="95">
        <v>46013</v>
      </c>
      <c r="C4828" s="55" t="s">
        <v>272</v>
      </c>
      <c r="D4828" s="55">
        <v>2025</v>
      </c>
      <c r="E4828" s="72">
        <v>96</v>
      </c>
      <c r="F4828" s="72" t="s">
        <v>668</v>
      </c>
      <c r="G4828" s="72" t="s">
        <v>40</v>
      </c>
      <c r="H4828" s="72" t="s">
        <v>223</v>
      </c>
      <c r="I4828" s="72" t="s">
        <v>42</v>
      </c>
      <c r="J4828" s="115">
        <v>7</v>
      </c>
      <c r="K4828" s="60">
        <f t="shared" si="115"/>
        <v>672</v>
      </c>
      <c r="L4828" s="60"/>
      <c r="M4828" s="55" t="s">
        <v>51</v>
      </c>
      <c r="N4828" s="60">
        <f t="shared" si="112"/>
        <v>672</v>
      </c>
      <c r="O4828" s="95">
        <v>46025</v>
      </c>
      <c r="P4828" s="72">
        <v>1506958</v>
      </c>
      <c r="R4828" t="str">
        <f t="shared" si="116"/>
        <v>Dez/25</v>
      </c>
    </row>
    <row r="4829" spans="2:18" ht="15.75" customHeight="1">
      <c r="B4829" s="95">
        <v>46013</v>
      </c>
      <c r="C4829" s="55" t="s">
        <v>272</v>
      </c>
      <c r="D4829" s="55">
        <v>2025</v>
      </c>
      <c r="E4829" s="72">
        <v>216</v>
      </c>
      <c r="F4829" s="72" t="s">
        <v>188</v>
      </c>
      <c r="G4829" s="72" t="s">
        <v>96</v>
      </c>
      <c r="H4829" s="72" t="s">
        <v>223</v>
      </c>
      <c r="I4829" s="72" t="s">
        <v>42</v>
      </c>
      <c r="J4829" s="115">
        <v>7</v>
      </c>
      <c r="K4829" s="60">
        <f t="shared" si="115"/>
        <v>1512</v>
      </c>
      <c r="L4829" s="60"/>
      <c r="M4829" s="55" t="s">
        <v>51</v>
      </c>
      <c r="N4829" s="60">
        <f t="shared" si="112"/>
        <v>1512</v>
      </c>
      <c r="O4829" s="95">
        <v>46025</v>
      </c>
      <c r="P4829" s="72">
        <v>1506958</v>
      </c>
      <c r="R4829" t="str">
        <f t="shared" si="116"/>
        <v>Dez/25</v>
      </c>
    </row>
    <row r="4830" spans="2:18" ht="15.75" customHeight="1">
      <c r="B4830" s="95">
        <v>46013</v>
      </c>
      <c r="C4830" s="55" t="s">
        <v>272</v>
      </c>
      <c r="D4830" s="55">
        <v>2025</v>
      </c>
      <c r="E4830" s="72">
        <v>48</v>
      </c>
      <c r="F4830" s="72" t="s">
        <v>192</v>
      </c>
      <c r="G4830" s="72" t="s">
        <v>96</v>
      </c>
      <c r="H4830" s="72" t="s">
        <v>223</v>
      </c>
      <c r="I4830" s="72" t="s">
        <v>42</v>
      </c>
      <c r="J4830" s="115">
        <v>7</v>
      </c>
      <c r="K4830" s="60">
        <f t="shared" si="115"/>
        <v>336</v>
      </c>
      <c r="L4830" s="60"/>
      <c r="M4830" s="55" t="s">
        <v>51</v>
      </c>
      <c r="N4830" s="60">
        <f t="shared" si="112"/>
        <v>336</v>
      </c>
      <c r="O4830" s="95">
        <v>46025</v>
      </c>
      <c r="P4830" s="72">
        <v>1506958</v>
      </c>
      <c r="R4830" t="str">
        <f t="shared" si="116"/>
        <v>Dez/25</v>
      </c>
    </row>
    <row r="4831" spans="2:18" ht="15.75" customHeight="1">
      <c r="B4831" s="95">
        <v>46013</v>
      </c>
      <c r="C4831" s="55" t="s">
        <v>272</v>
      </c>
      <c r="D4831" s="55">
        <v>2025</v>
      </c>
      <c r="E4831" s="72">
        <v>8</v>
      </c>
      <c r="F4831" s="72" t="s">
        <v>642</v>
      </c>
      <c r="G4831" s="72" t="s">
        <v>46</v>
      </c>
      <c r="H4831" s="72" t="s">
        <v>223</v>
      </c>
      <c r="I4831" s="72" t="s">
        <v>42</v>
      </c>
      <c r="J4831" s="115">
        <v>60</v>
      </c>
      <c r="K4831" s="60">
        <f t="shared" si="115"/>
        <v>480</v>
      </c>
      <c r="L4831" s="60"/>
      <c r="M4831" s="55" t="s">
        <v>51</v>
      </c>
      <c r="N4831" s="60">
        <f t="shared" si="112"/>
        <v>480</v>
      </c>
      <c r="O4831" s="95">
        <v>46025</v>
      </c>
      <c r="P4831" s="72">
        <v>1506958</v>
      </c>
      <c r="R4831" t="str">
        <f t="shared" si="116"/>
        <v>Dez/25</v>
      </c>
    </row>
    <row r="4832" spans="2:18" ht="15.75" customHeight="1">
      <c r="B4832" s="95">
        <v>46013</v>
      </c>
      <c r="C4832" s="55" t="s">
        <v>272</v>
      </c>
      <c r="D4832" s="55">
        <v>2025</v>
      </c>
      <c r="E4832" s="72">
        <v>6</v>
      </c>
      <c r="F4832" s="72" t="s">
        <v>843</v>
      </c>
      <c r="G4832" s="72" t="s">
        <v>40</v>
      </c>
      <c r="H4832" s="72" t="s">
        <v>223</v>
      </c>
      <c r="I4832" s="72" t="s">
        <v>42</v>
      </c>
      <c r="J4832" s="115">
        <v>105</v>
      </c>
      <c r="K4832" s="60">
        <f t="shared" si="115"/>
        <v>630</v>
      </c>
      <c r="L4832" s="60"/>
      <c r="M4832" s="55" t="s">
        <v>51</v>
      </c>
      <c r="N4832" s="60">
        <f t="shared" si="112"/>
        <v>630</v>
      </c>
      <c r="O4832" s="95">
        <v>46025</v>
      </c>
      <c r="P4832" s="72">
        <v>1506958</v>
      </c>
      <c r="R4832" t="str">
        <f t="shared" si="116"/>
        <v>Dez/25</v>
      </c>
    </row>
    <row r="4833" spans="2:18" ht="15.75" customHeight="1">
      <c r="B4833" s="95">
        <v>46013</v>
      </c>
      <c r="C4833" s="55" t="s">
        <v>272</v>
      </c>
      <c r="D4833" s="55">
        <v>2025</v>
      </c>
      <c r="E4833" s="72">
        <v>2</v>
      </c>
      <c r="F4833" s="72" t="s">
        <v>820</v>
      </c>
      <c r="G4833" s="72" t="s">
        <v>46</v>
      </c>
      <c r="H4833" s="72" t="s">
        <v>195</v>
      </c>
      <c r="I4833" s="72" t="s">
        <v>42</v>
      </c>
      <c r="J4833" s="115">
        <v>231.6</v>
      </c>
      <c r="K4833" s="60">
        <f t="shared" si="115"/>
        <v>463.2</v>
      </c>
      <c r="L4833" s="60"/>
      <c r="M4833" s="55" t="s">
        <v>51</v>
      </c>
      <c r="N4833" s="60">
        <f t="shared" si="112"/>
        <v>463.2</v>
      </c>
      <c r="O4833" s="95">
        <v>45659</v>
      </c>
      <c r="P4833" s="72">
        <v>328277</v>
      </c>
      <c r="R4833" t="str">
        <f t="shared" si="116"/>
        <v>Dez/25</v>
      </c>
    </row>
    <row r="4834" spans="2:18" ht="15.75" customHeight="1">
      <c r="B4834" s="95">
        <v>46013</v>
      </c>
      <c r="C4834" s="55" t="s">
        <v>272</v>
      </c>
      <c r="D4834" s="55">
        <v>2025</v>
      </c>
      <c r="E4834" s="72">
        <v>1</v>
      </c>
      <c r="F4834" s="72" t="s">
        <v>891</v>
      </c>
      <c r="G4834" s="72" t="s">
        <v>61</v>
      </c>
      <c r="H4834" s="72" t="s">
        <v>1345</v>
      </c>
      <c r="I4834" s="72" t="s">
        <v>42</v>
      </c>
      <c r="J4834" s="115">
        <v>137</v>
      </c>
      <c r="K4834" s="60">
        <f t="shared" si="115"/>
        <v>137</v>
      </c>
      <c r="L4834" s="60"/>
      <c r="M4834" s="55" t="s">
        <v>43</v>
      </c>
      <c r="N4834" s="60">
        <f t="shared" si="112"/>
        <v>137</v>
      </c>
      <c r="O4834" s="95">
        <v>46013</v>
      </c>
      <c r="P4834" s="72">
        <v>0</v>
      </c>
      <c r="R4834" t="str">
        <f t="shared" si="116"/>
        <v>Dez/25</v>
      </c>
    </row>
    <row r="4835" spans="2:18" ht="15.75" customHeight="1">
      <c r="B4835" s="95">
        <v>46013</v>
      </c>
      <c r="C4835" s="55" t="s">
        <v>272</v>
      </c>
      <c r="D4835" s="55">
        <v>2025</v>
      </c>
      <c r="E4835" s="72">
        <v>1</v>
      </c>
      <c r="F4835" s="72" t="s">
        <v>1022</v>
      </c>
      <c r="G4835" s="72" t="s">
        <v>46</v>
      </c>
      <c r="H4835" s="72" t="s">
        <v>342</v>
      </c>
      <c r="I4835" s="72" t="s">
        <v>42</v>
      </c>
      <c r="J4835" s="115">
        <v>148.6</v>
      </c>
      <c r="K4835" s="60">
        <f t="shared" si="115"/>
        <v>148.6</v>
      </c>
      <c r="L4835" s="60"/>
      <c r="M4835" s="55" t="s">
        <v>43</v>
      </c>
      <c r="N4835" s="60">
        <f t="shared" si="112"/>
        <v>148.6</v>
      </c>
      <c r="O4835" s="95">
        <v>46013</v>
      </c>
      <c r="P4835" s="72">
        <v>0</v>
      </c>
      <c r="R4835" t="str">
        <f t="shared" si="116"/>
        <v>Dez/25</v>
      </c>
    </row>
    <row r="4836" spans="2:18" ht="15.75" customHeight="1">
      <c r="B4836" s="95">
        <v>46013</v>
      </c>
      <c r="C4836" s="55" t="s">
        <v>272</v>
      </c>
      <c r="D4836" s="55">
        <v>2025</v>
      </c>
      <c r="E4836" s="72">
        <v>1</v>
      </c>
      <c r="F4836" s="72" t="s">
        <v>39</v>
      </c>
      <c r="G4836" s="72" t="s">
        <v>40</v>
      </c>
      <c r="H4836" s="72" t="s">
        <v>1328</v>
      </c>
      <c r="I4836" s="72" t="s">
        <v>42</v>
      </c>
      <c r="J4836" s="115">
        <v>396</v>
      </c>
      <c r="K4836" s="60">
        <f t="shared" si="115"/>
        <v>396</v>
      </c>
      <c r="L4836" s="60"/>
      <c r="M4836" s="55" t="s">
        <v>43</v>
      </c>
      <c r="N4836" s="60">
        <f t="shared" si="112"/>
        <v>396</v>
      </c>
      <c r="O4836" s="95">
        <v>46013</v>
      </c>
      <c r="P4836" s="72">
        <v>0</v>
      </c>
      <c r="R4836" t="str">
        <f t="shared" si="116"/>
        <v>Dez/25</v>
      </c>
    </row>
    <row r="4837" spans="2:18" ht="15.75" customHeight="1">
      <c r="B4837" s="95">
        <v>46013</v>
      </c>
      <c r="C4837" s="55" t="s">
        <v>272</v>
      </c>
      <c r="D4837" s="55">
        <v>2025</v>
      </c>
      <c r="E4837" s="72">
        <v>1</v>
      </c>
      <c r="F4837" s="72" t="s">
        <v>1346</v>
      </c>
      <c r="G4837" s="72" t="s">
        <v>96</v>
      </c>
      <c r="H4837" s="72" t="s">
        <v>307</v>
      </c>
      <c r="I4837" s="72" t="s">
        <v>42</v>
      </c>
      <c r="J4837" s="115">
        <v>1024</v>
      </c>
      <c r="K4837" s="60">
        <f t="shared" si="115"/>
        <v>1024</v>
      </c>
      <c r="L4837" s="60"/>
      <c r="M4837" s="55" t="s">
        <v>43</v>
      </c>
      <c r="N4837" s="60">
        <f t="shared" si="112"/>
        <v>1024</v>
      </c>
      <c r="O4837" s="95">
        <v>46013</v>
      </c>
      <c r="P4837" s="72">
        <v>0</v>
      </c>
      <c r="R4837" t="str">
        <f t="shared" si="116"/>
        <v>Dez/25</v>
      </c>
    </row>
    <row r="4838" spans="2:18" ht="15.75" customHeight="1">
      <c r="B4838" s="95">
        <v>46013</v>
      </c>
      <c r="C4838" s="55" t="s">
        <v>272</v>
      </c>
      <c r="D4838" s="55">
        <v>2025</v>
      </c>
      <c r="E4838" s="72">
        <v>6</v>
      </c>
      <c r="F4838" s="72" t="s">
        <v>89</v>
      </c>
      <c r="G4838" s="72" t="s">
        <v>40</v>
      </c>
      <c r="H4838" s="72" t="s">
        <v>667</v>
      </c>
      <c r="I4838" s="72" t="s">
        <v>42</v>
      </c>
      <c r="J4838" s="115">
        <v>48.99</v>
      </c>
      <c r="K4838" s="60">
        <f t="shared" si="115"/>
        <v>293.94</v>
      </c>
      <c r="L4838" s="60"/>
      <c r="M4838" s="55"/>
      <c r="N4838" s="60">
        <f t="shared" si="112"/>
        <v>293.94</v>
      </c>
      <c r="O4838" s="95">
        <v>46042</v>
      </c>
      <c r="P4838" s="125">
        <v>591107</v>
      </c>
      <c r="R4838" t="str">
        <f t="shared" si="116"/>
        <v>Dez/25</v>
      </c>
    </row>
    <row r="4839" spans="2:18" ht="15.75" customHeight="1">
      <c r="B4839" s="95">
        <v>46013</v>
      </c>
      <c r="C4839" s="55" t="s">
        <v>272</v>
      </c>
      <c r="D4839" s="55">
        <v>2025</v>
      </c>
      <c r="E4839" s="72">
        <v>12</v>
      </c>
      <c r="F4839" s="72" t="s">
        <v>87</v>
      </c>
      <c r="G4839" s="72" t="s">
        <v>40</v>
      </c>
      <c r="H4839" s="72" t="s">
        <v>667</v>
      </c>
      <c r="I4839" s="72" t="s">
        <v>42</v>
      </c>
      <c r="J4839" s="115">
        <v>48.99</v>
      </c>
      <c r="K4839" s="60">
        <f t="shared" si="115"/>
        <v>587.88</v>
      </c>
      <c r="L4839" s="60"/>
      <c r="M4839" s="55"/>
      <c r="N4839" s="60">
        <f t="shared" si="112"/>
        <v>587.88</v>
      </c>
      <c r="O4839" s="95">
        <v>46042</v>
      </c>
      <c r="P4839" s="125">
        <v>591107</v>
      </c>
      <c r="R4839" t="str">
        <f t="shared" si="116"/>
        <v>Dez/25</v>
      </c>
    </row>
    <row r="4840" spans="2:18" ht="15.75" customHeight="1">
      <c r="B4840" s="95">
        <v>46013</v>
      </c>
      <c r="C4840" s="55" t="s">
        <v>272</v>
      </c>
      <c r="D4840" s="55">
        <v>2025</v>
      </c>
      <c r="E4840" s="72">
        <v>6</v>
      </c>
      <c r="F4840" s="72" t="s">
        <v>88</v>
      </c>
      <c r="G4840" s="72" t="s">
        <v>40</v>
      </c>
      <c r="H4840" s="72" t="s">
        <v>667</v>
      </c>
      <c r="I4840" s="72" t="s">
        <v>42</v>
      </c>
      <c r="J4840" s="115">
        <v>48.99</v>
      </c>
      <c r="K4840" s="60">
        <f t="shared" si="115"/>
        <v>293.94</v>
      </c>
      <c r="L4840" s="60"/>
      <c r="M4840" s="55"/>
      <c r="N4840" s="60">
        <f t="shared" si="112"/>
        <v>293.94</v>
      </c>
      <c r="O4840" s="95">
        <v>46042</v>
      </c>
      <c r="P4840" s="125">
        <v>591107</v>
      </c>
      <c r="R4840" t="str">
        <f t="shared" si="116"/>
        <v>Dez/25</v>
      </c>
    </row>
    <row r="4841" spans="2:18" ht="15.75" customHeight="1">
      <c r="B4841" s="95">
        <v>46013</v>
      </c>
      <c r="C4841" s="55" t="s">
        <v>272</v>
      </c>
      <c r="D4841" s="55">
        <v>2025</v>
      </c>
      <c r="E4841" s="72">
        <v>36</v>
      </c>
      <c r="F4841" s="72" t="s">
        <v>659</v>
      </c>
      <c r="G4841" s="72" t="s">
        <v>40</v>
      </c>
      <c r="H4841" s="72" t="s">
        <v>667</v>
      </c>
      <c r="I4841" s="72" t="s">
        <v>42</v>
      </c>
      <c r="J4841" s="115">
        <v>8.9</v>
      </c>
      <c r="K4841" s="60">
        <f t="shared" si="115"/>
        <v>320.40000000000003</v>
      </c>
      <c r="L4841" s="60"/>
      <c r="M4841" s="55"/>
      <c r="N4841" s="60">
        <f t="shared" si="112"/>
        <v>320.40000000000003</v>
      </c>
      <c r="O4841" s="95">
        <v>46042</v>
      </c>
      <c r="P4841" s="125">
        <v>591107</v>
      </c>
      <c r="R4841" t="str">
        <f t="shared" si="116"/>
        <v>Dez/25</v>
      </c>
    </row>
    <row r="4842" spans="2:18" ht="15.75" customHeight="1">
      <c r="B4842" s="95">
        <v>46014</v>
      </c>
      <c r="C4842" s="55" t="s">
        <v>272</v>
      </c>
      <c r="D4842" s="55">
        <v>2025</v>
      </c>
      <c r="E4842" s="72">
        <v>1</v>
      </c>
      <c r="F4842" s="72" t="s">
        <v>878</v>
      </c>
      <c r="G4842" s="72" t="s">
        <v>40</v>
      </c>
      <c r="H4842" s="72" t="s">
        <v>342</v>
      </c>
      <c r="I4842" s="72" t="s">
        <v>42</v>
      </c>
      <c r="J4842" s="115">
        <v>192</v>
      </c>
      <c r="K4842" s="60">
        <f t="shared" si="115"/>
        <v>192</v>
      </c>
      <c r="L4842" s="60"/>
      <c r="M4842" s="55" t="s">
        <v>43</v>
      </c>
      <c r="N4842" s="60">
        <f t="shared" si="112"/>
        <v>192</v>
      </c>
      <c r="O4842" s="95">
        <v>46014</v>
      </c>
      <c r="P4842" s="72">
        <v>0</v>
      </c>
      <c r="R4842" t="str">
        <f t="shared" si="116"/>
        <v>Dez/25</v>
      </c>
    </row>
    <row r="4843" spans="2:18" ht="15.75" customHeight="1">
      <c r="B4843" s="95">
        <v>46014</v>
      </c>
      <c r="C4843" s="55" t="s">
        <v>272</v>
      </c>
      <c r="D4843" s="55">
        <v>2025</v>
      </c>
      <c r="E4843" s="72">
        <v>1</v>
      </c>
      <c r="F4843" s="72" t="s">
        <v>378</v>
      </c>
      <c r="G4843" s="72" t="s">
        <v>46</v>
      </c>
      <c r="H4843" s="72" t="s">
        <v>379</v>
      </c>
      <c r="I4843" s="72" t="s">
        <v>42</v>
      </c>
      <c r="J4843" s="115">
        <v>462</v>
      </c>
      <c r="K4843" s="60">
        <f t="shared" si="115"/>
        <v>462</v>
      </c>
      <c r="L4843" s="60"/>
      <c r="M4843" s="55" t="s">
        <v>43</v>
      </c>
      <c r="N4843" s="60">
        <f t="shared" si="112"/>
        <v>462</v>
      </c>
      <c r="O4843" s="95">
        <v>46014</v>
      </c>
      <c r="P4843" s="72">
        <v>0</v>
      </c>
      <c r="R4843" t="str">
        <f t="shared" si="116"/>
        <v>Dez/25</v>
      </c>
    </row>
    <row r="4844" spans="2:18" ht="15.75" customHeight="1">
      <c r="B4844" s="95">
        <v>46014</v>
      </c>
      <c r="C4844" s="55" t="s">
        <v>272</v>
      </c>
      <c r="D4844" s="55">
        <v>2025</v>
      </c>
      <c r="E4844" s="72">
        <v>12</v>
      </c>
      <c r="F4844" s="58" t="s">
        <v>64</v>
      </c>
      <c r="G4844" s="57" t="s">
        <v>46</v>
      </c>
      <c r="H4844" s="58" t="s">
        <v>65</v>
      </c>
      <c r="I4844" s="59" t="s">
        <v>42</v>
      </c>
      <c r="J4844" s="96">
        <v>32.99</v>
      </c>
      <c r="K4844" s="60">
        <f t="shared" si="115"/>
        <v>395.88</v>
      </c>
      <c r="L4844" s="60"/>
      <c r="M4844" s="55" t="s">
        <v>43</v>
      </c>
      <c r="N4844" s="60">
        <f t="shared" si="112"/>
        <v>395.88</v>
      </c>
      <c r="O4844" s="95">
        <v>46022</v>
      </c>
      <c r="P4844" s="72">
        <v>27366</v>
      </c>
      <c r="R4844" t="str">
        <f t="shared" si="116"/>
        <v>Dez/25</v>
      </c>
    </row>
    <row r="4845" spans="2:18" ht="15.75" customHeight="1">
      <c r="B4845" s="95">
        <v>46014</v>
      </c>
      <c r="C4845" s="55" t="s">
        <v>272</v>
      </c>
      <c r="D4845" s="55">
        <v>2025</v>
      </c>
      <c r="E4845" s="72">
        <v>5</v>
      </c>
      <c r="F4845" s="58" t="s">
        <v>66</v>
      </c>
      <c r="G4845" s="57" t="s">
        <v>46</v>
      </c>
      <c r="H4845" s="58" t="s">
        <v>65</v>
      </c>
      <c r="I4845" s="59" t="s">
        <v>42</v>
      </c>
      <c r="J4845" s="96">
        <v>27.99</v>
      </c>
      <c r="K4845" s="60">
        <f t="shared" si="115"/>
        <v>139.94999999999999</v>
      </c>
      <c r="L4845" s="60"/>
      <c r="M4845" s="55" t="s">
        <v>43</v>
      </c>
      <c r="N4845" s="60">
        <f t="shared" si="112"/>
        <v>139.94999999999999</v>
      </c>
      <c r="O4845" s="95">
        <v>46022</v>
      </c>
      <c r="P4845" s="72">
        <v>27366</v>
      </c>
      <c r="R4845" t="str">
        <f t="shared" si="116"/>
        <v>Dez/25</v>
      </c>
    </row>
    <row r="4846" spans="2:18" ht="15.75" customHeight="1">
      <c r="B4846" s="95">
        <v>46014</v>
      </c>
      <c r="C4846" s="55" t="s">
        <v>272</v>
      </c>
      <c r="D4846" s="55">
        <v>2025</v>
      </c>
      <c r="E4846" s="72">
        <v>2</v>
      </c>
      <c r="F4846" s="58" t="s">
        <v>1201</v>
      </c>
      <c r="G4846" s="57" t="s">
        <v>46</v>
      </c>
      <c r="H4846" s="58" t="s">
        <v>65</v>
      </c>
      <c r="I4846" s="59" t="s">
        <v>42</v>
      </c>
      <c r="J4846" s="96">
        <v>29.99</v>
      </c>
      <c r="K4846" s="60">
        <f t="shared" si="115"/>
        <v>59.98</v>
      </c>
      <c r="L4846" s="60"/>
      <c r="M4846" s="55" t="s">
        <v>43</v>
      </c>
      <c r="N4846" s="60">
        <f t="shared" si="112"/>
        <v>59.98</v>
      </c>
      <c r="O4846" s="95">
        <v>46022</v>
      </c>
      <c r="P4846" s="72">
        <v>27366</v>
      </c>
      <c r="R4846" t="str">
        <f t="shared" si="116"/>
        <v>Dez/25</v>
      </c>
    </row>
    <row r="4847" spans="2:18" ht="15.75" customHeight="1">
      <c r="B4847" s="95">
        <v>46014</v>
      </c>
      <c r="C4847" s="55" t="s">
        <v>272</v>
      </c>
      <c r="D4847" s="55">
        <v>2025</v>
      </c>
      <c r="E4847" s="72">
        <v>3</v>
      </c>
      <c r="F4847" s="72" t="s">
        <v>495</v>
      </c>
      <c r="G4847" s="72" t="s">
        <v>96</v>
      </c>
      <c r="H4847" s="72" t="s">
        <v>570</v>
      </c>
      <c r="I4847" s="59" t="s">
        <v>42</v>
      </c>
      <c r="J4847" s="115">
        <v>17.760000000000002</v>
      </c>
      <c r="K4847" s="60">
        <f t="shared" si="115"/>
        <v>53.28</v>
      </c>
      <c r="L4847" s="60"/>
      <c r="M4847" s="55" t="s">
        <v>51</v>
      </c>
      <c r="N4847" s="60">
        <f t="shared" si="112"/>
        <v>53.28</v>
      </c>
      <c r="O4847" s="95">
        <v>46019</v>
      </c>
      <c r="P4847" s="72">
        <v>714442</v>
      </c>
      <c r="R4847" t="str">
        <f t="shared" si="116"/>
        <v>Dez/25</v>
      </c>
    </row>
    <row r="4848" spans="2:18" ht="15.75" customHeight="1">
      <c r="B4848" s="95">
        <v>46014</v>
      </c>
      <c r="C4848" s="55" t="s">
        <v>272</v>
      </c>
      <c r="D4848" s="55">
        <v>2025</v>
      </c>
      <c r="E4848" s="72">
        <v>8</v>
      </c>
      <c r="F4848" s="72" t="s">
        <v>201</v>
      </c>
      <c r="G4848" s="72" t="s">
        <v>96</v>
      </c>
      <c r="H4848" s="72" t="s">
        <v>570</v>
      </c>
      <c r="I4848" s="59" t="s">
        <v>42</v>
      </c>
      <c r="J4848" s="115">
        <v>17.82</v>
      </c>
      <c r="K4848" s="60">
        <f t="shared" si="115"/>
        <v>142.56</v>
      </c>
      <c r="L4848" s="60"/>
      <c r="M4848" s="55" t="s">
        <v>51</v>
      </c>
      <c r="N4848" s="60">
        <f t="shared" si="112"/>
        <v>142.56</v>
      </c>
      <c r="O4848" s="95">
        <v>46019</v>
      </c>
      <c r="P4848" s="72">
        <v>714442</v>
      </c>
      <c r="R4848" t="str">
        <f t="shared" si="116"/>
        <v>Dez/25</v>
      </c>
    </row>
    <row r="4849" spans="2:18" ht="15.75" customHeight="1">
      <c r="B4849" s="95">
        <v>46014</v>
      </c>
      <c r="C4849" s="55" t="s">
        <v>272</v>
      </c>
      <c r="D4849" s="55">
        <v>2025</v>
      </c>
      <c r="E4849" s="72">
        <v>20</v>
      </c>
      <c r="F4849" s="72" t="s">
        <v>615</v>
      </c>
      <c r="G4849" s="72" t="s">
        <v>96</v>
      </c>
      <c r="H4849" s="72" t="s">
        <v>570</v>
      </c>
      <c r="I4849" s="59" t="s">
        <v>42</v>
      </c>
      <c r="J4849" s="115">
        <v>18.54</v>
      </c>
      <c r="K4849" s="60">
        <f t="shared" si="115"/>
        <v>370.79999999999995</v>
      </c>
      <c r="L4849" s="60"/>
      <c r="M4849" s="55" t="s">
        <v>51</v>
      </c>
      <c r="N4849" s="60">
        <f t="shared" si="112"/>
        <v>370.79999999999995</v>
      </c>
      <c r="O4849" s="95">
        <v>46019</v>
      </c>
      <c r="P4849" s="72">
        <v>714442</v>
      </c>
      <c r="R4849" t="str">
        <f t="shared" si="116"/>
        <v>Dez/25</v>
      </c>
    </row>
    <row r="4850" spans="2:18" ht="15.75" customHeight="1">
      <c r="B4850" s="95">
        <v>46014</v>
      </c>
      <c r="C4850" s="55" t="s">
        <v>272</v>
      </c>
      <c r="D4850" s="55">
        <v>2025</v>
      </c>
      <c r="E4850" s="72">
        <v>15</v>
      </c>
      <c r="F4850" s="72" t="s">
        <v>904</v>
      </c>
      <c r="G4850" s="72" t="s">
        <v>96</v>
      </c>
      <c r="H4850" s="72" t="s">
        <v>570</v>
      </c>
      <c r="I4850" s="59" t="s">
        <v>42</v>
      </c>
      <c r="J4850" s="115">
        <v>37.08</v>
      </c>
      <c r="K4850" s="60">
        <f t="shared" si="115"/>
        <v>556.19999999999993</v>
      </c>
      <c r="L4850" s="60"/>
      <c r="M4850" s="55" t="s">
        <v>51</v>
      </c>
      <c r="N4850" s="60">
        <f t="shared" si="112"/>
        <v>556.19999999999993</v>
      </c>
      <c r="O4850" s="95">
        <v>46019</v>
      </c>
      <c r="P4850" s="72">
        <v>714442</v>
      </c>
      <c r="R4850" t="str">
        <f t="shared" si="116"/>
        <v>Dez/25</v>
      </c>
    </row>
    <row r="4851" spans="2:18" ht="15.75" customHeight="1">
      <c r="B4851" s="95">
        <v>46014</v>
      </c>
      <c r="C4851" s="55" t="s">
        <v>272</v>
      </c>
      <c r="D4851" s="55">
        <v>2025</v>
      </c>
      <c r="E4851" s="72">
        <v>4</v>
      </c>
      <c r="F4851" s="72" t="s">
        <v>200</v>
      </c>
      <c r="G4851" s="72" t="s">
        <v>96</v>
      </c>
      <c r="H4851" s="72" t="s">
        <v>570</v>
      </c>
      <c r="I4851" s="59" t="s">
        <v>42</v>
      </c>
      <c r="J4851" s="115">
        <v>17.760000000000002</v>
      </c>
      <c r="K4851" s="60">
        <f t="shared" si="115"/>
        <v>71.040000000000006</v>
      </c>
      <c r="L4851" s="60"/>
      <c r="M4851" s="55" t="s">
        <v>51</v>
      </c>
      <c r="N4851" s="60">
        <f t="shared" si="112"/>
        <v>71.040000000000006</v>
      </c>
      <c r="O4851" s="95">
        <v>46019</v>
      </c>
      <c r="P4851" s="72">
        <v>714442</v>
      </c>
      <c r="R4851" t="str">
        <f t="shared" si="116"/>
        <v>Dez/25</v>
      </c>
    </row>
    <row r="4852" spans="2:18" ht="15.75" customHeight="1">
      <c r="B4852" s="95">
        <v>46014</v>
      </c>
      <c r="C4852" s="55" t="s">
        <v>272</v>
      </c>
      <c r="D4852" s="55">
        <v>2025</v>
      </c>
      <c r="E4852" s="72">
        <v>2</v>
      </c>
      <c r="F4852" s="72" t="s">
        <v>571</v>
      </c>
      <c r="G4852" s="72" t="s">
        <v>96</v>
      </c>
      <c r="H4852" s="72" t="s">
        <v>570</v>
      </c>
      <c r="I4852" s="59" t="s">
        <v>42</v>
      </c>
      <c r="J4852" s="115">
        <v>16.02</v>
      </c>
      <c r="K4852" s="60">
        <f t="shared" si="115"/>
        <v>32.04</v>
      </c>
      <c r="L4852" s="60"/>
      <c r="M4852" s="55" t="s">
        <v>51</v>
      </c>
      <c r="N4852" s="60">
        <f t="shared" si="112"/>
        <v>32.04</v>
      </c>
      <c r="O4852" s="95">
        <v>46019</v>
      </c>
      <c r="P4852" s="72">
        <v>714442</v>
      </c>
      <c r="R4852" t="str">
        <f t="shared" si="116"/>
        <v>Dez/25</v>
      </c>
    </row>
    <row r="4853" spans="2:18" ht="15.75" customHeight="1">
      <c r="B4853" s="95">
        <v>46014</v>
      </c>
      <c r="C4853" s="55" t="s">
        <v>272</v>
      </c>
      <c r="D4853" s="55">
        <v>2025</v>
      </c>
      <c r="E4853" s="72">
        <v>1</v>
      </c>
      <c r="F4853" s="72" t="s">
        <v>1090</v>
      </c>
      <c r="G4853" s="72" t="s">
        <v>96</v>
      </c>
      <c r="H4853" s="72" t="s">
        <v>570</v>
      </c>
      <c r="I4853" s="59" t="s">
        <v>42</v>
      </c>
      <c r="J4853" s="115">
        <v>16.98</v>
      </c>
      <c r="K4853" s="60">
        <f t="shared" si="115"/>
        <v>16.98</v>
      </c>
      <c r="L4853" s="60"/>
      <c r="M4853" s="55" t="s">
        <v>51</v>
      </c>
      <c r="N4853" s="60">
        <f t="shared" si="112"/>
        <v>16.98</v>
      </c>
      <c r="O4853" s="95">
        <v>46019</v>
      </c>
      <c r="P4853" s="72">
        <v>714442</v>
      </c>
      <c r="R4853" t="str">
        <f t="shared" si="116"/>
        <v>Dez/25</v>
      </c>
    </row>
    <row r="4854" spans="2:18" ht="15.75" customHeight="1">
      <c r="B4854" s="95">
        <v>46014</v>
      </c>
      <c r="C4854" s="55" t="s">
        <v>272</v>
      </c>
      <c r="D4854" s="55">
        <v>2025</v>
      </c>
      <c r="E4854" s="72">
        <v>8</v>
      </c>
      <c r="F4854" s="72" t="s">
        <v>358</v>
      </c>
      <c r="G4854" s="72" t="s">
        <v>96</v>
      </c>
      <c r="H4854" s="72" t="s">
        <v>570</v>
      </c>
      <c r="I4854" s="59" t="s">
        <v>42</v>
      </c>
      <c r="J4854" s="115">
        <v>17.82</v>
      </c>
      <c r="K4854" s="60">
        <f t="shared" si="115"/>
        <v>142.56</v>
      </c>
      <c r="L4854" s="60"/>
      <c r="M4854" s="55" t="s">
        <v>51</v>
      </c>
      <c r="N4854" s="60">
        <f t="shared" si="112"/>
        <v>142.56</v>
      </c>
      <c r="O4854" s="95">
        <v>46019</v>
      </c>
      <c r="P4854" s="72">
        <v>714442</v>
      </c>
      <c r="R4854" t="str">
        <f t="shared" si="116"/>
        <v>Dez/25</v>
      </c>
    </row>
    <row r="4855" spans="2:18" ht="15.75" customHeight="1">
      <c r="B4855" s="95">
        <v>46014</v>
      </c>
      <c r="C4855" s="55" t="s">
        <v>272</v>
      </c>
      <c r="D4855" s="55">
        <v>2025</v>
      </c>
      <c r="E4855" s="72">
        <v>3</v>
      </c>
      <c r="F4855" s="72" t="s">
        <v>357</v>
      </c>
      <c r="G4855" s="72" t="s">
        <v>96</v>
      </c>
      <c r="H4855" s="72" t="s">
        <v>570</v>
      </c>
      <c r="I4855" s="59" t="s">
        <v>42</v>
      </c>
      <c r="J4855" s="115">
        <v>18.96</v>
      </c>
      <c r="K4855" s="60">
        <f t="shared" si="115"/>
        <v>56.88</v>
      </c>
      <c r="L4855" s="60"/>
      <c r="M4855" s="55" t="s">
        <v>51</v>
      </c>
      <c r="N4855" s="60">
        <f t="shared" si="112"/>
        <v>56.88</v>
      </c>
      <c r="O4855" s="95">
        <v>46019</v>
      </c>
      <c r="P4855" s="72">
        <v>714442</v>
      </c>
      <c r="R4855" t="str">
        <f t="shared" si="116"/>
        <v>Dez/25</v>
      </c>
    </row>
    <row r="4856" spans="2:18" ht="15.75" customHeight="1">
      <c r="B4856" s="95">
        <v>46014</v>
      </c>
      <c r="C4856" s="55" t="s">
        <v>272</v>
      </c>
      <c r="D4856" s="55">
        <v>2025</v>
      </c>
      <c r="E4856" s="72">
        <v>10</v>
      </c>
      <c r="F4856" s="72" t="s">
        <v>573</v>
      </c>
      <c r="G4856" s="72" t="s">
        <v>96</v>
      </c>
      <c r="H4856" s="72" t="s">
        <v>570</v>
      </c>
      <c r="I4856" s="59" t="s">
        <v>42</v>
      </c>
      <c r="J4856" s="115">
        <v>20.88</v>
      </c>
      <c r="K4856" s="60">
        <f t="shared" si="115"/>
        <v>208.79999999999998</v>
      </c>
      <c r="L4856" s="60"/>
      <c r="M4856" s="55" t="s">
        <v>51</v>
      </c>
      <c r="N4856" s="60">
        <f t="shared" si="112"/>
        <v>208.79999999999998</v>
      </c>
      <c r="O4856" s="95">
        <v>46019</v>
      </c>
      <c r="P4856" s="72">
        <v>714442</v>
      </c>
      <c r="R4856" t="str">
        <f t="shared" si="116"/>
        <v>Dez/25</v>
      </c>
    </row>
    <row r="4857" spans="2:18" ht="15.75" customHeight="1">
      <c r="B4857" s="95">
        <v>46014</v>
      </c>
      <c r="C4857" s="55" t="s">
        <v>272</v>
      </c>
      <c r="D4857" s="55">
        <v>2025</v>
      </c>
      <c r="E4857" s="72">
        <v>20</v>
      </c>
      <c r="F4857" s="72" t="s">
        <v>572</v>
      </c>
      <c r="G4857" s="72" t="s">
        <v>96</v>
      </c>
      <c r="H4857" s="72" t="s">
        <v>570</v>
      </c>
      <c r="I4857" s="59" t="s">
        <v>42</v>
      </c>
      <c r="J4857" s="115">
        <v>18.12</v>
      </c>
      <c r="K4857" s="60">
        <f t="shared" si="115"/>
        <v>362.40000000000003</v>
      </c>
      <c r="L4857" s="60"/>
      <c r="M4857" s="55" t="s">
        <v>51</v>
      </c>
      <c r="N4857" s="60">
        <f t="shared" si="112"/>
        <v>362.40000000000003</v>
      </c>
      <c r="O4857" s="95">
        <v>46019</v>
      </c>
      <c r="P4857" s="72">
        <v>714442</v>
      </c>
      <c r="R4857" t="str">
        <f t="shared" si="116"/>
        <v>Dez/25</v>
      </c>
    </row>
    <row r="4858" spans="2:18" ht="15.75" customHeight="1">
      <c r="B4858" s="95">
        <v>46014</v>
      </c>
      <c r="C4858" s="55" t="s">
        <v>272</v>
      </c>
      <c r="D4858" s="55">
        <v>2025</v>
      </c>
      <c r="E4858" s="72">
        <v>3</v>
      </c>
      <c r="F4858" s="72" t="s">
        <v>304</v>
      </c>
      <c r="G4858" s="72" t="s">
        <v>96</v>
      </c>
      <c r="H4858" s="72" t="s">
        <v>570</v>
      </c>
      <c r="I4858" s="59" t="s">
        <v>42</v>
      </c>
      <c r="J4858" s="115">
        <v>19.68</v>
      </c>
      <c r="K4858" s="60">
        <f t="shared" si="115"/>
        <v>59.04</v>
      </c>
      <c r="L4858" s="60"/>
      <c r="M4858" s="55" t="s">
        <v>51</v>
      </c>
      <c r="N4858" s="60">
        <f t="shared" si="112"/>
        <v>59.04</v>
      </c>
      <c r="O4858" s="95">
        <v>46019</v>
      </c>
      <c r="P4858" s="72">
        <v>714442</v>
      </c>
      <c r="R4858" t="str">
        <f t="shared" si="116"/>
        <v>Dez/25</v>
      </c>
    </row>
    <row r="4859" spans="2:18" ht="15.75" customHeight="1">
      <c r="B4859" s="95">
        <v>46014</v>
      </c>
      <c r="C4859" s="55" t="s">
        <v>272</v>
      </c>
      <c r="D4859" s="55">
        <v>2025</v>
      </c>
      <c r="E4859" s="72">
        <v>3</v>
      </c>
      <c r="F4859" s="72" t="s">
        <v>305</v>
      </c>
      <c r="G4859" s="72" t="s">
        <v>96</v>
      </c>
      <c r="H4859" s="72" t="s">
        <v>570</v>
      </c>
      <c r="I4859" s="59" t="s">
        <v>42</v>
      </c>
      <c r="J4859" s="115">
        <v>18.66</v>
      </c>
      <c r="K4859" s="60">
        <f t="shared" si="115"/>
        <v>55.980000000000004</v>
      </c>
      <c r="L4859" s="60"/>
      <c r="M4859" s="55" t="s">
        <v>51</v>
      </c>
      <c r="N4859" s="60">
        <f t="shared" si="112"/>
        <v>55.980000000000004</v>
      </c>
      <c r="O4859" s="95">
        <v>46019</v>
      </c>
      <c r="P4859" s="72">
        <v>714442</v>
      </c>
      <c r="R4859" t="str">
        <f t="shared" si="116"/>
        <v>Dez/25</v>
      </c>
    </row>
    <row r="4860" spans="2:18" ht="15.75" customHeight="1">
      <c r="B4860" s="54">
        <v>46015</v>
      </c>
      <c r="C4860" s="55" t="s">
        <v>272</v>
      </c>
      <c r="D4860" s="55">
        <v>2025</v>
      </c>
      <c r="E4860" s="56">
        <v>1</v>
      </c>
      <c r="F4860" s="58" t="s">
        <v>811</v>
      </c>
      <c r="G4860" s="57" t="s">
        <v>108</v>
      </c>
      <c r="H4860" s="58" t="s">
        <v>812</v>
      </c>
      <c r="I4860" s="59" t="s">
        <v>42</v>
      </c>
      <c r="J4860" s="96">
        <v>800</v>
      </c>
      <c r="K4860" s="60">
        <f t="shared" si="115"/>
        <v>800</v>
      </c>
      <c r="L4860" s="60"/>
      <c r="M4860" s="55" t="s">
        <v>43</v>
      </c>
      <c r="N4860" s="60">
        <f t="shared" si="112"/>
        <v>800</v>
      </c>
      <c r="O4860" s="54">
        <v>46015</v>
      </c>
      <c r="P4860" s="97">
        <v>0</v>
      </c>
      <c r="R4860" t="str">
        <f t="shared" si="116"/>
        <v>Dez/25</v>
      </c>
    </row>
    <row r="4861" spans="2:18" ht="15.75" customHeight="1">
      <c r="B4861" s="95">
        <v>46015</v>
      </c>
      <c r="C4861" s="55" t="s">
        <v>272</v>
      </c>
      <c r="D4861" s="55">
        <v>2025</v>
      </c>
      <c r="E4861" s="72">
        <v>1</v>
      </c>
      <c r="F4861" s="72" t="s">
        <v>271</v>
      </c>
      <c r="G4861" s="72" t="s">
        <v>46</v>
      </c>
      <c r="H4861" s="72" t="s">
        <v>307</v>
      </c>
      <c r="I4861" s="72" t="s">
        <v>42</v>
      </c>
      <c r="J4861" s="115">
        <v>74</v>
      </c>
      <c r="K4861" s="60">
        <f t="shared" si="115"/>
        <v>74</v>
      </c>
      <c r="L4861" s="60"/>
      <c r="M4861" s="55" t="s">
        <v>43</v>
      </c>
      <c r="N4861" s="60">
        <f t="shared" si="112"/>
        <v>74</v>
      </c>
      <c r="O4861" s="95">
        <v>46015</v>
      </c>
      <c r="P4861" s="72">
        <v>0</v>
      </c>
      <c r="R4861" t="str">
        <f t="shared" si="116"/>
        <v>Dez/25</v>
      </c>
    </row>
    <row r="4862" spans="2:18" ht="15.75" customHeight="1">
      <c r="B4862" s="95">
        <v>46016</v>
      </c>
      <c r="C4862" s="55" t="s">
        <v>272</v>
      </c>
      <c r="D4862" s="55">
        <v>2025</v>
      </c>
      <c r="E4862" s="72">
        <v>24</v>
      </c>
      <c r="F4862" s="72" t="s">
        <v>384</v>
      </c>
      <c r="G4862" s="72" t="s">
        <v>96</v>
      </c>
      <c r="H4862" s="72" t="s">
        <v>1212</v>
      </c>
      <c r="I4862" s="72" t="s">
        <v>42</v>
      </c>
      <c r="J4862" s="115">
        <v>7</v>
      </c>
      <c r="K4862" s="60">
        <f t="shared" si="115"/>
        <v>168</v>
      </c>
      <c r="L4862" s="60"/>
      <c r="M4862" s="55" t="s">
        <v>43</v>
      </c>
      <c r="N4862" s="60">
        <f t="shared" si="112"/>
        <v>168</v>
      </c>
      <c r="O4862" s="95">
        <v>46016</v>
      </c>
      <c r="P4862" s="72">
        <v>0</v>
      </c>
      <c r="R4862" t="str">
        <f t="shared" si="116"/>
        <v>Dez/25</v>
      </c>
    </row>
    <row r="4863" spans="2:18" ht="15.75" customHeight="1">
      <c r="B4863" s="54">
        <v>46017</v>
      </c>
      <c r="C4863" s="55" t="s">
        <v>272</v>
      </c>
      <c r="D4863" s="55">
        <v>2025</v>
      </c>
      <c r="E4863" s="56">
        <v>1</v>
      </c>
      <c r="F4863" s="58" t="s">
        <v>1085</v>
      </c>
      <c r="G4863" s="57" t="s">
        <v>108</v>
      </c>
      <c r="H4863" s="58" t="s">
        <v>713</v>
      </c>
      <c r="I4863" s="59" t="s">
        <v>42</v>
      </c>
      <c r="J4863" s="96">
        <v>1700</v>
      </c>
      <c r="K4863" s="60">
        <f t="shared" si="115"/>
        <v>1700</v>
      </c>
      <c r="L4863" s="60"/>
      <c r="M4863" s="55" t="s">
        <v>43</v>
      </c>
      <c r="N4863" s="60">
        <f t="shared" si="112"/>
        <v>1700</v>
      </c>
      <c r="O4863" s="54">
        <v>46017</v>
      </c>
      <c r="P4863" s="97">
        <v>0</v>
      </c>
      <c r="R4863" t="str">
        <f t="shared" si="116"/>
        <v>Dez/25</v>
      </c>
    </row>
    <row r="4864" spans="2:18" ht="15.75" customHeight="1">
      <c r="B4864" s="95">
        <v>46017</v>
      </c>
      <c r="C4864" s="55" t="s">
        <v>272</v>
      </c>
      <c r="D4864" s="55">
        <v>2025</v>
      </c>
      <c r="E4864" s="72">
        <v>4.8</v>
      </c>
      <c r="F4864" s="72" t="s">
        <v>232</v>
      </c>
      <c r="G4864" s="72" t="s">
        <v>46</v>
      </c>
      <c r="H4864" s="72" t="s">
        <v>594</v>
      </c>
      <c r="I4864" s="72" t="s">
        <v>42</v>
      </c>
      <c r="J4864" s="115">
        <v>36.5</v>
      </c>
      <c r="K4864" s="60">
        <f t="shared" si="115"/>
        <v>175.2</v>
      </c>
      <c r="L4864" s="60"/>
      <c r="M4864" s="55" t="s">
        <v>51</v>
      </c>
      <c r="N4864" s="60">
        <f t="shared" si="112"/>
        <v>175.2</v>
      </c>
      <c r="O4864" s="95">
        <v>46024</v>
      </c>
      <c r="P4864" s="72">
        <v>1080650</v>
      </c>
      <c r="R4864" t="str">
        <f t="shared" si="116"/>
        <v>Dez/25</v>
      </c>
    </row>
    <row r="4865" spans="2:18" ht="15.75" customHeight="1">
      <c r="B4865" s="95">
        <v>46017</v>
      </c>
      <c r="C4865" s="55" t="s">
        <v>272</v>
      </c>
      <c r="D4865" s="55">
        <v>2025</v>
      </c>
      <c r="E4865" s="72">
        <v>9</v>
      </c>
      <c r="F4865" s="72" t="s">
        <v>81</v>
      </c>
      <c r="G4865" s="72" t="s">
        <v>77</v>
      </c>
      <c r="H4865" s="72" t="s">
        <v>78</v>
      </c>
      <c r="I4865" s="72" t="s">
        <v>42</v>
      </c>
      <c r="J4865" s="115">
        <v>510</v>
      </c>
      <c r="K4865" s="60">
        <f t="shared" si="115"/>
        <v>4590</v>
      </c>
      <c r="L4865" s="60"/>
      <c r="M4865" s="55" t="s">
        <v>43</v>
      </c>
      <c r="N4865" s="60">
        <f t="shared" si="112"/>
        <v>4590</v>
      </c>
      <c r="O4865" s="95">
        <v>46021</v>
      </c>
      <c r="P4865" s="72">
        <v>0</v>
      </c>
      <c r="R4865" t="str">
        <f t="shared" si="116"/>
        <v>Dez/25</v>
      </c>
    </row>
    <row r="4866" spans="2:18" ht="15.75" customHeight="1">
      <c r="B4866" s="95">
        <v>46017</v>
      </c>
      <c r="C4866" s="55" t="s">
        <v>272</v>
      </c>
      <c r="D4866" s="55">
        <v>2025</v>
      </c>
      <c r="E4866" s="72">
        <v>1</v>
      </c>
      <c r="F4866" s="72" t="s">
        <v>75</v>
      </c>
      <c r="G4866" s="72" t="s">
        <v>77</v>
      </c>
      <c r="H4866" s="72" t="s">
        <v>78</v>
      </c>
      <c r="I4866" s="72" t="s">
        <v>42</v>
      </c>
      <c r="J4866" s="115">
        <v>435</v>
      </c>
      <c r="K4866" s="60">
        <f t="shared" si="115"/>
        <v>435</v>
      </c>
      <c r="L4866" s="60"/>
      <c r="M4866" s="55" t="s">
        <v>43</v>
      </c>
      <c r="N4866" s="60">
        <f t="shared" si="112"/>
        <v>435</v>
      </c>
      <c r="O4866" s="95">
        <v>46021</v>
      </c>
      <c r="P4866" s="72">
        <v>0</v>
      </c>
      <c r="R4866" t="str">
        <f t="shared" si="116"/>
        <v>Dez/25</v>
      </c>
    </row>
    <row r="4867" spans="2:18" ht="15.75" customHeight="1">
      <c r="B4867" s="95">
        <v>46017</v>
      </c>
      <c r="C4867" s="55" t="s">
        <v>272</v>
      </c>
      <c r="D4867" s="55">
        <v>2025</v>
      </c>
      <c r="E4867" s="72">
        <v>48</v>
      </c>
      <c r="F4867" s="72" t="s">
        <v>384</v>
      </c>
      <c r="G4867" s="72" t="s">
        <v>96</v>
      </c>
      <c r="H4867" s="72" t="s">
        <v>1212</v>
      </c>
      <c r="I4867" s="72" t="s">
        <v>42</v>
      </c>
      <c r="J4867" s="115">
        <v>7</v>
      </c>
      <c r="K4867" s="60">
        <f t="shared" si="115"/>
        <v>336</v>
      </c>
      <c r="L4867" s="60"/>
      <c r="M4867" s="55" t="s">
        <v>43</v>
      </c>
      <c r="N4867" s="60">
        <f t="shared" si="112"/>
        <v>336</v>
      </c>
      <c r="O4867" s="95">
        <v>46017</v>
      </c>
      <c r="P4867" s="72">
        <v>0</v>
      </c>
      <c r="R4867" t="str">
        <f t="shared" ref="R4867:R4930" si="117">IF(B4867="","",PROPER(TEXT(B4867,"mmm/aa")))</f>
        <v>Dez/25</v>
      </c>
    </row>
    <row r="4868" spans="2:18" ht="15.75" customHeight="1">
      <c r="B4868" s="95">
        <v>46018</v>
      </c>
      <c r="C4868" s="55" t="s">
        <v>272</v>
      </c>
      <c r="D4868" s="55">
        <v>2025</v>
      </c>
      <c r="E4868" s="72">
        <v>1</v>
      </c>
      <c r="F4868" s="72" t="s">
        <v>859</v>
      </c>
      <c r="G4868" s="72" t="s">
        <v>40</v>
      </c>
      <c r="H4868" s="72" t="s">
        <v>307</v>
      </c>
      <c r="I4868" s="72" t="s">
        <v>42</v>
      </c>
      <c r="J4868" s="115">
        <v>160</v>
      </c>
      <c r="K4868" s="60">
        <f t="shared" si="115"/>
        <v>160</v>
      </c>
      <c r="L4868" s="60"/>
      <c r="M4868" s="55" t="s">
        <v>43</v>
      </c>
      <c r="N4868" s="60">
        <f t="shared" si="112"/>
        <v>160</v>
      </c>
      <c r="O4868" s="95">
        <v>46018</v>
      </c>
      <c r="P4868" s="72">
        <v>0</v>
      </c>
      <c r="R4868" t="str">
        <f t="shared" si="117"/>
        <v>Dez/25</v>
      </c>
    </row>
    <row r="4869" spans="2:18" ht="15.75" customHeight="1">
      <c r="B4869" s="95">
        <v>46018</v>
      </c>
      <c r="C4869" s="55" t="s">
        <v>272</v>
      </c>
      <c r="D4869" s="55">
        <v>2025</v>
      </c>
      <c r="E4869" s="72">
        <v>1</v>
      </c>
      <c r="F4869" s="72" t="s">
        <v>807</v>
      </c>
      <c r="G4869" s="72" t="s">
        <v>104</v>
      </c>
      <c r="H4869" s="72" t="s">
        <v>1347</v>
      </c>
      <c r="I4869" s="72" t="s">
        <v>42</v>
      </c>
      <c r="J4869" s="115">
        <v>3200</v>
      </c>
      <c r="K4869" s="60">
        <f t="shared" si="115"/>
        <v>3200</v>
      </c>
      <c r="L4869" s="60"/>
      <c r="M4869" s="55" t="s">
        <v>43</v>
      </c>
      <c r="N4869" s="60">
        <f t="shared" si="112"/>
        <v>3200</v>
      </c>
      <c r="O4869" s="95">
        <v>46018</v>
      </c>
      <c r="P4869" s="72">
        <v>0</v>
      </c>
      <c r="R4869" t="str">
        <f t="shared" si="117"/>
        <v>Dez/25</v>
      </c>
    </row>
    <row r="4870" spans="2:18" ht="15.75" customHeight="1">
      <c r="B4870" s="87">
        <v>46018</v>
      </c>
      <c r="C4870" s="55" t="s">
        <v>272</v>
      </c>
      <c r="D4870" s="55">
        <v>2025</v>
      </c>
      <c r="E4870" s="72">
        <v>9</v>
      </c>
      <c r="F4870" s="58" t="s">
        <v>64</v>
      </c>
      <c r="G4870" s="57" t="s">
        <v>46</v>
      </c>
      <c r="H4870" s="58" t="s">
        <v>65</v>
      </c>
      <c r="I4870" s="59" t="s">
        <v>42</v>
      </c>
      <c r="J4870" s="96">
        <v>32.99</v>
      </c>
      <c r="K4870" s="60">
        <f t="shared" si="115"/>
        <v>296.91000000000003</v>
      </c>
      <c r="L4870" s="60"/>
      <c r="M4870" s="55"/>
      <c r="N4870" s="60">
        <f t="shared" si="112"/>
        <v>296.91000000000003</v>
      </c>
      <c r="O4870" s="95"/>
      <c r="P4870" s="72">
        <v>27439</v>
      </c>
      <c r="R4870" t="str">
        <f t="shared" si="117"/>
        <v>Dez/25</v>
      </c>
    </row>
    <row r="4871" spans="2:18" ht="15.75" customHeight="1">
      <c r="B4871" s="87">
        <v>46018</v>
      </c>
      <c r="C4871" s="55" t="s">
        <v>272</v>
      </c>
      <c r="D4871" s="55">
        <v>2025</v>
      </c>
      <c r="E4871" s="72">
        <v>4</v>
      </c>
      <c r="F4871" s="58" t="s">
        <v>66</v>
      </c>
      <c r="G4871" s="57" t="s">
        <v>46</v>
      </c>
      <c r="H4871" s="58" t="s">
        <v>65</v>
      </c>
      <c r="I4871" s="59" t="s">
        <v>42</v>
      </c>
      <c r="J4871" s="96">
        <v>27.99</v>
      </c>
      <c r="K4871" s="60">
        <f t="shared" si="115"/>
        <v>111.96</v>
      </c>
      <c r="L4871" s="60"/>
      <c r="M4871" s="55"/>
      <c r="N4871" s="60">
        <f t="shared" si="112"/>
        <v>111.96</v>
      </c>
      <c r="O4871" s="95"/>
      <c r="P4871" s="72">
        <v>27439</v>
      </c>
      <c r="R4871" t="str">
        <f t="shared" si="117"/>
        <v>Dez/25</v>
      </c>
    </row>
    <row r="4872" spans="2:18" ht="15.75" customHeight="1">
      <c r="B4872" s="87">
        <v>46018</v>
      </c>
      <c r="C4872" s="55" t="s">
        <v>272</v>
      </c>
      <c r="D4872" s="55">
        <v>2025</v>
      </c>
      <c r="E4872" s="72">
        <v>4</v>
      </c>
      <c r="F4872" s="58" t="s">
        <v>1201</v>
      </c>
      <c r="G4872" s="57" t="s">
        <v>46</v>
      </c>
      <c r="H4872" s="58" t="s">
        <v>65</v>
      </c>
      <c r="I4872" s="59" t="s">
        <v>42</v>
      </c>
      <c r="J4872" s="96">
        <v>29.99</v>
      </c>
      <c r="K4872" s="60">
        <f t="shared" si="115"/>
        <v>119.96</v>
      </c>
      <c r="L4872" s="60"/>
      <c r="M4872" s="55"/>
      <c r="N4872" s="60">
        <f t="shared" si="112"/>
        <v>119.96</v>
      </c>
      <c r="O4872" s="95"/>
      <c r="P4872" s="72">
        <v>27459</v>
      </c>
      <c r="R4872" t="str">
        <f t="shared" si="117"/>
        <v>Dez/25</v>
      </c>
    </row>
    <row r="4873" spans="2:18" ht="15.75" customHeight="1">
      <c r="B4873" s="87">
        <v>46018</v>
      </c>
      <c r="C4873" s="55" t="s">
        <v>272</v>
      </c>
      <c r="D4873" s="55">
        <v>2025</v>
      </c>
      <c r="E4873" s="72">
        <v>6</v>
      </c>
      <c r="F4873" s="58" t="s">
        <v>64</v>
      </c>
      <c r="G4873" s="57" t="s">
        <v>46</v>
      </c>
      <c r="H4873" s="58" t="s">
        <v>65</v>
      </c>
      <c r="I4873" s="59" t="s">
        <v>42</v>
      </c>
      <c r="J4873" s="96">
        <v>32.99</v>
      </c>
      <c r="K4873" s="60">
        <f t="shared" si="115"/>
        <v>197.94</v>
      </c>
      <c r="L4873" s="60"/>
      <c r="M4873" s="55"/>
      <c r="N4873" s="60">
        <f t="shared" si="112"/>
        <v>197.94</v>
      </c>
      <c r="O4873" s="95"/>
      <c r="P4873" s="72"/>
      <c r="R4873" t="str">
        <f t="shared" si="117"/>
        <v>Dez/25</v>
      </c>
    </row>
    <row r="4874" spans="2:18" ht="15.75" customHeight="1">
      <c r="B4874" s="95">
        <v>46023</v>
      </c>
      <c r="C4874" s="55" t="s">
        <v>19</v>
      </c>
      <c r="D4874" s="55">
        <v>2026</v>
      </c>
      <c r="E4874" s="56">
        <v>1</v>
      </c>
      <c r="F4874" s="51" t="s">
        <v>274</v>
      </c>
      <c r="G4874" s="45" t="s">
        <v>57</v>
      </c>
      <c r="H4874" s="51" t="s">
        <v>274</v>
      </c>
      <c r="I4874" s="46" t="s">
        <v>74</v>
      </c>
      <c r="J4874" s="66">
        <v>168.99</v>
      </c>
      <c r="K4874" s="60">
        <f>J4874</f>
        <v>168.99</v>
      </c>
      <c r="L4874" s="60">
        <v>0</v>
      </c>
      <c r="M4874" s="55"/>
      <c r="N4874" s="60">
        <f t="shared" si="112"/>
        <v>168.99</v>
      </c>
      <c r="O4874" s="95"/>
      <c r="P4874" s="72"/>
      <c r="R4874" t="str">
        <f t="shared" si="117"/>
        <v>Jan/26</v>
      </c>
    </row>
    <row r="4875" spans="2:18" ht="15.75" customHeight="1">
      <c r="B4875" s="95">
        <v>46023</v>
      </c>
      <c r="C4875" s="55" t="s">
        <v>19</v>
      </c>
      <c r="D4875" s="55">
        <v>2026</v>
      </c>
      <c r="E4875" s="56">
        <v>1</v>
      </c>
      <c r="F4875" s="51" t="s">
        <v>707</v>
      </c>
      <c r="G4875" s="45" t="s">
        <v>107</v>
      </c>
      <c r="H4875" s="51" t="s">
        <v>212</v>
      </c>
      <c r="I4875" s="46" t="s">
        <v>74</v>
      </c>
      <c r="J4875" s="66">
        <v>7300</v>
      </c>
      <c r="K4875" s="60">
        <f t="shared" ref="K4875:K5129" si="118">E4875*J4875</f>
        <v>7300</v>
      </c>
      <c r="L4875" s="60">
        <v>0</v>
      </c>
      <c r="M4875" s="55"/>
      <c r="N4875" s="60">
        <f t="shared" si="112"/>
        <v>7300</v>
      </c>
      <c r="O4875" s="95"/>
      <c r="P4875" s="72"/>
      <c r="R4875" t="str">
        <f t="shared" si="117"/>
        <v>Jan/26</v>
      </c>
    </row>
    <row r="4876" spans="2:18" ht="15.75" customHeight="1">
      <c r="B4876" s="95">
        <v>46023</v>
      </c>
      <c r="C4876" s="55" t="s">
        <v>19</v>
      </c>
      <c r="D4876" s="55">
        <v>2026</v>
      </c>
      <c r="E4876" s="56">
        <v>1</v>
      </c>
      <c r="F4876" s="51" t="s">
        <v>277</v>
      </c>
      <c r="G4876" s="45" t="s">
        <v>105</v>
      </c>
      <c r="H4876" s="45" t="s">
        <v>278</v>
      </c>
      <c r="I4876" s="46" t="s">
        <v>74</v>
      </c>
      <c r="J4876" s="47">
        <v>10000</v>
      </c>
      <c r="K4876" s="60">
        <f t="shared" si="118"/>
        <v>10000</v>
      </c>
      <c r="L4876" s="60">
        <v>0</v>
      </c>
      <c r="M4876" s="55"/>
      <c r="N4876" s="60">
        <f t="shared" si="112"/>
        <v>10000</v>
      </c>
      <c r="O4876" s="95"/>
      <c r="P4876" s="72"/>
      <c r="R4876" t="str">
        <f t="shared" si="117"/>
        <v>Jan/26</v>
      </c>
    </row>
    <row r="4877" spans="2:18" ht="15.75" customHeight="1">
      <c r="B4877" s="95">
        <v>46023</v>
      </c>
      <c r="C4877" s="55" t="s">
        <v>19</v>
      </c>
      <c r="D4877" s="55">
        <v>2026</v>
      </c>
      <c r="E4877" s="56">
        <v>1</v>
      </c>
      <c r="F4877" s="51" t="s">
        <v>279</v>
      </c>
      <c r="G4877" s="11" t="s">
        <v>105</v>
      </c>
      <c r="H4877" s="51" t="s">
        <v>278</v>
      </c>
      <c r="I4877" s="46" t="s">
        <v>74</v>
      </c>
      <c r="J4877" s="47">
        <v>4000</v>
      </c>
      <c r="K4877" s="60">
        <f t="shared" si="118"/>
        <v>4000</v>
      </c>
      <c r="L4877" s="60">
        <v>0</v>
      </c>
      <c r="M4877" s="55"/>
      <c r="N4877" s="60">
        <f t="shared" si="112"/>
        <v>4000</v>
      </c>
      <c r="O4877" s="95"/>
      <c r="P4877" s="72"/>
      <c r="R4877" t="str">
        <f t="shared" si="117"/>
        <v>Jan/26</v>
      </c>
    </row>
    <row r="4878" spans="2:18" ht="15.75" customHeight="1">
      <c r="B4878" s="95">
        <v>46023</v>
      </c>
      <c r="C4878" s="55" t="s">
        <v>19</v>
      </c>
      <c r="D4878" s="55">
        <v>2026</v>
      </c>
      <c r="E4878" s="56">
        <v>1</v>
      </c>
      <c r="F4878" s="51" t="s">
        <v>281</v>
      </c>
      <c r="G4878" s="11" t="s">
        <v>104</v>
      </c>
      <c r="H4878" s="51" t="s">
        <v>113</v>
      </c>
      <c r="I4878" s="46" t="s">
        <v>55</v>
      </c>
      <c r="J4878" s="66">
        <v>2350</v>
      </c>
      <c r="K4878" s="60">
        <f t="shared" si="118"/>
        <v>2350</v>
      </c>
      <c r="L4878" s="60">
        <v>0</v>
      </c>
      <c r="M4878" s="55"/>
      <c r="N4878" s="60">
        <f t="shared" si="112"/>
        <v>2350</v>
      </c>
      <c r="O4878" s="95"/>
      <c r="P4878" s="72"/>
      <c r="R4878" t="str">
        <f t="shared" si="117"/>
        <v>Jan/26</v>
      </c>
    </row>
    <row r="4879" spans="2:18" ht="15.75" customHeight="1">
      <c r="B4879" s="95">
        <v>46023</v>
      </c>
      <c r="C4879" s="55" t="s">
        <v>19</v>
      </c>
      <c r="D4879" s="55">
        <v>2026</v>
      </c>
      <c r="E4879" s="56">
        <v>1</v>
      </c>
      <c r="F4879" s="51" t="s">
        <v>282</v>
      </c>
      <c r="G4879" s="45" t="s">
        <v>104</v>
      </c>
      <c r="H4879" s="51" t="s">
        <v>113</v>
      </c>
      <c r="I4879" s="46" t="s">
        <v>55</v>
      </c>
      <c r="J4879" s="66">
        <v>2700</v>
      </c>
      <c r="K4879" s="60">
        <f t="shared" si="118"/>
        <v>2700</v>
      </c>
      <c r="L4879" s="60">
        <v>0</v>
      </c>
      <c r="M4879" s="55"/>
      <c r="N4879" s="60">
        <f t="shared" si="112"/>
        <v>2700</v>
      </c>
      <c r="O4879" s="95"/>
      <c r="P4879" s="72"/>
      <c r="R4879" t="str">
        <f t="shared" si="117"/>
        <v>Jan/26</v>
      </c>
    </row>
    <row r="4880" spans="2:18" ht="15.75" customHeight="1">
      <c r="B4880" s="95">
        <v>46023</v>
      </c>
      <c r="C4880" s="55" t="s">
        <v>19</v>
      </c>
      <c r="D4880" s="55">
        <v>2026</v>
      </c>
      <c r="E4880" s="56">
        <v>1</v>
      </c>
      <c r="F4880" s="51" t="s">
        <v>1107</v>
      </c>
      <c r="G4880" s="45" t="s">
        <v>104</v>
      </c>
      <c r="H4880" s="51" t="s">
        <v>116</v>
      </c>
      <c r="I4880" s="46" t="s">
        <v>55</v>
      </c>
      <c r="J4880" s="66">
        <v>2300</v>
      </c>
      <c r="K4880" s="60">
        <f t="shared" si="118"/>
        <v>2300</v>
      </c>
      <c r="L4880" s="60">
        <v>0</v>
      </c>
      <c r="M4880" s="55"/>
      <c r="N4880" s="60">
        <f t="shared" si="112"/>
        <v>2300</v>
      </c>
      <c r="O4880" s="95"/>
      <c r="P4880" s="72"/>
      <c r="R4880" t="str">
        <f t="shared" si="117"/>
        <v>Jan/26</v>
      </c>
    </row>
    <row r="4881" spans="2:18" ht="15.75" customHeight="1">
      <c r="B4881" s="95">
        <v>46023</v>
      </c>
      <c r="C4881" s="55" t="s">
        <v>19</v>
      </c>
      <c r="D4881" s="55">
        <v>2026</v>
      </c>
      <c r="E4881" s="56">
        <v>1</v>
      </c>
      <c r="F4881" s="45" t="s">
        <v>285</v>
      </c>
      <c r="G4881" s="45" t="s">
        <v>104</v>
      </c>
      <c r="H4881" s="51" t="s">
        <v>113</v>
      </c>
      <c r="I4881" s="46" t="s">
        <v>55</v>
      </c>
      <c r="J4881" s="66">
        <v>2300</v>
      </c>
      <c r="K4881" s="60">
        <f t="shared" si="118"/>
        <v>2300</v>
      </c>
      <c r="L4881" s="60">
        <v>0</v>
      </c>
      <c r="M4881" s="55"/>
      <c r="N4881" s="60">
        <f t="shared" si="112"/>
        <v>2300</v>
      </c>
      <c r="O4881" s="95"/>
      <c r="P4881" s="72"/>
      <c r="R4881" t="str">
        <f t="shared" si="117"/>
        <v>Jan/26</v>
      </c>
    </row>
    <row r="4882" spans="2:18" ht="15.75" customHeight="1">
      <c r="B4882" s="95">
        <v>46023</v>
      </c>
      <c r="C4882" s="55" t="s">
        <v>19</v>
      </c>
      <c r="D4882" s="55">
        <v>2026</v>
      </c>
      <c r="E4882" s="56">
        <v>1</v>
      </c>
      <c r="F4882" s="45" t="s">
        <v>708</v>
      </c>
      <c r="G4882" s="45" t="s">
        <v>104</v>
      </c>
      <c r="H4882" s="51" t="s">
        <v>113</v>
      </c>
      <c r="I4882" s="46" t="s">
        <v>55</v>
      </c>
      <c r="J4882" s="66">
        <v>2300</v>
      </c>
      <c r="K4882" s="60">
        <f t="shared" si="118"/>
        <v>2300</v>
      </c>
      <c r="L4882" s="60">
        <v>0</v>
      </c>
      <c r="M4882" s="55"/>
      <c r="N4882" s="60">
        <f t="shared" si="112"/>
        <v>2300</v>
      </c>
      <c r="O4882" s="95"/>
      <c r="P4882" s="72"/>
      <c r="R4882" t="str">
        <f t="shared" si="117"/>
        <v>Jan/26</v>
      </c>
    </row>
    <row r="4883" spans="2:18" ht="15.75" customHeight="1">
      <c r="B4883" s="95">
        <v>46023</v>
      </c>
      <c r="C4883" s="55" t="s">
        <v>19</v>
      </c>
      <c r="D4883" s="55">
        <v>2026</v>
      </c>
      <c r="E4883" s="56">
        <v>1</v>
      </c>
      <c r="F4883" s="57" t="s">
        <v>290</v>
      </c>
      <c r="G4883" s="58" t="s">
        <v>57</v>
      </c>
      <c r="H4883" s="57" t="s">
        <v>58</v>
      </c>
      <c r="I4883" s="59" t="s">
        <v>55</v>
      </c>
      <c r="J4883" s="60">
        <v>1960</v>
      </c>
      <c r="K4883" s="60">
        <f t="shared" si="118"/>
        <v>1960</v>
      </c>
      <c r="L4883" s="60">
        <v>0</v>
      </c>
      <c r="M4883" s="55"/>
      <c r="N4883" s="60">
        <f t="shared" si="112"/>
        <v>1960</v>
      </c>
      <c r="O4883" s="95"/>
      <c r="P4883" s="72"/>
      <c r="R4883" t="str">
        <f t="shared" si="117"/>
        <v>Jan/26</v>
      </c>
    </row>
    <row r="4884" spans="2:18" ht="15.75" customHeight="1">
      <c r="B4884" s="95">
        <v>46023</v>
      </c>
      <c r="C4884" s="55" t="s">
        <v>19</v>
      </c>
      <c r="D4884" s="55">
        <v>2026</v>
      </c>
      <c r="E4884" s="56">
        <v>1</v>
      </c>
      <c r="F4884" s="51" t="s">
        <v>101</v>
      </c>
      <c r="G4884" s="45" t="s">
        <v>101</v>
      </c>
      <c r="H4884" s="51" t="s">
        <v>293</v>
      </c>
      <c r="I4884" s="46" t="s">
        <v>55</v>
      </c>
      <c r="J4884" s="66">
        <v>10400</v>
      </c>
      <c r="K4884" s="60">
        <f t="shared" si="118"/>
        <v>10400</v>
      </c>
      <c r="L4884" s="60">
        <v>0</v>
      </c>
      <c r="M4884" s="55"/>
      <c r="N4884" s="60">
        <f t="shared" si="112"/>
        <v>10400</v>
      </c>
      <c r="O4884" s="95"/>
      <c r="P4884" s="72"/>
      <c r="R4884" t="str">
        <f t="shared" si="117"/>
        <v>Jan/26</v>
      </c>
    </row>
    <row r="4885" spans="2:18" ht="15.75" customHeight="1">
      <c r="B4885" s="95">
        <v>46023</v>
      </c>
      <c r="C4885" s="55" t="s">
        <v>19</v>
      </c>
      <c r="D4885" s="55">
        <v>2026</v>
      </c>
      <c r="E4885" s="56">
        <v>1</v>
      </c>
      <c r="F4885" s="45" t="s">
        <v>48</v>
      </c>
      <c r="G4885" s="51" t="s">
        <v>49</v>
      </c>
      <c r="H4885" s="45" t="s">
        <v>50</v>
      </c>
      <c r="I4885" s="46" t="s">
        <v>55</v>
      </c>
      <c r="J4885" s="47">
        <v>20000</v>
      </c>
      <c r="K4885" s="60">
        <f t="shared" si="118"/>
        <v>20000</v>
      </c>
      <c r="L4885" s="60">
        <v>0</v>
      </c>
      <c r="M4885" s="55"/>
      <c r="N4885" s="60">
        <f t="shared" si="112"/>
        <v>20000</v>
      </c>
      <c r="O4885" s="95"/>
      <c r="P4885" s="72"/>
      <c r="R4885" t="str">
        <f t="shared" si="117"/>
        <v>Jan/26</v>
      </c>
    </row>
    <row r="4886" spans="2:18" ht="15.75" customHeight="1">
      <c r="B4886" s="95">
        <v>46023</v>
      </c>
      <c r="C4886" s="55" t="s">
        <v>19</v>
      </c>
      <c r="D4886" s="55">
        <v>2026</v>
      </c>
      <c r="E4886" s="56">
        <v>1</v>
      </c>
      <c r="F4886" s="51" t="s">
        <v>370</v>
      </c>
      <c r="G4886" s="45" t="s">
        <v>57</v>
      </c>
      <c r="H4886" s="51" t="s">
        <v>371</v>
      </c>
      <c r="I4886" s="46" t="s">
        <v>74</v>
      </c>
      <c r="J4886" s="66">
        <v>400</v>
      </c>
      <c r="K4886" s="60">
        <f t="shared" si="118"/>
        <v>400</v>
      </c>
      <c r="L4886" s="60">
        <v>0</v>
      </c>
      <c r="M4886" s="55"/>
      <c r="N4886" s="60">
        <f t="shared" si="112"/>
        <v>400</v>
      </c>
      <c r="O4886" s="95"/>
      <c r="P4886" s="72"/>
      <c r="R4886" t="str">
        <f t="shared" si="117"/>
        <v>Jan/26</v>
      </c>
    </row>
    <row r="4887" spans="2:18" ht="15.75" customHeight="1">
      <c r="B4887" s="95">
        <v>46023</v>
      </c>
      <c r="C4887" s="55" t="s">
        <v>19</v>
      </c>
      <c r="D4887" s="55">
        <v>2026</v>
      </c>
      <c r="E4887" s="56">
        <v>1</v>
      </c>
      <c r="F4887" s="51" t="s">
        <v>217</v>
      </c>
      <c r="G4887" s="45" t="s">
        <v>57</v>
      </c>
      <c r="H4887" s="51" t="s">
        <v>617</v>
      </c>
      <c r="I4887" s="46" t="s">
        <v>74</v>
      </c>
      <c r="J4887" s="66">
        <v>240</v>
      </c>
      <c r="K4887" s="60">
        <f t="shared" si="118"/>
        <v>240</v>
      </c>
      <c r="L4887" s="60">
        <v>0</v>
      </c>
      <c r="M4887" s="55"/>
      <c r="N4887" s="60">
        <f t="shared" si="112"/>
        <v>240</v>
      </c>
      <c r="O4887" s="95"/>
      <c r="P4887" s="72"/>
      <c r="R4887" t="str">
        <f t="shared" si="117"/>
        <v>Jan/26</v>
      </c>
    </row>
    <row r="4888" spans="2:18" ht="15.75" customHeight="1">
      <c r="B4888" s="95">
        <v>46023</v>
      </c>
      <c r="C4888" s="55" t="s">
        <v>19</v>
      </c>
      <c r="D4888" s="55">
        <v>2026</v>
      </c>
      <c r="E4888" s="56">
        <v>1</v>
      </c>
      <c r="F4888" s="45" t="s">
        <v>73</v>
      </c>
      <c r="G4888" s="45" t="s">
        <v>40</v>
      </c>
      <c r="H4888" s="45" t="s">
        <v>73</v>
      </c>
      <c r="I4888" s="46" t="s">
        <v>74</v>
      </c>
      <c r="J4888" s="47">
        <v>528</v>
      </c>
      <c r="K4888" s="60">
        <f t="shared" si="118"/>
        <v>528</v>
      </c>
      <c r="L4888" s="60">
        <v>0</v>
      </c>
      <c r="M4888" s="55"/>
      <c r="N4888" s="60">
        <f t="shared" si="112"/>
        <v>528</v>
      </c>
      <c r="O4888" s="95"/>
      <c r="P4888" s="72"/>
      <c r="R4888" t="str">
        <f t="shared" si="117"/>
        <v>Jan/26</v>
      </c>
    </row>
    <row r="4889" spans="2:18" ht="15.75" customHeight="1">
      <c r="B4889" s="95">
        <v>46023</v>
      </c>
      <c r="C4889" s="55" t="s">
        <v>19</v>
      </c>
      <c r="D4889" s="55">
        <v>2026</v>
      </c>
      <c r="E4889" s="56">
        <v>1</v>
      </c>
      <c r="F4889" s="45" t="s">
        <v>162</v>
      </c>
      <c r="G4889" s="45" t="s">
        <v>57</v>
      </c>
      <c r="H4889" s="45" t="s">
        <v>163</v>
      </c>
      <c r="I4889" s="46" t="s">
        <v>74</v>
      </c>
      <c r="J4889" s="47">
        <v>1050</v>
      </c>
      <c r="K4889" s="60">
        <f t="shared" si="118"/>
        <v>1050</v>
      </c>
      <c r="L4889" s="60">
        <v>0</v>
      </c>
      <c r="M4889" s="55"/>
      <c r="N4889" s="60">
        <f t="shared" si="112"/>
        <v>1050</v>
      </c>
      <c r="O4889" s="95"/>
      <c r="P4889" s="72"/>
      <c r="R4889" t="str">
        <f t="shared" si="117"/>
        <v>Jan/26</v>
      </c>
    </row>
    <row r="4890" spans="2:18" ht="15.75" customHeight="1">
      <c r="B4890" s="95">
        <v>46023</v>
      </c>
      <c r="C4890" s="55" t="s">
        <v>19</v>
      </c>
      <c r="D4890" s="55">
        <v>2026</v>
      </c>
      <c r="E4890" s="56">
        <v>1</v>
      </c>
      <c r="F4890" s="51" t="s">
        <v>709</v>
      </c>
      <c r="G4890" s="45" t="s">
        <v>104</v>
      </c>
      <c r="H4890" s="45" t="s">
        <v>116</v>
      </c>
      <c r="I4890" s="46" t="s">
        <v>74</v>
      </c>
      <c r="J4890" s="47">
        <v>2640</v>
      </c>
      <c r="K4890" s="60">
        <f t="shared" si="118"/>
        <v>2640</v>
      </c>
      <c r="L4890" s="60">
        <v>0</v>
      </c>
      <c r="M4890" s="55"/>
      <c r="N4890" s="60">
        <f t="shared" si="112"/>
        <v>2640</v>
      </c>
      <c r="O4890" s="95"/>
      <c r="P4890" s="72"/>
      <c r="R4890" t="str">
        <f t="shared" si="117"/>
        <v>Jan/26</v>
      </c>
    </row>
    <row r="4891" spans="2:18" ht="15.75" customHeight="1">
      <c r="B4891" s="95">
        <v>46023</v>
      </c>
      <c r="C4891" s="55" t="s">
        <v>19</v>
      </c>
      <c r="D4891" s="55">
        <v>2026</v>
      </c>
      <c r="E4891" s="56">
        <v>1</v>
      </c>
      <c r="F4891" s="45" t="s">
        <v>472</v>
      </c>
      <c r="G4891" s="45" t="s">
        <v>104</v>
      </c>
      <c r="H4891" s="45" t="s">
        <v>50</v>
      </c>
      <c r="I4891" s="46" t="s">
        <v>74</v>
      </c>
      <c r="J4891" s="47">
        <v>80</v>
      </c>
      <c r="K4891" s="60">
        <f t="shared" si="118"/>
        <v>80</v>
      </c>
      <c r="L4891" s="60">
        <v>0</v>
      </c>
      <c r="M4891" s="55"/>
      <c r="N4891" s="60">
        <f t="shared" si="112"/>
        <v>80</v>
      </c>
      <c r="O4891" s="95"/>
      <c r="P4891" s="72"/>
      <c r="R4891" t="str">
        <f t="shared" si="117"/>
        <v>Jan/26</v>
      </c>
    </row>
    <row r="4892" spans="2:18" ht="15.75" customHeight="1">
      <c r="B4892" s="95">
        <v>46023</v>
      </c>
      <c r="C4892" s="55" t="s">
        <v>19</v>
      </c>
      <c r="D4892" s="55">
        <v>2026</v>
      </c>
      <c r="E4892" s="56">
        <v>1</v>
      </c>
      <c r="F4892" s="45" t="s">
        <v>474</v>
      </c>
      <c r="G4892" s="45" t="s">
        <v>104</v>
      </c>
      <c r="H4892" s="45" t="s">
        <v>50</v>
      </c>
      <c r="I4892" s="46" t="s">
        <v>74</v>
      </c>
      <c r="J4892" s="47">
        <v>80</v>
      </c>
      <c r="K4892" s="60">
        <f t="shared" si="118"/>
        <v>80</v>
      </c>
      <c r="L4892" s="60">
        <v>0</v>
      </c>
      <c r="M4892" s="55"/>
      <c r="N4892" s="60">
        <f t="shared" si="112"/>
        <v>80</v>
      </c>
      <c r="O4892" s="95"/>
      <c r="P4892" s="72"/>
      <c r="R4892" t="str">
        <f t="shared" si="117"/>
        <v>Jan/26</v>
      </c>
    </row>
    <row r="4893" spans="2:18" ht="15.75" customHeight="1">
      <c r="B4893" s="95">
        <v>46023</v>
      </c>
      <c r="C4893" s="55" t="s">
        <v>19</v>
      </c>
      <c r="D4893" s="55">
        <v>2026</v>
      </c>
      <c r="E4893" s="56">
        <v>1</v>
      </c>
      <c r="F4893" s="57" t="s">
        <v>476</v>
      </c>
      <c r="G4893" s="57" t="s">
        <v>61</v>
      </c>
      <c r="H4893" s="57" t="s">
        <v>335</v>
      </c>
      <c r="I4893" s="59" t="s">
        <v>74</v>
      </c>
      <c r="J4893" s="60">
        <v>200</v>
      </c>
      <c r="K4893" s="60">
        <f t="shared" si="118"/>
        <v>200</v>
      </c>
      <c r="L4893" s="60">
        <v>0</v>
      </c>
      <c r="M4893" s="55"/>
      <c r="N4893" s="60">
        <f t="shared" si="112"/>
        <v>200</v>
      </c>
      <c r="O4893" s="95"/>
      <c r="P4893" s="72"/>
      <c r="R4893" t="str">
        <f t="shared" si="117"/>
        <v>Jan/26</v>
      </c>
    </row>
    <row r="4894" spans="2:18" ht="15.75" customHeight="1">
      <c r="B4894" s="95">
        <v>46023</v>
      </c>
      <c r="C4894" s="55" t="s">
        <v>19</v>
      </c>
      <c r="D4894" s="55">
        <v>2026</v>
      </c>
      <c r="E4894" s="56">
        <v>1</v>
      </c>
      <c r="F4894" s="45" t="s">
        <v>63</v>
      </c>
      <c r="G4894" s="45" t="s">
        <v>49</v>
      </c>
      <c r="H4894" s="45" t="s">
        <v>50</v>
      </c>
      <c r="I4894" s="46" t="s">
        <v>55</v>
      </c>
      <c r="J4894" s="47">
        <v>1100</v>
      </c>
      <c r="K4894" s="60">
        <f t="shared" si="118"/>
        <v>1100</v>
      </c>
      <c r="L4894" s="60">
        <v>0</v>
      </c>
      <c r="M4894" s="55"/>
      <c r="N4894" s="60">
        <f t="shared" si="112"/>
        <v>1100</v>
      </c>
      <c r="O4894" s="95"/>
      <c r="P4894" s="72"/>
      <c r="R4894" t="str">
        <f t="shared" si="117"/>
        <v>Jan/26</v>
      </c>
    </row>
    <row r="4895" spans="2:18" ht="15.75" customHeight="1">
      <c r="B4895" s="95">
        <v>46023</v>
      </c>
      <c r="C4895" s="55" t="s">
        <v>19</v>
      </c>
      <c r="D4895" s="55">
        <v>2026</v>
      </c>
      <c r="E4895" s="56">
        <v>1</v>
      </c>
      <c r="F4895" s="58" t="s">
        <v>59</v>
      </c>
      <c r="G4895" s="57" t="s">
        <v>49</v>
      </c>
      <c r="H4895" s="58" t="s">
        <v>59</v>
      </c>
      <c r="I4895" s="59" t="s">
        <v>55</v>
      </c>
      <c r="J4895" s="96">
        <v>1000</v>
      </c>
      <c r="K4895" s="60">
        <f t="shared" si="118"/>
        <v>1000</v>
      </c>
      <c r="L4895" s="60">
        <v>0</v>
      </c>
      <c r="M4895" s="55"/>
      <c r="N4895" s="60">
        <f t="shared" si="112"/>
        <v>1000</v>
      </c>
      <c r="O4895" s="95"/>
      <c r="P4895" s="72"/>
      <c r="R4895" t="str">
        <f t="shared" si="117"/>
        <v>Jan/26</v>
      </c>
    </row>
    <row r="4896" spans="2:18" ht="15.75" customHeight="1">
      <c r="B4896" s="95">
        <v>46023</v>
      </c>
      <c r="C4896" s="55" t="s">
        <v>19</v>
      </c>
      <c r="D4896" s="55">
        <v>2026</v>
      </c>
      <c r="E4896" s="56">
        <v>1</v>
      </c>
      <c r="F4896" s="45" t="s">
        <v>273</v>
      </c>
      <c r="G4896" s="45" t="s">
        <v>53</v>
      </c>
      <c r="H4896" s="45" t="s">
        <v>466</v>
      </c>
      <c r="I4896" s="46" t="s">
        <v>74</v>
      </c>
      <c r="J4896" s="47">
        <v>800</v>
      </c>
      <c r="K4896" s="60">
        <f t="shared" si="118"/>
        <v>800</v>
      </c>
      <c r="L4896" s="60">
        <v>0</v>
      </c>
      <c r="M4896" s="55"/>
      <c r="N4896" s="60">
        <f t="shared" si="112"/>
        <v>800</v>
      </c>
      <c r="O4896" s="95"/>
      <c r="P4896" s="72"/>
      <c r="R4896" t="str">
        <f t="shared" si="117"/>
        <v>Jan/26</v>
      </c>
    </row>
    <row r="4897" spans="2:18" ht="15.75" customHeight="1">
      <c r="B4897" s="95">
        <v>46023</v>
      </c>
      <c r="C4897" s="55" t="s">
        <v>19</v>
      </c>
      <c r="D4897" s="55">
        <v>2026</v>
      </c>
      <c r="E4897" s="56">
        <v>1</v>
      </c>
      <c r="F4897" s="57" t="s">
        <v>619</v>
      </c>
      <c r="G4897" s="57" t="s">
        <v>109</v>
      </c>
      <c r="H4897" s="58" t="s">
        <v>1108</v>
      </c>
      <c r="I4897" s="59" t="s">
        <v>55</v>
      </c>
      <c r="J4897" s="96">
        <v>1950</v>
      </c>
      <c r="K4897" s="60">
        <f t="shared" si="118"/>
        <v>1950</v>
      </c>
      <c r="L4897" s="60">
        <v>0</v>
      </c>
      <c r="M4897" s="55"/>
      <c r="N4897" s="60">
        <f t="shared" si="112"/>
        <v>1950</v>
      </c>
      <c r="O4897" s="95"/>
      <c r="P4897" s="72"/>
      <c r="R4897" t="str">
        <f t="shared" si="117"/>
        <v>Jan/26</v>
      </c>
    </row>
    <row r="4898" spans="2:18" ht="15.75" customHeight="1">
      <c r="B4898" s="95">
        <v>46023</v>
      </c>
      <c r="C4898" s="55" t="s">
        <v>19</v>
      </c>
      <c r="D4898" s="55">
        <v>2026</v>
      </c>
      <c r="E4898" s="56">
        <v>1</v>
      </c>
      <c r="F4898" s="57" t="s">
        <v>809</v>
      </c>
      <c r="G4898" s="57" t="s">
        <v>108</v>
      </c>
      <c r="H4898" s="57" t="s">
        <v>529</v>
      </c>
      <c r="I4898" s="59" t="s">
        <v>55</v>
      </c>
      <c r="J4898" s="60">
        <v>500</v>
      </c>
      <c r="K4898" s="60">
        <f t="shared" si="118"/>
        <v>500</v>
      </c>
      <c r="L4898" s="60">
        <v>0</v>
      </c>
      <c r="M4898" s="55"/>
      <c r="N4898" s="60">
        <f t="shared" si="112"/>
        <v>500</v>
      </c>
      <c r="O4898" s="95"/>
      <c r="P4898" s="72"/>
      <c r="R4898" t="str">
        <f t="shared" si="117"/>
        <v>Jan/26</v>
      </c>
    </row>
    <row r="4899" spans="2:18" ht="15.75" customHeight="1">
      <c r="B4899" s="95">
        <v>46023</v>
      </c>
      <c r="C4899" s="55" t="s">
        <v>19</v>
      </c>
      <c r="D4899" s="55">
        <v>2026</v>
      </c>
      <c r="E4899" s="56">
        <v>1</v>
      </c>
      <c r="F4899" s="57" t="s">
        <v>126</v>
      </c>
      <c r="G4899" s="58" t="s">
        <v>104</v>
      </c>
      <c r="H4899" s="57" t="s">
        <v>423</v>
      </c>
      <c r="I4899" s="59" t="s">
        <v>55</v>
      </c>
      <c r="J4899" s="60">
        <v>3700</v>
      </c>
      <c r="K4899" s="60">
        <f t="shared" si="118"/>
        <v>3700</v>
      </c>
      <c r="L4899" s="60">
        <v>0</v>
      </c>
      <c r="M4899" s="55"/>
      <c r="N4899" s="60">
        <f t="shared" si="112"/>
        <v>3700</v>
      </c>
      <c r="O4899" s="95"/>
      <c r="P4899" s="72"/>
      <c r="R4899" t="str">
        <f t="shared" si="117"/>
        <v>Jan/26</v>
      </c>
    </row>
    <row r="4900" spans="2:18" ht="15.75" customHeight="1">
      <c r="B4900" s="95">
        <v>46023</v>
      </c>
      <c r="C4900" s="55" t="s">
        <v>19</v>
      </c>
      <c r="D4900" s="55">
        <v>2026</v>
      </c>
      <c r="E4900" s="56">
        <v>1</v>
      </c>
      <c r="F4900" s="57" t="s">
        <v>619</v>
      </c>
      <c r="G4900" s="57" t="s">
        <v>109</v>
      </c>
      <c r="H4900" s="57" t="s">
        <v>289</v>
      </c>
      <c r="I4900" s="59" t="s">
        <v>74</v>
      </c>
      <c r="J4900" s="60">
        <v>192.5</v>
      </c>
      <c r="K4900" s="60">
        <f t="shared" si="118"/>
        <v>192.5</v>
      </c>
      <c r="L4900" s="60">
        <v>0</v>
      </c>
      <c r="M4900" s="55"/>
      <c r="N4900" s="60">
        <f t="shared" si="112"/>
        <v>192.5</v>
      </c>
      <c r="O4900" s="95"/>
      <c r="P4900" s="72"/>
      <c r="R4900" t="str">
        <f t="shared" si="117"/>
        <v>Jan/26</v>
      </c>
    </row>
    <row r="4901" spans="2:18" ht="15.75" customHeight="1">
      <c r="B4901" s="95">
        <v>46023</v>
      </c>
      <c r="C4901" s="55" t="s">
        <v>19</v>
      </c>
      <c r="D4901" s="55">
        <v>2026</v>
      </c>
      <c r="E4901" s="56">
        <v>1</v>
      </c>
      <c r="F4901" s="58" t="s">
        <v>1019</v>
      </c>
      <c r="G4901" s="57" t="s">
        <v>57</v>
      </c>
      <c r="H4901" s="58" t="s">
        <v>1020</v>
      </c>
      <c r="I4901" s="59" t="s">
        <v>74</v>
      </c>
      <c r="J4901" s="96">
        <v>376.72</v>
      </c>
      <c r="K4901" s="60">
        <f t="shared" si="118"/>
        <v>376.72</v>
      </c>
      <c r="L4901" s="60">
        <v>0</v>
      </c>
      <c r="M4901" s="55"/>
      <c r="N4901" s="60">
        <f t="shared" si="112"/>
        <v>376.72</v>
      </c>
      <c r="O4901" s="95"/>
      <c r="P4901" s="72"/>
      <c r="R4901" t="str">
        <f t="shared" si="117"/>
        <v>Jan/26</v>
      </c>
    </row>
    <row r="4902" spans="2:18" ht="15.75" customHeight="1">
      <c r="B4902" s="95">
        <v>46023</v>
      </c>
      <c r="C4902" s="55" t="s">
        <v>19</v>
      </c>
      <c r="D4902" s="55">
        <v>2026</v>
      </c>
      <c r="E4902" s="56">
        <v>1</v>
      </c>
      <c r="F4902" s="58" t="s">
        <v>1044</v>
      </c>
      <c r="G4902" s="57" t="s">
        <v>104</v>
      </c>
      <c r="H4902" s="58" t="s">
        <v>1045</v>
      </c>
      <c r="I4902" s="59" t="s">
        <v>74</v>
      </c>
      <c r="J4902" s="96">
        <v>40</v>
      </c>
      <c r="K4902" s="60">
        <f t="shared" si="118"/>
        <v>40</v>
      </c>
      <c r="L4902" s="60">
        <v>0</v>
      </c>
      <c r="M4902" s="55"/>
      <c r="N4902" s="60">
        <f t="shared" si="112"/>
        <v>40</v>
      </c>
      <c r="O4902" s="95"/>
      <c r="P4902" s="72"/>
      <c r="R4902" t="str">
        <f t="shared" si="117"/>
        <v>Jan/26</v>
      </c>
    </row>
    <row r="4903" spans="2:18" ht="15.75" customHeight="1">
      <c r="B4903" s="95">
        <v>46023</v>
      </c>
      <c r="C4903" s="55" t="s">
        <v>19</v>
      </c>
      <c r="D4903" s="55">
        <v>2026</v>
      </c>
      <c r="E4903" s="56">
        <v>1</v>
      </c>
      <c r="F4903" s="58" t="s">
        <v>1148</v>
      </c>
      <c r="G4903" s="57" t="s">
        <v>57</v>
      </c>
      <c r="H4903" s="58" t="s">
        <v>295</v>
      </c>
      <c r="I4903" s="59" t="s">
        <v>55</v>
      </c>
      <c r="J4903" s="96">
        <v>977</v>
      </c>
      <c r="K4903" s="60">
        <f t="shared" si="118"/>
        <v>977</v>
      </c>
      <c r="L4903" s="60">
        <v>0</v>
      </c>
      <c r="M4903" s="55"/>
      <c r="N4903" s="60">
        <f t="shared" si="112"/>
        <v>977</v>
      </c>
      <c r="O4903" s="95"/>
      <c r="P4903" s="125"/>
      <c r="R4903" t="str">
        <f t="shared" si="117"/>
        <v>Jan/26</v>
      </c>
    </row>
    <row r="4904" spans="2:18" ht="15.75" customHeight="1">
      <c r="B4904" s="95">
        <v>46023</v>
      </c>
      <c r="C4904" s="55" t="s">
        <v>19</v>
      </c>
      <c r="D4904" s="55">
        <v>2026</v>
      </c>
      <c r="E4904" s="56">
        <v>1</v>
      </c>
      <c r="F4904" s="58" t="s">
        <v>104</v>
      </c>
      <c r="G4904" s="57" t="s">
        <v>104</v>
      </c>
      <c r="H4904" s="58" t="s">
        <v>299</v>
      </c>
      <c r="I4904" s="59" t="s">
        <v>55</v>
      </c>
      <c r="J4904" s="96">
        <v>80</v>
      </c>
      <c r="K4904" s="60">
        <f t="shared" si="118"/>
        <v>80</v>
      </c>
      <c r="L4904" s="60">
        <v>0</v>
      </c>
      <c r="M4904" s="55"/>
      <c r="N4904" s="60">
        <f t="shared" si="112"/>
        <v>80</v>
      </c>
      <c r="O4904" s="95"/>
      <c r="P4904" s="125"/>
      <c r="R4904" t="str">
        <f t="shared" si="117"/>
        <v>Jan/26</v>
      </c>
    </row>
    <row r="4905" spans="2:18" ht="15.75" customHeight="1">
      <c r="B4905" s="95">
        <v>46023</v>
      </c>
      <c r="C4905" s="55" t="s">
        <v>19</v>
      </c>
      <c r="D4905" s="55">
        <v>2026</v>
      </c>
      <c r="E4905" s="56">
        <v>1</v>
      </c>
      <c r="F4905" s="58" t="s">
        <v>1199</v>
      </c>
      <c r="G4905" s="57" t="s">
        <v>104</v>
      </c>
      <c r="H4905" s="58" t="s">
        <v>1200</v>
      </c>
      <c r="I4905" s="59" t="s">
        <v>74</v>
      </c>
      <c r="J4905" s="96">
        <v>694</v>
      </c>
      <c r="K4905" s="60">
        <f t="shared" si="118"/>
        <v>694</v>
      </c>
      <c r="L4905" s="60">
        <v>0</v>
      </c>
      <c r="M4905" s="55"/>
      <c r="N4905" s="60">
        <f t="shared" si="112"/>
        <v>694</v>
      </c>
      <c r="O4905" s="95"/>
      <c r="P4905" s="125"/>
      <c r="R4905" t="str">
        <f t="shared" si="117"/>
        <v>Jan/26</v>
      </c>
    </row>
    <row r="4906" spans="2:18" ht="15.75" customHeight="1">
      <c r="B4906" s="95">
        <v>46023</v>
      </c>
      <c r="C4906" s="55" t="s">
        <v>19</v>
      </c>
      <c r="D4906" s="55">
        <v>2026</v>
      </c>
      <c r="E4906" s="56">
        <v>1</v>
      </c>
      <c r="F4906" s="58" t="s">
        <v>1234</v>
      </c>
      <c r="G4906" s="57" t="s">
        <v>108</v>
      </c>
      <c r="H4906" s="57" t="s">
        <v>1151</v>
      </c>
      <c r="I4906" s="59" t="s">
        <v>74</v>
      </c>
      <c r="J4906" s="60">
        <v>1000</v>
      </c>
      <c r="K4906" s="60">
        <f t="shared" si="118"/>
        <v>1000</v>
      </c>
      <c r="L4906" s="60">
        <v>0</v>
      </c>
      <c r="M4906" s="55"/>
      <c r="N4906" s="60">
        <f t="shared" si="112"/>
        <v>1000</v>
      </c>
      <c r="O4906" s="95"/>
      <c r="P4906" s="125"/>
      <c r="R4906" t="str">
        <f t="shared" si="117"/>
        <v>Jan/26</v>
      </c>
    </row>
    <row r="4907" spans="2:18" ht="15.75" customHeight="1">
      <c r="B4907" s="95">
        <v>46023</v>
      </c>
      <c r="C4907" s="55" t="s">
        <v>19</v>
      </c>
      <c r="D4907" s="55">
        <v>2026</v>
      </c>
      <c r="E4907" s="56">
        <v>1</v>
      </c>
      <c r="F4907" s="58" t="s">
        <v>1240</v>
      </c>
      <c r="G4907" s="57" t="s">
        <v>104</v>
      </c>
      <c r="H4907" s="58" t="s">
        <v>1240</v>
      </c>
      <c r="I4907" s="59" t="s">
        <v>74</v>
      </c>
      <c r="J4907" s="96">
        <v>85</v>
      </c>
      <c r="K4907" s="60">
        <f t="shared" si="118"/>
        <v>85</v>
      </c>
      <c r="L4907" s="60">
        <v>0</v>
      </c>
      <c r="M4907" s="55"/>
      <c r="N4907" s="60">
        <f t="shared" si="112"/>
        <v>85</v>
      </c>
      <c r="O4907" s="95"/>
      <c r="P4907" s="125"/>
      <c r="R4907" t="str">
        <f t="shared" si="117"/>
        <v>Jan/26</v>
      </c>
    </row>
    <row r="4908" spans="2:18" ht="15.75" customHeight="1">
      <c r="B4908" s="95">
        <v>46023</v>
      </c>
      <c r="C4908" s="55" t="s">
        <v>19</v>
      </c>
      <c r="D4908" s="55">
        <v>2026</v>
      </c>
      <c r="E4908" s="56">
        <v>1</v>
      </c>
      <c r="F4908" s="58" t="s">
        <v>1271</v>
      </c>
      <c r="G4908" s="57" t="s">
        <v>61</v>
      </c>
      <c r="H4908" s="58" t="s">
        <v>759</v>
      </c>
      <c r="I4908" s="59" t="s">
        <v>55</v>
      </c>
      <c r="J4908" s="96">
        <v>384.76</v>
      </c>
      <c r="K4908" s="60">
        <f t="shared" si="118"/>
        <v>384.76</v>
      </c>
      <c r="L4908" s="60">
        <v>0</v>
      </c>
      <c r="M4908" s="55"/>
      <c r="N4908" s="60">
        <f t="shared" si="112"/>
        <v>384.76</v>
      </c>
      <c r="O4908" s="95"/>
      <c r="P4908" s="125"/>
      <c r="R4908" t="str">
        <f t="shared" si="117"/>
        <v>Jan/26</v>
      </c>
    </row>
    <row r="4909" spans="2:18" ht="15.75" customHeight="1">
      <c r="B4909" s="95">
        <v>46023</v>
      </c>
      <c r="C4909" s="55" t="s">
        <v>19</v>
      </c>
      <c r="D4909" s="55">
        <v>2026</v>
      </c>
      <c r="E4909" s="72">
        <v>1</v>
      </c>
      <c r="F4909" s="72" t="s">
        <v>660</v>
      </c>
      <c r="G4909" s="72" t="s">
        <v>46</v>
      </c>
      <c r="H4909" s="72" t="s">
        <v>195</v>
      </c>
      <c r="I4909" s="72" t="s">
        <v>42</v>
      </c>
      <c r="J4909" s="115">
        <v>231.6</v>
      </c>
      <c r="K4909" s="60">
        <f t="shared" si="118"/>
        <v>231.6</v>
      </c>
      <c r="L4909" s="60">
        <v>0</v>
      </c>
      <c r="M4909" s="55" t="s">
        <v>51</v>
      </c>
      <c r="N4909" s="60">
        <f t="shared" si="112"/>
        <v>231.6</v>
      </c>
      <c r="O4909" s="95">
        <v>46027</v>
      </c>
      <c r="P4909" s="125">
        <v>328564</v>
      </c>
      <c r="R4909" t="str">
        <f t="shared" si="117"/>
        <v>Jan/26</v>
      </c>
    </row>
    <row r="4910" spans="2:18" ht="15.75" customHeight="1">
      <c r="B4910" s="95">
        <v>46023</v>
      </c>
      <c r="C4910" s="55" t="s">
        <v>19</v>
      </c>
      <c r="D4910" s="55">
        <v>2026</v>
      </c>
      <c r="E4910" s="72">
        <v>8</v>
      </c>
      <c r="F4910" s="72" t="s">
        <v>67</v>
      </c>
      <c r="G4910" s="72" t="s">
        <v>46</v>
      </c>
      <c r="H4910" s="72" t="s">
        <v>790</v>
      </c>
      <c r="I4910" s="72" t="s">
        <v>42</v>
      </c>
      <c r="J4910" s="115">
        <v>22.49</v>
      </c>
      <c r="K4910" s="60">
        <f t="shared" si="118"/>
        <v>179.92</v>
      </c>
      <c r="L4910" s="60">
        <v>0</v>
      </c>
      <c r="M4910" s="55" t="s">
        <v>51</v>
      </c>
      <c r="N4910" s="60">
        <f t="shared" si="112"/>
        <v>179.92</v>
      </c>
      <c r="O4910" s="95">
        <v>46037</v>
      </c>
      <c r="P4910" s="125">
        <v>1535653</v>
      </c>
      <c r="R4910" t="str">
        <f t="shared" si="117"/>
        <v>Jan/26</v>
      </c>
    </row>
    <row r="4911" spans="2:18" ht="15.75" customHeight="1">
      <c r="B4911" s="95">
        <v>46023</v>
      </c>
      <c r="C4911" s="55" t="s">
        <v>19</v>
      </c>
      <c r="D4911" s="55">
        <v>2026</v>
      </c>
      <c r="E4911" s="72">
        <v>3</v>
      </c>
      <c r="F4911" s="72" t="s">
        <v>660</v>
      </c>
      <c r="G4911" s="72" t="s">
        <v>46</v>
      </c>
      <c r="H4911" s="72" t="s">
        <v>195</v>
      </c>
      <c r="I4911" s="72" t="s">
        <v>42</v>
      </c>
      <c r="J4911" s="115">
        <v>231.6</v>
      </c>
      <c r="K4911" s="60">
        <f t="shared" si="118"/>
        <v>694.8</v>
      </c>
      <c r="L4911" s="60">
        <v>0</v>
      </c>
      <c r="M4911" s="55" t="s">
        <v>51</v>
      </c>
      <c r="N4911" s="60">
        <f t="shared" si="112"/>
        <v>694.8</v>
      </c>
      <c r="O4911" s="95">
        <v>46034</v>
      </c>
      <c r="P4911" s="125">
        <v>329284</v>
      </c>
      <c r="R4911" t="str">
        <f t="shared" si="117"/>
        <v>Jan/26</v>
      </c>
    </row>
    <row r="4912" spans="2:18" ht="15.75" customHeight="1">
      <c r="B4912" s="95">
        <v>46023</v>
      </c>
      <c r="C4912" s="55" t="s">
        <v>19</v>
      </c>
      <c r="D4912" s="55">
        <v>2026</v>
      </c>
      <c r="E4912" s="72">
        <v>9.6</v>
      </c>
      <c r="F4912" s="72" t="s">
        <v>232</v>
      </c>
      <c r="G4912" s="72" t="s">
        <v>46</v>
      </c>
      <c r="H4912" s="72" t="s">
        <v>594</v>
      </c>
      <c r="I4912" s="72" t="s">
        <v>42</v>
      </c>
      <c r="J4912" s="115">
        <v>36.5</v>
      </c>
      <c r="K4912" s="60">
        <f t="shared" si="118"/>
        <v>350.4</v>
      </c>
      <c r="L4912" s="60">
        <v>0</v>
      </c>
      <c r="M4912" s="55" t="s">
        <v>51</v>
      </c>
      <c r="N4912" s="60">
        <f t="shared" si="112"/>
        <v>350.4</v>
      </c>
      <c r="O4912" s="95">
        <v>46037</v>
      </c>
      <c r="P4912" s="125">
        <v>1083586</v>
      </c>
      <c r="R4912" t="str">
        <f t="shared" si="117"/>
        <v>Jan/26</v>
      </c>
    </row>
    <row r="4913" spans="2:18" ht="15.75" customHeight="1">
      <c r="B4913" s="95">
        <v>46023</v>
      </c>
      <c r="C4913" s="55" t="s">
        <v>19</v>
      </c>
      <c r="D4913" s="55">
        <v>2026</v>
      </c>
      <c r="E4913" s="72">
        <v>96</v>
      </c>
      <c r="F4913" s="72" t="s">
        <v>668</v>
      </c>
      <c r="G4913" s="72" t="s">
        <v>96</v>
      </c>
      <c r="H4913" s="72" t="s">
        <v>223</v>
      </c>
      <c r="I4913" s="72" t="s">
        <v>42</v>
      </c>
      <c r="J4913" s="115">
        <v>7</v>
      </c>
      <c r="K4913" s="60">
        <f t="shared" si="118"/>
        <v>672</v>
      </c>
      <c r="L4913" s="60">
        <v>0</v>
      </c>
      <c r="M4913" s="55" t="s">
        <v>51</v>
      </c>
      <c r="N4913" s="60">
        <f t="shared" si="112"/>
        <v>672</v>
      </c>
      <c r="O4913" s="95">
        <v>46029</v>
      </c>
      <c r="P4913" s="125">
        <v>1508772</v>
      </c>
      <c r="R4913" t="str">
        <f t="shared" si="117"/>
        <v>Jan/26</v>
      </c>
    </row>
    <row r="4914" spans="2:18" ht="15.75" customHeight="1">
      <c r="B4914" s="95">
        <v>46023</v>
      </c>
      <c r="C4914" s="55" t="s">
        <v>19</v>
      </c>
      <c r="D4914" s="55">
        <v>2026</v>
      </c>
      <c r="E4914" s="72">
        <v>9.6</v>
      </c>
      <c r="F4914" s="72" t="s">
        <v>232</v>
      </c>
      <c r="G4914" s="72" t="s">
        <v>46</v>
      </c>
      <c r="H4914" s="72" t="s">
        <v>231</v>
      </c>
      <c r="I4914" s="72" t="s">
        <v>42</v>
      </c>
      <c r="J4914" s="115">
        <v>34.1</v>
      </c>
      <c r="K4914" s="60">
        <f t="shared" si="118"/>
        <v>327.36</v>
      </c>
      <c r="L4914" s="60">
        <v>0</v>
      </c>
      <c r="M4914" s="55" t="s">
        <v>51</v>
      </c>
      <c r="N4914" s="60">
        <f t="shared" si="112"/>
        <v>327.36</v>
      </c>
      <c r="O4914" s="95">
        <v>46040</v>
      </c>
      <c r="P4914" s="125">
        <v>0</v>
      </c>
      <c r="R4914" t="str">
        <f t="shared" si="117"/>
        <v>Jan/26</v>
      </c>
    </row>
    <row r="4915" spans="2:18" ht="15.75" customHeight="1">
      <c r="B4915" s="95">
        <v>46023</v>
      </c>
      <c r="C4915" s="55" t="s">
        <v>19</v>
      </c>
      <c r="D4915" s="55">
        <v>2026</v>
      </c>
      <c r="E4915" s="72">
        <v>12</v>
      </c>
      <c r="F4915" s="72" t="s">
        <v>632</v>
      </c>
      <c r="G4915" s="72" t="s">
        <v>40</v>
      </c>
      <c r="H4915" s="72" t="s">
        <v>181</v>
      </c>
      <c r="I4915" s="72" t="s">
        <v>42</v>
      </c>
      <c r="J4915" s="115">
        <v>39</v>
      </c>
      <c r="K4915" s="60">
        <f t="shared" si="118"/>
        <v>468</v>
      </c>
      <c r="L4915" s="60">
        <v>0</v>
      </c>
      <c r="M4915" s="55" t="s">
        <v>51</v>
      </c>
      <c r="N4915" s="60">
        <f t="shared" si="112"/>
        <v>468</v>
      </c>
      <c r="O4915" s="95">
        <v>46034</v>
      </c>
      <c r="P4915" s="125">
        <v>7694</v>
      </c>
      <c r="R4915" t="str">
        <f t="shared" si="117"/>
        <v>Jan/26</v>
      </c>
    </row>
    <row r="4916" spans="2:18" ht="15.75" customHeight="1">
      <c r="B4916" s="95">
        <v>46023</v>
      </c>
      <c r="C4916" s="55" t="s">
        <v>19</v>
      </c>
      <c r="D4916" s="55">
        <v>2026</v>
      </c>
      <c r="E4916" s="72">
        <v>2</v>
      </c>
      <c r="F4916" s="72" t="s">
        <v>741</v>
      </c>
      <c r="G4916" s="72" t="s">
        <v>40</v>
      </c>
      <c r="H4916" s="72" t="s">
        <v>181</v>
      </c>
      <c r="I4916" s="72" t="s">
        <v>42</v>
      </c>
      <c r="J4916" s="115">
        <v>225</v>
      </c>
      <c r="K4916" s="60">
        <f t="shared" si="118"/>
        <v>450</v>
      </c>
      <c r="L4916" s="60">
        <v>0</v>
      </c>
      <c r="M4916" s="55" t="s">
        <v>51</v>
      </c>
      <c r="N4916" s="60">
        <f t="shared" si="112"/>
        <v>450</v>
      </c>
      <c r="O4916" s="95">
        <v>46034</v>
      </c>
      <c r="P4916" s="125">
        <v>7694</v>
      </c>
      <c r="R4916" t="str">
        <f t="shared" si="117"/>
        <v>Jan/26</v>
      </c>
    </row>
    <row r="4917" spans="2:18" ht="15.75" customHeight="1">
      <c r="B4917" s="95">
        <v>46023</v>
      </c>
      <c r="C4917" s="55" t="s">
        <v>19</v>
      </c>
      <c r="D4917" s="55">
        <v>2026</v>
      </c>
      <c r="E4917" s="72">
        <v>3</v>
      </c>
      <c r="F4917" s="72" t="s">
        <v>679</v>
      </c>
      <c r="G4917" s="72" t="s">
        <v>96</v>
      </c>
      <c r="H4917" s="72" t="s">
        <v>293</v>
      </c>
      <c r="I4917" s="72" t="s">
        <v>42</v>
      </c>
      <c r="J4917" s="115">
        <v>55.9</v>
      </c>
      <c r="K4917" s="60">
        <f t="shared" si="118"/>
        <v>167.7</v>
      </c>
      <c r="L4917" s="60">
        <v>0</v>
      </c>
      <c r="M4917" s="55" t="s">
        <v>43</v>
      </c>
      <c r="N4917" s="60">
        <f t="shared" si="112"/>
        <v>167.7</v>
      </c>
      <c r="O4917" s="95">
        <v>46023</v>
      </c>
      <c r="P4917" s="125">
        <v>1690</v>
      </c>
      <c r="R4917" t="str">
        <f t="shared" si="117"/>
        <v>Jan/26</v>
      </c>
    </row>
    <row r="4918" spans="2:18" ht="15.75" customHeight="1">
      <c r="B4918" s="95">
        <v>46023</v>
      </c>
      <c r="C4918" s="55" t="s">
        <v>19</v>
      </c>
      <c r="D4918" s="55">
        <v>2026</v>
      </c>
      <c r="E4918" s="72">
        <v>1</v>
      </c>
      <c r="F4918" s="72" t="s">
        <v>891</v>
      </c>
      <c r="G4918" s="72" t="s">
        <v>104</v>
      </c>
      <c r="H4918" s="72" t="s">
        <v>125</v>
      </c>
      <c r="I4918" s="72" t="s">
        <v>42</v>
      </c>
      <c r="J4918" s="115">
        <v>140</v>
      </c>
      <c r="K4918" s="60">
        <f t="shared" si="118"/>
        <v>140</v>
      </c>
      <c r="L4918" s="60">
        <v>0</v>
      </c>
      <c r="M4918" s="55" t="s">
        <v>43</v>
      </c>
      <c r="N4918" s="60">
        <f t="shared" si="112"/>
        <v>140</v>
      </c>
      <c r="O4918" s="95">
        <v>46023</v>
      </c>
      <c r="P4918" s="125">
        <v>0</v>
      </c>
      <c r="R4918" t="str">
        <f t="shared" si="117"/>
        <v>Jan/26</v>
      </c>
    </row>
    <row r="4919" spans="2:18" ht="15.75" customHeight="1">
      <c r="B4919" s="95">
        <v>46024</v>
      </c>
      <c r="C4919" s="55" t="s">
        <v>19</v>
      </c>
      <c r="D4919" s="55">
        <v>2026</v>
      </c>
      <c r="E4919" s="72">
        <v>6</v>
      </c>
      <c r="F4919" s="58" t="s">
        <v>64</v>
      </c>
      <c r="G4919" s="57" t="s">
        <v>46</v>
      </c>
      <c r="H4919" s="58" t="s">
        <v>65</v>
      </c>
      <c r="I4919" s="59" t="s">
        <v>42</v>
      </c>
      <c r="J4919" s="96">
        <v>32.99</v>
      </c>
      <c r="K4919" s="60">
        <f t="shared" si="118"/>
        <v>197.94</v>
      </c>
      <c r="L4919" s="60">
        <v>0</v>
      </c>
      <c r="M4919" s="55" t="s">
        <v>43</v>
      </c>
      <c r="N4919" s="60">
        <f t="shared" si="112"/>
        <v>197.94</v>
      </c>
      <c r="O4919" s="95">
        <v>46037</v>
      </c>
      <c r="P4919" s="125">
        <v>27561</v>
      </c>
      <c r="R4919" t="str">
        <f t="shared" si="117"/>
        <v>Jan/26</v>
      </c>
    </row>
    <row r="4920" spans="2:18" ht="15.75" customHeight="1">
      <c r="B4920" s="95">
        <v>46024</v>
      </c>
      <c r="C4920" s="55" t="s">
        <v>19</v>
      </c>
      <c r="D4920" s="55">
        <v>2026</v>
      </c>
      <c r="E4920" s="72">
        <v>6</v>
      </c>
      <c r="F4920" s="72" t="s">
        <v>760</v>
      </c>
      <c r="G4920" s="72" t="s">
        <v>46</v>
      </c>
      <c r="H4920" s="72" t="s">
        <v>594</v>
      </c>
      <c r="I4920" s="72" t="s">
        <v>42</v>
      </c>
      <c r="J4920" s="115">
        <v>21.12</v>
      </c>
      <c r="K4920" s="60">
        <f t="shared" si="118"/>
        <v>126.72</v>
      </c>
      <c r="L4920" s="60">
        <v>0</v>
      </c>
      <c r="M4920" s="55" t="s">
        <v>51</v>
      </c>
      <c r="N4920" s="60">
        <f t="shared" si="112"/>
        <v>126.72</v>
      </c>
      <c r="O4920" s="95">
        <v>46038</v>
      </c>
      <c r="P4920" s="125">
        <v>1084190</v>
      </c>
      <c r="R4920" t="str">
        <f t="shared" si="117"/>
        <v>Jan/26</v>
      </c>
    </row>
    <row r="4921" spans="2:18" ht="15.75" customHeight="1">
      <c r="B4921" s="95">
        <v>46024</v>
      </c>
      <c r="C4921" s="55" t="s">
        <v>19</v>
      </c>
      <c r="D4921" s="55">
        <v>2026</v>
      </c>
      <c r="E4921" s="72">
        <v>3</v>
      </c>
      <c r="F4921" s="72" t="s">
        <v>495</v>
      </c>
      <c r="G4921" s="72" t="s">
        <v>96</v>
      </c>
      <c r="H4921" s="72" t="s">
        <v>570</v>
      </c>
      <c r="I4921" s="72" t="s">
        <v>42</v>
      </c>
      <c r="J4921" s="115">
        <v>17.760000000000002</v>
      </c>
      <c r="K4921" s="60">
        <f t="shared" si="118"/>
        <v>53.28</v>
      </c>
      <c r="L4921" s="60">
        <v>0</v>
      </c>
      <c r="M4921" s="55" t="s">
        <v>51</v>
      </c>
      <c r="N4921" s="60">
        <f t="shared" ref="N4921:N5175" si="119">K4921+L4921</f>
        <v>53.28</v>
      </c>
      <c r="O4921" s="95">
        <v>46030</v>
      </c>
      <c r="P4921" s="125">
        <v>718954</v>
      </c>
      <c r="R4921" t="str">
        <f t="shared" si="117"/>
        <v>Jan/26</v>
      </c>
    </row>
    <row r="4922" spans="2:18" ht="15.75" customHeight="1">
      <c r="B4922" s="95">
        <v>46024</v>
      </c>
      <c r="C4922" s="55" t="s">
        <v>19</v>
      </c>
      <c r="D4922" s="55">
        <v>2026</v>
      </c>
      <c r="E4922" s="72">
        <v>6</v>
      </c>
      <c r="F4922" s="72" t="s">
        <v>201</v>
      </c>
      <c r="G4922" s="72" t="s">
        <v>96</v>
      </c>
      <c r="H4922" s="72" t="s">
        <v>570</v>
      </c>
      <c r="I4922" s="72" t="s">
        <v>42</v>
      </c>
      <c r="J4922" s="115">
        <v>17.82</v>
      </c>
      <c r="K4922" s="60">
        <f t="shared" si="118"/>
        <v>106.92</v>
      </c>
      <c r="L4922" s="60">
        <v>0</v>
      </c>
      <c r="M4922" s="55" t="s">
        <v>51</v>
      </c>
      <c r="N4922" s="60">
        <f t="shared" si="119"/>
        <v>106.92</v>
      </c>
      <c r="O4922" s="95">
        <v>46030</v>
      </c>
      <c r="P4922" s="125">
        <v>718954</v>
      </c>
      <c r="R4922" t="str">
        <f t="shared" si="117"/>
        <v>Jan/26</v>
      </c>
    </row>
    <row r="4923" spans="2:18" ht="15.75" customHeight="1">
      <c r="B4923" s="95">
        <v>46024</v>
      </c>
      <c r="C4923" s="55" t="s">
        <v>19</v>
      </c>
      <c r="D4923" s="55">
        <v>2026</v>
      </c>
      <c r="E4923" s="72">
        <v>10</v>
      </c>
      <c r="F4923" s="72" t="s">
        <v>615</v>
      </c>
      <c r="G4923" s="72" t="s">
        <v>96</v>
      </c>
      <c r="H4923" s="72" t="s">
        <v>570</v>
      </c>
      <c r="I4923" s="72" t="s">
        <v>42</v>
      </c>
      <c r="J4923" s="115">
        <v>18.54</v>
      </c>
      <c r="K4923" s="60">
        <f t="shared" si="118"/>
        <v>185.39999999999998</v>
      </c>
      <c r="L4923" s="60">
        <v>0</v>
      </c>
      <c r="M4923" s="55" t="s">
        <v>51</v>
      </c>
      <c r="N4923" s="60">
        <f t="shared" si="119"/>
        <v>185.39999999999998</v>
      </c>
      <c r="O4923" s="95">
        <v>46030</v>
      </c>
      <c r="P4923" s="125">
        <v>718954</v>
      </c>
      <c r="R4923" t="str">
        <f t="shared" si="117"/>
        <v>Jan/26</v>
      </c>
    </row>
    <row r="4924" spans="2:18" ht="15.75" customHeight="1">
      <c r="B4924" s="95">
        <v>46024</v>
      </c>
      <c r="C4924" s="55" t="s">
        <v>19</v>
      </c>
      <c r="D4924" s="55">
        <v>2026</v>
      </c>
      <c r="E4924" s="72">
        <v>10</v>
      </c>
      <c r="F4924" s="72" t="s">
        <v>615</v>
      </c>
      <c r="G4924" s="72" t="s">
        <v>96</v>
      </c>
      <c r="H4924" s="72" t="s">
        <v>570</v>
      </c>
      <c r="I4924" s="72" t="s">
        <v>42</v>
      </c>
      <c r="J4924" s="115">
        <v>18.54</v>
      </c>
      <c r="K4924" s="60">
        <f t="shared" si="118"/>
        <v>185.39999999999998</v>
      </c>
      <c r="L4924" s="60">
        <v>0</v>
      </c>
      <c r="M4924" s="55" t="s">
        <v>51</v>
      </c>
      <c r="N4924" s="60">
        <f t="shared" si="119"/>
        <v>185.39999999999998</v>
      </c>
      <c r="O4924" s="95">
        <v>46030</v>
      </c>
      <c r="P4924" s="125">
        <v>718954</v>
      </c>
      <c r="R4924" t="str">
        <f t="shared" si="117"/>
        <v>Jan/26</v>
      </c>
    </row>
    <row r="4925" spans="2:18" ht="15.75" customHeight="1">
      <c r="B4925" s="95">
        <v>46024</v>
      </c>
      <c r="C4925" s="55" t="s">
        <v>19</v>
      </c>
      <c r="D4925" s="55">
        <v>2026</v>
      </c>
      <c r="E4925" s="72">
        <v>10</v>
      </c>
      <c r="F4925" s="72" t="s">
        <v>904</v>
      </c>
      <c r="G4925" s="72" t="s">
        <v>96</v>
      </c>
      <c r="H4925" s="72" t="s">
        <v>570</v>
      </c>
      <c r="I4925" s="72" t="s">
        <v>42</v>
      </c>
      <c r="J4925" s="115">
        <v>37.08</v>
      </c>
      <c r="K4925" s="60">
        <f t="shared" si="118"/>
        <v>370.79999999999995</v>
      </c>
      <c r="L4925" s="60">
        <v>0</v>
      </c>
      <c r="M4925" s="55" t="s">
        <v>51</v>
      </c>
      <c r="N4925" s="60">
        <f t="shared" si="119"/>
        <v>370.79999999999995</v>
      </c>
      <c r="O4925" s="95">
        <v>46030</v>
      </c>
      <c r="P4925" s="125">
        <v>718954</v>
      </c>
      <c r="R4925" t="str">
        <f t="shared" si="117"/>
        <v>Jan/26</v>
      </c>
    </row>
    <row r="4926" spans="2:18" ht="15.75" customHeight="1">
      <c r="B4926" s="95">
        <v>46024</v>
      </c>
      <c r="C4926" s="55" t="s">
        <v>19</v>
      </c>
      <c r="D4926" s="55">
        <v>2026</v>
      </c>
      <c r="E4926" s="72">
        <v>5</v>
      </c>
      <c r="F4926" s="72" t="s">
        <v>904</v>
      </c>
      <c r="G4926" s="72" t="s">
        <v>96</v>
      </c>
      <c r="H4926" s="72" t="s">
        <v>570</v>
      </c>
      <c r="I4926" s="72" t="s">
        <v>42</v>
      </c>
      <c r="J4926" s="115">
        <v>37.08</v>
      </c>
      <c r="K4926" s="60">
        <f t="shared" si="118"/>
        <v>185.39999999999998</v>
      </c>
      <c r="L4926" s="60">
        <v>0</v>
      </c>
      <c r="M4926" s="55" t="s">
        <v>51</v>
      </c>
      <c r="N4926" s="60">
        <f t="shared" si="119"/>
        <v>185.39999999999998</v>
      </c>
      <c r="O4926" s="95">
        <v>46030</v>
      </c>
      <c r="P4926" s="125">
        <v>718954</v>
      </c>
      <c r="R4926" t="str">
        <f t="shared" si="117"/>
        <v>Jan/26</v>
      </c>
    </row>
    <row r="4927" spans="2:18" ht="15.75" customHeight="1">
      <c r="B4927" s="95">
        <v>46024</v>
      </c>
      <c r="C4927" s="55" t="s">
        <v>19</v>
      </c>
      <c r="D4927" s="55">
        <v>2026</v>
      </c>
      <c r="E4927" s="72">
        <v>2</v>
      </c>
      <c r="F4927" s="72" t="s">
        <v>571</v>
      </c>
      <c r="G4927" s="72" t="s">
        <v>96</v>
      </c>
      <c r="H4927" s="72" t="s">
        <v>570</v>
      </c>
      <c r="I4927" s="72" t="s">
        <v>42</v>
      </c>
      <c r="J4927" s="115">
        <v>16.02</v>
      </c>
      <c r="K4927" s="60">
        <f t="shared" si="118"/>
        <v>32.04</v>
      </c>
      <c r="L4927" s="60">
        <v>0</v>
      </c>
      <c r="M4927" s="55" t="s">
        <v>51</v>
      </c>
      <c r="N4927" s="60">
        <f t="shared" si="119"/>
        <v>32.04</v>
      </c>
      <c r="O4927" s="95">
        <v>46030</v>
      </c>
      <c r="P4927" s="125">
        <v>718954</v>
      </c>
      <c r="R4927" t="str">
        <f t="shared" si="117"/>
        <v>Jan/26</v>
      </c>
    </row>
    <row r="4928" spans="2:18" ht="15.75" customHeight="1">
      <c r="B4928" s="95">
        <v>46024</v>
      </c>
      <c r="C4928" s="55" t="s">
        <v>19</v>
      </c>
      <c r="D4928" s="55">
        <v>2026</v>
      </c>
      <c r="E4928" s="72">
        <v>8</v>
      </c>
      <c r="F4928" s="72" t="s">
        <v>358</v>
      </c>
      <c r="G4928" s="72" t="s">
        <v>96</v>
      </c>
      <c r="H4928" s="72" t="s">
        <v>570</v>
      </c>
      <c r="I4928" s="72" t="s">
        <v>42</v>
      </c>
      <c r="J4928" s="115">
        <v>17.82</v>
      </c>
      <c r="K4928" s="60">
        <f t="shared" si="118"/>
        <v>142.56</v>
      </c>
      <c r="L4928" s="60">
        <v>0</v>
      </c>
      <c r="M4928" s="55" t="s">
        <v>51</v>
      </c>
      <c r="N4928" s="60">
        <f t="shared" si="119"/>
        <v>142.56</v>
      </c>
      <c r="O4928" s="95">
        <v>46030</v>
      </c>
      <c r="P4928" s="125">
        <v>718954</v>
      </c>
      <c r="R4928" t="str">
        <f t="shared" si="117"/>
        <v>Jan/26</v>
      </c>
    </row>
    <row r="4929" spans="2:18" ht="15.75" customHeight="1">
      <c r="B4929" s="95">
        <v>46024</v>
      </c>
      <c r="C4929" s="55" t="s">
        <v>19</v>
      </c>
      <c r="D4929" s="55">
        <v>2026</v>
      </c>
      <c r="E4929" s="72">
        <v>1</v>
      </c>
      <c r="F4929" s="72" t="s">
        <v>891</v>
      </c>
      <c r="G4929" s="72" t="s">
        <v>96</v>
      </c>
      <c r="H4929" s="72" t="s">
        <v>570</v>
      </c>
      <c r="I4929" s="72" t="s">
        <v>42</v>
      </c>
      <c r="J4929" s="115">
        <v>19.2</v>
      </c>
      <c r="K4929" s="60">
        <f t="shared" si="118"/>
        <v>19.2</v>
      </c>
      <c r="L4929" s="60">
        <v>0</v>
      </c>
      <c r="M4929" s="55" t="s">
        <v>51</v>
      </c>
      <c r="N4929" s="60">
        <f t="shared" si="119"/>
        <v>19.2</v>
      </c>
      <c r="O4929" s="95">
        <v>46030</v>
      </c>
      <c r="P4929" s="125">
        <v>718954</v>
      </c>
      <c r="R4929" t="str">
        <f t="shared" si="117"/>
        <v>Jan/26</v>
      </c>
    </row>
    <row r="4930" spans="2:18" ht="15.75" customHeight="1">
      <c r="B4930" s="95">
        <v>46024</v>
      </c>
      <c r="C4930" s="55" t="s">
        <v>19</v>
      </c>
      <c r="D4930" s="55">
        <v>2026</v>
      </c>
      <c r="E4930" s="72">
        <v>2</v>
      </c>
      <c r="F4930" s="72" t="s">
        <v>357</v>
      </c>
      <c r="G4930" s="72" t="s">
        <v>96</v>
      </c>
      <c r="H4930" s="72" t="s">
        <v>570</v>
      </c>
      <c r="I4930" s="72" t="s">
        <v>42</v>
      </c>
      <c r="J4930" s="115">
        <v>18.96</v>
      </c>
      <c r="K4930" s="60">
        <f t="shared" si="118"/>
        <v>37.92</v>
      </c>
      <c r="L4930" s="60">
        <v>0</v>
      </c>
      <c r="M4930" s="55" t="s">
        <v>51</v>
      </c>
      <c r="N4930" s="60">
        <f t="shared" si="119"/>
        <v>37.92</v>
      </c>
      <c r="O4930" s="95">
        <v>46030</v>
      </c>
      <c r="P4930" s="125">
        <v>718954</v>
      </c>
      <c r="R4930" t="str">
        <f t="shared" si="117"/>
        <v>Jan/26</v>
      </c>
    </row>
    <row r="4931" spans="2:18" ht="15.75" customHeight="1">
      <c r="B4931" s="95">
        <v>46024</v>
      </c>
      <c r="C4931" s="55" t="s">
        <v>19</v>
      </c>
      <c r="D4931" s="55">
        <v>2026</v>
      </c>
      <c r="E4931" s="72">
        <v>3</v>
      </c>
      <c r="F4931" s="72" t="s">
        <v>893</v>
      </c>
      <c r="G4931" s="72" t="s">
        <v>96</v>
      </c>
      <c r="H4931" s="72" t="s">
        <v>570</v>
      </c>
      <c r="I4931" s="72" t="s">
        <v>42</v>
      </c>
      <c r="J4931" s="115">
        <v>20.88</v>
      </c>
      <c r="K4931" s="60">
        <f t="shared" si="118"/>
        <v>62.64</v>
      </c>
      <c r="L4931" s="60">
        <v>0</v>
      </c>
      <c r="M4931" s="55" t="s">
        <v>51</v>
      </c>
      <c r="N4931" s="60">
        <f t="shared" si="119"/>
        <v>62.64</v>
      </c>
      <c r="O4931" s="95">
        <v>46030</v>
      </c>
      <c r="P4931" s="125">
        <v>718954</v>
      </c>
      <c r="R4931" t="str">
        <f t="shared" ref="R4931:R4994" si="120">IF(B4931="","",PROPER(TEXT(B4931,"mmm/aa")))</f>
        <v>Jan/26</v>
      </c>
    </row>
    <row r="4932" spans="2:18" ht="15.75" customHeight="1">
      <c r="B4932" s="95">
        <v>46024</v>
      </c>
      <c r="C4932" s="55" t="s">
        <v>19</v>
      </c>
      <c r="D4932" s="55">
        <v>2026</v>
      </c>
      <c r="E4932" s="72">
        <v>20</v>
      </c>
      <c r="F4932" s="72" t="s">
        <v>649</v>
      </c>
      <c r="G4932" s="72" t="s">
        <v>96</v>
      </c>
      <c r="H4932" s="72" t="s">
        <v>570</v>
      </c>
      <c r="I4932" s="72" t="s">
        <v>42</v>
      </c>
      <c r="J4932" s="115">
        <v>18.12</v>
      </c>
      <c r="K4932" s="60">
        <f t="shared" si="118"/>
        <v>362.40000000000003</v>
      </c>
      <c r="L4932" s="60">
        <v>0</v>
      </c>
      <c r="M4932" s="55" t="s">
        <v>51</v>
      </c>
      <c r="N4932" s="60">
        <f t="shared" si="119"/>
        <v>362.40000000000003</v>
      </c>
      <c r="O4932" s="95">
        <v>46030</v>
      </c>
      <c r="P4932" s="125">
        <v>718954</v>
      </c>
      <c r="R4932" t="str">
        <f t="shared" si="120"/>
        <v>Jan/26</v>
      </c>
    </row>
    <row r="4933" spans="2:18" ht="15.75" customHeight="1">
      <c r="B4933" s="95">
        <v>46024</v>
      </c>
      <c r="C4933" s="55" t="s">
        <v>19</v>
      </c>
      <c r="D4933" s="55">
        <v>2026</v>
      </c>
      <c r="E4933" s="72">
        <v>3</v>
      </c>
      <c r="F4933" s="72" t="s">
        <v>304</v>
      </c>
      <c r="G4933" s="72" t="s">
        <v>96</v>
      </c>
      <c r="H4933" s="72" t="s">
        <v>570</v>
      </c>
      <c r="I4933" s="72" t="s">
        <v>42</v>
      </c>
      <c r="J4933" s="115">
        <v>19.68</v>
      </c>
      <c r="K4933" s="60">
        <f t="shared" si="118"/>
        <v>59.04</v>
      </c>
      <c r="L4933" s="60">
        <v>0</v>
      </c>
      <c r="M4933" s="55" t="s">
        <v>51</v>
      </c>
      <c r="N4933" s="60">
        <f t="shared" si="119"/>
        <v>59.04</v>
      </c>
      <c r="O4933" s="95">
        <v>46030</v>
      </c>
      <c r="P4933" s="125">
        <v>718954</v>
      </c>
      <c r="R4933" t="str">
        <f t="shared" si="120"/>
        <v>Jan/26</v>
      </c>
    </row>
    <row r="4934" spans="2:18" ht="15.75" customHeight="1">
      <c r="B4934" s="95">
        <v>46024</v>
      </c>
      <c r="C4934" s="55" t="s">
        <v>19</v>
      </c>
      <c r="D4934" s="55">
        <v>2026</v>
      </c>
      <c r="E4934" s="72">
        <v>1</v>
      </c>
      <c r="F4934" s="72" t="s">
        <v>52</v>
      </c>
      <c r="G4934" s="72" t="s">
        <v>53</v>
      </c>
      <c r="H4934" s="72" t="s">
        <v>54</v>
      </c>
      <c r="I4934" s="72" t="s">
        <v>42</v>
      </c>
      <c r="J4934" s="115">
        <v>642.74</v>
      </c>
      <c r="K4934" s="60">
        <f t="shared" si="118"/>
        <v>642.74</v>
      </c>
      <c r="L4934" s="60">
        <v>0</v>
      </c>
      <c r="M4934" s="55" t="s">
        <v>51</v>
      </c>
      <c r="N4934" s="60">
        <f t="shared" si="119"/>
        <v>642.74</v>
      </c>
      <c r="O4934" s="95">
        <v>46023</v>
      </c>
      <c r="P4934" s="125">
        <v>586</v>
      </c>
      <c r="R4934" t="str">
        <f t="shared" si="120"/>
        <v>Jan/26</v>
      </c>
    </row>
    <row r="4935" spans="2:18" ht="15.75" customHeight="1">
      <c r="B4935" s="95">
        <v>46024</v>
      </c>
      <c r="C4935" s="55" t="s">
        <v>19</v>
      </c>
      <c r="D4935" s="55">
        <v>2026</v>
      </c>
      <c r="E4935" s="72">
        <v>1</v>
      </c>
      <c r="F4935" s="72" t="s">
        <v>271</v>
      </c>
      <c r="G4935" s="72" t="s">
        <v>46</v>
      </c>
      <c r="H4935" s="72" t="s">
        <v>369</v>
      </c>
      <c r="I4935" s="72" t="s">
        <v>42</v>
      </c>
      <c r="J4935" s="115">
        <v>533.22</v>
      </c>
      <c r="K4935" s="60">
        <f t="shared" si="118"/>
        <v>533.22</v>
      </c>
      <c r="L4935" s="60">
        <v>0</v>
      </c>
      <c r="M4935" s="55" t="s">
        <v>43</v>
      </c>
      <c r="N4935" s="60">
        <f t="shared" si="119"/>
        <v>533.22</v>
      </c>
      <c r="O4935" s="95">
        <v>46023</v>
      </c>
      <c r="P4935" s="125">
        <v>0</v>
      </c>
      <c r="R4935" t="str">
        <f t="shared" si="120"/>
        <v>Jan/26</v>
      </c>
    </row>
    <row r="4936" spans="2:18" ht="15.75" customHeight="1">
      <c r="B4936" s="95">
        <v>46024</v>
      </c>
      <c r="C4936" s="55" t="s">
        <v>19</v>
      </c>
      <c r="D4936" s="55">
        <v>2026</v>
      </c>
      <c r="E4936" s="72">
        <v>72</v>
      </c>
      <c r="F4936" s="72" t="s">
        <v>384</v>
      </c>
      <c r="G4936" s="72" t="s">
        <v>96</v>
      </c>
      <c r="H4936" s="72" t="s">
        <v>1212</v>
      </c>
      <c r="I4936" s="72" t="s">
        <v>42</v>
      </c>
      <c r="J4936" s="115">
        <v>7</v>
      </c>
      <c r="K4936" s="60">
        <f t="shared" si="118"/>
        <v>504</v>
      </c>
      <c r="L4936" s="60">
        <v>0</v>
      </c>
      <c r="M4936" s="55" t="s">
        <v>43</v>
      </c>
      <c r="N4936" s="60">
        <f t="shared" si="119"/>
        <v>504</v>
      </c>
      <c r="O4936" s="95">
        <v>46024</v>
      </c>
      <c r="P4936" s="125">
        <v>0</v>
      </c>
      <c r="R4936" t="str">
        <f t="shared" si="120"/>
        <v>Jan/26</v>
      </c>
    </row>
    <row r="4937" spans="2:18" ht="15.75" customHeight="1">
      <c r="B4937" s="95">
        <v>46024</v>
      </c>
      <c r="C4937" s="55" t="s">
        <v>19</v>
      </c>
      <c r="D4937" s="55">
        <v>2026</v>
      </c>
      <c r="E4937" s="72">
        <v>1</v>
      </c>
      <c r="F4937" s="72" t="s">
        <v>246</v>
      </c>
      <c r="G4937" s="72" t="s">
        <v>46</v>
      </c>
      <c r="H4937" s="72" t="s">
        <v>369</v>
      </c>
      <c r="I4937" s="72" t="s">
        <v>42</v>
      </c>
      <c r="J4937" s="115">
        <v>59</v>
      </c>
      <c r="K4937" s="60">
        <f t="shared" si="118"/>
        <v>59</v>
      </c>
      <c r="L4937" s="60">
        <v>0</v>
      </c>
      <c r="M4937" s="55" t="s">
        <v>43</v>
      </c>
      <c r="N4937" s="60">
        <f t="shared" si="119"/>
        <v>59</v>
      </c>
      <c r="O4937" s="95">
        <v>46024</v>
      </c>
      <c r="P4937" s="125">
        <v>0</v>
      </c>
      <c r="R4937" t="str">
        <f t="shared" si="120"/>
        <v>Jan/26</v>
      </c>
    </row>
    <row r="4938" spans="2:18" ht="15.75" customHeight="1">
      <c r="B4938" s="95">
        <v>46024</v>
      </c>
      <c r="C4938" s="55" t="s">
        <v>19</v>
      </c>
      <c r="D4938" s="55">
        <v>2026</v>
      </c>
      <c r="E4938" s="72">
        <v>1</v>
      </c>
      <c r="F4938" s="72" t="s">
        <v>1348</v>
      </c>
      <c r="G4938" s="72" t="s">
        <v>57</v>
      </c>
      <c r="H4938" s="72" t="s">
        <v>1349</v>
      </c>
      <c r="I4938" s="72" t="s">
        <v>42</v>
      </c>
      <c r="J4938" s="115">
        <v>40.659999999999997</v>
      </c>
      <c r="K4938" s="60">
        <f t="shared" si="118"/>
        <v>40.659999999999997</v>
      </c>
      <c r="L4938" s="60">
        <v>0</v>
      </c>
      <c r="M4938" s="55" t="s">
        <v>43</v>
      </c>
      <c r="N4938" s="60">
        <f t="shared" si="119"/>
        <v>40.659999999999997</v>
      </c>
      <c r="O4938" s="95">
        <v>46024</v>
      </c>
      <c r="P4938" s="125">
        <v>0</v>
      </c>
      <c r="R4938" t="str">
        <f t="shared" si="120"/>
        <v>Jan/26</v>
      </c>
    </row>
    <row r="4939" spans="2:18" ht="15.75" customHeight="1">
      <c r="B4939" s="95">
        <v>46024</v>
      </c>
      <c r="C4939" s="55" t="s">
        <v>19</v>
      </c>
      <c r="D4939" s="55">
        <v>2026</v>
      </c>
      <c r="E4939" s="72">
        <v>1</v>
      </c>
      <c r="F4939" s="72" t="s">
        <v>914</v>
      </c>
      <c r="G4939" s="72" t="s">
        <v>93</v>
      </c>
      <c r="H4939" s="72" t="s">
        <v>407</v>
      </c>
      <c r="I4939" s="72" t="s">
        <v>42</v>
      </c>
      <c r="J4939" s="115">
        <v>28.5</v>
      </c>
      <c r="K4939" s="60">
        <f t="shared" si="118"/>
        <v>28.5</v>
      </c>
      <c r="L4939" s="60">
        <v>0</v>
      </c>
      <c r="M4939" s="55" t="s">
        <v>51</v>
      </c>
      <c r="N4939" s="60">
        <f t="shared" si="119"/>
        <v>28.5</v>
      </c>
      <c r="O4939" s="95">
        <v>46024</v>
      </c>
      <c r="P4939" s="125">
        <v>0</v>
      </c>
      <c r="R4939" t="str">
        <f t="shared" si="120"/>
        <v>Jan/26</v>
      </c>
    </row>
    <row r="4940" spans="2:18" ht="15.75" customHeight="1">
      <c r="B4940" s="95">
        <v>46024</v>
      </c>
      <c r="C4940" s="55" t="s">
        <v>19</v>
      </c>
      <c r="D4940" s="55">
        <v>2026</v>
      </c>
      <c r="E4940" s="72">
        <v>1</v>
      </c>
      <c r="F4940" s="72" t="s">
        <v>172</v>
      </c>
      <c r="G4940" s="72" t="s">
        <v>46</v>
      </c>
      <c r="H4940" s="72" t="s">
        <v>407</v>
      </c>
      <c r="I4940" s="72" t="s">
        <v>42</v>
      </c>
      <c r="J4940" s="115">
        <v>33.9</v>
      </c>
      <c r="K4940" s="60">
        <f t="shared" si="118"/>
        <v>33.9</v>
      </c>
      <c r="L4940" s="60">
        <v>0</v>
      </c>
      <c r="M4940" s="55" t="s">
        <v>51</v>
      </c>
      <c r="N4940" s="60">
        <f t="shared" si="119"/>
        <v>33.9</v>
      </c>
      <c r="O4940" s="95">
        <v>46024</v>
      </c>
      <c r="P4940" s="125">
        <v>0</v>
      </c>
      <c r="R4940" t="str">
        <f t="shared" si="120"/>
        <v>Jan/26</v>
      </c>
    </row>
    <row r="4941" spans="2:18" ht="15.75" customHeight="1">
      <c r="B4941" s="95">
        <v>46024</v>
      </c>
      <c r="C4941" s="55" t="s">
        <v>19</v>
      </c>
      <c r="D4941" s="55">
        <v>2026</v>
      </c>
      <c r="E4941" s="72">
        <v>1</v>
      </c>
      <c r="F4941" s="72" t="s">
        <v>255</v>
      </c>
      <c r="G4941" s="72" t="s">
        <v>93</v>
      </c>
      <c r="H4941" s="72" t="s">
        <v>407</v>
      </c>
      <c r="I4941" s="72" t="s">
        <v>42</v>
      </c>
      <c r="J4941" s="115">
        <v>49</v>
      </c>
      <c r="K4941" s="60">
        <f t="shared" si="118"/>
        <v>49</v>
      </c>
      <c r="L4941" s="60">
        <v>0</v>
      </c>
      <c r="M4941" s="55" t="s">
        <v>51</v>
      </c>
      <c r="N4941" s="60">
        <f t="shared" si="119"/>
        <v>49</v>
      </c>
      <c r="O4941" s="95">
        <v>46024</v>
      </c>
      <c r="P4941" s="125">
        <v>0</v>
      </c>
      <c r="R4941" t="str">
        <f t="shared" si="120"/>
        <v>Jan/26</v>
      </c>
    </row>
    <row r="4942" spans="2:18" ht="15.75" customHeight="1">
      <c r="B4942" s="95">
        <v>46024</v>
      </c>
      <c r="C4942" s="55" t="s">
        <v>19</v>
      </c>
      <c r="D4942" s="55">
        <v>2026</v>
      </c>
      <c r="E4942" s="72">
        <v>1</v>
      </c>
      <c r="F4942" s="72" t="s">
        <v>1350</v>
      </c>
      <c r="G4942" s="72" t="s">
        <v>93</v>
      </c>
      <c r="H4942" s="72" t="s">
        <v>407</v>
      </c>
      <c r="I4942" s="72" t="s">
        <v>42</v>
      </c>
      <c r="J4942" s="115">
        <v>1.3</v>
      </c>
      <c r="K4942" s="60">
        <f t="shared" si="118"/>
        <v>1.3</v>
      </c>
      <c r="L4942" s="60">
        <v>0</v>
      </c>
      <c r="M4942" s="55" t="s">
        <v>51</v>
      </c>
      <c r="N4942" s="60">
        <f t="shared" si="119"/>
        <v>1.3</v>
      </c>
      <c r="O4942" s="95">
        <v>46024</v>
      </c>
      <c r="P4942" s="125">
        <v>0</v>
      </c>
      <c r="R4942" t="str">
        <f t="shared" si="120"/>
        <v>Jan/26</v>
      </c>
    </row>
    <row r="4943" spans="2:18" ht="15.75" customHeight="1">
      <c r="B4943" s="95">
        <v>46024</v>
      </c>
      <c r="C4943" s="55" t="s">
        <v>19</v>
      </c>
      <c r="D4943" s="55">
        <v>2026</v>
      </c>
      <c r="E4943" s="72">
        <v>1</v>
      </c>
      <c r="F4943" s="72" t="s">
        <v>914</v>
      </c>
      <c r="G4943" s="72" t="s">
        <v>93</v>
      </c>
      <c r="H4943" s="72" t="s">
        <v>407</v>
      </c>
      <c r="I4943" s="72" t="s">
        <v>42</v>
      </c>
      <c r="J4943" s="115">
        <v>28.9</v>
      </c>
      <c r="K4943" s="60">
        <f t="shared" si="118"/>
        <v>28.9</v>
      </c>
      <c r="L4943" s="60">
        <v>0</v>
      </c>
      <c r="M4943" s="55" t="s">
        <v>51</v>
      </c>
      <c r="N4943" s="60">
        <f t="shared" si="119"/>
        <v>28.9</v>
      </c>
      <c r="O4943" s="95">
        <v>46024</v>
      </c>
      <c r="P4943" s="125">
        <v>0</v>
      </c>
      <c r="R4943" t="str">
        <f t="shared" si="120"/>
        <v>Jan/26</v>
      </c>
    </row>
    <row r="4944" spans="2:18" ht="15.75" customHeight="1">
      <c r="B4944" s="95">
        <v>46024</v>
      </c>
      <c r="C4944" s="55" t="s">
        <v>19</v>
      </c>
      <c r="D4944" s="55">
        <v>2026</v>
      </c>
      <c r="E4944" s="72">
        <v>1</v>
      </c>
      <c r="F4944" s="72" t="s">
        <v>1016</v>
      </c>
      <c r="G4944" s="72" t="s">
        <v>61</v>
      </c>
      <c r="H4944" s="72" t="s">
        <v>258</v>
      </c>
      <c r="I4944" s="72" t="s">
        <v>42</v>
      </c>
      <c r="J4944" s="115">
        <v>87.95</v>
      </c>
      <c r="K4944" s="60">
        <f t="shared" si="118"/>
        <v>87.95</v>
      </c>
      <c r="L4944" s="60">
        <v>0</v>
      </c>
      <c r="M4944" s="55" t="s">
        <v>51</v>
      </c>
      <c r="N4944" s="60">
        <f t="shared" si="119"/>
        <v>87.95</v>
      </c>
      <c r="O4944" s="95">
        <v>46024</v>
      </c>
      <c r="P4944" s="125">
        <v>0</v>
      </c>
      <c r="R4944" t="str">
        <f t="shared" si="120"/>
        <v>Jan/26</v>
      </c>
    </row>
    <row r="4945" spans="2:18" ht="15.75" customHeight="1">
      <c r="B4945" s="95">
        <v>46024</v>
      </c>
      <c r="C4945" s="55" t="s">
        <v>19</v>
      </c>
      <c r="D4945" s="55">
        <v>2026</v>
      </c>
      <c r="E4945" s="72">
        <v>10</v>
      </c>
      <c r="F4945" s="72" t="s">
        <v>81</v>
      </c>
      <c r="G4945" s="72" t="s">
        <v>77</v>
      </c>
      <c r="H4945" s="72" t="s">
        <v>78</v>
      </c>
      <c r="I4945" s="72" t="s">
        <v>42</v>
      </c>
      <c r="J4945" s="115">
        <v>510</v>
      </c>
      <c r="K4945" s="60">
        <f t="shared" si="118"/>
        <v>5100</v>
      </c>
      <c r="L4945" s="60">
        <v>0</v>
      </c>
      <c r="M4945" s="55" t="s">
        <v>43</v>
      </c>
      <c r="N4945" s="60">
        <f t="shared" si="119"/>
        <v>5100</v>
      </c>
      <c r="O4945" s="95">
        <v>46028</v>
      </c>
      <c r="P4945" s="125">
        <v>0</v>
      </c>
      <c r="R4945" t="str">
        <f t="shared" si="120"/>
        <v>Jan/26</v>
      </c>
    </row>
    <row r="4946" spans="2:18" ht="15.75" customHeight="1">
      <c r="B4946" s="95">
        <v>46024</v>
      </c>
      <c r="C4946" s="55" t="s">
        <v>19</v>
      </c>
      <c r="D4946" s="55">
        <v>2026</v>
      </c>
      <c r="E4946" s="72">
        <v>1</v>
      </c>
      <c r="F4946" s="72" t="s">
        <v>75</v>
      </c>
      <c r="G4946" s="72" t="s">
        <v>77</v>
      </c>
      <c r="H4946" s="72" t="s">
        <v>78</v>
      </c>
      <c r="I4946" s="72" t="s">
        <v>42</v>
      </c>
      <c r="J4946" s="115">
        <v>435</v>
      </c>
      <c r="K4946" s="60">
        <f t="shared" si="118"/>
        <v>435</v>
      </c>
      <c r="L4946" s="60">
        <v>0</v>
      </c>
      <c r="M4946" s="55" t="s">
        <v>43</v>
      </c>
      <c r="N4946" s="60">
        <f t="shared" si="119"/>
        <v>435</v>
      </c>
      <c r="O4946" s="95">
        <v>46024</v>
      </c>
      <c r="P4946" s="125">
        <v>0</v>
      </c>
      <c r="R4946" t="str">
        <f t="shared" si="120"/>
        <v>Jan/26</v>
      </c>
    </row>
    <row r="4947" spans="2:18" ht="15.75" customHeight="1">
      <c r="B4947" s="95">
        <v>46025</v>
      </c>
      <c r="C4947" s="55" t="s">
        <v>19</v>
      </c>
      <c r="D4947" s="55">
        <v>2026</v>
      </c>
      <c r="E4947" s="72">
        <v>16</v>
      </c>
      <c r="F4947" s="58" t="s">
        <v>64</v>
      </c>
      <c r="G4947" s="57" t="s">
        <v>46</v>
      </c>
      <c r="H4947" s="58" t="s">
        <v>65</v>
      </c>
      <c r="I4947" s="59" t="s">
        <v>42</v>
      </c>
      <c r="J4947" s="96">
        <v>32.99</v>
      </c>
      <c r="K4947" s="60">
        <f t="shared" si="118"/>
        <v>527.84</v>
      </c>
      <c r="L4947" s="60">
        <v>0</v>
      </c>
      <c r="M4947" s="55" t="s">
        <v>43</v>
      </c>
      <c r="N4947" s="60">
        <f t="shared" si="119"/>
        <v>527.84</v>
      </c>
      <c r="O4947" s="95">
        <v>46037</v>
      </c>
      <c r="P4947" s="125">
        <v>27606</v>
      </c>
      <c r="R4947" t="str">
        <f t="shared" si="120"/>
        <v>Jan/26</v>
      </c>
    </row>
    <row r="4948" spans="2:18" ht="15.75" customHeight="1">
      <c r="B4948" s="95">
        <v>46025</v>
      </c>
      <c r="C4948" s="55" t="s">
        <v>19</v>
      </c>
      <c r="D4948" s="55">
        <v>2026</v>
      </c>
      <c r="E4948" s="72">
        <v>6</v>
      </c>
      <c r="F4948" s="58" t="s">
        <v>66</v>
      </c>
      <c r="G4948" s="57" t="s">
        <v>46</v>
      </c>
      <c r="H4948" s="58" t="s">
        <v>65</v>
      </c>
      <c r="I4948" s="59" t="s">
        <v>42</v>
      </c>
      <c r="J4948" s="96">
        <v>27.99</v>
      </c>
      <c r="K4948" s="60">
        <f t="shared" si="118"/>
        <v>167.94</v>
      </c>
      <c r="L4948" s="60">
        <v>0</v>
      </c>
      <c r="M4948" s="55" t="s">
        <v>43</v>
      </c>
      <c r="N4948" s="60">
        <f t="shared" si="119"/>
        <v>167.94</v>
      </c>
      <c r="O4948" s="95">
        <v>46037</v>
      </c>
      <c r="P4948" s="125">
        <v>27606</v>
      </c>
      <c r="R4948" t="str">
        <f t="shared" si="120"/>
        <v>Jan/26</v>
      </c>
    </row>
    <row r="4949" spans="2:18" ht="15.75" customHeight="1">
      <c r="B4949" s="95">
        <v>46025</v>
      </c>
      <c r="C4949" s="55" t="s">
        <v>19</v>
      </c>
      <c r="D4949" s="55">
        <v>2026</v>
      </c>
      <c r="E4949" s="72">
        <v>6</v>
      </c>
      <c r="F4949" s="58" t="s">
        <v>1201</v>
      </c>
      <c r="G4949" s="57" t="s">
        <v>46</v>
      </c>
      <c r="H4949" s="58" t="s">
        <v>65</v>
      </c>
      <c r="I4949" s="59" t="s">
        <v>42</v>
      </c>
      <c r="J4949" s="96">
        <v>29.99</v>
      </c>
      <c r="K4949" s="60">
        <f t="shared" si="118"/>
        <v>179.94</v>
      </c>
      <c r="L4949" s="60">
        <v>0</v>
      </c>
      <c r="M4949" s="55" t="s">
        <v>43</v>
      </c>
      <c r="N4949" s="60">
        <f t="shared" si="119"/>
        <v>179.94</v>
      </c>
      <c r="O4949" s="95">
        <v>46037</v>
      </c>
      <c r="P4949" s="125">
        <v>27606</v>
      </c>
      <c r="R4949" t="str">
        <f t="shared" si="120"/>
        <v>Jan/26</v>
      </c>
    </row>
    <row r="4950" spans="2:18" ht="15.75" customHeight="1">
      <c r="B4950" s="95">
        <v>46025</v>
      </c>
      <c r="C4950" s="55" t="s">
        <v>19</v>
      </c>
      <c r="D4950" s="55">
        <v>2026</v>
      </c>
      <c r="E4950" s="72">
        <v>4</v>
      </c>
      <c r="F4950" s="58" t="s">
        <v>1036</v>
      </c>
      <c r="G4950" s="57" t="s">
        <v>46</v>
      </c>
      <c r="H4950" s="58" t="s">
        <v>65</v>
      </c>
      <c r="I4950" s="59" t="s">
        <v>42</v>
      </c>
      <c r="J4950" s="96">
        <v>35.99</v>
      </c>
      <c r="K4950" s="60">
        <f t="shared" si="118"/>
        <v>143.96</v>
      </c>
      <c r="L4950" s="60">
        <v>0</v>
      </c>
      <c r="M4950" s="55" t="s">
        <v>43</v>
      </c>
      <c r="N4950" s="60">
        <f t="shared" si="119"/>
        <v>143.96</v>
      </c>
      <c r="O4950" s="95">
        <v>46037</v>
      </c>
      <c r="P4950" s="125">
        <v>27606</v>
      </c>
      <c r="R4950" t="str">
        <f t="shared" si="120"/>
        <v>Jan/26</v>
      </c>
    </row>
    <row r="4951" spans="2:18" ht="15.75" customHeight="1">
      <c r="B4951" s="95">
        <v>46025</v>
      </c>
      <c r="C4951" s="55" t="s">
        <v>19</v>
      </c>
      <c r="D4951" s="55">
        <v>2026</v>
      </c>
      <c r="E4951" s="72">
        <v>4</v>
      </c>
      <c r="F4951" s="72" t="s">
        <v>486</v>
      </c>
      <c r="G4951" s="72" t="s">
        <v>46</v>
      </c>
      <c r="H4951" s="72" t="s">
        <v>1337</v>
      </c>
      <c r="I4951" s="72" t="s">
        <v>42</v>
      </c>
      <c r="J4951" s="115">
        <v>6</v>
      </c>
      <c r="K4951" s="60">
        <f t="shared" si="118"/>
        <v>24</v>
      </c>
      <c r="L4951" s="60">
        <v>0</v>
      </c>
      <c r="M4951" s="55" t="s">
        <v>43</v>
      </c>
      <c r="N4951" s="60">
        <f t="shared" si="119"/>
        <v>24</v>
      </c>
      <c r="O4951" s="95">
        <v>46037</v>
      </c>
      <c r="P4951" s="125">
        <v>29904</v>
      </c>
      <c r="R4951" t="str">
        <f t="shared" si="120"/>
        <v>Jan/26</v>
      </c>
    </row>
    <row r="4952" spans="2:18" ht="15.75" customHeight="1">
      <c r="B4952" s="95">
        <v>46025</v>
      </c>
      <c r="C4952" s="55" t="s">
        <v>19</v>
      </c>
      <c r="D4952" s="55">
        <v>2026</v>
      </c>
      <c r="E4952" s="72">
        <v>1</v>
      </c>
      <c r="F4952" s="72" t="s">
        <v>455</v>
      </c>
      <c r="G4952" s="72" t="s">
        <v>46</v>
      </c>
      <c r="H4952" s="72" t="s">
        <v>1337</v>
      </c>
      <c r="I4952" s="72" t="s">
        <v>42</v>
      </c>
      <c r="J4952" s="115">
        <v>3.5</v>
      </c>
      <c r="K4952" s="60">
        <f t="shared" si="118"/>
        <v>3.5</v>
      </c>
      <c r="L4952" s="60">
        <v>0</v>
      </c>
      <c r="M4952" s="55" t="s">
        <v>43</v>
      </c>
      <c r="N4952" s="60">
        <f t="shared" si="119"/>
        <v>3.5</v>
      </c>
      <c r="O4952" s="95">
        <v>46037</v>
      </c>
      <c r="P4952" s="125">
        <v>29904</v>
      </c>
      <c r="R4952" t="str">
        <f t="shared" si="120"/>
        <v>Jan/26</v>
      </c>
    </row>
    <row r="4953" spans="2:18" ht="15.75" customHeight="1">
      <c r="B4953" s="95">
        <v>46025</v>
      </c>
      <c r="C4953" s="55" t="s">
        <v>19</v>
      </c>
      <c r="D4953" s="55">
        <v>2026</v>
      </c>
      <c r="E4953" s="72">
        <v>3</v>
      </c>
      <c r="F4953" s="72" t="s">
        <v>1340</v>
      </c>
      <c r="G4953" s="72" t="s">
        <v>46</v>
      </c>
      <c r="H4953" s="72" t="s">
        <v>1337</v>
      </c>
      <c r="I4953" s="72" t="s">
        <v>42</v>
      </c>
      <c r="J4953" s="115">
        <v>105</v>
      </c>
      <c r="K4953" s="60">
        <f t="shared" si="118"/>
        <v>315</v>
      </c>
      <c r="L4953" s="60">
        <v>0</v>
      </c>
      <c r="M4953" s="55" t="s">
        <v>43</v>
      </c>
      <c r="N4953" s="60">
        <f t="shared" si="119"/>
        <v>315</v>
      </c>
      <c r="O4953" s="95">
        <v>46037</v>
      </c>
      <c r="P4953" s="125">
        <v>29904</v>
      </c>
      <c r="R4953" t="str">
        <f t="shared" si="120"/>
        <v>Jan/26</v>
      </c>
    </row>
    <row r="4954" spans="2:18" ht="15.75" customHeight="1">
      <c r="B4954" s="95">
        <v>46025</v>
      </c>
      <c r="C4954" s="55" t="s">
        <v>19</v>
      </c>
      <c r="D4954" s="55">
        <v>2026</v>
      </c>
      <c r="E4954" s="72">
        <v>1</v>
      </c>
      <c r="F4954" s="72" t="s">
        <v>1351</v>
      </c>
      <c r="G4954" s="72" t="s">
        <v>46</v>
      </c>
      <c r="H4954" s="72" t="s">
        <v>342</v>
      </c>
      <c r="I4954" s="72" t="s">
        <v>42</v>
      </c>
      <c r="J4954" s="115">
        <v>273.89999999999998</v>
      </c>
      <c r="K4954" s="60">
        <f t="shared" si="118"/>
        <v>273.89999999999998</v>
      </c>
      <c r="L4954" s="60">
        <v>0</v>
      </c>
      <c r="M4954" s="55" t="s">
        <v>43</v>
      </c>
      <c r="N4954" s="60">
        <f t="shared" si="119"/>
        <v>273.89999999999998</v>
      </c>
      <c r="O4954" s="95">
        <v>46025</v>
      </c>
      <c r="P4954" s="125">
        <v>0</v>
      </c>
      <c r="R4954" t="str">
        <f t="shared" si="120"/>
        <v>Jan/26</v>
      </c>
    </row>
    <row r="4955" spans="2:18" ht="15.75" customHeight="1">
      <c r="B4955" s="95">
        <v>46025</v>
      </c>
      <c r="C4955" s="55" t="s">
        <v>19</v>
      </c>
      <c r="D4955" s="55">
        <v>2026</v>
      </c>
      <c r="E4955" s="72">
        <v>1</v>
      </c>
      <c r="F4955" s="72" t="s">
        <v>1352</v>
      </c>
      <c r="G4955" s="72" t="s">
        <v>93</v>
      </c>
      <c r="H4955" s="72" t="s">
        <v>342</v>
      </c>
      <c r="I4955" s="72" t="s">
        <v>42</v>
      </c>
      <c r="J4955" s="115">
        <v>80.400000000000006</v>
      </c>
      <c r="K4955" s="60">
        <f t="shared" si="118"/>
        <v>80.400000000000006</v>
      </c>
      <c r="L4955" s="60">
        <v>0</v>
      </c>
      <c r="M4955" s="55" t="s">
        <v>43</v>
      </c>
      <c r="N4955" s="60">
        <f t="shared" si="119"/>
        <v>80.400000000000006</v>
      </c>
      <c r="O4955" s="95">
        <v>46025</v>
      </c>
      <c r="P4955" s="125">
        <v>0</v>
      </c>
      <c r="R4955" t="str">
        <f t="shared" si="120"/>
        <v>Jan/26</v>
      </c>
    </row>
    <row r="4956" spans="2:18" ht="15.75" customHeight="1">
      <c r="B4956" s="95">
        <v>46025</v>
      </c>
      <c r="C4956" s="55" t="s">
        <v>19</v>
      </c>
      <c r="D4956" s="55">
        <v>2026</v>
      </c>
      <c r="E4956" s="72">
        <v>1</v>
      </c>
      <c r="F4956" s="72" t="s">
        <v>1267</v>
      </c>
      <c r="G4956" s="72" t="s">
        <v>46</v>
      </c>
      <c r="H4956" s="72" t="s">
        <v>1337</v>
      </c>
      <c r="I4956" s="72" t="s">
        <v>42</v>
      </c>
      <c r="J4956" s="115">
        <v>6</v>
      </c>
      <c r="K4956" s="60">
        <f t="shared" si="118"/>
        <v>6</v>
      </c>
      <c r="L4956" s="60">
        <v>0</v>
      </c>
      <c r="M4956" s="55" t="s">
        <v>43</v>
      </c>
      <c r="N4956" s="60">
        <f t="shared" si="119"/>
        <v>6</v>
      </c>
      <c r="O4956" s="95">
        <v>46037</v>
      </c>
      <c r="P4956" s="125">
        <v>29904</v>
      </c>
      <c r="R4956" t="str">
        <f t="shared" si="120"/>
        <v>Jan/26</v>
      </c>
    </row>
    <row r="4957" spans="2:18" ht="15.75" customHeight="1">
      <c r="B4957" s="95">
        <v>46025</v>
      </c>
      <c r="C4957" s="55" t="s">
        <v>19</v>
      </c>
      <c r="D4957" s="55">
        <v>2026</v>
      </c>
      <c r="E4957" s="72">
        <v>1</v>
      </c>
      <c r="F4957" s="72" t="s">
        <v>1211</v>
      </c>
      <c r="G4957" s="72" t="s">
        <v>46</v>
      </c>
      <c r="H4957" s="72" t="s">
        <v>1337</v>
      </c>
      <c r="I4957" s="72" t="s">
        <v>42</v>
      </c>
      <c r="J4957" s="115">
        <v>1.8</v>
      </c>
      <c r="K4957" s="60">
        <f t="shared" si="118"/>
        <v>1.8</v>
      </c>
      <c r="L4957" s="60">
        <v>0</v>
      </c>
      <c r="M4957" s="55" t="s">
        <v>43</v>
      </c>
      <c r="N4957" s="60">
        <f t="shared" si="119"/>
        <v>1.8</v>
      </c>
      <c r="O4957" s="95">
        <v>46037</v>
      </c>
      <c r="P4957" s="125">
        <v>29904</v>
      </c>
      <c r="R4957" t="str">
        <f t="shared" si="120"/>
        <v>Jan/26</v>
      </c>
    </row>
    <row r="4958" spans="2:18" ht="15.75" customHeight="1">
      <c r="B4958" s="95">
        <v>46025</v>
      </c>
      <c r="C4958" s="55" t="s">
        <v>19</v>
      </c>
      <c r="D4958" s="55">
        <v>2026</v>
      </c>
      <c r="E4958" s="72">
        <v>1</v>
      </c>
      <c r="F4958" s="72" t="s">
        <v>691</v>
      </c>
      <c r="G4958" s="72" t="s">
        <v>40</v>
      </c>
      <c r="H4958" s="72" t="s">
        <v>91</v>
      </c>
      <c r="I4958" s="72" t="s">
        <v>42</v>
      </c>
      <c r="J4958" s="115">
        <v>240</v>
      </c>
      <c r="K4958" s="60">
        <f t="shared" si="118"/>
        <v>240</v>
      </c>
      <c r="L4958" s="60">
        <v>0</v>
      </c>
      <c r="M4958" s="55" t="s">
        <v>51</v>
      </c>
      <c r="N4958" s="60">
        <f t="shared" si="119"/>
        <v>240</v>
      </c>
      <c r="O4958" s="95">
        <v>46042</v>
      </c>
      <c r="P4958" s="125">
        <v>0</v>
      </c>
      <c r="R4958" t="str">
        <f t="shared" si="120"/>
        <v>Jan/26</v>
      </c>
    </row>
    <row r="4959" spans="2:18" ht="15.75" customHeight="1">
      <c r="B4959" s="95">
        <v>46025</v>
      </c>
      <c r="C4959" s="55" t="s">
        <v>19</v>
      </c>
      <c r="D4959" s="55">
        <v>2026</v>
      </c>
      <c r="E4959" s="72">
        <v>5</v>
      </c>
      <c r="F4959" s="72" t="s">
        <v>692</v>
      </c>
      <c r="G4959" s="72" t="s">
        <v>40</v>
      </c>
      <c r="H4959" s="72" t="s">
        <v>91</v>
      </c>
      <c r="I4959" s="72" t="s">
        <v>42</v>
      </c>
      <c r="J4959" s="115">
        <v>120</v>
      </c>
      <c r="K4959" s="60">
        <f t="shared" si="118"/>
        <v>600</v>
      </c>
      <c r="L4959" s="60">
        <v>0</v>
      </c>
      <c r="M4959" s="55" t="s">
        <v>51</v>
      </c>
      <c r="N4959" s="60">
        <f t="shared" si="119"/>
        <v>600</v>
      </c>
      <c r="O4959" s="95">
        <v>46042</v>
      </c>
      <c r="P4959" s="125">
        <v>0</v>
      </c>
      <c r="R4959" t="str">
        <f t="shared" si="120"/>
        <v>Jan/26</v>
      </c>
    </row>
    <row r="4960" spans="2:18" ht="15.75" customHeight="1">
      <c r="B4960" s="95">
        <v>46026</v>
      </c>
      <c r="C4960" s="55" t="s">
        <v>19</v>
      </c>
      <c r="D4960" s="55">
        <v>2026</v>
      </c>
      <c r="E4960" s="72">
        <v>1</v>
      </c>
      <c r="F4960" s="72" t="s">
        <v>271</v>
      </c>
      <c r="G4960" s="72" t="s">
        <v>46</v>
      </c>
      <c r="H4960" s="72" t="s">
        <v>369</v>
      </c>
      <c r="I4960" s="72" t="s">
        <v>42</v>
      </c>
      <c r="J4960" s="115">
        <v>38.32</v>
      </c>
      <c r="K4960" s="60">
        <f t="shared" si="118"/>
        <v>38.32</v>
      </c>
      <c r="L4960" s="60">
        <v>0</v>
      </c>
      <c r="M4960" s="55" t="s">
        <v>43</v>
      </c>
      <c r="N4960" s="60">
        <f t="shared" si="119"/>
        <v>38.32</v>
      </c>
      <c r="O4960" s="95">
        <v>46026</v>
      </c>
      <c r="P4960" s="125">
        <v>0</v>
      </c>
      <c r="R4960" t="str">
        <f t="shared" si="120"/>
        <v>Jan/26</v>
      </c>
    </row>
    <row r="4961" spans="2:18" ht="15.75" customHeight="1">
      <c r="B4961" s="95">
        <v>46026</v>
      </c>
      <c r="C4961" s="55" t="s">
        <v>19</v>
      </c>
      <c r="D4961" s="55">
        <v>2026</v>
      </c>
      <c r="E4961" s="72">
        <v>1</v>
      </c>
      <c r="F4961" s="72" t="s">
        <v>974</v>
      </c>
      <c r="G4961" s="72" t="s">
        <v>46</v>
      </c>
      <c r="H4961" s="72" t="s">
        <v>568</v>
      </c>
      <c r="I4961" s="72" t="s">
        <v>42</v>
      </c>
      <c r="J4961" s="115">
        <v>197.39</v>
      </c>
      <c r="K4961" s="60">
        <f t="shared" si="118"/>
        <v>197.39</v>
      </c>
      <c r="L4961" s="60">
        <v>0</v>
      </c>
      <c r="M4961" s="55" t="s">
        <v>43</v>
      </c>
      <c r="N4961" s="60">
        <f t="shared" si="119"/>
        <v>197.39</v>
      </c>
      <c r="O4961" s="95">
        <v>46026</v>
      </c>
      <c r="P4961" s="125">
        <v>0</v>
      </c>
      <c r="R4961" t="str">
        <f t="shared" si="120"/>
        <v>Jan/26</v>
      </c>
    </row>
    <row r="4962" spans="2:18" ht="15.75" customHeight="1">
      <c r="B4962" s="95">
        <v>46027</v>
      </c>
      <c r="C4962" s="55" t="s">
        <v>19</v>
      </c>
      <c r="D4962" s="55">
        <v>2026</v>
      </c>
      <c r="E4962" s="72">
        <v>1</v>
      </c>
      <c r="F4962" s="72" t="s">
        <v>885</v>
      </c>
      <c r="G4962" s="72" t="s">
        <v>61</v>
      </c>
      <c r="H4962" s="72" t="s">
        <v>759</v>
      </c>
      <c r="I4962" s="72" t="s">
        <v>42</v>
      </c>
      <c r="J4962" s="115">
        <v>1765</v>
      </c>
      <c r="K4962" s="60">
        <f t="shared" si="118"/>
        <v>1765</v>
      </c>
      <c r="L4962" s="60">
        <v>0</v>
      </c>
      <c r="M4962" s="55" t="s">
        <v>43</v>
      </c>
      <c r="N4962" s="60">
        <f t="shared" si="119"/>
        <v>1765</v>
      </c>
      <c r="O4962" s="95">
        <v>46027</v>
      </c>
      <c r="P4962" s="125">
        <v>0</v>
      </c>
      <c r="R4962" t="str">
        <f t="shared" si="120"/>
        <v>Jan/26</v>
      </c>
    </row>
    <row r="4963" spans="2:18" ht="15.75" customHeight="1">
      <c r="B4963" s="95">
        <v>46027</v>
      </c>
      <c r="C4963" s="55" t="s">
        <v>19</v>
      </c>
      <c r="D4963" s="55">
        <v>2026</v>
      </c>
      <c r="E4963" s="72">
        <v>1</v>
      </c>
      <c r="F4963" s="72" t="s">
        <v>1332</v>
      </c>
      <c r="G4963" s="72" t="s">
        <v>61</v>
      </c>
      <c r="H4963" s="72" t="s">
        <v>342</v>
      </c>
      <c r="I4963" s="72" t="s">
        <v>42</v>
      </c>
      <c r="J4963" s="115">
        <v>499.16</v>
      </c>
      <c r="K4963" s="60">
        <f t="shared" si="118"/>
        <v>499.16</v>
      </c>
      <c r="L4963" s="60">
        <v>0</v>
      </c>
      <c r="M4963" s="55" t="s">
        <v>43</v>
      </c>
      <c r="N4963" s="60">
        <f t="shared" si="119"/>
        <v>499.16</v>
      </c>
      <c r="O4963" s="95">
        <v>46027</v>
      </c>
      <c r="P4963" s="125">
        <v>0</v>
      </c>
      <c r="R4963" t="str">
        <f t="shared" si="120"/>
        <v>Jan/26</v>
      </c>
    </row>
    <row r="4964" spans="2:18" ht="15.75" customHeight="1">
      <c r="B4964" s="95">
        <v>46027</v>
      </c>
      <c r="C4964" s="55" t="s">
        <v>19</v>
      </c>
      <c r="D4964" s="55">
        <v>2026</v>
      </c>
      <c r="E4964" s="72">
        <v>1</v>
      </c>
      <c r="F4964" s="72" t="s">
        <v>39</v>
      </c>
      <c r="G4964" s="72" t="s">
        <v>40</v>
      </c>
      <c r="H4964" s="72" t="s">
        <v>1328</v>
      </c>
      <c r="I4964" s="72" t="s">
        <v>42</v>
      </c>
      <c r="J4964" s="115">
        <v>243</v>
      </c>
      <c r="K4964" s="60">
        <f t="shared" si="118"/>
        <v>243</v>
      </c>
      <c r="L4964" s="60">
        <v>0</v>
      </c>
      <c r="M4964" s="55" t="s">
        <v>43</v>
      </c>
      <c r="N4964" s="60">
        <f t="shared" si="119"/>
        <v>243</v>
      </c>
      <c r="O4964" s="95">
        <v>46027</v>
      </c>
      <c r="P4964" s="125">
        <v>0</v>
      </c>
      <c r="R4964" t="str">
        <f t="shared" si="120"/>
        <v>Jan/26</v>
      </c>
    </row>
    <row r="4965" spans="2:18" ht="15.75" customHeight="1">
      <c r="B4965" s="95">
        <v>46027</v>
      </c>
      <c r="C4965" s="55" t="s">
        <v>19</v>
      </c>
      <c r="D4965" s="55">
        <v>2026</v>
      </c>
      <c r="E4965" s="72">
        <v>48</v>
      </c>
      <c r="F4965" s="72" t="s">
        <v>668</v>
      </c>
      <c r="G4965" s="72" t="s">
        <v>96</v>
      </c>
      <c r="H4965" s="72" t="s">
        <v>223</v>
      </c>
      <c r="I4965" s="72" t="s">
        <v>42</v>
      </c>
      <c r="J4965" s="115">
        <v>7</v>
      </c>
      <c r="K4965" s="60">
        <f t="shared" si="118"/>
        <v>336</v>
      </c>
      <c r="L4965" s="60">
        <v>0</v>
      </c>
      <c r="M4965" s="55" t="s">
        <v>51</v>
      </c>
      <c r="N4965" s="60">
        <f t="shared" si="119"/>
        <v>336</v>
      </c>
      <c r="O4965" s="95">
        <v>46034</v>
      </c>
      <c r="P4965" s="125">
        <v>1511043</v>
      </c>
      <c r="R4965" t="str">
        <f t="shared" si="120"/>
        <v>Jan/26</v>
      </c>
    </row>
    <row r="4966" spans="2:18" ht="15.75" customHeight="1">
      <c r="B4966" s="95">
        <v>46027</v>
      </c>
      <c r="C4966" s="55" t="s">
        <v>19</v>
      </c>
      <c r="D4966" s="55">
        <v>2026</v>
      </c>
      <c r="E4966" s="72">
        <v>24</v>
      </c>
      <c r="F4966" s="72" t="s">
        <v>1353</v>
      </c>
      <c r="G4966" s="72" t="s">
        <v>96</v>
      </c>
      <c r="H4966" s="72" t="s">
        <v>223</v>
      </c>
      <c r="I4966" s="72" t="s">
        <v>42</v>
      </c>
      <c r="J4966" s="115">
        <v>7</v>
      </c>
      <c r="K4966" s="60">
        <f t="shared" si="118"/>
        <v>168</v>
      </c>
      <c r="L4966" s="60">
        <v>0</v>
      </c>
      <c r="M4966" s="55" t="s">
        <v>51</v>
      </c>
      <c r="N4966" s="60">
        <f t="shared" si="119"/>
        <v>168</v>
      </c>
      <c r="O4966" s="95">
        <v>46034</v>
      </c>
      <c r="P4966" s="125">
        <v>1511043</v>
      </c>
      <c r="R4966" t="str">
        <f t="shared" si="120"/>
        <v>Jan/26</v>
      </c>
    </row>
    <row r="4967" spans="2:18" ht="15.75" customHeight="1">
      <c r="B4967" s="95">
        <v>46027</v>
      </c>
      <c r="C4967" s="55" t="s">
        <v>19</v>
      </c>
      <c r="D4967" s="55">
        <v>2026</v>
      </c>
      <c r="E4967" s="72">
        <v>72</v>
      </c>
      <c r="F4967" s="72" t="s">
        <v>188</v>
      </c>
      <c r="G4967" s="72" t="s">
        <v>96</v>
      </c>
      <c r="H4967" s="72" t="s">
        <v>223</v>
      </c>
      <c r="I4967" s="72" t="s">
        <v>42</v>
      </c>
      <c r="J4967" s="115">
        <v>7</v>
      </c>
      <c r="K4967" s="60">
        <f t="shared" si="118"/>
        <v>504</v>
      </c>
      <c r="L4967" s="60">
        <v>0</v>
      </c>
      <c r="M4967" s="55" t="s">
        <v>51</v>
      </c>
      <c r="N4967" s="60">
        <f t="shared" si="119"/>
        <v>504</v>
      </c>
      <c r="O4967" s="95">
        <v>46034</v>
      </c>
      <c r="P4967" s="125">
        <v>1511043</v>
      </c>
      <c r="R4967" t="str">
        <f t="shared" si="120"/>
        <v>Jan/26</v>
      </c>
    </row>
    <row r="4968" spans="2:18" ht="15.75" customHeight="1">
      <c r="B4968" s="95">
        <v>46027</v>
      </c>
      <c r="C4968" s="55" t="s">
        <v>19</v>
      </c>
      <c r="D4968" s="55">
        <v>2026</v>
      </c>
      <c r="E4968" s="72">
        <v>48</v>
      </c>
      <c r="F4968" s="72" t="s">
        <v>191</v>
      </c>
      <c r="G4968" s="72" t="s">
        <v>96</v>
      </c>
      <c r="H4968" s="72" t="s">
        <v>223</v>
      </c>
      <c r="I4968" s="72" t="s">
        <v>42</v>
      </c>
      <c r="J4968" s="115">
        <v>7</v>
      </c>
      <c r="K4968" s="60">
        <f t="shared" si="118"/>
        <v>336</v>
      </c>
      <c r="L4968" s="60">
        <v>0</v>
      </c>
      <c r="M4968" s="55" t="s">
        <v>51</v>
      </c>
      <c r="N4968" s="60">
        <f t="shared" si="119"/>
        <v>336</v>
      </c>
      <c r="O4968" s="95">
        <v>46034</v>
      </c>
      <c r="P4968" s="125">
        <v>1511043</v>
      </c>
      <c r="R4968" t="str">
        <f t="shared" si="120"/>
        <v>Jan/26</v>
      </c>
    </row>
    <row r="4969" spans="2:18" ht="15.75" customHeight="1">
      <c r="B4969" s="95">
        <v>46027</v>
      </c>
      <c r="C4969" s="55" t="s">
        <v>19</v>
      </c>
      <c r="D4969" s="55">
        <v>2026</v>
      </c>
      <c r="E4969" s="72">
        <v>7</v>
      </c>
      <c r="F4969" s="72" t="s">
        <v>760</v>
      </c>
      <c r="G4969" s="72" t="s">
        <v>46</v>
      </c>
      <c r="H4969" s="72" t="s">
        <v>223</v>
      </c>
      <c r="I4969" s="72" t="s">
        <v>42</v>
      </c>
      <c r="J4969" s="115">
        <v>23</v>
      </c>
      <c r="K4969" s="60">
        <f t="shared" si="118"/>
        <v>161</v>
      </c>
      <c r="L4969" s="60">
        <v>0</v>
      </c>
      <c r="M4969" s="55" t="s">
        <v>51</v>
      </c>
      <c r="N4969" s="60">
        <f t="shared" si="119"/>
        <v>161</v>
      </c>
      <c r="O4969" s="95">
        <v>46034</v>
      </c>
      <c r="P4969" s="125">
        <v>1511043</v>
      </c>
      <c r="R4969" t="str">
        <f t="shared" si="120"/>
        <v>Jan/26</v>
      </c>
    </row>
    <row r="4970" spans="2:18" ht="15.75" customHeight="1">
      <c r="B4970" s="95">
        <v>46027</v>
      </c>
      <c r="C4970" s="55" t="s">
        <v>19</v>
      </c>
      <c r="D4970" s="55">
        <v>2026</v>
      </c>
      <c r="E4970" s="72">
        <v>7</v>
      </c>
      <c r="F4970" s="72" t="s">
        <v>172</v>
      </c>
      <c r="G4970" s="72" t="s">
        <v>46</v>
      </c>
      <c r="H4970" s="72" t="s">
        <v>223</v>
      </c>
      <c r="I4970" s="72" t="s">
        <v>42</v>
      </c>
      <c r="J4970" s="115">
        <v>25</v>
      </c>
      <c r="K4970" s="60">
        <f t="shared" si="118"/>
        <v>175</v>
      </c>
      <c r="L4970" s="60">
        <v>0</v>
      </c>
      <c r="M4970" s="55" t="s">
        <v>51</v>
      </c>
      <c r="N4970" s="60">
        <f t="shared" si="119"/>
        <v>175</v>
      </c>
      <c r="O4970" s="95">
        <v>46034</v>
      </c>
      <c r="P4970" s="125">
        <v>1511043</v>
      </c>
      <c r="R4970" t="str">
        <f t="shared" si="120"/>
        <v>Jan/26</v>
      </c>
    </row>
    <row r="4971" spans="2:18" ht="15.75" customHeight="1">
      <c r="B4971" s="95">
        <v>46027</v>
      </c>
      <c r="C4971" s="55" t="s">
        <v>19</v>
      </c>
      <c r="D4971" s="55">
        <v>2026</v>
      </c>
      <c r="E4971" s="72">
        <v>2</v>
      </c>
      <c r="F4971" s="72" t="s">
        <v>173</v>
      </c>
      <c r="G4971" s="72" t="s">
        <v>46</v>
      </c>
      <c r="H4971" s="72" t="s">
        <v>223</v>
      </c>
      <c r="I4971" s="72" t="s">
        <v>42</v>
      </c>
      <c r="J4971" s="115">
        <v>23</v>
      </c>
      <c r="K4971" s="60">
        <f t="shared" si="118"/>
        <v>46</v>
      </c>
      <c r="L4971" s="60">
        <v>0</v>
      </c>
      <c r="M4971" s="55" t="s">
        <v>51</v>
      </c>
      <c r="N4971" s="60">
        <f t="shared" si="119"/>
        <v>46</v>
      </c>
      <c r="O4971" s="95">
        <v>46034</v>
      </c>
      <c r="P4971" s="125">
        <v>1511043</v>
      </c>
      <c r="R4971" t="str">
        <f t="shared" si="120"/>
        <v>Jan/26</v>
      </c>
    </row>
    <row r="4972" spans="2:18" ht="15.75" customHeight="1">
      <c r="B4972" s="95">
        <v>46027</v>
      </c>
      <c r="C4972" s="55" t="s">
        <v>19</v>
      </c>
      <c r="D4972" s="55">
        <v>2026</v>
      </c>
      <c r="E4972" s="72">
        <v>8.9600000000000009</v>
      </c>
      <c r="F4972" s="72" t="s">
        <v>488</v>
      </c>
      <c r="G4972" s="72" t="s">
        <v>46</v>
      </c>
      <c r="H4972" s="72" t="s">
        <v>823</v>
      </c>
      <c r="I4972" s="72" t="s">
        <v>42</v>
      </c>
      <c r="J4972" s="115">
        <v>35.76</v>
      </c>
      <c r="K4972" s="60">
        <f t="shared" si="118"/>
        <v>320.40960000000001</v>
      </c>
      <c r="L4972" s="60">
        <v>0</v>
      </c>
      <c r="M4972" s="55" t="s">
        <v>51</v>
      </c>
      <c r="N4972" s="60">
        <f t="shared" si="119"/>
        <v>320.40960000000001</v>
      </c>
      <c r="O4972" s="95">
        <v>46033</v>
      </c>
      <c r="P4972" s="125">
        <v>2738327</v>
      </c>
      <c r="R4972" t="str">
        <f t="shared" si="120"/>
        <v>Jan/26</v>
      </c>
    </row>
    <row r="4973" spans="2:18" ht="15.75" customHeight="1">
      <c r="B4973" s="95">
        <v>46027</v>
      </c>
      <c r="C4973" s="55" t="s">
        <v>19</v>
      </c>
      <c r="D4973" s="55">
        <v>2026</v>
      </c>
      <c r="E4973" s="72">
        <v>20</v>
      </c>
      <c r="F4973" s="72" t="s">
        <v>246</v>
      </c>
      <c r="G4973" s="72" t="s">
        <v>46</v>
      </c>
      <c r="H4973" s="72" t="s">
        <v>823</v>
      </c>
      <c r="I4973" s="72" t="s">
        <v>42</v>
      </c>
      <c r="J4973" s="115">
        <v>7.39</v>
      </c>
      <c r="K4973" s="60">
        <f t="shared" si="118"/>
        <v>147.79999999999998</v>
      </c>
      <c r="L4973" s="60">
        <v>0</v>
      </c>
      <c r="M4973" s="55" t="s">
        <v>51</v>
      </c>
      <c r="N4973" s="60">
        <f t="shared" si="119"/>
        <v>147.79999999999998</v>
      </c>
      <c r="O4973" s="95">
        <v>46033</v>
      </c>
      <c r="P4973" s="125">
        <v>2738327</v>
      </c>
      <c r="R4973" t="str">
        <f t="shared" si="120"/>
        <v>Jan/26</v>
      </c>
    </row>
    <row r="4974" spans="2:18" ht="15.75" customHeight="1">
      <c r="B4974" s="95">
        <v>46027</v>
      </c>
      <c r="C4974" s="55" t="s">
        <v>19</v>
      </c>
      <c r="D4974" s="55">
        <v>2026</v>
      </c>
      <c r="E4974" s="72">
        <v>8</v>
      </c>
      <c r="F4974" s="72" t="s">
        <v>642</v>
      </c>
      <c r="G4974" s="72" t="s">
        <v>46</v>
      </c>
      <c r="H4974" s="72" t="s">
        <v>823</v>
      </c>
      <c r="I4974" s="72" t="s">
        <v>42</v>
      </c>
      <c r="J4974" s="115">
        <v>54.938699999999997</v>
      </c>
      <c r="K4974" s="60">
        <f t="shared" si="118"/>
        <v>439.50959999999998</v>
      </c>
      <c r="L4974" s="60">
        <v>0</v>
      </c>
      <c r="M4974" s="55" t="s">
        <v>51</v>
      </c>
      <c r="N4974" s="60">
        <f t="shared" si="119"/>
        <v>439.50959999999998</v>
      </c>
      <c r="O4974" s="95">
        <v>46033</v>
      </c>
      <c r="P4974" s="125">
        <v>2738327</v>
      </c>
      <c r="R4974" t="str">
        <f t="shared" si="120"/>
        <v>Jan/26</v>
      </c>
    </row>
    <row r="4975" spans="2:18" ht="15.75" customHeight="1">
      <c r="B4975" s="95">
        <v>46028</v>
      </c>
      <c r="C4975" s="55" t="s">
        <v>19</v>
      </c>
      <c r="D4975" s="55">
        <v>2026</v>
      </c>
      <c r="E4975" s="72">
        <v>1</v>
      </c>
      <c r="F4975" s="72" t="s">
        <v>1354</v>
      </c>
      <c r="G4975" s="72" t="s">
        <v>49</v>
      </c>
      <c r="H4975" s="72" t="s">
        <v>1355</v>
      </c>
      <c r="I4975" s="72" t="s">
        <v>42</v>
      </c>
      <c r="J4975" s="115">
        <v>294.33999999999997</v>
      </c>
      <c r="K4975" s="60">
        <f t="shared" si="118"/>
        <v>294.33999999999997</v>
      </c>
      <c r="L4975" s="60">
        <v>0</v>
      </c>
      <c r="M4975" s="55" t="s">
        <v>43</v>
      </c>
      <c r="N4975" s="60">
        <f t="shared" si="119"/>
        <v>294.33999999999997</v>
      </c>
      <c r="O4975" s="95">
        <v>46028</v>
      </c>
      <c r="P4975" s="125">
        <v>0</v>
      </c>
      <c r="R4975" t="str">
        <f t="shared" si="120"/>
        <v>Jan/26</v>
      </c>
    </row>
    <row r="4976" spans="2:18" ht="15.75" customHeight="1">
      <c r="B4976" s="95">
        <v>46028</v>
      </c>
      <c r="C4976" s="55" t="s">
        <v>19</v>
      </c>
      <c r="D4976" s="55">
        <v>2026</v>
      </c>
      <c r="E4976" s="72">
        <v>1</v>
      </c>
      <c r="F4976" s="72" t="s">
        <v>271</v>
      </c>
      <c r="G4976" s="72" t="s">
        <v>46</v>
      </c>
      <c r="H4976" s="72" t="s">
        <v>369</v>
      </c>
      <c r="I4976" s="72" t="s">
        <v>42</v>
      </c>
      <c r="J4976" s="115">
        <v>24.36</v>
      </c>
      <c r="K4976" s="60">
        <f t="shared" si="118"/>
        <v>24.36</v>
      </c>
      <c r="L4976" s="60">
        <v>0</v>
      </c>
      <c r="M4976" s="55" t="s">
        <v>43</v>
      </c>
      <c r="N4976" s="60">
        <f t="shared" si="119"/>
        <v>24.36</v>
      </c>
      <c r="O4976" s="95">
        <v>46028</v>
      </c>
      <c r="P4976" s="125">
        <v>0</v>
      </c>
      <c r="R4976" t="str">
        <f t="shared" si="120"/>
        <v>Jan/26</v>
      </c>
    </row>
    <row r="4977" spans="2:18" ht="15.75" customHeight="1">
      <c r="B4977" s="95">
        <v>46028</v>
      </c>
      <c r="C4977" s="55" t="s">
        <v>19</v>
      </c>
      <c r="D4977" s="55">
        <v>2026</v>
      </c>
      <c r="E4977" s="72">
        <v>4</v>
      </c>
      <c r="F4977" s="58" t="s">
        <v>64</v>
      </c>
      <c r="G4977" s="57" t="s">
        <v>46</v>
      </c>
      <c r="H4977" s="58" t="s">
        <v>65</v>
      </c>
      <c r="I4977" s="59" t="s">
        <v>42</v>
      </c>
      <c r="J4977" s="96">
        <v>32.99</v>
      </c>
      <c r="K4977" s="60">
        <f t="shared" si="118"/>
        <v>131.96</v>
      </c>
      <c r="L4977" s="60">
        <v>0</v>
      </c>
      <c r="M4977" s="55" t="s">
        <v>43</v>
      </c>
      <c r="N4977" s="60">
        <f t="shared" si="119"/>
        <v>131.96</v>
      </c>
      <c r="O4977" s="95">
        <v>46037</v>
      </c>
      <c r="P4977" s="125">
        <v>27681</v>
      </c>
      <c r="R4977" t="str">
        <f t="shared" si="120"/>
        <v>Jan/26</v>
      </c>
    </row>
    <row r="4978" spans="2:18" ht="15.75" customHeight="1">
      <c r="B4978" s="95">
        <v>46028</v>
      </c>
      <c r="C4978" s="55" t="s">
        <v>19</v>
      </c>
      <c r="D4978" s="55">
        <v>2026</v>
      </c>
      <c r="E4978" s="72">
        <v>2</v>
      </c>
      <c r="F4978" s="58" t="s">
        <v>66</v>
      </c>
      <c r="G4978" s="57" t="s">
        <v>46</v>
      </c>
      <c r="H4978" s="58" t="s">
        <v>65</v>
      </c>
      <c r="I4978" s="59" t="s">
        <v>42</v>
      </c>
      <c r="J4978" s="96">
        <v>27.99</v>
      </c>
      <c r="K4978" s="60">
        <f t="shared" si="118"/>
        <v>55.98</v>
      </c>
      <c r="L4978" s="60">
        <v>0</v>
      </c>
      <c r="M4978" s="55" t="s">
        <v>43</v>
      </c>
      <c r="N4978" s="60">
        <f t="shared" si="119"/>
        <v>55.98</v>
      </c>
      <c r="O4978" s="95">
        <v>46037</v>
      </c>
      <c r="P4978" s="125">
        <v>27681</v>
      </c>
      <c r="R4978" t="str">
        <f t="shared" si="120"/>
        <v>Jan/26</v>
      </c>
    </row>
    <row r="4979" spans="2:18" ht="15.75" customHeight="1">
      <c r="B4979" s="95">
        <v>46028</v>
      </c>
      <c r="C4979" s="55" t="s">
        <v>19</v>
      </c>
      <c r="D4979" s="55">
        <v>2026</v>
      </c>
      <c r="E4979" s="72">
        <v>3</v>
      </c>
      <c r="F4979" s="72" t="s">
        <v>201</v>
      </c>
      <c r="G4979" s="72" t="s">
        <v>96</v>
      </c>
      <c r="H4979" s="72" t="s">
        <v>570</v>
      </c>
      <c r="I4979" s="59" t="s">
        <v>42</v>
      </c>
      <c r="J4979" s="115">
        <v>17.82</v>
      </c>
      <c r="K4979" s="60">
        <f t="shared" si="118"/>
        <v>53.46</v>
      </c>
      <c r="L4979" s="60">
        <v>0</v>
      </c>
      <c r="M4979" s="55" t="s">
        <v>51</v>
      </c>
      <c r="N4979" s="60">
        <f t="shared" si="119"/>
        <v>53.46</v>
      </c>
      <c r="O4979" s="95">
        <v>46034</v>
      </c>
      <c r="P4979" s="125">
        <v>720078</v>
      </c>
      <c r="R4979" t="str">
        <f t="shared" si="120"/>
        <v>Jan/26</v>
      </c>
    </row>
    <row r="4980" spans="2:18" ht="15.75" customHeight="1">
      <c r="B4980" s="95">
        <v>46028</v>
      </c>
      <c r="C4980" s="55" t="s">
        <v>19</v>
      </c>
      <c r="D4980" s="55">
        <v>2026</v>
      </c>
      <c r="E4980" s="72">
        <v>8</v>
      </c>
      <c r="F4980" s="72" t="s">
        <v>615</v>
      </c>
      <c r="G4980" s="72" t="s">
        <v>96</v>
      </c>
      <c r="H4980" s="72" t="s">
        <v>570</v>
      </c>
      <c r="I4980" s="59" t="s">
        <v>42</v>
      </c>
      <c r="J4980" s="115">
        <v>18.54</v>
      </c>
      <c r="K4980" s="60">
        <f t="shared" si="118"/>
        <v>148.32</v>
      </c>
      <c r="L4980" s="60">
        <v>0</v>
      </c>
      <c r="M4980" s="55" t="s">
        <v>51</v>
      </c>
      <c r="N4980" s="60">
        <f t="shared" si="119"/>
        <v>148.32</v>
      </c>
      <c r="O4980" s="95">
        <v>46034</v>
      </c>
      <c r="P4980" s="125">
        <v>720078</v>
      </c>
      <c r="R4980" t="str">
        <f t="shared" si="120"/>
        <v>Jan/26</v>
      </c>
    </row>
    <row r="4981" spans="2:18" ht="15.75" customHeight="1">
      <c r="B4981" s="95">
        <v>46028</v>
      </c>
      <c r="C4981" s="55" t="s">
        <v>19</v>
      </c>
      <c r="D4981" s="55">
        <v>2026</v>
      </c>
      <c r="E4981" s="72">
        <v>3</v>
      </c>
      <c r="F4981" s="72" t="s">
        <v>571</v>
      </c>
      <c r="G4981" s="72" t="s">
        <v>96</v>
      </c>
      <c r="H4981" s="72" t="s">
        <v>570</v>
      </c>
      <c r="I4981" s="59" t="s">
        <v>42</v>
      </c>
      <c r="J4981" s="115">
        <v>16.02</v>
      </c>
      <c r="K4981" s="60">
        <f t="shared" si="118"/>
        <v>48.06</v>
      </c>
      <c r="L4981" s="60">
        <v>0</v>
      </c>
      <c r="M4981" s="55" t="s">
        <v>51</v>
      </c>
      <c r="N4981" s="60">
        <f t="shared" si="119"/>
        <v>48.06</v>
      </c>
      <c r="O4981" s="95">
        <v>46034</v>
      </c>
      <c r="P4981" s="125">
        <v>720078</v>
      </c>
      <c r="R4981" t="str">
        <f t="shared" si="120"/>
        <v>Jan/26</v>
      </c>
    </row>
    <row r="4982" spans="2:18" ht="15.75" customHeight="1">
      <c r="B4982" s="95">
        <v>46028</v>
      </c>
      <c r="C4982" s="55" t="s">
        <v>19</v>
      </c>
      <c r="D4982" s="55">
        <v>2026</v>
      </c>
      <c r="E4982" s="72">
        <v>2</v>
      </c>
      <c r="F4982" s="72" t="s">
        <v>304</v>
      </c>
      <c r="G4982" s="72" t="s">
        <v>96</v>
      </c>
      <c r="H4982" s="72" t="s">
        <v>570</v>
      </c>
      <c r="I4982" s="59" t="s">
        <v>42</v>
      </c>
      <c r="J4982" s="115">
        <v>19.68</v>
      </c>
      <c r="K4982" s="60">
        <f t="shared" si="118"/>
        <v>39.36</v>
      </c>
      <c r="L4982" s="60">
        <v>0</v>
      </c>
      <c r="M4982" s="55" t="s">
        <v>51</v>
      </c>
      <c r="N4982" s="60">
        <f t="shared" si="119"/>
        <v>39.36</v>
      </c>
      <c r="O4982" s="95">
        <v>46034</v>
      </c>
      <c r="P4982" s="125">
        <v>720078</v>
      </c>
      <c r="R4982" t="str">
        <f t="shared" si="120"/>
        <v>Jan/26</v>
      </c>
    </row>
    <row r="4983" spans="2:18" ht="15.75" customHeight="1">
      <c r="B4983" s="95">
        <v>46028</v>
      </c>
      <c r="C4983" s="55" t="s">
        <v>19</v>
      </c>
      <c r="D4983" s="55">
        <v>2026</v>
      </c>
      <c r="E4983" s="72">
        <v>1</v>
      </c>
      <c r="F4983" s="72" t="s">
        <v>305</v>
      </c>
      <c r="G4983" s="72" t="s">
        <v>96</v>
      </c>
      <c r="H4983" s="72" t="s">
        <v>570</v>
      </c>
      <c r="I4983" s="59" t="s">
        <v>42</v>
      </c>
      <c r="J4983" s="115">
        <v>18.66</v>
      </c>
      <c r="K4983" s="60">
        <f t="shared" si="118"/>
        <v>18.66</v>
      </c>
      <c r="L4983" s="60">
        <v>0</v>
      </c>
      <c r="M4983" s="55" t="s">
        <v>51</v>
      </c>
      <c r="N4983" s="60">
        <f t="shared" si="119"/>
        <v>18.66</v>
      </c>
      <c r="O4983" s="95">
        <v>46034</v>
      </c>
      <c r="P4983" s="125">
        <v>720078</v>
      </c>
      <c r="R4983" t="str">
        <f t="shared" si="120"/>
        <v>Jan/26</v>
      </c>
    </row>
    <row r="4984" spans="2:18" ht="15.75" customHeight="1">
      <c r="B4984" s="95">
        <v>46028</v>
      </c>
      <c r="C4984" s="55" t="s">
        <v>19</v>
      </c>
      <c r="D4984" s="55">
        <v>2026</v>
      </c>
      <c r="E4984" s="72">
        <v>4</v>
      </c>
      <c r="F4984" s="72" t="s">
        <v>916</v>
      </c>
      <c r="G4984" s="72" t="s">
        <v>40</v>
      </c>
      <c r="H4984" s="72" t="s">
        <v>667</v>
      </c>
      <c r="I4984" s="72" t="s">
        <v>42</v>
      </c>
      <c r="J4984" s="115">
        <v>48.99</v>
      </c>
      <c r="K4984" s="60">
        <f t="shared" si="118"/>
        <v>195.96</v>
      </c>
      <c r="L4984" s="60">
        <v>0</v>
      </c>
      <c r="M4984" s="55" t="s">
        <v>51</v>
      </c>
      <c r="N4984" s="60">
        <f t="shared" si="119"/>
        <v>195.96</v>
      </c>
      <c r="O4984" s="95">
        <v>46042</v>
      </c>
      <c r="P4984" s="125">
        <v>593684</v>
      </c>
      <c r="R4984" t="str">
        <f t="shared" si="120"/>
        <v>Jan/26</v>
      </c>
    </row>
    <row r="4985" spans="2:18" ht="15.75" customHeight="1">
      <c r="B4985" s="95">
        <v>46028</v>
      </c>
      <c r="C4985" s="55" t="s">
        <v>19</v>
      </c>
      <c r="D4985" s="55">
        <v>2026</v>
      </c>
      <c r="E4985" s="72">
        <v>6</v>
      </c>
      <c r="F4985" s="72" t="s">
        <v>86</v>
      </c>
      <c r="G4985" s="72" t="s">
        <v>40</v>
      </c>
      <c r="H4985" s="72" t="s">
        <v>667</v>
      </c>
      <c r="I4985" s="72" t="s">
        <v>42</v>
      </c>
      <c r="J4985" s="115">
        <v>48.99</v>
      </c>
      <c r="K4985" s="60">
        <f t="shared" si="118"/>
        <v>293.94</v>
      </c>
      <c r="L4985" s="60">
        <v>0</v>
      </c>
      <c r="M4985" s="55" t="s">
        <v>51</v>
      </c>
      <c r="N4985" s="60">
        <f t="shared" si="119"/>
        <v>293.94</v>
      </c>
      <c r="O4985" s="95">
        <v>46042</v>
      </c>
      <c r="P4985" s="125">
        <v>593684</v>
      </c>
      <c r="R4985" t="str">
        <f t="shared" si="120"/>
        <v>Jan/26</v>
      </c>
    </row>
    <row r="4986" spans="2:18" ht="15.75" customHeight="1">
      <c r="B4986" s="95">
        <v>46028</v>
      </c>
      <c r="C4986" s="55" t="s">
        <v>19</v>
      </c>
      <c r="D4986" s="55">
        <v>2026</v>
      </c>
      <c r="E4986" s="72">
        <v>4</v>
      </c>
      <c r="F4986" s="72" t="s">
        <v>95</v>
      </c>
      <c r="G4986" s="72" t="s">
        <v>40</v>
      </c>
      <c r="H4986" s="72" t="s">
        <v>667</v>
      </c>
      <c r="I4986" s="72" t="s">
        <v>42</v>
      </c>
      <c r="J4986" s="115">
        <v>40.659999999999997</v>
      </c>
      <c r="K4986" s="60">
        <f t="shared" si="118"/>
        <v>162.63999999999999</v>
      </c>
      <c r="L4986" s="60">
        <v>0</v>
      </c>
      <c r="M4986" s="55" t="s">
        <v>51</v>
      </c>
      <c r="N4986" s="60">
        <f t="shared" si="119"/>
        <v>162.63999999999999</v>
      </c>
      <c r="O4986" s="95">
        <v>46042</v>
      </c>
      <c r="P4986" s="125">
        <v>593684</v>
      </c>
      <c r="R4986" t="str">
        <f t="shared" si="120"/>
        <v>Jan/26</v>
      </c>
    </row>
    <row r="4987" spans="2:18" ht="15.75" customHeight="1">
      <c r="B4987" s="95">
        <v>46028</v>
      </c>
      <c r="C4987" s="55" t="s">
        <v>19</v>
      </c>
      <c r="D4987" s="55">
        <v>2026</v>
      </c>
      <c r="E4987" s="72">
        <v>18</v>
      </c>
      <c r="F4987" s="72" t="s">
        <v>659</v>
      </c>
      <c r="G4987" s="72" t="s">
        <v>40</v>
      </c>
      <c r="H4987" s="72" t="s">
        <v>667</v>
      </c>
      <c r="I4987" s="72" t="s">
        <v>42</v>
      </c>
      <c r="J4987" s="115">
        <v>8.5500000000000007</v>
      </c>
      <c r="K4987" s="60">
        <f t="shared" si="118"/>
        <v>153.9</v>
      </c>
      <c r="L4987" s="60">
        <v>0</v>
      </c>
      <c r="M4987" s="55" t="s">
        <v>51</v>
      </c>
      <c r="N4987" s="60">
        <f t="shared" si="119"/>
        <v>153.9</v>
      </c>
      <c r="O4987" s="95">
        <v>46042</v>
      </c>
      <c r="P4987" s="125">
        <v>593684</v>
      </c>
      <c r="R4987" t="str">
        <f t="shared" si="120"/>
        <v>Jan/26</v>
      </c>
    </row>
    <row r="4988" spans="2:18" ht="15.75" customHeight="1">
      <c r="B4988" s="95">
        <v>46028</v>
      </c>
      <c r="C4988" s="55" t="s">
        <v>19</v>
      </c>
      <c r="D4988" s="55">
        <v>2026</v>
      </c>
      <c r="E4988" s="72">
        <v>2</v>
      </c>
      <c r="F4988" s="72" t="s">
        <v>1356</v>
      </c>
      <c r="G4988" s="72" t="s">
        <v>46</v>
      </c>
      <c r="H4988" s="72" t="s">
        <v>790</v>
      </c>
      <c r="I4988" s="72" t="s">
        <v>42</v>
      </c>
      <c r="J4988" s="115">
        <v>38.85</v>
      </c>
      <c r="K4988" s="60">
        <f t="shared" si="118"/>
        <v>77.7</v>
      </c>
      <c r="L4988" s="60">
        <v>0</v>
      </c>
      <c r="M4988" s="55" t="s">
        <v>51</v>
      </c>
      <c r="N4988" s="60">
        <f t="shared" si="119"/>
        <v>77.7</v>
      </c>
      <c r="O4988" s="95">
        <v>46042</v>
      </c>
      <c r="P4988" s="125">
        <v>1538587</v>
      </c>
      <c r="R4988" t="str">
        <f t="shared" si="120"/>
        <v>Jan/26</v>
      </c>
    </row>
    <row r="4989" spans="2:18" ht="15.75" customHeight="1">
      <c r="B4989" s="95">
        <v>46028</v>
      </c>
      <c r="C4989" s="55" t="s">
        <v>19</v>
      </c>
      <c r="D4989" s="55">
        <v>2026</v>
      </c>
      <c r="E4989" s="72">
        <v>2</v>
      </c>
      <c r="F4989" s="72" t="s">
        <v>1037</v>
      </c>
      <c r="G4989" s="72" t="s">
        <v>46</v>
      </c>
      <c r="H4989" s="72" t="s">
        <v>790</v>
      </c>
      <c r="I4989" s="72" t="s">
        <v>42</v>
      </c>
      <c r="J4989" s="115">
        <v>29.29</v>
      </c>
      <c r="K4989" s="60">
        <f t="shared" si="118"/>
        <v>58.58</v>
      </c>
      <c r="L4989" s="60">
        <v>0</v>
      </c>
      <c r="M4989" s="55" t="s">
        <v>51</v>
      </c>
      <c r="N4989" s="60">
        <f t="shared" si="119"/>
        <v>58.58</v>
      </c>
      <c r="O4989" s="95">
        <v>46042</v>
      </c>
      <c r="P4989" s="125">
        <v>1538587</v>
      </c>
      <c r="R4989" t="str">
        <f t="shared" si="120"/>
        <v>Jan/26</v>
      </c>
    </row>
    <row r="4990" spans="2:18" ht="15.75" customHeight="1">
      <c r="B4990" s="95">
        <v>46028</v>
      </c>
      <c r="C4990" s="55" t="s">
        <v>19</v>
      </c>
      <c r="D4990" s="55">
        <v>2026</v>
      </c>
      <c r="E4990" s="72">
        <v>6</v>
      </c>
      <c r="F4990" s="72" t="s">
        <v>1273</v>
      </c>
      <c r="G4990" s="72" t="s">
        <v>46</v>
      </c>
      <c r="H4990" s="72" t="s">
        <v>790</v>
      </c>
      <c r="I4990" s="72" t="s">
        <v>42</v>
      </c>
      <c r="J4990" s="115">
        <v>17.579999999999998</v>
      </c>
      <c r="K4990" s="60">
        <f t="shared" si="118"/>
        <v>105.47999999999999</v>
      </c>
      <c r="L4990" s="60">
        <v>0</v>
      </c>
      <c r="M4990" s="55" t="s">
        <v>51</v>
      </c>
      <c r="N4990" s="60">
        <f t="shared" si="119"/>
        <v>105.47999999999999</v>
      </c>
      <c r="O4990" s="95">
        <v>46042</v>
      </c>
      <c r="P4990" s="125">
        <v>1538587</v>
      </c>
      <c r="R4990" t="str">
        <f t="shared" si="120"/>
        <v>Jan/26</v>
      </c>
    </row>
    <row r="4991" spans="2:18" ht="15.75" customHeight="1">
      <c r="B4991" s="95">
        <v>46028</v>
      </c>
      <c r="C4991" s="55" t="s">
        <v>19</v>
      </c>
      <c r="D4991" s="55">
        <v>2026</v>
      </c>
      <c r="E4991" s="72">
        <v>1</v>
      </c>
      <c r="F4991" s="72" t="s">
        <v>1306</v>
      </c>
      <c r="G4991" s="72" t="s">
        <v>53</v>
      </c>
      <c r="H4991" s="72" t="s">
        <v>1126</v>
      </c>
      <c r="I4991" s="72" t="s">
        <v>42</v>
      </c>
      <c r="J4991" s="115">
        <v>69</v>
      </c>
      <c r="K4991" s="60">
        <f t="shared" si="118"/>
        <v>69</v>
      </c>
      <c r="L4991" s="60">
        <v>0</v>
      </c>
      <c r="M4991" s="55" t="s">
        <v>51</v>
      </c>
      <c r="N4991" s="60">
        <f t="shared" si="119"/>
        <v>69</v>
      </c>
      <c r="O4991" s="95">
        <v>46035</v>
      </c>
      <c r="P4991" s="125">
        <v>1419122</v>
      </c>
      <c r="R4991" t="str">
        <f t="shared" si="120"/>
        <v>Jan/26</v>
      </c>
    </row>
    <row r="4992" spans="2:18" ht="15.75" customHeight="1">
      <c r="B4992" s="95">
        <v>46028</v>
      </c>
      <c r="C4992" s="55" t="s">
        <v>19</v>
      </c>
      <c r="D4992" s="55">
        <v>2026</v>
      </c>
      <c r="E4992" s="72">
        <v>1</v>
      </c>
      <c r="F4992" s="72" t="s">
        <v>1203</v>
      </c>
      <c r="G4992" s="72" t="s">
        <v>53</v>
      </c>
      <c r="H4992" s="72" t="s">
        <v>1126</v>
      </c>
      <c r="I4992" s="72" t="s">
        <v>42</v>
      </c>
      <c r="J4992" s="115">
        <v>65</v>
      </c>
      <c r="K4992" s="60">
        <f t="shared" si="118"/>
        <v>65</v>
      </c>
      <c r="L4992" s="60">
        <v>0</v>
      </c>
      <c r="M4992" s="55" t="s">
        <v>51</v>
      </c>
      <c r="N4992" s="60">
        <f t="shared" si="119"/>
        <v>65</v>
      </c>
      <c r="O4992" s="95">
        <v>46035</v>
      </c>
      <c r="P4992" s="125">
        <v>1419122</v>
      </c>
      <c r="R4992" t="str">
        <f t="shared" si="120"/>
        <v>Jan/26</v>
      </c>
    </row>
    <row r="4993" spans="2:18" ht="15.75" customHeight="1">
      <c r="B4993" s="95">
        <v>46028</v>
      </c>
      <c r="C4993" s="55" t="s">
        <v>19</v>
      </c>
      <c r="D4993" s="55">
        <v>2026</v>
      </c>
      <c r="E4993" s="72">
        <v>1</v>
      </c>
      <c r="F4993" s="72" t="s">
        <v>1202</v>
      </c>
      <c r="G4993" s="72" t="s">
        <v>53</v>
      </c>
      <c r="H4993" s="72" t="s">
        <v>1126</v>
      </c>
      <c r="I4993" s="72" t="s">
        <v>42</v>
      </c>
      <c r="J4993" s="115">
        <v>65</v>
      </c>
      <c r="K4993" s="60">
        <f t="shared" si="118"/>
        <v>65</v>
      </c>
      <c r="L4993" s="60">
        <v>0</v>
      </c>
      <c r="M4993" s="55" t="s">
        <v>51</v>
      </c>
      <c r="N4993" s="60">
        <f t="shared" si="119"/>
        <v>65</v>
      </c>
      <c r="O4993" s="95">
        <v>46035</v>
      </c>
      <c r="P4993" s="125">
        <v>1419122</v>
      </c>
      <c r="R4993" t="str">
        <f t="shared" si="120"/>
        <v>Jan/26</v>
      </c>
    </row>
    <row r="4994" spans="2:18" ht="15.75" customHeight="1">
      <c r="B4994" s="95">
        <v>46028</v>
      </c>
      <c r="C4994" s="55" t="s">
        <v>19</v>
      </c>
      <c r="D4994" s="55">
        <v>2026</v>
      </c>
      <c r="E4994" s="72">
        <v>1</v>
      </c>
      <c r="F4994" s="72" t="s">
        <v>952</v>
      </c>
      <c r="G4994" s="72" t="s">
        <v>53</v>
      </c>
      <c r="H4994" s="72" t="s">
        <v>1126</v>
      </c>
      <c r="I4994" s="72" t="s">
        <v>42</v>
      </c>
      <c r="J4994" s="115">
        <v>69.900000000000006</v>
      </c>
      <c r="K4994" s="60">
        <f t="shared" si="118"/>
        <v>69.900000000000006</v>
      </c>
      <c r="L4994" s="60">
        <v>0</v>
      </c>
      <c r="M4994" s="55" t="s">
        <v>51</v>
      </c>
      <c r="N4994" s="60">
        <f t="shared" si="119"/>
        <v>69.900000000000006</v>
      </c>
      <c r="O4994" s="95">
        <v>46035</v>
      </c>
      <c r="P4994" s="125">
        <v>1419122</v>
      </c>
      <c r="R4994" t="str">
        <f t="shared" si="120"/>
        <v>Jan/26</v>
      </c>
    </row>
    <row r="4995" spans="2:18" ht="15.75" customHeight="1">
      <c r="B4995" s="95">
        <v>46028</v>
      </c>
      <c r="C4995" s="55" t="s">
        <v>19</v>
      </c>
      <c r="D4995" s="55">
        <v>2026</v>
      </c>
      <c r="E4995" s="72">
        <v>1</v>
      </c>
      <c r="F4995" s="72" t="s">
        <v>1171</v>
      </c>
      <c r="G4995" s="72" t="s">
        <v>46</v>
      </c>
      <c r="H4995" s="72" t="s">
        <v>910</v>
      </c>
      <c r="I4995" s="72" t="s">
        <v>42</v>
      </c>
      <c r="J4995" s="115">
        <v>77.3</v>
      </c>
      <c r="K4995" s="60">
        <f t="shared" si="118"/>
        <v>77.3</v>
      </c>
      <c r="L4995" s="60">
        <v>0</v>
      </c>
      <c r="M4995" s="55" t="s">
        <v>51</v>
      </c>
      <c r="N4995" s="60">
        <f t="shared" si="119"/>
        <v>77.3</v>
      </c>
      <c r="O4995" s="95">
        <v>46034</v>
      </c>
      <c r="P4995" s="125">
        <v>394961</v>
      </c>
      <c r="R4995" t="str">
        <f t="shared" ref="R4995:R5058" si="121">IF(B4995="","",PROPER(TEXT(B4995,"mmm/aa")))</f>
        <v>Jan/26</v>
      </c>
    </row>
    <row r="4996" spans="2:18" ht="15.75" customHeight="1">
      <c r="B4996" s="95">
        <v>46028</v>
      </c>
      <c r="C4996" s="55" t="s">
        <v>19</v>
      </c>
      <c r="D4996" s="55">
        <v>2026</v>
      </c>
      <c r="E4996" s="72">
        <v>1</v>
      </c>
      <c r="F4996" s="72" t="s">
        <v>820</v>
      </c>
      <c r="G4996" s="72" t="s">
        <v>46</v>
      </c>
      <c r="H4996" s="72" t="s">
        <v>195</v>
      </c>
      <c r="I4996" s="72" t="s">
        <v>42</v>
      </c>
      <c r="J4996" s="115">
        <v>231.8</v>
      </c>
      <c r="K4996" s="60">
        <f t="shared" si="118"/>
        <v>231.8</v>
      </c>
      <c r="L4996" s="60">
        <v>0</v>
      </c>
      <c r="M4996" s="55" t="s">
        <v>51</v>
      </c>
      <c r="N4996" s="60">
        <f t="shared" si="119"/>
        <v>231.8</v>
      </c>
      <c r="O4996" s="95">
        <v>46037</v>
      </c>
      <c r="P4996" s="125">
        <v>329729</v>
      </c>
      <c r="R4996" t="str">
        <f t="shared" si="121"/>
        <v>Jan/26</v>
      </c>
    </row>
    <row r="4997" spans="2:18" ht="15.75" customHeight="1">
      <c r="B4997" s="95">
        <v>46028</v>
      </c>
      <c r="C4997" s="55" t="s">
        <v>19</v>
      </c>
      <c r="D4997" s="55">
        <v>2026</v>
      </c>
      <c r="E4997" s="72">
        <v>1</v>
      </c>
      <c r="F4997" s="72" t="s">
        <v>1139</v>
      </c>
      <c r="G4997" s="72" t="s">
        <v>46</v>
      </c>
      <c r="H4997" s="72" t="s">
        <v>195</v>
      </c>
      <c r="I4997" s="72" t="s">
        <v>42</v>
      </c>
      <c r="J4997" s="115">
        <v>135.24</v>
      </c>
      <c r="K4997" s="60">
        <f t="shared" si="118"/>
        <v>135.24</v>
      </c>
      <c r="L4997" s="60">
        <v>0</v>
      </c>
      <c r="M4997" s="55" t="s">
        <v>51</v>
      </c>
      <c r="N4997" s="60">
        <f t="shared" si="119"/>
        <v>135.24</v>
      </c>
      <c r="O4997" s="95">
        <v>46037</v>
      </c>
      <c r="P4997" s="125">
        <v>329729</v>
      </c>
      <c r="R4997" t="str">
        <f t="shared" si="121"/>
        <v>Jan/26</v>
      </c>
    </row>
    <row r="4998" spans="2:18" ht="15.75" customHeight="1">
      <c r="B4998" s="95">
        <v>46028</v>
      </c>
      <c r="C4998" s="55" t="s">
        <v>19</v>
      </c>
      <c r="D4998" s="55">
        <v>2026</v>
      </c>
      <c r="E4998" s="72">
        <v>8</v>
      </c>
      <c r="F4998" s="72" t="s">
        <v>67</v>
      </c>
      <c r="G4998" s="72" t="s">
        <v>46</v>
      </c>
      <c r="H4998" s="72" t="s">
        <v>1311</v>
      </c>
      <c r="I4998" s="72" t="s">
        <v>42</v>
      </c>
      <c r="J4998" s="115">
        <v>24.9</v>
      </c>
      <c r="K4998" s="60">
        <f t="shared" si="118"/>
        <v>199.2</v>
      </c>
      <c r="L4998" s="60">
        <v>0</v>
      </c>
      <c r="M4998" s="55" t="s">
        <v>43</v>
      </c>
      <c r="N4998" s="60">
        <f t="shared" si="119"/>
        <v>199.2</v>
      </c>
      <c r="O4998" s="95">
        <v>46027</v>
      </c>
      <c r="P4998" s="125">
        <v>412465</v>
      </c>
      <c r="R4998" t="str">
        <f t="shared" si="121"/>
        <v>Jan/26</v>
      </c>
    </row>
    <row r="4999" spans="2:18" ht="15.75" customHeight="1">
      <c r="B4999" s="95">
        <v>46029</v>
      </c>
      <c r="C4999" s="55" t="s">
        <v>19</v>
      </c>
      <c r="D4999" s="55">
        <v>2026</v>
      </c>
      <c r="E4999" s="72">
        <v>3</v>
      </c>
      <c r="F4999" s="58" t="s">
        <v>64</v>
      </c>
      <c r="G4999" s="57" t="s">
        <v>46</v>
      </c>
      <c r="H4999" s="58" t="s">
        <v>65</v>
      </c>
      <c r="I4999" s="59" t="s">
        <v>42</v>
      </c>
      <c r="J4999" s="96">
        <v>32.99</v>
      </c>
      <c r="K4999" s="60">
        <f t="shared" si="118"/>
        <v>98.97</v>
      </c>
      <c r="L4999" s="60">
        <v>0</v>
      </c>
      <c r="M4999" s="55" t="s">
        <v>43</v>
      </c>
      <c r="N4999" s="60">
        <f t="shared" si="119"/>
        <v>98.97</v>
      </c>
      <c r="O4999" s="95">
        <v>46037</v>
      </c>
      <c r="P4999" s="125">
        <v>27721</v>
      </c>
      <c r="R4999" t="str">
        <f t="shared" si="121"/>
        <v>Jan/26</v>
      </c>
    </row>
    <row r="5000" spans="2:18" ht="15.75" customHeight="1">
      <c r="B5000" s="95">
        <v>46029</v>
      </c>
      <c r="C5000" s="55" t="s">
        <v>19</v>
      </c>
      <c r="D5000" s="55">
        <v>2026</v>
      </c>
      <c r="E5000" s="72">
        <v>2</v>
      </c>
      <c r="F5000" s="58" t="s">
        <v>66</v>
      </c>
      <c r="G5000" s="57" t="s">
        <v>46</v>
      </c>
      <c r="H5000" s="58" t="s">
        <v>65</v>
      </c>
      <c r="I5000" s="59" t="s">
        <v>42</v>
      </c>
      <c r="J5000" s="96">
        <v>27.99</v>
      </c>
      <c r="K5000" s="60">
        <f t="shared" si="118"/>
        <v>55.98</v>
      </c>
      <c r="L5000" s="60">
        <v>0</v>
      </c>
      <c r="M5000" s="55" t="s">
        <v>43</v>
      </c>
      <c r="N5000" s="60">
        <f t="shared" si="119"/>
        <v>55.98</v>
      </c>
      <c r="O5000" s="95">
        <v>46037</v>
      </c>
      <c r="P5000" s="125">
        <v>27721</v>
      </c>
      <c r="R5000" t="str">
        <f t="shared" si="121"/>
        <v>Jan/26</v>
      </c>
    </row>
    <row r="5001" spans="2:18" ht="15.75" customHeight="1">
      <c r="B5001" s="95">
        <v>46029</v>
      </c>
      <c r="C5001" s="55" t="s">
        <v>19</v>
      </c>
      <c r="D5001" s="55">
        <v>2026</v>
      </c>
      <c r="E5001" s="72">
        <v>2</v>
      </c>
      <c r="F5001" s="58" t="s">
        <v>1036</v>
      </c>
      <c r="G5001" s="57" t="s">
        <v>46</v>
      </c>
      <c r="H5001" s="58" t="s">
        <v>65</v>
      </c>
      <c r="I5001" s="59" t="s">
        <v>42</v>
      </c>
      <c r="J5001" s="96">
        <v>37.99</v>
      </c>
      <c r="K5001" s="60">
        <f t="shared" si="118"/>
        <v>75.98</v>
      </c>
      <c r="L5001" s="60">
        <v>0</v>
      </c>
      <c r="M5001" s="55" t="s">
        <v>43</v>
      </c>
      <c r="N5001" s="60">
        <f t="shared" si="119"/>
        <v>75.98</v>
      </c>
      <c r="O5001" s="95">
        <v>46037</v>
      </c>
      <c r="P5001" s="125">
        <v>27721</v>
      </c>
      <c r="R5001" t="str">
        <f t="shared" si="121"/>
        <v>Jan/26</v>
      </c>
    </row>
    <row r="5002" spans="2:18" ht="15.75" customHeight="1">
      <c r="B5002" s="95">
        <v>46029</v>
      </c>
      <c r="C5002" s="55" t="s">
        <v>19</v>
      </c>
      <c r="D5002" s="55">
        <v>2026</v>
      </c>
      <c r="E5002" s="72">
        <v>1</v>
      </c>
      <c r="F5002" s="72" t="s">
        <v>936</v>
      </c>
      <c r="G5002" s="72" t="s">
        <v>46</v>
      </c>
      <c r="H5002" s="72" t="s">
        <v>70</v>
      </c>
      <c r="I5002" s="72" t="s">
        <v>42</v>
      </c>
      <c r="J5002" s="115">
        <v>239.9</v>
      </c>
      <c r="K5002" s="60">
        <f t="shared" si="118"/>
        <v>239.9</v>
      </c>
      <c r="L5002" s="60">
        <v>0</v>
      </c>
      <c r="M5002" s="55" t="s">
        <v>51</v>
      </c>
      <c r="N5002" s="60">
        <f t="shared" si="119"/>
        <v>239.9</v>
      </c>
      <c r="O5002" s="95">
        <v>46043</v>
      </c>
      <c r="P5002" s="125">
        <v>45401</v>
      </c>
      <c r="R5002" t="str">
        <f t="shared" si="121"/>
        <v>Jan/26</v>
      </c>
    </row>
    <row r="5003" spans="2:18" ht="15.75" customHeight="1">
      <c r="B5003" s="95">
        <v>46029</v>
      </c>
      <c r="C5003" s="55" t="s">
        <v>19</v>
      </c>
      <c r="D5003" s="55">
        <v>2026</v>
      </c>
      <c r="E5003" s="72">
        <v>6</v>
      </c>
      <c r="F5003" s="72" t="s">
        <v>1357</v>
      </c>
      <c r="G5003" s="72" t="s">
        <v>93</v>
      </c>
      <c r="H5003" s="72" t="s">
        <v>499</v>
      </c>
      <c r="I5003" s="72" t="s">
        <v>42</v>
      </c>
      <c r="J5003" s="115">
        <v>26.4</v>
      </c>
      <c r="K5003" s="60">
        <f t="shared" si="118"/>
        <v>158.39999999999998</v>
      </c>
      <c r="L5003" s="60">
        <v>0</v>
      </c>
      <c r="M5003" s="55" t="s">
        <v>51</v>
      </c>
      <c r="N5003" s="60">
        <f t="shared" si="119"/>
        <v>158.39999999999998</v>
      </c>
      <c r="O5003" s="95">
        <v>46050</v>
      </c>
      <c r="P5003" s="125">
        <v>82086</v>
      </c>
      <c r="R5003" t="str">
        <f t="shared" si="121"/>
        <v>Jan/26</v>
      </c>
    </row>
    <row r="5004" spans="2:18" ht="15.75" customHeight="1">
      <c r="B5004" s="95">
        <v>46029</v>
      </c>
      <c r="C5004" s="55" t="s">
        <v>19</v>
      </c>
      <c r="D5004" s="55">
        <v>2026</v>
      </c>
      <c r="E5004" s="72">
        <v>5</v>
      </c>
      <c r="F5004" s="72" t="s">
        <v>202</v>
      </c>
      <c r="G5004" s="72" t="s">
        <v>93</v>
      </c>
      <c r="H5004" s="72" t="s">
        <v>499</v>
      </c>
      <c r="I5004" s="72" t="s">
        <v>42</v>
      </c>
      <c r="J5004" s="115">
        <v>100.68</v>
      </c>
      <c r="K5004" s="60">
        <f t="shared" si="118"/>
        <v>503.40000000000003</v>
      </c>
      <c r="L5004" s="60">
        <v>0</v>
      </c>
      <c r="M5004" s="55" t="s">
        <v>51</v>
      </c>
      <c r="N5004" s="60">
        <f t="shared" si="119"/>
        <v>503.40000000000003</v>
      </c>
      <c r="O5004" s="95">
        <v>46050</v>
      </c>
      <c r="P5004" s="125">
        <v>82086</v>
      </c>
      <c r="R5004" t="str">
        <f t="shared" si="121"/>
        <v>Jan/26</v>
      </c>
    </row>
    <row r="5005" spans="2:18" ht="15.75" customHeight="1">
      <c r="B5005" s="95">
        <v>46029</v>
      </c>
      <c r="C5005" s="55" t="s">
        <v>19</v>
      </c>
      <c r="D5005" s="55">
        <v>2026</v>
      </c>
      <c r="E5005" s="72">
        <v>2</v>
      </c>
      <c r="F5005" s="72" t="s">
        <v>235</v>
      </c>
      <c r="G5005" s="72" t="s">
        <v>93</v>
      </c>
      <c r="H5005" s="72" t="s">
        <v>499</v>
      </c>
      <c r="I5005" s="72" t="s">
        <v>42</v>
      </c>
      <c r="J5005" s="115">
        <v>35.78</v>
      </c>
      <c r="K5005" s="60">
        <f t="shared" si="118"/>
        <v>71.56</v>
      </c>
      <c r="L5005" s="60">
        <v>0</v>
      </c>
      <c r="M5005" s="55" t="s">
        <v>51</v>
      </c>
      <c r="N5005" s="60">
        <f t="shared" si="119"/>
        <v>71.56</v>
      </c>
      <c r="O5005" s="95">
        <v>46050</v>
      </c>
      <c r="P5005" s="125">
        <v>82086</v>
      </c>
      <c r="R5005" t="str">
        <f t="shared" si="121"/>
        <v>Jan/26</v>
      </c>
    </row>
    <row r="5006" spans="2:18" ht="15.75" customHeight="1">
      <c r="B5006" s="95">
        <v>46029</v>
      </c>
      <c r="C5006" s="55" t="s">
        <v>19</v>
      </c>
      <c r="D5006" s="55">
        <v>2026</v>
      </c>
      <c r="E5006" s="72">
        <v>2</v>
      </c>
      <c r="F5006" s="72" t="s">
        <v>1358</v>
      </c>
      <c r="G5006" s="72" t="s">
        <v>93</v>
      </c>
      <c r="H5006" s="72" t="s">
        <v>499</v>
      </c>
      <c r="I5006" s="72" t="s">
        <v>42</v>
      </c>
      <c r="J5006" s="115">
        <v>102.44</v>
      </c>
      <c r="K5006" s="60">
        <f t="shared" si="118"/>
        <v>204.88</v>
      </c>
      <c r="L5006" s="60">
        <v>0</v>
      </c>
      <c r="M5006" s="55" t="s">
        <v>51</v>
      </c>
      <c r="N5006" s="60">
        <f t="shared" si="119"/>
        <v>204.88</v>
      </c>
      <c r="O5006" s="95">
        <v>46050</v>
      </c>
      <c r="P5006" s="125">
        <v>82086</v>
      </c>
      <c r="R5006" t="str">
        <f t="shared" si="121"/>
        <v>Jan/26</v>
      </c>
    </row>
    <row r="5007" spans="2:18" ht="15.75" customHeight="1">
      <c r="B5007" s="95">
        <v>46029</v>
      </c>
      <c r="C5007" s="55" t="s">
        <v>19</v>
      </c>
      <c r="D5007" s="55">
        <v>2026</v>
      </c>
      <c r="E5007" s="72">
        <v>3</v>
      </c>
      <c r="F5007" s="72" t="s">
        <v>1359</v>
      </c>
      <c r="G5007" s="72" t="s">
        <v>93</v>
      </c>
      <c r="H5007" s="72" t="s">
        <v>499</v>
      </c>
      <c r="I5007" s="72" t="s">
        <v>42</v>
      </c>
      <c r="J5007" s="115">
        <v>177.29</v>
      </c>
      <c r="K5007" s="60">
        <f t="shared" si="118"/>
        <v>531.87</v>
      </c>
      <c r="L5007" s="60">
        <v>0</v>
      </c>
      <c r="M5007" s="55" t="s">
        <v>51</v>
      </c>
      <c r="N5007" s="60">
        <f t="shared" si="119"/>
        <v>531.87</v>
      </c>
      <c r="O5007" s="95">
        <v>46050</v>
      </c>
      <c r="P5007" s="125">
        <v>82086</v>
      </c>
      <c r="R5007" t="str">
        <f t="shared" si="121"/>
        <v>Jan/26</v>
      </c>
    </row>
    <row r="5008" spans="2:18" ht="15.75" customHeight="1">
      <c r="B5008" s="95">
        <v>46029</v>
      </c>
      <c r="C5008" s="55" t="s">
        <v>19</v>
      </c>
      <c r="D5008" s="55">
        <v>2026</v>
      </c>
      <c r="E5008" s="72">
        <v>8</v>
      </c>
      <c r="F5008" s="72" t="s">
        <v>205</v>
      </c>
      <c r="G5008" s="72" t="s">
        <v>93</v>
      </c>
      <c r="H5008" s="72" t="s">
        <v>499</v>
      </c>
      <c r="I5008" s="72" t="s">
        <v>42</v>
      </c>
      <c r="J5008" s="115">
        <v>289</v>
      </c>
      <c r="K5008" s="60">
        <f t="shared" si="118"/>
        <v>2312</v>
      </c>
      <c r="L5008" s="60">
        <v>0</v>
      </c>
      <c r="M5008" s="55" t="s">
        <v>51</v>
      </c>
      <c r="N5008" s="60">
        <f t="shared" si="119"/>
        <v>2312</v>
      </c>
      <c r="O5008" s="95">
        <v>46050</v>
      </c>
      <c r="P5008" s="125">
        <v>82086</v>
      </c>
      <c r="R5008" t="str">
        <f t="shared" si="121"/>
        <v>Jan/26</v>
      </c>
    </row>
    <row r="5009" spans="2:18" ht="15.75" customHeight="1">
      <c r="B5009" s="95">
        <v>46030</v>
      </c>
      <c r="C5009" s="55" t="s">
        <v>19</v>
      </c>
      <c r="D5009" s="55">
        <v>2026</v>
      </c>
      <c r="E5009" s="72">
        <v>4</v>
      </c>
      <c r="F5009" s="58" t="s">
        <v>64</v>
      </c>
      <c r="G5009" s="57" t="s">
        <v>46</v>
      </c>
      <c r="H5009" s="58" t="s">
        <v>65</v>
      </c>
      <c r="I5009" s="59" t="s">
        <v>42</v>
      </c>
      <c r="J5009" s="96">
        <v>32.99</v>
      </c>
      <c r="K5009" s="60">
        <f t="shared" si="118"/>
        <v>131.96</v>
      </c>
      <c r="L5009" s="60">
        <v>0</v>
      </c>
      <c r="M5009" s="55" t="s">
        <v>43</v>
      </c>
      <c r="N5009" s="60">
        <f t="shared" si="119"/>
        <v>131.96</v>
      </c>
      <c r="O5009" s="95">
        <v>46037</v>
      </c>
      <c r="P5009" s="125">
        <v>27767</v>
      </c>
      <c r="R5009" t="str">
        <f t="shared" si="121"/>
        <v>Jan/26</v>
      </c>
    </row>
    <row r="5010" spans="2:18" ht="15.75" customHeight="1">
      <c r="B5010" s="95">
        <v>46030</v>
      </c>
      <c r="C5010" s="55" t="s">
        <v>19</v>
      </c>
      <c r="D5010" s="55">
        <v>2026</v>
      </c>
      <c r="E5010" s="72">
        <v>3</v>
      </c>
      <c r="F5010" s="58" t="s">
        <v>66</v>
      </c>
      <c r="G5010" s="57" t="s">
        <v>46</v>
      </c>
      <c r="H5010" s="58" t="s">
        <v>65</v>
      </c>
      <c r="I5010" s="59" t="s">
        <v>42</v>
      </c>
      <c r="J5010" s="96">
        <v>27.99</v>
      </c>
      <c r="K5010" s="60">
        <f t="shared" si="118"/>
        <v>83.97</v>
      </c>
      <c r="L5010" s="60">
        <v>0</v>
      </c>
      <c r="M5010" s="55" t="s">
        <v>43</v>
      </c>
      <c r="N5010" s="60">
        <f t="shared" si="119"/>
        <v>83.97</v>
      </c>
      <c r="O5010" s="95">
        <v>46037</v>
      </c>
      <c r="P5010" s="125">
        <v>27767</v>
      </c>
      <c r="R5010" t="str">
        <f t="shared" si="121"/>
        <v>Jan/26</v>
      </c>
    </row>
    <row r="5011" spans="2:18" ht="15.75" customHeight="1">
      <c r="B5011" s="95">
        <v>46030</v>
      </c>
      <c r="C5011" s="55" t="s">
        <v>19</v>
      </c>
      <c r="D5011" s="55">
        <v>2026</v>
      </c>
      <c r="E5011" s="72">
        <v>2</v>
      </c>
      <c r="F5011" s="58" t="s">
        <v>1201</v>
      </c>
      <c r="G5011" s="57" t="s">
        <v>46</v>
      </c>
      <c r="H5011" s="58" t="s">
        <v>65</v>
      </c>
      <c r="I5011" s="59" t="s">
        <v>42</v>
      </c>
      <c r="J5011" s="96">
        <v>29.99</v>
      </c>
      <c r="K5011" s="60">
        <f t="shared" si="118"/>
        <v>59.98</v>
      </c>
      <c r="L5011" s="60">
        <v>0</v>
      </c>
      <c r="M5011" s="55" t="s">
        <v>43</v>
      </c>
      <c r="N5011" s="60">
        <f t="shared" si="119"/>
        <v>59.98</v>
      </c>
      <c r="O5011" s="95">
        <v>46037</v>
      </c>
      <c r="P5011" s="125">
        <v>27767</v>
      </c>
      <c r="R5011" t="str">
        <f t="shared" si="121"/>
        <v>Jan/26</v>
      </c>
    </row>
    <row r="5012" spans="2:18" ht="15.75" customHeight="1">
      <c r="B5012" s="95">
        <v>46030</v>
      </c>
      <c r="C5012" s="55" t="s">
        <v>19</v>
      </c>
      <c r="D5012" s="55">
        <v>2026</v>
      </c>
      <c r="E5012" s="72">
        <v>2</v>
      </c>
      <c r="F5012" s="58" t="s">
        <v>1036</v>
      </c>
      <c r="G5012" s="57" t="s">
        <v>46</v>
      </c>
      <c r="H5012" s="58" t="s">
        <v>65</v>
      </c>
      <c r="I5012" s="59" t="s">
        <v>42</v>
      </c>
      <c r="J5012" s="96">
        <v>37.99</v>
      </c>
      <c r="K5012" s="60">
        <f t="shared" si="118"/>
        <v>75.98</v>
      </c>
      <c r="L5012" s="60">
        <v>0</v>
      </c>
      <c r="M5012" s="55" t="s">
        <v>43</v>
      </c>
      <c r="N5012" s="60">
        <f t="shared" si="119"/>
        <v>75.98</v>
      </c>
      <c r="O5012" s="95">
        <v>46037</v>
      </c>
      <c r="P5012" s="125">
        <v>27767</v>
      </c>
      <c r="R5012" t="str">
        <f t="shared" si="121"/>
        <v>Jan/26</v>
      </c>
    </row>
    <row r="5013" spans="2:18" ht="15.75" customHeight="1">
      <c r="B5013" s="95">
        <v>46030</v>
      </c>
      <c r="C5013" s="55" t="s">
        <v>19</v>
      </c>
      <c r="D5013" s="55">
        <v>2026</v>
      </c>
      <c r="E5013" s="72">
        <v>3</v>
      </c>
      <c r="F5013" s="72" t="s">
        <v>936</v>
      </c>
      <c r="G5013" s="72" t="s">
        <v>46</v>
      </c>
      <c r="H5013" s="72" t="s">
        <v>195</v>
      </c>
      <c r="I5013" s="72" t="s">
        <v>42</v>
      </c>
      <c r="J5013" s="115">
        <v>315.74</v>
      </c>
      <c r="K5013" s="60">
        <f t="shared" si="118"/>
        <v>947.22</v>
      </c>
      <c r="L5013" s="60">
        <v>0</v>
      </c>
      <c r="M5013" s="55" t="s">
        <v>51</v>
      </c>
      <c r="N5013" s="60">
        <f t="shared" si="119"/>
        <v>947.22</v>
      </c>
      <c r="O5013" s="95">
        <v>46041</v>
      </c>
      <c r="P5013" s="125">
        <v>330143</v>
      </c>
      <c r="R5013" t="str">
        <f t="shared" si="121"/>
        <v>Jan/26</v>
      </c>
    </row>
    <row r="5014" spans="2:18" ht="15.75" customHeight="1">
      <c r="B5014" s="95">
        <v>46030</v>
      </c>
      <c r="C5014" s="55" t="s">
        <v>19</v>
      </c>
      <c r="D5014" s="55">
        <v>2026</v>
      </c>
      <c r="E5014" s="72">
        <v>18</v>
      </c>
      <c r="F5014" s="72" t="s">
        <v>659</v>
      </c>
      <c r="G5014" s="72" t="s">
        <v>40</v>
      </c>
      <c r="H5014" s="72" t="s">
        <v>667</v>
      </c>
      <c r="I5014" s="72" t="s">
        <v>42</v>
      </c>
      <c r="J5014" s="115">
        <v>10.5</v>
      </c>
      <c r="K5014" s="60">
        <f t="shared" si="118"/>
        <v>189</v>
      </c>
      <c r="L5014" s="60">
        <v>0</v>
      </c>
      <c r="M5014" s="55" t="s">
        <v>51</v>
      </c>
      <c r="N5014" s="60">
        <f t="shared" si="119"/>
        <v>189</v>
      </c>
      <c r="O5014" s="95">
        <v>46044</v>
      </c>
      <c r="P5014" s="125">
        <v>594258</v>
      </c>
      <c r="R5014" t="str">
        <f t="shared" si="121"/>
        <v>Jan/26</v>
      </c>
    </row>
    <row r="5015" spans="2:18" ht="15.75" customHeight="1">
      <c r="B5015" s="95">
        <v>46030</v>
      </c>
      <c r="C5015" s="55" t="s">
        <v>19</v>
      </c>
      <c r="D5015" s="55">
        <v>2026</v>
      </c>
      <c r="E5015" s="72">
        <v>2.09</v>
      </c>
      <c r="F5015" s="72" t="s">
        <v>888</v>
      </c>
      <c r="G5015" s="72" t="s">
        <v>46</v>
      </c>
      <c r="H5015" s="72" t="s">
        <v>594</v>
      </c>
      <c r="I5015" s="72" t="s">
        <v>42</v>
      </c>
      <c r="J5015" s="115">
        <v>94.86</v>
      </c>
      <c r="K5015" s="60">
        <f t="shared" si="118"/>
        <v>198.25739999999999</v>
      </c>
      <c r="L5015" s="60">
        <v>0</v>
      </c>
      <c r="M5015" s="55" t="s">
        <v>51</v>
      </c>
      <c r="N5015" s="60">
        <f t="shared" si="119"/>
        <v>198.25739999999999</v>
      </c>
      <c r="O5015" s="95">
        <v>46044</v>
      </c>
      <c r="P5015" s="125">
        <v>1088797</v>
      </c>
      <c r="R5015" t="str">
        <f t="shared" si="121"/>
        <v>Jan/26</v>
      </c>
    </row>
    <row r="5016" spans="2:18" ht="15.75" customHeight="1">
      <c r="B5016" s="95">
        <v>46030</v>
      </c>
      <c r="C5016" s="55" t="s">
        <v>19</v>
      </c>
      <c r="D5016" s="55">
        <v>2026</v>
      </c>
      <c r="E5016" s="72">
        <v>7</v>
      </c>
      <c r="F5016" s="72" t="s">
        <v>760</v>
      </c>
      <c r="G5016" s="72" t="s">
        <v>46</v>
      </c>
      <c r="H5016" s="72" t="s">
        <v>223</v>
      </c>
      <c r="I5016" s="72" t="s">
        <v>42</v>
      </c>
      <c r="J5016" s="115">
        <v>19.989999999999998</v>
      </c>
      <c r="K5016" s="60">
        <f t="shared" si="118"/>
        <v>139.92999999999998</v>
      </c>
      <c r="L5016" s="60">
        <v>0</v>
      </c>
      <c r="M5016" s="55" t="s">
        <v>51</v>
      </c>
      <c r="N5016" s="60">
        <f t="shared" si="119"/>
        <v>139.92999999999998</v>
      </c>
      <c r="O5016" s="95">
        <v>46037</v>
      </c>
      <c r="P5016" s="125">
        <v>1513395</v>
      </c>
      <c r="R5016" t="str">
        <f t="shared" si="121"/>
        <v>Jan/26</v>
      </c>
    </row>
    <row r="5017" spans="2:18" ht="15.75" customHeight="1">
      <c r="B5017" s="95">
        <v>46030</v>
      </c>
      <c r="C5017" s="55" t="s">
        <v>19</v>
      </c>
      <c r="D5017" s="55">
        <v>2026</v>
      </c>
      <c r="E5017" s="72">
        <v>7</v>
      </c>
      <c r="F5017" s="72" t="s">
        <v>172</v>
      </c>
      <c r="G5017" s="72" t="s">
        <v>46</v>
      </c>
      <c r="H5017" s="72" t="s">
        <v>223</v>
      </c>
      <c r="I5017" s="72" t="s">
        <v>42</v>
      </c>
      <c r="J5017" s="115">
        <v>19.989999999999998</v>
      </c>
      <c r="K5017" s="60">
        <f t="shared" si="118"/>
        <v>139.92999999999998</v>
      </c>
      <c r="L5017" s="60">
        <v>0</v>
      </c>
      <c r="M5017" s="55" t="s">
        <v>51</v>
      </c>
      <c r="N5017" s="60">
        <f t="shared" si="119"/>
        <v>139.92999999999998</v>
      </c>
      <c r="O5017" s="95">
        <v>46037</v>
      </c>
      <c r="P5017" s="125">
        <v>1513395</v>
      </c>
      <c r="R5017" t="str">
        <f t="shared" si="121"/>
        <v>Jan/26</v>
      </c>
    </row>
    <row r="5018" spans="2:18" ht="15.75" customHeight="1">
      <c r="B5018" s="95">
        <v>46030</v>
      </c>
      <c r="C5018" s="55" t="s">
        <v>19</v>
      </c>
      <c r="D5018" s="55">
        <v>2026</v>
      </c>
      <c r="E5018" s="72">
        <v>7</v>
      </c>
      <c r="F5018" s="72" t="s">
        <v>173</v>
      </c>
      <c r="G5018" s="72" t="s">
        <v>46</v>
      </c>
      <c r="H5018" s="72" t="s">
        <v>223</v>
      </c>
      <c r="I5018" s="72" t="s">
        <v>42</v>
      </c>
      <c r="J5018" s="115">
        <v>19.989999999999998</v>
      </c>
      <c r="K5018" s="60">
        <f t="shared" si="118"/>
        <v>139.92999999999998</v>
      </c>
      <c r="L5018" s="60">
        <v>0</v>
      </c>
      <c r="M5018" s="55" t="s">
        <v>51</v>
      </c>
      <c r="N5018" s="60">
        <f t="shared" si="119"/>
        <v>139.92999999999998</v>
      </c>
      <c r="O5018" s="95">
        <v>46037</v>
      </c>
      <c r="P5018" s="125">
        <v>1513395</v>
      </c>
      <c r="R5018" t="str">
        <f t="shared" si="121"/>
        <v>Jan/26</v>
      </c>
    </row>
    <row r="5019" spans="2:18" ht="15.75" customHeight="1">
      <c r="B5019" s="95">
        <v>46030</v>
      </c>
      <c r="C5019" s="55" t="s">
        <v>19</v>
      </c>
      <c r="D5019" s="55">
        <v>2026</v>
      </c>
      <c r="E5019" s="72">
        <v>3</v>
      </c>
      <c r="F5019" s="72" t="s">
        <v>843</v>
      </c>
      <c r="G5019" s="72" t="s">
        <v>40</v>
      </c>
      <c r="H5019" s="72" t="s">
        <v>223</v>
      </c>
      <c r="I5019" s="72" t="s">
        <v>42</v>
      </c>
      <c r="J5019" s="115">
        <v>105</v>
      </c>
      <c r="K5019" s="60">
        <f t="shared" si="118"/>
        <v>315</v>
      </c>
      <c r="L5019" s="60">
        <v>0</v>
      </c>
      <c r="M5019" s="55" t="s">
        <v>51</v>
      </c>
      <c r="N5019" s="60">
        <f t="shared" si="119"/>
        <v>315</v>
      </c>
      <c r="O5019" s="95">
        <v>46037</v>
      </c>
      <c r="P5019" s="125">
        <v>1513395</v>
      </c>
      <c r="R5019" t="str">
        <f t="shared" si="121"/>
        <v>Jan/26</v>
      </c>
    </row>
    <row r="5020" spans="2:18" ht="15.75" customHeight="1">
      <c r="B5020" s="95">
        <v>46030</v>
      </c>
      <c r="C5020" s="55" t="s">
        <v>19</v>
      </c>
      <c r="D5020" s="55">
        <v>2026</v>
      </c>
      <c r="E5020" s="72">
        <v>1</v>
      </c>
      <c r="F5020" s="72" t="s">
        <v>271</v>
      </c>
      <c r="G5020" s="72" t="s">
        <v>46</v>
      </c>
      <c r="H5020" s="72" t="s">
        <v>369</v>
      </c>
      <c r="I5020" s="72" t="s">
        <v>42</v>
      </c>
      <c r="J5020" s="115">
        <v>190</v>
      </c>
      <c r="K5020" s="60">
        <f t="shared" si="118"/>
        <v>190</v>
      </c>
      <c r="L5020" s="60">
        <v>0</v>
      </c>
      <c r="M5020" s="55" t="s">
        <v>43</v>
      </c>
      <c r="N5020" s="60">
        <f t="shared" si="119"/>
        <v>190</v>
      </c>
      <c r="O5020" s="95">
        <v>46030</v>
      </c>
      <c r="P5020" s="125">
        <v>0</v>
      </c>
      <c r="R5020" t="str">
        <f t="shared" si="121"/>
        <v>Jan/26</v>
      </c>
    </row>
    <row r="5021" spans="2:18" ht="15.75" customHeight="1">
      <c r="B5021" s="95">
        <v>46030</v>
      </c>
      <c r="C5021" s="55" t="s">
        <v>19</v>
      </c>
      <c r="D5021" s="55">
        <v>2026</v>
      </c>
      <c r="E5021" s="72">
        <v>1</v>
      </c>
      <c r="F5021" s="72" t="s">
        <v>715</v>
      </c>
      <c r="G5021" s="72" t="s">
        <v>40</v>
      </c>
      <c r="H5021" s="72" t="s">
        <v>91</v>
      </c>
      <c r="I5021" s="72" t="s">
        <v>42</v>
      </c>
      <c r="J5021" s="115">
        <v>240</v>
      </c>
      <c r="K5021" s="60">
        <f t="shared" si="118"/>
        <v>240</v>
      </c>
      <c r="L5021" s="60">
        <v>0</v>
      </c>
      <c r="M5021" s="72" t="s">
        <v>51</v>
      </c>
      <c r="N5021" s="60">
        <f t="shared" si="119"/>
        <v>240</v>
      </c>
      <c r="O5021" s="95">
        <v>46067</v>
      </c>
      <c r="P5021" s="125">
        <v>0</v>
      </c>
      <c r="R5021" t="str">
        <f t="shared" si="121"/>
        <v>Jan/26</v>
      </c>
    </row>
    <row r="5022" spans="2:18" ht="15.75" customHeight="1">
      <c r="B5022" s="95">
        <v>46030</v>
      </c>
      <c r="C5022" s="55" t="s">
        <v>19</v>
      </c>
      <c r="D5022" s="55">
        <v>2026</v>
      </c>
      <c r="E5022" s="72">
        <v>3</v>
      </c>
      <c r="F5022" s="72" t="s">
        <v>716</v>
      </c>
      <c r="G5022" s="72" t="s">
        <v>40</v>
      </c>
      <c r="H5022" s="72" t="s">
        <v>91</v>
      </c>
      <c r="I5022" s="72" t="s">
        <v>42</v>
      </c>
      <c r="J5022" s="115">
        <v>240</v>
      </c>
      <c r="K5022" s="60">
        <f t="shared" si="118"/>
        <v>720</v>
      </c>
      <c r="L5022" s="60">
        <v>0</v>
      </c>
      <c r="M5022" s="72" t="s">
        <v>51</v>
      </c>
      <c r="N5022" s="60">
        <f t="shared" si="119"/>
        <v>720</v>
      </c>
      <c r="O5022" s="95">
        <v>46067</v>
      </c>
      <c r="P5022" s="125">
        <v>0</v>
      </c>
      <c r="R5022" t="str">
        <f t="shared" si="121"/>
        <v>Jan/26</v>
      </c>
    </row>
    <row r="5023" spans="2:18" ht="15.75" customHeight="1">
      <c r="B5023" s="95">
        <v>46030</v>
      </c>
      <c r="C5023" s="55" t="s">
        <v>19</v>
      </c>
      <c r="D5023" s="55">
        <v>2026</v>
      </c>
      <c r="E5023" s="72">
        <v>3</v>
      </c>
      <c r="F5023" s="72" t="s">
        <v>1360</v>
      </c>
      <c r="G5023" s="72" t="s">
        <v>40</v>
      </c>
      <c r="H5023" s="72" t="s">
        <v>91</v>
      </c>
      <c r="I5023" s="72" t="s">
        <v>42</v>
      </c>
      <c r="J5023" s="115">
        <v>55</v>
      </c>
      <c r="K5023" s="60">
        <f t="shared" si="118"/>
        <v>165</v>
      </c>
      <c r="L5023" s="60">
        <v>0</v>
      </c>
      <c r="M5023" s="72" t="s">
        <v>51</v>
      </c>
      <c r="N5023" s="60">
        <f t="shared" si="119"/>
        <v>165</v>
      </c>
      <c r="O5023" s="95">
        <v>46067</v>
      </c>
      <c r="P5023" s="125">
        <v>0</v>
      </c>
      <c r="R5023" t="str">
        <f t="shared" si="121"/>
        <v>Jan/26</v>
      </c>
    </row>
    <row r="5024" spans="2:18" ht="15.75" customHeight="1">
      <c r="B5024" s="95">
        <v>46030</v>
      </c>
      <c r="C5024" s="55" t="s">
        <v>19</v>
      </c>
      <c r="D5024" s="55">
        <v>2026</v>
      </c>
      <c r="E5024" s="72">
        <v>1</v>
      </c>
      <c r="F5024" s="72" t="s">
        <v>691</v>
      </c>
      <c r="G5024" s="72" t="s">
        <v>40</v>
      </c>
      <c r="H5024" s="72" t="s">
        <v>91</v>
      </c>
      <c r="I5024" s="72" t="s">
        <v>42</v>
      </c>
      <c r="J5024" s="115">
        <v>240</v>
      </c>
      <c r="K5024" s="60">
        <f t="shared" si="118"/>
        <v>240</v>
      </c>
      <c r="L5024" s="60">
        <v>0</v>
      </c>
      <c r="M5024" s="72" t="s">
        <v>51</v>
      </c>
      <c r="N5024" s="60">
        <f t="shared" si="119"/>
        <v>240</v>
      </c>
      <c r="O5024" s="95">
        <v>46067</v>
      </c>
      <c r="P5024" s="125">
        <v>0</v>
      </c>
      <c r="R5024" t="str">
        <f t="shared" si="121"/>
        <v>Jan/26</v>
      </c>
    </row>
    <row r="5025" spans="2:18" ht="15.75" customHeight="1">
      <c r="B5025" s="95">
        <v>46030</v>
      </c>
      <c r="C5025" s="55" t="s">
        <v>19</v>
      </c>
      <c r="D5025" s="55">
        <v>2026</v>
      </c>
      <c r="E5025" s="72">
        <v>5</v>
      </c>
      <c r="F5025" s="72" t="s">
        <v>692</v>
      </c>
      <c r="G5025" s="72" t="s">
        <v>40</v>
      </c>
      <c r="H5025" s="72" t="s">
        <v>91</v>
      </c>
      <c r="I5025" s="72" t="s">
        <v>42</v>
      </c>
      <c r="J5025" s="115">
        <v>120</v>
      </c>
      <c r="K5025" s="60">
        <f t="shared" si="118"/>
        <v>600</v>
      </c>
      <c r="L5025" s="60">
        <v>0</v>
      </c>
      <c r="M5025" s="72" t="s">
        <v>51</v>
      </c>
      <c r="N5025" s="60">
        <f t="shared" si="119"/>
        <v>600</v>
      </c>
      <c r="O5025" s="95">
        <v>46067</v>
      </c>
      <c r="P5025" s="125">
        <v>0</v>
      </c>
      <c r="R5025" t="str">
        <f t="shared" si="121"/>
        <v>Jan/26</v>
      </c>
    </row>
    <row r="5026" spans="2:18" ht="15.75" customHeight="1">
      <c r="B5026" s="95">
        <v>46030</v>
      </c>
      <c r="C5026" s="55" t="s">
        <v>19</v>
      </c>
      <c r="D5026" s="55">
        <v>2026</v>
      </c>
      <c r="E5026" s="72">
        <v>2</v>
      </c>
      <c r="F5026" s="72" t="s">
        <v>1361</v>
      </c>
      <c r="G5026" s="72" t="s">
        <v>40</v>
      </c>
      <c r="H5026" s="72" t="s">
        <v>91</v>
      </c>
      <c r="I5026" s="72" t="s">
        <v>42</v>
      </c>
      <c r="J5026" s="115">
        <v>40</v>
      </c>
      <c r="K5026" s="60">
        <f t="shared" si="118"/>
        <v>80</v>
      </c>
      <c r="L5026" s="60">
        <v>0</v>
      </c>
      <c r="M5026" s="72" t="s">
        <v>51</v>
      </c>
      <c r="N5026" s="60">
        <f t="shared" si="119"/>
        <v>80</v>
      </c>
      <c r="O5026" s="95">
        <v>46067</v>
      </c>
      <c r="P5026" s="125">
        <v>0</v>
      </c>
      <c r="R5026" t="str">
        <f t="shared" si="121"/>
        <v>Jan/26</v>
      </c>
    </row>
    <row r="5027" spans="2:18" ht="15.75" customHeight="1">
      <c r="B5027" s="95">
        <v>46030</v>
      </c>
      <c r="C5027" s="55" t="s">
        <v>19</v>
      </c>
      <c r="D5027" s="55">
        <v>2026</v>
      </c>
      <c r="E5027" s="72">
        <v>3</v>
      </c>
      <c r="F5027" s="72" t="s">
        <v>936</v>
      </c>
      <c r="G5027" s="72" t="s">
        <v>46</v>
      </c>
      <c r="H5027" s="72" t="s">
        <v>195</v>
      </c>
      <c r="I5027" s="72" t="s">
        <v>42</v>
      </c>
      <c r="J5027" s="115">
        <v>315.74</v>
      </c>
      <c r="K5027" s="60">
        <f t="shared" si="118"/>
        <v>947.22</v>
      </c>
      <c r="L5027" s="60">
        <v>0</v>
      </c>
      <c r="M5027" s="72" t="s">
        <v>51</v>
      </c>
      <c r="N5027" s="60">
        <f t="shared" si="119"/>
        <v>947.22</v>
      </c>
      <c r="O5027" s="95">
        <v>46041</v>
      </c>
      <c r="P5027" s="125">
        <v>330143</v>
      </c>
      <c r="R5027" t="str">
        <f t="shared" si="121"/>
        <v>Jan/26</v>
      </c>
    </row>
    <row r="5028" spans="2:18" ht="15.75" customHeight="1">
      <c r="B5028" s="95">
        <v>46031</v>
      </c>
      <c r="C5028" s="55" t="s">
        <v>19</v>
      </c>
      <c r="D5028" s="55">
        <v>2026</v>
      </c>
      <c r="E5028" s="72">
        <v>10</v>
      </c>
      <c r="F5028" s="72" t="s">
        <v>81</v>
      </c>
      <c r="G5028" s="72" t="s">
        <v>77</v>
      </c>
      <c r="H5028" s="72" t="s">
        <v>78</v>
      </c>
      <c r="I5028" s="72" t="s">
        <v>42</v>
      </c>
      <c r="J5028" s="115">
        <v>510</v>
      </c>
      <c r="K5028" s="60">
        <f t="shared" si="118"/>
        <v>5100</v>
      </c>
      <c r="L5028" s="60">
        <v>0</v>
      </c>
      <c r="M5028" s="55" t="s">
        <v>43</v>
      </c>
      <c r="N5028" s="60">
        <f t="shared" si="119"/>
        <v>5100</v>
      </c>
      <c r="O5028" s="95">
        <v>46034</v>
      </c>
      <c r="P5028" s="125">
        <v>2794</v>
      </c>
      <c r="R5028" t="str">
        <f t="shared" si="121"/>
        <v>Jan/26</v>
      </c>
    </row>
    <row r="5029" spans="2:18" ht="15.75" customHeight="1">
      <c r="B5029" s="95">
        <v>46031</v>
      </c>
      <c r="C5029" s="55" t="s">
        <v>19</v>
      </c>
      <c r="D5029" s="55">
        <v>2026</v>
      </c>
      <c r="E5029" s="72">
        <v>1</v>
      </c>
      <c r="F5029" s="72" t="s">
        <v>75</v>
      </c>
      <c r="G5029" s="72" t="s">
        <v>77</v>
      </c>
      <c r="H5029" s="72" t="s">
        <v>78</v>
      </c>
      <c r="I5029" s="72" t="s">
        <v>42</v>
      </c>
      <c r="J5029" s="115">
        <v>435</v>
      </c>
      <c r="K5029" s="60">
        <f t="shared" si="118"/>
        <v>435</v>
      </c>
      <c r="L5029" s="60">
        <v>0</v>
      </c>
      <c r="M5029" s="55" t="s">
        <v>43</v>
      </c>
      <c r="N5029" s="60">
        <f t="shared" si="119"/>
        <v>435</v>
      </c>
      <c r="O5029" s="95">
        <v>46034</v>
      </c>
      <c r="P5029" s="125">
        <v>2794</v>
      </c>
      <c r="R5029" t="str">
        <f t="shared" si="121"/>
        <v>Jan/26</v>
      </c>
    </row>
    <row r="5030" spans="2:18" ht="15.75" customHeight="1">
      <c r="B5030" s="95">
        <v>46031</v>
      </c>
      <c r="C5030" s="55" t="s">
        <v>19</v>
      </c>
      <c r="D5030" s="55">
        <v>2026</v>
      </c>
      <c r="E5030" s="72">
        <v>1</v>
      </c>
      <c r="F5030" s="72" t="s">
        <v>1362</v>
      </c>
      <c r="G5030" s="72" t="s">
        <v>61</v>
      </c>
      <c r="H5030" s="72" t="s">
        <v>1363</v>
      </c>
      <c r="I5030" s="72" t="s">
        <v>42</v>
      </c>
      <c r="J5030" s="115">
        <v>895</v>
      </c>
      <c r="K5030" s="60">
        <f t="shared" si="118"/>
        <v>895</v>
      </c>
      <c r="L5030" s="60">
        <v>0</v>
      </c>
      <c r="M5030" s="55" t="s">
        <v>43</v>
      </c>
      <c r="N5030" s="60">
        <f t="shared" si="119"/>
        <v>895</v>
      </c>
      <c r="O5030" s="95">
        <v>46031</v>
      </c>
      <c r="P5030" s="125">
        <v>0</v>
      </c>
      <c r="R5030" t="str">
        <f t="shared" si="121"/>
        <v>Jan/26</v>
      </c>
    </row>
    <row r="5031" spans="2:18" ht="15.75" customHeight="1">
      <c r="B5031" s="95">
        <v>46031</v>
      </c>
      <c r="C5031" s="55" t="s">
        <v>19</v>
      </c>
      <c r="D5031" s="55">
        <v>2026</v>
      </c>
      <c r="E5031" s="72">
        <v>2</v>
      </c>
      <c r="F5031" s="72" t="s">
        <v>486</v>
      </c>
      <c r="G5031" s="72" t="s">
        <v>46</v>
      </c>
      <c r="H5031" s="72" t="s">
        <v>1337</v>
      </c>
      <c r="I5031" s="72" t="s">
        <v>42</v>
      </c>
      <c r="J5031" s="115">
        <v>6</v>
      </c>
      <c r="K5031" s="60">
        <f t="shared" si="118"/>
        <v>12</v>
      </c>
      <c r="L5031" s="60">
        <v>0</v>
      </c>
      <c r="M5031" s="55" t="s">
        <v>43</v>
      </c>
      <c r="N5031" s="60">
        <f t="shared" si="119"/>
        <v>12</v>
      </c>
      <c r="O5031" s="95">
        <v>46038</v>
      </c>
      <c r="P5031" s="125">
        <v>30031</v>
      </c>
      <c r="R5031" t="str">
        <f t="shared" si="121"/>
        <v>Jan/26</v>
      </c>
    </row>
    <row r="5032" spans="2:18" ht="15.75" customHeight="1">
      <c r="B5032" s="95">
        <v>46031</v>
      </c>
      <c r="C5032" s="55" t="s">
        <v>19</v>
      </c>
      <c r="D5032" s="55">
        <v>2026</v>
      </c>
      <c r="E5032" s="72">
        <v>1</v>
      </c>
      <c r="F5032" s="72" t="s">
        <v>1147</v>
      </c>
      <c r="G5032" s="72" t="s">
        <v>46</v>
      </c>
      <c r="H5032" s="72" t="s">
        <v>1337</v>
      </c>
      <c r="I5032" s="72" t="s">
        <v>42</v>
      </c>
      <c r="J5032" s="115">
        <v>2</v>
      </c>
      <c r="K5032" s="60">
        <f t="shared" si="118"/>
        <v>2</v>
      </c>
      <c r="L5032" s="60">
        <v>0</v>
      </c>
      <c r="M5032" s="55" t="s">
        <v>43</v>
      </c>
      <c r="N5032" s="60">
        <f t="shared" si="119"/>
        <v>2</v>
      </c>
      <c r="O5032" s="95">
        <v>46038</v>
      </c>
      <c r="P5032" s="125">
        <v>30031</v>
      </c>
      <c r="R5032" t="str">
        <f t="shared" si="121"/>
        <v>Jan/26</v>
      </c>
    </row>
    <row r="5033" spans="2:18" ht="15.75" customHeight="1">
      <c r="B5033" s="95">
        <v>46031</v>
      </c>
      <c r="C5033" s="55" t="s">
        <v>19</v>
      </c>
      <c r="D5033" s="55">
        <v>2026</v>
      </c>
      <c r="E5033" s="72">
        <v>1</v>
      </c>
      <c r="F5033" s="72" t="s">
        <v>455</v>
      </c>
      <c r="G5033" s="72" t="s">
        <v>46</v>
      </c>
      <c r="H5033" s="72" t="s">
        <v>1337</v>
      </c>
      <c r="I5033" s="72" t="s">
        <v>42</v>
      </c>
      <c r="J5033" s="115">
        <v>3.5</v>
      </c>
      <c r="K5033" s="60">
        <f t="shared" si="118"/>
        <v>3.5</v>
      </c>
      <c r="L5033" s="60">
        <v>0</v>
      </c>
      <c r="M5033" s="55" t="s">
        <v>43</v>
      </c>
      <c r="N5033" s="60">
        <f t="shared" si="119"/>
        <v>3.5</v>
      </c>
      <c r="O5033" s="95">
        <v>46038</v>
      </c>
      <c r="P5033" s="125">
        <v>30031</v>
      </c>
      <c r="R5033" t="str">
        <f t="shared" si="121"/>
        <v>Jan/26</v>
      </c>
    </row>
    <row r="5034" spans="2:18" ht="15.75" customHeight="1">
      <c r="B5034" s="95">
        <v>46031</v>
      </c>
      <c r="C5034" s="55" t="s">
        <v>19</v>
      </c>
      <c r="D5034" s="55">
        <v>2026</v>
      </c>
      <c r="E5034" s="72">
        <v>1</v>
      </c>
      <c r="F5034" s="72" t="s">
        <v>562</v>
      </c>
      <c r="G5034" s="72" t="s">
        <v>40</v>
      </c>
      <c r="H5034" s="72" t="s">
        <v>1337</v>
      </c>
      <c r="I5034" s="72" t="s">
        <v>42</v>
      </c>
      <c r="J5034" s="115">
        <v>3.5</v>
      </c>
      <c r="K5034" s="60">
        <f t="shared" si="118"/>
        <v>3.5</v>
      </c>
      <c r="L5034" s="60">
        <v>0</v>
      </c>
      <c r="M5034" s="55" t="s">
        <v>43</v>
      </c>
      <c r="N5034" s="60">
        <f t="shared" si="119"/>
        <v>3.5</v>
      </c>
      <c r="O5034" s="95">
        <v>46038</v>
      </c>
      <c r="P5034" s="125">
        <v>30031</v>
      </c>
      <c r="R5034" t="str">
        <f t="shared" si="121"/>
        <v>Jan/26</v>
      </c>
    </row>
    <row r="5035" spans="2:18" ht="15.75" customHeight="1">
      <c r="B5035" s="95">
        <v>46031</v>
      </c>
      <c r="C5035" s="55" t="s">
        <v>19</v>
      </c>
      <c r="D5035" s="55">
        <v>2026</v>
      </c>
      <c r="E5035" s="72">
        <v>1</v>
      </c>
      <c r="F5035" s="72" t="s">
        <v>561</v>
      </c>
      <c r="G5035" s="72" t="s">
        <v>40</v>
      </c>
      <c r="H5035" s="72" t="s">
        <v>1337</v>
      </c>
      <c r="I5035" s="72" t="s">
        <v>42</v>
      </c>
      <c r="J5035" s="115">
        <v>20</v>
      </c>
      <c r="K5035" s="60">
        <f t="shared" si="118"/>
        <v>20</v>
      </c>
      <c r="L5035" s="60">
        <v>0</v>
      </c>
      <c r="M5035" s="72" t="s">
        <v>43</v>
      </c>
      <c r="N5035" s="60">
        <f t="shared" si="119"/>
        <v>20</v>
      </c>
      <c r="O5035" s="95">
        <v>46038</v>
      </c>
      <c r="P5035" s="125">
        <v>30031</v>
      </c>
      <c r="R5035" t="str">
        <f t="shared" si="121"/>
        <v>Jan/26</v>
      </c>
    </row>
    <row r="5036" spans="2:18" ht="15.75" customHeight="1">
      <c r="B5036" s="95">
        <v>46031</v>
      </c>
      <c r="C5036" s="55" t="s">
        <v>19</v>
      </c>
      <c r="D5036" s="55">
        <v>2026</v>
      </c>
      <c r="E5036" s="72">
        <v>4</v>
      </c>
      <c r="F5036" s="58" t="s">
        <v>64</v>
      </c>
      <c r="G5036" s="57" t="s">
        <v>46</v>
      </c>
      <c r="H5036" s="58" t="s">
        <v>65</v>
      </c>
      <c r="I5036" s="59" t="s">
        <v>42</v>
      </c>
      <c r="J5036" s="96">
        <v>32.99</v>
      </c>
      <c r="K5036" s="60">
        <f t="shared" si="118"/>
        <v>131.96</v>
      </c>
      <c r="L5036" s="60">
        <v>0</v>
      </c>
      <c r="M5036" s="72" t="s">
        <v>43</v>
      </c>
      <c r="N5036" s="60">
        <f t="shared" si="119"/>
        <v>131.96</v>
      </c>
      <c r="O5036" s="95">
        <v>46038</v>
      </c>
      <c r="P5036" s="125">
        <v>27819</v>
      </c>
      <c r="R5036" t="str">
        <f t="shared" si="121"/>
        <v>Jan/26</v>
      </c>
    </row>
    <row r="5037" spans="2:18" ht="15.75" customHeight="1">
      <c r="B5037" s="95">
        <v>46031</v>
      </c>
      <c r="C5037" s="55" t="s">
        <v>19</v>
      </c>
      <c r="D5037" s="55">
        <v>2026</v>
      </c>
      <c r="E5037" s="72">
        <v>3</v>
      </c>
      <c r="F5037" s="58" t="s">
        <v>66</v>
      </c>
      <c r="G5037" s="57" t="s">
        <v>46</v>
      </c>
      <c r="H5037" s="58" t="s">
        <v>65</v>
      </c>
      <c r="I5037" s="59" t="s">
        <v>42</v>
      </c>
      <c r="J5037" s="96">
        <v>27.99</v>
      </c>
      <c r="K5037" s="60">
        <f t="shared" si="118"/>
        <v>83.97</v>
      </c>
      <c r="L5037" s="60">
        <v>0</v>
      </c>
      <c r="M5037" s="72" t="s">
        <v>43</v>
      </c>
      <c r="N5037" s="60">
        <f t="shared" si="119"/>
        <v>83.97</v>
      </c>
      <c r="O5037" s="95">
        <v>46038</v>
      </c>
      <c r="P5037" s="125">
        <v>27819</v>
      </c>
      <c r="R5037" t="str">
        <f t="shared" si="121"/>
        <v>Jan/26</v>
      </c>
    </row>
    <row r="5038" spans="2:18" ht="15.75" customHeight="1">
      <c r="B5038" s="95">
        <v>46032</v>
      </c>
      <c r="C5038" s="55" t="s">
        <v>19</v>
      </c>
      <c r="D5038" s="55">
        <v>2026</v>
      </c>
      <c r="E5038" s="72">
        <v>1</v>
      </c>
      <c r="F5038" s="72" t="s">
        <v>197</v>
      </c>
      <c r="G5038" s="72" t="s">
        <v>46</v>
      </c>
      <c r="H5038" s="72" t="s">
        <v>184</v>
      </c>
      <c r="I5038" s="72" t="s">
        <v>42</v>
      </c>
      <c r="J5038" s="115">
        <v>109.21</v>
      </c>
      <c r="K5038" s="60">
        <f t="shared" si="118"/>
        <v>109.21</v>
      </c>
      <c r="L5038" s="60">
        <v>0</v>
      </c>
      <c r="M5038" s="72" t="s">
        <v>51</v>
      </c>
      <c r="N5038" s="60">
        <f t="shared" si="119"/>
        <v>109.21</v>
      </c>
      <c r="O5038" s="95">
        <v>46041</v>
      </c>
      <c r="P5038" s="125">
        <v>1883741</v>
      </c>
      <c r="R5038" t="str">
        <f t="shared" si="121"/>
        <v>Jan/26</v>
      </c>
    </row>
    <row r="5039" spans="2:18" ht="15.75" customHeight="1">
      <c r="B5039" s="95">
        <v>46032</v>
      </c>
      <c r="C5039" s="55" t="s">
        <v>19</v>
      </c>
      <c r="D5039" s="55">
        <v>2026</v>
      </c>
      <c r="E5039" s="72">
        <v>1</v>
      </c>
      <c r="F5039" s="72" t="s">
        <v>488</v>
      </c>
      <c r="G5039" s="72" t="s">
        <v>46</v>
      </c>
      <c r="H5039" s="72" t="s">
        <v>184</v>
      </c>
      <c r="I5039" s="72" t="s">
        <v>42</v>
      </c>
      <c r="J5039" s="115">
        <v>88.78</v>
      </c>
      <c r="K5039" s="60">
        <f t="shared" si="118"/>
        <v>88.78</v>
      </c>
      <c r="L5039" s="60">
        <v>0</v>
      </c>
      <c r="M5039" s="72" t="s">
        <v>51</v>
      </c>
      <c r="N5039" s="60">
        <f t="shared" si="119"/>
        <v>88.78</v>
      </c>
      <c r="O5039" s="95">
        <v>46041</v>
      </c>
      <c r="P5039" s="125">
        <v>1883741</v>
      </c>
      <c r="R5039" t="str">
        <f t="shared" si="121"/>
        <v>Jan/26</v>
      </c>
    </row>
    <row r="5040" spans="2:18" ht="15.75" customHeight="1">
      <c r="B5040" s="95">
        <v>46032</v>
      </c>
      <c r="C5040" s="55" t="s">
        <v>19</v>
      </c>
      <c r="D5040" s="55">
        <v>2026</v>
      </c>
      <c r="E5040" s="72">
        <v>1</v>
      </c>
      <c r="F5040" s="72" t="s">
        <v>639</v>
      </c>
      <c r="G5040" s="72" t="s">
        <v>46</v>
      </c>
      <c r="H5040" s="72" t="s">
        <v>65</v>
      </c>
      <c r="I5040" s="72" t="s">
        <v>42</v>
      </c>
      <c r="J5040" s="115">
        <v>873.73</v>
      </c>
      <c r="K5040" s="60">
        <f t="shared" si="118"/>
        <v>873.73</v>
      </c>
      <c r="L5040" s="60">
        <v>0</v>
      </c>
      <c r="M5040" s="72" t="s">
        <v>43</v>
      </c>
      <c r="N5040" s="60">
        <f t="shared" si="119"/>
        <v>873.73</v>
      </c>
      <c r="O5040" s="95">
        <v>46037</v>
      </c>
      <c r="P5040" s="125">
        <v>0</v>
      </c>
      <c r="R5040" t="str">
        <f t="shared" si="121"/>
        <v>Jan/26</v>
      </c>
    </row>
    <row r="5041" spans="2:18" ht="15.75" customHeight="1">
      <c r="B5041" s="95">
        <v>46034</v>
      </c>
      <c r="C5041" s="55" t="s">
        <v>19</v>
      </c>
      <c r="D5041" s="55">
        <v>2026</v>
      </c>
      <c r="E5041" s="72">
        <v>1</v>
      </c>
      <c r="F5041" s="72" t="s">
        <v>378</v>
      </c>
      <c r="G5041" s="72" t="s">
        <v>46</v>
      </c>
      <c r="H5041" s="72" t="s">
        <v>379</v>
      </c>
      <c r="I5041" s="72" t="s">
        <v>42</v>
      </c>
      <c r="J5041" s="115">
        <v>467</v>
      </c>
      <c r="K5041" s="60">
        <f t="shared" si="118"/>
        <v>467</v>
      </c>
      <c r="L5041" s="60">
        <v>0</v>
      </c>
      <c r="M5041" s="55" t="s">
        <v>43</v>
      </c>
      <c r="N5041" s="60">
        <f t="shared" si="119"/>
        <v>467</v>
      </c>
      <c r="O5041" s="95">
        <v>46034</v>
      </c>
      <c r="P5041" s="125">
        <v>0</v>
      </c>
      <c r="R5041" t="str">
        <f t="shared" si="121"/>
        <v>Jan/26</v>
      </c>
    </row>
    <row r="5042" spans="2:18" ht="15.75" customHeight="1">
      <c r="B5042" s="95">
        <v>46034</v>
      </c>
      <c r="C5042" s="55" t="s">
        <v>19</v>
      </c>
      <c r="D5042" s="55">
        <v>2026</v>
      </c>
      <c r="E5042" s="72">
        <v>1</v>
      </c>
      <c r="F5042" s="72" t="s">
        <v>495</v>
      </c>
      <c r="G5042" s="72" t="s">
        <v>96</v>
      </c>
      <c r="H5042" s="72" t="s">
        <v>570</v>
      </c>
      <c r="I5042" s="72" t="s">
        <v>42</v>
      </c>
      <c r="J5042" s="115">
        <v>17.760000000000002</v>
      </c>
      <c r="K5042" s="60">
        <f t="shared" si="118"/>
        <v>17.760000000000002</v>
      </c>
      <c r="L5042" s="60">
        <v>0</v>
      </c>
      <c r="M5042" s="72" t="s">
        <v>51</v>
      </c>
      <c r="N5042" s="60">
        <f t="shared" si="119"/>
        <v>17.760000000000002</v>
      </c>
      <c r="O5042" s="95">
        <v>46071</v>
      </c>
      <c r="P5042" s="125">
        <v>723342</v>
      </c>
      <c r="R5042" t="str">
        <f t="shared" si="121"/>
        <v>Jan/26</v>
      </c>
    </row>
    <row r="5043" spans="2:18" ht="15.75" customHeight="1">
      <c r="B5043" s="95">
        <v>46034</v>
      </c>
      <c r="C5043" s="55" t="s">
        <v>19</v>
      </c>
      <c r="D5043" s="55">
        <v>2026</v>
      </c>
      <c r="E5043" s="72">
        <v>8</v>
      </c>
      <c r="F5043" s="72" t="s">
        <v>201</v>
      </c>
      <c r="G5043" s="72" t="s">
        <v>96</v>
      </c>
      <c r="H5043" s="72" t="s">
        <v>570</v>
      </c>
      <c r="I5043" s="72" t="s">
        <v>42</v>
      </c>
      <c r="J5043" s="115">
        <v>17.82</v>
      </c>
      <c r="K5043" s="60">
        <f t="shared" si="118"/>
        <v>142.56</v>
      </c>
      <c r="L5043" s="60">
        <v>0</v>
      </c>
      <c r="M5043" s="72" t="s">
        <v>51</v>
      </c>
      <c r="N5043" s="60">
        <f t="shared" si="119"/>
        <v>142.56</v>
      </c>
      <c r="O5043" s="95">
        <v>46071</v>
      </c>
      <c r="P5043" s="125">
        <v>723342</v>
      </c>
      <c r="R5043" t="str">
        <f t="shared" si="121"/>
        <v>Jan/26</v>
      </c>
    </row>
    <row r="5044" spans="2:18" ht="15.75" customHeight="1">
      <c r="B5044" s="95">
        <v>46034</v>
      </c>
      <c r="C5044" s="55" t="s">
        <v>19</v>
      </c>
      <c r="D5044" s="55">
        <v>2026</v>
      </c>
      <c r="E5044" s="72">
        <v>9</v>
      </c>
      <c r="F5044" s="72" t="s">
        <v>615</v>
      </c>
      <c r="G5044" s="72" t="s">
        <v>96</v>
      </c>
      <c r="H5044" s="72" t="s">
        <v>570</v>
      </c>
      <c r="I5044" s="72" t="s">
        <v>42</v>
      </c>
      <c r="J5044" s="115">
        <v>18.54</v>
      </c>
      <c r="K5044" s="60">
        <f t="shared" si="118"/>
        <v>166.85999999999999</v>
      </c>
      <c r="L5044" s="60">
        <v>0</v>
      </c>
      <c r="M5044" s="72" t="s">
        <v>51</v>
      </c>
      <c r="N5044" s="60">
        <f t="shared" si="119"/>
        <v>166.85999999999999</v>
      </c>
      <c r="O5044" s="95">
        <v>46071</v>
      </c>
      <c r="P5044" s="125">
        <v>723342</v>
      </c>
      <c r="R5044" t="str">
        <f t="shared" si="121"/>
        <v>Jan/26</v>
      </c>
    </row>
    <row r="5045" spans="2:18" ht="15.75" customHeight="1">
      <c r="B5045" s="95">
        <v>46034</v>
      </c>
      <c r="C5045" s="55" t="s">
        <v>19</v>
      </c>
      <c r="D5045" s="55">
        <v>2026</v>
      </c>
      <c r="E5045" s="72">
        <v>6</v>
      </c>
      <c r="F5045" s="72" t="s">
        <v>904</v>
      </c>
      <c r="G5045" s="72" t="s">
        <v>96</v>
      </c>
      <c r="H5045" s="72" t="s">
        <v>570</v>
      </c>
      <c r="I5045" s="72" t="s">
        <v>42</v>
      </c>
      <c r="J5045" s="115">
        <v>37.08</v>
      </c>
      <c r="K5045" s="60">
        <f t="shared" si="118"/>
        <v>222.48</v>
      </c>
      <c r="L5045" s="60">
        <v>0</v>
      </c>
      <c r="M5045" s="72" t="s">
        <v>51</v>
      </c>
      <c r="N5045" s="60">
        <f t="shared" si="119"/>
        <v>222.48</v>
      </c>
      <c r="O5045" s="95">
        <v>46071</v>
      </c>
      <c r="P5045" s="125">
        <v>723342</v>
      </c>
      <c r="R5045" t="str">
        <f t="shared" si="121"/>
        <v>Jan/26</v>
      </c>
    </row>
    <row r="5046" spans="2:18" ht="15.75" customHeight="1">
      <c r="B5046" s="95">
        <v>46034</v>
      </c>
      <c r="C5046" s="55" t="s">
        <v>19</v>
      </c>
      <c r="D5046" s="55">
        <v>2026</v>
      </c>
      <c r="E5046" s="72">
        <v>2</v>
      </c>
      <c r="F5046" s="72" t="s">
        <v>200</v>
      </c>
      <c r="G5046" s="72" t="s">
        <v>96</v>
      </c>
      <c r="H5046" s="72" t="s">
        <v>570</v>
      </c>
      <c r="I5046" s="72" t="s">
        <v>42</v>
      </c>
      <c r="J5046" s="115">
        <v>17.760000000000002</v>
      </c>
      <c r="K5046" s="60">
        <f t="shared" si="118"/>
        <v>35.520000000000003</v>
      </c>
      <c r="L5046" s="60">
        <v>0</v>
      </c>
      <c r="M5046" s="72" t="s">
        <v>51</v>
      </c>
      <c r="N5046" s="60">
        <f t="shared" si="119"/>
        <v>35.520000000000003</v>
      </c>
      <c r="O5046" s="95">
        <v>46071</v>
      </c>
      <c r="P5046" s="125">
        <v>723342</v>
      </c>
      <c r="R5046" t="str">
        <f t="shared" si="121"/>
        <v>Jan/26</v>
      </c>
    </row>
    <row r="5047" spans="2:18" ht="15.75" customHeight="1">
      <c r="B5047" s="95">
        <v>46034</v>
      </c>
      <c r="C5047" s="55" t="s">
        <v>19</v>
      </c>
      <c r="D5047" s="55">
        <v>2026</v>
      </c>
      <c r="E5047" s="72">
        <v>1</v>
      </c>
      <c r="F5047" s="72" t="s">
        <v>571</v>
      </c>
      <c r="G5047" s="72" t="s">
        <v>96</v>
      </c>
      <c r="H5047" s="72" t="s">
        <v>570</v>
      </c>
      <c r="I5047" s="72" t="s">
        <v>42</v>
      </c>
      <c r="J5047" s="115">
        <v>16.02</v>
      </c>
      <c r="K5047" s="60">
        <f t="shared" si="118"/>
        <v>16.02</v>
      </c>
      <c r="L5047" s="60">
        <v>0</v>
      </c>
      <c r="M5047" s="72" t="s">
        <v>51</v>
      </c>
      <c r="N5047" s="60">
        <f t="shared" si="119"/>
        <v>16.02</v>
      </c>
      <c r="O5047" s="95">
        <v>46071</v>
      </c>
      <c r="P5047" s="125">
        <v>723342</v>
      </c>
      <c r="R5047" t="str">
        <f t="shared" si="121"/>
        <v>Jan/26</v>
      </c>
    </row>
    <row r="5048" spans="2:18" ht="15.75" customHeight="1">
      <c r="B5048" s="95">
        <v>46034</v>
      </c>
      <c r="C5048" s="55" t="s">
        <v>19</v>
      </c>
      <c r="D5048" s="55">
        <v>2026</v>
      </c>
      <c r="E5048" s="72">
        <v>6</v>
      </c>
      <c r="F5048" s="72" t="s">
        <v>358</v>
      </c>
      <c r="G5048" s="72" t="s">
        <v>96</v>
      </c>
      <c r="H5048" s="72" t="s">
        <v>570</v>
      </c>
      <c r="I5048" s="72" t="s">
        <v>42</v>
      </c>
      <c r="J5048" s="115">
        <v>17.82</v>
      </c>
      <c r="K5048" s="60">
        <f t="shared" si="118"/>
        <v>106.92</v>
      </c>
      <c r="L5048" s="60">
        <v>0</v>
      </c>
      <c r="M5048" s="72" t="s">
        <v>51</v>
      </c>
      <c r="N5048" s="60">
        <f t="shared" si="119"/>
        <v>106.92</v>
      </c>
      <c r="O5048" s="95">
        <v>46071</v>
      </c>
      <c r="P5048" s="125">
        <v>723342</v>
      </c>
      <c r="R5048" t="str">
        <f t="shared" si="121"/>
        <v>Jan/26</v>
      </c>
    </row>
    <row r="5049" spans="2:18" ht="15.75" customHeight="1">
      <c r="B5049" s="95">
        <v>46034</v>
      </c>
      <c r="C5049" s="55" t="s">
        <v>19</v>
      </c>
      <c r="D5049" s="55">
        <v>2026</v>
      </c>
      <c r="E5049" s="72">
        <v>3</v>
      </c>
      <c r="F5049" s="72" t="s">
        <v>357</v>
      </c>
      <c r="G5049" s="72" t="s">
        <v>96</v>
      </c>
      <c r="H5049" s="72" t="s">
        <v>570</v>
      </c>
      <c r="I5049" s="72" t="s">
        <v>42</v>
      </c>
      <c r="J5049" s="115">
        <v>18.96</v>
      </c>
      <c r="K5049" s="60">
        <f t="shared" si="118"/>
        <v>56.88</v>
      </c>
      <c r="L5049" s="60">
        <v>0</v>
      </c>
      <c r="M5049" s="72" t="s">
        <v>51</v>
      </c>
      <c r="N5049" s="60">
        <f t="shared" si="119"/>
        <v>56.88</v>
      </c>
      <c r="O5049" s="95">
        <v>46071</v>
      </c>
      <c r="P5049" s="125">
        <v>723342</v>
      </c>
      <c r="R5049" t="str">
        <f t="shared" si="121"/>
        <v>Jan/26</v>
      </c>
    </row>
    <row r="5050" spans="2:18" ht="15.75" customHeight="1">
      <c r="B5050" s="95">
        <v>46034</v>
      </c>
      <c r="C5050" s="55" t="s">
        <v>19</v>
      </c>
      <c r="D5050" s="55">
        <v>2026</v>
      </c>
      <c r="E5050" s="72">
        <v>3</v>
      </c>
      <c r="F5050" s="72" t="s">
        <v>304</v>
      </c>
      <c r="G5050" s="72" t="s">
        <v>96</v>
      </c>
      <c r="H5050" s="72" t="s">
        <v>570</v>
      </c>
      <c r="I5050" s="72" t="s">
        <v>42</v>
      </c>
      <c r="J5050" s="115">
        <v>19.68</v>
      </c>
      <c r="K5050" s="60">
        <f t="shared" si="118"/>
        <v>59.04</v>
      </c>
      <c r="L5050" s="60">
        <v>0</v>
      </c>
      <c r="M5050" s="72" t="s">
        <v>51</v>
      </c>
      <c r="N5050" s="60">
        <f t="shared" si="119"/>
        <v>59.04</v>
      </c>
      <c r="O5050" s="95">
        <v>46071</v>
      </c>
      <c r="P5050" s="125">
        <v>723342</v>
      </c>
      <c r="R5050" t="str">
        <f t="shared" si="121"/>
        <v>Jan/26</v>
      </c>
    </row>
    <row r="5051" spans="2:18" ht="15.75" customHeight="1">
      <c r="B5051" s="95">
        <v>46034</v>
      </c>
      <c r="C5051" s="55" t="s">
        <v>19</v>
      </c>
      <c r="D5051" s="55">
        <v>2026</v>
      </c>
      <c r="E5051" s="72">
        <v>3</v>
      </c>
      <c r="F5051" s="72" t="s">
        <v>305</v>
      </c>
      <c r="G5051" s="72" t="s">
        <v>96</v>
      </c>
      <c r="H5051" s="72" t="s">
        <v>570</v>
      </c>
      <c r="I5051" s="72" t="s">
        <v>42</v>
      </c>
      <c r="J5051" s="115">
        <v>18.66</v>
      </c>
      <c r="K5051" s="60">
        <f t="shared" si="118"/>
        <v>55.980000000000004</v>
      </c>
      <c r="L5051" s="60">
        <v>0</v>
      </c>
      <c r="M5051" s="72" t="s">
        <v>51</v>
      </c>
      <c r="N5051" s="60">
        <f t="shared" si="119"/>
        <v>55.980000000000004</v>
      </c>
      <c r="O5051" s="95">
        <v>46071</v>
      </c>
      <c r="P5051" s="125">
        <v>723342</v>
      </c>
      <c r="R5051" t="str">
        <f t="shared" si="121"/>
        <v>Jan/26</v>
      </c>
    </row>
    <row r="5052" spans="2:18" ht="15.75" customHeight="1">
      <c r="B5052" s="95">
        <v>46034</v>
      </c>
      <c r="C5052" s="55" t="s">
        <v>19</v>
      </c>
      <c r="D5052" s="55">
        <v>2026</v>
      </c>
      <c r="E5052" s="72">
        <v>6</v>
      </c>
      <c r="F5052" s="72" t="s">
        <v>666</v>
      </c>
      <c r="G5052" s="72" t="s">
        <v>40</v>
      </c>
      <c r="H5052" s="72" t="s">
        <v>667</v>
      </c>
      <c r="I5052" s="72" t="s">
        <v>42</v>
      </c>
      <c r="J5052" s="115">
        <v>23.99</v>
      </c>
      <c r="K5052" s="60">
        <f t="shared" si="118"/>
        <v>143.94</v>
      </c>
      <c r="L5052" s="60">
        <v>0</v>
      </c>
      <c r="M5052" s="72" t="s">
        <v>51</v>
      </c>
      <c r="N5052" s="60">
        <f t="shared" si="119"/>
        <v>143.94</v>
      </c>
      <c r="O5052" s="95">
        <v>46048</v>
      </c>
      <c r="P5052" s="125">
        <v>594888</v>
      </c>
      <c r="R5052" t="str">
        <f t="shared" si="121"/>
        <v>Jan/26</v>
      </c>
    </row>
    <row r="5053" spans="2:18" ht="15.75" customHeight="1">
      <c r="B5053" s="95">
        <v>46034</v>
      </c>
      <c r="C5053" s="55" t="s">
        <v>19</v>
      </c>
      <c r="D5053" s="55">
        <v>2026</v>
      </c>
      <c r="E5053" s="72">
        <v>2</v>
      </c>
      <c r="F5053" s="72" t="s">
        <v>1204</v>
      </c>
      <c r="G5053" s="72" t="s">
        <v>40</v>
      </c>
      <c r="H5053" s="72" t="s">
        <v>667</v>
      </c>
      <c r="I5053" s="72" t="s">
        <v>42</v>
      </c>
      <c r="J5053" s="115">
        <v>48.99</v>
      </c>
      <c r="K5053" s="60">
        <f t="shared" si="118"/>
        <v>97.98</v>
      </c>
      <c r="L5053" s="60">
        <v>0</v>
      </c>
      <c r="M5053" s="72" t="s">
        <v>51</v>
      </c>
      <c r="N5053" s="60">
        <f t="shared" si="119"/>
        <v>97.98</v>
      </c>
      <c r="O5053" s="95">
        <v>46048</v>
      </c>
      <c r="P5053" s="125">
        <v>594888</v>
      </c>
      <c r="R5053" t="str">
        <f t="shared" si="121"/>
        <v>Jan/26</v>
      </c>
    </row>
    <row r="5054" spans="2:18" ht="15.75" customHeight="1">
      <c r="B5054" s="95">
        <v>46034</v>
      </c>
      <c r="C5054" s="55" t="s">
        <v>19</v>
      </c>
      <c r="D5054" s="55">
        <v>2026</v>
      </c>
      <c r="E5054" s="72">
        <v>6</v>
      </c>
      <c r="F5054" s="72" t="s">
        <v>95</v>
      </c>
      <c r="G5054" s="72" t="s">
        <v>40</v>
      </c>
      <c r="H5054" s="72" t="s">
        <v>667</v>
      </c>
      <c r="I5054" s="72" t="s">
        <v>42</v>
      </c>
      <c r="J5054" s="115">
        <v>39.520000000000003</v>
      </c>
      <c r="K5054" s="60">
        <f t="shared" si="118"/>
        <v>237.12</v>
      </c>
      <c r="L5054" s="60">
        <v>0</v>
      </c>
      <c r="M5054" s="72" t="s">
        <v>51</v>
      </c>
      <c r="N5054" s="60">
        <f t="shared" si="119"/>
        <v>237.12</v>
      </c>
      <c r="O5054" s="95">
        <v>46048</v>
      </c>
      <c r="P5054" s="125">
        <v>594888</v>
      </c>
      <c r="R5054" t="str">
        <f t="shared" si="121"/>
        <v>Jan/26</v>
      </c>
    </row>
    <row r="5055" spans="2:18" ht="15.75" customHeight="1">
      <c r="B5055" s="95">
        <v>46034</v>
      </c>
      <c r="C5055" s="55" t="s">
        <v>19</v>
      </c>
      <c r="D5055" s="55">
        <v>2026</v>
      </c>
      <c r="E5055" s="72">
        <v>120</v>
      </c>
      <c r="F5055" s="72" t="s">
        <v>659</v>
      </c>
      <c r="G5055" s="72" t="s">
        <v>40</v>
      </c>
      <c r="H5055" s="72" t="s">
        <v>667</v>
      </c>
      <c r="I5055" s="72" t="s">
        <v>42</v>
      </c>
      <c r="J5055" s="115">
        <v>9.5</v>
      </c>
      <c r="K5055" s="60">
        <f t="shared" si="118"/>
        <v>1140</v>
      </c>
      <c r="L5055" s="60">
        <v>0</v>
      </c>
      <c r="M5055" s="72" t="s">
        <v>51</v>
      </c>
      <c r="N5055" s="60">
        <f t="shared" si="119"/>
        <v>1140</v>
      </c>
      <c r="O5055" s="95">
        <v>46048</v>
      </c>
      <c r="P5055" s="125">
        <v>594888</v>
      </c>
      <c r="R5055" t="str">
        <f t="shared" si="121"/>
        <v>Jan/26</v>
      </c>
    </row>
    <row r="5056" spans="2:18" ht="15.75" customHeight="1">
      <c r="B5056" s="95">
        <v>46034</v>
      </c>
      <c r="C5056" s="55" t="s">
        <v>19</v>
      </c>
      <c r="D5056" s="55">
        <v>2026</v>
      </c>
      <c r="E5056" s="72">
        <v>9</v>
      </c>
      <c r="F5056" s="72" t="s">
        <v>488</v>
      </c>
      <c r="G5056" s="72" t="s">
        <v>46</v>
      </c>
      <c r="H5056" s="72" t="s">
        <v>823</v>
      </c>
      <c r="I5056" s="72" t="s">
        <v>42</v>
      </c>
      <c r="J5056" s="115">
        <v>35.210900000000002</v>
      </c>
      <c r="K5056" s="60">
        <f t="shared" si="118"/>
        <v>316.8981</v>
      </c>
      <c r="L5056" s="60">
        <v>0</v>
      </c>
      <c r="M5056" s="72" t="s">
        <v>51</v>
      </c>
      <c r="N5056" s="60">
        <f t="shared" si="119"/>
        <v>316.8981</v>
      </c>
      <c r="O5056" s="95">
        <v>46040</v>
      </c>
      <c r="P5056" s="125">
        <v>2750160</v>
      </c>
      <c r="R5056" t="str">
        <f t="shared" si="121"/>
        <v>Jan/26</v>
      </c>
    </row>
    <row r="5057" spans="2:18" ht="15.75" customHeight="1">
      <c r="B5057" s="95">
        <v>46034</v>
      </c>
      <c r="C5057" s="55" t="s">
        <v>19</v>
      </c>
      <c r="D5057" s="55">
        <v>2026</v>
      </c>
      <c r="E5057" s="72">
        <v>1</v>
      </c>
      <c r="F5057" s="72" t="s">
        <v>936</v>
      </c>
      <c r="G5057" s="72" t="s">
        <v>46</v>
      </c>
      <c r="H5057" s="72" t="s">
        <v>70</v>
      </c>
      <c r="I5057" s="72" t="s">
        <v>42</v>
      </c>
      <c r="J5057" s="115">
        <v>239.99</v>
      </c>
      <c r="K5057" s="60">
        <f t="shared" si="118"/>
        <v>239.99</v>
      </c>
      <c r="L5057" s="60">
        <v>0</v>
      </c>
      <c r="M5057" s="72" t="s">
        <v>51</v>
      </c>
      <c r="N5057" s="60">
        <f t="shared" si="119"/>
        <v>239.99</v>
      </c>
      <c r="O5057" s="95">
        <v>46048</v>
      </c>
      <c r="P5057" s="125">
        <v>45795</v>
      </c>
      <c r="R5057" t="str">
        <f t="shared" si="121"/>
        <v>Jan/26</v>
      </c>
    </row>
    <row r="5058" spans="2:18" ht="15.75" customHeight="1">
      <c r="B5058" s="95">
        <v>46034</v>
      </c>
      <c r="C5058" s="55" t="s">
        <v>19</v>
      </c>
      <c r="D5058" s="55">
        <v>2026</v>
      </c>
      <c r="E5058" s="72">
        <v>1</v>
      </c>
      <c r="F5058" s="72" t="s">
        <v>209</v>
      </c>
      <c r="G5058" s="72" t="s">
        <v>46</v>
      </c>
      <c r="H5058" s="72" t="s">
        <v>594</v>
      </c>
      <c r="I5058" s="72" t="s">
        <v>42</v>
      </c>
      <c r="J5058" s="115">
        <v>129.30000000000001</v>
      </c>
      <c r="K5058" s="60">
        <f t="shared" si="118"/>
        <v>129.30000000000001</v>
      </c>
      <c r="L5058" s="60">
        <v>0</v>
      </c>
      <c r="M5058" s="72" t="s">
        <v>51</v>
      </c>
      <c r="N5058" s="60">
        <f t="shared" si="119"/>
        <v>129.30000000000001</v>
      </c>
      <c r="O5058" s="95">
        <v>46048</v>
      </c>
      <c r="P5058" s="125">
        <v>1090478</v>
      </c>
      <c r="R5058" t="str">
        <f t="shared" si="121"/>
        <v>Jan/26</v>
      </c>
    </row>
    <row r="5059" spans="2:18" ht="15.75" customHeight="1">
      <c r="B5059" s="95">
        <v>46034</v>
      </c>
      <c r="C5059" s="55" t="s">
        <v>19</v>
      </c>
      <c r="D5059" s="55">
        <v>2026</v>
      </c>
      <c r="E5059" s="72">
        <v>1</v>
      </c>
      <c r="F5059" s="72" t="s">
        <v>811</v>
      </c>
      <c r="G5059" s="72" t="s">
        <v>108</v>
      </c>
      <c r="H5059" s="72" t="s">
        <v>1289</v>
      </c>
      <c r="I5059" s="72" t="s">
        <v>42</v>
      </c>
      <c r="J5059" s="115">
        <v>500</v>
      </c>
      <c r="K5059" s="60">
        <f t="shared" si="118"/>
        <v>500</v>
      </c>
      <c r="L5059" s="60">
        <v>0</v>
      </c>
      <c r="M5059" s="72" t="s">
        <v>43</v>
      </c>
      <c r="N5059" s="60">
        <f t="shared" si="119"/>
        <v>500</v>
      </c>
      <c r="O5059" s="95">
        <v>46035</v>
      </c>
      <c r="P5059" s="125">
        <v>0</v>
      </c>
      <c r="R5059" t="str">
        <f t="shared" ref="R5059:R5122" si="122">IF(B5059="","",PROPER(TEXT(B5059,"mmm/aa")))</f>
        <v>Jan/26</v>
      </c>
    </row>
    <row r="5060" spans="2:18" ht="15.75" customHeight="1">
      <c r="B5060" s="95">
        <v>46035</v>
      </c>
      <c r="C5060" s="55" t="s">
        <v>19</v>
      </c>
      <c r="D5060" s="55">
        <v>2026</v>
      </c>
      <c r="E5060" s="72">
        <v>3</v>
      </c>
      <c r="F5060" s="72" t="s">
        <v>486</v>
      </c>
      <c r="G5060" s="72" t="s">
        <v>46</v>
      </c>
      <c r="H5060" s="72" t="s">
        <v>1337</v>
      </c>
      <c r="I5060" s="72" t="s">
        <v>42</v>
      </c>
      <c r="J5060" s="115">
        <v>9.35</v>
      </c>
      <c r="K5060" s="60">
        <f t="shared" si="118"/>
        <v>28.049999999999997</v>
      </c>
      <c r="L5060" s="60">
        <v>0</v>
      </c>
      <c r="M5060" s="55" t="s">
        <v>43</v>
      </c>
      <c r="N5060" s="60">
        <f t="shared" si="119"/>
        <v>28.049999999999997</v>
      </c>
      <c r="O5060" s="95">
        <v>46038</v>
      </c>
      <c r="P5060" s="125">
        <v>30077</v>
      </c>
      <c r="R5060" t="str">
        <f t="shared" si="122"/>
        <v>Jan/26</v>
      </c>
    </row>
    <row r="5061" spans="2:18" ht="15.75" customHeight="1">
      <c r="B5061" s="95">
        <v>46035</v>
      </c>
      <c r="C5061" s="55" t="s">
        <v>19</v>
      </c>
      <c r="D5061" s="55">
        <v>2026</v>
      </c>
      <c r="E5061" s="72">
        <v>1</v>
      </c>
      <c r="F5061" s="72" t="s">
        <v>391</v>
      </c>
      <c r="G5061" s="72" t="s">
        <v>46</v>
      </c>
      <c r="H5061" s="72" t="s">
        <v>1337</v>
      </c>
      <c r="I5061" s="72" t="s">
        <v>42</v>
      </c>
      <c r="J5061" s="115">
        <v>6.5</v>
      </c>
      <c r="K5061" s="60">
        <f t="shared" si="118"/>
        <v>6.5</v>
      </c>
      <c r="L5061" s="60">
        <v>0</v>
      </c>
      <c r="M5061" s="55" t="s">
        <v>43</v>
      </c>
      <c r="N5061" s="60">
        <f t="shared" si="119"/>
        <v>6.5</v>
      </c>
      <c r="O5061" s="95">
        <v>46038</v>
      </c>
      <c r="P5061" s="125">
        <v>30077</v>
      </c>
      <c r="R5061" t="str">
        <f t="shared" si="122"/>
        <v>Jan/26</v>
      </c>
    </row>
    <row r="5062" spans="2:18" ht="15.75" customHeight="1">
      <c r="B5062" s="95">
        <v>46035</v>
      </c>
      <c r="C5062" s="55" t="s">
        <v>19</v>
      </c>
      <c r="D5062" s="55">
        <v>2026</v>
      </c>
      <c r="E5062" s="72">
        <v>1</v>
      </c>
      <c r="F5062" s="72" t="s">
        <v>455</v>
      </c>
      <c r="G5062" s="72" t="s">
        <v>46</v>
      </c>
      <c r="H5062" s="72" t="s">
        <v>1337</v>
      </c>
      <c r="I5062" s="72" t="s">
        <v>42</v>
      </c>
      <c r="J5062" s="115">
        <v>3.5</v>
      </c>
      <c r="K5062" s="60">
        <f t="shared" si="118"/>
        <v>3.5</v>
      </c>
      <c r="L5062" s="60">
        <v>0</v>
      </c>
      <c r="M5062" s="55" t="s">
        <v>43</v>
      </c>
      <c r="N5062" s="60">
        <f t="shared" si="119"/>
        <v>3.5</v>
      </c>
      <c r="O5062" s="95">
        <v>46038</v>
      </c>
      <c r="P5062" s="125">
        <v>30077</v>
      </c>
      <c r="R5062" t="str">
        <f t="shared" si="122"/>
        <v>Jan/26</v>
      </c>
    </row>
    <row r="5063" spans="2:18" ht="15.75" customHeight="1">
      <c r="B5063" s="95">
        <v>46035</v>
      </c>
      <c r="C5063" s="55" t="s">
        <v>19</v>
      </c>
      <c r="D5063" s="55">
        <v>2026</v>
      </c>
      <c r="E5063" s="72">
        <v>1</v>
      </c>
      <c r="F5063" s="72" t="s">
        <v>1267</v>
      </c>
      <c r="G5063" s="72" t="s">
        <v>46</v>
      </c>
      <c r="H5063" s="72" t="s">
        <v>1337</v>
      </c>
      <c r="I5063" s="72" t="s">
        <v>42</v>
      </c>
      <c r="J5063" s="115">
        <v>6</v>
      </c>
      <c r="K5063" s="60">
        <f t="shared" si="118"/>
        <v>6</v>
      </c>
      <c r="L5063" s="60">
        <v>0</v>
      </c>
      <c r="M5063" s="72" t="s">
        <v>43</v>
      </c>
      <c r="N5063" s="60">
        <f t="shared" si="119"/>
        <v>6</v>
      </c>
      <c r="O5063" s="95">
        <v>46038</v>
      </c>
      <c r="P5063" s="125">
        <v>30077</v>
      </c>
      <c r="R5063" t="str">
        <f t="shared" si="122"/>
        <v>Jan/26</v>
      </c>
    </row>
    <row r="5064" spans="2:18" ht="15.75" customHeight="1">
      <c r="B5064" s="95">
        <v>46035</v>
      </c>
      <c r="C5064" s="55" t="s">
        <v>19</v>
      </c>
      <c r="D5064" s="55">
        <v>2026</v>
      </c>
      <c r="E5064" s="72">
        <v>3</v>
      </c>
      <c r="F5064" s="72" t="s">
        <v>660</v>
      </c>
      <c r="G5064" s="72" t="s">
        <v>46</v>
      </c>
      <c r="H5064" s="72" t="s">
        <v>195</v>
      </c>
      <c r="I5064" s="72" t="s">
        <v>42</v>
      </c>
      <c r="J5064" s="115">
        <v>231.6</v>
      </c>
      <c r="K5064" s="60">
        <f t="shared" si="118"/>
        <v>694.8</v>
      </c>
      <c r="L5064" s="60">
        <v>0</v>
      </c>
      <c r="M5064" s="72" t="s">
        <v>51</v>
      </c>
      <c r="N5064" s="60">
        <f t="shared" si="119"/>
        <v>694.8</v>
      </c>
      <c r="O5064" s="95">
        <v>46044</v>
      </c>
      <c r="P5064" s="125">
        <v>330649</v>
      </c>
      <c r="R5064" t="str">
        <f t="shared" si="122"/>
        <v>Jan/26</v>
      </c>
    </row>
    <row r="5065" spans="2:18" ht="15.75" customHeight="1">
      <c r="B5065" s="95">
        <v>46035</v>
      </c>
      <c r="C5065" s="55" t="s">
        <v>19</v>
      </c>
      <c r="D5065" s="55">
        <v>2026</v>
      </c>
      <c r="E5065" s="72">
        <v>1</v>
      </c>
      <c r="F5065" s="72" t="s">
        <v>634</v>
      </c>
      <c r="G5065" s="72" t="s">
        <v>46</v>
      </c>
      <c r="H5065" s="72" t="s">
        <v>195</v>
      </c>
      <c r="I5065" s="72" t="s">
        <v>42</v>
      </c>
      <c r="J5065" s="115">
        <v>296.08999999999997</v>
      </c>
      <c r="K5065" s="60">
        <f t="shared" si="118"/>
        <v>296.08999999999997</v>
      </c>
      <c r="L5065" s="60">
        <v>0</v>
      </c>
      <c r="M5065" s="72" t="s">
        <v>51</v>
      </c>
      <c r="N5065" s="60">
        <f t="shared" si="119"/>
        <v>296.08999999999997</v>
      </c>
      <c r="O5065" s="95">
        <v>46044</v>
      </c>
      <c r="P5065" s="125">
        <v>330650</v>
      </c>
      <c r="R5065" t="str">
        <f t="shared" si="122"/>
        <v>Jan/26</v>
      </c>
    </row>
    <row r="5066" spans="2:18" ht="15.75" customHeight="1">
      <c r="B5066" s="95">
        <v>46035</v>
      </c>
      <c r="C5066" s="55" t="s">
        <v>19</v>
      </c>
      <c r="D5066" s="55">
        <v>2026</v>
      </c>
      <c r="E5066" s="72">
        <v>2</v>
      </c>
      <c r="F5066" s="72" t="s">
        <v>1048</v>
      </c>
      <c r="G5066" s="72" t="s">
        <v>46</v>
      </c>
      <c r="H5066" s="72" t="s">
        <v>790</v>
      </c>
      <c r="I5066" s="72" t="s">
        <v>42</v>
      </c>
      <c r="J5066" s="115">
        <v>16.95</v>
      </c>
      <c r="K5066" s="60">
        <f t="shared" si="118"/>
        <v>33.9</v>
      </c>
      <c r="L5066" s="60">
        <v>0</v>
      </c>
      <c r="M5066" s="72" t="s">
        <v>51</v>
      </c>
      <c r="N5066" s="60">
        <f t="shared" si="119"/>
        <v>33.9</v>
      </c>
      <c r="O5066" s="95">
        <v>46049</v>
      </c>
      <c r="P5066" s="125">
        <v>1544849</v>
      </c>
      <c r="R5066" t="str">
        <f t="shared" si="122"/>
        <v>Jan/26</v>
      </c>
    </row>
    <row r="5067" spans="2:18" ht="15.75" customHeight="1">
      <c r="B5067" s="95">
        <v>46035</v>
      </c>
      <c r="C5067" s="55" t="s">
        <v>19</v>
      </c>
      <c r="D5067" s="55">
        <v>2026</v>
      </c>
      <c r="E5067" s="72">
        <v>6</v>
      </c>
      <c r="F5067" s="72" t="s">
        <v>1273</v>
      </c>
      <c r="G5067" s="72" t="s">
        <v>46</v>
      </c>
      <c r="H5067" s="72" t="s">
        <v>790</v>
      </c>
      <c r="I5067" s="72" t="s">
        <v>42</v>
      </c>
      <c r="J5067" s="115">
        <v>17.579999999999998</v>
      </c>
      <c r="K5067" s="60">
        <f t="shared" si="118"/>
        <v>105.47999999999999</v>
      </c>
      <c r="L5067" s="60">
        <v>0</v>
      </c>
      <c r="M5067" s="72" t="s">
        <v>51</v>
      </c>
      <c r="N5067" s="60">
        <f t="shared" si="119"/>
        <v>105.47999999999999</v>
      </c>
      <c r="O5067" s="95">
        <v>46049</v>
      </c>
      <c r="P5067" s="125">
        <v>1544849</v>
      </c>
      <c r="R5067" t="str">
        <f t="shared" si="122"/>
        <v>Jan/26</v>
      </c>
    </row>
    <row r="5068" spans="2:18" ht="15.75" customHeight="1">
      <c r="B5068" s="95">
        <v>46035</v>
      </c>
      <c r="C5068" s="55" t="s">
        <v>19</v>
      </c>
      <c r="D5068" s="55">
        <v>2026</v>
      </c>
      <c r="E5068" s="72">
        <v>8</v>
      </c>
      <c r="F5068" s="72" t="s">
        <v>67</v>
      </c>
      <c r="G5068" s="72" t="s">
        <v>46</v>
      </c>
      <c r="H5068" s="72" t="s">
        <v>790</v>
      </c>
      <c r="I5068" s="72" t="s">
        <v>42</v>
      </c>
      <c r="J5068" s="115">
        <v>22.47</v>
      </c>
      <c r="K5068" s="60">
        <f t="shared" si="118"/>
        <v>179.76</v>
      </c>
      <c r="L5068" s="60">
        <v>0</v>
      </c>
      <c r="M5068" s="72" t="s">
        <v>51</v>
      </c>
      <c r="N5068" s="60">
        <f t="shared" si="119"/>
        <v>179.76</v>
      </c>
      <c r="O5068" s="95">
        <v>46049</v>
      </c>
      <c r="P5068" s="125">
        <v>1544849</v>
      </c>
      <c r="R5068" t="str">
        <f t="shared" si="122"/>
        <v>Jan/26</v>
      </c>
    </row>
    <row r="5069" spans="2:18" ht="15.75" customHeight="1">
      <c r="B5069" s="95">
        <v>46035</v>
      </c>
      <c r="C5069" s="55" t="s">
        <v>19</v>
      </c>
      <c r="D5069" s="55">
        <v>2026</v>
      </c>
      <c r="E5069" s="72">
        <v>1</v>
      </c>
      <c r="F5069" s="72" t="s">
        <v>936</v>
      </c>
      <c r="G5069" s="72" t="s">
        <v>46</v>
      </c>
      <c r="H5069" s="72" t="s">
        <v>184</v>
      </c>
      <c r="I5069" s="72" t="s">
        <v>42</v>
      </c>
      <c r="J5069" s="115">
        <v>318.24</v>
      </c>
      <c r="K5069" s="60">
        <f t="shared" si="118"/>
        <v>318.24</v>
      </c>
      <c r="L5069" s="60">
        <v>0</v>
      </c>
      <c r="M5069" s="72" t="s">
        <v>51</v>
      </c>
      <c r="N5069" s="60">
        <f t="shared" si="119"/>
        <v>318.24</v>
      </c>
      <c r="O5069" s="95">
        <v>46043</v>
      </c>
      <c r="P5069" s="125">
        <v>1885953</v>
      </c>
      <c r="R5069" t="str">
        <f t="shared" si="122"/>
        <v>Jan/26</v>
      </c>
    </row>
    <row r="5070" spans="2:18" ht="15.75" customHeight="1">
      <c r="B5070" s="95">
        <v>46035</v>
      </c>
      <c r="C5070" s="55" t="s">
        <v>19</v>
      </c>
      <c r="D5070" s="55">
        <v>2026</v>
      </c>
      <c r="E5070" s="72">
        <v>1</v>
      </c>
      <c r="F5070" s="72" t="s">
        <v>208</v>
      </c>
      <c r="G5070" s="72" t="s">
        <v>46</v>
      </c>
      <c r="H5070" s="72" t="s">
        <v>184</v>
      </c>
      <c r="I5070" s="72" t="s">
        <v>42</v>
      </c>
      <c r="J5070" s="115">
        <v>227.52</v>
      </c>
      <c r="K5070" s="60">
        <f t="shared" si="118"/>
        <v>227.52</v>
      </c>
      <c r="L5070" s="60">
        <v>0</v>
      </c>
      <c r="M5070" s="72" t="s">
        <v>51</v>
      </c>
      <c r="N5070" s="60">
        <f t="shared" si="119"/>
        <v>227.52</v>
      </c>
      <c r="O5070" s="95">
        <v>46043</v>
      </c>
      <c r="P5070" s="125">
        <v>1885953</v>
      </c>
      <c r="R5070" t="str">
        <f t="shared" si="122"/>
        <v>Jan/26</v>
      </c>
    </row>
    <row r="5071" spans="2:18" ht="15.75" customHeight="1">
      <c r="B5071" s="95">
        <v>46035</v>
      </c>
      <c r="C5071" s="55" t="s">
        <v>19</v>
      </c>
      <c r="D5071" s="55">
        <v>2026</v>
      </c>
      <c r="E5071" s="72">
        <v>2</v>
      </c>
      <c r="F5071" s="72" t="s">
        <v>814</v>
      </c>
      <c r="G5071" s="72" t="s">
        <v>40</v>
      </c>
      <c r="H5071" s="72" t="s">
        <v>223</v>
      </c>
      <c r="I5071" s="72" t="s">
        <v>42</v>
      </c>
      <c r="J5071" s="115">
        <v>100</v>
      </c>
      <c r="K5071" s="60">
        <f t="shared" si="118"/>
        <v>200</v>
      </c>
      <c r="L5071" s="60">
        <v>0</v>
      </c>
      <c r="M5071" s="72" t="s">
        <v>51</v>
      </c>
      <c r="N5071" s="60">
        <f t="shared" si="119"/>
        <v>200</v>
      </c>
      <c r="O5071" s="95">
        <v>46042</v>
      </c>
      <c r="P5071" s="125">
        <v>1515530</v>
      </c>
      <c r="R5071" t="str">
        <f t="shared" si="122"/>
        <v>Jan/26</v>
      </c>
    </row>
    <row r="5072" spans="2:18" ht="15.75" customHeight="1">
      <c r="B5072" s="95">
        <v>46035</v>
      </c>
      <c r="C5072" s="55" t="s">
        <v>19</v>
      </c>
      <c r="D5072" s="55">
        <v>2026</v>
      </c>
      <c r="E5072" s="72">
        <v>24</v>
      </c>
      <c r="F5072" s="72" t="s">
        <v>1364</v>
      </c>
      <c r="G5072" s="72" t="s">
        <v>96</v>
      </c>
      <c r="H5072" s="72" t="s">
        <v>223</v>
      </c>
      <c r="I5072" s="72" t="s">
        <v>42</v>
      </c>
      <c r="J5072" s="115">
        <v>7</v>
      </c>
      <c r="K5072" s="60">
        <f t="shared" si="118"/>
        <v>168</v>
      </c>
      <c r="L5072" s="60">
        <v>0</v>
      </c>
      <c r="M5072" s="72" t="s">
        <v>51</v>
      </c>
      <c r="N5072" s="60">
        <f t="shared" si="119"/>
        <v>168</v>
      </c>
      <c r="O5072" s="95">
        <v>46042</v>
      </c>
      <c r="P5072" s="125">
        <v>0</v>
      </c>
      <c r="R5072" t="str">
        <f t="shared" si="122"/>
        <v>Jan/26</v>
      </c>
    </row>
    <row r="5073" spans="2:18" ht="15.75" customHeight="1">
      <c r="B5073" s="95">
        <v>46036</v>
      </c>
      <c r="C5073" s="55" t="s">
        <v>19</v>
      </c>
      <c r="D5073" s="55">
        <v>2026</v>
      </c>
      <c r="E5073" s="72">
        <v>6</v>
      </c>
      <c r="F5073" s="58" t="s">
        <v>64</v>
      </c>
      <c r="G5073" s="57" t="s">
        <v>46</v>
      </c>
      <c r="H5073" s="58" t="s">
        <v>65</v>
      </c>
      <c r="I5073" s="59" t="s">
        <v>42</v>
      </c>
      <c r="J5073" s="96">
        <v>32.99</v>
      </c>
      <c r="K5073" s="60">
        <f t="shared" si="118"/>
        <v>197.94</v>
      </c>
      <c r="L5073" s="60">
        <v>0</v>
      </c>
      <c r="M5073" s="72" t="s">
        <v>43</v>
      </c>
      <c r="N5073" s="60">
        <f t="shared" si="119"/>
        <v>197.94</v>
      </c>
      <c r="O5073" s="95">
        <v>46038</v>
      </c>
      <c r="P5073" s="125">
        <v>27986</v>
      </c>
      <c r="R5073" t="str">
        <f t="shared" si="122"/>
        <v>Jan/26</v>
      </c>
    </row>
    <row r="5074" spans="2:18" ht="15.75" customHeight="1">
      <c r="B5074" s="95">
        <v>46036</v>
      </c>
      <c r="C5074" s="55" t="s">
        <v>19</v>
      </c>
      <c r="D5074" s="55">
        <v>2026</v>
      </c>
      <c r="E5074" s="72">
        <v>3</v>
      </c>
      <c r="F5074" s="58" t="s">
        <v>66</v>
      </c>
      <c r="G5074" s="57" t="s">
        <v>46</v>
      </c>
      <c r="H5074" s="58" t="s">
        <v>65</v>
      </c>
      <c r="I5074" s="59" t="s">
        <v>42</v>
      </c>
      <c r="J5074" s="96">
        <v>27.99</v>
      </c>
      <c r="K5074" s="60">
        <f t="shared" si="118"/>
        <v>83.97</v>
      </c>
      <c r="L5074" s="60">
        <v>0</v>
      </c>
      <c r="M5074" s="72" t="s">
        <v>43</v>
      </c>
      <c r="N5074" s="60">
        <f t="shared" si="119"/>
        <v>83.97</v>
      </c>
      <c r="O5074" s="95">
        <v>46038</v>
      </c>
      <c r="P5074" s="125">
        <v>27986</v>
      </c>
      <c r="R5074" t="str">
        <f t="shared" si="122"/>
        <v>Jan/26</v>
      </c>
    </row>
    <row r="5075" spans="2:18" ht="15.75" customHeight="1">
      <c r="B5075" s="95">
        <v>46036</v>
      </c>
      <c r="C5075" s="55" t="s">
        <v>19</v>
      </c>
      <c r="D5075" s="55">
        <v>2026</v>
      </c>
      <c r="E5075" s="72">
        <v>3</v>
      </c>
      <c r="F5075" s="58" t="s">
        <v>1201</v>
      </c>
      <c r="G5075" s="57" t="s">
        <v>46</v>
      </c>
      <c r="H5075" s="58" t="s">
        <v>65</v>
      </c>
      <c r="I5075" s="59" t="s">
        <v>42</v>
      </c>
      <c r="J5075" s="96">
        <v>29.99</v>
      </c>
      <c r="K5075" s="60">
        <f t="shared" si="118"/>
        <v>89.97</v>
      </c>
      <c r="L5075" s="60">
        <v>0</v>
      </c>
      <c r="M5075" s="72" t="s">
        <v>43</v>
      </c>
      <c r="N5075" s="60">
        <f t="shared" si="119"/>
        <v>89.97</v>
      </c>
      <c r="O5075" s="95">
        <v>46038</v>
      </c>
      <c r="P5075" s="125">
        <v>27986</v>
      </c>
      <c r="R5075" t="str">
        <f t="shared" si="122"/>
        <v>Jan/26</v>
      </c>
    </row>
    <row r="5076" spans="2:18" ht="15.75" customHeight="1">
      <c r="B5076" s="95">
        <v>46036</v>
      </c>
      <c r="C5076" s="55" t="s">
        <v>19</v>
      </c>
      <c r="D5076" s="55">
        <v>2026</v>
      </c>
      <c r="E5076" s="72">
        <v>2</v>
      </c>
      <c r="F5076" s="58" t="s">
        <v>1036</v>
      </c>
      <c r="G5076" s="57" t="s">
        <v>46</v>
      </c>
      <c r="H5076" s="58" t="s">
        <v>65</v>
      </c>
      <c r="I5076" s="59" t="s">
        <v>42</v>
      </c>
      <c r="J5076" s="96">
        <v>35.99</v>
      </c>
      <c r="K5076" s="60">
        <f t="shared" si="118"/>
        <v>71.98</v>
      </c>
      <c r="L5076" s="60">
        <v>0</v>
      </c>
      <c r="M5076" s="72" t="s">
        <v>43</v>
      </c>
      <c r="N5076" s="60">
        <f t="shared" si="119"/>
        <v>71.98</v>
      </c>
      <c r="O5076" s="95">
        <v>46038</v>
      </c>
      <c r="P5076" s="125">
        <v>27986</v>
      </c>
      <c r="R5076" t="str">
        <f t="shared" si="122"/>
        <v>Jan/26</v>
      </c>
    </row>
    <row r="5077" spans="2:18" ht="15.75" customHeight="1">
      <c r="B5077" s="95">
        <v>46036</v>
      </c>
      <c r="C5077" s="55" t="s">
        <v>19</v>
      </c>
      <c r="D5077" s="55">
        <v>2026</v>
      </c>
      <c r="E5077" s="72">
        <v>6</v>
      </c>
      <c r="F5077" s="72" t="s">
        <v>1288</v>
      </c>
      <c r="G5077" s="72" t="s">
        <v>96</v>
      </c>
      <c r="H5077" s="72" t="s">
        <v>1269</v>
      </c>
      <c r="I5077" s="72" t="s">
        <v>42</v>
      </c>
      <c r="J5077" s="115">
        <v>28.56</v>
      </c>
      <c r="K5077" s="60">
        <f t="shared" si="118"/>
        <v>171.35999999999999</v>
      </c>
      <c r="L5077" s="60">
        <v>0</v>
      </c>
      <c r="M5077" s="72" t="s">
        <v>51</v>
      </c>
      <c r="N5077" s="60">
        <f t="shared" si="119"/>
        <v>171.35999999999999</v>
      </c>
      <c r="O5077" s="95">
        <v>46050</v>
      </c>
      <c r="P5077" s="125">
        <v>46513</v>
      </c>
      <c r="R5077" t="str">
        <f t="shared" si="122"/>
        <v>Jan/26</v>
      </c>
    </row>
    <row r="5078" spans="2:18" ht="15.75" customHeight="1">
      <c r="B5078" s="95">
        <v>46036</v>
      </c>
      <c r="C5078" s="55" t="s">
        <v>19</v>
      </c>
      <c r="D5078" s="55">
        <v>2026</v>
      </c>
      <c r="E5078" s="72">
        <v>6</v>
      </c>
      <c r="F5078" s="72" t="s">
        <v>854</v>
      </c>
      <c r="G5078" s="72" t="s">
        <v>96</v>
      </c>
      <c r="H5078" s="72" t="s">
        <v>1269</v>
      </c>
      <c r="I5078" s="72" t="s">
        <v>42</v>
      </c>
      <c r="J5078" s="115">
        <v>42.98</v>
      </c>
      <c r="K5078" s="60">
        <f t="shared" si="118"/>
        <v>257.88</v>
      </c>
      <c r="L5078" s="60">
        <v>0</v>
      </c>
      <c r="M5078" s="72" t="s">
        <v>51</v>
      </c>
      <c r="N5078" s="60">
        <f t="shared" si="119"/>
        <v>257.88</v>
      </c>
      <c r="O5078" s="95">
        <v>46050</v>
      </c>
      <c r="P5078" s="125">
        <v>46513</v>
      </c>
      <c r="R5078" t="str">
        <f t="shared" si="122"/>
        <v>Jan/26</v>
      </c>
    </row>
    <row r="5079" spans="2:18" ht="15.75" customHeight="1">
      <c r="B5079" s="95">
        <v>46036</v>
      </c>
      <c r="C5079" s="55" t="s">
        <v>19</v>
      </c>
      <c r="D5079" s="55">
        <v>2026</v>
      </c>
      <c r="E5079" s="72">
        <v>1</v>
      </c>
      <c r="F5079" s="72" t="s">
        <v>1365</v>
      </c>
      <c r="G5079" s="72" t="s">
        <v>46</v>
      </c>
      <c r="H5079" s="72" t="s">
        <v>307</v>
      </c>
      <c r="I5079" s="72" t="s">
        <v>42</v>
      </c>
      <c r="J5079" s="115">
        <v>11</v>
      </c>
      <c r="K5079" s="60">
        <f t="shared" si="118"/>
        <v>11</v>
      </c>
      <c r="L5079" s="60">
        <v>0</v>
      </c>
      <c r="M5079" s="72" t="s">
        <v>43</v>
      </c>
      <c r="N5079" s="60">
        <f t="shared" si="119"/>
        <v>11</v>
      </c>
      <c r="O5079" s="95">
        <v>46036</v>
      </c>
      <c r="P5079" s="125">
        <v>0</v>
      </c>
      <c r="R5079" t="str">
        <f t="shared" si="122"/>
        <v>Jan/26</v>
      </c>
    </row>
    <row r="5080" spans="2:18" ht="15.75" customHeight="1">
      <c r="B5080" s="95">
        <v>46036</v>
      </c>
      <c r="C5080" s="55" t="s">
        <v>19</v>
      </c>
      <c r="D5080" s="55">
        <v>2026</v>
      </c>
      <c r="E5080" s="72">
        <v>1</v>
      </c>
      <c r="F5080" s="72" t="s">
        <v>1366</v>
      </c>
      <c r="G5080" s="72" t="s">
        <v>61</v>
      </c>
      <c r="H5080" s="72" t="s">
        <v>484</v>
      </c>
      <c r="I5080" s="72" t="s">
        <v>42</v>
      </c>
      <c r="J5080" s="115">
        <v>110</v>
      </c>
      <c r="K5080" s="60">
        <f t="shared" si="118"/>
        <v>110</v>
      </c>
      <c r="L5080" s="60">
        <v>0</v>
      </c>
      <c r="M5080" s="72" t="s">
        <v>43</v>
      </c>
      <c r="N5080" s="60">
        <f t="shared" si="119"/>
        <v>110</v>
      </c>
      <c r="O5080" s="95">
        <v>46036</v>
      </c>
      <c r="P5080" s="125">
        <v>0</v>
      </c>
      <c r="R5080" t="str">
        <f t="shared" si="122"/>
        <v>Jan/26</v>
      </c>
    </row>
    <row r="5081" spans="2:18" ht="15.75" customHeight="1">
      <c r="B5081" s="54">
        <v>46036</v>
      </c>
      <c r="C5081" s="55" t="s">
        <v>19</v>
      </c>
      <c r="D5081" s="55">
        <v>2026</v>
      </c>
      <c r="E5081" s="55">
        <v>3</v>
      </c>
      <c r="F5081" s="55" t="s">
        <v>679</v>
      </c>
      <c r="G5081" s="55" t="s">
        <v>96</v>
      </c>
      <c r="H5081" s="55" t="s">
        <v>293</v>
      </c>
      <c r="I5081" s="55" t="s">
        <v>42</v>
      </c>
      <c r="J5081" s="60">
        <v>55.9</v>
      </c>
      <c r="K5081" s="60">
        <f t="shared" si="118"/>
        <v>167.7</v>
      </c>
      <c r="L5081" s="60">
        <v>0</v>
      </c>
      <c r="M5081" s="55"/>
      <c r="N5081" s="60">
        <f t="shared" si="119"/>
        <v>167.7</v>
      </c>
      <c r="O5081" s="54">
        <v>46058</v>
      </c>
      <c r="P5081" s="62">
        <v>1703</v>
      </c>
      <c r="R5081" t="str">
        <f t="shared" si="122"/>
        <v>Jan/26</v>
      </c>
    </row>
    <row r="5082" spans="2:18" ht="15.75" customHeight="1">
      <c r="B5082" s="54">
        <v>46036</v>
      </c>
      <c r="C5082" s="55" t="s">
        <v>19</v>
      </c>
      <c r="D5082" s="55">
        <v>2026</v>
      </c>
      <c r="E5082" s="55">
        <v>3</v>
      </c>
      <c r="F5082" s="55" t="s">
        <v>879</v>
      </c>
      <c r="G5082" s="55" t="s">
        <v>96</v>
      </c>
      <c r="H5082" s="55" t="s">
        <v>293</v>
      </c>
      <c r="I5082" s="55" t="s">
        <v>42</v>
      </c>
      <c r="J5082" s="60">
        <v>55.9</v>
      </c>
      <c r="K5082" s="60">
        <f t="shared" si="118"/>
        <v>167.7</v>
      </c>
      <c r="L5082" s="60">
        <v>0</v>
      </c>
      <c r="M5082" s="55"/>
      <c r="N5082" s="60">
        <f t="shared" si="119"/>
        <v>167.7</v>
      </c>
      <c r="O5082" s="54">
        <v>46058</v>
      </c>
      <c r="P5082" s="62">
        <v>1703</v>
      </c>
      <c r="R5082" t="str">
        <f t="shared" si="122"/>
        <v>Jan/26</v>
      </c>
    </row>
    <row r="5083" spans="2:18" ht="15.75" customHeight="1">
      <c r="B5083" s="95">
        <v>46037</v>
      </c>
      <c r="C5083" s="55" t="s">
        <v>19</v>
      </c>
      <c r="D5083" s="55">
        <v>2026</v>
      </c>
      <c r="E5083" s="72">
        <v>6</v>
      </c>
      <c r="F5083" s="58" t="s">
        <v>64</v>
      </c>
      <c r="G5083" s="57" t="s">
        <v>46</v>
      </c>
      <c r="H5083" s="58" t="s">
        <v>65</v>
      </c>
      <c r="I5083" s="59" t="s">
        <v>42</v>
      </c>
      <c r="J5083" s="96">
        <v>32.99</v>
      </c>
      <c r="K5083" s="60">
        <f t="shared" si="118"/>
        <v>197.94</v>
      </c>
      <c r="L5083" s="60">
        <v>0</v>
      </c>
      <c r="M5083" s="72" t="s">
        <v>43</v>
      </c>
      <c r="N5083" s="60">
        <f t="shared" si="119"/>
        <v>197.94</v>
      </c>
      <c r="O5083" s="95">
        <v>46038</v>
      </c>
      <c r="P5083" s="125">
        <v>27995</v>
      </c>
      <c r="R5083" t="str">
        <f t="shared" si="122"/>
        <v>Jan/26</v>
      </c>
    </row>
    <row r="5084" spans="2:18" ht="15.75" customHeight="1">
      <c r="B5084" s="95">
        <v>46037</v>
      </c>
      <c r="C5084" s="55" t="s">
        <v>19</v>
      </c>
      <c r="D5084" s="55">
        <v>2026</v>
      </c>
      <c r="E5084" s="72">
        <v>2</v>
      </c>
      <c r="F5084" s="58" t="s">
        <v>1036</v>
      </c>
      <c r="G5084" s="57" t="s">
        <v>46</v>
      </c>
      <c r="H5084" s="58" t="s">
        <v>65</v>
      </c>
      <c r="I5084" s="59" t="s">
        <v>42</v>
      </c>
      <c r="J5084" s="96">
        <v>35.99</v>
      </c>
      <c r="K5084" s="60">
        <f t="shared" si="118"/>
        <v>71.98</v>
      </c>
      <c r="L5084" s="60">
        <v>0</v>
      </c>
      <c r="M5084" s="72" t="s">
        <v>43</v>
      </c>
      <c r="N5084" s="60">
        <f t="shared" si="119"/>
        <v>71.98</v>
      </c>
      <c r="O5084" s="95">
        <v>46038</v>
      </c>
      <c r="P5084" s="125">
        <v>27995</v>
      </c>
      <c r="R5084" t="str">
        <f t="shared" si="122"/>
        <v>Jan/26</v>
      </c>
    </row>
    <row r="5085" spans="2:18" ht="15.75" customHeight="1">
      <c r="B5085" s="95">
        <v>46037</v>
      </c>
      <c r="C5085" s="55" t="s">
        <v>19</v>
      </c>
      <c r="D5085" s="55">
        <v>2026</v>
      </c>
      <c r="E5085" s="72">
        <v>24</v>
      </c>
      <c r="F5085" s="72" t="s">
        <v>1367</v>
      </c>
      <c r="G5085" s="72" t="s">
        <v>46</v>
      </c>
      <c r="H5085" s="72" t="s">
        <v>184</v>
      </c>
      <c r="I5085" s="72" t="s">
        <v>42</v>
      </c>
      <c r="J5085" s="115">
        <v>6.61</v>
      </c>
      <c r="K5085" s="60">
        <f t="shared" si="118"/>
        <v>158.64000000000001</v>
      </c>
      <c r="L5085" s="60">
        <v>0</v>
      </c>
      <c r="M5085" s="72" t="s">
        <v>51</v>
      </c>
      <c r="N5085" s="60">
        <f t="shared" si="119"/>
        <v>158.64000000000001</v>
      </c>
      <c r="O5085" s="95">
        <v>46045</v>
      </c>
      <c r="P5085" s="125">
        <v>1889123</v>
      </c>
      <c r="R5085" t="str">
        <f t="shared" si="122"/>
        <v>Jan/26</v>
      </c>
    </row>
    <row r="5086" spans="2:18" ht="15.75" customHeight="1">
      <c r="B5086" s="95">
        <v>46037</v>
      </c>
      <c r="C5086" s="55" t="s">
        <v>19</v>
      </c>
      <c r="D5086" s="55">
        <v>2026</v>
      </c>
      <c r="E5086" s="72">
        <v>1</v>
      </c>
      <c r="F5086" s="72" t="s">
        <v>271</v>
      </c>
      <c r="G5086" s="72" t="s">
        <v>46</v>
      </c>
      <c r="H5086" s="72" t="s">
        <v>307</v>
      </c>
      <c r="I5086" s="72" t="s">
        <v>42</v>
      </c>
      <c r="J5086" s="115">
        <v>69.98</v>
      </c>
      <c r="K5086" s="60">
        <f t="shared" si="118"/>
        <v>69.98</v>
      </c>
      <c r="L5086" s="60">
        <v>0</v>
      </c>
      <c r="M5086" s="72" t="s">
        <v>43</v>
      </c>
      <c r="N5086" s="60">
        <f t="shared" si="119"/>
        <v>69.98</v>
      </c>
      <c r="O5086" s="95">
        <v>46037</v>
      </c>
      <c r="P5086" s="125">
        <v>0</v>
      </c>
      <c r="R5086" t="str">
        <f t="shared" si="122"/>
        <v>Jan/26</v>
      </c>
    </row>
    <row r="5087" spans="2:18" ht="15.75" customHeight="1">
      <c r="B5087" s="95">
        <v>46037</v>
      </c>
      <c r="C5087" s="55" t="s">
        <v>19</v>
      </c>
      <c r="D5087" s="55">
        <v>2026</v>
      </c>
      <c r="E5087" s="72">
        <v>10</v>
      </c>
      <c r="F5087" s="72" t="s">
        <v>859</v>
      </c>
      <c r="G5087" s="72" t="s">
        <v>40</v>
      </c>
      <c r="H5087" s="72" t="s">
        <v>307</v>
      </c>
      <c r="I5087" s="72" t="s">
        <v>42</v>
      </c>
      <c r="J5087" s="115">
        <v>17.98</v>
      </c>
      <c r="K5087" s="60">
        <f t="shared" si="118"/>
        <v>179.8</v>
      </c>
      <c r="L5087" s="60">
        <v>0</v>
      </c>
      <c r="M5087" s="72" t="s">
        <v>43</v>
      </c>
      <c r="N5087" s="60">
        <f t="shared" si="119"/>
        <v>179.8</v>
      </c>
      <c r="O5087" s="95">
        <v>46037</v>
      </c>
      <c r="P5087" s="125">
        <v>0</v>
      </c>
      <c r="R5087" t="str">
        <f t="shared" si="122"/>
        <v>Jan/26</v>
      </c>
    </row>
    <row r="5088" spans="2:18" ht="15.75" customHeight="1">
      <c r="B5088" s="95">
        <v>46038</v>
      </c>
      <c r="C5088" s="55" t="s">
        <v>19</v>
      </c>
      <c r="D5088" s="55">
        <v>2026</v>
      </c>
      <c r="E5088" s="72">
        <v>10</v>
      </c>
      <c r="F5088" s="72" t="s">
        <v>81</v>
      </c>
      <c r="G5088" s="72" t="s">
        <v>77</v>
      </c>
      <c r="H5088" s="72" t="s">
        <v>78</v>
      </c>
      <c r="I5088" s="72" t="s">
        <v>42</v>
      </c>
      <c r="J5088" s="115">
        <v>510</v>
      </c>
      <c r="K5088" s="60">
        <f t="shared" si="118"/>
        <v>5100</v>
      </c>
      <c r="L5088" s="60">
        <v>0</v>
      </c>
      <c r="M5088" s="55" t="s">
        <v>43</v>
      </c>
      <c r="N5088" s="60">
        <f t="shared" si="119"/>
        <v>5100</v>
      </c>
      <c r="O5088" s="95">
        <v>46038</v>
      </c>
      <c r="P5088" s="125">
        <v>2864</v>
      </c>
      <c r="R5088" t="str">
        <f t="shared" si="122"/>
        <v>Jan/26</v>
      </c>
    </row>
    <row r="5089" spans="2:18" ht="15.75" customHeight="1">
      <c r="B5089" s="95">
        <v>46038</v>
      </c>
      <c r="C5089" s="55" t="s">
        <v>19</v>
      </c>
      <c r="D5089" s="55">
        <v>2026</v>
      </c>
      <c r="E5089" s="72">
        <v>1</v>
      </c>
      <c r="F5089" s="72" t="s">
        <v>75</v>
      </c>
      <c r="G5089" s="72" t="s">
        <v>77</v>
      </c>
      <c r="H5089" s="72" t="s">
        <v>78</v>
      </c>
      <c r="I5089" s="72" t="s">
        <v>42</v>
      </c>
      <c r="J5089" s="115">
        <v>435</v>
      </c>
      <c r="K5089" s="60">
        <f t="shared" si="118"/>
        <v>435</v>
      </c>
      <c r="L5089" s="60">
        <v>0</v>
      </c>
      <c r="M5089" s="72" t="s">
        <v>43</v>
      </c>
      <c r="N5089" s="60">
        <f t="shared" si="119"/>
        <v>435</v>
      </c>
      <c r="O5089" s="95">
        <v>46038</v>
      </c>
      <c r="P5089" s="125">
        <v>2864</v>
      </c>
      <c r="R5089" t="str">
        <f t="shared" si="122"/>
        <v>Jan/26</v>
      </c>
    </row>
    <row r="5090" spans="2:18" ht="15.75" customHeight="1">
      <c r="B5090" s="95">
        <v>46038</v>
      </c>
      <c r="C5090" s="55" t="s">
        <v>19</v>
      </c>
      <c r="D5090" s="55">
        <v>2026</v>
      </c>
      <c r="E5090" s="72">
        <v>2</v>
      </c>
      <c r="F5090" s="72" t="s">
        <v>1340</v>
      </c>
      <c r="G5090" s="72" t="s">
        <v>40</v>
      </c>
      <c r="H5090" s="72" t="s">
        <v>1337</v>
      </c>
      <c r="I5090" s="72" t="s">
        <v>42</v>
      </c>
      <c r="J5090" s="115">
        <v>90</v>
      </c>
      <c r="K5090" s="60">
        <f t="shared" si="118"/>
        <v>180</v>
      </c>
      <c r="L5090" s="60">
        <v>0</v>
      </c>
      <c r="M5090" s="55" t="s">
        <v>43</v>
      </c>
      <c r="N5090" s="60">
        <f t="shared" si="119"/>
        <v>180</v>
      </c>
      <c r="O5090" s="95">
        <v>46038</v>
      </c>
      <c r="P5090" s="125">
        <v>30181</v>
      </c>
      <c r="R5090" t="str">
        <f t="shared" si="122"/>
        <v>Jan/26</v>
      </c>
    </row>
    <row r="5091" spans="2:18" ht="15.75" customHeight="1">
      <c r="B5091" s="95">
        <v>46038</v>
      </c>
      <c r="C5091" s="55" t="s">
        <v>19</v>
      </c>
      <c r="D5091" s="55">
        <v>2026</v>
      </c>
      <c r="E5091" s="72">
        <v>1</v>
      </c>
      <c r="F5091" s="72" t="s">
        <v>561</v>
      </c>
      <c r="G5091" s="72" t="s">
        <v>40</v>
      </c>
      <c r="H5091" s="72" t="s">
        <v>1337</v>
      </c>
      <c r="I5091" s="72" t="s">
        <v>42</v>
      </c>
      <c r="J5091" s="115">
        <v>22.5</v>
      </c>
      <c r="K5091" s="60">
        <f t="shared" si="118"/>
        <v>22.5</v>
      </c>
      <c r="L5091" s="60">
        <v>0</v>
      </c>
      <c r="M5091" s="72" t="s">
        <v>43</v>
      </c>
      <c r="N5091" s="60">
        <f t="shared" si="119"/>
        <v>22.5</v>
      </c>
      <c r="O5091" s="95">
        <v>46038</v>
      </c>
      <c r="P5091" s="125">
        <v>30181</v>
      </c>
      <c r="R5091" t="str">
        <f t="shared" si="122"/>
        <v>Jan/26</v>
      </c>
    </row>
    <row r="5092" spans="2:18" ht="15.75" customHeight="1">
      <c r="B5092" s="95">
        <v>46038</v>
      </c>
      <c r="C5092" s="55" t="s">
        <v>19</v>
      </c>
      <c r="D5092" s="55">
        <v>2026</v>
      </c>
      <c r="E5092" s="72">
        <v>7</v>
      </c>
      <c r="F5092" s="72" t="s">
        <v>562</v>
      </c>
      <c r="G5092" s="72" t="s">
        <v>40</v>
      </c>
      <c r="H5092" s="72" t="s">
        <v>1337</v>
      </c>
      <c r="I5092" s="72" t="s">
        <v>42</v>
      </c>
      <c r="J5092" s="115">
        <v>0.7</v>
      </c>
      <c r="K5092" s="60">
        <f t="shared" si="118"/>
        <v>4.8999999999999995</v>
      </c>
      <c r="L5092" s="60">
        <v>0</v>
      </c>
      <c r="M5092" s="55" t="s">
        <v>43</v>
      </c>
      <c r="N5092" s="60">
        <f t="shared" si="119"/>
        <v>4.8999999999999995</v>
      </c>
      <c r="O5092" s="95">
        <v>46038</v>
      </c>
      <c r="P5092" s="125">
        <v>30181</v>
      </c>
      <c r="R5092" t="str">
        <f t="shared" si="122"/>
        <v>Jan/26</v>
      </c>
    </row>
    <row r="5093" spans="2:18" ht="15.75" customHeight="1">
      <c r="B5093" s="95">
        <v>46038</v>
      </c>
      <c r="C5093" s="55" t="s">
        <v>19</v>
      </c>
      <c r="D5093" s="55">
        <v>2026</v>
      </c>
      <c r="E5093" s="72">
        <v>2</v>
      </c>
      <c r="F5093" s="72" t="s">
        <v>391</v>
      </c>
      <c r="G5093" s="72" t="s">
        <v>46</v>
      </c>
      <c r="H5093" s="72" t="s">
        <v>1337</v>
      </c>
      <c r="I5093" s="72" t="s">
        <v>42</v>
      </c>
      <c r="J5093" s="115">
        <v>6</v>
      </c>
      <c r="K5093" s="60">
        <f t="shared" si="118"/>
        <v>12</v>
      </c>
      <c r="L5093" s="60">
        <v>0</v>
      </c>
      <c r="M5093" s="55" t="s">
        <v>43</v>
      </c>
      <c r="N5093" s="60">
        <f t="shared" si="119"/>
        <v>12</v>
      </c>
      <c r="O5093" s="95">
        <v>46038</v>
      </c>
      <c r="P5093" s="125">
        <v>30181</v>
      </c>
      <c r="R5093" t="str">
        <f t="shared" si="122"/>
        <v>Jan/26</v>
      </c>
    </row>
    <row r="5094" spans="2:18" ht="15.75" customHeight="1">
      <c r="B5094" s="95">
        <v>46038</v>
      </c>
      <c r="C5094" s="55" t="s">
        <v>19</v>
      </c>
      <c r="D5094" s="55">
        <v>2026</v>
      </c>
      <c r="E5094" s="72">
        <v>4</v>
      </c>
      <c r="F5094" s="72" t="s">
        <v>486</v>
      </c>
      <c r="G5094" s="72" t="s">
        <v>46</v>
      </c>
      <c r="H5094" s="72" t="s">
        <v>1337</v>
      </c>
      <c r="I5094" s="72" t="s">
        <v>42</v>
      </c>
      <c r="J5094" s="115">
        <v>6</v>
      </c>
      <c r="K5094" s="60">
        <f t="shared" si="118"/>
        <v>24</v>
      </c>
      <c r="L5094" s="60">
        <v>0</v>
      </c>
      <c r="M5094" s="55" t="s">
        <v>43</v>
      </c>
      <c r="N5094" s="60">
        <f t="shared" si="119"/>
        <v>24</v>
      </c>
      <c r="O5094" s="95">
        <v>46038</v>
      </c>
      <c r="P5094" s="125">
        <v>30181</v>
      </c>
      <c r="R5094" t="str">
        <f t="shared" si="122"/>
        <v>Jan/26</v>
      </c>
    </row>
    <row r="5095" spans="2:18" ht="15.75" customHeight="1">
      <c r="B5095" s="95">
        <v>46038</v>
      </c>
      <c r="C5095" s="55" t="s">
        <v>19</v>
      </c>
      <c r="D5095" s="55">
        <v>2026</v>
      </c>
      <c r="E5095" s="72">
        <v>3</v>
      </c>
      <c r="F5095" s="72" t="s">
        <v>1267</v>
      </c>
      <c r="G5095" s="72" t="s">
        <v>46</v>
      </c>
      <c r="H5095" s="72" t="s">
        <v>1337</v>
      </c>
      <c r="I5095" s="72" t="s">
        <v>42</v>
      </c>
      <c r="J5095" s="115">
        <v>6</v>
      </c>
      <c r="K5095" s="60">
        <f t="shared" si="118"/>
        <v>18</v>
      </c>
      <c r="L5095" s="60">
        <v>0</v>
      </c>
      <c r="M5095" s="72" t="s">
        <v>43</v>
      </c>
      <c r="N5095" s="60">
        <f t="shared" si="119"/>
        <v>18</v>
      </c>
      <c r="O5095" s="95">
        <v>46038</v>
      </c>
      <c r="P5095" s="125">
        <v>30181</v>
      </c>
      <c r="R5095" t="str">
        <f t="shared" si="122"/>
        <v>Jan/26</v>
      </c>
    </row>
    <row r="5096" spans="2:18" ht="15.75" customHeight="1">
      <c r="B5096" s="95">
        <v>46038</v>
      </c>
      <c r="C5096" s="55" t="s">
        <v>19</v>
      </c>
      <c r="D5096" s="55">
        <v>2026</v>
      </c>
      <c r="E5096" s="72">
        <v>2</v>
      </c>
      <c r="F5096" s="72" t="s">
        <v>1035</v>
      </c>
      <c r="G5096" s="72" t="s">
        <v>46</v>
      </c>
      <c r="H5096" s="72" t="s">
        <v>1337</v>
      </c>
      <c r="I5096" s="72" t="s">
        <v>42</v>
      </c>
      <c r="J5096" s="115">
        <v>2.8</v>
      </c>
      <c r="K5096" s="60">
        <f t="shared" si="118"/>
        <v>5.6</v>
      </c>
      <c r="L5096" s="60">
        <v>0</v>
      </c>
      <c r="M5096" s="55" t="s">
        <v>43</v>
      </c>
      <c r="N5096" s="60">
        <f t="shared" si="119"/>
        <v>5.6</v>
      </c>
      <c r="O5096" s="95">
        <v>46038</v>
      </c>
      <c r="P5096" s="125">
        <v>30181</v>
      </c>
      <c r="R5096" t="str">
        <f t="shared" si="122"/>
        <v>Jan/26</v>
      </c>
    </row>
    <row r="5097" spans="2:18" ht="15.75" customHeight="1">
      <c r="B5097" s="95">
        <v>46038</v>
      </c>
      <c r="C5097" s="55" t="s">
        <v>19</v>
      </c>
      <c r="D5097" s="55">
        <v>2026</v>
      </c>
      <c r="E5097" s="72">
        <v>1</v>
      </c>
      <c r="F5097" s="72" t="s">
        <v>983</v>
      </c>
      <c r="G5097" s="72" t="s">
        <v>46</v>
      </c>
      <c r="H5097" s="72" t="s">
        <v>1337</v>
      </c>
      <c r="I5097" s="72" t="s">
        <v>42</v>
      </c>
      <c r="J5097" s="115">
        <v>3</v>
      </c>
      <c r="K5097" s="60">
        <f t="shared" si="118"/>
        <v>3</v>
      </c>
      <c r="L5097" s="60">
        <v>0</v>
      </c>
      <c r="M5097" s="55" t="s">
        <v>43</v>
      </c>
      <c r="N5097" s="60">
        <f t="shared" si="119"/>
        <v>3</v>
      </c>
      <c r="O5097" s="95">
        <v>46038</v>
      </c>
      <c r="P5097" s="125">
        <v>30181</v>
      </c>
      <c r="R5097" t="str">
        <f t="shared" si="122"/>
        <v>Jan/26</v>
      </c>
    </row>
    <row r="5098" spans="2:18" ht="15.75" customHeight="1">
      <c r="B5098" s="95">
        <v>46038</v>
      </c>
      <c r="C5098" s="55" t="s">
        <v>19</v>
      </c>
      <c r="D5098" s="55">
        <v>2026</v>
      </c>
      <c r="E5098" s="72">
        <v>1</v>
      </c>
      <c r="F5098" s="72" t="s">
        <v>455</v>
      </c>
      <c r="G5098" s="72" t="s">
        <v>46</v>
      </c>
      <c r="H5098" s="72" t="s">
        <v>1337</v>
      </c>
      <c r="I5098" s="72" t="s">
        <v>42</v>
      </c>
      <c r="J5098" s="115">
        <v>3.5</v>
      </c>
      <c r="K5098" s="60">
        <f t="shared" si="118"/>
        <v>3.5</v>
      </c>
      <c r="L5098" s="60">
        <v>0</v>
      </c>
      <c r="M5098" s="55" t="s">
        <v>43</v>
      </c>
      <c r="N5098" s="60">
        <f t="shared" si="119"/>
        <v>3.5</v>
      </c>
      <c r="O5098" s="95">
        <v>46038</v>
      </c>
      <c r="P5098" s="125">
        <v>30181</v>
      </c>
      <c r="R5098" t="str">
        <f t="shared" si="122"/>
        <v>Jan/26</v>
      </c>
    </row>
    <row r="5099" spans="2:18" ht="15.75" customHeight="1">
      <c r="B5099" s="95">
        <v>46038</v>
      </c>
      <c r="C5099" s="55" t="s">
        <v>19</v>
      </c>
      <c r="D5099" s="55">
        <v>2026</v>
      </c>
      <c r="E5099" s="72">
        <v>1</v>
      </c>
      <c r="F5099" s="72" t="s">
        <v>1147</v>
      </c>
      <c r="G5099" s="72" t="s">
        <v>46</v>
      </c>
      <c r="H5099" s="72" t="s">
        <v>1337</v>
      </c>
      <c r="I5099" s="72" t="s">
        <v>42</v>
      </c>
      <c r="J5099" s="115">
        <v>1.7</v>
      </c>
      <c r="K5099" s="60">
        <f t="shared" si="118"/>
        <v>1.7</v>
      </c>
      <c r="L5099" s="60">
        <v>0</v>
      </c>
      <c r="M5099" s="55" t="s">
        <v>43</v>
      </c>
      <c r="N5099" s="60">
        <f t="shared" si="119"/>
        <v>1.7</v>
      </c>
      <c r="O5099" s="95">
        <v>46038</v>
      </c>
      <c r="P5099" s="125">
        <v>30181</v>
      </c>
      <c r="R5099" t="str">
        <f t="shared" si="122"/>
        <v>Jan/26</v>
      </c>
    </row>
    <row r="5100" spans="2:18" ht="15.75" customHeight="1">
      <c r="B5100" s="95">
        <v>46038</v>
      </c>
      <c r="C5100" s="55" t="s">
        <v>19</v>
      </c>
      <c r="D5100" s="55">
        <v>2026</v>
      </c>
      <c r="E5100" s="72">
        <v>7</v>
      </c>
      <c r="F5100" s="58" t="s">
        <v>64</v>
      </c>
      <c r="G5100" s="57" t="s">
        <v>46</v>
      </c>
      <c r="H5100" s="58" t="s">
        <v>65</v>
      </c>
      <c r="I5100" s="59" t="s">
        <v>42</v>
      </c>
      <c r="J5100" s="96">
        <v>32.99</v>
      </c>
      <c r="K5100" s="60">
        <f t="shared" si="118"/>
        <v>230.93</v>
      </c>
      <c r="L5100" s="60">
        <v>0</v>
      </c>
      <c r="M5100" s="72" t="s">
        <v>43</v>
      </c>
      <c r="N5100" s="60">
        <f t="shared" si="119"/>
        <v>230.93</v>
      </c>
      <c r="O5100" s="95">
        <v>46053</v>
      </c>
      <c r="P5100" s="125">
        <v>28047</v>
      </c>
      <c r="R5100" t="str">
        <f t="shared" si="122"/>
        <v>Jan/26</v>
      </c>
    </row>
    <row r="5101" spans="2:18" ht="15.75" customHeight="1">
      <c r="B5101" s="95">
        <v>46038</v>
      </c>
      <c r="C5101" s="55" t="s">
        <v>19</v>
      </c>
      <c r="D5101" s="55">
        <v>2026</v>
      </c>
      <c r="E5101" s="72">
        <v>2</v>
      </c>
      <c r="F5101" s="58" t="s">
        <v>66</v>
      </c>
      <c r="G5101" s="57" t="s">
        <v>46</v>
      </c>
      <c r="H5101" s="58" t="s">
        <v>65</v>
      </c>
      <c r="I5101" s="59" t="s">
        <v>42</v>
      </c>
      <c r="J5101" s="96">
        <v>27.99</v>
      </c>
      <c r="K5101" s="60">
        <f t="shared" si="118"/>
        <v>55.98</v>
      </c>
      <c r="L5101" s="60">
        <v>0</v>
      </c>
      <c r="M5101" s="72" t="s">
        <v>43</v>
      </c>
      <c r="N5101" s="60">
        <f t="shared" si="119"/>
        <v>55.98</v>
      </c>
      <c r="O5101" s="95">
        <v>46053</v>
      </c>
      <c r="P5101" s="125">
        <v>28047</v>
      </c>
      <c r="R5101" t="str">
        <f t="shared" si="122"/>
        <v>Jan/26</v>
      </c>
    </row>
    <row r="5102" spans="2:18" ht="15.75" customHeight="1">
      <c r="B5102" s="95">
        <v>46038</v>
      </c>
      <c r="C5102" s="55" t="s">
        <v>19</v>
      </c>
      <c r="D5102" s="55">
        <v>2026</v>
      </c>
      <c r="E5102" s="72">
        <v>2</v>
      </c>
      <c r="F5102" s="58" t="s">
        <v>1201</v>
      </c>
      <c r="G5102" s="57" t="s">
        <v>46</v>
      </c>
      <c r="H5102" s="58" t="s">
        <v>65</v>
      </c>
      <c r="I5102" s="59" t="s">
        <v>42</v>
      </c>
      <c r="J5102" s="96">
        <v>29.99</v>
      </c>
      <c r="K5102" s="60">
        <f t="shared" si="118"/>
        <v>59.98</v>
      </c>
      <c r="L5102" s="60">
        <v>0</v>
      </c>
      <c r="M5102" s="72" t="s">
        <v>43</v>
      </c>
      <c r="N5102" s="60">
        <f t="shared" si="119"/>
        <v>59.98</v>
      </c>
      <c r="O5102" s="95">
        <v>46053</v>
      </c>
      <c r="P5102" s="125">
        <v>28047</v>
      </c>
      <c r="R5102" t="str">
        <f t="shared" si="122"/>
        <v>Jan/26</v>
      </c>
    </row>
    <row r="5103" spans="2:18" ht="15.75" customHeight="1">
      <c r="B5103" s="95">
        <v>46038</v>
      </c>
      <c r="C5103" s="55" t="s">
        <v>19</v>
      </c>
      <c r="D5103" s="55">
        <v>2026</v>
      </c>
      <c r="E5103" s="72">
        <v>1</v>
      </c>
      <c r="F5103" s="58" t="s">
        <v>1036</v>
      </c>
      <c r="G5103" s="57" t="s">
        <v>46</v>
      </c>
      <c r="H5103" s="58" t="s">
        <v>65</v>
      </c>
      <c r="I5103" s="59" t="s">
        <v>42</v>
      </c>
      <c r="J5103" s="96">
        <v>35.99</v>
      </c>
      <c r="K5103" s="60">
        <f t="shared" si="118"/>
        <v>35.99</v>
      </c>
      <c r="L5103" s="60">
        <v>0</v>
      </c>
      <c r="M5103" s="72" t="s">
        <v>43</v>
      </c>
      <c r="N5103" s="60">
        <f t="shared" si="119"/>
        <v>35.99</v>
      </c>
      <c r="O5103" s="95">
        <v>46053</v>
      </c>
      <c r="P5103" s="125">
        <v>28047</v>
      </c>
      <c r="R5103" t="str">
        <f t="shared" si="122"/>
        <v>Jan/26</v>
      </c>
    </row>
    <row r="5104" spans="2:18" ht="15.75" customHeight="1">
      <c r="B5104" s="95">
        <v>46039</v>
      </c>
      <c r="C5104" s="55" t="s">
        <v>19</v>
      </c>
      <c r="D5104" s="55">
        <v>2026</v>
      </c>
      <c r="E5104" s="72">
        <v>1</v>
      </c>
      <c r="F5104" s="72" t="s">
        <v>1368</v>
      </c>
      <c r="G5104" s="72" t="s">
        <v>61</v>
      </c>
      <c r="H5104" s="72" t="s">
        <v>1369</v>
      </c>
      <c r="I5104" s="72" t="s">
        <v>42</v>
      </c>
      <c r="J5104" s="115">
        <v>280</v>
      </c>
      <c r="K5104" s="60">
        <f t="shared" si="118"/>
        <v>280</v>
      </c>
      <c r="L5104" s="60">
        <v>0</v>
      </c>
      <c r="M5104" s="72" t="s">
        <v>43</v>
      </c>
      <c r="N5104" s="60">
        <f t="shared" si="119"/>
        <v>280</v>
      </c>
      <c r="O5104" s="95">
        <v>46039</v>
      </c>
      <c r="P5104" s="125">
        <v>0</v>
      </c>
      <c r="R5104" t="str">
        <f t="shared" si="122"/>
        <v>Jan/26</v>
      </c>
    </row>
    <row r="5105" spans="2:18" ht="15.75" customHeight="1">
      <c r="B5105" s="95">
        <v>46039</v>
      </c>
      <c r="C5105" s="55" t="s">
        <v>19</v>
      </c>
      <c r="D5105" s="55">
        <v>2026</v>
      </c>
      <c r="E5105" s="72">
        <v>13</v>
      </c>
      <c r="F5105" s="58" t="s">
        <v>64</v>
      </c>
      <c r="G5105" s="57" t="s">
        <v>46</v>
      </c>
      <c r="H5105" s="58" t="s">
        <v>65</v>
      </c>
      <c r="I5105" s="59" t="s">
        <v>42</v>
      </c>
      <c r="J5105" s="96">
        <v>32.99</v>
      </c>
      <c r="K5105" s="60">
        <f t="shared" si="118"/>
        <v>428.87</v>
      </c>
      <c r="L5105" s="60">
        <v>0</v>
      </c>
      <c r="M5105" s="72" t="s">
        <v>43</v>
      </c>
      <c r="N5105" s="60">
        <f t="shared" si="119"/>
        <v>428.87</v>
      </c>
      <c r="O5105" s="95">
        <v>46053</v>
      </c>
      <c r="P5105" s="125">
        <v>28085</v>
      </c>
      <c r="R5105" t="str">
        <f t="shared" si="122"/>
        <v>Jan/26</v>
      </c>
    </row>
    <row r="5106" spans="2:18" ht="15.75" customHeight="1">
      <c r="B5106" s="95">
        <v>46039</v>
      </c>
      <c r="C5106" s="55" t="s">
        <v>19</v>
      </c>
      <c r="D5106" s="55">
        <v>2026</v>
      </c>
      <c r="E5106" s="72">
        <v>2</v>
      </c>
      <c r="F5106" s="58" t="s">
        <v>66</v>
      </c>
      <c r="G5106" s="57" t="s">
        <v>46</v>
      </c>
      <c r="H5106" s="58" t="s">
        <v>65</v>
      </c>
      <c r="I5106" s="59" t="s">
        <v>42</v>
      </c>
      <c r="J5106" s="96">
        <v>27.99</v>
      </c>
      <c r="K5106" s="60">
        <f t="shared" si="118"/>
        <v>55.98</v>
      </c>
      <c r="L5106" s="60">
        <v>0</v>
      </c>
      <c r="M5106" s="72" t="s">
        <v>43</v>
      </c>
      <c r="N5106" s="60">
        <f t="shared" si="119"/>
        <v>55.98</v>
      </c>
      <c r="O5106" s="95">
        <v>46053</v>
      </c>
      <c r="P5106" s="125">
        <v>28085</v>
      </c>
      <c r="R5106" t="str">
        <f t="shared" si="122"/>
        <v>Jan/26</v>
      </c>
    </row>
    <row r="5107" spans="2:18" ht="15.75" customHeight="1">
      <c r="B5107" s="95">
        <v>46039</v>
      </c>
      <c r="C5107" s="55" t="s">
        <v>19</v>
      </c>
      <c r="D5107" s="55">
        <v>2026</v>
      </c>
      <c r="E5107" s="72">
        <v>2</v>
      </c>
      <c r="F5107" s="58" t="s">
        <v>1201</v>
      </c>
      <c r="G5107" s="57" t="s">
        <v>46</v>
      </c>
      <c r="H5107" s="58" t="s">
        <v>65</v>
      </c>
      <c r="I5107" s="59" t="s">
        <v>42</v>
      </c>
      <c r="J5107" s="96">
        <v>29.99</v>
      </c>
      <c r="K5107" s="60">
        <f t="shared" si="118"/>
        <v>59.98</v>
      </c>
      <c r="L5107" s="60">
        <v>0</v>
      </c>
      <c r="M5107" s="72" t="s">
        <v>43</v>
      </c>
      <c r="N5107" s="60">
        <f t="shared" si="119"/>
        <v>59.98</v>
      </c>
      <c r="O5107" s="95">
        <v>46053</v>
      </c>
      <c r="P5107" s="125">
        <v>28085</v>
      </c>
      <c r="R5107" t="str">
        <f t="shared" si="122"/>
        <v>Jan/26</v>
      </c>
    </row>
    <row r="5108" spans="2:18" ht="15.75" customHeight="1">
      <c r="B5108" s="95">
        <v>46039</v>
      </c>
      <c r="C5108" s="55" t="s">
        <v>19</v>
      </c>
      <c r="D5108" s="55">
        <v>2026</v>
      </c>
      <c r="E5108" s="72">
        <v>4</v>
      </c>
      <c r="F5108" s="58" t="s">
        <v>1036</v>
      </c>
      <c r="G5108" s="57" t="s">
        <v>46</v>
      </c>
      <c r="H5108" s="58" t="s">
        <v>65</v>
      </c>
      <c r="I5108" s="59" t="s">
        <v>42</v>
      </c>
      <c r="J5108" s="96">
        <v>35.99</v>
      </c>
      <c r="K5108" s="60">
        <f t="shared" si="118"/>
        <v>143.96</v>
      </c>
      <c r="L5108" s="60">
        <v>0</v>
      </c>
      <c r="M5108" s="72" t="s">
        <v>43</v>
      </c>
      <c r="N5108" s="60">
        <f t="shared" si="119"/>
        <v>143.96</v>
      </c>
      <c r="O5108" s="95">
        <v>46053</v>
      </c>
      <c r="P5108" s="125">
        <v>28085</v>
      </c>
      <c r="R5108" t="str">
        <f t="shared" si="122"/>
        <v>Jan/26</v>
      </c>
    </row>
    <row r="5109" spans="2:18" ht="15.75" customHeight="1">
      <c r="B5109" s="95">
        <v>46041</v>
      </c>
      <c r="C5109" s="55" t="s">
        <v>19</v>
      </c>
      <c r="D5109" s="55">
        <v>2026</v>
      </c>
      <c r="E5109" s="72">
        <v>1</v>
      </c>
      <c r="F5109" s="72" t="s">
        <v>1085</v>
      </c>
      <c r="G5109" s="72" t="s">
        <v>108</v>
      </c>
      <c r="H5109" s="72" t="s">
        <v>694</v>
      </c>
      <c r="I5109" s="72" t="s">
        <v>42</v>
      </c>
      <c r="J5109" s="115">
        <v>1300</v>
      </c>
      <c r="K5109" s="60">
        <f t="shared" si="118"/>
        <v>1300</v>
      </c>
      <c r="L5109" s="60">
        <v>0</v>
      </c>
      <c r="M5109" s="72" t="s">
        <v>43</v>
      </c>
      <c r="N5109" s="60">
        <f t="shared" si="119"/>
        <v>1300</v>
      </c>
      <c r="O5109" s="95">
        <v>46041</v>
      </c>
      <c r="P5109" s="125">
        <v>0</v>
      </c>
      <c r="R5109" t="str">
        <f t="shared" si="122"/>
        <v>Jan/26</v>
      </c>
    </row>
    <row r="5110" spans="2:18" ht="15.75" customHeight="1">
      <c r="B5110" s="95">
        <v>46041</v>
      </c>
      <c r="C5110" s="55" t="s">
        <v>19</v>
      </c>
      <c r="D5110" s="55">
        <v>2026</v>
      </c>
      <c r="E5110" s="72">
        <v>25</v>
      </c>
      <c r="F5110" s="72" t="s">
        <v>615</v>
      </c>
      <c r="G5110" s="72" t="s">
        <v>96</v>
      </c>
      <c r="H5110" s="72" t="s">
        <v>570</v>
      </c>
      <c r="I5110" s="72" t="s">
        <v>42</v>
      </c>
      <c r="J5110" s="115">
        <v>18.54</v>
      </c>
      <c r="K5110" s="60">
        <f t="shared" si="118"/>
        <v>463.5</v>
      </c>
      <c r="L5110" s="60">
        <v>0</v>
      </c>
      <c r="M5110" s="72" t="s">
        <v>51</v>
      </c>
      <c r="N5110" s="60">
        <f t="shared" si="119"/>
        <v>463.5</v>
      </c>
      <c r="O5110" s="95">
        <v>46047</v>
      </c>
      <c r="P5110" s="125">
        <v>726262</v>
      </c>
      <c r="R5110" t="str">
        <f t="shared" si="122"/>
        <v>Jan/26</v>
      </c>
    </row>
    <row r="5111" spans="2:18" ht="15.75" customHeight="1">
      <c r="B5111" s="95">
        <v>46041</v>
      </c>
      <c r="C5111" s="55" t="s">
        <v>19</v>
      </c>
      <c r="D5111" s="55">
        <v>2026</v>
      </c>
      <c r="E5111" s="72">
        <v>7</v>
      </c>
      <c r="F5111" s="72" t="s">
        <v>904</v>
      </c>
      <c r="G5111" s="72" t="s">
        <v>96</v>
      </c>
      <c r="H5111" s="72" t="s">
        <v>570</v>
      </c>
      <c r="I5111" s="72" t="s">
        <v>42</v>
      </c>
      <c r="J5111" s="115">
        <v>37.08</v>
      </c>
      <c r="K5111" s="60">
        <f t="shared" si="118"/>
        <v>259.56</v>
      </c>
      <c r="L5111" s="60">
        <v>0</v>
      </c>
      <c r="M5111" s="72" t="s">
        <v>51</v>
      </c>
      <c r="N5111" s="60">
        <f t="shared" si="119"/>
        <v>259.56</v>
      </c>
      <c r="O5111" s="95">
        <v>46047</v>
      </c>
      <c r="P5111" s="125">
        <v>726262</v>
      </c>
      <c r="R5111" t="str">
        <f t="shared" si="122"/>
        <v>Jan/26</v>
      </c>
    </row>
    <row r="5112" spans="2:18" ht="15.75" customHeight="1">
      <c r="B5112" s="95">
        <v>46041</v>
      </c>
      <c r="C5112" s="55" t="s">
        <v>19</v>
      </c>
      <c r="D5112" s="55">
        <v>2026</v>
      </c>
      <c r="E5112" s="72">
        <v>2</v>
      </c>
      <c r="F5112" s="72" t="s">
        <v>200</v>
      </c>
      <c r="G5112" s="72" t="s">
        <v>96</v>
      </c>
      <c r="H5112" s="72" t="s">
        <v>570</v>
      </c>
      <c r="I5112" s="72" t="s">
        <v>42</v>
      </c>
      <c r="J5112" s="115">
        <v>17.760000000000002</v>
      </c>
      <c r="K5112" s="60">
        <f t="shared" si="118"/>
        <v>35.520000000000003</v>
      </c>
      <c r="L5112" s="60">
        <v>0</v>
      </c>
      <c r="M5112" s="72" t="s">
        <v>51</v>
      </c>
      <c r="N5112" s="60">
        <f t="shared" si="119"/>
        <v>35.520000000000003</v>
      </c>
      <c r="O5112" s="95">
        <v>46047</v>
      </c>
      <c r="P5112" s="125">
        <v>726262</v>
      </c>
      <c r="R5112" t="str">
        <f t="shared" si="122"/>
        <v>Jan/26</v>
      </c>
    </row>
    <row r="5113" spans="2:18" ht="15.75" customHeight="1">
      <c r="B5113" s="95">
        <v>46041</v>
      </c>
      <c r="C5113" s="55" t="s">
        <v>19</v>
      </c>
      <c r="D5113" s="55">
        <v>2026</v>
      </c>
      <c r="E5113" s="72">
        <v>4</v>
      </c>
      <c r="F5113" s="72" t="s">
        <v>358</v>
      </c>
      <c r="G5113" s="72" t="s">
        <v>96</v>
      </c>
      <c r="H5113" s="72" t="s">
        <v>570</v>
      </c>
      <c r="I5113" s="72" t="s">
        <v>42</v>
      </c>
      <c r="J5113" s="115">
        <v>17.82</v>
      </c>
      <c r="K5113" s="60">
        <f t="shared" si="118"/>
        <v>71.28</v>
      </c>
      <c r="L5113" s="60">
        <v>0</v>
      </c>
      <c r="M5113" s="72" t="s">
        <v>51</v>
      </c>
      <c r="N5113" s="60">
        <f t="shared" si="119"/>
        <v>71.28</v>
      </c>
      <c r="O5113" s="95">
        <v>46047</v>
      </c>
      <c r="P5113" s="125">
        <v>726262</v>
      </c>
      <c r="R5113" t="str">
        <f t="shared" si="122"/>
        <v>Jan/26</v>
      </c>
    </row>
    <row r="5114" spans="2:18" ht="15.75" customHeight="1">
      <c r="B5114" s="95">
        <v>46041</v>
      </c>
      <c r="C5114" s="55" t="s">
        <v>19</v>
      </c>
      <c r="D5114" s="55">
        <v>2026</v>
      </c>
      <c r="E5114" s="72">
        <v>2</v>
      </c>
      <c r="F5114" s="72" t="s">
        <v>304</v>
      </c>
      <c r="G5114" s="72" t="s">
        <v>96</v>
      </c>
      <c r="H5114" s="72" t="s">
        <v>570</v>
      </c>
      <c r="I5114" s="72" t="s">
        <v>42</v>
      </c>
      <c r="J5114" s="115">
        <v>19.68</v>
      </c>
      <c r="K5114" s="60">
        <f t="shared" si="118"/>
        <v>39.36</v>
      </c>
      <c r="L5114" s="60">
        <v>0</v>
      </c>
      <c r="M5114" s="72" t="s">
        <v>51</v>
      </c>
      <c r="N5114" s="60">
        <f t="shared" si="119"/>
        <v>39.36</v>
      </c>
      <c r="O5114" s="95">
        <v>46047</v>
      </c>
      <c r="P5114" s="125">
        <v>726262</v>
      </c>
      <c r="R5114" t="str">
        <f t="shared" si="122"/>
        <v>Jan/26</v>
      </c>
    </row>
    <row r="5115" spans="2:18" ht="15.75" customHeight="1">
      <c r="B5115" s="95">
        <v>46042</v>
      </c>
      <c r="C5115" s="55" t="s">
        <v>19</v>
      </c>
      <c r="D5115" s="55">
        <v>2026</v>
      </c>
      <c r="E5115" s="72">
        <v>1</v>
      </c>
      <c r="F5115" s="72" t="s">
        <v>39</v>
      </c>
      <c r="G5115" s="72" t="s">
        <v>40</v>
      </c>
      <c r="H5115" s="72" t="s">
        <v>1328</v>
      </c>
      <c r="I5115" s="72" t="s">
        <v>42</v>
      </c>
      <c r="J5115" s="115">
        <v>432</v>
      </c>
      <c r="K5115" s="60">
        <f t="shared" si="118"/>
        <v>432</v>
      </c>
      <c r="L5115" s="60">
        <v>0</v>
      </c>
      <c r="M5115" s="72" t="s">
        <v>43</v>
      </c>
      <c r="N5115" s="60">
        <f t="shared" si="119"/>
        <v>432</v>
      </c>
      <c r="O5115" s="95">
        <v>46042</v>
      </c>
      <c r="P5115" s="125">
        <v>0</v>
      </c>
      <c r="R5115" t="str">
        <f t="shared" si="122"/>
        <v>Jan/26</v>
      </c>
    </row>
    <row r="5116" spans="2:18" ht="15.75" customHeight="1">
      <c r="B5116" s="95">
        <v>46042</v>
      </c>
      <c r="C5116" s="55" t="s">
        <v>19</v>
      </c>
      <c r="D5116" s="55">
        <v>2026</v>
      </c>
      <c r="E5116" s="72">
        <v>1</v>
      </c>
      <c r="F5116" s="72" t="s">
        <v>1370</v>
      </c>
      <c r="G5116" s="72" t="s">
        <v>49</v>
      </c>
      <c r="H5116" s="72" t="s">
        <v>506</v>
      </c>
      <c r="I5116" s="72" t="s">
        <v>42</v>
      </c>
      <c r="J5116" s="115">
        <v>353</v>
      </c>
      <c r="K5116" s="60">
        <f t="shared" si="118"/>
        <v>353</v>
      </c>
      <c r="L5116" s="60">
        <v>0</v>
      </c>
      <c r="M5116" s="72" t="s">
        <v>43</v>
      </c>
      <c r="N5116" s="60">
        <f t="shared" si="119"/>
        <v>353</v>
      </c>
      <c r="O5116" s="95">
        <v>46042</v>
      </c>
      <c r="P5116" s="125">
        <v>0</v>
      </c>
      <c r="R5116" t="str">
        <f t="shared" si="122"/>
        <v>Jan/26</v>
      </c>
    </row>
    <row r="5117" spans="2:18" ht="15.75" customHeight="1">
      <c r="B5117" s="95">
        <v>46042</v>
      </c>
      <c r="C5117" s="55" t="s">
        <v>19</v>
      </c>
      <c r="D5117" s="55">
        <v>2026</v>
      </c>
      <c r="E5117" s="72">
        <v>1</v>
      </c>
      <c r="F5117" s="72" t="s">
        <v>1371</v>
      </c>
      <c r="G5117" s="72" t="s">
        <v>49</v>
      </c>
      <c r="H5117" s="72" t="s">
        <v>506</v>
      </c>
      <c r="I5117" s="72" t="s">
        <v>42</v>
      </c>
      <c r="J5117" s="115">
        <v>336</v>
      </c>
      <c r="K5117" s="60">
        <f t="shared" si="118"/>
        <v>336</v>
      </c>
      <c r="L5117" s="60">
        <v>0</v>
      </c>
      <c r="M5117" s="72" t="s">
        <v>43</v>
      </c>
      <c r="N5117" s="60">
        <f t="shared" si="119"/>
        <v>336</v>
      </c>
      <c r="O5117" s="95">
        <v>46042</v>
      </c>
      <c r="P5117" s="125">
        <v>0</v>
      </c>
      <c r="R5117" t="str">
        <f t="shared" si="122"/>
        <v>Jan/26</v>
      </c>
    </row>
    <row r="5118" spans="2:18" ht="15.75" customHeight="1">
      <c r="B5118" s="95">
        <v>46042</v>
      </c>
      <c r="C5118" s="55" t="s">
        <v>19</v>
      </c>
      <c r="D5118" s="55">
        <v>2026</v>
      </c>
      <c r="E5118" s="72">
        <v>24</v>
      </c>
      <c r="F5118" s="72" t="s">
        <v>668</v>
      </c>
      <c r="G5118" s="72" t="s">
        <v>40</v>
      </c>
      <c r="H5118" s="72" t="s">
        <v>223</v>
      </c>
      <c r="I5118" s="72" t="s">
        <v>42</v>
      </c>
      <c r="J5118" s="115">
        <v>7</v>
      </c>
      <c r="K5118" s="60">
        <f t="shared" si="118"/>
        <v>168</v>
      </c>
      <c r="L5118" s="60">
        <v>0</v>
      </c>
      <c r="M5118" s="72" t="s">
        <v>51</v>
      </c>
      <c r="N5118" s="60">
        <f t="shared" si="119"/>
        <v>168</v>
      </c>
      <c r="O5118" s="95">
        <v>46049</v>
      </c>
      <c r="P5118" s="125">
        <v>1519170</v>
      </c>
      <c r="R5118" t="str">
        <f t="shared" si="122"/>
        <v>Jan/26</v>
      </c>
    </row>
    <row r="5119" spans="2:18" ht="15.75" customHeight="1">
      <c r="B5119" s="95">
        <v>46042</v>
      </c>
      <c r="C5119" s="55" t="s">
        <v>19</v>
      </c>
      <c r="D5119" s="55">
        <v>2026</v>
      </c>
      <c r="E5119" s="72">
        <v>48</v>
      </c>
      <c r="F5119" s="72" t="s">
        <v>188</v>
      </c>
      <c r="G5119" s="72" t="s">
        <v>96</v>
      </c>
      <c r="H5119" s="72" t="s">
        <v>223</v>
      </c>
      <c r="I5119" s="72" t="s">
        <v>42</v>
      </c>
      <c r="J5119" s="115">
        <v>7</v>
      </c>
      <c r="K5119" s="60">
        <f t="shared" si="118"/>
        <v>336</v>
      </c>
      <c r="L5119" s="60">
        <v>0</v>
      </c>
      <c r="M5119" s="72" t="s">
        <v>51</v>
      </c>
      <c r="N5119" s="60">
        <f t="shared" si="119"/>
        <v>336</v>
      </c>
      <c r="O5119" s="95">
        <v>46049</v>
      </c>
      <c r="P5119" s="125">
        <v>1519170</v>
      </c>
      <c r="R5119" t="str">
        <f t="shared" si="122"/>
        <v>Jan/26</v>
      </c>
    </row>
    <row r="5120" spans="2:18" ht="15.75" customHeight="1">
      <c r="B5120" s="95">
        <v>46042</v>
      </c>
      <c r="C5120" s="55" t="s">
        <v>19</v>
      </c>
      <c r="D5120" s="55">
        <v>2026</v>
      </c>
      <c r="E5120" s="72">
        <v>48</v>
      </c>
      <c r="F5120" s="72" t="s">
        <v>191</v>
      </c>
      <c r="G5120" s="72" t="s">
        <v>96</v>
      </c>
      <c r="H5120" s="72" t="s">
        <v>223</v>
      </c>
      <c r="I5120" s="72" t="s">
        <v>42</v>
      </c>
      <c r="J5120" s="115">
        <v>7</v>
      </c>
      <c r="K5120" s="60">
        <f t="shared" si="118"/>
        <v>336</v>
      </c>
      <c r="L5120" s="60">
        <v>0</v>
      </c>
      <c r="M5120" s="72" t="s">
        <v>51</v>
      </c>
      <c r="N5120" s="60">
        <f t="shared" si="119"/>
        <v>336</v>
      </c>
      <c r="O5120" s="95">
        <v>46049</v>
      </c>
      <c r="P5120" s="125">
        <v>1519170</v>
      </c>
      <c r="R5120" t="str">
        <f t="shared" si="122"/>
        <v>Jan/26</v>
      </c>
    </row>
    <row r="5121" spans="2:18" ht="15.75" customHeight="1">
      <c r="B5121" s="95">
        <v>46042</v>
      </c>
      <c r="C5121" s="55" t="s">
        <v>19</v>
      </c>
      <c r="D5121" s="55">
        <v>2026</v>
      </c>
      <c r="E5121" s="72">
        <v>12</v>
      </c>
      <c r="F5121" s="72" t="s">
        <v>95</v>
      </c>
      <c r="G5121" s="72" t="s">
        <v>40</v>
      </c>
      <c r="H5121" s="72" t="s">
        <v>223</v>
      </c>
      <c r="I5121" s="72" t="s">
        <v>42</v>
      </c>
      <c r="J5121" s="115">
        <v>40</v>
      </c>
      <c r="K5121" s="60">
        <f t="shared" si="118"/>
        <v>480</v>
      </c>
      <c r="L5121" s="60">
        <v>0</v>
      </c>
      <c r="M5121" s="72" t="s">
        <v>51</v>
      </c>
      <c r="N5121" s="60">
        <f t="shared" si="119"/>
        <v>480</v>
      </c>
      <c r="O5121" s="95">
        <v>46049</v>
      </c>
      <c r="P5121" s="125">
        <v>1519169</v>
      </c>
      <c r="R5121" t="str">
        <f t="shared" si="122"/>
        <v>Jan/26</v>
      </c>
    </row>
    <row r="5122" spans="2:18" ht="15.75" customHeight="1">
      <c r="B5122" s="95">
        <v>46042</v>
      </c>
      <c r="C5122" s="55" t="s">
        <v>19</v>
      </c>
      <c r="D5122" s="55">
        <v>2026</v>
      </c>
      <c r="E5122" s="72">
        <v>2</v>
      </c>
      <c r="F5122" s="72" t="s">
        <v>660</v>
      </c>
      <c r="G5122" s="72" t="s">
        <v>46</v>
      </c>
      <c r="H5122" s="72" t="s">
        <v>195</v>
      </c>
      <c r="I5122" s="72" t="s">
        <v>42</v>
      </c>
      <c r="J5122" s="115">
        <v>231.6</v>
      </c>
      <c r="K5122" s="60">
        <f t="shared" si="118"/>
        <v>463.2</v>
      </c>
      <c r="L5122" s="60">
        <v>0</v>
      </c>
      <c r="M5122" s="72" t="s">
        <v>51</v>
      </c>
      <c r="N5122" s="60">
        <f t="shared" si="119"/>
        <v>463.2</v>
      </c>
      <c r="O5122" s="95">
        <v>46051</v>
      </c>
      <c r="P5122" s="125">
        <v>331651</v>
      </c>
      <c r="R5122" t="str">
        <f t="shared" si="122"/>
        <v>Jan/26</v>
      </c>
    </row>
    <row r="5123" spans="2:18" ht="15.75" customHeight="1">
      <c r="B5123" s="95">
        <v>46042</v>
      </c>
      <c r="C5123" s="55" t="s">
        <v>19</v>
      </c>
      <c r="D5123" s="55">
        <v>2026</v>
      </c>
      <c r="E5123" s="72">
        <v>2</v>
      </c>
      <c r="F5123" s="72" t="s">
        <v>936</v>
      </c>
      <c r="G5123" s="72" t="s">
        <v>46</v>
      </c>
      <c r="H5123" s="72" t="s">
        <v>195</v>
      </c>
      <c r="I5123" s="72" t="s">
        <v>42</v>
      </c>
      <c r="J5123" s="115">
        <v>284.17</v>
      </c>
      <c r="K5123" s="60">
        <f t="shared" si="118"/>
        <v>568.34</v>
      </c>
      <c r="L5123" s="60">
        <v>0</v>
      </c>
      <c r="M5123" s="72" t="s">
        <v>51</v>
      </c>
      <c r="N5123" s="60">
        <f t="shared" si="119"/>
        <v>568.34</v>
      </c>
      <c r="O5123" s="95">
        <v>46051</v>
      </c>
      <c r="P5123" s="125">
        <v>331652</v>
      </c>
      <c r="R5123" t="str">
        <f t="shared" ref="R5123:R5186" si="123">IF(B5123="","",PROPER(TEXT(B5123,"mmm/aa")))</f>
        <v>Jan/26</v>
      </c>
    </row>
    <row r="5124" spans="2:18" ht="15.75" customHeight="1">
      <c r="B5124" s="95">
        <v>46042</v>
      </c>
      <c r="C5124" s="55" t="s">
        <v>19</v>
      </c>
      <c r="D5124" s="55">
        <v>2026</v>
      </c>
      <c r="E5124" s="72">
        <v>6.72</v>
      </c>
      <c r="F5124" s="72" t="s">
        <v>488</v>
      </c>
      <c r="G5124" s="72" t="s">
        <v>46</v>
      </c>
      <c r="H5124" s="72" t="s">
        <v>823</v>
      </c>
      <c r="I5124" s="72" t="s">
        <v>42</v>
      </c>
      <c r="J5124" s="115">
        <v>35.214300000000001</v>
      </c>
      <c r="K5124" s="60">
        <f t="shared" si="118"/>
        <v>236.640096</v>
      </c>
      <c r="L5124" s="60">
        <v>0</v>
      </c>
      <c r="M5124" s="72" t="s">
        <v>51</v>
      </c>
      <c r="N5124" s="60">
        <f t="shared" si="119"/>
        <v>236.640096</v>
      </c>
      <c r="O5124" s="95">
        <v>46048</v>
      </c>
      <c r="P5124" s="125">
        <v>2764231</v>
      </c>
      <c r="R5124" t="str">
        <f t="shared" si="123"/>
        <v>Jan/26</v>
      </c>
    </row>
    <row r="5125" spans="2:18" ht="15.75" customHeight="1">
      <c r="B5125" s="95">
        <v>46043</v>
      </c>
      <c r="C5125" s="55" t="s">
        <v>19</v>
      </c>
      <c r="D5125" s="55">
        <v>2026</v>
      </c>
      <c r="E5125" s="72">
        <v>6</v>
      </c>
      <c r="F5125" s="58" t="s">
        <v>64</v>
      </c>
      <c r="G5125" s="57" t="s">
        <v>46</v>
      </c>
      <c r="H5125" s="58" t="s">
        <v>65</v>
      </c>
      <c r="I5125" s="59" t="s">
        <v>42</v>
      </c>
      <c r="J5125" s="96">
        <v>32.99</v>
      </c>
      <c r="K5125" s="60">
        <f t="shared" si="118"/>
        <v>197.94</v>
      </c>
      <c r="L5125" s="60">
        <v>0</v>
      </c>
      <c r="M5125" s="72" t="s">
        <v>43</v>
      </c>
      <c r="N5125" s="60">
        <f t="shared" si="119"/>
        <v>197.94</v>
      </c>
      <c r="O5125" s="95">
        <v>46053</v>
      </c>
      <c r="P5125" s="125">
        <v>28202</v>
      </c>
      <c r="R5125" t="str">
        <f t="shared" si="123"/>
        <v>Jan/26</v>
      </c>
    </row>
    <row r="5126" spans="2:18" ht="15.75" customHeight="1">
      <c r="B5126" s="95">
        <v>46043</v>
      </c>
      <c r="C5126" s="55" t="s">
        <v>19</v>
      </c>
      <c r="D5126" s="55">
        <v>2026</v>
      </c>
      <c r="E5126" s="72">
        <v>2</v>
      </c>
      <c r="F5126" s="58" t="s">
        <v>1036</v>
      </c>
      <c r="G5126" s="57" t="s">
        <v>46</v>
      </c>
      <c r="H5126" s="58" t="s">
        <v>65</v>
      </c>
      <c r="I5126" s="59" t="s">
        <v>42</v>
      </c>
      <c r="J5126" s="96">
        <v>35.99</v>
      </c>
      <c r="K5126" s="60">
        <f t="shared" si="118"/>
        <v>71.98</v>
      </c>
      <c r="L5126" s="60">
        <v>0</v>
      </c>
      <c r="M5126" s="72" t="s">
        <v>43</v>
      </c>
      <c r="N5126" s="60">
        <f t="shared" si="119"/>
        <v>71.98</v>
      </c>
      <c r="O5126" s="95">
        <v>46053</v>
      </c>
      <c r="P5126" s="125">
        <v>28202</v>
      </c>
      <c r="R5126" t="str">
        <f t="shared" si="123"/>
        <v>Jan/26</v>
      </c>
    </row>
    <row r="5127" spans="2:18" ht="15.75" customHeight="1">
      <c r="B5127" s="95">
        <v>46044</v>
      </c>
      <c r="C5127" s="55" t="s">
        <v>19</v>
      </c>
      <c r="D5127" s="55">
        <v>2026</v>
      </c>
      <c r="E5127" s="72">
        <v>1</v>
      </c>
      <c r="F5127" s="72" t="s">
        <v>1372</v>
      </c>
      <c r="G5127" s="72" t="s">
        <v>61</v>
      </c>
      <c r="H5127" s="72" t="s">
        <v>258</v>
      </c>
      <c r="I5127" s="72" t="s">
        <v>42</v>
      </c>
      <c r="J5127" s="115">
        <v>30</v>
      </c>
      <c r="K5127" s="60">
        <f t="shared" si="118"/>
        <v>30</v>
      </c>
      <c r="L5127" s="60">
        <v>0</v>
      </c>
      <c r="M5127" s="72" t="s">
        <v>43</v>
      </c>
      <c r="N5127" s="60">
        <f t="shared" si="119"/>
        <v>30</v>
      </c>
      <c r="O5127" s="95">
        <v>46044</v>
      </c>
      <c r="P5127" s="125">
        <v>0</v>
      </c>
      <c r="R5127" t="str">
        <f t="shared" si="123"/>
        <v>Jan/26</v>
      </c>
    </row>
    <row r="5128" spans="2:18" ht="15.75" customHeight="1">
      <c r="B5128" s="95">
        <v>46044</v>
      </c>
      <c r="C5128" s="55" t="s">
        <v>19</v>
      </c>
      <c r="D5128" s="55">
        <v>2026</v>
      </c>
      <c r="E5128" s="72">
        <v>2</v>
      </c>
      <c r="F5128" s="72" t="s">
        <v>1253</v>
      </c>
      <c r="G5128" s="72" t="s">
        <v>40</v>
      </c>
      <c r="H5128" s="72" t="s">
        <v>181</v>
      </c>
      <c r="I5128" s="72" t="s">
        <v>42</v>
      </c>
      <c r="J5128" s="115">
        <v>330</v>
      </c>
      <c r="K5128" s="60">
        <f t="shared" si="118"/>
        <v>660</v>
      </c>
      <c r="L5128" s="60">
        <v>0</v>
      </c>
      <c r="M5128" s="72" t="s">
        <v>51</v>
      </c>
      <c r="N5128" s="60">
        <f t="shared" si="119"/>
        <v>660</v>
      </c>
      <c r="O5128" s="95">
        <v>46058</v>
      </c>
      <c r="P5128" s="125">
        <v>7789</v>
      </c>
      <c r="R5128" t="str">
        <f t="shared" si="123"/>
        <v>Jan/26</v>
      </c>
    </row>
    <row r="5129" spans="2:18" ht="15.75" customHeight="1">
      <c r="B5129" s="95">
        <v>46045</v>
      </c>
      <c r="C5129" s="55" t="s">
        <v>19</v>
      </c>
      <c r="D5129" s="55">
        <v>2026</v>
      </c>
      <c r="E5129" s="72">
        <v>1</v>
      </c>
      <c r="F5129" s="72" t="s">
        <v>1085</v>
      </c>
      <c r="G5129" s="72" t="s">
        <v>108</v>
      </c>
      <c r="H5129" s="72" t="s">
        <v>713</v>
      </c>
      <c r="I5129" s="72" t="s">
        <v>42</v>
      </c>
      <c r="J5129" s="115">
        <v>1600</v>
      </c>
      <c r="K5129" s="60">
        <f t="shared" si="118"/>
        <v>1600</v>
      </c>
      <c r="L5129" s="60">
        <v>0</v>
      </c>
      <c r="M5129" s="72" t="s">
        <v>43</v>
      </c>
      <c r="N5129" s="60">
        <f t="shared" si="119"/>
        <v>1600</v>
      </c>
      <c r="O5129" s="95">
        <v>46045</v>
      </c>
      <c r="P5129" s="125">
        <v>0</v>
      </c>
      <c r="R5129" t="str">
        <f t="shared" si="123"/>
        <v>Jan/26</v>
      </c>
    </row>
    <row r="5130" spans="2:18" ht="15.75" customHeight="1">
      <c r="B5130" s="95">
        <v>46045</v>
      </c>
      <c r="C5130" s="55" t="s">
        <v>19</v>
      </c>
      <c r="D5130" s="55">
        <v>2026</v>
      </c>
      <c r="E5130" s="72">
        <v>12</v>
      </c>
      <c r="F5130" s="72" t="s">
        <v>562</v>
      </c>
      <c r="G5130" s="72" t="s">
        <v>46</v>
      </c>
      <c r="H5130" s="72" t="s">
        <v>1337</v>
      </c>
      <c r="I5130" s="72" t="s">
        <v>42</v>
      </c>
      <c r="J5130" s="115">
        <v>0.8</v>
      </c>
      <c r="K5130" s="60">
        <f t="shared" ref="K5130:K5215" si="124">E5130*J5130</f>
        <v>9.6000000000000014</v>
      </c>
      <c r="L5130" s="60">
        <v>0</v>
      </c>
      <c r="M5130" s="72" t="s">
        <v>43</v>
      </c>
      <c r="N5130" s="60">
        <f t="shared" si="119"/>
        <v>9.6000000000000014</v>
      </c>
      <c r="O5130" s="95">
        <v>46053</v>
      </c>
      <c r="P5130" s="125">
        <v>0</v>
      </c>
      <c r="R5130" t="str">
        <f t="shared" si="123"/>
        <v>Jan/26</v>
      </c>
    </row>
    <row r="5131" spans="2:18" ht="15.75" customHeight="1">
      <c r="B5131" s="95">
        <v>46045</v>
      </c>
      <c r="C5131" s="55" t="s">
        <v>19</v>
      </c>
      <c r="D5131" s="55">
        <v>2026</v>
      </c>
      <c r="E5131" s="72">
        <v>6</v>
      </c>
      <c r="F5131" s="72" t="s">
        <v>561</v>
      </c>
      <c r="G5131" s="72" t="s">
        <v>46</v>
      </c>
      <c r="H5131" s="72" t="s">
        <v>1337</v>
      </c>
      <c r="I5131" s="72" t="s">
        <v>42</v>
      </c>
      <c r="J5131" s="115">
        <v>3.5</v>
      </c>
      <c r="K5131" s="60">
        <f t="shared" si="124"/>
        <v>21</v>
      </c>
      <c r="L5131" s="60">
        <v>0</v>
      </c>
      <c r="M5131" s="72" t="s">
        <v>43</v>
      </c>
      <c r="N5131" s="60">
        <f t="shared" si="119"/>
        <v>21</v>
      </c>
      <c r="O5131" s="95">
        <v>46053</v>
      </c>
      <c r="P5131" s="125">
        <v>0</v>
      </c>
      <c r="R5131" t="str">
        <f t="shared" si="123"/>
        <v>Jan/26</v>
      </c>
    </row>
    <row r="5132" spans="2:18" ht="15.75" customHeight="1">
      <c r="B5132" s="95">
        <v>46045</v>
      </c>
      <c r="C5132" s="55" t="s">
        <v>19</v>
      </c>
      <c r="D5132" s="55">
        <v>2026</v>
      </c>
      <c r="E5132" s="72">
        <v>2</v>
      </c>
      <c r="F5132" s="72" t="s">
        <v>1340</v>
      </c>
      <c r="G5132" s="72" t="s">
        <v>46</v>
      </c>
      <c r="H5132" s="72" t="s">
        <v>1337</v>
      </c>
      <c r="I5132" s="72" t="s">
        <v>42</v>
      </c>
      <c r="J5132" s="115">
        <v>90</v>
      </c>
      <c r="K5132" s="60">
        <f t="shared" si="124"/>
        <v>180</v>
      </c>
      <c r="L5132" s="60">
        <v>0</v>
      </c>
      <c r="M5132" s="72" t="s">
        <v>43</v>
      </c>
      <c r="N5132" s="60">
        <f t="shared" si="119"/>
        <v>180</v>
      </c>
      <c r="O5132" s="95">
        <v>46053</v>
      </c>
      <c r="P5132" s="125">
        <v>0</v>
      </c>
      <c r="R5132" t="str">
        <f t="shared" si="123"/>
        <v>Jan/26</v>
      </c>
    </row>
    <row r="5133" spans="2:18" ht="15.75" customHeight="1">
      <c r="B5133" s="95">
        <v>46045</v>
      </c>
      <c r="C5133" s="55" t="s">
        <v>19</v>
      </c>
      <c r="D5133" s="55">
        <v>2026</v>
      </c>
      <c r="E5133" s="72">
        <v>2</v>
      </c>
      <c r="F5133" s="72" t="s">
        <v>391</v>
      </c>
      <c r="G5133" s="72" t="s">
        <v>46</v>
      </c>
      <c r="H5133" s="72" t="s">
        <v>1337</v>
      </c>
      <c r="I5133" s="72" t="s">
        <v>42</v>
      </c>
      <c r="J5133" s="115">
        <v>6</v>
      </c>
      <c r="K5133" s="60">
        <f t="shared" si="124"/>
        <v>12</v>
      </c>
      <c r="L5133" s="60">
        <v>0</v>
      </c>
      <c r="M5133" s="72" t="s">
        <v>43</v>
      </c>
      <c r="N5133" s="60">
        <f t="shared" si="119"/>
        <v>12</v>
      </c>
      <c r="O5133" s="95">
        <v>46053</v>
      </c>
      <c r="P5133" s="125">
        <v>0</v>
      </c>
      <c r="R5133" t="str">
        <f t="shared" si="123"/>
        <v>Jan/26</v>
      </c>
    </row>
    <row r="5134" spans="2:18" ht="15.75" customHeight="1">
      <c r="B5134" s="95">
        <v>46045</v>
      </c>
      <c r="C5134" s="55" t="s">
        <v>19</v>
      </c>
      <c r="D5134" s="55">
        <v>2026</v>
      </c>
      <c r="E5134" s="72">
        <v>5</v>
      </c>
      <c r="F5134" s="72" t="s">
        <v>486</v>
      </c>
      <c r="G5134" s="72" t="s">
        <v>46</v>
      </c>
      <c r="H5134" s="72" t="s">
        <v>1337</v>
      </c>
      <c r="I5134" s="72" t="s">
        <v>42</v>
      </c>
      <c r="J5134" s="115">
        <v>6</v>
      </c>
      <c r="K5134" s="60">
        <f t="shared" si="124"/>
        <v>30</v>
      </c>
      <c r="L5134" s="60">
        <v>0</v>
      </c>
      <c r="M5134" s="72" t="s">
        <v>43</v>
      </c>
      <c r="N5134" s="60">
        <f t="shared" si="119"/>
        <v>30</v>
      </c>
      <c r="O5134" s="95">
        <v>46053</v>
      </c>
      <c r="P5134" s="125">
        <v>0</v>
      </c>
      <c r="R5134" t="str">
        <f t="shared" si="123"/>
        <v>Jan/26</v>
      </c>
    </row>
    <row r="5135" spans="2:18" ht="15.75" customHeight="1">
      <c r="B5135" s="95">
        <v>46045</v>
      </c>
      <c r="C5135" s="55" t="s">
        <v>19</v>
      </c>
      <c r="D5135" s="55">
        <v>2026</v>
      </c>
      <c r="E5135" s="72">
        <v>1</v>
      </c>
      <c r="F5135" s="72" t="s">
        <v>455</v>
      </c>
      <c r="G5135" s="72" t="s">
        <v>46</v>
      </c>
      <c r="H5135" s="72" t="s">
        <v>1337</v>
      </c>
      <c r="I5135" s="72" t="s">
        <v>42</v>
      </c>
      <c r="J5135" s="115">
        <v>3.5</v>
      </c>
      <c r="K5135" s="60">
        <f t="shared" si="124"/>
        <v>3.5</v>
      </c>
      <c r="L5135" s="60">
        <v>0</v>
      </c>
      <c r="M5135" s="72" t="s">
        <v>43</v>
      </c>
      <c r="N5135" s="60">
        <f t="shared" si="119"/>
        <v>3.5</v>
      </c>
      <c r="O5135" s="95">
        <v>46053</v>
      </c>
      <c r="P5135" s="125">
        <v>0</v>
      </c>
      <c r="R5135" t="str">
        <f t="shared" si="123"/>
        <v>Jan/26</v>
      </c>
    </row>
    <row r="5136" spans="2:18" ht="15.75" customHeight="1">
      <c r="B5136" s="95">
        <v>46045</v>
      </c>
      <c r="C5136" s="55" t="s">
        <v>19</v>
      </c>
      <c r="D5136" s="55">
        <v>2026</v>
      </c>
      <c r="E5136" s="72">
        <v>1</v>
      </c>
      <c r="F5136" s="72" t="s">
        <v>1147</v>
      </c>
      <c r="G5136" s="72" t="s">
        <v>46</v>
      </c>
      <c r="H5136" s="72" t="s">
        <v>1337</v>
      </c>
      <c r="I5136" s="72" t="s">
        <v>42</v>
      </c>
      <c r="J5136" s="115">
        <v>1.8</v>
      </c>
      <c r="K5136" s="60">
        <f t="shared" si="124"/>
        <v>1.8</v>
      </c>
      <c r="L5136" s="60">
        <v>0</v>
      </c>
      <c r="M5136" s="72" t="s">
        <v>43</v>
      </c>
      <c r="N5136" s="60">
        <f t="shared" si="119"/>
        <v>1.8</v>
      </c>
      <c r="O5136" s="95">
        <v>46053</v>
      </c>
      <c r="P5136" s="125">
        <v>0</v>
      </c>
      <c r="R5136" t="str">
        <f t="shared" si="123"/>
        <v>Jan/26</v>
      </c>
    </row>
    <row r="5137" spans="2:18" ht="15.75" customHeight="1">
      <c r="B5137" s="95">
        <v>46045</v>
      </c>
      <c r="C5137" s="55" t="s">
        <v>19</v>
      </c>
      <c r="D5137" s="55">
        <v>2026</v>
      </c>
      <c r="E5137" s="72">
        <v>2</v>
      </c>
      <c r="F5137" s="72" t="s">
        <v>1035</v>
      </c>
      <c r="G5137" s="72" t="s">
        <v>46</v>
      </c>
      <c r="H5137" s="72" t="s">
        <v>1337</v>
      </c>
      <c r="I5137" s="72" t="s">
        <v>42</v>
      </c>
      <c r="J5137" s="115">
        <v>2.75</v>
      </c>
      <c r="K5137" s="60">
        <f t="shared" si="124"/>
        <v>5.5</v>
      </c>
      <c r="L5137" s="60">
        <v>0</v>
      </c>
      <c r="M5137" s="72" t="s">
        <v>43</v>
      </c>
      <c r="N5137" s="60">
        <f t="shared" si="119"/>
        <v>5.5</v>
      </c>
      <c r="O5137" s="95">
        <v>46053</v>
      </c>
      <c r="P5137" s="125">
        <v>0</v>
      </c>
      <c r="R5137" t="str">
        <f t="shared" si="123"/>
        <v>Jan/26</v>
      </c>
    </row>
    <row r="5138" spans="2:18" ht="15.75" customHeight="1">
      <c r="B5138" s="95">
        <v>46045</v>
      </c>
      <c r="C5138" s="55" t="s">
        <v>19</v>
      </c>
      <c r="D5138" s="55">
        <v>2026</v>
      </c>
      <c r="E5138" s="72">
        <v>9</v>
      </c>
      <c r="F5138" s="58" t="s">
        <v>64</v>
      </c>
      <c r="G5138" s="57" t="s">
        <v>46</v>
      </c>
      <c r="H5138" s="58" t="s">
        <v>65</v>
      </c>
      <c r="I5138" s="59" t="s">
        <v>42</v>
      </c>
      <c r="J5138" s="96">
        <v>32.99</v>
      </c>
      <c r="K5138" s="60">
        <f t="shared" si="124"/>
        <v>296.91000000000003</v>
      </c>
      <c r="L5138" s="60">
        <v>0</v>
      </c>
      <c r="M5138" s="72" t="s">
        <v>43</v>
      </c>
      <c r="N5138" s="60">
        <f t="shared" si="119"/>
        <v>296.91000000000003</v>
      </c>
      <c r="O5138" s="95">
        <v>46053</v>
      </c>
      <c r="P5138" s="125">
        <v>28333</v>
      </c>
      <c r="R5138" t="str">
        <f t="shared" si="123"/>
        <v>Jan/26</v>
      </c>
    </row>
    <row r="5139" spans="2:18" ht="15.75" customHeight="1">
      <c r="B5139" s="95">
        <v>46045</v>
      </c>
      <c r="C5139" s="55" t="s">
        <v>19</v>
      </c>
      <c r="D5139" s="55">
        <v>2026</v>
      </c>
      <c r="E5139" s="72">
        <v>3.5</v>
      </c>
      <c r="F5139" s="58" t="s">
        <v>66</v>
      </c>
      <c r="G5139" s="57" t="s">
        <v>46</v>
      </c>
      <c r="H5139" s="58" t="s">
        <v>65</v>
      </c>
      <c r="I5139" s="59" t="s">
        <v>42</v>
      </c>
      <c r="J5139" s="96">
        <v>27.99</v>
      </c>
      <c r="K5139" s="60">
        <f t="shared" si="124"/>
        <v>97.964999999999989</v>
      </c>
      <c r="L5139" s="60">
        <v>0</v>
      </c>
      <c r="M5139" s="72" t="s">
        <v>43</v>
      </c>
      <c r="N5139" s="60">
        <f t="shared" si="119"/>
        <v>97.964999999999989</v>
      </c>
      <c r="O5139" s="95">
        <v>46053</v>
      </c>
      <c r="P5139" s="125">
        <v>28333</v>
      </c>
      <c r="R5139" t="str">
        <f t="shared" si="123"/>
        <v>Jan/26</v>
      </c>
    </row>
    <row r="5140" spans="2:18" ht="15.75" customHeight="1">
      <c r="B5140" s="95">
        <v>46045</v>
      </c>
      <c r="C5140" s="55" t="s">
        <v>19</v>
      </c>
      <c r="D5140" s="55">
        <v>2026</v>
      </c>
      <c r="E5140" s="72">
        <v>3.5</v>
      </c>
      <c r="F5140" s="58" t="s">
        <v>1201</v>
      </c>
      <c r="G5140" s="57" t="s">
        <v>46</v>
      </c>
      <c r="H5140" s="58" t="s">
        <v>65</v>
      </c>
      <c r="I5140" s="59" t="s">
        <v>42</v>
      </c>
      <c r="J5140" s="96">
        <v>29.99</v>
      </c>
      <c r="K5140" s="60">
        <f t="shared" si="124"/>
        <v>104.96499999999999</v>
      </c>
      <c r="L5140" s="60">
        <v>0</v>
      </c>
      <c r="M5140" s="72" t="s">
        <v>43</v>
      </c>
      <c r="N5140" s="60">
        <f t="shared" si="119"/>
        <v>104.96499999999999</v>
      </c>
      <c r="O5140" s="95">
        <v>46053</v>
      </c>
      <c r="P5140" s="125">
        <v>28333</v>
      </c>
      <c r="R5140" t="str">
        <f t="shared" si="123"/>
        <v>Jan/26</v>
      </c>
    </row>
    <row r="5141" spans="2:18" ht="15.75" customHeight="1">
      <c r="B5141" s="95">
        <v>46045</v>
      </c>
      <c r="C5141" s="55" t="s">
        <v>19</v>
      </c>
      <c r="D5141" s="55">
        <v>2026</v>
      </c>
      <c r="E5141" s="72">
        <v>3</v>
      </c>
      <c r="F5141" s="58" t="s">
        <v>1036</v>
      </c>
      <c r="G5141" s="57" t="s">
        <v>46</v>
      </c>
      <c r="H5141" s="58" t="s">
        <v>65</v>
      </c>
      <c r="I5141" s="59" t="s">
        <v>42</v>
      </c>
      <c r="J5141" s="96">
        <v>35.99</v>
      </c>
      <c r="K5141" s="60">
        <f t="shared" si="124"/>
        <v>107.97</v>
      </c>
      <c r="L5141" s="60">
        <v>0</v>
      </c>
      <c r="M5141" s="72" t="s">
        <v>43</v>
      </c>
      <c r="N5141" s="60">
        <f t="shared" si="119"/>
        <v>107.97</v>
      </c>
      <c r="O5141" s="95">
        <v>46053</v>
      </c>
      <c r="P5141" s="125">
        <v>28333</v>
      </c>
      <c r="R5141" t="str">
        <f t="shared" si="123"/>
        <v>Jan/26</v>
      </c>
    </row>
    <row r="5142" spans="2:18" ht="15.75" customHeight="1">
      <c r="B5142" s="95">
        <v>46045</v>
      </c>
      <c r="C5142" s="55" t="s">
        <v>19</v>
      </c>
      <c r="D5142" s="55">
        <v>2026</v>
      </c>
      <c r="E5142" s="72">
        <v>1</v>
      </c>
      <c r="F5142" s="72" t="s">
        <v>378</v>
      </c>
      <c r="G5142" s="72" t="s">
        <v>46</v>
      </c>
      <c r="H5142" s="72" t="s">
        <v>379</v>
      </c>
      <c r="I5142" s="72" t="s">
        <v>42</v>
      </c>
      <c r="J5142" s="115">
        <v>467</v>
      </c>
      <c r="K5142" s="60">
        <f t="shared" si="124"/>
        <v>467</v>
      </c>
      <c r="L5142" s="60">
        <v>0</v>
      </c>
      <c r="M5142" s="72" t="s">
        <v>43</v>
      </c>
      <c r="N5142" s="60">
        <f t="shared" si="119"/>
        <v>467</v>
      </c>
      <c r="O5142" s="95">
        <v>46045</v>
      </c>
      <c r="P5142" s="125">
        <v>0</v>
      </c>
      <c r="R5142" t="str">
        <f t="shared" si="123"/>
        <v>Jan/26</v>
      </c>
    </row>
    <row r="5143" spans="2:18" ht="15.75" customHeight="1">
      <c r="B5143" s="95">
        <v>46045</v>
      </c>
      <c r="C5143" s="55" t="s">
        <v>19</v>
      </c>
      <c r="D5143" s="55">
        <v>2026</v>
      </c>
      <c r="E5143" s="72">
        <v>1</v>
      </c>
      <c r="F5143" s="72" t="s">
        <v>1373</v>
      </c>
      <c r="G5143" s="72" t="s">
        <v>77</v>
      </c>
      <c r="H5143" s="72" t="s">
        <v>1212</v>
      </c>
      <c r="I5143" s="72" t="s">
        <v>42</v>
      </c>
      <c r="J5143" s="115">
        <v>250</v>
      </c>
      <c r="K5143" s="60">
        <f t="shared" si="124"/>
        <v>250</v>
      </c>
      <c r="L5143" s="60">
        <v>0</v>
      </c>
      <c r="M5143" s="72" t="s">
        <v>43</v>
      </c>
      <c r="N5143" s="60">
        <f t="shared" si="119"/>
        <v>250</v>
      </c>
      <c r="O5143" s="95">
        <v>46045</v>
      </c>
      <c r="P5143" s="125">
        <v>0</v>
      </c>
      <c r="R5143" t="str">
        <f t="shared" si="123"/>
        <v>Jan/26</v>
      </c>
    </row>
    <row r="5144" spans="2:18" ht="15.75" customHeight="1">
      <c r="B5144" s="95">
        <v>46046</v>
      </c>
      <c r="C5144" s="55" t="s">
        <v>19</v>
      </c>
      <c r="D5144" s="55">
        <v>2026</v>
      </c>
      <c r="E5144" s="72">
        <v>1</v>
      </c>
      <c r="F5144" s="72" t="s">
        <v>811</v>
      </c>
      <c r="G5144" s="72" t="s">
        <v>108</v>
      </c>
      <c r="H5144" s="72" t="s">
        <v>812</v>
      </c>
      <c r="I5144" s="72" t="s">
        <v>42</v>
      </c>
      <c r="J5144" s="115">
        <v>700</v>
      </c>
      <c r="K5144" s="60">
        <f t="shared" si="124"/>
        <v>700</v>
      </c>
      <c r="L5144" s="60">
        <v>0</v>
      </c>
      <c r="M5144" s="72" t="s">
        <v>43</v>
      </c>
      <c r="N5144" s="60">
        <f t="shared" si="119"/>
        <v>700</v>
      </c>
      <c r="O5144" s="95">
        <v>46046</v>
      </c>
      <c r="P5144" s="125">
        <v>0</v>
      </c>
      <c r="R5144" t="str">
        <f t="shared" si="123"/>
        <v>Jan/26</v>
      </c>
    </row>
    <row r="5145" spans="2:18" ht="15.75" customHeight="1">
      <c r="B5145" s="95">
        <v>46046</v>
      </c>
      <c r="C5145" s="55" t="s">
        <v>19</v>
      </c>
      <c r="D5145" s="55">
        <v>2026</v>
      </c>
      <c r="E5145" s="72">
        <v>13</v>
      </c>
      <c r="F5145" s="58" t="s">
        <v>64</v>
      </c>
      <c r="G5145" s="57" t="s">
        <v>46</v>
      </c>
      <c r="H5145" s="58" t="s">
        <v>65</v>
      </c>
      <c r="I5145" s="59" t="s">
        <v>42</v>
      </c>
      <c r="J5145" s="96">
        <v>32.99</v>
      </c>
      <c r="K5145" s="60">
        <f t="shared" si="124"/>
        <v>428.87</v>
      </c>
      <c r="L5145" s="60">
        <v>0</v>
      </c>
      <c r="M5145" s="72" t="s">
        <v>43</v>
      </c>
      <c r="N5145" s="60">
        <f t="shared" si="119"/>
        <v>428.87</v>
      </c>
      <c r="O5145" s="95">
        <v>46053</v>
      </c>
      <c r="P5145" s="125">
        <v>28372</v>
      </c>
      <c r="R5145" t="str">
        <f t="shared" si="123"/>
        <v>Jan/26</v>
      </c>
    </row>
    <row r="5146" spans="2:18" ht="15.75" customHeight="1">
      <c r="B5146" s="95">
        <v>46046</v>
      </c>
      <c r="C5146" s="55" t="s">
        <v>19</v>
      </c>
      <c r="D5146" s="55">
        <v>2026</v>
      </c>
      <c r="E5146" s="72">
        <v>3.5</v>
      </c>
      <c r="F5146" s="58" t="s">
        <v>66</v>
      </c>
      <c r="G5146" s="57" t="s">
        <v>46</v>
      </c>
      <c r="H5146" s="58" t="s">
        <v>65</v>
      </c>
      <c r="I5146" s="59" t="s">
        <v>42</v>
      </c>
      <c r="J5146" s="96">
        <v>27.99</v>
      </c>
      <c r="K5146" s="60">
        <f t="shared" si="124"/>
        <v>97.964999999999989</v>
      </c>
      <c r="L5146" s="60">
        <v>0</v>
      </c>
      <c r="M5146" s="72" t="s">
        <v>43</v>
      </c>
      <c r="N5146" s="60">
        <f t="shared" si="119"/>
        <v>97.964999999999989</v>
      </c>
      <c r="O5146" s="95">
        <v>46053</v>
      </c>
      <c r="P5146" s="125">
        <v>28372</v>
      </c>
      <c r="R5146" t="str">
        <f t="shared" si="123"/>
        <v>Jan/26</v>
      </c>
    </row>
    <row r="5147" spans="2:18" ht="15.75" customHeight="1">
      <c r="B5147" s="95">
        <v>46046</v>
      </c>
      <c r="C5147" s="55" t="s">
        <v>19</v>
      </c>
      <c r="D5147" s="55">
        <v>2026</v>
      </c>
      <c r="E5147" s="72">
        <v>2</v>
      </c>
      <c r="F5147" s="58" t="s">
        <v>1201</v>
      </c>
      <c r="G5147" s="57" t="s">
        <v>46</v>
      </c>
      <c r="H5147" s="58" t="s">
        <v>65</v>
      </c>
      <c r="I5147" s="59" t="s">
        <v>42</v>
      </c>
      <c r="J5147" s="96">
        <v>29.99</v>
      </c>
      <c r="K5147" s="60">
        <f t="shared" si="124"/>
        <v>59.98</v>
      </c>
      <c r="L5147" s="60">
        <v>0</v>
      </c>
      <c r="M5147" s="72" t="s">
        <v>43</v>
      </c>
      <c r="N5147" s="60">
        <f t="shared" si="119"/>
        <v>59.98</v>
      </c>
      <c r="O5147" s="95">
        <v>46053</v>
      </c>
      <c r="P5147" s="125">
        <v>28372</v>
      </c>
      <c r="R5147" t="str">
        <f t="shared" si="123"/>
        <v>Jan/26</v>
      </c>
    </row>
    <row r="5148" spans="2:18" ht="15.75" customHeight="1">
      <c r="B5148" s="95">
        <v>46046</v>
      </c>
      <c r="C5148" s="55" t="s">
        <v>19</v>
      </c>
      <c r="D5148" s="55">
        <v>2026</v>
      </c>
      <c r="E5148" s="72">
        <v>4</v>
      </c>
      <c r="F5148" s="58" t="s">
        <v>1036</v>
      </c>
      <c r="G5148" s="57" t="s">
        <v>46</v>
      </c>
      <c r="H5148" s="58" t="s">
        <v>65</v>
      </c>
      <c r="I5148" s="59" t="s">
        <v>42</v>
      </c>
      <c r="J5148" s="96">
        <v>35.99</v>
      </c>
      <c r="K5148" s="60">
        <f t="shared" si="124"/>
        <v>143.96</v>
      </c>
      <c r="L5148" s="60">
        <v>0</v>
      </c>
      <c r="M5148" s="72" t="s">
        <v>43</v>
      </c>
      <c r="N5148" s="60">
        <f t="shared" si="119"/>
        <v>143.96</v>
      </c>
      <c r="O5148" s="95">
        <v>46053</v>
      </c>
      <c r="P5148" s="125">
        <v>28372</v>
      </c>
      <c r="R5148" t="str">
        <f t="shared" si="123"/>
        <v>Jan/26</v>
      </c>
    </row>
    <row r="5149" spans="2:18" ht="15.75" customHeight="1">
      <c r="B5149" s="95">
        <v>46046</v>
      </c>
      <c r="C5149" s="55" t="s">
        <v>19</v>
      </c>
      <c r="D5149" s="55">
        <v>2026</v>
      </c>
      <c r="E5149" s="72">
        <v>1</v>
      </c>
      <c r="F5149" s="72" t="s">
        <v>1374</v>
      </c>
      <c r="G5149" s="72" t="s">
        <v>61</v>
      </c>
      <c r="H5149" s="72" t="s">
        <v>1375</v>
      </c>
      <c r="I5149" s="72" t="s">
        <v>42</v>
      </c>
      <c r="J5149" s="115">
        <v>510</v>
      </c>
      <c r="K5149" s="60">
        <f t="shared" si="124"/>
        <v>510</v>
      </c>
      <c r="L5149" s="60">
        <v>0</v>
      </c>
      <c r="M5149" s="72" t="s">
        <v>43</v>
      </c>
      <c r="N5149" s="60">
        <f t="shared" si="119"/>
        <v>510</v>
      </c>
      <c r="O5149" s="95">
        <v>46046</v>
      </c>
      <c r="P5149" s="125">
        <v>0</v>
      </c>
      <c r="R5149" t="str">
        <f t="shared" si="123"/>
        <v>Jan/26</v>
      </c>
    </row>
    <row r="5150" spans="2:18" ht="15.75" customHeight="1">
      <c r="B5150" s="95">
        <v>46048</v>
      </c>
      <c r="C5150" s="55" t="s">
        <v>19</v>
      </c>
      <c r="D5150" s="55">
        <v>2026</v>
      </c>
      <c r="E5150" s="72">
        <v>2</v>
      </c>
      <c r="F5150" s="72" t="s">
        <v>916</v>
      </c>
      <c r="G5150" s="72" t="s">
        <v>40</v>
      </c>
      <c r="H5150" s="72" t="s">
        <v>667</v>
      </c>
      <c r="I5150" s="72" t="s">
        <v>42</v>
      </c>
      <c r="J5150" s="115">
        <v>49</v>
      </c>
      <c r="K5150" s="60">
        <f t="shared" si="124"/>
        <v>98</v>
      </c>
      <c r="L5150" s="60">
        <v>0</v>
      </c>
      <c r="M5150" s="72" t="s">
        <v>51</v>
      </c>
      <c r="N5150" s="60">
        <f t="shared" si="119"/>
        <v>98</v>
      </c>
      <c r="O5150" s="95">
        <v>46069</v>
      </c>
      <c r="P5150" s="125">
        <v>598934</v>
      </c>
      <c r="R5150" t="str">
        <f t="shared" si="123"/>
        <v>Jan/26</v>
      </c>
    </row>
    <row r="5151" spans="2:18" ht="15.75" customHeight="1">
      <c r="B5151" s="95">
        <v>46048</v>
      </c>
      <c r="C5151" s="55" t="s">
        <v>19</v>
      </c>
      <c r="D5151" s="55">
        <v>2026</v>
      </c>
      <c r="E5151" s="72">
        <v>72</v>
      </c>
      <c r="F5151" s="72" t="s">
        <v>659</v>
      </c>
      <c r="G5151" s="72" t="s">
        <v>40</v>
      </c>
      <c r="H5151" s="72" t="s">
        <v>667</v>
      </c>
      <c r="I5151" s="72" t="s">
        <v>42</v>
      </c>
      <c r="J5151" s="115">
        <v>9</v>
      </c>
      <c r="K5151" s="60">
        <f t="shared" si="124"/>
        <v>648</v>
      </c>
      <c r="L5151" s="60">
        <v>0</v>
      </c>
      <c r="M5151" s="72" t="s">
        <v>51</v>
      </c>
      <c r="N5151" s="60">
        <f t="shared" si="119"/>
        <v>648</v>
      </c>
      <c r="O5151" s="95">
        <v>46069</v>
      </c>
      <c r="P5151" s="125">
        <v>598934</v>
      </c>
      <c r="R5151" t="str">
        <f t="shared" si="123"/>
        <v>Jan/26</v>
      </c>
    </row>
    <row r="5152" spans="2:18" ht="15.75" customHeight="1">
      <c r="B5152" s="95">
        <v>46048</v>
      </c>
      <c r="C5152" s="55" t="s">
        <v>19</v>
      </c>
      <c r="D5152" s="55">
        <v>2026</v>
      </c>
      <c r="E5152" s="72">
        <v>3</v>
      </c>
      <c r="F5152" s="72" t="s">
        <v>741</v>
      </c>
      <c r="G5152" s="72" t="s">
        <v>40</v>
      </c>
      <c r="H5152" s="72" t="s">
        <v>181</v>
      </c>
      <c r="I5152" s="72" t="s">
        <v>42</v>
      </c>
      <c r="J5152" s="115">
        <v>225</v>
      </c>
      <c r="K5152" s="60">
        <f t="shared" si="124"/>
        <v>675</v>
      </c>
      <c r="L5152" s="60">
        <v>0</v>
      </c>
      <c r="M5152" s="72" t="s">
        <v>51</v>
      </c>
      <c r="N5152" s="60">
        <f t="shared" si="119"/>
        <v>675</v>
      </c>
      <c r="O5152" s="95">
        <v>46062</v>
      </c>
      <c r="P5152" s="125">
        <v>7800</v>
      </c>
      <c r="R5152" t="str">
        <f t="shared" si="123"/>
        <v>Jan/26</v>
      </c>
    </row>
    <row r="5153" spans="2:18" ht="15.75" customHeight="1">
      <c r="B5153" s="95">
        <v>46048</v>
      </c>
      <c r="C5153" s="55" t="s">
        <v>19</v>
      </c>
      <c r="D5153" s="55">
        <v>2026</v>
      </c>
      <c r="E5153" s="72">
        <v>2</v>
      </c>
      <c r="F5153" s="72" t="s">
        <v>495</v>
      </c>
      <c r="G5153" s="72" t="s">
        <v>96</v>
      </c>
      <c r="H5153" s="72" t="s">
        <v>570</v>
      </c>
      <c r="I5153" s="72" t="s">
        <v>42</v>
      </c>
      <c r="J5153" s="115">
        <v>20</v>
      </c>
      <c r="K5153" s="60">
        <f t="shared" si="124"/>
        <v>40</v>
      </c>
      <c r="L5153" s="60">
        <v>0</v>
      </c>
      <c r="M5153" s="72" t="s">
        <v>51</v>
      </c>
      <c r="N5153" s="60">
        <f t="shared" si="119"/>
        <v>40</v>
      </c>
      <c r="O5153" s="95">
        <v>46054</v>
      </c>
      <c r="P5153" s="125">
        <v>728696</v>
      </c>
      <c r="R5153" t="str">
        <f t="shared" si="123"/>
        <v>Jan/26</v>
      </c>
    </row>
    <row r="5154" spans="2:18" ht="15.75" customHeight="1">
      <c r="B5154" s="95">
        <v>46048</v>
      </c>
      <c r="C5154" s="55" t="s">
        <v>19</v>
      </c>
      <c r="D5154" s="55">
        <v>2026</v>
      </c>
      <c r="E5154" s="72">
        <v>7</v>
      </c>
      <c r="F5154" s="72" t="s">
        <v>201</v>
      </c>
      <c r="G5154" s="72" t="s">
        <v>96</v>
      </c>
      <c r="H5154" s="72" t="s">
        <v>570</v>
      </c>
      <c r="I5154" s="72" t="s">
        <v>42</v>
      </c>
      <c r="J5154" s="115">
        <v>18.5</v>
      </c>
      <c r="K5154" s="60">
        <f t="shared" si="124"/>
        <v>129.5</v>
      </c>
      <c r="L5154" s="60">
        <v>0</v>
      </c>
      <c r="M5154" s="72" t="s">
        <v>51</v>
      </c>
      <c r="N5154" s="60">
        <f t="shared" si="119"/>
        <v>129.5</v>
      </c>
      <c r="O5154" s="95">
        <v>46054</v>
      </c>
      <c r="P5154" s="125">
        <v>728696</v>
      </c>
      <c r="R5154" t="str">
        <f t="shared" si="123"/>
        <v>Jan/26</v>
      </c>
    </row>
    <row r="5155" spans="2:18" ht="15.75" customHeight="1">
      <c r="B5155" s="95">
        <v>46048</v>
      </c>
      <c r="C5155" s="55" t="s">
        <v>19</v>
      </c>
      <c r="D5155" s="55">
        <v>2026</v>
      </c>
      <c r="E5155" s="72">
        <v>10</v>
      </c>
      <c r="F5155" s="72" t="s">
        <v>615</v>
      </c>
      <c r="G5155" s="72" t="s">
        <v>96</v>
      </c>
      <c r="H5155" s="72" t="s">
        <v>570</v>
      </c>
      <c r="I5155" s="72" t="s">
        <v>42</v>
      </c>
      <c r="J5155" s="115">
        <v>18.54</v>
      </c>
      <c r="K5155" s="60">
        <f t="shared" si="124"/>
        <v>185.39999999999998</v>
      </c>
      <c r="L5155" s="60">
        <v>0</v>
      </c>
      <c r="M5155" s="72" t="s">
        <v>51</v>
      </c>
      <c r="N5155" s="60">
        <f t="shared" si="119"/>
        <v>185.39999999999998</v>
      </c>
      <c r="O5155" s="95">
        <v>46054</v>
      </c>
      <c r="P5155" s="125">
        <v>728696</v>
      </c>
      <c r="R5155" t="str">
        <f t="shared" si="123"/>
        <v>Jan/26</v>
      </c>
    </row>
    <row r="5156" spans="2:18" ht="15.75" customHeight="1">
      <c r="B5156" s="95">
        <v>46048</v>
      </c>
      <c r="C5156" s="55" t="s">
        <v>19</v>
      </c>
      <c r="D5156" s="55">
        <v>2026</v>
      </c>
      <c r="E5156" s="72">
        <v>2</v>
      </c>
      <c r="F5156" s="72" t="s">
        <v>615</v>
      </c>
      <c r="G5156" s="72" t="s">
        <v>96</v>
      </c>
      <c r="H5156" s="72" t="s">
        <v>570</v>
      </c>
      <c r="I5156" s="72" t="s">
        <v>42</v>
      </c>
      <c r="J5156" s="115">
        <v>18.54</v>
      </c>
      <c r="K5156" s="60">
        <f t="shared" si="124"/>
        <v>37.08</v>
      </c>
      <c r="L5156" s="60">
        <v>0</v>
      </c>
      <c r="M5156" s="72" t="s">
        <v>51</v>
      </c>
      <c r="N5156" s="60">
        <f t="shared" si="119"/>
        <v>37.08</v>
      </c>
      <c r="O5156" s="95">
        <v>46054</v>
      </c>
      <c r="P5156" s="125">
        <v>728696</v>
      </c>
      <c r="R5156" t="str">
        <f t="shared" si="123"/>
        <v>Jan/26</v>
      </c>
    </row>
    <row r="5157" spans="2:18" ht="15.75" customHeight="1">
      <c r="B5157" s="95">
        <v>46048</v>
      </c>
      <c r="C5157" s="55" t="s">
        <v>19</v>
      </c>
      <c r="D5157" s="55">
        <v>2026</v>
      </c>
      <c r="E5157" s="72">
        <v>6</v>
      </c>
      <c r="F5157" s="72" t="s">
        <v>904</v>
      </c>
      <c r="G5157" s="72" t="s">
        <v>96</v>
      </c>
      <c r="H5157" s="72" t="s">
        <v>570</v>
      </c>
      <c r="I5157" s="72" t="s">
        <v>42</v>
      </c>
      <c r="J5157" s="115">
        <v>37.08</v>
      </c>
      <c r="K5157" s="60">
        <f t="shared" si="124"/>
        <v>222.48</v>
      </c>
      <c r="L5157" s="60">
        <v>0</v>
      </c>
      <c r="M5157" s="72" t="s">
        <v>51</v>
      </c>
      <c r="N5157" s="60">
        <f t="shared" si="119"/>
        <v>222.48</v>
      </c>
      <c r="O5157" s="95">
        <v>46054</v>
      </c>
      <c r="P5157" s="125">
        <v>728696</v>
      </c>
      <c r="R5157" t="str">
        <f t="shared" si="123"/>
        <v>Jan/26</v>
      </c>
    </row>
    <row r="5158" spans="2:18" ht="15.75" customHeight="1">
      <c r="B5158" s="95">
        <v>46048</v>
      </c>
      <c r="C5158" s="55" t="s">
        <v>19</v>
      </c>
      <c r="D5158" s="55">
        <v>2026</v>
      </c>
      <c r="E5158" s="72">
        <v>3</v>
      </c>
      <c r="F5158" s="72" t="s">
        <v>200</v>
      </c>
      <c r="G5158" s="72" t="s">
        <v>96</v>
      </c>
      <c r="H5158" s="72" t="s">
        <v>570</v>
      </c>
      <c r="I5158" s="72" t="s">
        <v>42</v>
      </c>
      <c r="J5158" s="115">
        <v>17.760000000000002</v>
      </c>
      <c r="K5158" s="60">
        <f t="shared" si="124"/>
        <v>53.28</v>
      </c>
      <c r="L5158" s="60">
        <v>0</v>
      </c>
      <c r="M5158" s="72" t="s">
        <v>51</v>
      </c>
      <c r="N5158" s="60">
        <f t="shared" si="119"/>
        <v>53.28</v>
      </c>
      <c r="O5158" s="95">
        <v>46054</v>
      </c>
      <c r="P5158" s="125">
        <v>728696</v>
      </c>
      <c r="R5158" t="str">
        <f t="shared" si="123"/>
        <v>Jan/26</v>
      </c>
    </row>
    <row r="5159" spans="2:18" ht="15.75" customHeight="1">
      <c r="B5159" s="95">
        <v>46048</v>
      </c>
      <c r="C5159" s="55" t="s">
        <v>19</v>
      </c>
      <c r="D5159" s="55">
        <v>2026</v>
      </c>
      <c r="E5159" s="72">
        <v>3</v>
      </c>
      <c r="F5159" s="72" t="s">
        <v>571</v>
      </c>
      <c r="G5159" s="72" t="s">
        <v>96</v>
      </c>
      <c r="H5159" s="72" t="s">
        <v>570</v>
      </c>
      <c r="I5159" s="72" t="s">
        <v>42</v>
      </c>
      <c r="J5159" s="115">
        <v>16.02</v>
      </c>
      <c r="K5159" s="60">
        <f t="shared" si="124"/>
        <v>48.06</v>
      </c>
      <c r="L5159" s="60">
        <v>0</v>
      </c>
      <c r="M5159" s="72" t="s">
        <v>51</v>
      </c>
      <c r="N5159" s="60">
        <f t="shared" si="119"/>
        <v>48.06</v>
      </c>
      <c r="O5159" s="95">
        <v>46054</v>
      </c>
      <c r="P5159" s="125">
        <v>728696</v>
      </c>
      <c r="R5159" t="str">
        <f t="shared" si="123"/>
        <v>Jan/26</v>
      </c>
    </row>
    <row r="5160" spans="2:18" ht="15.75" customHeight="1">
      <c r="B5160" s="95">
        <v>46048</v>
      </c>
      <c r="C5160" s="55" t="s">
        <v>19</v>
      </c>
      <c r="D5160" s="55">
        <v>2026</v>
      </c>
      <c r="E5160" s="72">
        <v>8</v>
      </c>
      <c r="F5160" s="72" t="s">
        <v>358</v>
      </c>
      <c r="G5160" s="72" t="s">
        <v>96</v>
      </c>
      <c r="H5160" s="72" t="s">
        <v>570</v>
      </c>
      <c r="I5160" s="72" t="s">
        <v>42</v>
      </c>
      <c r="J5160" s="115">
        <v>17.82</v>
      </c>
      <c r="K5160" s="60">
        <f t="shared" si="124"/>
        <v>142.56</v>
      </c>
      <c r="L5160" s="60">
        <v>0</v>
      </c>
      <c r="M5160" s="72" t="s">
        <v>51</v>
      </c>
      <c r="N5160" s="60">
        <f t="shared" si="119"/>
        <v>142.56</v>
      </c>
      <c r="O5160" s="95">
        <v>46054</v>
      </c>
      <c r="P5160" s="125">
        <v>728696</v>
      </c>
      <c r="R5160" t="str">
        <f t="shared" si="123"/>
        <v>Jan/26</v>
      </c>
    </row>
    <row r="5161" spans="2:18" ht="15.75" customHeight="1">
      <c r="B5161" s="95">
        <v>46048</v>
      </c>
      <c r="C5161" s="55" t="s">
        <v>19</v>
      </c>
      <c r="D5161" s="55">
        <v>2026</v>
      </c>
      <c r="E5161" s="72">
        <v>5</v>
      </c>
      <c r="F5161" s="72" t="s">
        <v>893</v>
      </c>
      <c r="G5161" s="72" t="s">
        <v>96</v>
      </c>
      <c r="H5161" s="72" t="s">
        <v>570</v>
      </c>
      <c r="I5161" s="72" t="s">
        <v>42</v>
      </c>
      <c r="J5161" s="115">
        <v>20.88</v>
      </c>
      <c r="K5161" s="60">
        <f t="shared" si="124"/>
        <v>104.39999999999999</v>
      </c>
      <c r="L5161" s="60">
        <v>0</v>
      </c>
      <c r="M5161" s="72" t="s">
        <v>51</v>
      </c>
      <c r="N5161" s="60">
        <f t="shared" si="119"/>
        <v>104.39999999999999</v>
      </c>
      <c r="O5161" s="95">
        <v>46054</v>
      </c>
      <c r="P5161" s="125">
        <v>728696</v>
      </c>
      <c r="R5161" t="str">
        <f t="shared" si="123"/>
        <v>Jan/26</v>
      </c>
    </row>
    <row r="5162" spans="2:18" ht="15.75" customHeight="1">
      <c r="B5162" s="95">
        <v>46048</v>
      </c>
      <c r="C5162" s="55" t="s">
        <v>19</v>
      </c>
      <c r="D5162" s="55">
        <v>2026</v>
      </c>
      <c r="E5162" s="72">
        <v>15</v>
      </c>
      <c r="F5162" s="72" t="s">
        <v>649</v>
      </c>
      <c r="G5162" s="72" t="s">
        <v>96</v>
      </c>
      <c r="H5162" s="72" t="s">
        <v>570</v>
      </c>
      <c r="I5162" s="72" t="s">
        <v>42</v>
      </c>
      <c r="J5162" s="115">
        <v>18.12</v>
      </c>
      <c r="K5162" s="60">
        <f t="shared" si="124"/>
        <v>271.8</v>
      </c>
      <c r="L5162" s="60">
        <v>0</v>
      </c>
      <c r="M5162" s="72" t="s">
        <v>51</v>
      </c>
      <c r="N5162" s="60">
        <f t="shared" si="119"/>
        <v>271.8</v>
      </c>
      <c r="O5162" s="95">
        <v>46054</v>
      </c>
      <c r="P5162" s="125">
        <v>728696</v>
      </c>
      <c r="R5162" t="str">
        <f t="shared" si="123"/>
        <v>Jan/26</v>
      </c>
    </row>
    <row r="5163" spans="2:18" ht="15.75" customHeight="1">
      <c r="B5163" s="95">
        <v>46048</v>
      </c>
      <c r="C5163" s="55" t="s">
        <v>19</v>
      </c>
      <c r="D5163" s="55">
        <v>2026</v>
      </c>
      <c r="E5163" s="72">
        <v>5</v>
      </c>
      <c r="F5163" s="72" t="s">
        <v>304</v>
      </c>
      <c r="G5163" s="72" t="s">
        <v>96</v>
      </c>
      <c r="H5163" s="72" t="s">
        <v>570</v>
      </c>
      <c r="I5163" s="72" t="s">
        <v>42</v>
      </c>
      <c r="J5163" s="115">
        <v>19.68</v>
      </c>
      <c r="K5163" s="60">
        <f t="shared" si="124"/>
        <v>98.4</v>
      </c>
      <c r="L5163" s="60">
        <v>0</v>
      </c>
      <c r="M5163" s="72" t="s">
        <v>51</v>
      </c>
      <c r="N5163" s="60">
        <f t="shared" si="119"/>
        <v>98.4</v>
      </c>
      <c r="O5163" s="95">
        <v>46054</v>
      </c>
      <c r="P5163" s="125">
        <v>728696</v>
      </c>
      <c r="R5163" t="str">
        <f t="shared" si="123"/>
        <v>Jan/26</v>
      </c>
    </row>
    <row r="5164" spans="2:18" ht="15.75" customHeight="1">
      <c r="B5164" s="95">
        <v>46048</v>
      </c>
      <c r="C5164" s="55" t="s">
        <v>19</v>
      </c>
      <c r="D5164" s="55">
        <v>2026</v>
      </c>
      <c r="E5164" s="72">
        <v>2</v>
      </c>
      <c r="F5164" s="72" t="s">
        <v>305</v>
      </c>
      <c r="G5164" s="72" t="s">
        <v>96</v>
      </c>
      <c r="H5164" s="72" t="s">
        <v>570</v>
      </c>
      <c r="I5164" s="72" t="s">
        <v>42</v>
      </c>
      <c r="J5164" s="115">
        <v>18.66</v>
      </c>
      <c r="K5164" s="60">
        <f t="shared" si="124"/>
        <v>37.32</v>
      </c>
      <c r="L5164" s="60">
        <v>0</v>
      </c>
      <c r="M5164" s="72" t="s">
        <v>51</v>
      </c>
      <c r="N5164" s="60">
        <f t="shared" si="119"/>
        <v>37.32</v>
      </c>
      <c r="O5164" s="95">
        <v>46054</v>
      </c>
      <c r="P5164" s="125">
        <v>728696</v>
      </c>
      <c r="R5164" t="str">
        <f t="shared" si="123"/>
        <v>Jan/26</v>
      </c>
    </row>
    <row r="5165" spans="2:18" ht="15.75" customHeight="1">
      <c r="B5165" s="95">
        <v>46048</v>
      </c>
      <c r="C5165" s="55" t="s">
        <v>19</v>
      </c>
      <c r="D5165" s="55">
        <v>2026</v>
      </c>
      <c r="E5165" s="72">
        <v>4.8</v>
      </c>
      <c r="F5165" s="72" t="s">
        <v>602</v>
      </c>
      <c r="G5165" s="72" t="s">
        <v>46</v>
      </c>
      <c r="H5165" s="72" t="s">
        <v>594</v>
      </c>
      <c r="I5165" s="72" t="s">
        <v>42</v>
      </c>
      <c r="J5165" s="115">
        <v>41</v>
      </c>
      <c r="K5165" s="60">
        <f t="shared" si="124"/>
        <v>196.79999999999998</v>
      </c>
      <c r="L5165" s="60">
        <v>0</v>
      </c>
      <c r="M5165" s="72" t="s">
        <v>51</v>
      </c>
      <c r="N5165" s="60">
        <f t="shared" si="119"/>
        <v>196.79999999999998</v>
      </c>
      <c r="O5165" s="95">
        <v>46062</v>
      </c>
      <c r="P5165" s="125">
        <v>1102098</v>
      </c>
      <c r="R5165" t="str">
        <f t="shared" si="123"/>
        <v>Jan/26</v>
      </c>
    </row>
    <row r="5166" spans="2:18" ht="15.75" customHeight="1">
      <c r="B5166" s="95">
        <v>46048</v>
      </c>
      <c r="C5166" s="55" t="s">
        <v>19</v>
      </c>
      <c r="D5166" s="55">
        <v>2026</v>
      </c>
      <c r="E5166" s="72">
        <v>1</v>
      </c>
      <c r="F5166" s="72" t="s">
        <v>39</v>
      </c>
      <c r="G5166" s="72" t="s">
        <v>40</v>
      </c>
      <c r="H5166" s="72" t="s">
        <v>1328</v>
      </c>
      <c r="I5166" s="72" t="s">
        <v>42</v>
      </c>
      <c r="J5166" s="115">
        <v>350</v>
      </c>
      <c r="K5166" s="60">
        <f t="shared" si="124"/>
        <v>350</v>
      </c>
      <c r="L5166" s="60">
        <v>0</v>
      </c>
      <c r="M5166" s="72" t="s">
        <v>43</v>
      </c>
      <c r="N5166" s="60">
        <f t="shared" si="119"/>
        <v>350</v>
      </c>
      <c r="O5166" s="95">
        <v>46048</v>
      </c>
      <c r="P5166" s="125">
        <v>0</v>
      </c>
      <c r="R5166" t="str">
        <f t="shared" si="123"/>
        <v>Jan/26</v>
      </c>
    </row>
    <row r="5167" spans="2:18" ht="15.75" customHeight="1">
      <c r="B5167" s="95">
        <v>46049</v>
      </c>
      <c r="C5167" s="55" t="s">
        <v>19</v>
      </c>
      <c r="D5167" s="55">
        <v>2026</v>
      </c>
      <c r="E5167" s="72">
        <v>1</v>
      </c>
      <c r="F5167" s="72" t="s">
        <v>1340</v>
      </c>
      <c r="G5167" s="72" t="s">
        <v>40</v>
      </c>
      <c r="H5167" s="72" t="s">
        <v>1337</v>
      </c>
      <c r="I5167" s="72" t="s">
        <v>42</v>
      </c>
      <c r="J5167" s="115">
        <v>85</v>
      </c>
      <c r="K5167" s="60">
        <f t="shared" si="124"/>
        <v>85</v>
      </c>
      <c r="L5167" s="60">
        <v>0</v>
      </c>
      <c r="M5167" s="72" t="s">
        <v>43</v>
      </c>
      <c r="N5167" s="60">
        <f t="shared" si="119"/>
        <v>85</v>
      </c>
      <c r="O5167" s="95">
        <v>46053</v>
      </c>
      <c r="P5167" s="125">
        <v>30373</v>
      </c>
      <c r="R5167" t="str">
        <f t="shared" si="123"/>
        <v>Jan/26</v>
      </c>
    </row>
    <row r="5168" spans="2:18" ht="15.75" customHeight="1">
      <c r="B5168" s="95">
        <v>46049</v>
      </c>
      <c r="C5168" s="55" t="s">
        <v>19</v>
      </c>
      <c r="D5168" s="55">
        <v>2026</v>
      </c>
      <c r="E5168" s="72">
        <v>2</v>
      </c>
      <c r="F5168" s="72" t="s">
        <v>486</v>
      </c>
      <c r="G5168" s="72" t="s">
        <v>46</v>
      </c>
      <c r="H5168" s="72" t="s">
        <v>1337</v>
      </c>
      <c r="I5168" s="72" t="s">
        <v>42</v>
      </c>
      <c r="J5168" s="115">
        <v>6</v>
      </c>
      <c r="K5168" s="60">
        <f t="shared" si="124"/>
        <v>12</v>
      </c>
      <c r="L5168" s="60">
        <v>0</v>
      </c>
      <c r="M5168" s="72" t="s">
        <v>43</v>
      </c>
      <c r="N5168" s="60">
        <f t="shared" si="119"/>
        <v>12</v>
      </c>
      <c r="O5168" s="95">
        <v>46053</v>
      </c>
      <c r="P5168" s="125">
        <v>30373</v>
      </c>
      <c r="R5168" t="str">
        <f t="shared" si="123"/>
        <v>Jan/26</v>
      </c>
    </row>
    <row r="5169" spans="2:18" ht="15.75" customHeight="1">
      <c r="B5169" s="95">
        <v>46049</v>
      </c>
      <c r="C5169" s="55" t="s">
        <v>19</v>
      </c>
      <c r="D5169" s="55">
        <v>2026</v>
      </c>
      <c r="E5169" s="72">
        <v>2</v>
      </c>
      <c r="F5169" s="72" t="s">
        <v>391</v>
      </c>
      <c r="G5169" s="72" t="s">
        <v>46</v>
      </c>
      <c r="H5169" s="72" t="s">
        <v>1337</v>
      </c>
      <c r="I5169" s="72" t="s">
        <v>42</v>
      </c>
      <c r="J5169" s="115">
        <v>6</v>
      </c>
      <c r="K5169" s="60">
        <f t="shared" si="124"/>
        <v>12</v>
      </c>
      <c r="L5169" s="60">
        <v>0</v>
      </c>
      <c r="M5169" s="72" t="s">
        <v>43</v>
      </c>
      <c r="N5169" s="60">
        <f t="shared" si="119"/>
        <v>12</v>
      </c>
      <c r="O5169" s="95">
        <v>46053</v>
      </c>
      <c r="P5169" s="125">
        <v>30373</v>
      </c>
      <c r="R5169" t="str">
        <f t="shared" si="123"/>
        <v>Jan/26</v>
      </c>
    </row>
    <row r="5170" spans="2:18" ht="15.75" customHeight="1">
      <c r="B5170" s="95">
        <v>46049</v>
      </c>
      <c r="C5170" s="55" t="s">
        <v>19</v>
      </c>
      <c r="D5170" s="55">
        <v>2026</v>
      </c>
      <c r="E5170" s="72">
        <v>1</v>
      </c>
      <c r="F5170" s="72" t="s">
        <v>1267</v>
      </c>
      <c r="G5170" s="72" t="s">
        <v>46</v>
      </c>
      <c r="H5170" s="72" t="s">
        <v>1337</v>
      </c>
      <c r="I5170" s="72" t="s">
        <v>42</v>
      </c>
      <c r="J5170" s="115">
        <v>6</v>
      </c>
      <c r="K5170" s="60">
        <f t="shared" si="124"/>
        <v>6</v>
      </c>
      <c r="L5170" s="60">
        <v>0</v>
      </c>
      <c r="M5170" s="72" t="s">
        <v>43</v>
      </c>
      <c r="N5170" s="60">
        <f t="shared" si="119"/>
        <v>6</v>
      </c>
      <c r="O5170" s="95">
        <v>46053</v>
      </c>
      <c r="P5170" s="125">
        <v>30373</v>
      </c>
      <c r="R5170" t="str">
        <f t="shared" si="123"/>
        <v>Jan/26</v>
      </c>
    </row>
    <row r="5171" spans="2:18" ht="15.75" customHeight="1">
      <c r="B5171" s="95">
        <v>46049</v>
      </c>
      <c r="C5171" s="55" t="s">
        <v>19</v>
      </c>
      <c r="D5171" s="55">
        <v>2026</v>
      </c>
      <c r="E5171" s="72">
        <v>2</v>
      </c>
      <c r="F5171" s="72" t="s">
        <v>1035</v>
      </c>
      <c r="G5171" s="72" t="s">
        <v>46</v>
      </c>
      <c r="H5171" s="72" t="s">
        <v>1337</v>
      </c>
      <c r="I5171" s="72" t="s">
        <v>42</v>
      </c>
      <c r="J5171" s="115">
        <v>2.7</v>
      </c>
      <c r="K5171" s="60">
        <f t="shared" si="124"/>
        <v>5.4</v>
      </c>
      <c r="L5171" s="60">
        <v>0</v>
      </c>
      <c r="M5171" s="72" t="s">
        <v>43</v>
      </c>
      <c r="N5171" s="60">
        <f t="shared" si="119"/>
        <v>5.4</v>
      </c>
      <c r="O5171" s="95">
        <v>46053</v>
      </c>
      <c r="P5171" s="125">
        <v>30373</v>
      </c>
      <c r="R5171" t="str">
        <f t="shared" si="123"/>
        <v>Jan/26</v>
      </c>
    </row>
    <row r="5172" spans="2:18" ht="15.75" customHeight="1">
      <c r="B5172" s="95">
        <v>46049</v>
      </c>
      <c r="C5172" s="55" t="s">
        <v>19</v>
      </c>
      <c r="D5172" s="55">
        <v>2026</v>
      </c>
      <c r="E5172" s="72">
        <v>1</v>
      </c>
      <c r="F5172" s="72" t="s">
        <v>455</v>
      </c>
      <c r="G5172" s="72" t="s">
        <v>46</v>
      </c>
      <c r="H5172" s="72" t="s">
        <v>1337</v>
      </c>
      <c r="I5172" s="72" t="s">
        <v>42</v>
      </c>
      <c r="J5172" s="115">
        <v>3.5</v>
      </c>
      <c r="K5172" s="60">
        <f t="shared" si="124"/>
        <v>3.5</v>
      </c>
      <c r="L5172" s="60">
        <v>0</v>
      </c>
      <c r="M5172" s="72" t="s">
        <v>43</v>
      </c>
      <c r="N5172" s="60">
        <f t="shared" si="119"/>
        <v>3.5</v>
      </c>
      <c r="O5172" s="95">
        <v>46053</v>
      </c>
      <c r="P5172" s="125">
        <v>30373</v>
      </c>
      <c r="R5172" t="str">
        <f t="shared" si="123"/>
        <v>Jan/26</v>
      </c>
    </row>
    <row r="5173" spans="2:18" ht="15.75" customHeight="1">
      <c r="B5173" s="95">
        <v>46049</v>
      </c>
      <c r="C5173" s="55" t="s">
        <v>19</v>
      </c>
      <c r="D5173" s="55">
        <v>2026</v>
      </c>
      <c r="E5173" s="72">
        <v>5</v>
      </c>
      <c r="F5173" s="58" t="s">
        <v>64</v>
      </c>
      <c r="G5173" s="57" t="s">
        <v>46</v>
      </c>
      <c r="H5173" s="58" t="s">
        <v>65</v>
      </c>
      <c r="I5173" s="59" t="s">
        <v>42</v>
      </c>
      <c r="J5173" s="96">
        <v>32.99</v>
      </c>
      <c r="K5173" s="60">
        <f t="shared" si="124"/>
        <v>164.95000000000002</v>
      </c>
      <c r="L5173" s="60">
        <v>0</v>
      </c>
      <c r="M5173" s="72" t="s">
        <v>43</v>
      </c>
      <c r="N5173" s="60">
        <f t="shared" si="119"/>
        <v>164.95000000000002</v>
      </c>
      <c r="O5173" s="95">
        <v>46053</v>
      </c>
      <c r="P5173" s="125">
        <v>28439</v>
      </c>
      <c r="R5173" t="str">
        <f t="shared" si="123"/>
        <v>Jan/26</v>
      </c>
    </row>
    <row r="5174" spans="2:18" ht="15.75" customHeight="1">
      <c r="B5174" s="95">
        <v>46049</v>
      </c>
      <c r="C5174" s="55" t="s">
        <v>19</v>
      </c>
      <c r="D5174" s="55">
        <v>2026</v>
      </c>
      <c r="E5174" s="72">
        <v>1</v>
      </c>
      <c r="F5174" s="72" t="s">
        <v>536</v>
      </c>
      <c r="G5174" s="72" t="s">
        <v>46</v>
      </c>
      <c r="H5174" s="72" t="s">
        <v>1173</v>
      </c>
      <c r="I5174" s="72" t="s">
        <v>42</v>
      </c>
      <c r="J5174" s="115">
        <v>31.5</v>
      </c>
      <c r="K5174" s="60">
        <f t="shared" si="124"/>
        <v>31.5</v>
      </c>
      <c r="L5174" s="60">
        <v>0</v>
      </c>
      <c r="M5174" s="72" t="s">
        <v>43</v>
      </c>
      <c r="N5174" s="60">
        <f t="shared" si="119"/>
        <v>31.5</v>
      </c>
      <c r="O5174" s="95">
        <v>46050</v>
      </c>
      <c r="P5174" s="125">
        <v>35302</v>
      </c>
      <c r="R5174" t="str">
        <f t="shared" si="123"/>
        <v>Jan/26</v>
      </c>
    </row>
    <row r="5175" spans="2:18" ht="15.75" customHeight="1">
      <c r="B5175" s="95">
        <v>46049</v>
      </c>
      <c r="C5175" s="55" t="s">
        <v>19</v>
      </c>
      <c r="D5175" s="55">
        <v>2026</v>
      </c>
      <c r="E5175" s="72">
        <v>1</v>
      </c>
      <c r="F5175" s="72" t="s">
        <v>1376</v>
      </c>
      <c r="G5175" s="72" t="s">
        <v>46</v>
      </c>
      <c r="H5175" s="72" t="s">
        <v>1173</v>
      </c>
      <c r="I5175" s="72" t="s">
        <v>42</v>
      </c>
      <c r="J5175" s="115">
        <v>38.1</v>
      </c>
      <c r="K5175" s="60">
        <f t="shared" si="124"/>
        <v>38.1</v>
      </c>
      <c r="L5175" s="60">
        <v>0</v>
      </c>
      <c r="M5175" s="72" t="s">
        <v>43</v>
      </c>
      <c r="N5175" s="60">
        <f t="shared" si="119"/>
        <v>38.1</v>
      </c>
      <c r="O5175" s="95">
        <v>46050</v>
      </c>
      <c r="P5175" s="125">
        <v>35302</v>
      </c>
      <c r="R5175" t="str">
        <f t="shared" si="123"/>
        <v>Jan/26</v>
      </c>
    </row>
    <row r="5176" spans="2:18" ht="15.75" customHeight="1">
      <c r="B5176" s="95">
        <v>46049</v>
      </c>
      <c r="C5176" s="55" t="s">
        <v>19</v>
      </c>
      <c r="D5176" s="55">
        <v>2026</v>
      </c>
      <c r="E5176" s="72">
        <v>2</v>
      </c>
      <c r="F5176" s="72" t="s">
        <v>814</v>
      </c>
      <c r="G5176" s="72" t="s">
        <v>40</v>
      </c>
      <c r="H5176" s="72" t="s">
        <v>223</v>
      </c>
      <c r="I5176" s="72" t="s">
        <v>42</v>
      </c>
      <c r="J5176" s="115">
        <v>110</v>
      </c>
      <c r="K5176" s="60">
        <f t="shared" si="124"/>
        <v>220</v>
      </c>
      <c r="L5176" s="60">
        <v>0</v>
      </c>
      <c r="M5176" s="72" t="s">
        <v>51</v>
      </c>
      <c r="N5176" s="60">
        <f t="shared" ref="N5176:N5205" si="125">K5176+L5176</f>
        <v>220</v>
      </c>
      <c r="O5176" s="95">
        <v>46055</v>
      </c>
      <c r="P5176" s="125">
        <v>1523082</v>
      </c>
      <c r="R5176" t="str">
        <f t="shared" si="123"/>
        <v>Jan/26</v>
      </c>
    </row>
    <row r="5177" spans="2:18" ht="15.75" customHeight="1">
      <c r="B5177" s="95">
        <v>46049</v>
      </c>
      <c r="C5177" s="55" t="s">
        <v>19</v>
      </c>
      <c r="D5177" s="55">
        <v>2026</v>
      </c>
      <c r="E5177" s="72">
        <v>1</v>
      </c>
      <c r="F5177" s="72" t="s">
        <v>914</v>
      </c>
      <c r="G5177" s="72" t="s">
        <v>46</v>
      </c>
      <c r="H5177" s="72" t="s">
        <v>223</v>
      </c>
      <c r="I5177" s="72" t="s">
        <v>42</v>
      </c>
      <c r="J5177" s="115">
        <v>24</v>
      </c>
      <c r="K5177" s="60">
        <f t="shared" si="124"/>
        <v>24</v>
      </c>
      <c r="L5177" s="60">
        <v>0</v>
      </c>
      <c r="M5177" s="72" t="s">
        <v>51</v>
      </c>
      <c r="N5177" s="60">
        <f t="shared" si="125"/>
        <v>24</v>
      </c>
      <c r="O5177" s="95">
        <v>46055</v>
      </c>
      <c r="P5177" s="125">
        <v>1523082</v>
      </c>
      <c r="R5177" t="str">
        <f t="shared" si="123"/>
        <v>Jan/26</v>
      </c>
    </row>
    <row r="5178" spans="2:18" ht="15.75" customHeight="1">
      <c r="B5178" s="95">
        <v>46049</v>
      </c>
      <c r="C5178" s="55" t="s">
        <v>19</v>
      </c>
      <c r="D5178" s="55">
        <v>2026</v>
      </c>
      <c r="E5178" s="72">
        <v>48</v>
      </c>
      <c r="F5178" s="72" t="s">
        <v>1353</v>
      </c>
      <c r="G5178" s="72" t="s">
        <v>40</v>
      </c>
      <c r="H5178" s="72" t="s">
        <v>223</v>
      </c>
      <c r="I5178" s="72" t="s">
        <v>42</v>
      </c>
      <c r="J5178" s="115">
        <v>7</v>
      </c>
      <c r="K5178" s="60">
        <f t="shared" si="124"/>
        <v>336</v>
      </c>
      <c r="L5178" s="60">
        <v>0</v>
      </c>
      <c r="M5178" s="72" t="s">
        <v>51</v>
      </c>
      <c r="N5178" s="60">
        <f t="shared" si="125"/>
        <v>336</v>
      </c>
      <c r="O5178" s="95">
        <v>46055</v>
      </c>
      <c r="P5178" s="125">
        <v>1523082</v>
      </c>
      <c r="R5178" t="str">
        <f t="shared" si="123"/>
        <v>Jan/26</v>
      </c>
    </row>
    <row r="5179" spans="2:18" ht="15.75" customHeight="1">
      <c r="B5179" s="95">
        <v>46049</v>
      </c>
      <c r="C5179" s="55" t="s">
        <v>19</v>
      </c>
      <c r="D5179" s="55">
        <v>2026</v>
      </c>
      <c r="E5179" s="72">
        <v>72</v>
      </c>
      <c r="F5179" s="72" t="s">
        <v>188</v>
      </c>
      <c r="G5179" s="72" t="s">
        <v>96</v>
      </c>
      <c r="H5179" s="72" t="s">
        <v>223</v>
      </c>
      <c r="I5179" s="72" t="s">
        <v>42</v>
      </c>
      <c r="J5179" s="115">
        <v>7</v>
      </c>
      <c r="K5179" s="60">
        <f t="shared" si="124"/>
        <v>504</v>
      </c>
      <c r="L5179" s="60">
        <v>0</v>
      </c>
      <c r="M5179" s="72" t="s">
        <v>51</v>
      </c>
      <c r="N5179" s="60">
        <f t="shared" si="125"/>
        <v>504</v>
      </c>
      <c r="O5179" s="95">
        <v>46055</v>
      </c>
      <c r="P5179" s="125">
        <v>1523082</v>
      </c>
      <c r="R5179" t="str">
        <f t="shared" si="123"/>
        <v>Jan/26</v>
      </c>
    </row>
    <row r="5180" spans="2:18" ht="15.75" customHeight="1">
      <c r="B5180" s="95">
        <v>46049</v>
      </c>
      <c r="C5180" s="55" t="s">
        <v>19</v>
      </c>
      <c r="D5180" s="55">
        <v>2026</v>
      </c>
      <c r="E5180" s="72">
        <v>21</v>
      </c>
      <c r="F5180" s="72" t="s">
        <v>1288</v>
      </c>
      <c r="G5180" s="72" t="s">
        <v>96</v>
      </c>
      <c r="H5180" s="72" t="s">
        <v>223</v>
      </c>
      <c r="I5180" s="72" t="s">
        <v>42</v>
      </c>
      <c r="J5180" s="115">
        <v>1.1499999999999999</v>
      </c>
      <c r="K5180" s="60">
        <f t="shared" si="124"/>
        <v>24.15</v>
      </c>
      <c r="L5180" s="60">
        <v>0</v>
      </c>
      <c r="M5180" s="72" t="s">
        <v>51</v>
      </c>
      <c r="N5180" s="60">
        <f t="shared" si="125"/>
        <v>24.15</v>
      </c>
      <c r="O5180" s="95">
        <v>46055</v>
      </c>
      <c r="P5180" s="125">
        <v>1523082</v>
      </c>
      <c r="R5180" t="str">
        <f t="shared" si="123"/>
        <v>Jan/26</v>
      </c>
    </row>
    <row r="5181" spans="2:18" ht="15.75" customHeight="1">
      <c r="B5181" s="95">
        <v>46049</v>
      </c>
      <c r="C5181" s="55" t="s">
        <v>19</v>
      </c>
      <c r="D5181" s="55">
        <v>2026</v>
      </c>
      <c r="E5181" s="72">
        <v>3</v>
      </c>
      <c r="F5181" s="72" t="s">
        <v>760</v>
      </c>
      <c r="G5181" s="72" t="s">
        <v>46</v>
      </c>
      <c r="H5181" s="72" t="s">
        <v>223</v>
      </c>
      <c r="I5181" s="72" t="s">
        <v>42</v>
      </c>
      <c r="J5181" s="115">
        <v>22</v>
      </c>
      <c r="K5181" s="60">
        <f t="shared" si="124"/>
        <v>66</v>
      </c>
      <c r="L5181" s="60">
        <v>0</v>
      </c>
      <c r="M5181" s="72" t="s">
        <v>51</v>
      </c>
      <c r="N5181" s="60">
        <f t="shared" si="125"/>
        <v>66</v>
      </c>
      <c r="O5181" s="95">
        <v>46055</v>
      </c>
      <c r="P5181" s="125">
        <v>1523082</v>
      </c>
      <c r="R5181" t="str">
        <f t="shared" si="123"/>
        <v>Jan/26</v>
      </c>
    </row>
    <row r="5182" spans="2:18" ht="15.75" customHeight="1">
      <c r="B5182" s="95">
        <v>46049</v>
      </c>
      <c r="C5182" s="55" t="s">
        <v>19</v>
      </c>
      <c r="D5182" s="55">
        <v>2026</v>
      </c>
      <c r="E5182" s="72">
        <v>8</v>
      </c>
      <c r="F5182" s="72" t="s">
        <v>172</v>
      </c>
      <c r="G5182" s="72" t="s">
        <v>46</v>
      </c>
      <c r="H5182" s="72" t="s">
        <v>223</v>
      </c>
      <c r="I5182" s="72" t="s">
        <v>42</v>
      </c>
      <c r="J5182" s="115">
        <v>22</v>
      </c>
      <c r="K5182" s="60">
        <f t="shared" si="124"/>
        <v>176</v>
      </c>
      <c r="L5182" s="60">
        <v>0</v>
      </c>
      <c r="M5182" s="72" t="s">
        <v>51</v>
      </c>
      <c r="N5182" s="60">
        <f t="shared" si="125"/>
        <v>176</v>
      </c>
      <c r="O5182" s="95">
        <v>46055</v>
      </c>
      <c r="P5182" s="125">
        <v>1523082</v>
      </c>
      <c r="R5182" t="str">
        <f t="shared" si="123"/>
        <v>Jan/26</v>
      </c>
    </row>
    <row r="5183" spans="2:18" ht="15.75" customHeight="1">
      <c r="B5183" s="95">
        <v>46049</v>
      </c>
      <c r="C5183" s="55" t="s">
        <v>19</v>
      </c>
      <c r="D5183" s="55">
        <v>2026</v>
      </c>
      <c r="E5183" s="72">
        <v>4</v>
      </c>
      <c r="F5183" s="72" t="s">
        <v>173</v>
      </c>
      <c r="G5183" s="72" t="s">
        <v>46</v>
      </c>
      <c r="H5183" s="72" t="s">
        <v>223</v>
      </c>
      <c r="I5183" s="72" t="s">
        <v>42</v>
      </c>
      <c r="J5183" s="115">
        <v>22</v>
      </c>
      <c r="K5183" s="60">
        <f t="shared" si="124"/>
        <v>88</v>
      </c>
      <c r="L5183" s="60">
        <v>0</v>
      </c>
      <c r="M5183" s="72" t="s">
        <v>51</v>
      </c>
      <c r="N5183" s="60">
        <f t="shared" si="125"/>
        <v>88</v>
      </c>
      <c r="O5183" s="95">
        <v>46055</v>
      </c>
      <c r="P5183" s="125">
        <v>1523082</v>
      </c>
      <c r="R5183" t="str">
        <f t="shared" si="123"/>
        <v>Jan/26</v>
      </c>
    </row>
    <row r="5184" spans="2:18" ht="15.75" customHeight="1">
      <c r="B5184" s="95">
        <v>46049</v>
      </c>
      <c r="C5184" s="55" t="s">
        <v>19</v>
      </c>
      <c r="D5184" s="55">
        <v>2026</v>
      </c>
      <c r="E5184" s="72">
        <v>8</v>
      </c>
      <c r="F5184" s="72" t="s">
        <v>642</v>
      </c>
      <c r="G5184" s="72" t="s">
        <v>46</v>
      </c>
      <c r="H5184" s="72" t="s">
        <v>223</v>
      </c>
      <c r="I5184" s="72" t="s">
        <v>42</v>
      </c>
      <c r="J5184" s="115">
        <v>52</v>
      </c>
      <c r="K5184" s="60">
        <f t="shared" si="124"/>
        <v>416</v>
      </c>
      <c r="L5184" s="60">
        <v>0</v>
      </c>
      <c r="M5184" s="72" t="s">
        <v>51</v>
      </c>
      <c r="N5184" s="60">
        <f t="shared" si="125"/>
        <v>416</v>
      </c>
      <c r="O5184" s="95">
        <v>46055</v>
      </c>
      <c r="P5184" s="125">
        <v>1523082</v>
      </c>
      <c r="R5184" t="str">
        <f t="shared" si="123"/>
        <v>Jan/26</v>
      </c>
    </row>
    <row r="5185" spans="2:18" ht="15.75" customHeight="1">
      <c r="B5185" s="95">
        <v>46049</v>
      </c>
      <c r="C5185" s="55" t="s">
        <v>19</v>
      </c>
      <c r="D5185" s="55">
        <v>2026</v>
      </c>
      <c r="E5185" s="72">
        <v>1</v>
      </c>
      <c r="F5185" s="72" t="s">
        <v>1048</v>
      </c>
      <c r="G5185" s="72" t="s">
        <v>46</v>
      </c>
      <c r="H5185" s="72" t="s">
        <v>223</v>
      </c>
      <c r="I5185" s="72" t="s">
        <v>42</v>
      </c>
      <c r="J5185" s="115">
        <v>16</v>
      </c>
      <c r="K5185" s="60">
        <f t="shared" si="124"/>
        <v>16</v>
      </c>
      <c r="L5185" s="60">
        <v>0</v>
      </c>
      <c r="M5185" s="72" t="s">
        <v>51</v>
      </c>
      <c r="N5185" s="60">
        <f t="shared" si="125"/>
        <v>16</v>
      </c>
      <c r="O5185" s="95">
        <v>46055</v>
      </c>
      <c r="P5185" s="125">
        <v>1523082</v>
      </c>
      <c r="R5185" t="str">
        <f t="shared" si="123"/>
        <v>Jan/26</v>
      </c>
    </row>
    <row r="5186" spans="2:18" ht="15.75" customHeight="1">
      <c r="B5186" s="95">
        <v>46049</v>
      </c>
      <c r="C5186" s="55" t="s">
        <v>19</v>
      </c>
      <c r="D5186" s="55">
        <v>2026</v>
      </c>
      <c r="E5186" s="72">
        <v>3</v>
      </c>
      <c r="F5186" s="72" t="s">
        <v>843</v>
      </c>
      <c r="G5186" s="72" t="s">
        <v>40</v>
      </c>
      <c r="H5186" s="72" t="s">
        <v>223</v>
      </c>
      <c r="I5186" s="72" t="s">
        <v>42</v>
      </c>
      <c r="J5186" s="115">
        <v>115</v>
      </c>
      <c r="K5186" s="60">
        <f t="shared" si="124"/>
        <v>345</v>
      </c>
      <c r="L5186" s="60">
        <v>0</v>
      </c>
      <c r="M5186" s="72" t="s">
        <v>51</v>
      </c>
      <c r="N5186" s="60">
        <f t="shared" si="125"/>
        <v>345</v>
      </c>
      <c r="O5186" s="95">
        <v>46055</v>
      </c>
      <c r="P5186" s="125">
        <v>1523082</v>
      </c>
      <c r="R5186" t="str">
        <f t="shared" si="123"/>
        <v>Jan/26</v>
      </c>
    </row>
    <row r="5187" spans="2:18" ht="15.75" customHeight="1">
      <c r="B5187" s="95">
        <v>46049</v>
      </c>
      <c r="C5187" s="55" t="s">
        <v>19</v>
      </c>
      <c r="D5187" s="55">
        <v>2026</v>
      </c>
      <c r="E5187" s="72">
        <v>1</v>
      </c>
      <c r="F5187" s="72" t="s">
        <v>173</v>
      </c>
      <c r="G5187" s="72" t="s">
        <v>46</v>
      </c>
      <c r="H5187" s="72" t="s">
        <v>790</v>
      </c>
      <c r="I5187" s="72" t="s">
        <v>42</v>
      </c>
      <c r="J5187" s="115">
        <v>46.15</v>
      </c>
      <c r="K5187" s="60">
        <f t="shared" si="124"/>
        <v>46.15</v>
      </c>
      <c r="L5187" s="60">
        <v>0</v>
      </c>
      <c r="M5187" s="72" t="s">
        <v>51</v>
      </c>
      <c r="N5187" s="60">
        <f t="shared" si="125"/>
        <v>46.15</v>
      </c>
      <c r="O5187" s="95">
        <v>46063</v>
      </c>
      <c r="P5187" s="125">
        <v>1556505</v>
      </c>
      <c r="R5187" t="str">
        <f t="shared" ref="R5187:R5250" si="126">IF(B5187="","",PROPER(TEXT(B5187,"mmm/aa")))</f>
        <v>Jan/26</v>
      </c>
    </row>
    <row r="5188" spans="2:18" ht="15.75" customHeight="1">
      <c r="B5188" s="95">
        <v>46049</v>
      </c>
      <c r="C5188" s="55" t="s">
        <v>19</v>
      </c>
      <c r="D5188" s="55">
        <v>2026</v>
      </c>
      <c r="E5188" s="72">
        <v>1</v>
      </c>
      <c r="F5188" s="72" t="s">
        <v>209</v>
      </c>
      <c r="G5188" s="72" t="s">
        <v>46</v>
      </c>
      <c r="H5188" s="72" t="s">
        <v>790</v>
      </c>
      <c r="I5188" s="72" t="s">
        <v>42</v>
      </c>
      <c r="J5188" s="115">
        <v>125.35</v>
      </c>
      <c r="K5188" s="60">
        <f t="shared" si="124"/>
        <v>125.35</v>
      </c>
      <c r="L5188" s="60">
        <v>0</v>
      </c>
      <c r="M5188" s="72" t="s">
        <v>51</v>
      </c>
      <c r="N5188" s="60">
        <f t="shared" si="125"/>
        <v>125.35</v>
      </c>
      <c r="O5188" s="95">
        <v>46063</v>
      </c>
      <c r="P5188" s="125">
        <v>1556505</v>
      </c>
      <c r="R5188" t="str">
        <f t="shared" si="126"/>
        <v>Jan/26</v>
      </c>
    </row>
    <row r="5189" spans="2:18" ht="15.75" customHeight="1">
      <c r="B5189" s="95">
        <v>46049</v>
      </c>
      <c r="C5189" s="55" t="s">
        <v>19</v>
      </c>
      <c r="D5189" s="55">
        <v>2026</v>
      </c>
      <c r="E5189" s="72">
        <v>6</v>
      </c>
      <c r="F5189" s="72" t="s">
        <v>1273</v>
      </c>
      <c r="G5189" s="72" t="s">
        <v>46</v>
      </c>
      <c r="H5189" s="72" t="s">
        <v>790</v>
      </c>
      <c r="I5189" s="72" t="s">
        <v>42</v>
      </c>
      <c r="J5189" s="115">
        <v>17.579999999999998</v>
      </c>
      <c r="K5189" s="60">
        <f t="shared" si="124"/>
        <v>105.47999999999999</v>
      </c>
      <c r="L5189" s="60">
        <v>0</v>
      </c>
      <c r="M5189" s="72" t="s">
        <v>51</v>
      </c>
      <c r="N5189" s="60">
        <f t="shared" si="125"/>
        <v>105.47999999999999</v>
      </c>
      <c r="O5189" s="95">
        <v>46063</v>
      </c>
      <c r="P5189" s="125">
        <v>1556505</v>
      </c>
      <c r="R5189" t="str">
        <f t="shared" si="126"/>
        <v>Jan/26</v>
      </c>
    </row>
    <row r="5190" spans="2:18" ht="15.75" customHeight="1">
      <c r="B5190" s="95">
        <v>46049</v>
      </c>
      <c r="C5190" s="55" t="s">
        <v>19</v>
      </c>
      <c r="D5190" s="55">
        <v>2026</v>
      </c>
      <c r="E5190" s="72">
        <v>8.9600000000000009</v>
      </c>
      <c r="F5190" s="72" t="s">
        <v>488</v>
      </c>
      <c r="G5190" s="72" t="s">
        <v>46</v>
      </c>
      <c r="H5190" s="72" t="s">
        <v>823</v>
      </c>
      <c r="I5190" s="72" t="s">
        <v>42</v>
      </c>
      <c r="J5190" s="115">
        <v>35.229900000000001</v>
      </c>
      <c r="K5190" s="60">
        <f t="shared" si="124"/>
        <v>315.65990400000004</v>
      </c>
      <c r="L5190" s="60">
        <v>0</v>
      </c>
      <c r="M5190" s="72" t="s">
        <v>51</v>
      </c>
      <c r="N5190" s="60">
        <f t="shared" si="125"/>
        <v>315.65990400000004</v>
      </c>
      <c r="O5190" s="95">
        <v>46055</v>
      </c>
      <c r="P5190" s="125">
        <v>2775851</v>
      </c>
      <c r="R5190" t="str">
        <f t="shared" si="126"/>
        <v>Jan/26</v>
      </c>
    </row>
    <row r="5191" spans="2:18" ht="15.75" customHeight="1">
      <c r="B5191" s="95">
        <v>46049</v>
      </c>
      <c r="C5191" s="55" t="s">
        <v>19</v>
      </c>
      <c r="D5191" s="55">
        <v>2026</v>
      </c>
      <c r="E5191" s="72">
        <v>1</v>
      </c>
      <c r="F5191" s="72" t="s">
        <v>634</v>
      </c>
      <c r="G5191" s="72" t="s">
        <v>46</v>
      </c>
      <c r="H5191" s="72" t="s">
        <v>195</v>
      </c>
      <c r="I5191" s="72" t="s">
        <v>42</v>
      </c>
      <c r="J5191" s="115">
        <v>296.06</v>
      </c>
      <c r="K5191" s="60">
        <f t="shared" si="124"/>
        <v>296.06</v>
      </c>
      <c r="L5191" s="60">
        <v>0</v>
      </c>
      <c r="M5191" s="72" t="s">
        <v>51</v>
      </c>
      <c r="N5191" s="60">
        <f t="shared" si="125"/>
        <v>296.06</v>
      </c>
      <c r="O5191" s="95">
        <v>46058</v>
      </c>
      <c r="P5191" s="125">
        <v>332537</v>
      </c>
      <c r="R5191" t="str">
        <f t="shared" si="126"/>
        <v>Jan/26</v>
      </c>
    </row>
    <row r="5192" spans="2:18" ht="15.75" customHeight="1">
      <c r="B5192" s="95">
        <v>46049</v>
      </c>
      <c r="C5192" s="55" t="s">
        <v>19</v>
      </c>
      <c r="D5192" s="55">
        <v>2026</v>
      </c>
      <c r="E5192" s="72">
        <v>1</v>
      </c>
      <c r="F5192" s="72" t="s">
        <v>1326</v>
      </c>
      <c r="G5192" s="72" t="s">
        <v>46</v>
      </c>
      <c r="H5192" s="72" t="s">
        <v>195</v>
      </c>
      <c r="I5192" s="72" t="s">
        <v>42</v>
      </c>
      <c r="J5192" s="115">
        <v>49.97</v>
      </c>
      <c r="K5192" s="60">
        <f t="shared" si="124"/>
        <v>49.97</v>
      </c>
      <c r="L5192" s="60">
        <v>0</v>
      </c>
      <c r="M5192" s="72" t="s">
        <v>51</v>
      </c>
      <c r="N5192" s="60">
        <f t="shared" si="125"/>
        <v>49.97</v>
      </c>
      <c r="O5192" s="95">
        <v>46058</v>
      </c>
      <c r="P5192" s="125">
        <v>332537</v>
      </c>
      <c r="R5192" t="str">
        <f t="shared" si="126"/>
        <v>Jan/26</v>
      </c>
    </row>
    <row r="5193" spans="2:18" ht="15.75" customHeight="1">
      <c r="B5193" s="95">
        <v>46049</v>
      </c>
      <c r="C5193" s="55" t="s">
        <v>19</v>
      </c>
      <c r="D5193" s="55">
        <v>2026</v>
      </c>
      <c r="E5193" s="72">
        <v>1</v>
      </c>
      <c r="F5193" s="72" t="s">
        <v>936</v>
      </c>
      <c r="G5193" s="72" t="s">
        <v>46</v>
      </c>
      <c r="H5193" s="72" t="s">
        <v>195</v>
      </c>
      <c r="I5193" s="72" t="s">
        <v>42</v>
      </c>
      <c r="J5193" s="115">
        <v>284.17</v>
      </c>
      <c r="K5193" s="60">
        <f t="shared" si="124"/>
        <v>284.17</v>
      </c>
      <c r="L5193" s="60">
        <v>0</v>
      </c>
      <c r="M5193" s="72" t="s">
        <v>51</v>
      </c>
      <c r="N5193" s="60">
        <f t="shared" si="125"/>
        <v>284.17</v>
      </c>
      <c r="O5193" s="95">
        <v>46058</v>
      </c>
      <c r="P5193" s="125">
        <v>332537</v>
      </c>
      <c r="R5193" t="str">
        <f t="shared" si="126"/>
        <v>Jan/26</v>
      </c>
    </row>
    <row r="5194" spans="2:18" ht="15.75" customHeight="1">
      <c r="B5194" s="95">
        <v>46049</v>
      </c>
      <c r="C5194" s="55" t="s">
        <v>19</v>
      </c>
      <c r="D5194" s="55">
        <v>2026</v>
      </c>
      <c r="E5194" s="72">
        <v>4</v>
      </c>
      <c r="F5194" s="72" t="s">
        <v>660</v>
      </c>
      <c r="G5194" s="72" t="s">
        <v>46</v>
      </c>
      <c r="H5194" s="72" t="s">
        <v>195</v>
      </c>
      <c r="I5194" s="72" t="s">
        <v>42</v>
      </c>
      <c r="J5194" s="115">
        <v>231.6</v>
      </c>
      <c r="K5194" s="60">
        <f t="shared" si="124"/>
        <v>926.4</v>
      </c>
      <c r="L5194" s="60">
        <v>0</v>
      </c>
      <c r="M5194" s="72" t="s">
        <v>51</v>
      </c>
      <c r="N5194" s="60">
        <f t="shared" si="125"/>
        <v>926.4</v>
      </c>
      <c r="O5194" s="95">
        <v>46058</v>
      </c>
      <c r="P5194" s="125">
        <v>332537</v>
      </c>
      <c r="R5194" t="str">
        <f t="shared" si="126"/>
        <v>Jan/26</v>
      </c>
    </row>
    <row r="5195" spans="2:18" ht="15.75" customHeight="1">
      <c r="B5195" s="95">
        <v>46049</v>
      </c>
      <c r="C5195" s="55" t="s">
        <v>19</v>
      </c>
      <c r="D5195" s="55">
        <v>2026</v>
      </c>
      <c r="E5195" s="72">
        <v>1</v>
      </c>
      <c r="F5195" s="72" t="s">
        <v>1139</v>
      </c>
      <c r="G5195" s="72" t="s">
        <v>46</v>
      </c>
      <c r="H5195" s="72" t="s">
        <v>195</v>
      </c>
      <c r="I5195" s="72" t="s">
        <v>42</v>
      </c>
      <c r="J5195" s="115">
        <v>135.24</v>
      </c>
      <c r="K5195" s="60">
        <f t="shared" si="124"/>
        <v>135.24</v>
      </c>
      <c r="L5195" s="60">
        <v>0</v>
      </c>
      <c r="M5195" s="72" t="s">
        <v>51</v>
      </c>
      <c r="N5195" s="60">
        <f t="shared" si="125"/>
        <v>135.24</v>
      </c>
      <c r="O5195" s="95">
        <v>46058</v>
      </c>
      <c r="P5195" s="125">
        <v>332537</v>
      </c>
      <c r="R5195" t="str">
        <f t="shared" si="126"/>
        <v>Jan/26</v>
      </c>
    </row>
    <row r="5196" spans="2:18" ht="15.75" customHeight="1">
      <c r="B5196" s="95">
        <v>46049</v>
      </c>
      <c r="C5196" s="55" t="s">
        <v>19</v>
      </c>
      <c r="D5196" s="55">
        <v>2026</v>
      </c>
      <c r="E5196" s="72">
        <v>1</v>
      </c>
      <c r="F5196" s="72" t="s">
        <v>378</v>
      </c>
      <c r="G5196" s="72" t="s">
        <v>46</v>
      </c>
      <c r="H5196" s="72" t="s">
        <v>379</v>
      </c>
      <c r="I5196" s="72" t="s">
        <v>42</v>
      </c>
      <c r="J5196" s="115">
        <v>467</v>
      </c>
      <c r="K5196" s="60">
        <f t="shared" si="124"/>
        <v>467</v>
      </c>
      <c r="L5196" s="60">
        <v>0</v>
      </c>
      <c r="M5196" s="72" t="s">
        <v>43</v>
      </c>
      <c r="N5196" s="60">
        <f t="shared" si="125"/>
        <v>467</v>
      </c>
      <c r="O5196" s="95">
        <v>46049</v>
      </c>
      <c r="P5196" s="125">
        <v>0</v>
      </c>
      <c r="R5196" t="str">
        <f t="shared" si="126"/>
        <v>Jan/26</v>
      </c>
    </row>
    <row r="5197" spans="2:18" ht="15.75" customHeight="1">
      <c r="B5197" s="95">
        <v>46050</v>
      </c>
      <c r="C5197" s="55" t="s">
        <v>19</v>
      </c>
      <c r="D5197" s="55">
        <v>2026</v>
      </c>
      <c r="E5197" s="72">
        <v>6</v>
      </c>
      <c r="F5197" s="58" t="s">
        <v>64</v>
      </c>
      <c r="G5197" s="57" t="s">
        <v>46</v>
      </c>
      <c r="H5197" s="58" t="s">
        <v>65</v>
      </c>
      <c r="I5197" s="59" t="s">
        <v>42</v>
      </c>
      <c r="J5197" s="96">
        <v>32.99</v>
      </c>
      <c r="K5197" s="60">
        <f t="shared" si="124"/>
        <v>197.94</v>
      </c>
      <c r="L5197" s="60">
        <v>0</v>
      </c>
      <c r="M5197" s="72" t="s">
        <v>43</v>
      </c>
      <c r="N5197" s="60">
        <f t="shared" si="125"/>
        <v>197.94</v>
      </c>
      <c r="O5197" s="95">
        <v>46053</v>
      </c>
      <c r="P5197" s="125">
        <v>28503</v>
      </c>
      <c r="R5197" t="str">
        <f t="shared" si="126"/>
        <v>Jan/26</v>
      </c>
    </row>
    <row r="5198" spans="2:18" ht="15.75" customHeight="1">
      <c r="B5198" s="95">
        <v>46050</v>
      </c>
      <c r="C5198" s="55" t="s">
        <v>19</v>
      </c>
      <c r="D5198" s="55">
        <v>2026</v>
      </c>
      <c r="E5198" s="72">
        <v>3</v>
      </c>
      <c r="F5198" s="58" t="s">
        <v>66</v>
      </c>
      <c r="G5198" s="57" t="s">
        <v>46</v>
      </c>
      <c r="H5198" s="58" t="s">
        <v>65</v>
      </c>
      <c r="I5198" s="59" t="s">
        <v>42</v>
      </c>
      <c r="J5198" s="96">
        <v>27.99</v>
      </c>
      <c r="K5198" s="60">
        <f t="shared" si="124"/>
        <v>83.97</v>
      </c>
      <c r="L5198" s="60">
        <v>0</v>
      </c>
      <c r="M5198" s="72" t="s">
        <v>43</v>
      </c>
      <c r="N5198" s="60">
        <f t="shared" si="125"/>
        <v>83.97</v>
      </c>
      <c r="O5198" s="95">
        <v>46053</v>
      </c>
      <c r="P5198" s="125">
        <v>28503</v>
      </c>
      <c r="R5198" t="str">
        <f t="shared" si="126"/>
        <v>Jan/26</v>
      </c>
    </row>
    <row r="5199" spans="2:18" ht="15.75" customHeight="1">
      <c r="B5199" s="95">
        <v>46050</v>
      </c>
      <c r="C5199" s="55" t="s">
        <v>19</v>
      </c>
      <c r="D5199" s="55">
        <v>2026</v>
      </c>
      <c r="E5199" s="72">
        <v>2</v>
      </c>
      <c r="F5199" s="58" t="s">
        <v>1036</v>
      </c>
      <c r="G5199" s="57" t="s">
        <v>46</v>
      </c>
      <c r="H5199" s="58" t="s">
        <v>65</v>
      </c>
      <c r="I5199" s="59" t="s">
        <v>42</v>
      </c>
      <c r="J5199" s="96">
        <v>35.99</v>
      </c>
      <c r="K5199" s="60">
        <f t="shared" si="124"/>
        <v>71.98</v>
      </c>
      <c r="L5199" s="60">
        <v>0</v>
      </c>
      <c r="M5199" s="72" t="s">
        <v>43</v>
      </c>
      <c r="N5199" s="60">
        <f t="shared" si="125"/>
        <v>71.98</v>
      </c>
      <c r="O5199" s="95">
        <v>46053</v>
      </c>
      <c r="P5199" s="125">
        <v>28503</v>
      </c>
      <c r="R5199" t="str">
        <f t="shared" si="126"/>
        <v>Jan/26</v>
      </c>
    </row>
    <row r="5200" spans="2:18" ht="15.75" customHeight="1">
      <c r="B5200" s="95">
        <v>46052</v>
      </c>
      <c r="C5200" s="55" t="s">
        <v>19</v>
      </c>
      <c r="D5200" s="55">
        <v>2026</v>
      </c>
      <c r="E5200" s="72">
        <v>1</v>
      </c>
      <c r="F5200" s="72" t="s">
        <v>811</v>
      </c>
      <c r="G5200" s="72" t="s">
        <v>108</v>
      </c>
      <c r="H5200" s="72" t="s">
        <v>812</v>
      </c>
      <c r="I5200" s="72" t="s">
        <v>42</v>
      </c>
      <c r="J5200" s="115">
        <v>700</v>
      </c>
      <c r="K5200" s="60">
        <f t="shared" si="124"/>
        <v>700</v>
      </c>
      <c r="L5200" s="60">
        <v>0</v>
      </c>
      <c r="M5200" s="72" t="s">
        <v>43</v>
      </c>
      <c r="N5200" s="60">
        <f t="shared" si="125"/>
        <v>700</v>
      </c>
      <c r="O5200" s="95">
        <v>46048</v>
      </c>
      <c r="P5200" s="125">
        <v>0</v>
      </c>
      <c r="R5200" t="str">
        <f t="shared" si="126"/>
        <v>Jan/26</v>
      </c>
    </row>
    <row r="5201" spans="1:33" ht="15.75" customHeight="1">
      <c r="B5201" s="95">
        <v>46052</v>
      </c>
      <c r="C5201" s="55" t="s">
        <v>19</v>
      </c>
      <c r="D5201" s="55">
        <v>2026</v>
      </c>
      <c r="E5201" s="72">
        <v>10</v>
      </c>
      <c r="F5201" s="72" t="s">
        <v>81</v>
      </c>
      <c r="G5201" s="72" t="s">
        <v>77</v>
      </c>
      <c r="H5201" s="72" t="s">
        <v>78</v>
      </c>
      <c r="I5201" s="72" t="s">
        <v>42</v>
      </c>
      <c r="J5201" s="115">
        <v>510</v>
      </c>
      <c r="K5201" s="60">
        <f t="shared" si="124"/>
        <v>5100</v>
      </c>
      <c r="L5201" s="60">
        <v>0</v>
      </c>
      <c r="M5201" s="72" t="s">
        <v>43</v>
      </c>
      <c r="N5201" s="60">
        <f t="shared" si="125"/>
        <v>5100</v>
      </c>
      <c r="O5201" s="95">
        <v>46055</v>
      </c>
      <c r="P5201" s="125">
        <v>0</v>
      </c>
      <c r="R5201" t="str">
        <f t="shared" si="126"/>
        <v>Jan/26</v>
      </c>
    </row>
    <row r="5202" spans="1:33" ht="15.75" customHeight="1">
      <c r="B5202" s="95">
        <v>46052</v>
      </c>
      <c r="C5202" s="55" t="s">
        <v>19</v>
      </c>
      <c r="D5202" s="55">
        <v>2026</v>
      </c>
      <c r="E5202" s="72">
        <v>1</v>
      </c>
      <c r="F5202" s="72" t="s">
        <v>75</v>
      </c>
      <c r="G5202" s="72" t="s">
        <v>77</v>
      </c>
      <c r="H5202" s="72" t="s">
        <v>78</v>
      </c>
      <c r="I5202" s="72" t="s">
        <v>42</v>
      </c>
      <c r="J5202" s="115">
        <v>435</v>
      </c>
      <c r="K5202" s="60">
        <f t="shared" si="124"/>
        <v>435</v>
      </c>
      <c r="L5202" s="60">
        <v>0</v>
      </c>
      <c r="M5202" s="72" t="s">
        <v>51</v>
      </c>
      <c r="N5202" s="60">
        <f t="shared" si="125"/>
        <v>435</v>
      </c>
      <c r="O5202" s="95">
        <v>46055</v>
      </c>
      <c r="P5202" s="125">
        <v>0</v>
      </c>
      <c r="R5202" t="str">
        <f t="shared" si="126"/>
        <v>Jan/26</v>
      </c>
    </row>
    <row r="5203" spans="1:33" ht="15.75" customHeight="1">
      <c r="B5203" s="95">
        <v>46052</v>
      </c>
      <c r="C5203" s="55" t="s">
        <v>19</v>
      </c>
      <c r="D5203" s="55">
        <v>2026</v>
      </c>
      <c r="E5203" s="72">
        <v>1</v>
      </c>
      <c r="F5203" s="72" t="s">
        <v>801</v>
      </c>
      <c r="G5203" s="72" t="s">
        <v>53</v>
      </c>
      <c r="H5203" s="72" t="s">
        <v>54</v>
      </c>
      <c r="I5203" s="72" t="s">
        <v>42</v>
      </c>
      <c r="J5203" s="115">
        <v>557.44000000000005</v>
      </c>
      <c r="K5203" s="60">
        <f t="shared" si="124"/>
        <v>557.44000000000005</v>
      </c>
      <c r="L5203" s="60">
        <v>0</v>
      </c>
      <c r="M5203" s="72" t="s">
        <v>43</v>
      </c>
      <c r="N5203" s="60">
        <f t="shared" si="125"/>
        <v>557.44000000000005</v>
      </c>
      <c r="O5203" s="95">
        <v>46052</v>
      </c>
      <c r="P5203" s="125">
        <v>0</v>
      </c>
      <c r="R5203" t="str">
        <f t="shared" si="126"/>
        <v>Jan/26</v>
      </c>
    </row>
    <row r="5204" spans="1:33" ht="15.75" customHeight="1">
      <c r="A5204" s="75"/>
      <c r="B5204" s="95">
        <v>46052</v>
      </c>
      <c r="C5204" s="55" t="s">
        <v>19</v>
      </c>
      <c r="D5204" s="55">
        <v>2026</v>
      </c>
      <c r="E5204" s="72">
        <v>1</v>
      </c>
      <c r="F5204" s="72" t="s">
        <v>1377</v>
      </c>
      <c r="G5204" s="72" t="s">
        <v>61</v>
      </c>
      <c r="H5204" s="72" t="s">
        <v>1016</v>
      </c>
      <c r="I5204" s="72" t="s">
        <v>42</v>
      </c>
      <c r="J5204" s="115">
        <v>322</v>
      </c>
      <c r="K5204" s="60">
        <f t="shared" si="124"/>
        <v>322</v>
      </c>
      <c r="L5204" s="60">
        <v>0</v>
      </c>
      <c r="M5204" s="72" t="s">
        <v>43</v>
      </c>
      <c r="N5204" s="60">
        <f t="shared" si="125"/>
        <v>322</v>
      </c>
      <c r="O5204" s="95">
        <v>46052</v>
      </c>
      <c r="P5204" s="125">
        <v>0</v>
      </c>
      <c r="Q5204" s="75"/>
      <c r="R5204" t="str">
        <f t="shared" si="126"/>
        <v>Jan/26</v>
      </c>
      <c r="S5204" s="75"/>
      <c r="T5204" s="75"/>
      <c r="U5204" s="75"/>
      <c r="V5204" s="75"/>
      <c r="W5204" s="75"/>
      <c r="X5204" s="75"/>
      <c r="Y5204" s="75"/>
      <c r="Z5204" s="75"/>
      <c r="AA5204" s="75"/>
      <c r="AB5204" s="75"/>
      <c r="AC5204" s="75"/>
      <c r="AD5204" s="75"/>
      <c r="AE5204" s="75"/>
      <c r="AF5204" s="75"/>
      <c r="AG5204" s="75"/>
    </row>
    <row r="5205" spans="1:33" ht="15.75" customHeight="1">
      <c r="A5205" s="75"/>
      <c r="B5205" s="95">
        <v>46052</v>
      </c>
      <c r="C5205" s="55" t="s">
        <v>19</v>
      </c>
      <c r="D5205" s="55">
        <v>2026</v>
      </c>
      <c r="E5205" s="72">
        <v>1</v>
      </c>
      <c r="F5205" s="72" t="s">
        <v>1378</v>
      </c>
      <c r="G5205" s="72" t="s">
        <v>61</v>
      </c>
      <c r="H5205" s="72" t="s">
        <v>353</v>
      </c>
      <c r="I5205" s="72" t="s">
        <v>42</v>
      </c>
      <c r="J5205" s="115">
        <v>95</v>
      </c>
      <c r="K5205" s="60">
        <f t="shared" si="124"/>
        <v>95</v>
      </c>
      <c r="L5205" s="60">
        <v>0</v>
      </c>
      <c r="M5205" s="72" t="s">
        <v>43</v>
      </c>
      <c r="N5205" s="60">
        <f t="shared" si="125"/>
        <v>95</v>
      </c>
      <c r="O5205" s="95">
        <v>46052</v>
      </c>
      <c r="P5205" s="125">
        <v>0</v>
      </c>
      <c r="Q5205" s="75"/>
      <c r="R5205" t="str">
        <f t="shared" si="126"/>
        <v>Jan/26</v>
      </c>
      <c r="S5205" s="75"/>
      <c r="T5205" s="75"/>
      <c r="U5205" s="75"/>
      <c r="V5205" s="75"/>
      <c r="W5205" s="75"/>
      <c r="X5205" s="75"/>
      <c r="Y5205" s="75"/>
      <c r="Z5205" s="75"/>
      <c r="AA5205" s="75"/>
      <c r="AB5205" s="75"/>
      <c r="AC5205" s="75"/>
      <c r="AD5205" s="75"/>
      <c r="AE5205" s="75"/>
      <c r="AF5205" s="75"/>
      <c r="AG5205" s="75"/>
    </row>
    <row r="5206" spans="1:33" ht="15.75" customHeight="1">
      <c r="A5206" s="75"/>
      <c r="B5206" s="54">
        <v>46054</v>
      </c>
      <c r="C5206" s="55" t="s">
        <v>106</v>
      </c>
      <c r="D5206" s="55">
        <v>2026</v>
      </c>
      <c r="E5206" s="56">
        <v>1</v>
      </c>
      <c r="F5206" s="51" t="s">
        <v>274</v>
      </c>
      <c r="G5206" s="45" t="s">
        <v>57</v>
      </c>
      <c r="H5206" s="51" t="s">
        <v>274</v>
      </c>
      <c r="I5206" s="46" t="s">
        <v>74</v>
      </c>
      <c r="J5206" s="66">
        <v>168.99</v>
      </c>
      <c r="K5206" s="60">
        <f t="shared" si="124"/>
        <v>168.99</v>
      </c>
      <c r="L5206" s="60">
        <v>0</v>
      </c>
      <c r="M5206" s="55"/>
      <c r="N5206" s="60">
        <f t="shared" ref="N5206:N5348" si="127">K5206</f>
        <v>168.99</v>
      </c>
      <c r="O5206" s="54"/>
      <c r="P5206" s="62"/>
      <c r="Q5206" s="75"/>
      <c r="R5206" t="str">
        <f t="shared" si="126"/>
        <v>Fev/26</v>
      </c>
      <c r="S5206" s="75"/>
      <c r="T5206" s="75"/>
      <c r="U5206" s="75"/>
      <c r="V5206" s="75"/>
      <c r="W5206" s="75"/>
      <c r="X5206" s="75"/>
      <c r="Y5206" s="75"/>
      <c r="Z5206" s="75"/>
      <c r="AA5206" s="75"/>
      <c r="AB5206" s="75"/>
      <c r="AC5206" s="75"/>
      <c r="AD5206" s="75"/>
      <c r="AE5206" s="75"/>
      <c r="AF5206" s="75"/>
      <c r="AG5206" s="75"/>
    </row>
    <row r="5207" spans="1:33" ht="15.75" customHeight="1">
      <c r="A5207" s="75"/>
      <c r="B5207" s="54">
        <v>46054</v>
      </c>
      <c r="C5207" s="55" t="s">
        <v>106</v>
      </c>
      <c r="D5207" s="55">
        <v>2026</v>
      </c>
      <c r="E5207" s="56">
        <v>1</v>
      </c>
      <c r="F5207" s="51" t="s">
        <v>707</v>
      </c>
      <c r="G5207" s="45" t="s">
        <v>107</v>
      </c>
      <c r="H5207" s="51" t="s">
        <v>212</v>
      </c>
      <c r="I5207" s="46" t="s">
        <v>74</v>
      </c>
      <c r="J5207" s="66">
        <v>8600</v>
      </c>
      <c r="K5207" s="60">
        <f t="shared" si="124"/>
        <v>8600</v>
      </c>
      <c r="L5207" s="60">
        <v>0</v>
      </c>
      <c r="M5207" s="55"/>
      <c r="N5207" s="60">
        <f t="shared" si="127"/>
        <v>8600</v>
      </c>
      <c r="O5207" s="54"/>
      <c r="P5207" s="62"/>
      <c r="Q5207" s="75"/>
      <c r="R5207" t="str">
        <f t="shared" si="126"/>
        <v>Fev/26</v>
      </c>
      <c r="S5207" s="75"/>
      <c r="T5207" s="75"/>
      <c r="U5207" s="75"/>
      <c r="V5207" s="75"/>
      <c r="W5207" s="75"/>
      <c r="X5207" s="75"/>
      <c r="Y5207" s="75"/>
      <c r="Z5207" s="75"/>
      <c r="AA5207" s="75"/>
      <c r="AB5207" s="75"/>
      <c r="AC5207" s="75"/>
      <c r="AD5207" s="75"/>
      <c r="AE5207" s="75"/>
      <c r="AF5207" s="75"/>
      <c r="AG5207" s="75"/>
    </row>
    <row r="5208" spans="1:33" ht="15.75" customHeight="1">
      <c r="A5208" s="75"/>
      <c r="B5208" s="54">
        <v>46054</v>
      </c>
      <c r="C5208" s="55" t="s">
        <v>106</v>
      </c>
      <c r="D5208" s="55">
        <v>2026</v>
      </c>
      <c r="E5208" s="56">
        <v>1</v>
      </c>
      <c r="F5208" s="51" t="s">
        <v>277</v>
      </c>
      <c r="G5208" s="45" t="s">
        <v>105</v>
      </c>
      <c r="H5208" s="45" t="s">
        <v>278</v>
      </c>
      <c r="I5208" s="46" t="s">
        <v>74</v>
      </c>
      <c r="J5208" s="47">
        <v>10000</v>
      </c>
      <c r="K5208" s="60">
        <f t="shared" si="124"/>
        <v>10000</v>
      </c>
      <c r="L5208" s="60">
        <v>0</v>
      </c>
      <c r="M5208" s="55"/>
      <c r="N5208" s="60">
        <f t="shared" si="127"/>
        <v>10000</v>
      </c>
      <c r="O5208" s="54"/>
      <c r="P5208" s="62"/>
      <c r="Q5208" s="75"/>
      <c r="R5208" t="str">
        <f t="shared" si="126"/>
        <v>Fev/26</v>
      </c>
      <c r="S5208" s="75"/>
      <c r="T5208" s="75"/>
      <c r="U5208" s="75"/>
      <c r="V5208" s="75"/>
      <c r="W5208" s="75"/>
      <c r="X5208" s="75"/>
      <c r="Y5208" s="75"/>
      <c r="Z5208" s="75"/>
      <c r="AA5208" s="75"/>
      <c r="AB5208" s="75"/>
      <c r="AC5208" s="75"/>
      <c r="AD5208" s="75"/>
      <c r="AE5208" s="75"/>
      <c r="AF5208" s="75"/>
      <c r="AG5208" s="75"/>
    </row>
    <row r="5209" spans="1:33" ht="15.75" customHeight="1">
      <c r="A5209" s="75"/>
      <c r="B5209" s="54">
        <v>46054</v>
      </c>
      <c r="C5209" s="55" t="s">
        <v>106</v>
      </c>
      <c r="D5209" s="55">
        <v>2026</v>
      </c>
      <c r="E5209" s="56">
        <v>1</v>
      </c>
      <c r="F5209" s="51" t="s">
        <v>279</v>
      </c>
      <c r="G5209" s="11" t="s">
        <v>104</v>
      </c>
      <c r="H5209" s="51" t="s">
        <v>278</v>
      </c>
      <c r="I5209" s="46" t="s">
        <v>74</v>
      </c>
      <c r="J5209" s="47">
        <v>3500</v>
      </c>
      <c r="K5209" s="60">
        <f t="shared" si="124"/>
        <v>3500</v>
      </c>
      <c r="L5209" s="60">
        <v>0</v>
      </c>
      <c r="M5209" s="55"/>
      <c r="N5209" s="60">
        <f t="shared" si="127"/>
        <v>3500</v>
      </c>
      <c r="O5209" s="54"/>
      <c r="P5209" s="62"/>
      <c r="Q5209" s="75"/>
      <c r="R5209" t="str">
        <f t="shared" si="126"/>
        <v>Fev/26</v>
      </c>
      <c r="S5209" s="75"/>
      <c r="T5209" s="75"/>
      <c r="U5209" s="75"/>
      <c r="V5209" s="75"/>
      <c r="W5209" s="75"/>
      <c r="X5209" s="75"/>
      <c r="Y5209" s="75"/>
      <c r="Z5209" s="75"/>
      <c r="AA5209" s="75"/>
      <c r="AB5209" s="75"/>
      <c r="AC5209" s="75"/>
      <c r="AD5209" s="75"/>
      <c r="AE5209" s="75"/>
      <c r="AF5209" s="75"/>
      <c r="AG5209" s="75"/>
    </row>
    <row r="5210" spans="1:33" ht="15.75" customHeight="1">
      <c r="A5210" s="75"/>
      <c r="B5210" s="54">
        <v>46054</v>
      </c>
      <c r="C5210" s="55" t="s">
        <v>106</v>
      </c>
      <c r="D5210" s="55">
        <v>2026</v>
      </c>
      <c r="E5210" s="56">
        <v>1</v>
      </c>
      <c r="F5210" s="51" t="s">
        <v>281</v>
      </c>
      <c r="G5210" s="11" t="s">
        <v>104</v>
      </c>
      <c r="H5210" s="51" t="s">
        <v>113</v>
      </c>
      <c r="I5210" s="46" t="s">
        <v>55</v>
      </c>
      <c r="J5210" s="66">
        <v>2350</v>
      </c>
      <c r="K5210" s="60">
        <f t="shared" si="124"/>
        <v>2350</v>
      </c>
      <c r="L5210" s="60">
        <v>0</v>
      </c>
      <c r="M5210" s="55"/>
      <c r="N5210" s="60">
        <f t="shared" si="127"/>
        <v>2350</v>
      </c>
      <c r="O5210" s="54"/>
      <c r="P5210" s="62"/>
      <c r="Q5210" s="75"/>
      <c r="R5210" t="str">
        <f t="shared" si="126"/>
        <v>Fev/26</v>
      </c>
      <c r="S5210" s="75"/>
      <c r="T5210" s="75"/>
      <c r="U5210" s="75"/>
      <c r="V5210" s="75"/>
      <c r="W5210" s="75"/>
      <c r="X5210" s="75"/>
      <c r="Y5210" s="75"/>
      <c r="Z5210" s="75"/>
      <c r="AA5210" s="75"/>
      <c r="AB5210" s="75"/>
      <c r="AC5210" s="75"/>
      <c r="AD5210" s="75"/>
      <c r="AE5210" s="75"/>
      <c r="AF5210" s="75"/>
      <c r="AG5210" s="75"/>
    </row>
    <row r="5211" spans="1:33" ht="15.75" customHeight="1">
      <c r="A5211" s="75"/>
      <c r="B5211" s="54">
        <v>46054</v>
      </c>
      <c r="C5211" s="55" t="s">
        <v>106</v>
      </c>
      <c r="D5211" s="55">
        <v>2026</v>
      </c>
      <c r="E5211" s="56">
        <v>1</v>
      </c>
      <c r="F5211" s="51" t="s">
        <v>282</v>
      </c>
      <c r="G5211" s="45" t="s">
        <v>104</v>
      </c>
      <c r="H5211" s="51" t="s">
        <v>113</v>
      </c>
      <c r="I5211" s="46" t="s">
        <v>55</v>
      </c>
      <c r="J5211" s="66">
        <v>2700</v>
      </c>
      <c r="K5211" s="60">
        <f t="shared" si="124"/>
        <v>2700</v>
      </c>
      <c r="L5211" s="60">
        <v>0</v>
      </c>
      <c r="M5211" s="55"/>
      <c r="N5211" s="60">
        <f t="shared" si="127"/>
        <v>2700</v>
      </c>
      <c r="O5211" s="54"/>
      <c r="P5211" s="62"/>
      <c r="Q5211" s="75"/>
      <c r="R5211" t="str">
        <f t="shared" si="126"/>
        <v>Fev/26</v>
      </c>
      <c r="S5211" s="75"/>
      <c r="T5211" s="75"/>
      <c r="U5211" s="75"/>
      <c r="V5211" s="75"/>
      <c r="W5211" s="75"/>
      <c r="X5211" s="75"/>
      <c r="Y5211" s="75"/>
      <c r="Z5211" s="75"/>
      <c r="AA5211" s="75"/>
      <c r="AB5211" s="75"/>
      <c r="AC5211" s="75"/>
      <c r="AD5211" s="75"/>
      <c r="AE5211" s="75"/>
      <c r="AF5211" s="75"/>
      <c r="AG5211" s="75"/>
    </row>
    <row r="5212" spans="1:33" ht="15.75" customHeight="1">
      <c r="A5212" s="75"/>
      <c r="B5212" s="54">
        <v>46054</v>
      </c>
      <c r="C5212" s="55" t="s">
        <v>106</v>
      </c>
      <c r="D5212" s="55">
        <v>2026</v>
      </c>
      <c r="E5212" s="56">
        <v>1</v>
      </c>
      <c r="F5212" s="51" t="s">
        <v>1107</v>
      </c>
      <c r="G5212" s="45" t="s">
        <v>104</v>
      </c>
      <c r="H5212" s="51" t="s">
        <v>116</v>
      </c>
      <c r="I5212" s="46" t="s">
        <v>55</v>
      </c>
      <c r="J5212" s="66">
        <v>2300</v>
      </c>
      <c r="K5212" s="60">
        <f t="shared" si="124"/>
        <v>2300</v>
      </c>
      <c r="L5212" s="60">
        <v>0</v>
      </c>
      <c r="M5212" s="55"/>
      <c r="N5212" s="60">
        <f t="shared" si="127"/>
        <v>2300</v>
      </c>
      <c r="O5212" s="54"/>
      <c r="P5212" s="62"/>
      <c r="Q5212" s="75"/>
      <c r="R5212" t="str">
        <f t="shared" si="126"/>
        <v>Fev/26</v>
      </c>
      <c r="S5212" s="75"/>
      <c r="T5212" s="75"/>
      <c r="U5212" s="75"/>
      <c r="V5212" s="75"/>
      <c r="W5212" s="75"/>
      <c r="X5212" s="75"/>
      <c r="Y5212" s="75"/>
      <c r="Z5212" s="75"/>
      <c r="AA5212" s="75"/>
      <c r="AB5212" s="75"/>
      <c r="AC5212" s="75"/>
      <c r="AD5212" s="75"/>
      <c r="AE5212" s="75"/>
      <c r="AF5212" s="75"/>
      <c r="AG5212" s="75"/>
    </row>
    <row r="5213" spans="1:33" ht="15.75" customHeight="1">
      <c r="A5213" s="75"/>
      <c r="B5213" s="54">
        <v>46054</v>
      </c>
      <c r="C5213" s="55" t="s">
        <v>106</v>
      </c>
      <c r="D5213" s="55">
        <v>2026</v>
      </c>
      <c r="E5213" s="56">
        <v>1</v>
      </c>
      <c r="F5213" s="45" t="s">
        <v>285</v>
      </c>
      <c r="G5213" s="45" t="s">
        <v>104</v>
      </c>
      <c r="H5213" s="51" t="s">
        <v>113</v>
      </c>
      <c r="I5213" s="46" t="s">
        <v>55</v>
      </c>
      <c r="J5213" s="66">
        <v>2300</v>
      </c>
      <c r="K5213" s="60">
        <f t="shared" si="124"/>
        <v>2300</v>
      </c>
      <c r="L5213" s="60">
        <v>0</v>
      </c>
      <c r="M5213" s="55"/>
      <c r="N5213" s="60">
        <f t="shared" si="127"/>
        <v>2300</v>
      </c>
      <c r="O5213" s="54"/>
      <c r="P5213" s="62"/>
      <c r="Q5213" s="75"/>
      <c r="R5213" t="str">
        <f t="shared" si="126"/>
        <v>Fev/26</v>
      </c>
      <c r="S5213" s="75"/>
      <c r="T5213" s="75"/>
      <c r="U5213" s="75"/>
      <c r="V5213" s="75"/>
      <c r="W5213" s="75"/>
      <c r="X5213" s="75"/>
      <c r="Y5213" s="75"/>
      <c r="Z5213" s="75"/>
      <c r="AA5213" s="75"/>
      <c r="AB5213" s="75"/>
      <c r="AC5213" s="75"/>
      <c r="AD5213" s="75"/>
      <c r="AE5213" s="75"/>
      <c r="AF5213" s="75"/>
      <c r="AG5213" s="75"/>
    </row>
    <row r="5214" spans="1:33" ht="15.75" customHeight="1">
      <c r="A5214" s="75"/>
      <c r="B5214" s="54">
        <v>46054</v>
      </c>
      <c r="C5214" s="55" t="s">
        <v>106</v>
      </c>
      <c r="D5214" s="55">
        <v>2026</v>
      </c>
      <c r="E5214" s="56">
        <v>1</v>
      </c>
      <c r="F5214" s="45" t="s">
        <v>708</v>
      </c>
      <c r="G5214" s="45" t="s">
        <v>104</v>
      </c>
      <c r="H5214" s="51" t="s">
        <v>113</v>
      </c>
      <c r="I5214" s="46" t="s">
        <v>55</v>
      </c>
      <c r="J5214" s="66">
        <v>2300</v>
      </c>
      <c r="K5214" s="60">
        <f t="shared" si="124"/>
        <v>2300</v>
      </c>
      <c r="L5214" s="60">
        <v>0</v>
      </c>
      <c r="M5214" s="55"/>
      <c r="N5214" s="60">
        <f t="shared" si="127"/>
        <v>2300</v>
      </c>
      <c r="O5214" s="54"/>
      <c r="P5214" s="62"/>
      <c r="Q5214" s="75"/>
      <c r="R5214" t="str">
        <f t="shared" si="126"/>
        <v>Fev/26</v>
      </c>
      <c r="S5214" s="75"/>
      <c r="T5214" s="75"/>
      <c r="U5214" s="75"/>
      <c r="V5214" s="75"/>
      <c r="W5214" s="75"/>
      <c r="X5214" s="75"/>
      <c r="Y5214" s="75"/>
      <c r="Z5214" s="75"/>
      <c r="AA5214" s="75"/>
      <c r="AB5214" s="75"/>
      <c r="AC5214" s="75"/>
      <c r="AD5214" s="75"/>
      <c r="AE5214" s="75"/>
      <c r="AF5214" s="75"/>
      <c r="AG5214" s="75"/>
    </row>
    <row r="5215" spans="1:33" ht="15.75" customHeight="1">
      <c r="A5215" s="75"/>
      <c r="B5215" s="54">
        <v>46054</v>
      </c>
      <c r="C5215" s="55" t="s">
        <v>106</v>
      </c>
      <c r="D5215" s="55">
        <v>2026</v>
      </c>
      <c r="E5215" s="56">
        <v>1</v>
      </c>
      <c r="F5215" s="57" t="s">
        <v>290</v>
      </c>
      <c r="G5215" s="58" t="s">
        <v>57</v>
      </c>
      <c r="H5215" s="57" t="s">
        <v>58</v>
      </c>
      <c r="I5215" s="59" t="s">
        <v>55</v>
      </c>
      <c r="J5215" s="60">
        <v>2100</v>
      </c>
      <c r="K5215" s="60">
        <f t="shared" si="124"/>
        <v>2100</v>
      </c>
      <c r="L5215" s="60">
        <v>0</v>
      </c>
      <c r="M5215" s="55"/>
      <c r="N5215" s="60">
        <f t="shared" si="127"/>
        <v>2100</v>
      </c>
      <c r="O5215" s="54"/>
      <c r="P5215" s="62"/>
      <c r="Q5215" s="75"/>
      <c r="R5215" t="str">
        <f t="shared" si="126"/>
        <v>Fev/26</v>
      </c>
      <c r="S5215" s="75"/>
      <c r="T5215" s="75"/>
      <c r="U5215" s="75"/>
      <c r="V5215" s="75"/>
      <c r="W5215" s="75"/>
      <c r="X5215" s="75"/>
      <c r="Y5215" s="75"/>
      <c r="Z5215" s="75"/>
      <c r="AA5215" s="75"/>
      <c r="AB5215" s="75"/>
      <c r="AC5215" s="75"/>
      <c r="AD5215" s="75"/>
      <c r="AE5215" s="75"/>
      <c r="AF5215" s="75"/>
      <c r="AG5215" s="75"/>
    </row>
    <row r="5216" spans="1:33" ht="15.75" customHeight="1">
      <c r="A5216" s="75"/>
      <c r="B5216" s="54">
        <v>46054</v>
      </c>
      <c r="C5216" s="55" t="s">
        <v>106</v>
      </c>
      <c r="D5216" s="55">
        <v>2026</v>
      </c>
      <c r="E5216" s="56">
        <v>1</v>
      </c>
      <c r="F5216" s="51" t="s">
        <v>101</v>
      </c>
      <c r="G5216" s="45" t="s">
        <v>101</v>
      </c>
      <c r="H5216" s="51" t="s">
        <v>293</v>
      </c>
      <c r="I5216" s="46" t="s">
        <v>55</v>
      </c>
      <c r="J5216" s="66">
        <v>8000</v>
      </c>
      <c r="K5216" s="60">
        <v>10000</v>
      </c>
      <c r="L5216" s="60">
        <v>0</v>
      </c>
      <c r="M5216" s="55"/>
      <c r="N5216" s="60">
        <f t="shared" si="127"/>
        <v>10000</v>
      </c>
      <c r="O5216" s="54"/>
      <c r="P5216" s="62"/>
      <c r="Q5216" s="75"/>
      <c r="R5216" t="str">
        <f t="shared" si="126"/>
        <v>Fev/26</v>
      </c>
      <c r="S5216" s="75"/>
      <c r="T5216" s="75"/>
      <c r="U5216" s="75"/>
      <c r="V5216" s="75"/>
      <c r="W5216" s="75"/>
      <c r="X5216" s="75"/>
      <c r="Y5216" s="75"/>
      <c r="Z5216" s="75"/>
      <c r="AA5216" s="75"/>
      <c r="AB5216" s="75"/>
      <c r="AC5216" s="75"/>
      <c r="AD5216" s="75"/>
      <c r="AE5216" s="75"/>
      <c r="AF5216" s="75"/>
      <c r="AG5216" s="75"/>
    </row>
    <row r="5217" spans="1:33" ht="15.75" customHeight="1">
      <c r="A5217" s="75"/>
      <c r="B5217" s="54">
        <v>46054</v>
      </c>
      <c r="C5217" s="55" t="s">
        <v>106</v>
      </c>
      <c r="D5217" s="55">
        <v>2026</v>
      </c>
      <c r="E5217" s="56">
        <v>1</v>
      </c>
      <c r="F5217" s="45" t="s">
        <v>48</v>
      </c>
      <c r="G5217" s="51" t="s">
        <v>49</v>
      </c>
      <c r="H5217" s="45" t="s">
        <v>50</v>
      </c>
      <c r="I5217" s="46" t="s">
        <v>55</v>
      </c>
      <c r="J5217" s="47">
        <v>18000</v>
      </c>
      <c r="K5217" s="60">
        <f t="shared" ref="K5217:K5234" si="128">E5217*J5217</f>
        <v>18000</v>
      </c>
      <c r="L5217" s="60">
        <v>0</v>
      </c>
      <c r="M5217" s="55"/>
      <c r="N5217" s="60">
        <f t="shared" si="127"/>
        <v>18000</v>
      </c>
      <c r="O5217" s="54"/>
      <c r="P5217" s="62"/>
      <c r="Q5217" s="75"/>
      <c r="R5217" t="str">
        <f t="shared" si="126"/>
        <v>Fev/26</v>
      </c>
      <c r="S5217" s="75"/>
      <c r="T5217" s="75"/>
      <c r="U5217" s="75"/>
      <c r="V5217" s="75"/>
      <c r="W5217" s="75"/>
      <c r="X5217" s="75"/>
      <c r="Y5217" s="75"/>
      <c r="Z5217" s="75"/>
      <c r="AA5217" s="75"/>
      <c r="AB5217" s="75"/>
      <c r="AC5217" s="75"/>
      <c r="AD5217" s="75"/>
      <c r="AE5217" s="75"/>
      <c r="AF5217" s="75"/>
      <c r="AG5217" s="75"/>
    </row>
    <row r="5218" spans="1:33" ht="15.75" customHeight="1">
      <c r="A5218" s="75"/>
      <c r="B5218" s="54">
        <v>46054</v>
      </c>
      <c r="C5218" s="55" t="s">
        <v>106</v>
      </c>
      <c r="D5218" s="55">
        <v>2026</v>
      </c>
      <c r="E5218" s="56">
        <v>1</v>
      </c>
      <c r="F5218" s="51" t="s">
        <v>370</v>
      </c>
      <c r="G5218" s="45" t="s">
        <v>57</v>
      </c>
      <c r="H5218" s="51" t="s">
        <v>371</v>
      </c>
      <c r="I5218" s="46" t="s">
        <v>74</v>
      </c>
      <c r="J5218" s="66">
        <v>400</v>
      </c>
      <c r="K5218" s="60">
        <f t="shared" si="128"/>
        <v>400</v>
      </c>
      <c r="L5218" s="60">
        <v>0</v>
      </c>
      <c r="M5218" s="55"/>
      <c r="N5218" s="60">
        <f t="shared" si="127"/>
        <v>400</v>
      </c>
      <c r="O5218" s="54"/>
      <c r="P5218" s="62"/>
      <c r="Q5218" s="75"/>
      <c r="R5218" t="str">
        <f t="shared" si="126"/>
        <v>Fev/26</v>
      </c>
      <c r="S5218" s="75"/>
      <c r="T5218" s="75"/>
      <c r="U5218" s="75"/>
      <c r="V5218" s="75"/>
      <c r="W5218" s="75"/>
      <c r="X5218" s="75"/>
      <c r="Y5218" s="75"/>
      <c r="Z5218" s="75"/>
      <c r="AA5218" s="75"/>
      <c r="AB5218" s="75"/>
      <c r="AC5218" s="75"/>
      <c r="AD5218" s="75"/>
      <c r="AE5218" s="75"/>
      <c r="AF5218" s="75"/>
      <c r="AG5218" s="75"/>
    </row>
    <row r="5219" spans="1:33" ht="15.75" customHeight="1">
      <c r="A5219" s="75"/>
      <c r="B5219" s="54">
        <v>46054</v>
      </c>
      <c r="C5219" s="55" t="s">
        <v>106</v>
      </c>
      <c r="D5219" s="55">
        <v>2026</v>
      </c>
      <c r="E5219" s="56">
        <v>1</v>
      </c>
      <c r="F5219" s="51" t="s">
        <v>217</v>
      </c>
      <c r="G5219" s="45" t="s">
        <v>57</v>
      </c>
      <c r="H5219" s="51" t="s">
        <v>617</v>
      </c>
      <c r="I5219" s="46" t="s">
        <v>74</v>
      </c>
      <c r="J5219" s="66">
        <v>240</v>
      </c>
      <c r="K5219" s="60">
        <f t="shared" si="128"/>
        <v>240</v>
      </c>
      <c r="L5219" s="60">
        <v>0</v>
      </c>
      <c r="M5219" s="55"/>
      <c r="N5219" s="60">
        <f t="shared" si="127"/>
        <v>240</v>
      </c>
      <c r="O5219" s="54"/>
      <c r="P5219" s="62"/>
      <c r="Q5219" s="75"/>
      <c r="R5219" t="str">
        <f t="shared" si="126"/>
        <v>Fev/26</v>
      </c>
      <c r="S5219" s="75"/>
      <c r="T5219" s="75"/>
      <c r="U5219" s="75"/>
      <c r="V5219" s="75"/>
      <c r="W5219" s="75"/>
      <c r="X5219" s="75"/>
      <c r="Y5219" s="75"/>
      <c r="Z5219" s="75"/>
      <c r="AA5219" s="75"/>
      <c r="AB5219" s="75"/>
      <c r="AC5219" s="75"/>
      <c r="AD5219" s="75"/>
      <c r="AE5219" s="75"/>
      <c r="AF5219" s="75"/>
      <c r="AG5219" s="75"/>
    </row>
    <row r="5220" spans="1:33" ht="15.75" customHeight="1">
      <c r="A5220" s="75"/>
      <c r="B5220" s="54">
        <v>46054</v>
      </c>
      <c r="C5220" s="55" t="s">
        <v>106</v>
      </c>
      <c r="D5220" s="55">
        <v>2026</v>
      </c>
      <c r="E5220" s="56">
        <v>1</v>
      </c>
      <c r="F5220" s="45" t="s">
        <v>73</v>
      </c>
      <c r="G5220" s="45" t="s">
        <v>40</v>
      </c>
      <c r="H5220" s="45" t="s">
        <v>73</v>
      </c>
      <c r="I5220" s="46" t="s">
        <v>74</v>
      </c>
      <c r="J5220" s="47">
        <v>528</v>
      </c>
      <c r="K5220" s="60">
        <f t="shared" si="128"/>
        <v>528</v>
      </c>
      <c r="L5220" s="60">
        <v>0</v>
      </c>
      <c r="M5220" s="55"/>
      <c r="N5220" s="60">
        <f t="shared" si="127"/>
        <v>528</v>
      </c>
      <c r="O5220" s="54"/>
      <c r="P5220" s="62"/>
      <c r="Q5220" s="75"/>
      <c r="R5220" t="str">
        <f t="shared" si="126"/>
        <v>Fev/26</v>
      </c>
      <c r="S5220" s="75"/>
      <c r="T5220" s="75"/>
      <c r="U5220" s="75"/>
      <c r="V5220" s="75"/>
      <c r="W5220" s="75"/>
      <c r="X5220" s="75"/>
      <c r="Y5220" s="75"/>
      <c r="Z5220" s="75"/>
      <c r="AA5220" s="75"/>
      <c r="AB5220" s="75"/>
      <c r="AC5220" s="75"/>
      <c r="AD5220" s="75"/>
      <c r="AE5220" s="75"/>
      <c r="AF5220" s="75"/>
      <c r="AG5220" s="75"/>
    </row>
    <row r="5221" spans="1:33" ht="15.75" customHeight="1">
      <c r="A5221" s="75"/>
      <c r="B5221" s="54">
        <v>46054</v>
      </c>
      <c r="C5221" s="55" t="s">
        <v>106</v>
      </c>
      <c r="D5221" s="55">
        <v>2026</v>
      </c>
      <c r="E5221" s="56">
        <v>1</v>
      </c>
      <c r="F5221" s="45" t="s">
        <v>162</v>
      </c>
      <c r="G5221" s="45" t="s">
        <v>57</v>
      </c>
      <c r="H5221" s="45" t="s">
        <v>163</v>
      </c>
      <c r="I5221" s="46" t="s">
        <v>74</v>
      </c>
      <c r="J5221" s="47">
        <v>1050</v>
      </c>
      <c r="K5221" s="60">
        <f t="shared" si="128"/>
        <v>1050</v>
      </c>
      <c r="L5221" s="60">
        <v>0</v>
      </c>
      <c r="M5221" s="55"/>
      <c r="N5221" s="60">
        <f t="shared" si="127"/>
        <v>1050</v>
      </c>
      <c r="O5221" s="54"/>
      <c r="P5221" s="62"/>
      <c r="Q5221" s="75"/>
      <c r="R5221" t="str">
        <f t="shared" si="126"/>
        <v>Fev/26</v>
      </c>
      <c r="S5221" s="75"/>
      <c r="T5221" s="75"/>
      <c r="U5221" s="75"/>
      <c r="V5221" s="75"/>
      <c r="W5221" s="75"/>
      <c r="X5221" s="75"/>
      <c r="Y5221" s="75"/>
      <c r="Z5221" s="75"/>
      <c r="AA5221" s="75"/>
      <c r="AB5221" s="75"/>
      <c r="AC5221" s="75"/>
      <c r="AD5221" s="75"/>
      <c r="AE5221" s="75"/>
      <c r="AF5221" s="75"/>
      <c r="AG5221" s="75"/>
    </row>
    <row r="5222" spans="1:33" ht="15.75" customHeight="1">
      <c r="A5222" s="75"/>
      <c r="B5222" s="54">
        <v>46054</v>
      </c>
      <c r="C5222" s="55" t="s">
        <v>106</v>
      </c>
      <c r="D5222" s="55">
        <v>2026</v>
      </c>
      <c r="E5222" s="56">
        <v>1</v>
      </c>
      <c r="F5222" s="51" t="s">
        <v>709</v>
      </c>
      <c r="G5222" s="45" t="s">
        <v>104</v>
      </c>
      <c r="H5222" s="45" t="s">
        <v>116</v>
      </c>
      <c r="I5222" s="46" t="s">
        <v>74</v>
      </c>
      <c r="J5222" s="47">
        <v>2640</v>
      </c>
      <c r="K5222" s="60">
        <f t="shared" si="128"/>
        <v>2640</v>
      </c>
      <c r="L5222" s="60">
        <v>0</v>
      </c>
      <c r="M5222" s="55"/>
      <c r="N5222" s="60">
        <f t="shared" si="127"/>
        <v>2640</v>
      </c>
      <c r="O5222" s="54"/>
      <c r="P5222" s="62"/>
      <c r="Q5222" s="75"/>
      <c r="R5222" t="str">
        <f t="shared" si="126"/>
        <v>Fev/26</v>
      </c>
      <c r="S5222" s="75"/>
      <c r="T5222" s="75"/>
      <c r="U5222" s="75"/>
      <c r="V5222" s="75"/>
      <c r="W5222" s="75"/>
      <c r="X5222" s="75"/>
      <c r="Y5222" s="75"/>
      <c r="Z5222" s="75"/>
      <c r="AA5222" s="75"/>
      <c r="AB5222" s="75"/>
      <c r="AC5222" s="75"/>
      <c r="AD5222" s="75"/>
      <c r="AE5222" s="75"/>
      <c r="AF5222" s="75"/>
      <c r="AG5222" s="75"/>
    </row>
    <row r="5223" spans="1:33" ht="15.75" customHeight="1">
      <c r="A5223" s="75"/>
      <c r="B5223" s="54">
        <v>46054</v>
      </c>
      <c r="C5223" s="55" t="s">
        <v>106</v>
      </c>
      <c r="D5223" s="55">
        <v>2026</v>
      </c>
      <c r="E5223" s="56">
        <v>1</v>
      </c>
      <c r="F5223" s="45" t="s">
        <v>472</v>
      </c>
      <c r="G5223" s="45" t="s">
        <v>104</v>
      </c>
      <c r="H5223" s="45" t="s">
        <v>50</v>
      </c>
      <c r="I5223" s="46" t="s">
        <v>74</v>
      </c>
      <c r="J5223" s="47">
        <v>80</v>
      </c>
      <c r="K5223" s="60">
        <f t="shared" si="128"/>
        <v>80</v>
      </c>
      <c r="L5223" s="60">
        <v>0</v>
      </c>
      <c r="M5223" s="55"/>
      <c r="N5223" s="60">
        <f t="shared" si="127"/>
        <v>80</v>
      </c>
      <c r="O5223" s="54"/>
      <c r="P5223" s="62"/>
      <c r="Q5223" s="75"/>
      <c r="R5223" t="str">
        <f t="shared" si="126"/>
        <v>Fev/26</v>
      </c>
      <c r="S5223" s="75"/>
      <c r="T5223" s="75"/>
      <c r="U5223" s="75"/>
      <c r="V5223" s="75"/>
      <c r="W5223" s="75"/>
      <c r="X5223" s="75"/>
      <c r="Y5223" s="75"/>
      <c r="Z5223" s="75"/>
      <c r="AA5223" s="75"/>
      <c r="AB5223" s="75"/>
      <c r="AC5223" s="75"/>
      <c r="AD5223" s="75"/>
      <c r="AE5223" s="75"/>
      <c r="AF5223" s="75"/>
      <c r="AG5223" s="75"/>
    </row>
    <row r="5224" spans="1:33" ht="15.75" customHeight="1">
      <c r="A5224" s="75"/>
      <c r="B5224" s="54">
        <v>46054</v>
      </c>
      <c r="C5224" s="55" t="s">
        <v>106</v>
      </c>
      <c r="D5224" s="55">
        <v>2026</v>
      </c>
      <c r="E5224" s="56">
        <v>1</v>
      </c>
      <c r="F5224" s="45" t="s">
        <v>474</v>
      </c>
      <c r="G5224" s="45" t="s">
        <v>104</v>
      </c>
      <c r="H5224" s="45" t="s">
        <v>50</v>
      </c>
      <c r="I5224" s="46" t="s">
        <v>74</v>
      </c>
      <c r="J5224" s="47">
        <v>80</v>
      </c>
      <c r="K5224" s="60">
        <f t="shared" si="128"/>
        <v>80</v>
      </c>
      <c r="L5224" s="60">
        <v>0</v>
      </c>
      <c r="M5224" s="55"/>
      <c r="N5224" s="60">
        <f t="shared" si="127"/>
        <v>80</v>
      </c>
      <c r="O5224" s="54"/>
      <c r="P5224" s="62"/>
      <c r="Q5224" s="75"/>
      <c r="R5224" t="str">
        <f t="shared" si="126"/>
        <v>Fev/26</v>
      </c>
      <c r="S5224" s="75"/>
      <c r="T5224" s="75"/>
      <c r="U5224" s="75"/>
      <c r="V5224" s="75"/>
      <c r="W5224" s="75"/>
      <c r="X5224" s="75"/>
      <c r="Y5224" s="75"/>
      <c r="Z5224" s="75"/>
      <c r="AA5224" s="75"/>
      <c r="AB5224" s="75"/>
      <c r="AC5224" s="75"/>
      <c r="AD5224" s="75"/>
      <c r="AE5224" s="75"/>
      <c r="AF5224" s="75"/>
      <c r="AG5224" s="75"/>
    </row>
    <row r="5225" spans="1:33" ht="15.75" customHeight="1">
      <c r="A5225" s="75"/>
      <c r="B5225" s="54">
        <v>46054</v>
      </c>
      <c r="C5225" s="55" t="s">
        <v>106</v>
      </c>
      <c r="D5225" s="55">
        <v>2026</v>
      </c>
      <c r="E5225" s="56">
        <v>1</v>
      </c>
      <c r="F5225" s="57" t="s">
        <v>476</v>
      </c>
      <c r="G5225" s="57" t="s">
        <v>61</v>
      </c>
      <c r="H5225" s="57" t="s">
        <v>335</v>
      </c>
      <c r="I5225" s="59" t="s">
        <v>74</v>
      </c>
      <c r="J5225" s="60">
        <v>200</v>
      </c>
      <c r="K5225" s="60">
        <f t="shared" si="128"/>
        <v>200</v>
      </c>
      <c r="L5225" s="60">
        <v>0</v>
      </c>
      <c r="M5225" s="55"/>
      <c r="N5225" s="60">
        <f t="shared" si="127"/>
        <v>200</v>
      </c>
      <c r="O5225" s="54"/>
      <c r="P5225" s="62"/>
      <c r="Q5225" s="75"/>
      <c r="R5225" t="str">
        <f t="shared" si="126"/>
        <v>Fev/26</v>
      </c>
      <c r="S5225" s="75"/>
      <c r="T5225" s="75"/>
      <c r="U5225" s="75"/>
      <c r="V5225" s="75"/>
      <c r="W5225" s="75"/>
      <c r="X5225" s="75"/>
      <c r="Y5225" s="75"/>
      <c r="Z5225" s="75"/>
      <c r="AA5225" s="75"/>
      <c r="AB5225" s="75"/>
      <c r="AC5225" s="75"/>
      <c r="AD5225" s="75"/>
      <c r="AE5225" s="75"/>
      <c r="AF5225" s="75"/>
      <c r="AG5225" s="75"/>
    </row>
    <row r="5226" spans="1:33" ht="15.75" customHeight="1">
      <c r="A5226" s="75"/>
      <c r="B5226" s="54">
        <v>46054</v>
      </c>
      <c r="C5226" s="55" t="s">
        <v>106</v>
      </c>
      <c r="D5226" s="55">
        <v>2026</v>
      </c>
      <c r="E5226" s="56">
        <v>1</v>
      </c>
      <c r="F5226" s="45" t="s">
        <v>63</v>
      </c>
      <c r="G5226" s="45" t="s">
        <v>49</v>
      </c>
      <c r="H5226" s="45" t="s">
        <v>50</v>
      </c>
      <c r="I5226" s="46" t="s">
        <v>55</v>
      </c>
      <c r="J5226" s="47">
        <v>1100</v>
      </c>
      <c r="K5226" s="60">
        <f t="shared" si="128"/>
        <v>1100</v>
      </c>
      <c r="L5226" s="60">
        <v>0</v>
      </c>
      <c r="M5226" s="55"/>
      <c r="N5226" s="60">
        <f t="shared" si="127"/>
        <v>1100</v>
      </c>
      <c r="O5226" s="54"/>
      <c r="P5226" s="62"/>
      <c r="Q5226" s="75"/>
      <c r="R5226" t="str">
        <f t="shared" si="126"/>
        <v>Fev/26</v>
      </c>
      <c r="S5226" s="75"/>
      <c r="T5226" s="75"/>
      <c r="U5226" s="75"/>
      <c r="V5226" s="75"/>
      <c r="W5226" s="75"/>
      <c r="X5226" s="75"/>
      <c r="Y5226" s="75"/>
      <c r="Z5226" s="75"/>
      <c r="AA5226" s="75"/>
      <c r="AB5226" s="75"/>
      <c r="AC5226" s="75"/>
      <c r="AD5226" s="75"/>
      <c r="AE5226" s="75"/>
      <c r="AF5226" s="75"/>
      <c r="AG5226" s="75"/>
    </row>
    <row r="5227" spans="1:33" ht="15.75" customHeight="1">
      <c r="A5227" s="75"/>
      <c r="B5227" s="54">
        <v>46054</v>
      </c>
      <c r="C5227" s="55" t="s">
        <v>106</v>
      </c>
      <c r="D5227" s="55">
        <v>2026</v>
      </c>
      <c r="E5227" s="56">
        <v>1</v>
      </c>
      <c r="F5227" s="58" t="s">
        <v>59</v>
      </c>
      <c r="G5227" s="57" t="s">
        <v>49</v>
      </c>
      <c r="H5227" s="58" t="s">
        <v>59</v>
      </c>
      <c r="I5227" s="59" t="s">
        <v>55</v>
      </c>
      <c r="J5227" s="96">
        <v>1000</v>
      </c>
      <c r="K5227" s="60">
        <f t="shared" si="128"/>
        <v>1000</v>
      </c>
      <c r="L5227" s="60">
        <v>0</v>
      </c>
      <c r="M5227" s="55"/>
      <c r="N5227" s="60">
        <f t="shared" si="127"/>
        <v>1000</v>
      </c>
      <c r="O5227" s="54"/>
      <c r="P5227" s="62"/>
      <c r="Q5227" s="75"/>
      <c r="R5227" t="str">
        <f t="shared" si="126"/>
        <v>Fev/26</v>
      </c>
      <c r="S5227" s="75"/>
      <c r="T5227" s="75"/>
      <c r="U5227" s="75"/>
      <c r="V5227" s="75"/>
      <c r="W5227" s="75"/>
      <c r="X5227" s="75"/>
      <c r="Y5227" s="75"/>
      <c r="Z5227" s="75"/>
      <c r="AA5227" s="75"/>
      <c r="AB5227" s="75"/>
      <c r="AC5227" s="75"/>
      <c r="AD5227" s="75"/>
      <c r="AE5227" s="75"/>
      <c r="AF5227" s="75"/>
      <c r="AG5227" s="75"/>
    </row>
    <row r="5228" spans="1:33" ht="15.75" customHeight="1">
      <c r="A5228" s="75"/>
      <c r="B5228" s="54">
        <v>46054</v>
      </c>
      <c r="C5228" s="55" t="s">
        <v>106</v>
      </c>
      <c r="D5228" s="55">
        <v>2026</v>
      </c>
      <c r="E5228" s="56">
        <v>1</v>
      </c>
      <c r="F5228" s="45" t="s">
        <v>273</v>
      </c>
      <c r="G5228" s="45" t="s">
        <v>53</v>
      </c>
      <c r="H5228" s="45" t="s">
        <v>466</v>
      </c>
      <c r="I5228" s="46" t="s">
        <v>74</v>
      </c>
      <c r="J5228" s="47">
        <v>800</v>
      </c>
      <c r="K5228" s="60">
        <f t="shared" si="128"/>
        <v>800</v>
      </c>
      <c r="L5228" s="60">
        <v>0</v>
      </c>
      <c r="M5228" s="55"/>
      <c r="N5228" s="60">
        <f t="shared" si="127"/>
        <v>800</v>
      </c>
      <c r="O5228" s="54"/>
      <c r="P5228" s="62"/>
      <c r="Q5228" s="75"/>
      <c r="R5228" t="str">
        <f t="shared" si="126"/>
        <v>Fev/26</v>
      </c>
      <c r="S5228" s="75"/>
      <c r="T5228" s="75"/>
      <c r="U5228" s="75"/>
      <c r="V5228" s="75"/>
      <c r="W5228" s="75"/>
      <c r="X5228" s="75"/>
      <c r="Y5228" s="75"/>
      <c r="Z5228" s="75"/>
      <c r="AA5228" s="75"/>
      <c r="AB5228" s="75"/>
      <c r="AC5228" s="75"/>
      <c r="AD5228" s="75"/>
      <c r="AE5228" s="75"/>
      <c r="AF5228" s="75"/>
      <c r="AG5228" s="75"/>
    </row>
    <row r="5229" spans="1:33" ht="15.75" customHeight="1">
      <c r="A5229" s="75"/>
      <c r="B5229" s="54">
        <v>46054</v>
      </c>
      <c r="C5229" s="55" t="s">
        <v>106</v>
      </c>
      <c r="D5229" s="55">
        <v>2026</v>
      </c>
      <c r="E5229" s="56">
        <v>1</v>
      </c>
      <c r="F5229" s="57" t="s">
        <v>619</v>
      </c>
      <c r="G5229" s="57" t="s">
        <v>109</v>
      </c>
      <c r="H5229" s="58" t="s">
        <v>1108</v>
      </c>
      <c r="I5229" s="59" t="s">
        <v>55</v>
      </c>
      <c r="J5229" s="96">
        <v>2000</v>
      </c>
      <c r="K5229" s="60">
        <f t="shared" si="128"/>
        <v>2000</v>
      </c>
      <c r="L5229" s="60">
        <v>0</v>
      </c>
      <c r="M5229" s="55"/>
      <c r="N5229" s="60">
        <f t="shared" si="127"/>
        <v>2000</v>
      </c>
      <c r="O5229" s="54"/>
      <c r="P5229" s="62"/>
      <c r="Q5229" s="75"/>
      <c r="R5229" t="str">
        <f t="shared" si="126"/>
        <v>Fev/26</v>
      </c>
      <c r="S5229" s="75"/>
      <c r="T5229" s="75"/>
      <c r="U5229" s="75"/>
      <c r="V5229" s="75"/>
      <c r="W5229" s="75"/>
      <c r="X5229" s="75"/>
      <c r="Y5229" s="75"/>
      <c r="Z5229" s="75"/>
      <c r="AA5229" s="75"/>
      <c r="AB5229" s="75"/>
      <c r="AC5229" s="75"/>
      <c r="AD5229" s="75"/>
      <c r="AE5229" s="75"/>
      <c r="AF5229" s="75"/>
      <c r="AG5229" s="75"/>
    </row>
    <row r="5230" spans="1:33" ht="15.75" customHeight="1">
      <c r="A5230" s="75"/>
      <c r="B5230" s="54">
        <v>46054</v>
      </c>
      <c r="C5230" s="55" t="s">
        <v>106</v>
      </c>
      <c r="D5230" s="55">
        <v>2026</v>
      </c>
      <c r="E5230" s="56">
        <v>1</v>
      </c>
      <c r="F5230" s="57" t="s">
        <v>809</v>
      </c>
      <c r="G5230" s="57" t="s">
        <v>108</v>
      </c>
      <c r="H5230" s="57" t="s">
        <v>529</v>
      </c>
      <c r="I5230" s="59" t="s">
        <v>55</v>
      </c>
      <c r="J5230" s="60">
        <v>500</v>
      </c>
      <c r="K5230" s="60">
        <f t="shared" si="128"/>
        <v>500</v>
      </c>
      <c r="L5230" s="60">
        <v>0</v>
      </c>
      <c r="M5230" s="55"/>
      <c r="N5230" s="60">
        <f t="shared" si="127"/>
        <v>500</v>
      </c>
      <c r="O5230" s="54"/>
      <c r="P5230" s="62"/>
      <c r="Q5230" s="75"/>
      <c r="R5230" t="str">
        <f t="shared" si="126"/>
        <v>Fev/26</v>
      </c>
      <c r="S5230" s="75"/>
      <c r="T5230" s="75"/>
      <c r="U5230" s="75"/>
      <c r="V5230" s="75"/>
      <c r="W5230" s="75"/>
      <c r="X5230" s="75"/>
      <c r="Y5230" s="75"/>
      <c r="Z5230" s="75"/>
      <c r="AA5230" s="75"/>
      <c r="AB5230" s="75"/>
      <c r="AC5230" s="75"/>
      <c r="AD5230" s="75"/>
      <c r="AE5230" s="75"/>
      <c r="AF5230" s="75"/>
      <c r="AG5230" s="75"/>
    </row>
    <row r="5231" spans="1:33" ht="15.75" customHeight="1">
      <c r="A5231" s="75"/>
      <c r="B5231" s="54">
        <v>46054</v>
      </c>
      <c r="C5231" s="55" t="s">
        <v>106</v>
      </c>
      <c r="D5231" s="55">
        <v>2026</v>
      </c>
      <c r="E5231" s="56">
        <v>1</v>
      </c>
      <c r="F5231" s="57" t="s">
        <v>126</v>
      </c>
      <c r="G5231" s="58" t="s">
        <v>104</v>
      </c>
      <c r="H5231" s="57" t="s">
        <v>423</v>
      </c>
      <c r="I5231" s="59" t="s">
        <v>55</v>
      </c>
      <c r="J5231" s="60">
        <v>3700</v>
      </c>
      <c r="K5231" s="60">
        <f t="shared" si="128"/>
        <v>3700</v>
      </c>
      <c r="L5231" s="60">
        <v>0</v>
      </c>
      <c r="M5231" s="55"/>
      <c r="N5231" s="60">
        <f t="shared" si="127"/>
        <v>3700</v>
      </c>
      <c r="O5231" s="54"/>
      <c r="P5231" s="62"/>
      <c r="Q5231" s="75"/>
      <c r="R5231" t="str">
        <f t="shared" si="126"/>
        <v>Fev/26</v>
      </c>
      <c r="S5231" s="75"/>
      <c r="T5231" s="75"/>
      <c r="U5231" s="75"/>
      <c r="V5231" s="75"/>
      <c r="W5231" s="75"/>
      <c r="X5231" s="75"/>
      <c r="Y5231" s="75"/>
      <c r="Z5231" s="75"/>
      <c r="AA5231" s="75"/>
      <c r="AB5231" s="75"/>
      <c r="AC5231" s="75"/>
      <c r="AD5231" s="75"/>
      <c r="AE5231" s="75"/>
      <c r="AF5231" s="75"/>
      <c r="AG5231" s="75"/>
    </row>
    <row r="5232" spans="1:33" ht="15.75" customHeight="1">
      <c r="A5232" s="75"/>
      <c r="B5232" s="54">
        <v>46054</v>
      </c>
      <c r="C5232" s="55" t="s">
        <v>106</v>
      </c>
      <c r="D5232" s="55">
        <v>2026</v>
      </c>
      <c r="E5232" s="56">
        <v>1</v>
      </c>
      <c r="F5232" s="57" t="s">
        <v>619</v>
      </c>
      <c r="G5232" s="57" t="s">
        <v>109</v>
      </c>
      <c r="H5232" s="57" t="s">
        <v>289</v>
      </c>
      <c r="I5232" s="59" t="s">
        <v>74</v>
      </c>
      <c r="J5232" s="60">
        <v>192.5</v>
      </c>
      <c r="K5232" s="60">
        <f t="shared" si="128"/>
        <v>192.5</v>
      </c>
      <c r="L5232" s="60">
        <v>0</v>
      </c>
      <c r="M5232" s="55"/>
      <c r="N5232" s="60">
        <f t="shared" si="127"/>
        <v>192.5</v>
      </c>
      <c r="O5232" s="54"/>
      <c r="P5232" s="62"/>
      <c r="Q5232" s="75"/>
      <c r="R5232" t="str">
        <f t="shared" si="126"/>
        <v>Fev/26</v>
      </c>
      <c r="S5232" s="75"/>
      <c r="T5232" s="75"/>
      <c r="U5232" s="75"/>
      <c r="V5232" s="75"/>
      <c r="W5232" s="75"/>
      <c r="X5232" s="75"/>
      <c r="Y5232" s="75"/>
      <c r="Z5232" s="75"/>
      <c r="AA5232" s="75"/>
      <c r="AB5232" s="75"/>
      <c r="AC5232" s="75"/>
      <c r="AD5232" s="75"/>
      <c r="AE5232" s="75"/>
      <c r="AF5232" s="75"/>
      <c r="AG5232" s="75"/>
    </row>
    <row r="5233" spans="1:33" ht="15.75" customHeight="1">
      <c r="A5233" s="75"/>
      <c r="B5233" s="54">
        <v>46054</v>
      </c>
      <c r="C5233" s="55" t="s">
        <v>106</v>
      </c>
      <c r="D5233" s="55">
        <v>2026</v>
      </c>
      <c r="E5233" s="56">
        <v>1</v>
      </c>
      <c r="F5233" s="58" t="s">
        <v>1019</v>
      </c>
      <c r="G5233" s="57" t="s">
        <v>57</v>
      </c>
      <c r="H5233" s="58" t="s">
        <v>1020</v>
      </c>
      <c r="I5233" s="59" t="s">
        <v>74</v>
      </c>
      <c r="J5233" s="96">
        <v>376.72</v>
      </c>
      <c r="K5233" s="60">
        <f t="shared" si="128"/>
        <v>376.72</v>
      </c>
      <c r="L5233" s="60">
        <v>0</v>
      </c>
      <c r="M5233" s="55"/>
      <c r="N5233" s="60">
        <f t="shared" si="127"/>
        <v>376.72</v>
      </c>
      <c r="O5233" s="54"/>
      <c r="P5233" s="62"/>
      <c r="Q5233" s="75"/>
      <c r="R5233" t="str">
        <f t="shared" si="126"/>
        <v>Fev/26</v>
      </c>
      <c r="S5233" s="75"/>
      <c r="T5233" s="75"/>
      <c r="U5233" s="75"/>
      <c r="V5233" s="75"/>
      <c r="W5233" s="75"/>
      <c r="X5233" s="75"/>
      <c r="Y5233" s="75"/>
      <c r="Z5233" s="75"/>
      <c r="AA5233" s="75"/>
      <c r="AB5233" s="75"/>
      <c r="AC5233" s="75"/>
      <c r="AD5233" s="75"/>
      <c r="AE5233" s="75"/>
      <c r="AF5233" s="75"/>
      <c r="AG5233" s="75"/>
    </row>
    <row r="5234" spans="1:33" ht="15.75" customHeight="1">
      <c r="A5234" s="75"/>
      <c r="B5234" s="54">
        <v>46054</v>
      </c>
      <c r="C5234" s="55" t="s">
        <v>106</v>
      </c>
      <c r="D5234" s="55">
        <v>2026</v>
      </c>
      <c r="E5234" s="56">
        <v>1</v>
      </c>
      <c r="F5234" s="58" t="s">
        <v>1044</v>
      </c>
      <c r="G5234" s="57" t="s">
        <v>104</v>
      </c>
      <c r="H5234" s="58" t="s">
        <v>1045</v>
      </c>
      <c r="I5234" s="59" t="s">
        <v>74</v>
      </c>
      <c r="J5234" s="96">
        <v>40</v>
      </c>
      <c r="K5234" s="60">
        <f t="shared" si="128"/>
        <v>40</v>
      </c>
      <c r="L5234" s="60">
        <v>0</v>
      </c>
      <c r="M5234" s="55"/>
      <c r="N5234" s="60">
        <f t="shared" si="127"/>
        <v>40</v>
      </c>
      <c r="O5234" s="54"/>
      <c r="P5234" s="62"/>
      <c r="Q5234" s="75"/>
      <c r="R5234" t="str">
        <f t="shared" si="126"/>
        <v>Fev/26</v>
      </c>
      <c r="S5234" s="75"/>
      <c r="T5234" s="75"/>
      <c r="U5234" s="75"/>
      <c r="V5234" s="75"/>
      <c r="W5234" s="75"/>
      <c r="X5234" s="75"/>
      <c r="Y5234" s="75"/>
      <c r="Z5234" s="75"/>
      <c r="AA5234" s="75"/>
      <c r="AB5234" s="75"/>
      <c r="AC5234" s="75"/>
      <c r="AD5234" s="75"/>
      <c r="AE5234" s="75"/>
      <c r="AF5234" s="75"/>
      <c r="AG5234" s="75"/>
    </row>
    <row r="5235" spans="1:33" ht="15.75" customHeight="1">
      <c r="A5235" s="75"/>
      <c r="B5235" s="54">
        <v>46054</v>
      </c>
      <c r="C5235" s="55" t="s">
        <v>106</v>
      </c>
      <c r="D5235" s="55">
        <v>2026</v>
      </c>
      <c r="E5235" s="56">
        <v>1</v>
      </c>
      <c r="F5235" s="58" t="s">
        <v>1148</v>
      </c>
      <c r="G5235" s="57" t="s">
        <v>57</v>
      </c>
      <c r="H5235" s="58" t="s">
        <v>295</v>
      </c>
      <c r="I5235" s="59" t="s">
        <v>55</v>
      </c>
      <c r="J5235" s="96">
        <v>1600</v>
      </c>
      <c r="K5235" s="60">
        <v>1600</v>
      </c>
      <c r="L5235" s="60">
        <v>0</v>
      </c>
      <c r="M5235" s="55"/>
      <c r="N5235" s="60">
        <f t="shared" si="127"/>
        <v>1600</v>
      </c>
      <c r="O5235" s="54"/>
      <c r="P5235" s="62"/>
      <c r="Q5235" s="75"/>
      <c r="R5235" t="str">
        <f t="shared" si="126"/>
        <v>Fev/26</v>
      </c>
      <c r="S5235" s="75"/>
      <c r="T5235" s="75"/>
      <c r="U5235" s="75"/>
      <c r="V5235" s="75"/>
      <c r="W5235" s="75"/>
      <c r="X5235" s="75"/>
      <c r="Y5235" s="75"/>
      <c r="Z5235" s="75"/>
      <c r="AA5235" s="75"/>
      <c r="AB5235" s="75"/>
      <c r="AC5235" s="75"/>
      <c r="AD5235" s="75"/>
      <c r="AE5235" s="75"/>
      <c r="AF5235" s="75"/>
      <c r="AG5235" s="75"/>
    </row>
    <row r="5236" spans="1:33" ht="15.75" customHeight="1">
      <c r="A5236" s="75"/>
      <c r="B5236" s="54">
        <v>46054</v>
      </c>
      <c r="C5236" s="55" t="s">
        <v>106</v>
      </c>
      <c r="D5236" s="55">
        <v>2026</v>
      </c>
      <c r="E5236" s="56">
        <v>1</v>
      </c>
      <c r="F5236" s="58" t="s">
        <v>104</v>
      </c>
      <c r="G5236" s="57" t="s">
        <v>104</v>
      </c>
      <c r="H5236" s="58" t="s">
        <v>299</v>
      </c>
      <c r="I5236" s="59" t="s">
        <v>55</v>
      </c>
      <c r="J5236" s="96">
        <v>80</v>
      </c>
      <c r="K5236" s="60">
        <f t="shared" ref="K5236:K5490" si="129">E5236*J5236</f>
        <v>80</v>
      </c>
      <c r="L5236" s="60">
        <v>0</v>
      </c>
      <c r="M5236" s="55"/>
      <c r="N5236" s="60">
        <f t="shared" si="127"/>
        <v>80</v>
      </c>
      <c r="O5236" s="54"/>
      <c r="P5236" s="62"/>
      <c r="Q5236" s="75"/>
      <c r="R5236" t="str">
        <f t="shared" si="126"/>
        <v>Fev/26</v>
      </c>
      <c r="S5236" s="75"/>
      <c r="T5236" s="75"/>
      <c r="U5236" s="75"/>
      <c r="V5236" s="75"/>
      <c r="W5236" s="75"/>
      <c r="X5236" s="75"/>
      <c r="Y5236" s="75"/>
      <c r="Z5236" s="75"/>
      <c r="AA5236" s="75"/>
      <c r="AB5236" s="75"/>
      <c r="AC5236" s="75"/>
      <c r="AD5236" s="75"/>
      <c r="AE5236" s="75"/>
      <c r="AF5236" s="75"/>
      <c r="AG5236" s="75"/>
    </row>
    <row r="5237" spans="1:33" ht="15.75" customHeight="1">
      <c r="A5237" s="75"/>
      <c r="B5237" s="54">
        <v>46054</v>
      </c>
      <c r="C5237" s="55" t="s">
        <v>106</v>
      </c>
      <c r="D5237" s="55">
        <v>2026</v>
      </c>
      <c r="E5237" s="56">
        <v>1</v>
      </c>
      <c r="F5237" s="58" t="s">
        <v>1199</v>
      </c>
      <c r="G5237" s="57" t="s">
        <v>104</v>
      </c>
      <c r="H5237" s="58" t="s">
        <v>1200</v>
      </c>
      <c r="I5237" s="59" t="s">
        <v>74</v>
      </c>
      <c r="J5237" s="96">
        <v>694</v>
      </c>
      <c r="K5237" s="60">
        <f t="shared" si="129"/>
        <v>694</v>
      </c>
      <c r="L5237" s="60">
        <v>0</v>
      </c>
      <c r="M5237" s="55"/>
      <c r="N5237" s="60">
        <f t="shared" si="127"/>
        <v>694</v>
      </c>
      <c r="O5237" s="54"/>
      <c r="P5237" s="62"/>
      <c r="Q5237" s="75"/>
      <c r="R5237" t="str">
        <f t="shared" si="126"/>
        <v>Fev/26</v>
      </c>
      <c r="S5237" s="75"/>
      <c r="T5237" s="75"/>
      <c r="U5237" s="75"/>
      <c r="V5237" s="75"/>
      <c r="W5237" s="75"/>
      <c r="X5237" s="75"/>
      <c r="Y5237" s="75"/>
      <c r="Z5237" s="75"/>
      <c r="AA5237" s="75"/>
      <c r="AB5237" s="75"/>
      <c r="AC5237" s="75"/>
      <c r="AD5237" s="75"/>
      <c r="AE5237" s="75"/>
      <c r="AF5237" s="75"/>
      <c r="AG5237" s="75"/>
    </row>
    <row r="5238" spans="1:33" ht="15.75" customHeight="1">
      <c r="A5238" s="75"/>
      <c r="B5238" s="54">
        <v>46054</v>
      </c>
      <c r="C5238" s="55" t="s">
        <v>106</v>
      </c>
      <c r="D5238" s="55">
        <v>2026</v>
      </c>
      <c r="E5238" s="56">
        <v>1</v>
      </c>
      <c r="F5238" s="58" t="s">
        <v>1234</v>
      </c>
      <c r="G5238" s="57" t="s">
        <v>108</v>
      </c>
      <c r="H5238" s="57" t="s">
        <v>1151</v>
      </c>
      <c r="I5238" s="59" t="s">
        <v>74</v>
      </c>
      <c r="J5238" s="60">
        <v>1000</v>
      </c>
      <c r="K5238" s="60">
        <f t="shared" si="129"/>
        <v>1000</v>
      </c>
      <c r="L5238" s="60">
        <v>0</v>
      </c>
      <c r="M5238" s="55"/>
      <c r="N5238" s="60">
        <f t="shared" si="127"/>
        <v>1000</v>
      </c>
      <c r="O5238" s="54"/>
      <c r="P5238" s="62"/>
      <c r="Q5238" s="75"/>
      <c r="R5238" t="str">
        <f t="shared" si="126"/>
        <v>Fev/26</v>
      </c>
      <c r="S5238" s="75"/>
      <c r="T5238" s="75"/>
      <c r="U5238" s="75"/>
      <c r="V5238" s="75"/>
      <c r="W5238" s="75"/>
      <c r="X5238" s="75"/>
      <c r="Y5238" s="75"/>
      <c r="Z5238" s="75"/>
      <c r="AA5238" s="75"/>
      <c r="AB5238" s="75"/>
      <c r="AC5238" s="75"/>
      <c r="AD5238" s="75"/>
      <c r="AE5238" s="75"/>
      <c r="AF5238" s="75"/>
      <c r="AG5238" s="75"/>
    </row>
    <row r="5239" spans="1:33" ht="15.75" customHeight="1">
      <c r="A5239" s="75"/>
      <c r="B5239" s="54">
        <v>46054</v>
      </c>
      <c r="C5239" s="55" t="s">
        <v>106</v>
      </c>
      <c r="D5239" s="55">
        <v>2026</v>
      </c>
      <c r="E5239" s="56">
        <v>1</v>
      </c>
      <c r="F5239" s="58" t="s">
        <v>1240</v>
      </c>
      <c r="G5239" s="57" t="s">
        <v>104</v>
      </c>
      <c r="H5239" s="58" t="s">
        <v>1240</v>
      </c>
      <c r="I5239" s="59" t="s">
        <v>74</v>
      </c>
      <c r="J5239" s="96">
        <v>85</v>
      </c>
      <c r="K5239" s="60">
        <f t="shared" si="129"/>
        <v>85</v>
      </c>
      <c r="L5239" s="60">
        <v>0</v>
      </c>
      <c r="M5239" s="55"/>
      <c r="N5239" s="60">
        <f t="shared" si="127"/>
        <v>85</v>
      </c>
      <c r="O5239" s="54"/>
      <c r="P5239" s="62"/>
      <c r="Q5239" s="75"/>
      <c r="R5239" t="str">
        <f t="shared" si="126"/>
        <v>Fev/26</v>
      </c>
      <c r="S5239" s="75"/>
      <c r="T5239" s="75"/>
      <c r="U5239" s="75"/>
      <c r="V5239" s="75"/>
      <c r="W5239" s="75"/>
      <c r="X5239" s="75"/>
      <c r="Y5239" s="75"/>
      <c r="Z5239" s="75"/>
      <c r="AA5239" s="75"/>
      <c r="AB5239" s="75"/>
      <c r="AC5239" s="75"/>
      <c r="AD5239" s="75"/>
      <c r="AE5239" s="75"/>
      <c r="AF5239" s="75"/>
      <c r="AG5239" s="75"/>
    </row>
    <row r="5240" spans="1:33" ht="15.75" customHeight="1">
      <c r="A5240" s="75"/>
      <c r="B5240" s="54">
        <v>46054</v>
      </c>
      <c r="C5240" s="55" t="s">
        <v>106</v>
      </c>
      <c r="D5240" s="55">
        <v>2026</v>
      </c>
      <c r="E5240" s="55">
        <v>3</v>
      </c>
      <c r="F5240" s="55" t="s">
        <v>81</v>
      </c>
      <c r="G5240" s="55" t="s">
        <v>77</v>
      </c>
      <c r="H5240" s="55" t="s">
        <v>78</v>
      </c>
      <c r="I5240" s="55" t="s">
        <v>42</v>
      </c>
      <c r="J5240" s="60">
        <v>510</v>
      </c>
      <c r="K5240" s="60">
        <f t="shared" si="129"/>
        <v>1530</v>
      </c>
      <c r="L5240" s="60">
        <v>0</v>
      </c>
      <c r="M5240" s="55" t="s">
        <v>43</v>
      </c>
      <c r="N5240" s="60">
        <f t="shared" si="127"/>
        <v>1530</v>
      </c>
      <c r="O5240" s="54">
        <v>46056</v>
      </c>
      <c r="P5240" s="62">
        <v>3031</v>
      </c>
      <c r="Q5240" s="75"/>
      <c r="R5240" t="str">
        <f t="shared" si="126"/>
        <v>Fev/26</v>
      </c>
      <c r="S5240" s="75"/>
      <c r="T5240" s="75"/>
      <c r="U5240" s="75"/>
      <c r="V5240" s="75"/>
      <c r="W5240" s="75"/>
      <c r="X5240" s="75"/>
      <c r="Y5240" s="75"/>
      <c r="Z5240" s="75"/>
      <c r="AA5240" s="75"/>
      <c r="AB5240" s="75"/>
      <c r="AC5240" s="75"/>
      <c r="AD5240" s="75"/>
      <c r="AE5240" s="75"/>
      <c r="AF5240" s="75"/>
      <c r="AG5240" s="75"/>
    </row>
    <row r="5241" spans="1:33" ht="15.75" customHeight="1">
      <c r="A5241" s="75"/>
      <c r="B5241" s="54">
        <v>46054</v>
      </c>
      <c r="C5241" s="55" t="s">
        <v>106</v>
      </c>
      <c r="D5241" s="55">
        <v>2026</v>
      </c>
      <c r="E5241" s="55">
        <v>1</v>
      </c>
      <c r="F5241" s="55" t="s">
        <v>75</v>
      </c>
      <c r="G5241" s="55" t="s">
        <v>77</v>
      </c>
      <c r="H5241" s="55" t="s">
        <v>78</v>
      </c>
      <c r="I5241" s="55" t="s">
        <v>42</v>
      </c>
      <c r="J5241" s="60">
        <v>435</v>
      </c>
      <c r="K5241" s="60">
        <f t="shared" si="129"/>
        <v>435</v>
      </c>
      <c r="L5241" s="60">
        <v>0</v>
      </c>
      <c r="M5241" s="55" t="s">
        <v>43</v>
      </c>
      <c r="N5241" s="60">
        <f t="shared" si="127"/>
        <v>435</v>
      </c>
      <c r="O5241" s="54">
        <v>46056</v>
      </c>
      <c r="P5241" s="62">
        <v>3031</v>
      </c>
      <c r="Q5241" s="75"/>
      <c r="R5241" t="str">
        <f t="shared" si="126"/>
        <v>Fev/26</v>
      </c>
      <c r="S5241" s="75"/>
      <c r="T5241" s="75"/>
      <c r="U5241" s="75"/>
      <c r="V5241" s="75"/>
      <c r="W5241" s="75"/>
      <c r="X5241" s="75"/>
      <c r="Y5241" s="75"/>
      <c r="Z5241" s="75"/>
      <c r="AA5241" s="75"/>
      <c r="AB5241" s="75"/>
      <c r="AC5241" s="75"/>
      <c r="AD5241" s="75"/>
      <c r="AE5241" s="75"/>
      <c r="AF5241" s="75"/>
      <c r="AG5241" s="75"/>
    </row>
    <row r="5242" spans="1:33" ht="15.75" customHeight="1">
      <c r="A5242" s="75"/>
      <c r="B5242" s="54">
        <v>46054</v>
      </c>
      <c r="C5242" s="55" t="s">
        <v>106</v>
      </c>
      <c r="D5242" s="55">
        <v>2026</v>
      </c>
      <c r="E5242" s="55">
        <v>2</v>
      </c>
      <c r="F5242" s="55" t="s">
        <v>820</v>
      </c>
      <c r="G5242" s="55" t="s">
        <v>46</v>
      </c>
      <c r="H5242" s="55" t="s">
        <v>195</v>
      </c>
      <c r="I5242" s="55" t="s">
        <v>42</v>
      </c>
      <c r="J5242" s="60">
        <v>231.6</v>
      </c>
      <c r="K5242" s="60">
        <f t="shared" si="129"/>
        <v>463.2</v>
      </c>
      <c r="L5242" s="60">
        <v>0</v>
      </c>
      <c r="M5242" s="55" t="s">
        <v>51</v>
      </c>
      <c r="N5242" s="60">
        <f t="shared" si="127"/>
        <v>463.2</v>
      </c>
      <c r="O5242" s="54">
        <v>46062</v>
      </c>
      <c r="P5242" s="62">
        <v>332939</v>
      </c>
      <c r="Q5242" s="75"/>
      <c r="R5242" t="str">
        <f t="shared" si="126"/>
        <v>Fev/26</v>
      </c>
      <c r="S5242" s="75"/>
      <c r="T5242" s="75"/>
      <c r="U5242" s="75"/>
      <c r="V5242" s="75"/>
      <c r="W5242" s="75"/>
      <c r="X5242" s="75"/>
      <c r="Y5242" s="75"/>
      <c r="Z5242" s="75"/>
      <c r="AA5242" s="75"/>
      <c r="AB5242" s="75"/>
      <c r="AC5242" s="75"/>
      <c r="AD5242" s="75"/>
      <c r="AE5242" s="75"/>
      <c r="AF5242" s="75"/>
      <c r="AG5242" s="75"/>
    </row>
    <row r="5243" spans="1:33" ht="15.75" customHeight="1">
      <c r="A5243" s="75"/>
      <c r="B5243" s="54">
        <v>46054</v>
      </c>
      <c r="C5243" s="55" t="s">
        <v>106</v>
      </c>
      <c r="D5243" s="55">
        <v>2026</v>
      </c>
      <c r="E5243" s="55">
        <v>1</v>
      </c>
      <c r="F5243" s="55" t="s">
        <v>463</v>
      </c>
      <c r="G5243" s="55" t="s">
        <v>108</v>
      </c>
      <c r="H5243" s="55" t="s">
        <v>1198</v>
      </c>
      <c r="I5243" s="55" t="s">
        <v>42</v>
      </c>
      <c r="J5243" s="60">
        <v>500</v>
      </c>
      <c r="K5243" s="60">
        <f t="shared" si="129"/>
        <v>500</v>
      </c>
      <c r="L5243" s="60">
        <v>0</v>
      </c>
      <c r="M5243" s="55" t="s">
        <v>43</v>
      </c>
      <c r="N5243" s="60">
        <f t="shared" si="127"/>
        <v>500</v>
      </c>
      <c r="O5243" s="54">
        <v>46055</v>
      </c>
      <c r="P5243" s="62">
        <v>0</v>
      </c>
      <c r="Q5243" s="75"/>
      <c r="R5243" t="str">
        <f t="shared" si="126"/>
        <v>Fev/26</v>
      </c>
      <c r="S5243" s="75"/>
      <c r="T5243" s="75"/>
      <c r="U5243" s="75"/>
      <c r="V5243" s="75"/>
      <c r="W5243" s="75"/>
      <c r="X5243" s="75"/>
      <c r="Y5243" s="75"/>
      <c r="Z5243" s="75"/>
      <c r="AA5243" s="75"/>
      <c r="AB5243" s="75"/>
      <c r="AC5243" s="75"/>
      <c r="AD5243" s="75"/>
      <c r="AE5243" s="75"/>
      <c r="AF5243" s="75"/>
      <c r="AG5243" s="75"/>
    </row>
    <row r="5244" spans="1:33" ht="15.75" customHeight="1">
      <c r="A5244" s="75"/>
      <c r="B5244" s="54">
        <v>46054</v>
      </c>
      <c r="C5244" s="55" t="s">
        <v>106</v>
      </c>
      <c r="D5244" s="55">
        <v>2026</v>
      </c>
      <c r="E5244" s="55">
        <v>1</v>
      </c>
      <c r="F5244" s="55" t="s">
        <v>1379</v>
      </c>
      <c r="G5244" s="55" t="s">
        <v>61</v>
      </c>
      <c r="H5244" s="55" t="s">
        <v>759</v>
      </c>
      <c r="I5244" s="55" t="s">
        <v>42</v>
      </c>
      <c r="J5244" s="60">
        <v>3103</v>
      </c>
      <c r="K5244" s="60">
        <f t="shared" si="129"/>
        <v>3103</v>
      </c>
      <c r="L5244" s="60">
        <v>0</v>
      </c>
      <c r="M5244" s="55" t="s">
        <v>43</v>
      </c>
      <c r="N5244" s="60">
        <f t="shared" si="127"/>
        <v>3103</v>
      </c>
      <c r="O5244" s="54">
        <v>46059</v>
      </c>
      <c r="P5244" s="62">
        <v>0</v>
      </c>
      <c r="Q5244" s="75"/>
      <c r="R5244" t="str">
        <f t="shared" si="126"/>
        <v>Fev/26</v>
      </c>
      <c r="S5244" s="75"/>
      <c r="T5244" s="75"/>
      <c r="U5244" s="75"/>
      <c r="V5244" s="75"/>
      <c r="W5244" s="75"/>
      <c r="X5244" s="75"/>
      <c r="Y5244" s="75"/>
      <c r="Z5244" s="75"/>
      <c r="AA5244" s="75"/>
      <c r="AB5244" s="75"/>
      <c r="AC5244" s="75"/>
      <c r="AD5244" s="75"/>
      <c r="AE5244" s="75"/>
      <c r="AF5244" s="75"/>
      <c r="AG5244" s="75"/>
    </row>
    <row r="5245" spans="1:33" ht="15.75" customHeight="1">
      <c r="A5245" s="75"/>
      <c r="B5245" s="54">
        <v>46055</v>
      </c>
      <c r="C5245" s="55" t="s">
        <v>106</v>
      </c>
      <c r="D5245" s="55">
        <v>2026</v>
      </c>
      <c r="E5245" s="55">
        <v>2</v>
      </c>
      <c r="F5245" s="58" t="s">
        <v>495</v>
      </c>
      <c r="G5245" s="57" t="s">
        <v>96</v>
      </c>
      <c r="H5245" s="58" t="s">
        <v>570</v>
      </c>
      <c r="I5245" s="59" t="s">
        <v>42</v>
      </c>
      <c r="J5245" s="96">
        <v>17.760000000000002</v>
      </c>
      <c r="K5245" s="60">
        <f t="shared" si="129"/>
        <v>35.520000000000003</v>
      </c>
      <c r="L5245" s="60">
        <v>0</v>
      </c>
      <c r="M5245" s="55" t="s">
        <v>51</v>
      </c>
      <c r="N5245" s="60">
        <f t="shared" si="127"/>
        <v>35.520000000000003</v>
      </c>
      <c r="O5245" s="54">
        <v>46061</v>
      </c>
      <c r="P5245" s="62">
        <v>731329</v>
      </c>
      <c r="Q5245" s="75"/>
      <c r="R5245" t="str">
        <f t="shared" si="126"/>
        <v>Fev/26</v>
      </c>
      <c r="S5245" s="75"/>
      <c r="T5245" s="75"/>
      <c r="U5245" s="75"/>
      <c r="V5245" s="75"/>
      <c r="W5245" s="75"/>
      <c r="X5245" s="75"/>
      <c r="Y5245" s="75"/>
      <c r="Z5245" s="75"/>
      <c r="AA5245" s="75"/>
      <c r="AB5245" s="75"/>
      <c r="AC5245" s="75"/>
      <c r="AD5245" s="75"/>
      <c r="AE5245" s="75"/>
      <c r="AF5245" s="75"/>
      <c r="AG5245" s="75"/>
    </row>
    <row r="5246" spans="1:33" ht="15.75" customHeight="1">
      <c r="A5246" s="75"/>
      <c r="B5246" s="54">
        <v>46055</v>
      </c>
      <c r="C5246" s="55" t="s">
        <v>106</v>
      </c>
      <c r="D5246" s="55">
        <v>2026</v>
      </c>
      <c r="E5246" s="55">
        <v>2</v>
      </c>
      <c r="F5246" s="58" t="s">
        <v>201</v>
      </c>
      <c r="G5246" s="57" t="s">
        <v>96</v>
      </c>
      <c r="H5246" s="58" t="s">
        <v>570</v>
      </c>
      <c r="I5246" s="59" t="s">
        <v>42</v>
      </c>
      <c r="J5246" s="96">
        <v>17.82</v>
      </c>
      <c r="K5246" s="60">
        <f t="shared" si="129"/>
        <v>35.64</v>
      </c>
      <c r="L5246" s="60">
        <v>0</v>
      </c>
      <c r="M5246" s="55" t="s">
        <v>51</v>
      </c>
      <c r="N5246" s="60">
        <f t="shared" si="127"/>
        <v>35.64</v>
      </c>
      <c r="O5246" s="54">
        <v>46061</v>
      </c>
      <c r="P5246" s="62">
        <v>731329</v>
      </c>
      <c r="Q5246" s="75"/>
      <c r="R5246" t="str">
        <f t="shared" si="126"/>
        <v>Fev/26</v>
      </c>
      <c r="S5246" s="75"/>
      <c r="T5246" s="75"/>
      <c r="U5246" s="75"/>
      <c r="V5246" s="75"/>
      <c r="W5246" s="75"/>
      <c r="X5246" s="75"/>
      <c r="Y5246" s="75"/>
      <c r="Z5246" s="75"/>
      <c r="AA5246" s="75"/>
      <c r="AB5246" s="75"/>
      <c r="AC5246" s="75"/>
      <c r="AD5246" s="75"/>
      <c r="AE5246" s="75"/>
      <c r="AF5246" s="75"/>
      <c r="AG5246" s="75"/>
    </row>
    <row r="5247" spans="1:33" ht="15.75" customHeight="1">
      <c r="A5247" s="75"/>
      <c r="B5247" s="54">
        <v>46055</v>
      </c>
      <c r="C5247" s="55" t="s">
        <v>106</v>
      </c>
      <c r="D5247" s="55">
        <v>2026</v>
      </c>
      <c r="E5247" s="55">
        <v>10</v>
      </c>
      <c r="F5247" s="55" t="s">
        <v>615</v>
      </c>
      <c r="G5247" s="57" t="s">
        <v>96</v>
      </c>
      <c r="H5247" s="58" t="s">
        <v>570</v>
      </c>
      <c r="I5247" s="59" t="s">
        <v>42</v>
      </c>
      <c r="J5247" s="96">
        <v>18.54</v>
      </c>
      <c r="K5247" s="60">
        <f t="shared" si="129"/>
        <v>185.39999999999998</v>
      </c>
      <c r="L5247" s="60">
        <v>0</v>
      </c>
      <c r="M5247" s="55" t="s">
        <v>51</v>
      </c>
      <c r="N5247" s="60">
        <f t="shared" si="127"/>
        <v>185.39999999999998</v>
      </c>
      <c r="O5247" s="54">
        <v>46061</v>
      </c>
      <c r="P5247" s="62">
        <v>731329</v>
      </c>
      <c r="Q5247" s="75"/>
      <c r="R5247" t="str">
        <f t="shared" si="126"/>
        <v>Fev/26</v>
      </c>
      <c r="S5247" s="75"/>
      <c r="T5247" s="75"/>
      <c r="U5247" s="75"/>
      <c r="V5247" s="75"/>
      <c r="W5247" s="75"/>
      <c r="X5247" s="75"/>
      <c r="Y5247" s="75"/>
      <c r="Z5247" s="75"/>
      <c r="AA5247" s="75"/>
      <c r="AB5247" s="75"/>
      <c r="AC5247" s="75"/>
      <c r="AD5247" s="75"/>
      <c r="AE5247" s="75"/>
      <c r="AF5247" s="75"/>
      <c r="AG5247" s="75"/>
    </row>
    <row r="5248" spans="1:33" ht="15.75" customHeight="1">
      <c r="A5248" s="75"/>
      <c r="B5248" s="54">
        <v>46055</v>
      </c>
      <c r="C5248" s="55" t="s">
        <v>106</v>
      </c>
      <c r="D5248" s="55">
        <v>2026</v>
      </c>
      <c r="E5248" s="55">
        <v>10</v>
      </c>
      <c r="F5248" s="58" t="s">
        <v>615</v>
      </c>
      <c r="G5248" s="57" t="s">
        <v>96</v>
      </c>
      <c r="H5248" s="58" t="s">
        <v>570</v>
      </c>
      <c r="I5248" s="59" t="s">
        <v>42</v>
      </c>
      <c r="J5248" s="96">
        <v>18.54</v>
      </c>
      <c r="K5248" s="60">
        <f t="shared" si="129"/>
        <v>185.39999999999998</v>
      </c>
      <c r="L5248" s="60">
        <v>0</v>
      </c>
      <c r="M5248" s="55" t="s">
        <v>51</v>
      </c>
      <c r="N5248" s="60">
        <f t="shared" si="127"/>
        <v>185.39999999999998</v>
      </c>
      <c r="O5248" s="54">
        <v>46061</v>
      </c>
      <c r="P5248" s="62">
        <v>731329</v>
      </c>
      <c r="Q5248" s="75"/>
      <c r="R5248" t="str">
        <f t="shared" si="126"/>
        <v>Fev/26</v>
      </c>
      <c r="S5248" s="75"/>
      <c r="T5248" s="75"/>
      <c r="U5248" s="75"/>
      <c r="V5248" s="75"/>
      <c r="W5248" s="75"/>
      <c r="X5248" s="75"/>
      <c r="Y5248" s="75"/>
      <c r="Z5248" s="75"/>
      <c r="AA5248" s="75"/>
      <c r="AB5248" s="75"/>
      <c r="AC5248" s="75"/>
      <c r="AD5248" s="75"/>
      <c r="AE5248" s="75"/>
      <c r="AF5248" s="75"/>
      <c r="AG5248" s="75"/>
    </row>
    <row r="5249" spans="1:33" ht="15.75" customHeight="1">
      <c r="A5249" s="75"/>
      <c r="B5249" s="54">
        <v>46055</v>
      </c>
      <c r="C5249" s="55" t="s">
        <v>106</v>
      </c>
      <c r="D5249" s="55">
        <v>2026</v>
      </c>
      <c r="E5249" s="55">
        <v>3</v>
      </c>
      <c r="F5249" s="55" t="s">
        <v>615</v>
      </c>
      <c r="G5249" s="57" t="s">
        <v>96</v>
      </c>
      <c r="H5249" s="58" t="s">
        <v>570</v>
      </c>
      <c r="I5249" s="59" t="s">
        <v>42</v>
      </c>
      <c r="J5249" s="60">
        <v>18.54</v>
      </c>
      <c r="K5249" s="60">
        <f t="shared" si="129"/>
        <v>55.62</v>
      </c>
      <c r="L5249" s="60">
        <v>0</v>
      </c>
      <c r="M5249" s="55" t="s">
        <v>51</v>
      </c>
      <c r="N5249" s="60">
        <f t="shared" si="127"/>
        <v>55.62</v>
      </c>
      <c r="O5249" s="54">
        <v>46061</v>
      </c>
      <c r="P5249" s="62">
        <v>731329</v>
      </c>
      <c r="Q5249" s="75"/>
      <c r="R5249" t="str">
        <f t="shared" si="126"/>
        <v>Fev/26</v>
      </c>
      <c r="S5249" s="75"/>
      <c r="T5249" s="75"/>
      <c r="U5249" s="75"/>
      <c r="V5249" s="75"/>
      <c r="W5249" s="75"/>
      <c r="X5249" s="75"/>
      <c r="Y5249" s="75"/>
      <c r="Z5249" s="75"/>
      <c r="AA5249" s="75"/>
      <c r="AB5249" s="75"/>
      <c r="AC5249" s="75"/>
      <c r="AD5249" s="75"/>
      <c r="AE5249" s="75"/>
      <c r="AF5249" s="75"/>
      <c r="AG5249" s="75"/>
    </row>
    <row r="5250" spans="1:33" ht="15.75" customHeight="1">
      <c r="A5250" s="75"/>
      <c r="B5250" s="54">
        <v>46055</v>
      </c>
      <c r="C5250" s="55" t="s">
        <v>106</v>
      </c>
      <c r="D5250" s="55">
        <v>2026</v>
      </c>
      <c r="E5250" s="55">
        <v>10</v>
      </c>
      <c r="F5250" s="55" t="s">
        <v>904</v>
      </c>
      <c r="G5250" s="57" t="s">
        <v>96</v>
      </c>
      <c r="H5250" s="58" t="s">
        <v>570</v>
      </c>
      <c r="I5250" s="59" t="s">
        <v>42</v>
      </c>
      <c r="J5250" s="60">
        <v>37.08</v>
      </c>
      <c r="K5250" s="60">
        <f t="shared" si="129"/>
        <v>370.79999999999995</v>
      </c>
      <c r="L5250" s="60">
        <v>0</v>
      </c>
      <c r="M5250" s="55" t="s">
        <v>51</v>
      </c>
      <c r="N5250" s="60">
        <f t="shared" si="127"/>
        <v>370.79999999999995</v>
      </c>
      <c r="O5250" s="54">
        <v>46061</v>
      </c>
      <c r="P5250" s="62">
        <v>731329</v>
      </c>
      <c r="Q5250" s="75"/>
      <c r="R5250" t="str">
        <f t="shared" si="126"/>
        <v>Fev/26</v>
      </c>
      <c r="S5250" s="75"/>
      <c r="T5250" s="75"/>
      <c r="U5250" s="75"/>
      <c r="V5250" s="75"/>
      <c r="W5250" s="75"/>
      <c r="X5250" s="75"/>
      <c r="Y5250" s="75"/>
      <c r="Z5250" s="75"/>
      <c r="AA5250" s="75"/>
      <c r="AB5250" s="75"/>
      <c r="AC5250" s="75"/>
      <c r="AD5250" s="75"/>
      <c r="AE5250" s="75"/>
      <c r="AF5250" s="75"/>
      <c r="AG5250" s="75"/>
    </row>
    <row r="5251" spans="1:33" ht="15.75" customHeight="1">
      <c r="A5251" s="75"/>
      <c r="B5251" s="54">
        <v>46055</v>
      </c>
      <c r="C5251" s="55" t="s">
        <v>106</v>
      </c>
      <c r="D5251" s="55">
        <v>2026</v>
      </c>
      <c r="E5251" s="55">
        <v>5</v>
      </c>
      <c r="F5251" s="55" t="s">
        <v>904</v>
      </c>
      <c r="G5251" s="57" t="s">
        <v>96</v>
      </c>
      <c r="H5251" s="58" t="s">
        <v>570</v>
      </c>
      <c r="I5251" s="59" t="s">
        <v>42</v>
      </c>
      <c r="J5251" s="60">
        <v>37.08</v>
      </c>
      <c r="K5251" s="60">
        <f t="shared" si="129"/>
        <v>185.39999999999998</v>
      </c>
      <c r="L5251" s="60">
        <v>0</v>
      </c>
      <c r="M5251" s="55" t="s">
        <v>51</v>
      </c>
      <c r="N5251" s="60">
        <f t="shared" si="127"/>
        <v>185.39999999999998</v>
      </c>
      <c r="O5251" s="54">
        <v>46061</v>
      </c>
      <c r="P5251" s="62">
        <v>731329</v>
      </c>
      <c r="Q5251" s="75"/>
      <c r="R5251" t="str">
        <f t="shared" ref="R5251:R5314" si="130">IF(B5251="","",PROPER(TEXT(B5251,"mmm/aa")))</f>
        <v>Fev/26</v>
      </c>
      <c r="S5251" s="75"/>
      <c r="T5251" s="75"/>
      <c r="U5251" s="75"/>
      <c r="V5251" s="75"/>
      <c r="W5251" s="75"/>
      <c r="X5251" s="75"/>
      <c r="Y5251" s="75"/>
      <c r="Z5251" s="75"/>
      <c r="AA5251" s="75"/>
      <c r="AB5251" s="75"/>
      <c r="AC5251" s="75"/>
      <c r="AD5251" s="75"/>
      <c r="AE5251" s="75"/>
      <c r="AF5251" s="75"/>
      <c r="AG5251" s="75"/>
    </row>
    <row r="5252" spans="1:33" ht="15.75" customHeight="1">
      <c r="A5252" s="75"/>
      <c r="B5252" s="54">
        <v>46055</v>
      </c>
      <c r="C5252" s="55" t="s">
        <v>106</v>
      </c>
      <c r="D5252" s="55">
        <v>2026</v>
      </c>
      <c r="E5252" s="55">
        <v>2</v>
      </c>
      <c r="F5252" s="55" t="s">
        <v>200</v>
      </c>
      <c r="G5252" s="57" t="s">
        <v>96</v>
      </c>
      <c r="H5252" s="58" t="s">
        <v>570</v>
      </c>
      <c r="I5252" s="59" t="s">
        <v>42</v>
      </c>
      <c r="J5252" s="60">
        <v>17.760000000000002</v>
      </c>
      <c r="K5252" s="60">
        <f t="shared" si="129"/>
        <v>35.520000000000003</v>
      </c>
      <c r="L5252" s="60">
        <v>0</v>
      </c>
      <c r="M5252" s="55" t="s">
        <v>51</v>
      </c>
      <c r="N5252" s="60">
        <f t="shared" si="127"/>
        <v>35.520000000000003</v>
      </c>
      <c r="O5252" s="54">
        <v>46061</v>
      </c>
      <c r="P5252" s="62">
        <v>731329</v>
      </c>
      <c r="Q5252" s="75"/>
      <c r="R5252" t="str">
        <f t="shared" si="130"/>
        <v>Fev/26</v>
      </c>
      <c r="S5252" s="75"/>
      <c r="T5252" s="75"/>
      <c r="U5252" s="75"/>
      <c r="V5252" s="75"/>
      <c r="W5252" s="75"/>
      <c r="X5252" s="75"/>
      <c r="Y5252" s="75"/>
      <c r="Z5252" s="75"/>
      <c r="AA5252" s="75"/>
      <c r="AB5252" s="75"/>
      <c r="AC5252" s="75"/>
      <c r="AD5252" s="75"/>
      <c r="AE5252" s="75"/>
      <c r="AF5252" s="75"/>
      <c r="AG5252" s="75"/>
    </row>
    <row r="5253" spans="1:33" ht="15.75" customHeight="1">
      <c r="A5253" s="75"/>
      <c r="B5253" s="54">
        <v>46055</v>
      </c>
      <c r="C5253" s="55" t="s">
        <v>106</v>
      </c>
      <c r="D5253" s="55">
        <v>2026</v>
      </c>
      <c r="E5253" s="55">
        <v>4</v>
      </c>
      <c r="F5253" s="55" t="s">
        <v>571</v>
      </c>
      <c r="G5253" s="57" t="s">
        <v>96</v>
      </c>
      <c r="H5253" s="58" t="s">
        <v>570</v>
      </c>
      <c r="I5253" s="59" t="s">
        <v>42</v>
      </c>
      <c r="J5253" s="60">
        <v>16.02</v>
      </c>
      <c r="K5253" s="60">
        <f t="shared" si="129"/>
        <v>64.08</v>
      </c>
      <c r="L5253" s="60">
        <v>0</v>
      </c>
      <c r="M5253" s="55" t="s">
        <v>51</v>
      </c>
      <c r="N5253" s="60">
        <f t="shared" si="127"/>
        <v>64.08</v>
      </c>
      <c r="O5253" s="54">
        <v>46061</v>
      </c>
      <c r="P5253" s="62">
        <v>731329</v>
      </c>
      <c r="Q5253" s="75"/>
      <c r="R5253" t="str">
        <f t="shared" si="130"/>
        <v>Fev/26</v>
      </c>
      <c r="S5253" s="75"/>
      <c r="T5253" s="75"/>
      <c r="U5253" s="75"/>
      <c r="V5253" s="75"/>
      <c r="W5253" s="75"/>
      <c r="X5253" s="75"/>
      <c r="Y5253" s="75"/>
      <c r="Z5253" s="75"/>
      <c r="AA5253" s="75"/>
      <c r="AB5253" s="75"/>
      <c r="AC5253" s="75"/>
      <c r="AD5253" s="75"/>
      <c r="AE5253" s="75"/>
      <c r="AF5253" s="75"/>
      <c r="AG5253" s="75"/>
    </row>
    <row r="5254" spans="1:33" ht="15.75" customHeight="1">
      <c r="A5254" s="75"/>
      <c r="B5254" s="54">
        <v>46055</v>
      </c>
      <c r="C5254" s="55" t="s">
        <v>106</v>
      </c>
      <c r="D5254" s="55">
        <v>2026</v>
      </c>
      <c r="E5254" s="55">
        <v>3</v>
      </c>
      <c r="F5254" s="55" t="s">
        <v>358</v>
      </c>
      <c r="G5254" s="57" t="s">
        <v>96</v>
      </c>
      <c r="H5254" s="58" t="s">
        <v>570</v>
      </c>
      <c r="I5254" s="59" t="s">
        <v>42</v>
      </c>
      <c r="J5254" s="60">
        <v>17.82</v>
      </c>
      <c r="K5254" s="60">
        <f t="shared" si="129"/>
        <v>53.46</v>
      </c>
      <c r="L5254" s="60">
        <v>0</v>
      </c>
      <c r="M5254" s="55" t="s">
        <v>51</v>
      </c>
      <c r="N5254" s="60">
        <f t="shared" si="127"/>
        <v>53.46</v>
      </c>
      <c r="O5254" s="54">
        <v>46061</v>
      </c>
      <c r="P5254" s="62">
        <v>731329</v>
      </c>
      <c r="Q5254" s="75"/>
      <c r="R5254" t="str">
        <f t="shared" si="130"/>
        <v>Fev/26</v>
      </c>
      <c r="S5254" s="75"/>
      <c r="T5254" s="75"/>
      <c r="U5254" s="75"/>
      <c r="V5254" s="75"/>
      <c r="W5254" s="75"/>
      <c r="X5254" s="75"/>
      <c r="Y5254" s="75"/>
      <c r="Z5254" s="75"/>
      <c r="AA5254" s="75"/>
      <c r="AB5254" s="75"/>
      <c r="AC5254" s="75"/>
      <c r="AD5254" s="75"/>
      <c r="AE5254" s="75"/>
      <c r="AF5254" s="75"/>
      <c r="AG5254" s="75"/>
    </row>
    <row r="5255" spans="1:33" ht="15.75" customHeight="1">
      <c r="A5255" s="75"/>
      <c r="B5255" s="54">
        <v>46055</v>
      </c>
      <c r="C5255" s="55" t="s">
        <v>106</v>
      </c>
      <c r="D5255" s="55">
        <v>2026</v>
      </c>
      <c r="E5255" s="55">
        <v>1</v>
      </c>
      <c r="F5255" s="55" t="s">
        <v>891</v>
      </c>
      <c r="G5255" s="57" t="s">
        <v>96</v>
      </c>
      <c r="H5255" s="58" t="s">
        <v>570</v>
      </c>
      <c r="I5255" s="59" t="s">
        <v>42</v>
      </c>
      <c r="J5255" s="60">
        <v>13.32</v>
      </c>
      <c r="K5255" s="60">
        <f t="shared" si="129"/>
        <v>13.32</v>
      </c>
      <c r="L5255" s="60">
        <v>0</v>
      </c>
      <c r="M5255" s="55" t="s">
        <v>51</v>
      </c>
      <c r="N5255" s="60">
        <f t="shared" si="127"/>
        <v>13.32</v>
      </c>
      <c r="O5255" s="54">
        <v>46061</v>
      </c>
      <c r="P5255" s="62">
        <v>731329</v>
      </c>
      <c r="Q5255" s="75"/>
      <c r="R5255" t="str">
        <f t="shared" si="130"/>
        <v>Fev/26</v>
      </c>
      <c r="S5255" s="75"/>
      <c r="T5255" s="75"/>
      <c r="U5255" s="75"/>
      <c r="V5255" s="75"/>
      <c r="W5255" s="75"/>
      <c r="X5255" s="75"/>
      <c r="Y5255" s="75"/>
      <c r="Z5255" s="75"/>
      <c r="AA5255" s="75"/>
      <c r="AB5255" s="75"/>
      <c r="AC5255" s="75"/>
      <c r="AD5255" s="75"/>
      <c r="AE5255" s="75"/>
      <c r="AF5255" s="75"/>
      <c r="AG5255" s="75"/>
    </row>
    <row r="5256" spans="1:33" ht="15.75" customHeight="1">
      <c r="A5256" s="75"/>
      <c r="B5256" s="54">
        <v>46055</v>
      </c>
      <c r="C5256" s="55" t="s">
        <v>106</v>
      </c>
      <c r="D5256" s="55">
        <v>2026</v>
      </c>
      <c r="E5256" s="55">
        <v>5</v>
      </c>
      <c r="F5256" s="55" t="s">
        <v>893</v>
      </c>
      <c r="G5256" s="57" t="s">
        <v>96</v>
      </c>
      <c r="H5256" s="58" t="s">
        <v>570</v>
      </c>
      <c r="I5256" s="59" t="s">
        <v>42</v>
      </c>
      <c r="J5256" s="60">
        <v>20.88</v>
      </c>
      <c r="K5256" s="60">
        <f t="shared" si="129"/>
        <v>104.39999999999999</v>
      </c>
      <c r="L5256" s="60">
        <v>0</v>
      </c>
      <c r="M5256" s="55" t="s">
        <v>51</v>
      </c>
      <c r="N5256" s="60">
        <f t="shared" si="127"/>
        <v>104.39999999999999</v>
      </c>
      <c r="O5256" s="54">
        <v>46061</v>
      </c>
      <c r="P5256" s="62">
        <v>731329</v>
      </c>
      <c r="Q5256" s="75"/>
      <c r="R5256" t="str">
        <f t="shared" si="130"/>
        <v>Fev/26</v>
      </c>
      <c r="S5256" s="75"/>
      <c r="T5256" s="75"/>
      <c r="U5256" s="75"/>
      <c r="V5256" s="75"/>
      <c r="W5256" s="75"/>
      <c r="X5256" s="75"/>
      <c r="Y5256" s="75"/>
      <c r="Z5256" s="75"/>
      <c r="AA5256" s="75"/>
      <c r="AB5256" s="75"/>
      <c r="AC5256" s="75"/>
      <c r="AD5256" s="75"/>
      <c r="AE5256" s="75"/>
      <c r="AF5256" s="75"/>
      <c r="AG5256" s="75"/>
    </row>
    <row r="5257" spans="1:33" ht="15.75" customHeight="1">
      <c r="A5257" s="75"/>
      <c r="B5257" s="54">
        <v>46055</v>
      </c>
      <c r="C5257" s="55" t="s">
        <v>106</v>
      </c>
      <c r="D5257" s="55">
        <v>2026</v>
      </c>
      <c r="E5257" s="55">
        <v>17</v>
      </c>
      <c r="F5257" s="55" t="s">
        <v>649</v>
      </c>
      <c r="G5257" s="57" t="s">
        <v>96</v>
      </c>
      <c r="H5257" s="58" t="s">
        <v>570</v>
      </c>
      <c r="I5257" s="59" t="s">
        <v>42</v>
      </c>
      <c r="J5257" s="60">
        <v>18.12</v>
      </c>
      <c r="K5257" s="60">
        <f t="shared" si="129"/>
        <v>308.04000000000002</v>
      </c>
      <c r="L5257" s="60">
        <v>0</v>
      </c>
      <c r="M5257" s="55" t="s">
        <v>51</v>
      </c>
      <c r="N5257" s="60">
        <f t="shared" si="127"/>
        <v>308.04000000000002</v>
      </c>
      <c r="O5257" s="54">
        <v>46061</v>
      </c>
      <c r="P5257" s="62">
        <v>731329</v>
      </c>
      <c r="Q5257" s="75"/>
      <c r="R5257" t="str">
        <f t="shared" si="130"/>
        <v>Fev/26</v>
      </c>
      <c r="S5257" s="75"/>
      <c r="T5257" s="75"/>
      <c r="U5257" s="75"/>
      <c r="V5257" s="75"/>
      <c r="W5257" s="75"/>
      <c r="X5257" s="75"/>
      <c r="Y5257" s="75"/>
      <c r="Z5257" s="75"/>
      <c r="AA5257" s="75"/>
      <c r="AB5257" s="75"/>
      <c r="AC5257" s="75"/>
      <c r="AD5257" s="75"/>
      <c r="AE5257" s="75"/>
      <c r="AF5257" s="75"/>
      <c r="AG5257" s="75"/>
    </row>
    <row r="5258" spans="1:33" ht="15.75" customHeight="1">
      <c r="A5258" s="75"/>
      <c r="B5258" s="54">
        <v>46055</v>
      </c>
      <c r="C5258" s="55" t="s">
        <v>106</v>
      </c>
      <c r="D5258" s="55">
        <v>2026</v>
      </c>
      <c r="E5258" s="55">
        <v>2</v>
      </c>
      <c r="F5258" s="55" t="s">
        <v>304</v>
      </c>
      <c r="G5258" s="57" t="s">
        <v>96</v>
      </c>
      <c r="H5258" s="58" t="s">
        <v>570</v>
      </c>
      <c r="I5258" s="59" t="s">
        <v>42</v>
      </c>
      <c r="J5258" s="60">
        <v>19.68</v>
      </c>
      <c r="K5258" s="60">
        <f t="shared" si="129"/>
        <v>39.36</v>
      </c>
      <c r="L5258" s="60">
        <v>0</v>
      </c>
      <c r="M5258" s="55" t="s">
        <v>51</v>
      </c>
      <c r="N5258" s="60">
        <f t="shared" si="127"/>
        <v>39.36</v>
      </c>
      <c r="O5258" s="54">
        <v>46061</v>
      </c>
      <c r="P5258" s="62">
        <v>731329</v>
      </c>
      <c r="Q5258" s="75"/>
      <c r="R5258" t="str">
        <f t="shared" si="130"/>
        <v>Fev/26</v>
      </c>
      <c r="S5258" s="75"/>
      <c r="T5258" s="75"/>
      <c r="U5258" s="75"/>
      <c r="V5258" s="75"/>
      <c r="W5258" s="75"/>
      <c r="X5258" s="75"/>
      <c r="Y5258" s="75"/>
      <c r="Z5258" s="75"/>
      <c r="AA5258" s="75"/>
      <c r="AB5258" s="75"/>
      <c r="AC5258" s="75"/>
      <c r="AD5258" s="75"/>
      <c r="AE5258" s="75"/>
      <c r="AF5258" s="75"/>
      <c r="AG5258" s="75"/>
    </row>
    <row r="5259" spans="1:33" ht="15.75" customHeight="1">
      <c r="A5259" s="75"/>
      <c r="B5259" s="54">
        <v>46055</v>
      </c>
      <c r="C5259" s="55" t="s">
        <v>106</v>
      </c>
      <c r="D5259" s="55">
        <v>2026</v>
      </c>
      <c r="E5259" s="55">
        <v>4</v>
      </c>
      <c r="F5259" s="55" t="s">
        <v>305</v>
      </c>
      <c r="G5259" s="57" t="s">
        <v>96</v>
      </c>
      <c r="H5259" s="58" t="s">
        <v>570</v>
      </c>
      <c r="I5259" s="59" t="s">
        <v>42</v>
      </c>
      <c r="J5259" s="60">
        <v>18.66</v>
      </c>
      <c r="K5259" s="60">
        <f t="shared" si="129"/>
        <v>74.64</v>
      </c>
      <c r="L5259" s="60">
        <v>0</v>
      </c>
      <c r="M5259" s="55" t="s">
        <v>51</v>
      </c>
      <c r="N5259" s="60">
        <f t="shared" si="127"/>
        <v>74.64</v>
      </c>
      <c r="O5259" s="54">
        <v>46061</v>
      </c>
      <c r="P5259" s="62">
        <v>731329</v>
      </c>
      <c r="Q5259" s="75"/>
      <c r="R5259" t="str">
        <f t="shared" si="130"/>
        <v>Fev/26</v>
      </c>
      <c r="S5259" s="75"/>
      <c r="T5259" s="75"/>
      <c r="U5259" s="75"/>
      <c r="V5259" s="75"/>
      <c r="W5259" s="75"/>
      <c r="X5259" s="75"/>
      <c r="Y5259" s="75"/>
      <c r="Z5259" s="75"/>
      <c r="AA5259" s="75"/>
      <c r="AB5259" s="75"/>
      <c r="AC5259" s="75"/>
      <c r="AD5259" s="75"/>
      <c r="AE5259" s="75"/>
      <c r="AF5259" s="75"/>
      <c r="AG5259" s="75"/>
    </row>
    <row r="5260" spans="1:33" ht="15.75" customHeight="1">
      <c r="A5260" s="75"/>
      <c r="B5260" s="54">
        <v>46055</v>
      </c>
      <c r="C5260" s="55" t="s">
        <v>106</v>
      </c>
      <c r="D5260" s="55">
        <v>2026</v>
      </c>
      <c r="E5260" s="55">
        <v>1</v>
      </c>
      <c r="F5260" s="55" t="s">
        <v>936</v>
      </c>
      <c r="G5260" s="55" t="s">
        <v>46</v>
      </c>
      <c r="H5260" s="55" t="s">
        <v>70</v>
      </c>
      <c r="I5260" s="55" t="s">
        <v>42</v>
      </c>
      <c r="J5260" s="60">
        <v>239.9</v>
      </c>
      <c r="K5260" s="60">
        <f t="shared" si="129"/>
        <v>239.9</v>
      </c>
      <c r="L5260" s="60">
        <v>0</v>
      </c>
      <c r="M5260" s="55" t="s">
        <v>51</v>
      </c>
      <c r="N5260" s="60">
        <f t="shared" si="127"/>
        <v>239.9</v>
      </c>
      <c r="O5260" s="54">
        <v>46069</v>
      </c>
      <c r="P5260" s="62">
        <v>47291</v>
      </c>
      <c r="Q5260" s="75"/>
      <c r="R5260" t="str">
        <f t="shared" si="130"/>
        <v>Fev/26</v>
      </c>
      <c r="S5260" s="75"/>
      <c r="T5260" s="75"/>
      <c r="U5260" s="75"/>
      <c r="V5260" s="75"/>
      <c r="W5260" s="75"/>
      <c r="X5260" s="75"/>
      <c r="Y5260" s="75"/>
      <c r="Z5260" s="75"/>
      <c r="AA5260" s="75"/>
      <c r="AB5260" s="75"/>
      <c r="AC5260" s="75"/>
      <c r="AD5260" s="75"/>
      <c r="AE5260" s="75"/>
      <c r="AF5260" s="75"/>
      <c r="AG5260" s="75"/>
    </row>
    <row r="5261" spans="1:33" ht="15.75" customHeight="1">
      <c r="A5261" s="75"/>
      <c r="B5261" s="54">
        <v>46055</v>
      </c>
      <c r="C5261" s="55" t="s">
        <v>106</v>
      </c>
      <c r="D5261" s="55">
        <v>2026</v>
      </c>
      <c r="E5261" s="55">
        <v>1</v>
      </c>
      <c r="F5261" s="55" t="s">
        <v>1380</v>
      </c>
      <c r="G5261" s="55" t="s">
        <v>46</v>
      </c>
      <c r="H5261" s="55" t="s">
        <v>70</v>
      </c>
      <c r="I5261" s="55" t="s">
        <v>42</v>
      </c>
      <c r="J5261" s="60">
        <v>223.65</v>
      </c>
      <c r="K5261" s="60">
        <f t="shared" si="129"/>
        <v>223.65</v>
      </c>
      <c r="L5261" s="60">
        <v>0</v>
      </c>
      <c r="M5261" s="55" t="s">
        <v>51</v>
      </c>
      <c r="N5261" s="60">
        <f t="shared" si="127"/>
        <v>223.65</v>
      </c>
      <c r="O5261" s="54">
        <v>46069</v>
      </c>
      <c r="P5261" s="62">
        <v>47291</v>
      </c>
      <c r="Q5261" s="75"/>
      <c r="R5261" t="str">
        <f t="shared" si="130"/>
        <v>Fev/26</v>
      </c>
      <c r="S5261" s="75"/>
      <c r="T5261" s="75"/>
      <c r="U5261" s="75"/>
      <c r="V5261" s="75"/>
      <c r="W5261" s="75"/>
      <c r="X5261" s="75"/>
      <c r="Y5261" s="75"/>
      <c r="Z5261" s="75"/>
      <c r="AA5261" s="75"/>
      <c r="AB5261" s="75"/>
      <c r="AC5261" s="75"/>
      <c r="AD5261" s="75"/>
      <c r="AE5261" s="75"/>
      <c r="AF5261" s="75"/>
      <c r="AG5261" s="75"/>
    </row>
    <row r="5262" spans="1:33" ht="15.75" customHeight="1">
      <c r="A5262" s="75"/>
      <c r="B5262" s="54">
        <v>46055</v>
      </c>
      <c r="C5262" s="55" t="s">
        <v>106</v>
      </c>
      <c r="D5262" s="55">
        <v>2026</v>
      </c>
      <c r="E5262" s="55">
        <v>2</v>
      </c>
      <c r="F5262" s="55" t="s">
        <v>741</v>
      </c>
      <c r="G5262" s="55" t="s">
        <v>40</v>
      </c>
      <c r="H5262" s="55" t="s">
        <v>181</v>
      </c>
      <c r="I5262" s="55" t="s">
        <v>42</v>
      </c>
      <c r="J5262" s="60">
        <v>225</v>
      </c>
      <c r="K5262" s="60">
        <f t="shared" si="129"/>
        <v>450</v>
      </c>
      <c r="L5262" s="60">
        <v>0</v>
      </c>
      <c r="M5262" s="55" t="s">
        <v>51</v>
      </c>
      <c r="N5262" s="60">
        <f t="shared" si="127"/>
        <v>450</v>
      </c>
      <c r="O5262" s="54">
        <v>46069</v>
      </c>
      <c r="P5262" s="62">
        <v>7836</v>
      </c>
      <c r="Q5262" s="75"/>
      <c r="R5262" t="str">
        <f t="shared" si="130"/>
        <v>Fev/26</v>
      </c>
      <c r="S5262" s="75"/>
      <c r="T5262" s="75"/>
      <c r="U5262" s="75"/>
      <c r="V5262" s="75"/>
      <c r="W5262" s="75"/>
      <c r="X5262" s="75"/>
      <c r="Y5262" s="75"/>
      <c r="Z5262" s="75"/>
      <c r="AA5262" s="75"/>
      <c r="AB5262" s="75"/>
      <c r="AC5262" s="75"/>
      <c r="AD5262" s="75"/>
      <c r="AE5262" s="75"/>
      <c r="AF5262" s="75"/>
      <c r="AG5262" s="75"/>
    </row>
    <row r="5263" spans="1:33" ht="15.75" customHeight="1">
      <c r="A5263" s="75"/>
      <c r="B5263" s="54">
        <v>46055</v>
      </c>
      <c r="C5263" s="55" t="s">
        <v>106</v>
      </c>
      <c r="D5263" s="55">
        <v>2026</v>
      </c>
      <c r="E5263" s="55">
        <v>2</v>
      </c>
      <c r="F5263" s="55" t="s">
        <v>1253</v>
      </c>
      <c r="G5263" s="55" t="s">
        <v>40</v>
      </c>
      <c r="H5263" s="55" t="s">
        <v>181</v>
      </c>
      <c r="I5263" s="55" t="s">
        <v>42</v>
      </c>
      <c r="J5263" s="60">
        <v>330</v>
      </c>
      <c r="K5263" s="60">
        <f t="shared" si="129"/>
        <v>660</v>
      </c>
      <c r="L5263" s="60">
        <v>0</v>
      </c>
      <c r="M5263" s="55" t="s">
        <v>51</v>
      </c>
      <c r="N5263" s="60">
        <f t="shared" si="127"/>
        <v>660</v>
      </c>
      <c r="O5263" s="54">
        <v>46069</v>
      </c>
      <c r="P5263" s="62">
        <v>7836</v>
      </c>
      <c r="Q5263" s="75"/>
      <c r="R5263" t="str">
        <f t="shared" si="130"/>
        <v>Fev/26</v>
      </c>
      <c r="S5263" s="75"/>
      <c r="T5263" s="75"/>
      <c r="U5263" s="75"/>
      <c r="V5263" s="75"/>
      <c r="W5263" s="75"/>
      <c r="X5263" s="75"/>
      <c r="Y5263" s="75"/>
      <c r="Z5263" s="75"/>
      <c r="AA5263" s="75"/>
      <c r="AB5263" s="75"/>
      <c r="AC5263" s="75"/>
      <c r="AD5263" s="75"/>
      <c r="AE5263" s="75"/>
      <c r="AF5263" s="75"/>
      <c r="AG5263" s="75"/>
    </row>
    <row r="5264" spans="1:33" ht="15.75" customHeight="1">
      <c r="A5264" s="75"/>
      <c r="B5264" s="54">
        <v>46055</v>
      </c>
      <c r="C5264" s="55" t="s">
        <v>106</v>
      </c>
      <c r="D5264" s="55">
        <v>2026</v>
      </c>
      <c r="E5264" s="55">
        <v>1</v>
      </c>
      <c r="F5264" s="55" t="s">
        <v>226</v>
      </c>
      <c r="G5264" s="55" t="s">
        <v>40</v>
      </c>
      <c r="H5264" s="55" t="s">
        <v>181</v>
      </c>
      <c r="I5264" s="55" t="s">
        <v>42</v>
      </c>
      <c r="J5264" s="60">
        <v>364</v>
      </c>
      <c r="K5264" s="60">
        <f t="shared" si="129"/>
        <v>364</v>
      </c>
      <c r="L5264" s="60">
        <v>0</v>
      </c>
      <c r="M5264" s="55" t="s">
        <v>51</v>
      </c>
      <c r="N5264" s="60">
        <f t="shared" si="127"/>
        <v>364</v>
      </c>
      <c r="O5264" s="54">
        <v>46069</v>
      </c>
      <c r="P5264" s="62">
        <v>7836</v>
      </c>
      <c r="Q5264" s="75"/>
      <c r="R5264" t="str">
        <f t="shared" si="130"/>
        <v>Fev/26</v>
      </c>
      <c r="S5264" s="75"/>
      <c r="T5264" s="75"/>
      <c r="U5264" s="75"/>
      <c r="V5264" s="75"/>
      <c r="W5264" s="75"/>
      <c r="X5264" s="75"/>
      <c r="Y5264" s="75"/>
      <c r="Z5264" s="75"/>
      <c r="AA5264" s="75"/>
      <c r="AB5264" s="75"/>
      <c r="AC5264" s="75"/>
      <c r="AD5264" s="75"/>
      <c r="AE5264" s="75"/>
      <c r="AF5264" s="75"/>
      <c r="AG5264" s="75"/>
    </row>
    <row r="5265" spans="1:33" ht="15.75" customHeight="1">
      <c r="A5265" s="75"/>
      <c r="B5265" s="54">
        <v>46055</v>
      </c>
      <c r="C5265" s="55" t="s">
        <v>106</v>
      </c>
      <c r="D5265" s="55">
        <v>2026</v>
      </c>
      <c r="E5265" s="55">
        <v>3</v>
      </c>
      <c r="F5265" s="55" t="s">
        <v>86</v>
      </c>
      <c r="G5265" s="55" t="s">
        <v>40</v>
      </c>
      <c r="H5265" s="55" t="s">
        <v>667</v>
      </c>
      <c r="I5265" s="55" t="s">
        <v>42</v>
      </c>
      <c r="J5265" s="60">
        <v>49</v>
      </c>
      <c r="K5265" s="60">
        <f t="shared" si="129"/>
        <v>147</v>
      </c>
      <c r="L5265" s="60">
        <v>0</v>
      </c>
      <c r="M5265" s="55" t="s">
        <v>51</v>
      </c>
      <c r="N5265" s="60">
        <f t="shared" si="127"/>
        <v>147</v>
      </c>
      <c r="O5265" s="54">
        <v>46076</v>
      </c>
      <c r="P5265" s="62">
        <v>600932</v>
      </c>
      <c r="Q5265" s="75"/>
      <c r="R5265" t="str">
        <f t="shared" si="130"/>
        <v>Fev/26</v>
      </c>
      <c r="S5265" s="75"/>
      <c r="T5265" s="75"/>
      <c r="U5265" s="75"/>
      <c r="V5265" s="75"/>
      <c r="W5265" s="75"/>
      <c r="X5265" s="75"/>
      <c r="Y5265" s="75"/>
      <c r="Z5265" s="75"/>
      <c r="AA5265" s="75"/>
      <c r="AB5265" s="75"/>
      <c r="AC5265" s="75"/>
      <c r="AD5265" s="75"/>
      <c r="AE5265" s="75"/>
      <c r="AF5265" s="75"/>
      <c r="AG5265" s="75"/>
    </row>
    <row r="5266" spans="1:33" ht="15.75" customHeight="1">
      <c r="A5266" s="75"/>
      <c r="B5266" s="54">
        <v>46055</v>
      </c>
      <c r="C5266" s="55" t="s">
        <v>106</v>
      </c>
      <c r="D5266" s="55">
        <v>2026</v>
      </c>
      <c r="E5266" s="55">
        <v>2</v>
      </c>
      <c r="F5266" s="55" t="s">
        <v>89</v>
      </c>
      <c r="G5266" s="55" t="s">
        <v>40</v>
      </c>
      <c r="H5266" s="55" t="s">
        <v>667</v>
      </c>
      <c r="I5266" s="55" t="s">
        <v>42</v>
      </c>
      <c r="J5266" s="60">
        <v>49</v>
      </c>
      <c r="K5266" s="60">
        <f t="shared" si="129"/>
        <v>98</v>
      </c>
      <c r="L5266" s="60">
        <v>0</v>
      </c>
      <c r="M5266" s="55" t="s">
        <v>51</v>
      </c>
      <c r="N5266" s="60">
        <f t="shared" si="127"/>
        <v>98</v>
      </c>
      <c r="O5266" s="54">
        <v>46076</v>
      </c>
      <c r="P5266" s="62">
        <v>600932</v>
      </c>
      <c r="Q5266" s="75"/>
      <c r="R5266" t="str">
        <f t="shared" si="130"/>
        <v>Fev/26</v>
      </c>
      <c r="S5266" s="75"/>
      <c r="T5266" s="75"/>
      <c r="U5266" s="75"/>
      <c r="V5266" s="75"/>
      <c r="W5266" s="75"/>
      <c r="X5266" s="75"/>
      <c r="Y5266" s="75"/>
      <c r="Z5266" s="75"/>
      <c r="AA5266" s="75"/>
      <c r="AB5266" s="75"/>
      <c r="AC5266" s="75"/>
      <c r="AD5266" s="75"/>
      <c r="AE5266" s="75"/>
      <c r="AF5266" s="75"/>
      <c r="AG5266" s="75"/>
    </row>
    <row r="5267" spans="1:33" ht="15.75" customHeight="1">
      <c r="A5267" s="75"/>
      <c r="B5267" s="54">
        <v>46055</v>
      </c>
      <c r="C5267" s="55" t="s">
        <v>106</v>
      </c>
      <c r="D5267" s="55">
        <v>2026</v>
      </c>
      <c r="E5267" s="55">
        <v>6</v>
      </c>
      <c r="F5267" s="55" t="s">
        <v>87</v>
      </c>
      <c r="G5267" s="55" t="s">
        <v>40</v>
      </c>
      <c r="H5267" s="55" t="s">
        <v>667</v>
      </c>
      <c r="I5267" s="55" t="s">
        <v>42</v>
      </c>
      <c r="J5267" s="60">
        <v>49</v>
      </c>
      <c r="K5267" s="60">
        <f t="shared" si="129"/>
        <v>294</v>
      </c>
      <c r="L5267" s="60">
        <v>0</v>
      </c>
      <c r="M5267" s="55" t="s">
        <v>51</v>
      </c>
      <c r="N5267" s="60">
        <f t="shared" si="127"/>
        <v>294</v>
      </c>
      <c r="O5267" s="54">
        <v>46076</v>
      </c>
      <c r="P5267" s="62">
        <v>600932</v>
      </c>
      <c r="Q5267" s="75"/>
      <c r="R5267" t="str">
        <f t="shared" si="130"/>
        <v>Fev/26</v>
      </c>
      <c r="S5267" s="75"/>
      <c r="T5267" s="75"/>
      <c r="U5267" s="75"/>
      <c r="V5267" s="75"/>
      <c r="W5267" s="75"/>
      <c r="X5267" s="75"/>
      <c r="Y5267" s="75"/>
      <c r="Z5267" s="75"/>
      <c r="AA5267" s="75"/>
      <c r="AB5267" s="75"/>
      <c r="AC5267" s="75"/>
      <c r="AD5267" s="75"/>
      <c r="AE5267" s="75"/>
      <c r="AF5267" s="75"/>
      <c r="AG5267" s="75"/>
    </row>
    <row r="5268" spans="1:33" ht="15.75" customHeight="1">
      <c r="A5268" s="75"/>
      <c r="B5268" s="54">
        <v>46055</v>
      </c>
      <c r="C5268" s="55" t="s">
        <v>106</v>
      </c>
      <c r="D5268" s="55">
        <v>2026</v>
      </c>
      <c r="E5268" s="55">
        <v>1</v>
      </c>
      <c r="F5268" s="55" t="s">
        <v>39</v>
      </c>
      <c r="G5268" s="55" t="s">
        <v>40</v>
      </c>
      <c r="H5268" s="55" t="s">
        <v>1328</v>
      </c>
      <c r="I5268" s="55" t="s">
        <v>42</v>
      </c>
      <c r="J5268" s="60">
        <v>310.5</v>
      </c>
      <c r="K5268" s="60">
        <f t="shared" si="129"/>
        <v>310.5</v>
      </c>
      <c r="L5268" s="60">
        <v>0</v>
      </c>
      <c r="M5268" s="55" t="s">
        <v>43</v>
      </c>
      <c r="N5268" s="60">
        <f t="shared" si="127"/>
        <v>310.5</v>
      </c>
      <c r="O5268" s="54">
        <v>46055</v>
      </c>
      <c r="P5268" s="62">
        <v>0</v>
      </c>
      <c r="Q5268" s="75"/>
      <c r="R5268" t="str">
        <f t="shared" si="130"/>
        <v>Fev/26</v>
      </c>
      <c r="S5268" s="75"/>
      <c r="T5268" s="75"/>
      <c r="U5268" s="75"/>
      <c r="V5268" s="75"/>
      <c r="W5268" s="75"/>
      <c r="X5268" s="75"/>
      <c r="Y5268" s="75"/>
      <c r="Z5268" s="75"/>
      <c r="AA5268" s="75"/>
      <c r="AB5268" s="75"/>
      <c r="AC5268" s="75"/>
      <c r="AD5268" s="75"/>
      <c r="AE5268" s="75"/>
      <c r="AF5268" s="75"/>
      <c r="AG5268" s="75"/>
    </row>
    <row r="5269" spans="1:33" ht="15.75" customHeight="1">
      <c r="A5269" s="75"/>
      <c r="B5269" s="54">
        <v>46055</v>
      </c>
      <c r="C5269" s="55" t="s">
        <v>106</v>
      </c>
      <c r="D5269" s="55">
        <v>2026</v>
      </c>
      <c r="E5269" s="55">
        <v>1</v>
      </c>
      <c r="F5269" s="55" t="s">
        <v>1381</v>
      </c>
      <c r="G5269" s="55" t="s">
        <v>61</v>
      </c>
      <c r="H5269" s="55" t="s">
        <v>342</v>
      </c>
      <c r="I5269" s="55" t="s">
        <v>42</v>
      </c>
      <c r="J5269" s="60">
        <v>261.67</v>
      </c>
      <c r="K5269" s="60">
        <f t="shared" si="129"/>
        <v>261.67</v>
      </c>
      <c r="L5269" s="60">
        <v>0</v>
      </c>
      <c r="M5269" s="55" t="s">
        <v>43</v>
      </c>
      <c r="N5269" s="60">
        <f t="shared" si="127"/>
        <v>261.67</v>
      </c>
      <c r="O5269" s="54">
        <v>46055</v>
      </c>
      <c r="P5269" s="62">
        <v>0</v>
      </c>
      <c r="Q5269" s="75"/>
      <c r="R5269" t="str">
        <f t="shared" si="130"/>
        <v>Fev/26</v>
      </c>
      <c r="S5269" s="75"/>
      <c r="T5269" s="75"/>
      <c r="U5269" s="75"/>
      <c r="V5269" s="75"/>
      <c r="W5269" s="75"/>
      <c r="X5269" s="75"/>
      <c r="Y5269" s="75"/>
      <c r="Z5269" s="75"/>
      <c r="AA5269" s="75"/>
      <c r="AB5269" s="75"/>
      <c r="AC5269" s="75"/>
      <c r="AD5269" s="75"/>
      <c r="AE5269" s="75"/>
      <c r="AF5269" s="75"/>
      <c r="AG5269" s="75"/>
    </row>
    <row r="5270" spans="1:33" ht="15.75" customHeight="1">
      <c r="A5270" s="75"/>
      <c r="B5270" s="54">
        <v>46055</v>
      </c>
      <c r="C5270" s="55" t="s">
        <v>106</v>
      </c>
      <c r="D5270" s="55">
        <v>2026</v>
      </c>
      <c r="E5270" s="55">
        <v>1</v>
      </c>
      <c r="F5270" s="55" t="s">
        <v>1382</v>
      </c>
      <c r="G5270" s="55" t="s">
        <v>61</v>
      </c>
      <c r="H5270" s="55" t="s">
        <v>73</v>
      </c>
      <c r="I5270" s="55" t="s">
        <v>42</v>
      </c>
      <c r="J5270" s="60">
        <v>160</v>
      </c>
      <c r="K5270" s="60">
        <f t="shared" si="129"/>
        <v>160</v>
      </c>
      <c r="L5270" s="60">
        <v>0</v>
      </c>
      <c r="M5270" s="55" t="s">
        <v>43</v>
      </c>
      <c r="N5270" s="60">
        <f t="shared" si="127"/>
        <v>160</v>
      </c>
      <c r="O5270" s="54">
        <v>46057</v>
      </c>
      <c r="P5270" s="62">
        <v>0</v>
      </c>
      <c r="Q5270" s="75"/>
      <c r="R5270" t="str">
        <f t="shared" si="130"/>
        <v>Fev/26</v>
      </c>
      <c r="S5270" s="75"/>
      <c r="T5270" s="75"/>
      <c r="U5270" s="75"/>
      <c r="V5270" s="75"/>
      <c r="W5270" s="75"/>
      <c r="X5270" s="75"/>
      <c r="Y5270" s="75"/>
      <c r="Z5270" s="75"/>
      <c r="AA5270" s="75"/>
      <c r="AB5270" s="75"/>
      <c r="AC5270" s="75"/>
      <c r="AD5270" s="75"/>
      <c r="AE5270" s="75"/>
      <c r="AF5270" s="75"/>
      <c r="AG5270" s="75"/>
    </row>
    <row r="5271" spans="1:33" ht="15.75" customHeight="1">
      <c r="A5271" s="75"/>
      <c r="B5271" s="54">
        <v>46056</v>
      </c>
      <c r="C5271" s="55" t="s">
        <v>106</v>
      </c>
      <c r="D5271" s="55">
        <v>2026</v>
      </c>
      <c r="E5271" s="55">
        <v>1</v>
      </c>
      <c r="F5271" s="55" t="s">
        <v>1340</v>
      </c>
      <c r="G5271" s="55" t="s">
        <v>40</v>
      </c>
      <c r="H5271" s="55" t="s">
        <v>1337</v>
      </c>
      <c r="I5271" s="55" t="s">
        <v>42</v>
      </c>
      <c r="J5271" s="60">
        <v>85</v>
      </c>
      <c r="K5271" s="60">
        <f t="shared" si="129"/>
        <v>85</v>
      </c>
      <c r="L5271" s="60">
        <v>0</v>
      </c>
      <c r="M5271" s="55" t="s">
        <v>43</v>
      </c>
      <c r="N5271" s="60">
        <f t="shared" si="127"/>
        <v>85</v>
      </c>
      <c r="O5271" s="54">
        <v>46068</v>
      </c>
      <c r="P5271" s="62">
        <v>30535</v>
      </c>
      <c r="Q5271" s="75"/>
      <c r="R5271" t="str">
        <f t="shared" si="130"/>
        <v>Fev/26</v>
      </c>
      <c r="S5271" s="75"/>
      <c r="T5271" s="75"/>
      <c r="U5271" s="75"/>
      <c r="V5271" s="75"/>
      <c r="W5271" s="75"/>
      <c r="X5271" s="75"/>
      <c r="Y5271" s="75"/>
      <c r="Z5271" s="75"/>
      <c r="AA5271" s="75"/>
      <c r="AB5271" s="75"/>
      <c r="AC5271" s="75"/>
      <c r="AD5271" s="75"/>
      <c r="AE5271" s="75"/>
      <c r="AF5271" s="75"/>
      <c r="AG5271" s="75"/>
    </row>
    <row r="5272" spans="1:33" ht="15.75" customHeight="1">
      <c r="A5272" s="75"/>
      <c r="B5272" s="54">
        <v>46056</v>
      </c>
      <c r="C5272" s="55" t="s">
        <v>106</v>
      </c>
      <c r="D5272" s="55">
        <v>2026</v>
      </c>
      <c r="E5272" s="55">
        <v>4</v>
      </c>
      <c r="F5272" s="55" t="s">
        <v>562</v>
      </c>
      <c r="G5272" s="55" t="s">
        <v>40</v>
      </c>
      <c r="H5272" s="55" t="s">
        <v>1337</v>
      </c>
      <c r="I5272" s="55" t="s">
        <v>42</v>
      </c>
      <c r="J5272" s="60">
        <v>0.85</v>
      </c>
      <c r="K5272" s="60">
        <f t="shared" si="129"/>
        <v>3.4</v>
      </c>
      <c r="L5272" s="60">
        <v>0</v>
      </c>
      <c r="M5272" s="55" t="s">
        <v>43</v>
      </c>
      <c r="N5272" s="60">
        <f t="shared" si="127"/>
        <v>3.4</v>
      </c>
      <c r="O5272" s="54">
        <v>46068</v>
      </c>
      <c r="P5272" s="62">
        <v>30535</v>
      </c>
      <c r="Q5272" s="75"/>
      <c r="R5272" t="str">
        <f t="shared" si="130"/>
        <v>Fev/26</v>
      </c>
      <c r="S5272" s="75"/>
      <c r="T5272" s="75"/>
      <c r="U5272" s="75"/>
      <c r="V5272" s="75"/>
      <c r="W5272" s="75"/>
      <c r="X5272" s="75"/>
      <c r="Y5272" s="75"/>
      <c r="Z5272" s="75"/>
      <c r="AA5272" s="75"/>
      <c r="AB5272" s="75"/>
      <c r="AC5272" s="75"/>
      <c r="AD5272" s="75"/>
      <c r="AE5272" s="75"/>
      <c r="AF5272" s="75"/>
      <c r="AG5272" s="75"/>
    </row>
    <row r="5273" spans="1:33" ht="15.75" customHeight="1">
      <c r="A5273" s="75"/>
      <c r="B5273" s="54">
        <v>46056</v>
      </c>
      <c r="C5273" s="55" t="s">
        <v>106</v>
      </c>
      <c r="D5273" s="55">
        <v>2026</v>
      </c>
      <c r="E5273" s="55">
        <v>1</v>
      </c>
      <c r="F5273" s="55" t="s">
        <v>455</v>
      </c>
      <c r="G5273" s="55" t="s">
        <v>46</v>
      </c>
      <c r="H5273" s="55" t="s">
        <v>1337</v>
      </c>
      <c r="I5273" s="55" t="s">
        <v>42</v>
      </c>
      <c r="J5273" s="60">
        <v>3.5</v>
      </c>
      <c r="K5273" s="60">
        <f t="shared" si="129"/>
        <v>3.5</v>
      </c>
      <c r="L5273" s="60">
        <v>0</v>
      </c>
      <c r="M5273" s="55" t="s">
        <v>43</v>
      </c>
      <c r="N5273" s="60">
        <f t="shared" si="127"/>
        <v>3.5</v>
      </c>
      <c r="O5273" s="54">
        <v>46068</v>
      </c>
      <c r="P5273" s="62">
        <v>30535</v>
      </c>
      <c r="Q5273" s="75"/>
      <c r="R5273" t="str">
        <f t="shared" si="130"/>
        <v>Fev/26</v>
      </c>
      <c r="S5273" s="75"/>
      <c r="T5273" s="75"/>
      <c r="U5273" s="75"/>
      <c r="V5273" s="75"/>
      <c r="W5273" s="75"/>
      <c r="X5273" s="75"/>
      <c r="Y5273" s="75"/>
      <c r="Z5273" s="75"/>
      <c r="AA5273" s="75"/>
      <c r="AB5273" s="75"/>
      <c r="AC5273" s="75"/>
      <c r="AD5273" s="75"/>
      <c r="AE5273" s="75"/>
      <c r="AF5273" s="75"/>
      <c r="AG5273" s="75"/>
    </row>
    <row r="5274" spans="1:33" ht="15.75" customHeight="1">
      <c r="A5274" s="75"/>
      <c r="B5274" s="54">
        <v>46056</v>
      </c>
      <c r="C5274" s="55" t="s">
        <v>106</v>
      </c>
      <c r="D5274" s="55">
        <v>2026</v>
      </c>
      <c r="E5274" s="55">
        <v>1</v>
      </c>
      <c r="F5274" s="55" t="s">
        <v>486</v>
      </c>
      <c r="G5274" s="55" t="s">
        <v>46</v>
      </c>
      <c r="H5274" s="55" t="s">
        <v>1337</v>
      </c>
      <c r="I5274" s="55" t="s">
        <v>42</v>
      </c>
      <c r="J5274" s="60">
        <v>6</v>
      </c>
      <c r="K5274" s="60">
        <f t="shared" si="129"/>
        <v>6</v>
      </c>
      <c r="L5274" s="60">
        <v>0</v>
      </c>
      <c r="M5274" s="55" t="s">
        <v>43</v>
      </c>
      <c r="N5274" s="60">
        <f t="shared" si="127"/>
        <v>6</v>
      </c>
      <c r="O5274" s="54">
        <v>46068</v>
      </c>
      <c r="P5274" s="62">
        <v>30535</v>
      </c>
      <c r="Q5274" s="75"/>
      <c r="R5274" t="str">
        <f t="shared" si="130"/>
        <v>Fev/26</v>
      </c>
      <c r="S5274" s="75"/>
      <c r="T5274" s="75"/>
      <c r="U5274" s="75"/>
      <c r="V5274" s="75"/>
      <c r="W5274" s="75"/>
      <c r="X5274" s="75"/>
      <c r="Y5274" s="75"/>
      <c r="Z5274" s="75"/>
      <c r="AA5274" s="75"/>
      <c r="AB5274" s="75"/>
      <c r="AC5274" s="75"/>
      <c r="AD5274" s="75"/>
      <c r="AE5274" s="75"/>
      <c r="AF5274" s="75"/>
      <c r="AG5274" s="75"/>
    </row>
    <row r="5275" spans="1:33" ht="15.75" customHeight="1">
      <c r="A5275" s="75"/>
      <c r="B5275" s="54">
        <v>46056</v>
      </c>
      <c r="C5275" s="55" t="s">
        <v>106</v>
      </c>
      <c r="D5275" s="55">
        <v>2026</v>
      </c>
      <c r="E5275" s="55">
        <v>1</v>
      </c>
      <c r="F5275" s="55" t="s">
        <v>1172</v>
      </c>
      <c r="G5275" s="55" t="s">
        <v>46</v>
      </c>
      <c r="H5275" s="55" t="s">
        <v>1337</v>
      </c>
      <c r="I5275" s="55" t="s">
        <v>42</v>
      </c>
      <c r="J5275" s="60">
        <v>31</v>
      </c>
      <c r="K5275" s="60">
        <f t="shared" si="129"/>
        <v>31</v>
      </c>
      <c r="L5275" s="60">
        <v>0</v>
      </c>
      <c r="M5275" s="55" t="s">
        <v>43</v>
      </c>
      <c r="N5275" s="60">
        <f t="shared" si="127"/>
        <v>31</v>
      </c>
      <c r="O5275" s="54">
        <v>46068</v>
      </c>
      <c r="P5275" s="62">
        <v>30535</v>
      </c>
      <c r="Q5275" s="75"/>
      <c r="R5275" t="str">
        <f t="shared" si="130"/>
        <v>Fev/26</v>
      </c>
      <c r="S5275" s="75"/>
      <c r="T5275" s="75"/>
      <c r="U5275" s="75"/>
      <c r="V5275" s="75"/>
      <c r="W5275" s="75"/>
      <c r="X5275" s="75"/>
      <c r="Y5275" s="75"/>
      <c r="Z5275" s="75"/>
      <c r="AA5275" s="75"/>
      <c r="AB5275" s="75"/>
      <c r="AC5275" s="75"/>
      <c r="AD5275" s="75"/>
      <c r="AE5275" s="75"/>
      <c r="AF5275" s="75"/>
      <c r="AG5275" s="75"/>
    </row>
    <row r="5276" spans="1:33" ht="15.75" customHeight="1">
      <c r="A5276" s="75"/>
      <c r="B5276" s="54">
        <v>46056</v>
      </c>
      <c r="C5276" s="55" t="s">
        <v>106</v>
      </c>
      <c r="D5276" s="55">
        <v>2026</v>
      </c>
      <c r="E5276" s="55">
        <v>1</v>
      </c>
      <c r="F5276" s="55" t="s">
        <v>1267</v>
      </c>
      <c r="G5276" s="55" t="s">
        <v>46</v>
      </c>
      <c r="H5276" s="55" t="s">
        <v>1337</v>
      </c>
      <c r="I5276" s="55" t="s">
        <v>42</v>
      </c>
      <c r="J5276" s="60">
        <v>6</v>
      </c>
      <c r="K5276" s="60">
        <f t="shared" si="129"/>
        <v>6</v>
      </c>
      <c r="L5276" s="60">
        <v>0</v>
      </c>
      <c r="M5276" s="55" t="s">
        <v>43</v>
      </c>
      <c r="N5276" s="60">
        <f t="shared" si="127"/>
        <v>6</v>
      </c>
      <c r="O5276" s="54">
        <v>46068</v>
      </c>
      <c r="P5276" s="62">
        <v>28778</v>
      </c>
      <c r="Q5276" s="75"/>
      <c r="R5276" t="str">
        <f t="shared" si="130"/>
        <v>Fev/26</v>
      </c>
      <c r="S5276" s="75"/>
      <c r="T5276" s="75"/>
      <c r="U5276" s="75"/>
      <c r="V5276" s="75"/>
      <c r="W5276" s="75"/>
      <c r="X5276" s="75"/>
      <c r="Y5276" s="75"/>
      <c r="Z5276" s="75"/>
      <c r="AA5276" s="75"/>
      <c r="AB5276" s="75"/>
      <c r="AC5276" s="75"/>
      <c r="AD5276" s="75"/>
      <c r="AE5276" s="75"/>
      <c r="AF5276" s="75"/>
      <c r="AG5276" s="75"/>
    </row>
    <row r="5277" spans="1:33" ht="15.75" customHeight="1">
      <c r="A5277" s="75"/>
      <c r="B5277" s="54">
        <v>46056</v>
      </c>
      <c r="C5277" s="55" t="s">
        <v>106</v>
      </c>
      <c r="D5277" s="55">
        <v>2026</v>
      </c>
      <c r="E5277" s="55">
        <v>13.44</v>
      </c>
      <c r="F5277" s="55" t="s">
        <v>488</v>
      </c>
      <c r="G5277" s="55" t="s">
        <v>46</v>
      </c>
      <c r="H5277" s="55" t="s">
        <v>823</v>
      </c>
      <c r="I5277" s="55" t="s">
        <v>42</v>
      </c>
      <c r="J5277" s="60">
        <v>35.229900000000001</v>
      </c>
      <c r="K5277" s="60">
        <f t="shared" si="129"/>
        <v>473.48985599999997</v>
      </c>
      <c r="L5277" s="60">
        <v>0</v>
      </c>
      <c r="M5277" s="55" t="s">
        <v>51</v>
      </c>
      <c r="N5277" s="60">
        <f t="shared" si="127"/>
        <v>473.48985599999997</v>
      </c>
      <c r="O5277" s="54">
        <v>46062</v>
      </c>
      <c r="P5277" s="62">
        <v>2787335</v>
      </c>
      <c r="Q5277" s="75"/>
      <c r="R5277" t="str">
        <f t="shared" si="130"/>
        <v>Fev/26</v>
      </c>
      <c r="S5277" s="75"/>
      <c r="T5277" s="75"/>
      <c r="U5277" s="75"/>
      <c r="V5277" s="75"/>
      <c r="W5277" s="75"/>
      <c r="X5277" s="75"/>
      <c r="Y5277" s="75"/>
      <c r="Z5277" s="75"/>
      <c r="AA5277" s="75"/>
      <c r="AB5277" s="75"/>
      <c r="AC5277" s="75"/>
      <c r="AD5277" s="75"/>
      <c r="AE5277" s="75"/>
      <c r="AF5277" s="75"/>
      <c r="AG5277" s="75"/>
    </row>
    <row r="5278" spans="1:33" ht="15.75" customHeight="1">
      <c r="A5278" s="75"/>
      <c r="B5278" s="54">
        <v>46056</v>
      </c>
      <c r="C5278" s="55" t="s">
        <v>106</v>
      </c>
      <c r="D5278" s="55">
        <v>2026</v>
      </c>
      <c r="E5278" s="55">
        <v>2</v>
      </c>
      <c r="F5278" s="55" t="s">
        <v>814</v>
      </c>
      <c r="G5278" s="55" t="s">
        <v>40</v>
      </c>
      <c r="H5278" s="55" t="s">
        <v>223</v>
      </c>
      <c r="I5278" s="55" t="s">
        <v>42</v>
      </c>
      <c r="J5278" s="60">
        <v>102</v>
      </c>
      <c r="K5278" s="60">
        <f t="shared" si="129"/>
        <v>204</v>
      </c>
      <c r="L5278" s="60">
        <v>0</v>
      </c>
      <c r="M5278" s="55" t="s">
        <v>51</v>
      </c>
      <c r="N5278" s="60">
        <f t="shared" si="127"/>
        <v>204</v>
      </c>
      <c r="O5278" s="54">
        <v>46063</v>
      </c>
      <c r="P5278" s="62">
        <v>1526515</v>
      </c>
      <c r="Q5278" s="75"/>
      <c r="R5278" t="str">
        <f t="shared" si="130"/>
        <v>Fev/26</v>
      </c>
      <c r="S5278" s="75"/>
      <c r="T5278" s="75"/>
      <c r="U5278" s="75"/>
      <c r="V5278" s="75"/>
      <c r="W5278" s="75"/>
      <c r="X5278" s="75"/>
      <c r="Y5278" s="75"/>
      <c r="Z5278" s="75"/>
      <c r="AA5278" s="75"/>
      <c r="AB5278" s="75"/>
      <c r="AC5278" s="75"/>
      <c r="AD5278" s="75"/>
      <c r="AE5278" s="75"/>
      <c r="AF5278" s="75"/>
      <c r="AG5278" s="75"/>
    </row>
    <row r="5279" spans="1:33" ht="15.75" customHeight="1">
      <c r="A5279" s="75"/>
      <c r="B5279" s="54">
        <v>46056</v>
      </c>
      <c r="C5279" s="55" t="s">
        <v>106</v>
      </c>
      <c r="D5279" s="55">
        <v>2026</v>
      </c>
      <c r="E5279" s="55">
        <v>20</v>
      </c>
      <c r="F5279" s="55" t="s">
        <v>878</v>
      </c>
      <c r="G5279" s="55" t="s">
        <v>93</v>
      </c>
      <c r="H5279" s="55" t="s">
        <v>1383</v>
      </c>
      <c r="I5279" s="55" t="s">
        <v>42</v>
      </c>
      <c r="J5279" s="60">
        <v>7.4</v>
      </c>
      <c r="K5279" s="60">
        <f t="shared" si="129"/>
        <v>148</v>
      </c>
      <c r="L5279" s="60">
        <v>0</v>
      </c>
      <c r="M5279" s="55" t="s">
        <v>51</v>
      </c>
      <c r="N5279" s="60">
        <f t="shared" si="127"/>
        <v>148</v>
      </c>
      <c r="O5279" s="54">
        <v>46063</v>
      </c>
      <c r="P5279" s="62">
        <v>1429452</v>
      </c>
      <c r="Q5279" s="75"/>
      <c r="R5279" t="str">
        <f t="shared" si="130"/>
        <v>Fev/26</v>
      </c>
      <c r="S5279" s="75"/>
      <c r="T5279" s="75"/>
      <c r="U5279" s="75"/>
      <c r="V5279" s="75"/>
      <c r="W5279" s="75"/>
      <c r="X5279" s="75"/>
      <c r="Y5279" s="75"/>
      <c r="Z5279" s="75"/>
      <c r="AA5279" s="75"/>
      <c r="AB5279" s="75"/>
      <c r="AC5279" s="75"/>
      <c r="AD5279" s="75"/>
      <c r="AE5279" s="75"/>
      <c r="AF5279" s="75"/>
      <c r="AG5279" s="75"/>
    </row>
    <row r="5280" spans="1:33" ht="15.75" customHeight="1">
      <c r="A5280" s="75"/>
      <c r="B5280" s="54">
        <v>46056</v>
      </c>
      <c r="C5280" s="55" t="s">
        <v>106</v>
      </c>
      <c r="D5280" s="55">
        <v>2026</v>
      </c>
      <c r="E5280" s="55">
        <v>3</v>
      </c>
      <c r="F5280" s="55" t="s">
        <v>169</v>
      </c>
      <c r="G5280" s="55" t="s">
        <v>53</v>
      </c>
      <c r="H5280" s="55" t="s">
        <v>1383</v>
      </c>
      <c r="I5280" s="55" t="s">
        <v>42</v>
      </c>
      <c r="J5280" s="60">
        <v>18</v>
      </c>
      <c r="K5280" s="60">
        <f t="shared" si="129"/>
        <v>54</v>
      </c>
      <c r="L5280" s="60">
        <v>0</v>
      </c>
      <c r="M5280" s="55" t="s">
        <v>51</v>
      </c>
      <c r="N5280" s="60">
        <f t="shared" si="127"/>
        <v>54</v>
      </c>
      <c r="O5280" s="54">
        <v>46063</v>
      </c>
      <c r="P5280" s="62">
        <v>1429452</v>
      </c>
      <c r="Q5280" s="75"/>
      <c r="R5280" t="str">
        <f t="shared" si="130"/>
        <v>Fev/26</v>
      </c>
      <c r="S5280" s="75"/>
      <c r="T5280" s="75"/>
      <c r="U5280" s="75"/>
      <c r="V5280" s="75"/>
      <c r="W5280" s="75"/>
      <c r="X5280" s="75"/>
      <c r="Y5280" s="75"/>
      <c r="Z5280" s="75"/>
      <c r="AA5280" s="75"/>
      <c r="AB5280" s="75"/>
      <c r="AC5280" s="75"/>
      <c r="AD5280" s="75"/>
      <c r="AE5280" s="75"/>
      <c r="AF5280" s="75"/>
      <c r="AG5280" s="75"/>
    </row>
    <row r="5281" spans="1:33" ht="15.75" customHeight="1">
      <c r="A5281" s="75"/>
      <c r="B5281" s="54">
        <v>46056</v>
      </c>
      <c r="C5281" s="55" t="s">
        <v>106</v>
      </c>
      <c r="D5281" s="55">
        <v>2026</v>
      </c>
      <c r="E5281" s="55">
        <v>2</v>
      </c>
      <c r="F5281" s="55" t="s">
        <v>1384</v>
      </c>
      <c r="G5281" s="55" t="s">
        <v>53</v>
      </c>
      <c r="H5281" s="55" t="s">
        <v>1383</v>
      </c>
      <c r="I5281" s="55" t="s">
        <v>42</v>
      </c>
      <c r="J5281" s="60">
        <v>6.55</v>
      </c>
      <c r="K5281" s="60">
        <f t="shared" si="129"/>
        <v>13.1</v>
      </c>
      <c r="L5281" s="60">
        <v>0</v>
      </c>
      <c r="M5281" s="55" t="s">
        <v>51</v>
      </c>
      <c r="N5281" s="60">
        <f t="shared" si="127"/>
        <v>13.1</v>
      </c>
      <c r="O5281" s="54">
        <v>46063</v>
      </c>
      <c r="P5281" s="62">
        <v>1429452</v>
      </c>
      <c r="Q5281" s="75"/>
      <c r="R5281" t="str">
        <f t="shared" si="130"/>
        <v>Fev/26</v>
      </c>
      <c r="S5281" s="75"/>
      <c r="T5281" s="75"/>
      <c r="U5281" s="75"/>
      <c r="V5281" s="75"/>
      <c r="W5281" s="75"/>
      <c r="X5281" s="75"/>
      <c r="Y5281" s="75"/>
      <c r="Z5281" s="75"/>
      <c r="AA5281" s="75"/>
      <c r="AB5281" s="75"/>
      <c r="AC5281" s="75"/>
      <c r="AD5281" s="75"/>
      <c r="AE5281" s="75"/>
      <c r="AF5281" s="75"/>
      <c r="AG5281" s="75"/>
    </row>
    <row r="5282" spans="1:33" ht="15.75" customHeight="1">
      <c r="A5282" s="75"/>
      <c r="B5282" s="54">
        <v>46056</v>
      </c>
      <c r="C5282" s="55" t="s">
        <v>106</v>
      </c>
      <c r="D5282" s="55">
        <v>2026</v>
      </c>
      <c r="E5282" s="55">
        <v>4</v>
      </c>
      <c r="F5282" s="55" t="s">
        <v>539</v>
      </c>
      <c r="G5282" s="55" t="s">
        <v>53</v>
      </c>
      <c r="H5282" s="55" t="s">
        <v>1383</v>
      </c>
      <c r="I5282" s="55" t="s">
        <v>42</v>
      </c>
      <c r="J5282" s="60">
        <v>3</v>
      </c>
      <c r="K5282" s="60">
        <f t="shared" si="129"/>
        <v>12</v>
      </c>
      <c r="L5282" s="60">
        <v>0</v>
      </c>
      <c r="M5282" s="55" t="s">
        <v>51</v>
      </c>
      <c r="N5282" s="60">
        <f t="shared" si="127"/>
        <v>12</v>
      </c>
      <c r="O5282" s="54">
        <v>46063</v>
      </c>
      <c r="P5282" s="62">
        <v>1429452</v>
      </c>
      <c r="Q5282" s="75"/>
      <c r="R5282" t="str">
        <f t="shared" si="130"/>
        <v>Fev/26</v>
      </c>
      <c r="S5282" s="75"/>
      <c r="T5282" s="75"/>
      <c r="U5282" s="75"/>
      <c r="V5282" s="75"/>
      <c r="W5282" s="75"/>
      <c r="X5282" s="75"/>
      <c r="Y5282" s="75"/>
      <c r="Z5282" s="75"/>
      <c r="AA5282" s="75"/>
      <c r="AB5282" s="75"/>
      <c r="AC5282" s="75"/>
      <c r="AD5282" s="75"/>
      <c r="AE5282" s="75"/>
      <c r="AF5282" s="75"/>
      <c r="AG5282" s="75"/>
    </row>
    <row r="5283" spans="1:33" ht="15.75" customHeight="1">
      <c r="A5283" s="75"/>
      <c r="B5283" s="54">
        <v>46056</v>
      </c>
      <c r="C5283" s="55" t="s">
        <v>106</v>
      </c>
      <c r="D5283" s="55">
        <v>2026</v>
      </c>
      <c r="E5283" s="55">
        <v>1</v>
      </c>
      <c r="F5283" s="55" t="s">
        <v>1306</v>
      </c>
      <c r="G5283" s="55" t="s">
        <v>53</v>
      </c>
      <c r="H5283" s="55" t="s">
        <v>1383</v>
      </c>
      <c r="I5283" s="55" t="s">
        <v>42</v>
      </c>
      <c r="J5283" s="60">
        <v>9.9</v>
      </c>
      <c r="K5283" s="60">
        <f t="shared" si="129"/>
        <v>9.9</v>
      </c>
      <c r="L5283" s="60">
        <v>0</v>
      </c>
      <c r="M5283" s="55" t="s">
        <v>51</v>
      </c>
      <c r="N5283" s="60">
        <f t="shared" si="127"/>
        <v>9.9</v>
      </c>
      <c r="O5283" s="54">
        <v>46063</v>
      </c>
      <c r="P5283" s="62">
        <v>1429452</v>
      </c>
      <c r="Q5283" s="75"/>
      <c r="R5283" t="str">
        <f t="shared" si="130"/>
        <v>Fev/26</v>
      </c>
      <c r="S5283" s="75"/>
      <c r="T5283" s="75"/>
      <c r="U5283" s="75"/>
      <c r="V5283" s="75"/>
      <c r="W5283" s="75"/>
      <c r="X5283" s="75"/>
      <c r="Y5283" s="75"/>
      <c r="Z5283" s="75"/>
      <c r="AA5283" s="75"/>
      <c r="AB5283" s="75"/>
      <c r="AC5283" s="75"/>
      <c r="AD5283" s="75"/>
      <c r="AE5283" s="75"/>
      <c r="AF5283" s="75"/>
      <c r="AG5283" s="75"/>
    </row>
    <row r="5284" spans="1:33" ht="15.75" customHeight="1">
      <c r="A5284" s="75"/>
      <c r="B5284" s="54">
        <v>46056</v>
      </c>
      <c r="C5284" s="55" t="s">
        <v>106</v>
      </c>
      <c r="D5284" s="55">
        <v>2026</v>
      </c>
      <c r="E5284" s="55">
        <v>1</v>
      </c>
      <c r="F5284" s="55" t="s">
        <v>1203</v>
      </c>
      <c r="G5284" s="55" t="s">
        <v>53</v>
      </c>
      <c r="H5284" s="55" t="s">
        <v>1383</v>
      </c>
      <c r="I5284" s="55" t="s">
        <v>42</v>
      </c>
      <c r="J5284" s="60">
        <v>69</v>
      </c>
      <c r="K5284" s="60">
        <f t="shared" si="129"/>
        <v>69</v>
      </c>
      <c r="L5284" s="60">
        <v>0</v>
      </c>
      <c r="M5284" s="55" t="s">
        <v>51</v>
      </c>
      <c r="N5284" s="60">
        <f t="shared" si="127"/>
        <v>69</v>
      </c>
      <c r="O5284" s="54">
        <v>46063</v>
      </c>
      <c r="P5284" s="62">
        <v>1429452</v>
      </c>
      <c r="Q5284" s="75"/>
      <c r="R5284" t="str">
        <f t="shared" si="130"/>
        <v>Fev/26</v>
      </c>
      <c r="S5284" s="75"/>
      <c r="T5284" s="75"/>
      <c r="U5284" s="75"/>
      <c r="V5284" s="75"/>
      <c r="W5284" s="75"/>
      <c r="X5284" s="75"/>
      <c r="Y5284" s="75"/>
      <c r="Z5284" s="75"/>
      <c r="AA5284" s="75"/>
      <c r="AB5284" s="75"/>
      <c r="AC5284" s="75"/>
      <c r="AD5284" s="75"/>
      <c r="AE5284" s="75"/>
      <c r="AF5284" s="75"/>
      <c r="AG5284" s="75"/>
    </row>
    <row r="5285" spans="1:33" ht="15.75" customHeight="1">
      <c r="A5285" s="75"/>
      <c r="B5285" s="54">
        <v>46056</v>
      </c>
      <c r="C5285" s="55" t="s">
        <v>106</v>
      </c>
      <c r="D5285" s="55">
        <v>2026</v>
      </c>
      <c r="E5285" s="55">
        <v>1</v>
      </c>
      <c r="F5285" s="55" t="s">
        <v>1202</v>
      </c>
      <c r="G5285" s="55" t="s">
        <v>53</v>
      </c>
      <c r="H5285" s="55" t="s">
        <v>1383</v>
      </c>
      <c r="I5285" s="55" t="s">
        <v>42</v>
      </c>
      <c r="J5285" s="60">
        <v>69</v>
      </c>
      <c r="K5285" s="60">
        <f t="shared" si="129"/>
        <v>69</v>
      </c>
      <c r="L5285" s="60">
        <v>0</v>
      </c>
      <c r="M5285" s="55" t="s">
        <v>51</v>
      </c>
      <c r="N5285" s="60">
        <f t="shared" si="127"/>
        <v>69</v>
      </c>
      <c r="O5285" s="54">
        <v>46063</v>
      </c>
      <c r="P5285" s="62">
        <v>1429452</v>
      </c>
      <c r="Q5285" s="75"/>
      <c r="R5285" t="str">
        <f t="shared" si="130"/>
        <v>Fev/26</v>
      </c>
      <c r="S5285" s="75"/>
      <c r="T5285" s="75"/>
      <c r="U5285" s="75"/>
      <c r="V5285" s="75"/>
      <c r="W5285" s="75"/>
      <c r="X5285" s="75"/>
      <c r="Y5285" s="75"/>
      <c r="Z5285" s="75"/>
      <c r="AA5285" s="75"/>
      <c r="AB5285" s="75"/>
      <c r="AC5285" s="75"/>
      <c r="AD5285" s="75"/>
      <c r="AE5285" s="75"/>
      <c r="AF5285" s="75"/>
      <c r="AG5285" s="75"/>
    </row>
    <row r="5286" spans="1:33" ht="15.75" customHeight="1">
      <c r="A5286" s="75"/>
      <c r="B5286" s="54">
        <v>46056</v>
      </c>
      <c r="C5286" s="55" t="s">
        <v>106</v>
      </c>
      <c r="D5286" s="55">
        <v>2026</v>
      </c>
      <c r="E5286" s="55">
        <v>3</v>
      </c>
      <c r="F5286" s="55" t="s">
        <v>720</v>
      </c>
      <c r="G5286" s="55" t="s">
        <v>53</v>
      </c>
      <c r="H5286" s="55" t="s">
        <v>1383</v>
      </c>
      <c r="I5286" s="55" t="s">
        <v>42</v>
      </c>
      <c r="J5286" s="60">
        <v>9</v>
      </c>
      <c r="K5286" s="60">
        <f t="shared" si="129"/>
        <v>27</v>
      </c>
      <c r="L5286" s="60">
        <v>0</v>
      </c>
      <c r="M5286" s="55" t="s">
        <v>51</v>
      </c>
      <c r="N5286" s="60">
        <f t="shared" si="127"/>
        <v>27</v>
      </c>
      <c r="O5286" s="54">
        <v>46063</v>
      </c>
      <c r="P5286" s="62">
        <v>1429452</v>
      </c>
      <c r="Q5286" s="75"/>
      <c r="R5286" t="str">
        <f t="shared" si="130"/>
        <v>Fev/26</v>
      </c>
      <c r="S5286" s="75"/>
      <c r="T5286" s="75"/>
      <c r="U5286" s="75"/>
      <c r="V5286" s="75"/>
      <c r="W5286" s="75"/>
      <c r="X5286" s="75"/>
      <c r="Y5286" s="75"/>
      <c r="Z5286" s="75"/>
      <c r="AA5286" s="75"/>
      <c r="AB5286" s="75"/>
      <c r="AC5286" s="75"/>
      <c r="AD5286" s="75"/>
      <c r="AE5286" s="75"/>
      <c r="AF5286" s="75"/>
      <c r="AG5286" s="75"/>
    </row>
    <row r="5287" spans="1:33" ht="15.75" customHeight="1">
      <c r="A5287" s="75"/>
      <c r="B5287" s="54">
        <v>46056</v>
      </c>
      <c r="C5287" s="55" t="s">
        <v>106</v>
      </c>
      <c r="D5287" s="55">
        <v>2026</v>
      </c>
      <c r="E5287" s="55">
        <v>72</v>
      </c>
      <c r="F5287" s="55" t="s">
        <v>905</v>
      </c>
      <c r="G5287" s="55" t="s">
        <v>96</v>
      </c>
      <c r="H5287" s="55" t="s">
        <v>223</v>
      </c>
      <c r="I5287" s="55" t="s">
        <v>42</v>
      </c>
      <c r="J5287" s="60">
        <v>7</v>
      </c>
      <c r="K5287" s="60">
        <f t="shared" si="129"/>
        <v>504</v>
      </c>
      <c r="L5287" s="60">
        <v>0</v>
      </c>
      <c r="M5287" s="55" t="s">
        <v>51</v>
      </c>
      <c r="N5287" s="60">
        <f t="shared" si="127"/>
        <v>504</v>
      </c>
      <c r="O5287" s="54">
        <v>46063</v>
      </c>
      <c r="P5287" s="62">
        <v>1526516</v>
      </c>
      <c r="Q5287" s="75"/>
      <c r="R5287" t="str">
        <f t="shared" si="130"/>
        <v>Fev/26</v>
      </c>
      <c r="S5287" s="75"/>
      <c r="T5287" s="75"/>
      <c r="U5287" s="75"/>
      <c r="V5287" s="75"/>
      <c r="W5287" s="75"/>
      <c r="X5287" s="75"/>
      <c r="Y5287" s="75"/>
      <c r="Z5287" s="75"/>
      <c r="AA5287" s="75"/>
      <c r="AB5287" s="75"/>
      <c r="AC5287" s="75"/>
      <c r="AD5287" s="75"/>
      <c r="AE5287" s="75"/>
      <c r="AF5287" s="75"/>
      <c r="AG5287" s="75"/>
    </row>
    <row r="5288" spans="1:33" ht="15.75" customHeight="1">
      <c r="A5288" s="75"/>
      <c r="B5288" s="54">
        <v>46056</v>
      </c>
      <c r="C5288" s="55" t="s">
        <v>106</v>
      </c>
      <c r="D5288" s="55">
        <v>2026</v>
      </c>
      <c r="E5288" s="55">
        <v>96</v>
      </c>
      <c r="F5288" s="55" t="s">
        <v>188</v>
      </c>
      <c r="G5288" s="55" t="s">
        <v>96</v>
      </c>
      <c r="H5288" s="55" t="s">
        <v>223</v>
      </c>
      <c r="I5288" s="55" t="s">
        <v>42</v>
      </c>
      <c r="J5288" s="60">
        <v>7</v>
      </c>
      <c r="K5288" s="60">
        <f t="shared" si="129"/>
        <v>672</v>
      </c>
      <c r="L5288" s="60">
        <v>0</v>
      </c>
      <c r="M5288" s="55" t="s">
        <v>51</v>
      </c>
      <c r="N5288" s="60">
        <f t="shared" si="127"/>
        <v>672</v>
      </c>
      <c r="O5288" s="54">
        <v>46063</v>
      </c>
      <c r="P5288" s="62">
        <v>1526516</v>
      </c>
      <c r="Q5288" s="75"/>
      <c r="R5288" t="str">
        <f t="shared" si="130"/>
        <v>Fev/26</v>
      </c>
      <c r="S5288" s="75"/>
      <c r="T5288" s="75"/>
      <c r="U5288" s="75"/>
      <c r="V5288" s="75"/>
      <c r="W5288" s="75"/>
      <c r="X5288" s="75"/>
      <c r="Y5288" s="75"/>
      <c r="Z5288" s="75"/>
      <c r="AA5288" s="75"/>
      <c r="AB5288" s="75"/>
      <c r="AC5288" s="75"/>
      <c r="AD5288" s="75"/>
      <c r="AE5288" s="75"/>
      <c r="AF5288" s="75"/>
      <c r="AG5288" s="75"/>
    </row>
    <row r="5289" spans="1:33" ht="15.75" customHeight="1">
      <c r="A5289" s="75"/>
      <c r="B5289" s="54">
        <v>46056</v>
      </c>
      <c r="C5289" s="55" t="s">
        <v>106</v>
      </c>
      <c r="D5289" s="55">
        <v>2026</v>
      </c>
      <c r="E5289" s="55">
        <v>6</v>
      </c>
      <c r="F5289" s="55" t="s">
        <v>760</v>
      </c>
      <c r="G5289" s="55" t="s">
        <v>46</v>
      </c>
      <c r="H5289" s="55" t="s">
        <v>223</v>
      </c>
      <c r="I5289" s="55" t="s">
        <v>42</v>
      </c>
      <c r="J5289" s="60">
        <v>23</v>
      </c>
      <c r="K5289" s="60">
        <f t="shared" si="129"/>
        <v>138</v>
      </c>
      <c r="L5289" s="60">
        <v>0</v>
      </c>
      <c r="M5289" s="55" t="s">
        <v>51</v>
      </c>
      <c r="N5289" s="60">
        <f t="shared" si="127"/>
        <v>138</v>
      </c>
      <c r="O5289" s="54">
        <v>46063</v>
      </c>
      <c r="P5289" s="62">
        <v>1526516</v>
      </c>
      <c r="Q5289" s="75"/>
      <c r="R5289" t="str">
        <f t="shared" si="130"/>
        <v>Fev/26</v>
      </c>
      <c r="S5289" s="75"/>
      <c r="T5289" s="75"/>
      <c r="U5289" s="75"/>
      <c r="V5289" s="75"/>
      <c r="W5289" s="75"/>
      <c r="X5289" s="75"/>
      <c r="Y5289" s="75"/>
      <c r="Z5289" s="75"/>
      <c r="AA5289" s="75"/>
      <c r="AB5289" s="75"/>
      <c r="AC5289" s="75"/>
      <c r="AD5289" s="75"/>
      <c r="AE5289" s="75"/>
      <c r="AF5289" s="75"/>
      <c r="AG5289" s="75"/>
    </row>
    <row r="5290" spans="1:33" ht="15.75" customHeight="1">
      <c r="A5290" s="75"/>
      <c r="B5290" s="54">
        <v>46056</v>
      </c>
      <c r="C5290" s="55" t="s">
        <v>106</v>
      </c>
      <c r="D5290" s="55">
        <v>2026</v>
      </c>
      <c r="E5290" s="55">
        <v>5</v>
      </c>
      <c r="F5290" s="55" t="s">
        <v>172</v>
      </c>
      <c r="G5290" s="55" t="s">
        <v>46</v>
      </c>
      <c r="H5290" s="55" t="s">
        <v>223</v>
      </c>
      <c r="I5290" s="55" t="s">
        <v>42</v>
      </c>
      <c r="J5290" s="60">
        <v>23</v>
      </c>
      <c r="K5290" s="60">
        <f t="shared" si="129"/>
        <v>115</v>
      </c>
      <c r="L5290" s="60">
        <v>0</v>
      </c>
      <c r="M5290" s="55" t="s">
        <v>51</v>
      </c>
      <c r="N5290" s="60">
        <f t="shared" si="127"/>
        <v>115</v>
      </c>
      <c r="O5290" s="54">
        <v>46063</v>
      </c>
      <c r="P5290" s="62">
        <v>1526516</v>
      </c>
      <c r="Q5290" s="75"/>
      <c r="R5290" t="str">
        <f t="shared" si="130"/>
        <v>Fev/26</v>
      </c>
      <c r="S5290" s="75"/>
      <c r="T5290" s="75"/>
      <c r="U5290" s="75"/>
      <c r="V5290" s="75"/>
      <c r="W5290" s="75"/>
      <c r="X5290" s="75"/>
      <c r="Y5290" s="75"/>
      <c r="Z5290" s="75"/>
      <c r="AA5290" s="75"/>
      <c r="AB5290" s="75"/>
      <c r="AC5290" s="75"/>
      <c r="AD5290" s="75"/>
      <c r="AE5290" s="75"/>
      <c r="AF5290" s="75"/>
      <c r="AG5290" s="75"/>
    </row>
    <row r="5291" spans="1:33" ht="15.75" customHeight="1">
      <c r="A5291" s="75"/>
      <c r="B5291" s="54">
        <v>46056</v>
      </c>
      <c r="C5291" s="55" t="s">
        <v>106</v>
      </c>
      <c r="D5291" s="55">
        <v>2026</v>
      </c>
      <c r="E5291" s="55">
        <v>4</v>
      </c>
      <c r="F5291" s="55" t="s">
        <v>173</v>
      </c>
      <c r="G5291" s="55" t="s">
        <v>46</v>
      </c>
      <c r="H5291" s="55" t="s">
        <v>223</v>
      </c>
      <c r="I5291" s="55" t="s">
        <v>42</v>
      </c>
      <c r="J5291" s="60">
        <v>23</v>
      </c>
      <c r="K5291" s="60">
        <f t="shared" si="129"/>
        <v>92</v>
      </c>
      <c r="L5291" s="60">
        <v>0</v>
      </c>
      <c r="M5291" s="55" t="s">
        <v>51</v>
      </c>
      <c r="N5291" s="60">
        <f t="shared" si="127"/>
        <v>92</v>
      </c>
      <c r="O5291" s="54">
        <v>46063</v>
      </c>
      <c r="P5291" s="62">
        <v>1526516</v>
      </c>
      <c r="Q5291" s="75"/>
      <c r="R5291" t="str">
        <f t="shared" si="130"/>
        <v>Fev/26</v>
      </c>
      <c r="S5291" s="75"/>
      <c r="T5291" s="75"/>
      <c r="U5291" s="75"/>
      <c r="V5291" s="75"/>
      <c r="W5291" s="75"/>
      <c r="X5291" s="75"/>
      <c r="Y5291" s="75"/>
      <c r="Z5291" s="75"/>
      <c r="AA5291" s="75"/>
      <c r="AB5291" s="75"/>
      <c r="AC5291" s="75"/>
      <c r="AD5291" s="75"/>
      <c r="AE5291" s="75"/>
      <c r="AF5291" s="75"/>
      <c r="AG5291" s="75"/>
    </row>
    <row r="5292" spans="1:33" ht="15.75" customHeight="1">
      <c r="A5292" s="75"/>
      <c r="B5292" s="54">
        <v>46056</v>
      </c>
      <c r="C5292" s="55" t="s">
        <v>106</v>
      </c>
      <c r="D5292" s="55">
        <v>2026</v>
      </c>
      <c r="E5292" s="55">
        <v>4</v>
      </c>
      <c r="F5292" s="55" t="s">
        <v>642</v>
      </c>
      <c r="G5292" s="55" t="s">
        <v>46</v>
      </c>
      <c r="H5292" s="55" t="s">
        <v>223</v>
      </c>
      <c r="I5292" s="55" t="s">
        <v>42</v>
      </c>
      <c r="J5292" s="60">
        <v>167</v>
      </c>
      <c r="K5292" s="60">
        <f t="shared" si="129"/>
        <v>668</v>
      </c>
      <c r="L5292" s="60">
        <v>0</v>
      </c>
      <c r="M5292" s="55" t="s">
        <v>51</v>
      </c>
      <c r="N5292" s="60">
        <f t="shared" si="127"/>
        <v>668</v>
      </c>
      <c r="O5292" s="54">
        <v>46063</v>
      </c>
      <c r="P5292" s="62">
        <v>1526516</v>
      </c>
      <c r="Q5292" s="75"/>
      <c r="R5292" t="str">
        <f t="shared" si="130"/>
        <v>Fev/26</v>
      </c>
      <c r="S5292" s="75"/>
      <c r="T5292" s="75"/>
      <c r="U5292" s="75"/>
      <c r="V5292" s="75"/>
      <c r="W5292" s="75"/>
      <c r="X5292" s="75"/>
      <c r="Y5292" s="75"/>
      <c r="Z5292" s="75"/>
      <c r="AA5292" s="75"/>
      <c r="AB5292" s="75"/>
      <c r="AC5292" s="75"/>
      <c r="AD5292" s="75"/>
      <c r="AE5292" s="75"/>
      <c r="AF5292" s="75"/>
      <c r="AG5292" s="75"/>
    </row>
    <row r="5293" spans="1:33" ht="15.75" customHeight="1">
      <c r="A5293" s="75"/>
      <c r="B5293" s="54">
        <v>46056</v>
      </c>
      <c r="C5293" s="55" t="s">
        <v>106</v>
      </c>
      <c r="D5293" s="55">
        <v>2026</v>
      </c>
      <c r="E5293" s="55">
        <v>20</v>
      </c>
      <c r="F5293" s="55" t="s">
        <v>246</v>
      </c>
      <c r="G5293" s="55" t="s">
        <v>46</v>
      </c>
      <c r="H5293" s="55" t="s">
        <v>223</v>
      </c>
      <c r="I5293" s="55" t="s">
        <v>42</v>
      </c>
      <c r="J5293" s="60">
        <v>7.5</v>
      </c>
      <c r="K5293" s="60">
        <f t="shared" si="129"/>
        <v>150</v>
      </c>
      <c r="L5293" s="60">
        <v>0</v>
      </c>
      <c r="M5293" s="55" t="s">
        <v>51</v>
      </c>
      <c r="N5293" s="60">
        <f t="shared" si="127"/>
        <v>150</v>
      </c>
      <c r="O5293" s="54">
        <v>46063</v>
      </c>
      <c r="P5293" s="62">
        <v>1526516</v>
      </c>
      <c r="Q5293" s="75"/>
      <c r="R5293" t="str">
        <f t="shared" si="130"/>
        <v>Fev/26</v>
      </c>
      <c r="S5293" s="75"/>
      <c r="T5293" s="75"/>
      <c r="U5293" s="75"/>
      <c r="V5293" s="75"/>
      <c r="W5293" s="75"/>
      <c r="X5293" s="75"/>
      <c r="Y5293" s="75"/>
      <c r="Z5293" s="75"/>
      <c r="AA5293" s="75"/>
      <c r="AB5293" s="75"/>
      <c r="AC5293" s="75"/>
      <c r="AD5293" s="75"/>
      <c r="AE5293" s="75"/>
      <c r="AF5293" s="75"/>
      <c r="AG5293" s="75"/>
    </row>
    <row r="5294" spans="1:33" ht="15.75" customHeight="1">
      <c r="A5294" s="75"/>
      <c r="B5294" s="54">
        <v>46056</v>
      </c>
      <c r="C5294" s="55" t="s">
        <v>106</v>
      </c>
      <c r="D5294" s="55">
        <v>2026</v>
      </c>
      <c r="E5294" s="55">
        <v>4</v>
      </c>
      <c r="F5294" s="55" t="s">
        <v>843</v>
      </c>
      <c r="G5294" s="55" t="s">
        <v>40</v>
      </c>
      <c r="H5294" s="55" t="s">
        <v>223</v>
      </c>
      <c r="I5294" s="55" t="s">
        <v>42</v>
      </c>
      <c r="J5294" s="60">
        <v>115</v>
      </c>
      <c r="K5294" s="60">
        <f t="shared" si="129"/>
        <v>460</v>
      </c>
      <c r="L5294" s="60">
        <v>0</v>
      </c>
      <c r="M5294" s="55" t="s">
        <v>51</v>
      </c>
      <c r="N5294" s="60">
        <f t="shared" si="127"/>
        <v>460</v>
      </c>
      <c r="O5294" s="54">
        <v>46063</v>
      </c>
      <c r="P5294" s="62">
        <v>1526516</v>
      </c>
      <c r="Q5294" s="75"/>
      <c r="R5294" t="str">
        <f t="shared" si="130"/>
        <v>Fev/26</v>
      </c>
      <c r="S5294" s="75"/>
      <c r="T5294" s="75"/>
      <c r="U5294" s="75"/>
      <c r="V5294" s="75"/>
      <c r="W5294" s="75"/>
      <c r="X5294" s="75"/>
      <c r="Y5294" s="75"/>
      <c r="Z5294" s="75"/>
      <c r="AA5294" s="75"/>
      <c r="AB5294" s="75"/>
      <c r="AC5294" s="75"/>
      <c r="AD5294" s="75"/>
      <c r="AE5294" s="75"/>
      <c r="AF5294" s="75"/>
      <c r="AG5294" s="75"/>
    </row>
    <row r="5295" spans="1:33" ht="15.75" customHeight="1">
      <c r="A5295" s="75"/>
      <c r="B5295" s="54">
        <v>46056</v>
      </c>
      <c r="C5295" s="55" t="s">
        <v>106</v>
      </c>
      <c r="D5295" s="55">
        <v>2026</v>
      </c>
      <c r="E5295" s="55">
        <v>1</v>
      </c>
      <c r="F5295" s="55" t="s">
        <v>936</v>
      </c>
      <c r="G5295" s="55" t="s">
        <v>46</v>
      </c>
      <c r="H5295" s="55" t="s">
        <v>195</v>
      </c>
      <c r="I5295" s="55" t="s">
        <v>42</v>
      </c>
      <c r="J5295" s="60">
        <v>346.73</v>
      </c>
      <c r="K5295" s="60">
        <f t="shared" si="129"/>
        <v>346.73</v>
      </c>
      <c r="L5295" s="60">
        <v>0</v>
      </c>
      <c r="M5295" s="55" t="s">
        <v>51</v>
      </c>
      <c r="N5295" s="60">
        <f t="shared" si="127"/>
        <v>346.73</v>
      </c>
      <c r="O5295" s="54">
        <v>46065</v>
      </c>
      <c r="P5295" s="62">
        <v>333480</v>
      </c>
      <c r="Q5295" s="75"/>
      <c r="R5295" t="str">
        <f t="shared" si="130"/>
        <v>Fev/26</v>
      </c>
      <c r="S5295" s="75"/>
      <c r="T5295" s="75"/>
      <c r="U5295" s="75"/>
      <c r="V5295" s="75"/>
      <c r="W5295" s="75"/>
      <c r="X5295" s="75"/>
      <c r="Y5295" s="75"/>
      <c r="Z5295" s="75"/>
      <c r="AA5295" s="75"/>
      <c r="AB5295" s="75"/>
      <c r="AC5295" s="75"/>
      <c r="AD5295" s="75"/>
      <c r="AE5295" s="75"/>
      <c r="AF5295" s="75"/>
      <c r="AG5295" s="75"/>
    </row>
    <row r="5296" spans="1:33" ht="15.75" customHeight="1">
      <c r="A5296" s="75"/>
      <c r="B5296" s="54">
        <v>46056</v>
      </c>
      <c r="C5296" s="55" t="s">
        <v>106</v>
      </c>
      <c r="D5296" s="55">
        <v>2026</v>
      </c>
      <c r="E5296" s="55">
        <v>1</v>
      </c>
      <c r="F5296" s="55" t="s">
        <v>936</v>
      </c>
      <c r="G5296" s="55" t="s">
        <v>46</v>
      </c>
      <c r="H5296" s="55" t="s">
        <v>195</v>
      </c>
      <c r="I5296" s="55" t="s">
        <v>42</v>
      </c>
      <c r="J5296" s="60">
        <v>299.95999999999998</v>
      </c>
      <c r="K5296" s="60">
        <f t="shared" si="129"/>
        <v>299.95999999999998</v>
      </c>
      <c r="L5296" s="60">
        <v>0</v>
      </c>
      <c r="M5296" s="55" t="s">
        <v>51</v>
      </c>
      <c r="N5296" s="60">
        <f t="shared" si="127"/>
        <v>299.95999999999998</v>
      </c>
      <c r="O5296" s="54">
        <v>46065</v>
      </c>
      <c r="P5296" s="62">
        <v>333480</v>
      </c>
      <c r="Q5296" s="75"/>
      <c r="R5296" t="str">
        <f t="shared" si="130"/>
        <v>Fev/26</v>
      </c>
      <c r="S5296" s="75"/>
      <c r="T5296" s="75"/>
      <c r="U5296" s="75"/>
      <c r="V5296" s="75"/>
      <c r="W5296" s="75"/>
      <c r="X5296" s="75"/>
      <c r="Y5296" s="75"/>
      <c r="Z5296" s="75"/>
      <c r="AA5296" s="75"/>
      <c r="AB5296" s="75"/>
      <c r="AC5296" s="75"/>
      <c r="AD5296" s="75"/>
      <c r="AE5296" s="75"/>
      <c r="AF5296" s="75"/>
      <c r="AG5296" s="75"/>
    </row>
    <row r="5297" spans="1:33" ht="15.75" customHeight="1">
      <c r="A5297" s="75"/>
      <c r="B5297" s="54">
        <v>46056</v>
      </c>
      <c r="C5297" s="55" t="s">
        <v>106</v>
      </c>
      <c r="D5297" s="55">
        <v>2026</v>
      </c>
      <c r="E5297" s="55">
        <v>1</v>
      </c>
      <c r="F5297" s="55" t="s">
        <v>634</v>
      </c>
      <c r="G5297" s="55" t="s">
        <v>46</v>
      </c>
      <c r="H5297" s="55" t="s">
        <v>195</v>
      </c>
      <c r="I5297" s="55" t="s">
        <v>42</v>
      </c>
      <c r="J5297" s="60">
        <v>303.25</v>
      </c>
      <c r="K5297" s="60">
        <f t="shared" si="129"/>
        <v>303.25</v>
      </c>
      <c r="L5297" s="60">
        <v>0</v>
      </c>
      <c r="M5297" s="55" t="s">
        <v>51</v>
      </c>
      <c r="N5297" s="60">
        <f t="shared" si="127"/>
        <v>303.25</v>
      </c>
      <c r="O5297" s="54">
        <v>46065</v>
      </c>
      <c r="P5297" s="62">
        <v>333480</v>
      </c>
      <c r="Q5297" s="75"/>
      <c r="R5297" t="str">
        <f t="shared" si="130"/>
        <v>Fev/26</v>
      </c>
      <c r="S5297" s="75"/>
      <c r="T5297" s="75"/>
      <c r="U5297" s="75"/>
      <c r="V5297" s="75"/>
      <c r="W5297" s="75"/>
      <c r="X5297" s="75"/>
      <c r="Y5297" s="75"/>
      <c r="Z5297" s="75"/>
      <c r="AA5297" s="75"/>
      <c r="AB5297" s="75"/>
      <c r="AC5297" s="75"/>
      <c r="AD5297" s="75"/>
      <c r="AE5297" s="75"/>
      <c r="AF5297" s="75"/>
      <c r="AG5297" s="75"/>
    </row>
    <row r="5298" spans="1:33" ht="15.75" customHeight="1">
      <c r="A5298" s="75"/>
      <c r="B5298" s="54">
        <v>46056</v>
      </c>
      <c r="C5298" s="55" t="s">
        <v>106</v>
      </c>
      <c r="D5298" s="55">
        <v>2026</v>
      </c>
      <c r="E5298" s="55">
        <v>1</v>
      </c>
      <c r="F5298" s="55" t="s">
        <v>820</v>
      </c>
      <c r="G5298" s="55" t="s">
        <v>46</v>
      </c>
      <c r="H5298" s="55" t="s">
        <v>195</v>
      </c>
      <c r="I5298" s="55" t="s">
        <v>42</v>
      </c>
      <c r="J5298" s="60">
        <v>231.6</v>
      </c>
      <c r="K5298" s="60">
        <f t="shared" si="129"/>
        <v>231.6</v>
      </c>
      <c r="L5298" s="60">
        <v>0</v>
      </c>
      <c r="M5298" s="55" t="s">
        <v>51</v>
      </c>
      <c r="N5298" s="60">
        <f t="shared" si="127"/>
        <v>231.6</v>
      </c>
      <c r="O5298" s="54">
        <v>46065</v>
      </c>
      <c r="P5298" s="62">
        <v>333479</v>
      </c>
      <c r="Q5298" s="75"/>
      <c r="R5298" t="str">
        <f t="shared" si="130"/>
        <v>Fev/26</v>
      </c>
      <c r="S5298" s="75"/>
      <c r="T5298" s="75"/>
      <c r="U5298" s="75"/>
      <c r="V5298" s="75"/>
      <c r="W5298" s="75"/>
      <c r="X5298" s="75"/>
      <c r="Y5298" s="75"/>
      <c r="Z5298" s="75"/>
      <c r="AA5298" s="75"/>
      <c r="AB5298" s="75"/>
      <c r="AC5298" s="75"/>
      <c r="AD5298" s="75"/>
      <c r="AE5298" s="75"/>
      <c r="AF5298" s="75"/>
      <c r="AG5298" s="75"/>
    </row>
    <row r="5299" spans="1:33" ht="15.75" customHeight="1">
      <c r="A5299" s="75"/>
      <c r="B5299" s="54">
        <v>46056</v>
      </c>
      <c r="C5299" s="55" t="s">
        <v>106</v>
      </c>
      <c r="D5299" s="55">
        <v>2026</v>
      </c>
      <c r="E5299" s="55">
        <v>9.6</v>
      </c>
      <c r="F5299" s="55" t="s">
        <v>602</v>
      </c>
      <c r="G5299" s="55" t="s">
        <v>46</v>
      </c>
      <c r="H5299" s="55" t="s">
        <v>231</v>
      </c>
      <c r="I5299" s="55" t="s">
        <v>42</v>
      </c>
      <c r="J5299" s="60">
        <v>34.79</v>
      </c>
      <c r="K5299" s="60">
        <f t="shared" si="129"/>
        <v>333.98399999999998</v>
      </c>
      <c r="L5299" s="60">
        <f>K5299</f>
        <v>333.98399999999998</v>
      </c>
      <c r="M5299" s="55" t="s">
        <v>51</v>
      </c>
      <c r="N5299" s="60">
        <f t="shared" si="127"/>
        <v>333.98399999999998</v>
      </c>
      <c r="O5299" s="54">
        <v>46077</v>
      </c>
      <c r="P5299" s="62">
        <v>1111583</v>
      </c>
      <c r="Q5299" s="75"/>
      <c r="R5299" t="str">
        <f t="shared" si="130"/>
        <v>Fev/26</v>
      </c>
      <c r="S5299" s="75"/>
      <c r="T5299" s="75"/>
      <c r="U5299" s="75"/>
      <c r="V5299" s="75"/>
      <c r="W5299" s="75"/>
      <c r="X5299" s="75"/>
      <c r="Y5299" s="75"/>
      <c r="Z5299" s="75"/>
      <c r="AA5299" s="75"/>
      <c r="AB5299" s="75"/>
      <c r="AC5299" s="75"/>
      <c r="AD5299" s="75"/>
      <c r="AE5299" s="75"/>
      <c r="AF5299" s="75"/>
      <c r="AG5299" s="75"/>
    </row>
    <row r="5300" spans="1:33" ht="15.75" customHeight="1">
      <c r="A5300" s="75"/>
      <c r="B5300" s="54">
        <v>46056</v>
      </c>
      <c r="C5300" s="55" t="s">
        <v>106</v>
      </c>
      <c r="D5300" s="55">
        <v>2026</v>
      </c>
      <c r="E5300" s="55">
        <v>1</v>
      </c>
      <c r="F5300" s="55" t="s">
        <v>600</v>
      </c>
      <c r="G5300" s="55" t="s">
        <v>96</v>
      </c>
      <c r="H5300" s="55" t="s">
        <v>1269</v>
      </c>
      <c r="I5300" s="55" t="s">
        <v>42</v>
      </c>
      <c r="J5300" s="60">
        <v>29.97</v>
      </c>
      <c r="K5300" s="60">
        <f t="shared" si="129"/>
        <v>29.97</v>
      </c>
      <c r="L5300" s="60">
        <v>0</v>
      </c>
      <c r="M5300" s="55" t="s">
        <v>51</v>
      </c>
      <c r="N5300" s="60">
        <f t="shared" si="127"/>
        <v>29.97</v>
      </c>
      <c r="O5300" s="54">
        <v>46070</v>
      </c>
      <c r="P5300" s="62">
        <v>46767</v>
      </c>
      <c r="Q5300" s="75"/>
      <c r="R5300" t="str">
        <f t="shared" si="130"/>
        <v>Fev/26</v>
      </c>
      <c r="S5300" s="75"/>
      <c r="T5300" s="75"/>
      <c r="U5300" s="75"/>
      <c r="V5300" s="75"/>
      <c r="W5300" s="75"/>
      <c r="X5300" s="75"/>
      <c r="Y5300" s="75"/>
      <c r="Z5300" s="75"/>
      <c r="AA5300" s="75"/>
      <c r="AB5300" s="75"/>
      <c r="AC5300" s="75"/>
      <c r="AD5300" s="75"/>
      <c r="AE5300" s="75"/>
      <c r="AF5300" s="75"/>
      <c r="AG5300" s="75"/>
    </row>
    <row r="5301" spans="1:33" ht="15.75" customHeight="1">
      <c r="A5301" s="75"/>
      <c r="B5301" s="54">
        <v>46056</v>
      </c>
      <c r="C5301" s="55" t="s">
        <v>106</v>
      </c>
      <c r="D5301" s="55">
        <v>2026</v>
      </c>
      <c r="E5301" s="55">
        <v>2</v>
      </c>
      <c r="F5301" s="55" t="s">
        <v>1072</v>
      </c>
      <c r="G5301" s="55" t="s">
        <v>96</v>
      </c>
      <c r="H5301" s="55" t="s">
        <v>1269</v>
      </c>
      <c r="I5301" s="55" t="s">
        <v>42</v>
      </c>
      <c r="J5301" s="60">
        <v>29.97</v>
      </c>
      <c r="K5301" s="60">
        <f t="shared" si="129"/>
        <v>59.94</v>
      </c>
      <c r="L5301" s="60">
        <v>0</v>
      </c>
      <c r="M5301" s="55" t="s">
        <v>51</v>
      </c>
      <c r="N5301" s="60">
        <f t="shared" si="127"/>
        <v>59.94</v>
      </c>
      <c r="O5301" s="54">
        <v>46070</v>
      </c>
      <c r="P5301" s="62">
        <v>46767</v>
      </c>
      <c r="Q5301" s="75"/>
      <c r="R5301" t="str">
        <f t="shared" si="130"/>
        <v>Fev/26</v>
      </c>
      <c r="S5301" s="75"/>
      <c r="T5301" s="75"/>
      <c r="U5301" s="75"/>
      <c r="V5301" s="75"/>
      <c r="W5301" s="75"/>
      <c r="X5301" s="75"/>
      <c r="Y5301" s="75"/>
      <c r="Z5301" s="75"/>
      <c r="AA5301" s="75"/>
      <c r="AB5301" s="75"/>
      <c r="AC5301" s="75"/>
      <c r="AD5301" s="75"/>
      <c r="AE5301" s="75"/>
      <c r="AF5301" s="75"/>
      <c r="AG5301" s="75"/>
    </row>
    <row r="5302" spans="1:33" ht="15.75" customHeight="1">
      <c r="A5302" s="75"/>
      <c r="B5302" s="54">
        <v>46056</v>
      </c>
      <c r="C5302" s="55" t="s">
        <v>106</v>
      </c>
      <c r="D5302" s="55">
        <v>2026</v>
      </c>
      <c r="E5302" s="55">
        <v>3</v>
      </c>
      <c r="F5302" s="55" t="s">
        <v>1385</v>
      </c>
      <c r="G5302" s="55" t="s">
        <v>96</v>
      </c>
      <c r="H5302" s="55" t="s">
        <v>1269</v>
      </c>
      <c r="I5302" s="55" t="s">
        <v>42</v>
      </c>
      <c r="J5302" s="60">
        <v>29.97</v>
      </c>
      <c r="K5302" s="60">
        <f t="shared" si="129"/>
        <v>89.91</v>
      </c>
      <c r="L5302" s="60">
        <v>0</v>
      </c>
      <c r="M5302" s="55" t="s">
        <v>51</v>
      </c>
      <c r="N5302" s="60">
        <f t="shared" si="127"/>
        <v>89.91</v>
      </c>
      <c r="O5302" s="54">
        <v>46070</v>
      </c>
      <c r="P5302" s="62">
        <v>46767</v>
      </c>
      <c r="Q5302" s="75"/>
      <c r="R5302" t="str">
        <f t="shared" si="130"/>
        <v>Fev/26</v>
      </c>
      <c r="S5302" s="75"/>
      <c r="T5302" s="75"/>
      <c r="U5302" s="75"/>
      <c r="V5302" s="75"/>
      <c r="W5302" s="75"/>
      <c r="X5302" s="75"/>
      <c r="Y5302" s="75"/>
      <c r="Z5302" s="75"/>
      <c r="AA5302" s="75"/>
      <c r="AB5302" s="75"/>
      <c r="AC5302" s="75"/>
      <c r="AD5302" s="75"/>
      <c r="AE5302" s="75"/>
      <c r="AF5302" s="75"/>
      <c r="AG5302" s="75"/>
    </row>
    <row r="5303" spans="1:33" ht="15.75" customHeight="1">
      <c r="A5303" s="75"/>
      <c r="B5303" s="54">
        <v>46056</v>
      </c>
      <c r="C5303" s="55" t="s">
        <v>106</v>
      </c>
      <c r="D5303" s="55">
        <v>2026</v>
      </c>
      <c r="E5303" s="55">
        <v>3</v>
      </c>
      <c r="F5303" s="55" t="s">
        <v>1197</v>
      </c>
      <c r="G5303" s="55" t="s">
        <v>96</v>
      </c>
      <c r="H5303" s="55" t="s">
        <v>1269</v>
      </c>
      <c r="I5303" s="55" t="s">
        <v>42</v>
      </c>
      <c r="J5303" s="60">
        <v>43</v>
      </c>
      <c r="K5303" s="60">
        <f t="shared" si="129"/>
        <v>129</v>
      </c>
      <c r="L5303" s="60">
        <v>0</v>
      </c>
      <c r="M5303" s="55" t="s">
        <v>51</v>
      </c>
      <c r="N5303" s="60">
        <f t="shared" si="127"/>
        <v>129</v>
      </c>
      <c r="O5303" s="54">
        <v>46070</v>
      </c>
      <c r="P5303" s="62">
        <v>46767</v>
      </c>
      <c r="Q5303" s="75"/>
      <c r="R5303" t="str">
        <f t="shared" si="130"/>
        <v>Fev/26</v>
      </c>
      <c r="S5303" s="75"/>
      <c r="T5303" s="75"/>
      <c r="U5303" s="75"/>
      <c r="V5303" s="75"/>
      <c r="W5303" s="75"/>
      <c r="X5303" s="75"/>
      <c r="Y5303" s="75"/>
      <c r="Z5303" s="75"/>
      <c r="AA5303" s="75"/>
      <c r="AB5303" s="75"/>
      <c r="AC5303" s="75"/>
      <c r="AD5303" s="75"/>
      <c r="AE5303" s="75"/>
      <c r="AF5303" s="75"/>
      <c r="AG5303" s="75"/>
    </row>
    <row r="5304" spans="1:33" ht="15.75" customHeight="1">
      <c r="A5304" s="75"/>
      <c r="B5304" s="54">
        <v>46056</v>
      </c>
      <c r="C5304" s="55" t="s">
        <v>106</v>
      </c>
      <c r="D5304" s="55">
        <v>2026</v>
      </c>
      <c r="E5304" s="55">
        <v>3</v>
      </c>
      <c r="F5304" s="55" t="s">
        <v>595</v>
      </c>
      <c r="G5304" s="55" t="s">
        <v>96</v>
      </c>
      <c r="H5304" s="55" t="s">
        <v>1269</v>
      </c>
      <c r="I5304" s="55" t="s">
        <v>42</v>
      </c>
      <c r="J5304" s="60">
        <v>43</v>
      </c>
      <c r="K5304" s="60">
        <f t="shared" si="129"/>
        <v>129</v>
      </c>
      <c r="L5304" s="60">
        <v>0</v>
      </c>
      <c r="M5304" s="55" t="s">
        <v>51</v>
      </c>
      <c r="N5304" s="60">
        <f t="shared" si="127"/>
        <v>129</v>
      </c>
      <c r="O5304" s="54">
        <v>46070</v>
      </c>
      <c r="P5304" s="62">
        <v>46767</v>
      </c>
      <c r="Q5304" s="75"/>
      <c r="R5304" t="str">
        <f t="shared" si="130"/>
        <v>Fev/26</v>
      </c>
      <c r="S5304" s="75"/>
      <c r="T5304" s="75"/>
      <c r="U5304" s="75"/>
      <c r="V5304" s="75"/>
      <c r="W5304" s="75"/>
      <c r="X5304" s="75"/>
      <c r="Y5304" s="75"/>
      <c r="Z5304" s="75"/>
      <c r="AA5304" s="75"/>
      <c r="AB5304" s="75"/>
      <c r="AC5304" s="75"/>
      <c r="AD5304" s="75"/>
      <c r="AE5304" s="75"/>
      <c r="AF5304" s="75"/>
      <c r="AG5304" s="75"/>
    </row>
    <row r="5305" spans="1:33" ht="15.75" customHeight="1">
      <c r="A5305" s="75"/>
      <c r="B5305" s="54">
        <v>46057</v>
      </c>
      <c r="C5305" s="55" t="s">
        <v>106</v>
      </c>
      <c r="D5305" s="55">
        <v>2026</v>
      </c>
      <c r="E5305" s="55">
        <v>2</v>
      </c>
      <c r="F5305" s="55" t="s">
        <v>1340</v>
      </c>
      <c r="G5305" s="55" t="s">
        <v>40</v>
      </c>
      <c r="H5305" s="55" t="s">
        <v>1337</v>
      </c>
      <c r="I5305" s="55" t="s">
        <v>42</v>
      </c>
      <c r="J5305" s="60">
        <v>80</v>
      </c>
      <c r="K5305" s="60">
        <f t="shared" si="129"/>
        <v>160</v>
      </c>
      <c r="L5305" s="60">
        <v>0</v>
      </c>
      <c r="M5305" s="55" t="s">
        <v>43</v>
      </c>
      <c r="N5305" s="60">
        <f t="shared" si="127"/>
        <v>160</v>
      </c>
      <c r="O5305" s="54">
        <v>46068</v>
      </c>
      <c r="P5305" s="62">
        <v>0</v>
      </c>
      <c r="Q5305" s="75"/>
      <c r="R5305" t="str">
        <f t="shared" si="130"/>
        <v>Fev/26</v>
      </c>
      <c r="S5305" s="75"/>
      <c r="T5305" s="75"/>
      <c r="U5305" s="75"/>
      <c r="V5305" s="75"/>
      <c r="W5305" s="75"/>
      <c r="X5305" s="75"/>
      <c r="Y5305" s="75"/>
      <c r="Z5305" s="75"/>
      <c r="AA5305" s="75"/>
      <c r="AB5305" s="75"/>
      <c r="AC5305" s="75"/>
      <c r="AD5305" s="75"/>
      <c r="AE5305" s="75"/>
      <c r="AF5305" s="75"/>
      <c r="AG5305" s="75"/>
    </row>
    <row r="5306" spans="1:33" ht="15.75" customHeight="1">
      <c r="A5306" s="75"/>
      <c r="B5306" s="54">
        <v>46057</v>
      </c>
      <c r="C5306" s="55" t="s">
        <v>106</v>
      </c>
      <c r="D5306" s="55">
        <v>2026</v>
      </c>
      <c r="E5306" s="55">
        <v>5</v>
      </c>
      <c r="F5306" s="55" t="s">
        <v>562</v>
      </c>
      <c r="G5306" s="55" t="s">
        <v>40</v>
      </c>
      <c r="H5306" s="55" t="s">
        <v>1337</v>
      </c>
      <c r="I5306" s="55" t="s">
        <v>42</v>
      </c>
      <c r="J5306" s="60">
        <v>1</v>
      </c>
      <c r="K5306" s="60">
        <f t="shared" si="129"/>
        <v>5</v>
      </c>
      <c r="L5306" s="60">
        <v>0</v>
      </c>
      <c r="M5306" s="55" t="s">
        <v>43</v>
      </c>
      <c r="N5306" s="60">
        <f t="shared" si="127"/>
        <v>5</v>
      </c>
      <c r="O5306" s="54">
        <v>46068</v>
      </c>
      <c r="P5306" s="62">
        <v>0</v>
      </c>
      <c r="Q5306" s="75"/>
      <c r="R5306" t="str">
        <f t="shared" si="130"/>
        <v>Fev/26</v>
      </c>
      <c r="S5306" s="75"/>
      <c r="T5306" s="75"/>
      <c r="U5306" s="75"/>
      <c r="V5306" s="75"/>
      <c r="W5306" s="75"/>
      <c r="X5306" s="75"/>
      <c r="Y5306" s="75"/>
      <c r="Z5306" s="75"/>
      <c r="AA5306" s="75"/>
      <c r="AB5306" s="75"/>
      <c r="AC5306" s="75"/>
      <c r="AD5306" s="75"/>
      <c r="AE5306" s="75"/>
      <c r="AF5306" s="75"/>
      <c r="AG5306" s="75"/>
    </row>
    <row r="5307" spans="1:33" ht="15.75" customHeight="1">
      <c r="A5307" s="75"/>
      <c r="B5307" s="54">
        <v>46057</v>
      </c>
      <c r="C5307" s="55" t="s">
        <v>106</v>
      </c>
      <c r="D5307" s="55">
        <v>2026</v>
      </c>
      <c r="E5307" s="55">
        <v>6</v>
      </c>
      <c r="F5307" s="55" t="s">
        <v>561</v>
      </c>
      <c r="G5307" s="55" t="s">
        <v>40</v>
      </c>
      <c r="H5307" s="55" t="s">
        <v>1337</v>
      </c>
      <c r="I5307" s="55" t="s">
        <v>42</v>
      </c>
      <c r="J5307" s="60">
        <v>5</v>
      </c>
      <c r="K5307" s="60">
        <f t="shared" si="129"/>
        <v>30</v>
      </c>
      <c r="L5307" s="60">
        <v>0</v>
      </c>
      <c r="M5307" s="55" t="s">
        <v>43</v>
      </c>
      <c r="N5307" s="60">
        <f t="shared" si="127"/>
        <v>30</v>
      </c>
      <c r="O5307" s="54">
        <v>46068</v>
      </c>
      <c r="P5307" s="62">
        <v>0</v>
      </c>
      <c r="Q5307" s="75"/>
      <c r="R5307" t="str">
        <f t="shared" si="130"/>
        <v>Fev/26</v>
      </c>
      <c r="S5307" s="75"/>
      <c r="T5307" s="75"/>
      <c r="U5307" s="75"/>
      <c r="V5307" s="75"/>
      <c r="W5307" s="75"/>
      <c r="X5307" s="75"/>
      <c r="Y5307" s="75"/>
      <c r="Z5307" s="75"/>
      <c r="AA5307" s="75"/>
      <c r="AB5307" s="75"/>
      <c r="AC5307" s="75"/>
      <c r="AD5307" s="75"/>
      <c r="AE5307" s="75"/>
      <c r="AF5307" s="75"/>
      <c r="AG5307" s="75"/>
    </row>
    <row r="5308" spans="1:33" ht="15.75" customHeight="1">
      <c r="A5308" s="75"/>
      <c r="B5308" s="54">
        <v>46057</v>
      </c>
      <c r="C5308" s="55" t="s">
        <v>106</v>
      </c>
      <c r="D5308" s="55">
        <v>2026</v>
      </c>
      <c r="E5308" s="55">
        <v>6</v>
      </c>
      <c r="F5308" s="55" t="s">
        <v>391</v>
      </c>
      <c r="G5308" s="55" t="s">
        <v>46</v>
      </c>
      <c r="H5308" s="55" t="s">
        <v>1337</v>
      </c>
      <c r="I5308" s="55" t="s">
        <v>42</v>
      </c>
      <c r="J5308" s="60">
        <v>1.2</v>
      </c>
      <c r="K5308" s="60">
        <f t="shared" si="129"/>
        <v>7.1999999999999993</v>
      </c>
      <c r="L5308" s="60">
        <v>0</v>
      </c>
      <c r="M5308" s="55" t="s">
        <v>43</v>
      </c>
      <c r="N5308" s="60">
        <f t="shared" si="127"/>
        <v>7.1999999999999993</v>
      </c>
      <c r="O5308" s="54">
        <v>46068</v>
      </c>
      <c r="P5308" s="62">
        <v>0</v>
      </c>
      <c r="Q5308" s="75"/>
      <c r="R5308" t="str">
        <f t="shared" si="130"/>
        <v>Fev/26</v>
      </c>
      <c r="S5308" s="75"/>
      <c r="T5308" s="75"/>
      <c r="U5308" s="75"/>
      <c r="V5308" s="75"/>
      <c r="W5308" s="75"/>
      <c r="X5308" s="75"/>
      <c r="Y5308" s="75"/>
      <c r="Z5308" s="75"/>
      <c r="AA5308" s="75"/>
      <c r="AB5308" s="75"/>
      <c r="AC5308" s="75"/>
      <c r="AD5308" s="75"/>
      <c r="AE5308" s="75"/>
      <c r="AF5308" s="75"/>
      <c r="AG5308" s="75"/>
    </row>
    <row r="5309" spans="1:33" ht="15.75" customHeight="1">
      <c r="A5309" s="75"/>
      <c r="B5309" s="54">
        <v>46057</v>
      </c>
      <c r="C5309" s="55" t="s">
        <v>106</v>
      </c>
      <c r="D5309" s="55">
        <v>2026</v>
      </c>
      <c r="E5309" s="55">
        <v>4</v>
      </c>
      <c r="F5309" s="55" t="s">
        <v>486</v>
      </c>
      <c r="G5309" s="55" t="s">
        <v>46</v>
      </c>
      <c r="H5309" s="55" t="s">
        <v>1337</v>
      </c>
      <c r="I5309" s="55" t="s">
        <v>42</v>
      </c>
      <c r="J5309" s="60">
        <v>6.5</v>
      </c>
      <c r="K5309" s="60">
        <f t="shared" si="129"/>
        <v>26</v>
      </c>
      <c r="L5309" s="60">
        <v>0</v>
      </c>
      <c r="M5309" s="55" t="s">
        <v>43</v>
      </c>
      <c r="N5309" s="60">
        <f t="shared" si="127"/>
        <v>26</v>
      </c>
      <c r="O5309" s="54">
        <v>46068</v>
      </c>
      <c r="P5309" s="62">
        <v>0</v>
      </c>
      <c r="Q5309" s="75"/>
      <c r="R5309" t="str">
        <f t="shared" si="130"/>
        <v>Fev/26</v>
      </c>
      <c r="S5309" s="75"/>
      <c r="T5309" s="75"/>
      <c r="U5309" s="75"/>
      <c r="V5309" s="75"/>
      <c r="W5309" s="75"/>
      <c r="X5309" s="75"/>
      <c r="Y5309" s="75"/>
      <c r="Z5309" s="75"/>
      <c r="AA5309" s="75"/>
      <c r="AB5309" s="75"/>
      <c r="AC5309" s="75"/>
      <c r="AD5309" s="75"/>
      <c r="AE5309" s="75"/>
      <c r="AF5309" s="75"/>
      <c r="AG5309" s="75"/>
    </row>
    <row r="5310" spans="1:33" ht="15.75" customHeight="1">
      <c r="A5310" s="75"/>
      <c r="B5310" s="54">
        <v>46057</v>
      </c>
      <c r="C5310" s="55" t="s">
        <v>106</v>
      </c>
      <c r="D5310" s="55">
        <v>2026</v>
      </c>
      <c r="E5310" s="55">
        <v>1</v>
      </c>
      <c r="F5310" s="55" t="s">
        <v>1147</v>
      </c>
      <c r="G5310" s="55" t="s">
        <v>46</v>
      </c>
      <c r="H5310" s="55" t="s">
        <v>1337</v>
      </c>
      <c r="I5310" s="55" t="s">
        <v>42</v>
      </c>
      <c r="J5310" s="60">
        <v>2</v>
      </c>
      <c r="K5310" s="60">
        <f t="shared" si="129"/>
        <v>2</v>
      </c>
      <c r="L5310" s="60">
        <v>0</v>
      </c>
      <c r="M5310" s="55" t="s">
        <v>43</v>
      </c>
      <c r="N5310" s="60">
        <f t="shared" si="127"/>
        <v>2</v>
      </c>
      <c r="O5310" s="54">
        <v>46068</v>
      </c>
      <c r="P5310" s="62">
        <v>0</v>
      </c>
      <c r="Q5310" s="75"/>
      <c r="R5310" t="str">
        <f t="shared" si="130"/>
        <v>Fev/26</v>
      </c>
      <c r="S5310" s="75"/>
      <c r="T5310" s="75"/>
      <c r="U5310" s="75"/>
      <c r="V5310" s="75"/>
      <c r="W5310" s="75"/>
      <c r="X5310" s="75"/>
      <c r="Y5310" s="75"/>
      <c r="Z5310" s="75"/>
      <c r="AA5310" s="75"/>
      <c r="AB5310" s="75"/>
      <c r="AC5310" s="75"/>
      <c r="AD5310" s="75"/>
      <c r="AE5310" s="75"/>
      <c r="AF5310" s="75"/>
      <c r="AG5310" s="75"/>
    </row>
    <row r="5311" spans="1:33" ht="15.75" customHeight="1">
      <c r="A5311" s="75"/>
      <c r="B5311" s="54">
        <v>46057</v>
      </c>
      <c r="C5311" s="55" t="s">
        <v>106</v>
      </c>
      <c r="D5311" s="55">
        <v>2026</v>
      </c>
      <c r="E5311" s="55">
        <v>1</v>
      </c>
      <c r="F5311" s="55" t="s">
        <v>1035</v>
      </c>
      <c r="G5311" s="55" t="s">
        <v>46</v>
      </c>
      <c r="H5311" s="55" t="s">
        <v>1337</v>
      </c>
      <c r="I5311" s="55" t="s">
        <v>42</v>
      </c>
      <c r="J5311" s="60">
        <v>2.5</v>
      </c>
      <c r="K5311" s="60">
        <f t="shared" si="129"/>
        <v>2.5</v>
      </c>
      <c r="L5311" s="60">
        <v>0</v>
      </c>
      <c r="M5311" s="55" t="s">
        <v>43</v>
      </c>
      <c r="N5311" s="60">
        <f t="shared" si="127"/>
        <v>2.5</v>
      </c>
      <c r="O5311" s="54">
        <v>46068</v>
      </c>
      <c r="P5311" s="62">
        <v>0</v>
      </c>
      <c r="Q5311" s="75"/>
      <c r="R5311" t="str">
        <f t="shared" si="130"/>
        <v>Fev/26</v>
      </c>
      <c r="S5311" s="75"/>
      <c r="T5311" s="75"/>
      <c r="U5311" s="75"/>
      <c r="V5311" s="75"/>
      <c r="W5311" s="75"/>
      <c r="X5311" s="75"/>
      <c r="Y5311" s="75"/>
      <c r="Z5311" s="75"/>
      <c r="AA5311" s="75"/>
      <c r="AB5311" s="75"/>
      <c r="AC5311" s="75"/>
      <c r="AD5311" s="75"/>
      <c r="AE5311" s="75"/>
      <c r="AF5311" s="75"/>
      <c r="AG5311" s="75"/>
    </row>
    <row r="5312" spans="1:33" ht="15.75" customHeight="1">
      <c r="A5312" s="75"/>
      <c r="B5312" s="54">
        <v>46057</v>
      </c>
      <c r="C5312" s="55" t="s">
        <v>106</v>
      </c>
      <c r="D5312" s="55">
        <v>2026</v>
      </c>
      <c r="E5312" s="55">
        <v>6</v>
      </c>
      <c r="F5312" s="58" t="s">
        <v>64</v>
      </c>
      <c r="G5312" s="57" t="s">
        <v>46</v>
      </c>
      <c r="H5312" s="58" t="s">
        <v>65</v>
      </c>
      <c r="I5312" s="59" t="s">
        <v>42</v>
      </c>
      <c r="J5312" s="96">
        <v>32.99</v>
      </c>
      <c r="K5312" s="60">
        <f t="shared" si="129"/>
        <v>197.94</v>
      </c>
      <c r="L5312" s="60">
        <v>0</v>
      </c>
      <c r="M5312" s="55" t="s">
        <v>43</v>
      </c>
      <c r="N5312" s="60">
        <f t="shared" si="127"/>
        <v>197.94</v>
      </c>
      <c r="O5312" s="54">
        <v>46068</v>
      </c>
      <c r="P5312" s="62">
        <v>28778</v>
      </c>
      <c r="Q5312" s="75"/>
      <c r="R5312" t="str">
        <f t="shared" si="130"/>
        <v>Fev/26</v>
      </c>
      <c r="S5312" s="75"/>
      <c r="T5312" s="75"/>
      <c r="U5312" s="75"/>
      <c r="V5312" s="75"/>
      <c r="W5312" s="75"/>
      <c r="X5312" s="75"/>
      <c r="Y5312" s="75"/>
      <c r="Z5312" s="75"/>
      <c r="AA5312" s="75"/>
      <c r="AB5312" s="75"/>
      <c r="AC5312" s="75"/>
      <c r="AD5312" s="75"/>
      <c r="AE5312" s="75"/>
      <c r="AF5312" s="75"/>
      <c r="AG5312" s="75"/>
    </row>
    <row r="5313" spans="1:33" ht="15.75" customHeight="1">
      <c r="A5313" s="75"/>
      <c r="B5313" s="54">
        <v>46057</v>
      </c>
      <c r="C5313" s="55" t="s">
        <v>106</v>
      </c>
      <c r="D5313" s="55">
        <v>2026</v>
      </c>
      <c r="E5313" s="55">
        <v>2</v>
      </c>
      <c r="F5313" s="58" t="s">
        <v>66</v>
      </c>
      <c r="G5313" s="57" t="s">
        <v>46</v>
      </c>
      <c r="H5313" s="58" t="s">
        <v>65</v>
      </c>
      <c r="I5313" s="59" t="s">
        <v>42</v>
      </c>
      <c r="J5313" s="96">
        <v>27.99</v>
      </c>
      <c r="K5313" s="60">
        <f t="shared" si="129"/>
        <v>55.98</v>
      </c>
      <c r="L5313" s="60">
        <v>0</v>
      </c>
      <c r="M5313" s="55" t="s">
        <v>43</v>
      </c>
      <c r="N5313" s="60">
        <f t="shared" si="127"/>
        <v>55.98</v>
      </c>
      <c r="O5313" s="54">
        <v>46068</v>
      </c>
      <c r="P5313" s="62">
        <v>28778</v>
      </c>
      <c r="Q5313" s="75"/>
      <c r="R5313" t="str">
        <f t="shared" si="130"/>
        <v>Fev/26</v>
      </c>
      <c r="S5313" s="75"/>
      <c r="T5313" s="75"/>
      <c r="U5313" s="75"/>
      <c r="V5313" s="75"/>
      <c r="W5313" s="75"/>
      <c r="X5313" s="75"/>
      <c r="Y5313" s="75"/>
      <c r="Z5313" s="75"/>
      <c r="AA5313" s="75"/>
      <c r="AB5313" s="75"/>
      <c r="AC5313" s="75"/>
      <c r="AD5313" s="75"/>
      <c r="AE5313" s="75"/>
      <c r="AF5313" s="75"/>
      <c r="AG5313" s="75"/>
    </row>
    <row r="5314" spans="1:33" ht="15.75" customHeight="1">
      <c r="A5314" s="75"/>
      <c r="B5314" s="54">
        <v>46057</v>
      </c>
      <c r="C5314" s="55" t="s">
        <v>106</v>
      </c>
      <c r="D5314" s="55">
        <v>2026</v>
      </c>
      <c r="E5314" s="55">
        <v>2</v>
      </c>
      <c r="F5314" s="58" t="s">
        <v>1036</v>
      </c>
      <c r="G5314" s="57" t="s">
        <v>46</v>
      </c>
      <c r="H5314" s="58" t="s">
        <v>65</v>
      </c>
      <c r="I5314" s="59" t="s">
        <v>42</v>
      </c>
      <c r="J5314" s="96">
        <v>35.99</v>
      </c>
      <c r="K5314" s="60">
        <f t="shared" si="129"/>
        <v>71.98</v>
      </c>
      <c r="L5314" s="60">
        <v>0</v>
      </c>
      <c r="M5314" s="55" t="s">
        <v>43</v>
      </c>
      <c r="N5314" s="60">
        <f t="shared" si="127"/>
        <v>71.98</v>
      </c>
      <c r="O5314" s="54">
        <v>46068</v>
      </c>
      <c r="P5314" s="62">
        <v>28778</v>
      </c>
      <c r="Q5314" s="75"/>
      <c r="R5314" t="str">
        <f t="shared" si="130"/>
        <v>Fev/26</v>
      </c>
      <c r="S5314" s="75"/>
      <c r="T5314" s="75"/>
      <c r="U5314" s="75"/>
      <c r="V5314" s="75"/>
      <c r="W5314" s="75"/>
      <c r="X5314" s="75"/>
      <c r="Y5314" s="75"/>
      <c r="Z5314" s="75"/>
      <c r="AA5314" s="75"/>
      <c r="AB5314" s="75"/>
      <c r="AC5314" s="75"/>
      <c r="AD5314" s="75"/>
      <c r="AE5314" s="75"/>
      <c r="AF5314" s="75"/>
      <c r="AG5314" s="75"/>
    </row>
    <row r="5315" spans="1:33" ht="15.75" customHeight="1">
      <c r="A5315" s="75"/>
      <c r="B5315" s="54">
        <v>46057</v>
      </c>
      <c r="C5315" s="55" t="s">
        <v>106</v>
      </c>
      <c r="D5315" s="55">
        <v>2026</v>
      </c>
      <c r="E5315" s="55">
        <v>1</v>
      </c>
      <c r="F5315" s="55" t="s">
        <v>1365</v>
      </c>
      <c r="G5315" s="55" t="s">
        <v>46</v>
      </c>
      <c r="H5315" s="55" t="s">
        <v>307</v>
      </c>
      <c r="I5315" s="55" t="s">
        <v>42</v>
      </c>
      <c r="J5315" s="60">
        <v>15</v>
      </c>
      <c r="K5315" s="60">
        <f t="shared" si="129"/>
        <v>15</v>
      </c>
      <c r="L5315" s="60">
        <v>0</v>
      </c>
      <c r="M5315" s="55" t="s">
        <v>43</v>
      </c>
      <c r="N5315" s="60">
        <f t="shared" si="127"/>
        <v>15</v>
      </c>
      <c r="O5315" s="54">
        <v>46057</v>
      </c>
      <c r="P5315" s="62">
        <v>0</v>
      </c>
      <c r="Q5315" s="75"/>
      <c r="R5315" t="str">
        <f t="shared" ref="R5315:R5378" si="131">IF(B5315="","",PROPER(TEXT(B5315,"mmm/aa")))</f>
        <v>Fev/26</v>
      </c>
      <c r="S5315" s="75"/>
      <c r="T5315" s="75"/>
      <c r="U5315" s="75"/>
      <c r="V5315" s="75"/>
      <c r="W5315" s="75"/>
      <c r="X5315" s="75"/>
      <c r="Y5315" s="75"/>
      <c r="Z5315" s="75"/>
      <c r="AA5315" s="75"/>
      <c r="AB5315" s="75"/>
      <c r="AC5315" s="75"/>
      <c r="AD5315" s="75"/>
      <c r="AE5315" s="75"/>
      <c r="AF5315" s="75"/>
      <c r="AG5315" s="75"/>
    </row>
    <row r="5316" spans="1:33" ht="15.75" customHeight="1">
      <c r="A5316" s="75"/>
      <c r="B5316" s="54">
        <v>46058</v>
      </c>
      <c r="C5316" s="55" t="s">
        <v>106</v>
      </c>
      <c r="D5316" s="55">
        <v>2026</v>
      </c>
      <c r="E5316" s="55">
        <v>2</v>
      </c>
      <c r="F5316" s="55" t="s">
        <v>486</v>
      </c>
      <c r="G5316" s="55" t="s">
        <v>46</v>
      </c>
      <c r="H5316" s="55" t="s">
        <v>1337</v>
      </c>
      <c r="I5316" s="55" t="s">
        <v>42</v>
      </c>
      <c r="J5316" s="60">
        <v>6</v>
      </c>
      <c r="K5316" s="60">
        <f t="shared" si="129"/>
        <v>12</v>
      </c>
      <c r="L5316" s="60">
        <v>0</v>
      </c>
      <c r="M5316" s="55" t="s">
        <v>43</v>
      </c>
      <c r="N5316" s="60">
        <f t="shared" si="127"/>
        <v>12</v>
      </c>
      <c r="O5316" s="54">
        <v>46068</v>
      </c>
      <c r="P5316" s="62">
        <v>30593</v>
      </c>
      <c r="Q5316" s="75"/>
      <c r="R5316" t="str">
        <f t="shared" si="131"/>
        <v>Fev/26</v>
      </c>
      <c r="S5316" s="75"/>
      <c r="T5316" s="75"/>
      <c r="U5316" s="75"/>
      <c r="V5316" s="75"/>
      <c r="W5316" s="75"/>
      <c r="X5316" s="75"/>
      <c r="Y5316" s="75"/>
      <c r="Z5316" s="75"/>
      <c r="AA5316" s="75"/>
      <c r="AB5316" s="75"/>
      <c r="AC5316" s="75"/>
      <c r="AD5316" s="75"/>
      <c r="AE5316" s="75"/>
      <c r="AF5316" s="75"/>
      <c r="AG5316" s="75"/>
    </row>
    <row r="5317" spans="1:33" ht="15.75" customHeight="1">
      <c r="A5317" s="75"/>
      <c r="B5317" s="54">
        <v>46058</v>
      </c>
      <c r="C5317" s="55" t="s">
        <v>106</v>
      </c>
      <c r="D5317" s="55">
        <v>2026</v>
      </c>
      <c r="E5317" s="55">
        <v>2</v>
      </c>
      <c r="F5317" s="55" t="s">
        <v>391</v>
      </c>
      <c r="G5317" s="55" t="s">
        <v>46</v>
      </c>
      <c r="H5317" s="55" t="s">
        <v>1337</v>
      </c>
      <c r="I5317" s="55" t="s">
        <v>42</v>
      </c>
      <c r="J5317" s="60">
        <v>6</v>
      </c>
      <c r="K5317" s="60">
        <f t="shared" si="129"/>
        <v>12</v>
      </c>
      <c r="L5317" s="60">
        <v>0</v>
      </c>
      <c r="M5317" s="55" t="s">
        <v>43</v>
      </c>
      <c r="N5317" s="60">
        <f t="shared" si="127"/>
        <v>12</v>
      </c>
      <c r="O5317" s="54">
        <v>46068</v>
      </c>
      <c r="P5317" s="62">
        <v>30593</v>
      </c>
      <c r="Q5317" s="75"/>
      <c r="R5317" t="str">
        <f t="shared" si="131"/>
        <v>Fev/26</v>
      </c>
      <c r="S5317" s="75"/>
      <c r="T5317" s="75"/>
      <c r="U5317" s="75"/>
      <c r="V5317" s="75"/>
      <c r="W5317" s="75"/>
      <c r="X5317" s="75"/>
      <c r="Y5317" s="75"/>
      <c r="Z5317" s="75"/>
      <c r="AA5317" s="75"/>
      <c r="AB5317" s="75"/>
      <c r="AC5317" s="75"/>
      <c r="AD5317" s="75"/>
      <c r="AE5317" s="75"/>
      <c r="AF5317" s="75"/>
      <c r="AG5317" s="75"/>
    </row>
    <row r="5318" spans="1:33" ht="15.75" customHeight="1">
      <c r="A5318" s="75"/>
      <c r="B5318" s="54">
        <v>46058</v>
      </c>
      <c r="C5318" s="55" t="s">
        <v>106</v>
      </c>
      <c r="D5318" s="55">
        <v>2026</v>
      </c>
      <c r="E5318" s="55">
        <v>1</v>
      </c>
      <c r="F5318" s="55" t="s">
        <v>983</v>
      </c>
      <c r="G5318" s="55" t="s">
        <v>46</v>
      </c>
      <c r="H5318" s="55" t="s">
        <v>1337</v>
      </c>
      <c r="I5318" s="55" t="s">
        <v>42</v>
      </c>
      <c r="J5318" s="60">
        <v>2.8</v>
      </c>
      <c r="K5318" s="60">
        <f t="shared" si="129"/>
        <v>2.8</v>
      </c>
      <c r="L5318" s="60">
        <v>0</v>
      </c>
      <c r="M5318" s="55" t="s">
        <v>43</v>
      </c>
      <c r="N5318" s="60">
        <f t="shared" si="127"/>
        <v>2.8</v>
      </c>
      <c r="O5318" s="54">
        <v>46068</v>
      </c>
      <c r="P5318" s="62">
        <v>30593</v>
      </c>
      <c r="Q5318" s="75"/>
      <c r="R5318" t="str">
        <f t="shared" si="131"/>
        <v>Fev/26</v>
      </c>
      <c r="S5318" s="75"/>
      <c r="T5318" s="75"/>
      <c r="U5318" s="75"/>
      <c r="V5318" s="75"/>
      <c r="W5318" s="75"/>
      <c r="X5318" s="75"/>
      <c r="Y5318" s="75"/>
      <c r="Z5318" s="75"/>
      <c r="AA5318" s="75"/>
      <c r="AB5318" s="75"/>
      <c r="AC5318" s="75"/>
      <c r="AD5318" s="75"/>
      <c r="AE5318" s="75"/>
      <c r="AF5318" s="75"/>
      <c r="AG5318" s="75"/>
    </row>
    <row r="5319" spans="1:33" ht="15.75" customHeight="1">
      <c r="A5319" s="75"/>
      <c r="B5319" s="54">
        <v>46058</v>
      </c>
      <c r="C5319" s="55" t="s">
        <v>106</v>
      </c>
      <c r="D5319" s="55">
        <v>2026</v>
      </c>
      <c r="E5319" s="55">
        <v>1</v>
      </c>
      <c r="F5319" s="55" t="s">
        <v>1327</v>
      </c>
      <c r="G5319" s="55" t="s">
        <v>46</v>
      </c>
      <c r="H5319" s="55" t="s">
        <v>1337</v>
      </c>
      <c r="I5319" s="55" t="s">
        <v>42</v>
      </c>
      <c r="J5319" s="60">
        <v>6.5</v>
      </c>
      <c r="K5319" s="60">
        <f t="shared" si="129"/>
        <v>6.5</v>
      </c>
      <c r="L5319" s="60">
        <v>0</v>
      </c>
      <c r="M5319" s="55" t="s">
        <v>43</v>
      </c>
      <c r="N5319" s="60">
        <f t="shared" si="127"/>
        <v>6.5</v>
      </c>
      <c r="O5319" s="54">
        <v>46068</v>
      </c>
      <c r="P5319" s="62">
        <v>30593</v>
      </c>
      <c r="Q5319" s="75"/>
      <c r="R5319" t="str">
        <f t="shared" si="131"/>
        <v>Fev/26</v>
      </c>
      <c r="S5319" s="75"/>
      <c r="T5319" s="75"/>
      <c r="U5319" s="75"/>
      <c r="V5319" s="75"/>
      <c r="W5319" s="75"/>
      <c r="X5319" s="75"/>
      <c r="Y5319" s="75"/>
      <c r="Z5319" s="75"/>
      <c r="AA5319" s="75"/>
      <c r="AB5319" s="75"/>
      <c r="AC5319" s="75"/>
      <c r="AD5319" s="75"/>
      <c r="AE5319" s="75"/>
      <c r="AF5319" s="75"/>
      <c r="AG5319" s="75"/>
    </row>
    <row r="5320" spans="1:33" ht="15.75" customHeight="1">
      <c r="A5320" s="75"/>
      <c r="B5320" s="54">
        <v>46058</v>
      </c>
      <c r="C5320" s="55" t="s">
        <v>106</v>
      </c>
      <c r="D5320" s="55">
        <v>2026</v>
      </c>
      <c r="E5320" s="55">
        <v>5</v>
      </c>
      <c r="F5320" s="58" t="s">
        <v>64</v>
      </c>
      <c r="G5320" s="57" t="s">
        <v>46</v>
      </c>
      <c r="H5320" s="58" t="s">
        <v>65</v>
      </c>
      <c r="I5320" s="59" t="s">
        <v>42</v>
      </c>
      <c r="J5320" s="60">
        <v>32.99</v>
      </c>
      <c r="K5320" s="60">
        <f t="shared" si="129"/>
        <v>164.95000000000002</v>
      </c>
      <c r="L5320" s="60">
        <v>0</v>
      </c>
      <c r="M5320" s="55" t="s">
        <v>43</v>
      </c>
      <c r="N5320" s="60">
        <f t="shared" si="127"/>
        <v>164.95000000000002</v>
      </c>
      <c r="O5320" s="54">
        <v>46068</v>
      </c>
      <c r="P5320" s="62">
        <v>28821</v>
      </c>
      <c r="Q5320" s="75"/>
      <c r="R5320" t="str">
        <f t="shared" si="131"/>
        <v>Fev/26</v>
      </c>
      <c r="S5320" s="75"/>
      <c r="T5320" s="75"/>
      <c r="U5320" s="75"/>
      <c r="V5320" s="75"/>
      <c r="W5320" s="75"/>
      <c r="X5320" s="75"/>
      <c r="Y5320" s="75"/>
      <c r="Z5320" s="75"/>
      <c r="AA5320" s="75"/>
      <c r="AB5320" s="75"/>
      <c r="AC5320" s="75"/>
      <c r="AD5320" s="75"/>
      <c r="AE5320" s="75"/>
      <c r="AF5320" s="75"/>
      <c r="AG5320" s="75"/>
    </row>
    <row r="5321" spans="1:33" ht="15.75" customHeight="1">
      <c r="A5321" s="75"/>
      <c r="B5321" s="54">
        <v>46058</v>
      </c>
      <c r="C5321" s="55" t="s">
        <v>106</v>
      </c>
      <c r="D5321" s="55">
        <v>2026</v>
      </c>
      <c r="E5321" s="55">
        <v>2</v>
      </c>
      <c r="F5321" s="55" t="s">
        <v>660</v>
      </c>
      <c r="G5321" s="55" t="s">
        <v>46</v>
      </c>
      <c r="H5321" s="55" t="s">
        <v>195</v>
      </c>
      <c r="I5321" s="55" t="s">
        <v>42</v>
      </c>
      <c r="J5321" s="60">
        <v>231.8</v>
      </c>
      <c r="K5321" s="60">
        <f t="shared" si="129"/>
        <v>463.6</v>
      </c>
      <c r="L5321" s="60">
        <v>0</v>
      </c>
      <c r="M5321" s="55" t="s">
        <v>51</v>
      </c>
      <c r="N5321" s="60">
        <f t="shared" si="127"/>
        <v>463.6</v>
      </c>
      <c r="O5321" s="54">
        <v>46071</v>
      </c>
      <c r="P5321" s="62">
        <v>333856</v>
      </c>
      <c r="Q5321" s="75"/>
      <c r="R5321" t="str">
        <f t="shared" si="131"/>
        <v>Fev/26</v>
      </c>
      <c r="S5321" s="75"/>
      <c r="T5321" s="75"/>
      <c r="U5321" s="75"/>
      <c r="V5321" s="75"/>
      <c r="W5321" s="75"/>
      <c r="X5321" s="75"/>
      <c r="Y5321" s="75"/>
      <c r="Z5321" s="75"/>
      <c r="AA5321" s="75"/>
      <c r="AB5321" s="75"/>
      <c r="AC5321" s="75"/>
      <c r="AD5321" s="75"/>
      <c r="AE5321" s="75"/>
      <c r="AF5321" s="75"/>
      <c r="AG5321" s="75"/>
    </row>
    <row r="5322" spans="1:33" ht="15.75" customHeight="1">
      <c r="A5322" s="75"/>
      <c r="B5322" s="54">
        <v>46058</v>
      </c>
      <c r="C5322" s="55" t="s">
        <v>106</v>
      </c>
      <c r="D5322" s="55">
        <v>2026</v>
      </c>
      <c r="E5322" s="55">
        <v>8</v>
      </c>
      <c r="F5322" s="55" t="s">
        <v>1357</v>
      </c>
      <c r="G5322" s="55" t="s">
        <v>93</v>
      </c>
      <c r="H5322" s="55" t="s">
        <v>499</v>
      </c>
      <c r="I5322" s="55" t="s">
        <v>42</v>
      </c>
      <c r="J5322" s="60">
        <v>26.46</v>
      </c>
      <c r="K5322" s="60">
        <f t="shared" si="129"/>
        <v>211.68</v>
      </c>
      <c r="L5322" s="60">
        <f t="shared" ref="L5322:L5327" si="132">K5322</f>
        <v>211.68</v>
      </c>
      <c r="M5322" s="55" t="s">
        <v>51</v>
      </c>
      <c r="N5322" s="60">
        <f t="shared" si="127"/>
        <v>211.68</v>
      </c>
      <c r="O5322" s="54">
        <v>46079</v>
      </c>
      <c r="P5322" s="62">
        <v>82940</v>
      </c>
      <c r="Q5322" s="75"/>
      <c r="R5322" t="str">
        <f t="shared" si="131"/>
        <v>Fev/26</v>
      </c>
      <c r="S5322" s="75"/>
      <c r="T5322" s="75"/>
      <c r="U5322" s="75"/>
      <c r="V5322" s="75"/>
      <c r="W5322" s="75"/>
      <c r="X5322" s="75"/>
      <c r="Y5322" s="75"/>
      <c r="Z5322" s="75"/>
      <c r="AA5322" s="75"/>
      <c r="AB5322" s="75"/>
      <c r="AC5322" s="75"/>
      <c r="AD5322" s="75"/>
      <c r="AE5322" s="75"/>
      <c r="AF5322" s="75"/>
      <c r="AG5322" s="75"/>
    </row>
    <row r="5323" spans="1:33" ht="15.75" customHeight="1">
      <c r="A5323" s="75"/>
      <c r="B5323" s="54">
        <v>46058</v>
      </c>
      <c r="C5323" s="55" t="s">
        <v>106</v>
      </c>
      <c r="D5323" s="55">
        <v>2026</v>
      </c>
      <c r="E5323" s="55">
        <v>5</v>
      </c>
      <c r="F5323" s="55" t="s">
        <v>202</v>
      </c>
      <c r="G5323" s="55" t="s">
        <v>93</v>
      </c>
      <c r="H5323" s="55" t="s">
        <v>499</v>
      </c>
      <c r="I5323" s="55" t="s">
        <v>42</v>
      </c>
      <c r="J5323" s="60">
        <v>100.68</v>
      </c>
      <c r="K5323" s="60">
        <f t="shared" si="129"/>
        <v>503.40000000000003</v>
      </c>
      <c r="L5323" s="60">
        <f t="shared" si="132"/>
        <v>503.40000000000003</v>
      </c>
      <c r="M5323" s="55" t="s">
        <v>51</v>
      </c>
      <c r="N5323" s="60">
        <f t="shared" si="127"/>
        <v>503.40000000000003</v>
      </c>
      <c r="O5323" s="54">
        <v>46079</v>
      </c>
      <c r="P5323" s="62">
        <v>82940</v>
      </c>
      <c r="Q5323" s="75"/>
      <c r="R5323" t="str">
        <f t="shared" si="131"/>
        <v>Fev/26</v>
      </c>
      <c r="S5323" s="75"/>
      <c r="T5323" s="75"/>
      <c r="U5323" s="75"/>
      <c r="V5323" s="75"/>
      <c r="W5323" s="75"/>
      <c r="X5323" s="75"/>
      <c r="Y5323" s="75"/>
      <c r="Z5323" s="75"/>
      <c r="AA5323" s="75"/>
      <c r="AB5323" s="75"/>
      <c r="AC5323" s="75"/>
      <c r="AD5323" s="75"/>
      <c r="AE5323" s="75"/>
      <c r="AF5323" s="75"/>
      <c r="AG5323" s="75"/>
    </row>
    <row r="5324" spans="1:33" ht="15.75" customHeight="1">
      <c r="A5324" s="75"/>
      <c r="B5324" s="54">
        <v>46058</v>
      </c>
      <c r="C5324" s="55" t="s">
        <v>106</v>
      </c>
      <c r="D5324" s="55">
        <v>2026</v>
      </c>
      <c r="E5324" s="55">
        <v>2</v>
      </c>
      <c r="F5324" s="55" t="s">
        <v>1010</v>
      </c>
      <c r="G5324" s="55" t="s">
        <v>93</v>
      </c>
      <c r="H5324" s="55" t="s">
        <v>499</v>
      </c>
      <c r="I5324" s="55" t="s">
        <v>42</v>
      </c>
      <c r="J5324" s="60">
        <v>102.44</v>
      </c>
      <c r="K5324" s="60">
        <f t="shared" si="129"/>
        <v>204.88</v>
      </c>
      <c r="L5324" s="60">
        <f t="shared" si="132"/>
        <v>204.88</v>
      </c>
      <c r="M5324" s="55" t="s">
        <v>51</v>
      </c>
      <c r="N5324" s="60">
        <f t="shared" si="127"/>
        <v>204.88</v>
      </c>
      <c r="O5324" s="54">
        <v>46079</v>
      </c>
      <c r="P5324" s="62">
        <v>82940</v>
      </c>
      <c r="Q5324" s="75"/>
      <c r="R5324" t="str">
        <f t="shared" si="131"/>
        <v>Fev/26</v>
      </c>
      <c r="S5324" s="75"/>
      <c r="T5324" s="75"/>
      <c r="U5324" s="75"/>
      <c r="V5324" s="75"/>
      <c r="W5324" s="75"/>
      <c r="X5324" s="75"/>
      <c r="Y5324" s="75"/>
      <c r="Z5324" s="75"/>
      <c r="AA5324" s="75"/>
      <c r="AB5324" s="75"/>
      <c r="AC5324" s="75"/>
      <c r="AD5324" s="75"/>
      <c r="AE5324" s="75"/>
      <c r="AF5324" s="75"/>
      <c r="AG5324" s="75"/>
    </row>
    <row r="5325" spans="1:33" ht="15.75" customHeight="1">
      <c r="A5325" s="75"/>
      <c r="B5325" s="54">
        <v>46058</v>
      </c>
      <c r="C5325" s="55" t="s">
        <v>106</v>
      </c>
      <c r="D5325" s="55">
        <v>2026</v>
      </c>
      <c r="E5325" s="55">
        <v>1</v>
      </c>
      <c r="F5325" s="55" t="s">
        <v>1359</v>
      </c>
      <c r="G5325" s="55" t="s">
        <v>93</v>
      </c>
      <c r="H5325" s="55" t="s">
        <v>499</v>
      </c>
      <c r="I5325" s="55" t="s">
        <v>42</v>
      </c>
      <c r="J5325" s="60">
        <v>177.29</v>
      </c>
      <c r="K5325" s="60">
        <f t="shared" si="129"/>
        <v>177.29</v>
      </c>
      <c r="L5325" s="60">
        <f t="shared" si="132"/>
        <v>177.29</v>
      </c>
      <c r="M5325" s="55" t="s">
        <v>51</v>
      </c>
      <c r="N5325" s="60">
        <f t="shared" si="127"/>
        <v>177.29</v>
      </c>
      <c r="O5325" s="54">
        <v>46079</v>
      </c>
      <c r="P5325" s="62">
        <v>82940</v>
      </c>
      <c r="Q5325" s="75"/>
      <c r="R5325" t="str">
        <f t="shared" si="131"/>
        <v>Fev/26</v>
      </c>
      <c r="S5325" s="75"/>
      <c r="T5325" s="75"/>
      <c r="U5325" s="75"/>
      <c r="V5325" s="75"/>
      <c r="W5325" s="75"/>
      <c r="X5325" s="75"/>
      <c r="Y5325" s="75"/>
      <c r="Z5325" s="75"/>
      <c r="AA5325" s="75"/>
      <c r="AB5325" s="75"/>
      <c r="AC5325" s="75"/>
      <c r="AD5325" s="75"/>
      <c r="AE5325" s="75"/>
      <c r="AF5325" s="75"/>
      <c r="AG5325" s="75"/>
    </row>
    <row r="5326" spans="1:33" ht="15.75" customHeight="1">
      <c r="A5326" s="75"/>
      <c r="B5326" s="54">
        <v>46058</v>
      </c>
      <c r="C5326" s="55" t="s">
        <v>106</v>
      </c>
      <c r="D5326" s="55">
        <v>2026</v>
      </c>
      <c r="E5326" s="55">
        <v>5</v>
      </c>
      <c r="F5326" s="55" t="s">
        <v>205</v>
      </c>
      <c r="G5326" s="55" t="s">
        <v>93</v>
      </c>
      <c r="H5326" s="55" t="s">
        <v>499</v>
      </c>
      <c r="I5326" s="55" t="s">
        <v>42</v>
      </c>
      <c r="J5326" s="60">
        <v>289</v>
      </c>
      <c r="K5326" s="60">
        <f t="shared" si="129"/>
        <v>1445</v>
      </c>
      <c r="L5326" s="60">
        <f t="shared" si="132"/>
        <v>1445</v>
      </c>
      <c r="M5326" s="55" t="s">
        <v>51</v>
      </c>
      <c r="N5326" s="60">
        <f t="shared" si="127"/>
        <v>1445</v>
      </c>
      <c r="O5326" s="54">
        <v>46079</v>
      </c>
      <c r="P5326" s="62">
        <v>82940</v>
      </c>
      <c r="Q5326" s="75"/>
      <c r="R5326" t="str">
        <f t="shared" si="131"/>
        <v>Fev/26</v>
      </c>
      <c r="S5326" s="75"/>
      <c r="T5326" s="75"/>
      <c r="U5326" s="75"/>
      <c r="V5326" s="75"/>
      <c r="W5326" s="75"/>
      <c r="X5326" s="75"/>
      <c r="Y5326" s="75"/>
      <c r="Z5326" s="75"/>
      <c r="AA5326" s="75"/>
      <c r="AB5326" s="75"/>
      <c r="AC5326" s="75"/>
      <c r="AD5326" s="75"/>
      <c r="AE5326" s="75"/>
      <c r="AF5326" s="75"/>
      <c r="AG5326" s="75"/>
    </row>
    <row r="5327" spans="1:33" ht="15.75" customHeight="1">
      <c r="A5327" s="75"/>
      <c r="B5327" s="54">
        <v>46058</v>
      </c>
      <c r="C5327" s="55" t="s">
        <v>106</v>
      </c>
      <c r="D5327" s="55">
        <v>2026</v>
      </c>
      <c r="E5327" s="55">
        <v>3</v>
      </c>
      <c r="F5327" s="55" t="s">
        <v>1386</v>
      </c>
      <c r="G5327" s="55" t="s">
        <v>93</v>
      </c>
      <c r="H5327" s="55" t="s">
        <v>499</v>
      </c>
      <c r="I5327" s="55" t="s">
        <v>42</v>
      </c>
      <c r="J5327" s="60">
        <v>90.3</v>
      </c>
      <c r="K5327" s="60">
        <f t="shared" si="129"/>
        <v>270.89999999999998</v>
      </c>
      <c r="L5327" s="60">
        <f t="shared" si="132"/>
        <v>270.89999999999998</v>
      </c>
      <c r="M5327" s="55" t="s">
        <v>51</v>
      </c>
      <c r="N5327" s="60">
        <f t="shared" si="127"/>
        <v>270.89999999999998</v>
      </c>
      <c r="O5327" s="54">
        <v>46079</v>
      </c>
      <c r="P5327" s="62">
        <v>82940</v>
      </c>
      <c r="Q5327" s="75"/>
      <c r="R5327" t="str">
        <f t="shared" si="131"/>
        <v>Fev/26</v>
      </c>
      <c r="S5327" s="75"/>
      <c r="T5327" s="75"/>
      <c r="U5327" s="75"/>
      <c r="V5327" s="75"/>
      <c r="W5327" s="75"/>
      <c r="X5327" s="75"/>
      <c r="Y5327" s="75"/>
      <c r="Z5327" s="75"/>
      <c r="AA5327" s="75"/>
      <c r="AB5327" s="75"/>
      <c r="AC5327" s="75"/>
      <c r="AD5327" s="75"/>
      <c r="AE5327" s="75"/>
      <c r="AF5327" s="75"/>
      <c r="AG5327" s="75"/>
    </row>
    <row r="5328" spans="1:33" ht="15.75" customHeight="1">
      <c r="A5328" s="75"/>
      <c r="B5328" s="54">
        <v>46058</v>
      </c>
      <c r="C5328" s="55" t="s">
        <v>106</v>
      </c>
      <c r="D5328" s="55">
        <v>2026</v>
      </c>
      <c r="E5328" s="55">
        <v>1</v>
      </c>
      <c r="F5328" s="55" t="s">
        <v>1387</v>
      </c>
      <c r="G5328" s="55" t="s">
        <v>61</v>
      </c>
      <c r="H5328" s="55" t="s">
        <v>1388</v>
      </c>
      <c r="I5328" s="55" t="s">
        <v>42</v>
      </c>
      <c r="J5328" s="60">
        <v>151</v>
      </c>
      <c r="K5328" s="60">
        <f t="shared" si="129"/>
        <v>151</v>
      </c>
      <c r="L5328" s="60">
        <v>0</v>
      </c>
      <c r="M5328" s="55" t="s">
        <v>43</v>
      </c>
      <c r="N5328" s="60">
        <f t="shared" si="127"/>
        <v>151</v>
      </c>
      <c r="O5328" s="54">
        <v>46058</v>
      </c>
      <c r="P5328" s="62">
        <v>0</v>
      </c>
      <c r="Q5328" s="75"/>
      <c r="R5328" t="str">
        <f t="shared" si="131"/>
        <v>Fev/26</v>
      </c>
      <c r="S5328" s="75"/>
      <c r="T5328" s="75"/>
      <c r="U5328" s="75"/>
      <c r="V5328" s="75"/>
      <c r="W5328" s="75"/>
      <c r="X5328" s="75"/>
      <c r="Y5328" s="75"/>
      <c r="Z5328" s="75"/>
      <c r="AA5328" s="75"/>
      <c r="AB5328" s="75"/>
      <c r="AC5328" s="75"/>
      <c r="AD5328" s="75"/>
      <c r="AE5328" s="75"/>
      <c r="AF5328" s="75"/>
      <c r="AG5328" s="75"/>
    </row>
    <row r="5329" spans="1:33" ht="15.75" customHeight="1">
      <c r="A5329" s="75"/>
      <c r="B5329" s="54">
        <v>46059</v>
      </c>
      <c r="C5329" s="55" t="s">
        <v>106</v>
      </c>
      <c r="D5329" s="55">
        <v>2026</v>
      </c>
      <c r="E5329" s="55">
        <v>12</v>
      </c>
      <c r="F5329" s="55" t="s">
        <v>81</v>
      </c>
      <c r="G5329" s="55" t="s">
        <v>77</v>
      </c>
      <c r="H5329" s="55" t="s">
        <v>78</v>
      </c>
      <c r="I5329" s="55" t="s">
        <v>42</v>
      </c>
      <c r="J5329" s="60">
        <v>510</v>
      </c>
      <c r="K5329" s="60">
        <f t="shared" si="129"/>
        <v>6120</v>
      </c>
      <c r="L5329" s="60">
        <v>0</v>
      </c>
      <c r="M5329" s="55" t="s">
        <v>43</v>
      </c>
      <c r="N5329" s="60">
        <f t="shared" si="127"/>
        <v>6120</v>
      </c>
      <c r="O5329" s="54">
        <v>46064</v>
      </c>
      <c r="P5329" s="62">
        <v>3068</v>
      </c>
      <c r="Q5329" s="75"/>
      <c r="R5329" t="str">
        <f t="shared" si="131"/>
        <v>Fev/26</v>
      </c>
      <c r="S5329" s="75"/>
      <c r="T5329" s="75"/>
      <c r="U5329" s="75"/>
      <c r="V5329" s="75"/>
      <c r="W5329" s="75"/>
      <c r="X5329" s="75"/>
      <c r="Y5329" s="75"/>
      <c r="Z5329" s="75"/>
      <c r="AA5329" s="75"/>
      <c r="AB5329" s="75"/>
      <c r="AC5329" s="75"/>
      <c r="AD5329" s="75"/>
      <c r="AE5329" s="75"/>
      <c r="AF5329" s="75"/>
      <c r="AG5329" s="75"/>
    </row>
    <row r="5330" spans="1:33" ht="15.75" customHeight="1">
      <c r="A5330" s="75"/>
      <c r="B5330" s="54">
        <v>46059</v>
      </c>
      <c r="C5330" s="55" t="s">
        <v>106</v>
      </c>
      <c r="D5330" s="55">
        <v>2026</v>
      </c>
      <c r="E5330" s="55">
        <v>3</v>
      </c>
      <c r="F5330" s="55" t="s">
        <v>1340</v>
      </c>
      <c r="G5330" s="55" t="s">
        <v>40</v>
      </c>
      <c r="H5330" s="55" t="s">
        <v>1337</v>
      </c>
      <c r="I5330" s="55" t="s">
        <v>42</v>
      </c>
      <c r="J5330" s="60">
        <v>90</v>
      </c>
      <c r="K5330" s="60">
        <f t="shared" si="129"/>
        <v>270</v>
      </c>
      <c r="L5330" s="60">
        <v>0</v>
      </c>
      <c r="M5330" s="55" t="s">
        <v>43</v>
      </c>
      <c r="N5330" s="60">
        <f t="shared" si="127"/>
        <v>270</v>
      </c>
      <c r="O5330" s="54">
        <v>46068</v>
      </c>
      <c r="P5330" s="62">
        <v>30624</v>
      </c>
      <c r="Q5330" s="75"/>
      <c r="R5330" t="str">
        <f t="shared" si="131"/>
        <v>Fev/26</v>
      </c>
      <c r="S5330" s="75"/>
      <c r="T5330" s="75"/>
      <c r="U5330" s="75"/>
      <c r="V5330" s="75"/>
      <c r="W5330" s="75"/>
      <c r="X5330" s="75"/>
      <c r="Y5330" s="75"/>
      <c r="Z5330" s="75"/>
      <c r="AA5330" s="75"/>
      <c r="AB5330" s="75"/>
      <c r="AC5330" s="75"/>
      <c r="AD5330" s="75"/>
      <c r="AE5330" s="75"/>
      <c r="AF5330" s="75"/>
      <c r="AG5330" s="75"/>
    </row>
    <row r="5331" spans="1:33" ht="15.75" customHeight="1">
      <c r="A5331" s="75"/>
      <c r="B5331" s="54">
        <v>46059</v>
      </c>
      <c r="C5331" s="55" t="s">
        <v>106</v>
      </c>
      <c r="D5331" s="55">
        <v>2026</v>
      </c>
      <c r="E5331" s="55">
        <v>8</v>
      </c>
      <c r="F5331" s="55" t="s">
        <v>562</v>
      </c>
      <c r="G5331" s="55" t="s">
        <v>40</v>
      </c>
      <c r="H5331" s="55" t="s">
        <v>1337</v>
      </c>
      <c r="I5331" s="55" t="s">
        <v>42</v>
      </c>
      <c r="J5331" s="60">
        <v>0.8</v>
      </c>
      <c r="K5331" s="60">
        <f t="shared" si="129"/>
        <v>6.4</v>
      </c>
      <c r="L5331" s="60">
        <v>0</v>
      </c>
      <c r="M5331" s="55" t="s">
        <v>43</v>
      </c>
      <c r="N5331" s="60">
        <f t="shared" si="127"/>
        <v>6.4</v>
      </c>
      <c r="O5331" s="54">
        <v>46068</v>
      </c>
      <c r="P5331" s="62">
        <v>30624</v>
      </c>
      <c r="Q5331" s="75"/>
      <c r="R5331" t="str">
        <f t="shared" si="131"/>
        <v>Fev/26</v>
      </c>
      <c r="S5331" s="75"/>
      <c r="T5331" s="75"/>
      <c r="U5331" s="75"/>
      <c r="V5331" s="75"/>
      <c r="W5331" s="75"/>
      <c r="X5331" s="75"/>
      <c r="Y5331" s="75"/>
      <c r="Z5331" s="75"/>
      <c r="AA5331" s="75"/>
      <c r="AB5331" s="75"/>
      <c r="AC5331" s="75"/>
      <c r="AD5331" s="75"/>
      <c r="AE5331" s="75"/>
      <c r="AF5331" s="75"/>
      <c r="AG5331" s="75"/>
    </row>
    <row r="5332" spans="1:33" ht="15.75" customHeight="1">
      <c r="A5332" s="75"/>
      <c r="B5332" s="54">
        <v>46059</v>
      </c>
      <c r="C5332" s="55" t="s">
        <v>106</v>
      </c>
      <c r="D5332" s="55">
        <v>2026</v>
      </c>
      <c r="E5332" s="55">
        <v>1</v>
      </c>
      <c r="F5332" s="55" t="s">
        <v>561</v>
      </c>
      <c r="G5332" s="55" t="s">
        <v>40</v>
      </c>
      <c r="H5332" s="55" t="s">
        <v>1337</v>
      </c>
      <c r="I5332" s="55" t="s">
        <v>42</v>
      </c>
      <c r="J5332" s="60">
        <v>29.25</v>
      </c>
      <c r="K5332" s="60">
        <f t="shared" si="129"/>
        <v>29.25</v>
      </c>
      <c r="L5332" s="60">
        <v>0</v>
      </c>
      <c r="M5332" s="55" t="s">
        <v>43</v>
      </c>
      <c r="N5332" s="60">
        <f t="shared" si="127"/>
        <v>29.25</v>
      </c>
      <c r="O5332" s="54">
        <v>46068</v>
      </c>
      <c r="P5332" s="62">
        <v>30624</v>
      </c>
      <c r="Q5332" s="75"/>
      <c r="R5332" t="str">
        <f t="shared" si="131"/>
        <v>Fev/26</v>
      </c>
      <c r="S5332" s="75"/>
      <c r="T5332" s="75"/>
      <c r="U5332" s="75"/>
      <c r="V5332" s="75"/>
      <c r="W5332" s="75"/>
      <c r="X5332" s="75"/>
      <c r="Y5332" s="75"/>
      <c r="Z5332" s="75"/>
      <c r="AA5332" s="75"/>
      <c r="AB5332" s="75"/>
      <c r="AC5332" s="75"/>
      <c r="AD5332" s="75"/>
      <c r="AE5332" s="75"/>
      <c r="AF5332" s="75"/>
      <c r="AG5332" s="75"/>
    </row>
    <row r="5333" spans="1:33" ht="15.75" customHeight="1">
      <c r="A5333" s="75"/>
      <c r="B5333" s="54">
        <v>46059</v>
      </c>
      <c r="C5333" s="55" t="s">
        <v>106</v>
      </c>
      <c r="D5333" s="55">
        <v>2026</v>
      </c>
      <c r="E5333" s="55">
        <v>2</v>
      </c>
      <c r="F5333" s="55" t="s">
        <v>486</v>
      </c>
      <c r="G5333" s="55" t="s">
        <v>46</v>
      </c>
      <c r="H5333" s="55" t="s">
        <v>1337</v>
      </c>
      <c r="I5333" s="55" t="s">
        <v>42</v>
      </c>
      <c r="J5333" s="60">
        <v>6</v>
      </c>
      <c r="K5333" s="60">
        <f t="shared" si="129"/>
        <v>12</v>
      </c>
      <c r="L5333" s="60">
        <v>0</v>
      </c>
      <c r="M5333" s="55" t="s">
        <v>43</v>
      </c>
      <c r="N5333" s="60">
        <f t="shared" si="127"/>
        <v>12</v>
      </c>
      <c r="O5333" s="54">
        <v>46068</v>
      </c>
      <c r="P5333" s="62">
        <v>30624</v>
      </c>
      <c r="Q5333" s="75"/>
      <c r="R5333" t="str">
        <f t="shared" si="131"/>
        <v>Fev/26</v>
      </c>
      <c r="S5333" s="75"/>
      <c r="T5333" s="75"/>
      <c r="U5333" s="75"/>
      <c r="V5333" s="75"/>
      <c r="W5333" s="75"/>
      <c r="X5333" s="75"/>
      <c r="Y5333" s="75"/>
      <c r="Z5333" s="75"/>
      <c r="AA5333" s="75"/>
      <c r="AB5333" s="75"/>
      <c r="AC5333" s="75"/>
      <c r="AD5333" s="75"/>
      <c r="AE5333" s="75"/>
      <c r="AF5333" s="75"/>
      <c r="AG5333" s="75"/>
    </row>
    <row r="5334" spans="1:33" ht="15.75" customHeight="1">
      <c r="A5334" s="75"/>
      <c r="B5334" s="54">
        <v>46059</v>
      </c>
      <c r="C5334" s="55" t="s">
        <v>106</v>
      </c>
      <c r="D5334" s="55">
        <v>2026</v>
      </c>
      <c r="E5334" s="55">
        <v>1</v>
      </c>
      <c r="F5334" s="55" t="s">
        <v>1267</v>
      </c>
      <c r="G5334" s="55" t="s">
        <v>46</v>
      </c>
      <c r="H5334" s="55" t="s">
        <v>1337</v>
      </c>
      <c r="I5334" s="55" t="s">
        <v>42</v>
      </c>
      <c r="J5334" s="60">
        <v>6</v>
      </c>
      <c r="K5334" s="60">
        <f t="shared" si="129"/>
        <v>6</v>
      </c>
      <c r="L5334" s="60">
        <v>0</v>
      </c>
      <c r="M5334" s="55" t="s">
        <v>43</v>
      </c>
      <c r="N5334" s="60">
        <f t="shared" si="127"/>
        <v>6</v>
      </c>
      <c r="O5334" s="54">
        <v>46068</v>
      </c>
      <c r="P5334" s="62">
        <v>30624</v>
      </c>
      <c r="Q5334" s="75"/>
      <c r="R5334" t="str">
        <f t="shared" si="131"/>
        <v>Fev/26</v>
      </c>
      <c r="S5334" s="75"/>
      <c r="T5334" s="75"/>
      <c r="U5334" s="75"/>
      <c r="V5334" s="75"/>
      <c r="W5334" s="75"/>
      <c r="X5334" s="75"/>
      <c r="Y5334" s="75"/>
      <c r="Z5334" s="75"/>
      <c r="AA5334" s="75"/>
      <c r="AB5334" s="75"/>
      <c r="AC5334" s="75"/>
      <c r="AD5334" s="75"/>
      <c r="AE5334" s="75"/>
      <c r="AF5334" s="75"/>
      <c r="AG5334" s="75"/>
    </row>
    <row r="5335" spans="1:33" ht="15.75" customHeight="1">
      <c r="A5335" s="75"/>
      <c r="B5335" s="54">
        <v>46059</v>
      </c>
      <c r="C5335" s="55" t="s">
        <v>106</v>
      </c>
      <c r="D5335" s="55">
        <v>2026</v>
      </c>
      <c r="E5335" s="55">
        <v>4</v>
      </c>
      <c r="F5335" s="58" t="s">
        <v>64</v>
      </c>
      <c r="G5335" s="57" t="s">
        <v>46</v>
      </c>
      <c r="H5335" s="58" t="s">
        <v>65</v>
      </c>
      <c r="I5335" s="59" t="s">
        <v>42</v>
      </c>
      <c r="J5335" s="96">
        <v>32.99</v>
      </c>
      <c r="K5335" s="60">
        <f t="shared" si="129"/>
        <v>131.96</v>
      </c>
      <c r="L5335" s="60">
        <v>0</v>
      </c>
      <c r="M5335" s="55" t="s">
        <v>43</v>
      </c>
      <c r="N5335" s="60">
        <f t="shared" si="127"/>
        <v>131.96</v>
      </c>
      <c r="O5335" s="54">
        <v>46068</v>
      </c>
      <c r="P5335" s="62">
        <v>28871</v>
      </c>
      <c r="Q5335" s="75"/>
      <c r="R5335" t="str">
        <f t="shared" si="131"/>
        <v>Fev/26</v>
      </c>
      <c r="S5335" s="75"/>
      <c r="T5335" s="75"/>
      <c r="U5335" s="75"/>
      <c r="V5335" s="75"/>
      <c r="W5335" s="75"/>
      <c r="X5335" s="75"/>
      <c r="Y5335" s="75"/>
      <c r="Z5335" s="75"/>
      <c r="AA5335" s="75"/>
      <c r="AB5335" s="75"/>
      <c r="AC5335" s="75"/>
      <c r="AD5335" s="75"/>
      <c r="AE5335" s="75"/>
      <c r="AF5335" s="75"/>
      <c r="AG5335" s="75"/>
    </row>
    <row r="5336" spans="1:33" ht="15.75" customHeight="1">
      <c r="A5336" s="75"/>
      <c r="B5336" s="54">
        <v>46059</v>
      </c>
      <c r="C5336" s="55" t="s">
        <v>106</v>
      </c>
      <c r="D5336" s="55">
        <v>2026</v>
      </c>
      <c r="E5336" s="55">
        <v>3</v>
      </c>
      <c r="F5336" s="58" t="s">
        <v>66</v>
      </c>
      <c r="G5336" s="57" t="s">
        <v>46</v>
      </c>
      <c r="H5336" s="58" t="s">
        <v>65</v>
      </c>
      <c r="I5336" s="59" t="s">
        <v>42</v>
      </c>
      <c r="J5336" s="96">
        <v>27.99</v>
      </c>
      <c r="K5336" s="60">
        <f t="shared" si="129"/>
        <v>83.97</v>
      </c>
      <c r="L5336" s="60">
        <v>0</v>
      </c>
      <c r="M5336" s="55" t="s">
        <v>43</v>
      </c>
      <c r="N5336" s="60">
        <f t="shared" si="127"/>
        <v>83.97</v>
      </c>
      <c r="O5336" s="54">
        <v>46068</v>
      </c>
      <c r="P5336" s="62">
        <v>28871</v>
      </c>
      <c r="Q5336" s="75"/>
      <c r="R5336" t="str">
        <f t="shared" si="131"/>
        <v>Fev/26</v>
      </c>
      <c r="S5336" s="75"/>
      <c r="T5336" s="75"/>
      <c r="U5336" s="75"/>
      <c r="V5336" s="75"/>
      <c r="W5336" s="75"/>
      <c r="X5336" s="75"/>
      <c r="Y5336" s="75"/>
      <c r="Z5336" s="75"/>
      <c r="AA5336" s="75"/>
      <c r="AB5336" s="75"/>
      <c r="AC5336" s="75"/>
      <c r="AD5336" s="75"/>
      <c r="AE5336" s="75"/>
      <c r="AF5336" s="75"/>
      <c r="AG5336" s="75"/>
    </row>
    <row r="5337" spans="1:33" ht="15.75" customHeight="1">
      <c r="A5337" s="75"/>
      <c r="B5337" s="54">
        <v>46059</v>
      </c>
      <c r="C5337" s="55" t="s">
        <v>106</v>
      </c>
      <c r="D5337" s="55">
        <v>2026</v>
      </c>
      <c r="E5337" s="55">
        <v>2</v>
      </c>
      <c r="F5337" s="55" t="s">
        <v>1201</v>
      </c>
      <c r="G5337" s="57" t="s">
        <v>46</v>
      </c>
      <c r="H5337" s="58" t="s">
        <v>65</v>
      </c>
      <c r="I5337" s="59" t="s">
        <v>42</v>
      </c>
      <c r="J5337" s="96">
        <v>29.99</v>
      </c>
      <c r="K5337" s="60">
        <f t="shared" si="129"/>
        <v>59.98</v>
      </c>
      <c r="L5337" s="60">
        <v>0</v>
      </c>
      <c r="M5337" s="55" t="s">
        <v>43</v>
      </c>
      <c r="N5337" s="60">
        <f t="shared" si="127"/>
        <v>59.98</v>
      </c>
      <c r="O5337" s="54">
        <v>46068</v>
      </c>
      <c r="P5337" s="62">
        <v>28871</v>
      </c>
      <c r="Q5337" s="75"/>
      <c r="R5337" t="str">
        <f t="shared" si="131"/>
        <v>Fev/26</v>
      </c>
      <c r="S5337" s="75"/>
      <c r="T5337" s="75"/>
      <c r="U5337" s="75"/>
      <c r="V5337" s="75"/>
      <c r="W5337" s="75"/>
      <c r="X5337" s="75"/>
      <c r="Y5337" s="75"/>
      <c r="Z5337" s="75"/>
      <c r="AA5337" s="75"/>
      <c r="AB5337" s="75"/>
      <c r="AC5337" s="75"/>
      <c r="AD5337" s="75"/>
      <c r="AE5337" s="75"/>
      <c r="AF5337" s="75"/>
      <c r="AG5337" s="75"/>
    </row>
    <row r="5338" spans="1:33" ht="15.75" customHeight="1">
      <c r="A5338" s="75"/>
      <c r="B5338" s="54">
        <v>46059</v>
      </c>
      <c r="C5338" s="55" t="s">
        <v>106</v>
      </c>
      <c r="D5338" s="55">
        <v>2026</v>
      </c>
      <c r="E5338" s="55">
        <v>1</v>
      </c>
      <c r="F5338" s="58" t="s">
        <v>1036</v>
      </c>
      <c r="G5338" s="57" t="s">
        <v>46</v>
      </c>
      <c r="H5338" s="58" t="s">
        <v>65</v>
      </c>
      <c r="I5338" s="59" t="s">
        <v>42</v>
      </c>
      <c r="J5338" s="96">
        <v>35.99</v>
      </c>
      <c r="K5338" s="60">
        <f t="shared" si="129"/>
        <v>35.99</v>
      </c>
      <c r="L5338" s="60">
        <v>0</v>
      </c>
      <c r="M5338" s="55" t="s">
        <v>43</v>
      </c>
      <c r="N5338" s="60">
        <f t="shared" si="127"/>
        <v>35.99</v>
      </c>
      <c r="O5338" s="54">
        <v>46068</v>
      </c>
      <c r="P5338" s="62">
        <v>28871</v>
      </c>
      <c r="Q5338" s="75"/>
      <c r="R5338" t="str">
        <f t="shared" si="131"/>
        <v>Fev/26</v>
      </c>
      <c r="S5338" s="75"/>
      <c r="T5338" s="75"/>
      <c r="U5338" s="75"/>
      <c r="V5338" s="75"/>
      <c r="W5338" s="75"/>
      <c r="X5338" s="75"/>
      <c r="Y5338" s="75"/>
      <c r="Z5338" s="75"/>
      <c r="AA5338" s="75"/>
      <c r="AB5338" s="75"/>
      <c r="AC5338" s="75"/>
      <c r="AD5338" s="75"/>
      <c r="AE5338" s="75"/>
      <c r="AF5338" s="75"/>
      <c r="AG5338" s="75"/>
    </row>
    <row r="5339" spans="1:33" ht="15.75" customHeight="1">
      <c r="A5339" s="75"/>
      <c r="B5339" s="54">
        <v>46059</v>
      </c>
      <c r="C5339" s="55" t="s">
        <v>106</v>
      </c>
      <c r="D5339" s="55">
        <v>2026</v>
      </c>
      <c r="E5339" s="55">
        <v>2</v>
      </c>
      <c r="F5339" s="55" t="s">
        <v>715</v>
      </c>
      <c r="G5339" s="55" t="s">
        <v>40</v>
      </c>
      <c r="H5339" s="55" t="s">
        <v>91</v>
      </c>
      <c r="I5339" s="55" t="s">
        <v>42</v>
      </c>
      <c r="J5339" s="60">
        <v>240</v>
      </c>
      <c r="K5339" s="60">
        <f t="shared" si="129"/>
        <v>480</v>
      </c>
      <c r="L5339" s="60">
        <f t="shared" ref="L5339:L5341" si="133">K5339</f>
        <v>480</v>
      </c>
      <c r="M5339" s="55" t="s">
        <v>51</v>
      </c>
      <c r="N5339" s="60">
        <f t="shared" si="127"/>
        <v>480</v>
      </c>
      <c r="O5339" s="54">
        <v>46086</v>
      </c>
      <c r="P5339" s="62">
        <v>0</v>
      </c>
      <c r="Q5339" s="75"/>
      <c r="R5339" t="str">
        <f t="shared" si="131"/>
        <v>Fev/26</v>
      </c>
      <c r="S5339" s="75"/>
      <c r="T5339" s="75"/>
      <c r="U5339" s="75"/>
      <c r="V5339" s="75"/>
      <c r="W5339" s="75"/>
      <c r="X5339" s="75"/>
      <c r="Y5339" s="75"/>
      <c r="Z5339" s="75"/>
      <c r="AA5339" s="75"/>
      <c r="AB5339" s="75"/>
      <c r="AC5339" s="75"/>
      <c r="AD5339" s="75"/>
      <c r="AE5339" s="75"/>
      <c r="AF5339" s="75"/>
      <c r="AG5339" s="75"/>
    </row>
    <row r="5340" spans="1:33" ht="15.75" customHeight="1">
      <c r="A5340" s="75"/>
      <c r="B5340" s="54">
        <v>46059</v>
      </c>
      <c r="C5340" s="55" t="s">
        <v>106</v>
      </c>
      <c r="D5340" s="55">
        <v>2026</v>
      </c>
      <c r="E5340" s="55">
        <v>4</v>
      </c>
      <c r="F5340" s="55" t="s">
        <v>691</v>
      </c>
      <c r="G5340" s="55" t="s">
        <v>40</v>
      </c>
      <c r="H5340" s="55" t="s">
        <v>91</v>
      </c>
      <c r="I5340" s="55" t="s">
        <v>42</v>
      </c>
      <c r="J5340" s="60">
        <v>240</v>
      </c>
      <c r="K5340" s="60">
        <f t="shared" si="129"/>
        <v>960</v>
      </c>
      <c r="L5340" s="60">
        <f t="shared" si="133"/>
        <v>960</v>
      </c>
      <c r="M5340" s="55" t="s">
        <v>51</v>
      </c>
      <c r="N5340" s="60">
        <f t="shared" si="127"/>
        <v>960</v>
      </c>
      <c r="O5340" s="54">
        <v>46086</v>
      </c>
      <c r="P5340" s="62">
        <v>0</v>
      </c>
      <c r="Q5340" s="75"/>
      <c r="R5340" t="str">
        <f t="shared" si="131"/>
        <v>Fev/26</v>
      </c>
      <c r="S5340" s="75"/>
      <c r="T5340" s="75"/>
      <c r="U5340" s="75"/>
      <c r="V5340" s="75"/>
      <c r="W5340" s="75"/>
      <c r="X5340" s="75"/>
      <c r="Y5340" s="75"/>
      <c r="Z5340" s="75"/>
      <c r="AA5340" s="75"/>
      <c r="AB5340" s="75"/>
      <c r="AC5340" s="75"/>
      <c r="AD5340" s="75"/>
      <c r="AE5340" s="75"/>
      <c r="AF5340" s="75"/>
      <c r="AG5340" s="75"/>
    </row>
    <row r="5341" spans="1:33" ht="15.75" customHeight="1">
      <c r="A5341" s="75"/>
      <c r="B5341" s="54">
        <v>46059</v>
      </c>
      <c r="C5341" s="55" t="s">
        <v>106</v>
      </c>
      <c r="D5341" s="55">
        <v>2026</v>
      </c>
      <c r="E5341" s="55">
        <v>14</v>
      </c>
      <c r="F5341" s="55" t="s">
        <v>692</v>
      </c>
      <c r="G5341" s="55" t="s">
        <v>40</v>
      </c>
      <c r="H5341" s="55" t="s">
        <v>91</v>
      </c>
      <c r="I5341" s="55" t="s">
        <v>42</v>
      </c>
      <c r="J5341" s="60">
        <v>120</v>
      </c>
      <c r="K5341" s="60">
        <f t="shared" si="129"/>
        <v>1680</v>
      </c>
      <c r="L5341" s="60">
        <f t="shared" si="133"/>
        <v>1680</v>
      </c>
      <c r="M5341" s="55" t="s">
        <v>51</v>
      </c>
      <c r="N5341" s="60">
        <f t="shared" si="127"/>
        <v>1680</v>
      </c>
      <c r="O5341" s="54">
        <v>46086</v>
      </c>
      <c r="P5341" s="62">
        <v>0</v>
      </c>
      <c r="Q5341" s="75"/>
      <c r="R5341" t="str">
        <f t="shared" si="131"/>
        <v>Fev/26</v>
      </c>
      <c r="S5341" s="75"/>
      <c r="T5341" s="75"/>
      <c r="U5341" s="75"/>
      <c r="V5341" s="75"/>
      <c r="W5341" s="75"/>
      <c r="X5341" s="75"/>
      <c r="Y5341" s="75"/>
      <c r="Z5341" s="75"/>
      <c r="AA5341" s="75"/>
      <c r="AB5341" s="75"/>
      <c r="AC5341" s="75"/>
      <c r="AD5341" s="75"/>
      <c r="AE5341" s="75"/>
      <c r="AF5341" s="75"/>
      <c r="AG5341" s="75"/>
    </row>
    <row r="5342" spans="1:33" ht="15.75" customHeight="1">
      <c r="A5342" s="75"/>
      <c r="B5342" s="54">
        <v>46059</v>
      </c>
      <c r="C5342" s="55" t="s">
        <v>106</v>
      </c>
      <c r="D5342" s="55">
        <v>2026</v>
      </c>
      <c r="E5342" s="55">
        <v>1</v>
      </c>
      <c r="F5342" s="55" t="s">
        <v>1389</v>
      </c>
      <c r="G5342" s="55" t="s">
        <v>61</v>
      </c>
      <c r="H5342" s="55" t="s">
        <v>1390</v>
      </c>
      <c r="I5342" s="55" t="s">
        <v>42</v>
      </c>
      <c r="J5342" s="60">
        <v>1700</v>
      </c>
      <c r="K5342" s="60">
        <f t="shared" si="129"/>
        <v>1700</v>
      </c>
      <c r="L5342" s="60">
        <v>0</v>
      </c>
      <c r="M5342" s="55" t="s">
        <v>43</v>
      </c>
      <c r="N5342" s="60">
        <f t="shared" si="127"/>
        <v>1700</v>
      </c>
      <c r="O5342" s="54">
        <v>46059</v>
      </c>
      <c r="P5342" s="62">
        <v>0</v>
      </c>
      <c r="Q5342" s="75"/>
      <c r="R5342" t="str">
        <f t="shared" si="131"/>
        <v>Fev/26</v>
      </c>
      <c r="S5342" s="75"/>
      <c r="T5342" s="75"/>
      <c r="U5342" s="75"/>
      <c r="V5342" s="75"/>
      <c r="W5342" s="75"/>
      <c r="X5342" s="75"/>
      <c r="Y5342" s="75"/>
      <c r="Z5342" s="75"/>
      <c r="AA5342" s="75"/>
      <c r="AB5342" s="75"/>
      <c r="AC5342" s="75"/>
      <c r="AD5342" s="75"/>
      <c r="AE5342" s="75"/>
      <c r="AF5342" s="75"/>
      <c r="AG5342" s="75"/>
    </row>
    <row r="5343" spans="1:33" ht="15.75" customHeight="1">
      <c r="A5343" s="75"/>
      <c r="B5343" s="54">
        <v>46059</v>
      </c>
      <c r="C5343" s="55" t="s">
        <v>106</v>
      </c>
      <c r="D5343" s="55">
        <v>2026</v>
      </c>
      <c r="E5343" s="55">
        <v>1</v>
      </c>
      <c r="F5343" s="55" t="s">
        <v>811</v>
      </c>
      <c r="G5343" s="55" t="s">
        <v>108</v>
      </c>
      <c r="H5343" s="55" t="s">
        <v>764</v>
      </c>
      <c r="I5343" s="55" t="s">
        <v>42</v>
      </c>
      <c r="J5343" s="60">
        <v>700</v>
      </c>
      <c r="K5343" s="60">
        <f t="shared" si="129"/>
        <v>700</v>
      </c>
      <c r="L5343" s="60">
        <v>0</v>
      </c>
      <c r="M5343" s="55" t="s">
        <v>43</v>
      </c>
      <c r="N5343" s="60">
        <f t="shared" si="127"/>
        <v>700</v>
      </c>
      <c r="O5343" s="54">
        <v>46063</v>
      </c>
      <c r="P5343" s="62">
        <v>0</v>
      </c>
      <c r="Q5343" s="75"/>
      <c r="R5343" t="str">
        <f t="shared" si="131"/>
        <v>Fev/26</v>
      </c>
      <c r="S5343" s="75"/>
      <c r="T5343" s="75"/>
      <c r="U5343" s="75"/>
      <c r="V5343" s="75"/>
      <c r="W5343" s="75"/>
      <c r="X5343" s="75"/>
      <c r="Y5343" s="75"/>
      <c r="Z5343" s="75"/>
      <c r="AA5343" s="75"/>
      <c r="AB5343" s="75"/>
      <c r="AC5343" s="75"/>
      <c r="AD5343" s="75"/>
      <c r="AE5343" s="75"/>
      <c r="AF5343" s="75"/>
      <c r="AG5343" s="75"/>
    </row>
    <row r="5344" spans="1:33" ht="15.75" customHeight="1">
      <c r="A5344" s="75"/>
      <c r="B5344" s="54">
        <v>46060</v>
      </c>
      <c r="C5344" s="55" t="s">
        <v>106</v>
      </c>
      <c r="D5344" s="55">
        <v>2026</v>
      </c>
      <c r="E5344" s="55">
        <v>1</v>
      </c>
      <c r="F5344" s="55" t="s">
        <v>1340</v>
      </c>
      <c r="G5344" s="55" t="s">
        <v>40</v>
      </c>
      <c r="H5344" s="55" t="s">
        <v>1337</v>
      </c>
      <c r="I5344" s="55" t="s">
        <v>42</v>
      </c>
      <c r="J5344" s="60">
        <v>90</v>
      </c>
      <c r="K5344" s="60">
        <f t="shared" si="129"/>
        <v>90</v>
      </c>
      <c r="L5344" s="60">
        <v>0</v>
      </c>
      <c r="M5344" s="55" t="s">
        <v>43</v>
      </c>
      <c r="N5344" s="60">
        <f t="shared" si="127"/>
        <v>90</v>
      </c>
      <c r="O5344" s="54">
        <v>46068</v>
      </c>
      <c r="P5344" s="62">
        <v>30629</v>
      </c>
      <c r="Q5344" s="75"/>
      <c r="R5344" t="str">
        <f t="shared" si="131"/>
        <v>Fev/26</v>
      </c>
      <c r="S5344" s="75"/>
      <c r="T5344" s="75"/>
      <c r="U5344" s="75"/>
      <c r="V5344" s="75"/>
      <c r="W5344" s="75"/>
      <c r="X5344" s="75"/>
      <c r="Y5344" s="75"/>
      <c r="Z5344" s="75"/>
      <c r="AA5344" s="75"/>
      <c r="AB5344" s="75"/>
      <c r="AC5344" s="75"/>
      <c r="AD5344" s="75"/>
      <c r="AE5344" s="75"/>
      <c r="AF5344" s="75"/>
      <c r="AG5344" s="75"/>
    </row>
    <row r="5345" spans="1:33" ht="15.75" customHeight="1">
      <c r="A5345" s="75"/>
      <c r="B5345" s="54">
        <v>46060</v>
      </c>
      <c r="C5345" s="55" t="s">
        <v>106</v>
      </c>
      <c r="D5345" s="55">
        <v>2026</v>
      </c>
      <c r="E5345" s="55">
        <v>4</v>
      </c>
      <c r="F5345" s="55" t="s">
        <v>486</v>
      </c>
      <c r="G5345" s="55" t="s">
        <v>46</v>
      </c>
      <c r="H5345" s="55" t="s">
        <v>1337</v>
      </c>
      <c r="I5345" s="55" t="s">
        <v>42</v>
      </c>
      <c r="J5345" s="60">
        <v>6</v>
      </c>
      <c r="K5345" s="60">
        <f t="shared" si="129"/>
        <v>24</v>
      </c>
      <c r="L5345" s="60">
        <v>0</v>
      </c>
      <c r="M5345" s="55" t="s">
        <v>43</v>
      </c>
      <c r="N5345" s="60">
        <f t="shared" si="127"/>
        <v>24</v>
      </c>
      <c r="O5345" s="54">
        <v>46068</v>
      </c>
      <c r="P5345" s="62">
        <v>30629</v>
      </c>
      <c r="Q5345" s="75"/>
      <c r="R5345" t="str">
        <f t="shared" si="131"/>
        <v>Fev/26</v>
      </c>
      <c r="S5345" s="75"/>
      <c r="T5345" s="75"/>
      <c r="U5345" s="75"/>
      <c r="V5345" s="75"/>
      <c r="W5345" s="75"/>
      <c r="X5345" s="75"/>
      <c r="Y5345" s="75"/>
      <c r="Z5345" s="75"/>
      <c r="AA5345" s="75"/>
      <c r="AB5345" s="75"/>
      <c r="AC5345" s="75"/>
      <c r="AD5345" s="75"/>
      <c r="AE5345" s="75"/>
      <c r="AF5345" s="75"/>
      <c r="AG5345" s="75"/>
    </row>
    <row r="5346" spans="1:33" ht="15.75" customHeight="1">
      <c r="A5346" s="75"/>
      <c r="B5346" s="54">
        <v>46060</v>
      </c>
      <c r="C5346" s="55" t="s">
        <v>106</v>
      </c>
      <c r="D5346" s="55">
        <v>2026</v>
      </c>
      <c r="E5346" s="55">
        <v>1</v>
      </c>
      <c r="F5346" s="55" t="s">
        <v>1267</v>
      </c>
      <c r="G5346" s="55" t="s">
        <v>46</v>
      </c>
      <c r="H5346" s="55" t="s">
        <v>1337</v>
      </c>
      <c r="I5346" s="55" t="s">
        <v>42</v>
      </c>
      <c r="J5346" s="60">
        <v>6</v>
      </c>
      <c r="K5346" s="60">
        <f t="shared" si="129"/>
        <v>6</v>
      </c>
      <c r="L5346" s="60">
        <v>0</v>
      </c>
      <c r="M5346" s="55" t="s">
        <v>43</v>
      </c>
      <c r="N5346" s="60">
        <f t="shared" si="127"/>
        <v>6</v>
      </c>
      <c r="O5346" s="54">
        <v>46068</v>
      </c>
      <c r="P5346" s="62">
        <v>30629</v>
      </c>
      <c r="Q5346" s="75"/>
      <c r="R5346" t="str">
        <f t="shared" si="131"/>
        <v>Fev/26</v>
      </c>
      <c r="S5346" s="75"/>
      <c r="T5346" s="75"/>
      <c r="U5346" s="75"/>
      <c r="V5346" s="75"/>
      <c r="W5346" s="75"/>
      <c r="X5346" s="75"/>
      <c r="Y5346" s="75"/>
      <c r="Z5346" s="75"/>
      <c r="AA5346" s="75"/>
      <c r="AB5346" s="75"/>
      <c r="AC5346" s="75"/>
      <c r="AD5346" s="75"/>
      <c r="AE5346" s="75"/>
      <c r="AF5346" s="75"/>
      <c r="AG5346" s="75"/>
    </row>
    <row r="5347" spans="1:33" ht="15.75" customHeight="1">
      <c r="A5347" s="75"/>
      <c r="B5347" s="54">
        <v>46060</v>
      </c>
      <c r="C5347" s="55" t="s">
        <v>106</v>
      </c>
      <c r="D5347" s="55">
        <v>2026</v>
      </c>
      <c r="E5347" s="55">
        <v>1</v>
      </c>
      <c r="F5347" s="55" t="s">
        <v>1147</v>
      </c>
      <c r="G5347" s="55" t="s">
        <v>46</v>
      </c>
      <c r="H5347" s="55" t="s">
        <v>1337</v>
      </c>
      <c r="I5347" s="55" t="s">
        <v>42</v>
      </c>
      <c r="J5347" s="60">
        <v>2</v>
      </c>
      <c r="K5347" s="60">
        <f t="shared" si="129"/>
        <v>2</v>
      </c>
      <c r="L5347" s="60">
        <v>0</v>
      </c>
      <c r="M5347" s="55" t="s">
        <v>43</v>
      </c>
      <c r="N5347" s="60">
        <f t="shared" si="127"/>
        <v>2</v>
      </c>
      <c r="O5347" s="54">
        <v>46068</v>
      </c>
      <c r="P5347" s="62">
        <v>30629</v>
      </c>
      <c r="Q5347" s="75"/>
      <c r="R5347" t="str">
        <f t="shared" si="131"/>
        <v>Fev/26</v>
      </c>
      <c r="S5347" s="75"/>
      <c r="T5347" s="75"/>
      <c r="U5347" s="75"/>
      <c r="V5347" s="75"/>
      <c r="W5347" s="75"/>
      <c r="X5347" s="75"/>
      <c r="Y5347" s="75"/>
      <c r="Z5347" s="75"/>
      <c r="AA5347" s="75"/>
      <c r="AB5347" s="75"/>
      <c r="AC5347" s="75"/>
      <c r="AD5347" s="75"/>
      <c r="AE5347" s="75"/>
      <c r="AF5347" s="75"/>
      <c r="AG5347" s="75"/>
    </row>
    <row r="5348" spans="1:33" ht="15.75" customHeight="1">
      <c r="A5348" s="75"/>
      <c r="B5348" s="54">
        <v>46060</v>
      </c>
      <c r="C5348" s="55" t="s">
        <v>106</v>
      </c>
      <c r="D5348" s="55">
        <v>2026</v>
      </c>
      <c r="E5348" s="55">
        <v>1</v>
      </c>
      <c r="F5348" s="55" t="s">
        <v>391</v>
      </c>
      <c r="G5348" s="55" t="s">
        <v>46</v>
      </c>
      <c r="H5348" s="55" t="s">
        <v>1337</v>
      </c>
      <c r="I5348" s="55" t="s">
        <v>42</v>
      </c>
      <c r="J5348" s="60">
        <v>6</v>
      </c>
      <c r="K5348" s="60">
        <f t="shared" si="129"/>
        <v>6</v>
      </c>
      <c r="L5348" s="60">
        <v>0</v>
      </c>
      <c r="M5348" s="55" t="s">
        <v>43</v>
      </c>
      <c r="N5348" s="60">
        <f t="shared" si="127"/>
        <v>6</v>
      </c>
      <c r="O5348" s="54">
        <v>46068</v>
      </c>
      <c r="P5348" s="62">
        <v>30629</v>
      </c>
      <c r="Q5348" s="75"/>
      <c r="R5348" t="str">
        <f t="shared" si="131"/>
        <v>Fev/26</v>
      </c>
      <c r="S5348" s="75"/>
      <c r="T5348" s="75"/>
      <c r="U5348" s="75"/>
      <c r="V5348" s="75"/>
      <c r="W5348" s="75"/>
      <c r="X5348" s="75"/>
      <c r="Y5348" s="75"/>
      <c r="Z5348" s="75"/>
      <c r="AA5348" s="75"/>
      <c r="AB5348" s="75"/>
      <c r="AC5348" s="75"/>
      <c r="AD5348" s="75"/>
      <c r="AE5348" s="75"/>
      <c r="AF5348" s="75"/>
      <c r="AG5348" s="75"/>
    </row>
    <row r="5349" spans="1:33" ht="15.75" customHeight="1">
      <c r="A5349" s="75"/>
      <c r="B5349" s="54">
        <v>46060</v>
      </c>
      <c r="C5349" s="55" t="s">
        <v>106</v>
      </c>
      <c r="D5349" s="55">
        <v>2026</v>
      </c>
      <c r="E5349" s="55">
        <v>18</v>
      </c>
      <c r="F5349" s="58" t="s">
        <v>64</v>
      </c>
      <c r="G5349" s="57" t="s">
        <v>46</v>
      </c>
      <c r="H5349" s="58" t="s">
        <v>65</v>
      </c>
      <c r="I5349" s="59" t="s">
        <v>42</v>
      </c>
      <c r="J5349" s="96">
        <v>32.99</v>
      </c>
      <c r="K5349" s="60">
        <f t="shared" si="129"/>
        <v>593.82000000000005</v>
      </c>
      <c r="L5349" s="60">
        <v>0</v>
      </c>
      <c r="M5349" s="55" t="s">
        <v>43</v>
      </c>
      <c r="N5349" s="60">
        <f t="shared" ref="N5349:N5352" si="134">K5349+L5349</f>
        <v>593.82000000000005</v>
      </c>
      <c r="O5349" s="54">
        <v>46068</v>
      </c>
      <c r="P5349" s="62">
        <v>0</v>
      </c>
      <c r="Q5349" s="75"/>
      <c r="R5349" t="str">
        <f t="shared" si="131"/>
        <v>Fev/26</v>
      </c>
      <c r="S5349" s="75"/>
      <c r="T5349" s="75"/>
      <c r="U5349" s="75"/>
      <c r="V5349" s="75"/>
      <c r="W5349" s="75"/>
      <c r="X5349" s="75"/>
      <c r="Y5349" s="75"/>
      <c r="Z5349" s="75"/>
      <c r="AA5349" s="75"/>
      <c r="AB5349" s="75"/>
      <c r="AC5349" s="75"/>
      <c r="AD5349" s="75"/>
      <c r="AE5349" s="75"/>
      <c r="AF5349" s="75"/>
      <c r="AG5349" s="75"/>
    </row>
    <row r="5350" spans="1:33" ht="15.75" customHeight="1">
      <c r="A5350" s="75"/>
      <c r="B5350" s="54">
        <v>46060</v>
      </c>
      <c r="C5350" s="55" t="s">
        <v>106</v>
      </c>
      <c r="D5350" s="55">
        <v>2026</v>
      </c>
      <c r="E5350" s="55">
        <v>5</v>
      </c>
      <c r="F5350" s="58" t="s">
        <v>66</v>
      </c>
      <c r="G5350" s="57" t="s">
        <v>46</v>
      </c>
      <c r="H5350" s="58" t="s">
        <v>65</v>
      </c>
      <c r="I5350" s="59" t="s">
        <v>42</v>
      </c>
      <c r="J5350" s="96">
        <v>27.99</v>
      </c>
      <c r="K5350" s="60">
        <f t="shared" si="129"/>
        <v>139.94999999999999</v>
      </c>
      <c r="L5350" s="60">
        <v>0</v>
      </c>
      <c r="M5350" s="55" t="s">
        <v>43</v>
      </c>
      <c r="N5350" s="60">
        <f t="shared" si="134"/>
        <v>139.94999999999999</v>
      </c>
      <c r="O5350" s="54">
        <v>46068</v>
      </c>
      <c r="P5350" s="62">
        <v>0</v>
      </c>
      <c r="Q5350" s="75"/>
      <c r="R5350" t="str">
        <f t="shared" si="131"/>
        <v>Fev/26</v>
      </c>
      <c r="S5350" s="75"/>
      <c r="T5350" s="75"/>
      <c r="U5350" s="75"/>
      <c r="V5350" s="75"/>
      <c r="W5350" s="75"/>
      <c r="X5350" s="75"/>
      <c r="Y5350" s="75"/>
      <c r="Z5350" s="75"/>
      <c r="AA5350" s="75"/>
      <c r="AB5350" s="75"/>
      <c r="AC5350" s="75"/>
      <c r="AD5350" s="75"/>
      <c r="AE5350" s="75"/>
      <c r="AF5350" s="75"/>
      <c r="AG5350" s="75"/>
    </row>
    <row r="5351" spans="1:33" ht="15.75" customHeight="1">
      <c r="A5351" s="75"/>
      <c r="B5351" s="54">
        <v>46060</v>
      </c>
      <c r="C5351" s="55" t="s">
        <v>106</v>
      </c>
      <c r="D5351" s="55">
        <v>2026</v>
      </c>
      <c r="E5351" s="55">
        <v>5</v>
      </c>
      <c r="F5351" s="55" t="s">
        <v>1201</v>
      </c>
      <c r="G5351" s="57" t="s">
        <v>46</v>
      </c>
      <c r="H5351" s="58" t="s">
        <v>65</v>
      </c>
      <c r="I5351" s="59" t="s">
        <v>42</v>
      </c>
      <c r="J5351" s="60">
        <v>29.99</v>
      </c>
      <c r="K5351" s="60">
        <f t="shared" si="129"/>
        <v>149.94999999999999</v>
      </c>
      <c r="L5351" s="60">
        <v>0</v>
      </c>
      <c r="M5351" s="55" t="s">
        <v>43</v>
      </c>
      <c r="N5351" s="60">
        <f t="shared" si="134"/>
        <v>149.94999999999999</v>
      </c>
      <c r="O5351" s="54">
        <v>46068</v>
      </c>
      <c r="P5351" s="62">
        <v>0</v>
      </c>
      <c r="Q5351" s="75"/>
      <c r="R5351" t="str">
        <f t="shared" si="131"/>
        <v>Fev/26</v>
      </c>
      <c r="S5351" s="75"/>
      <c r="T5351" s="75"/>
      <c r="U5351" s="75"/>
      <c r="V5351" s="75"/>
      <c r="W5351" s="75"/>
      <c r="X5351" s="75"/>
      <c r="Y5351" s="75"/>
      <c r="Z5351" s="75"/>
      <c r="AA5351" s="75"/>
      <c r="AB5351" s="75"/>
      <c r="AC5351" s="75"/>
      <c r="AD5351" s="75"/>
      <c r="AE5351" s="75"/>
      <c r="AF5351" s="75"/>
      <c r="AG5351" s="75"/>
    </row>
    <row r="5352" spans="1:33" ht="15.75" customHeight="1">
      <c r="A5352" s="75"/>
      <c r="B5352" s="54">
        <v>46060</v>
      </c>
      <c r="C5352" s="55" t="s">
        <v>106</v>
      </c>
      <c r="D5352" s="55">
        <v>2026</v>
      </c>
      <c r="E5352" s="55">
        <v>5</v>
      </c>
      <c r="F5352" s="55" t="s">
        <v>1036</v>
      </c>
      <c r="G5352" s="57" t="s">
        <v>46</v>
      </c>
      <c r="H5352" s="58" t="s">
        <v>65</v>
      </c>
      <c r="I5352" s="59" t="s">
        <v>42</v>
      </c>
      <c r="J5352" s="60">
        <v>35.99</v>
      </c>
      <c r="K5352" s="60">
        <f t="shared" si="129"/>
        <v>179.95000000000002</v>
      </c>
      <c r="L5352" s="60">
        <v>0</v>
      </c>
      <c r="M5352" s="55" t="s">
        <v>43</v>
      </c>
      <c r="N5352" s="60">
        <f t="shared" si="134"/>
        <v>179.95000000000002</v>
      </c>
      <c r="O5352" s="54">
        <v>46068</v>
      </c>
      <c r="P5352" s="62">
        <v>0</v>
      </c>
      <c r="Q5352" s="75"/>
      <c r="R5352" t="str">
        <f t="shared" si="131"/>
        <v>Fev/26</v>
      </c>
      <c r="S5352" s="75"/>
      <c r="T5352" s="75"/>
      <c r="U5352" s="75"/>
      <c r="V5352" s="75"/>
      <c r="W5352" s="75"/>
      <c r="X5352" s="75"/>
      <c r="Y5352" s="75"/>
      <c r="Z5352" s="75"/>
      <c r="AA5352" s="75"/>
      <c r="AB5352" s="75"/>
      <c r="AC5352" s="75"/>
      <c r="AD5352" s="75"/>
      <c r="AE5352" s="75"/>
      <c r="AF5352" s="75"/>
      <c r="AG5352" s="75"/>
    </row>
    <row r="5353" spans="1:33" ht="15.75" customHeight="1">
      <c r="A5353" s="75"/>
      <c r="B5353" s="54">
        <v>46061</v>
      </c>
      <c r="C5353" s="55" t="s">
        <v>106</v>
      </c>
      <c r="D5353" s="55">
        <v>2026</v>
      </c>
      <c r="E5353" s="55">
        <v>1</v>
      </c>
      <c r="F5353" s="55" t="s">
        <v>1391</v>
      </c>
      <c r="G5353" s="55" t="s">
        <v>53</v>
      </c>
      <c r="H5353" s="55" t="s">
        <v>1392</v>
      </c>
      <c r="I5353" s="55" t="s">
        <v>42</v>
      </c>
      <c r="J5353" s="60">
        <v>100</v>
      </c>
      <c r="K5353" s="60">
        <f t="shared" si="129"/>
        <v>100</v>
      </c>
      <c r="L5353" s="60">
        <v>0</v>
      </c>
      <c r="M5353" s="55" t="s">
        <v>43</v>
      </c>
      <c r="N5353" s="60">
        <f t="shared" ref="N5353:N5380" si="135">K5353</f>
        <v>100</v>
      </c>
      <c r="O5353" s="54">
        <v>46061</v>
      </c>
      <c r="P5353" s="62">
        <v>0</v>
      </c>
      <c r="Q5353" s="75"/>
      <c r="R5353" t="str">
        <f t="shared" si="131"/>
        <v>Fev/26</v>
      </c>
      <c r="S5353" s="75"/>
      <c r="T5353" s="75"/>
      <c r="U5353" s="75"/>
      <c r="V5353" s="75"/>
      <c r="W5353" s="75"/>
      <c r="X5353" s="75"/>
      <c r="Y5353" s="75"/>
      <c r="Z5353" s="75"/>
      <c r="AA5353" s="75"/>
      <c r="AB5353" s="75"/>
      <c r="AC5353" s="75"/>
      <c r="AD5353" s="75"/>
      <c r="AE5353" s="75"/>
      <c r="AF5353" s="75"/>
      <c r="AG5353" s="75"/>
    </row>
    <row r="5354" spans="1:33" ht="15.75" customHeight="1">
      <c r="A5354" s="75"/>
      <c r="B5354" s="54">
        <v>46061</v>
      </c>
      <c r="C5354" s="55" t="s">
        <v>106</v>
      </c>
      <c r="D5354" s="55">
        <v>2026</v>
      </c>
      <c r="E5354" s="55">
        <v>1</v>
      </c>
      <c r="F5354" s="55" t="s">
        <v>811</v>
      </c>
      <c r="G5354" s="55" t="s">
        <v>108</v>
      </c>
      <c r="H5354" s="55" t="s">
        <v>1289</v>
      </c>
      <c r="I5354" s="55" t="s">
        <v>42</v>
      </c>
      <c r="J5354" s="60">
        <v>500</v>
      </c>
      <c r="K5354" s="60">
        <f t="shared" si="129"/>
        <v>500</v>
      </c>
      <c r="L5354" s="60">
        <v>0</v>
      </c>
      <c r="M5354" s="55" t="s">
        <v>43</v>
      </c>
      <c r="N5354" s="60">
        <f t="shared" si="135"/>
        <v>500</v>
      </c>
      <c r="O5354" s="54">
        <v>46063</v>
      </c>
      <c r="P5354" s="62">
        <v>0</v>
      </c>
      <c r="Q5354" s="75"/>
      <c r="R5354" t="str">
        <f t="shared" si="131"/>
        <v>Fev/26</v>
      </c>
      <c r="S5354" s="75"/>
      <c r="T5354" s="75"/>
      <c r="U5354" s="75"/>
      <c r="V5354" s="75"/>
      <c r="W5354" s="75"/>
      <c r="X5354" s="75"/>
      <c r="Y5354" s="75"/>
      <c r="Z5354" s="75"/>
      <c r="AA5354" s="75"/>
      <c r="AB5354" s="75"/>
      <c r="AC5354" s="75"/>
      <c r="AD5354" s="75"/>
      <c r="AE5354" s="75"/>
      <c r="AF5354" s="75"/>
      <c r="AG5354" s="75"/>
    </row>
    <row r="5355" spans="1:33" ht="15.75" customHeight="1">
      <c r="A5355" s="75"/>
      <c r="B5355" s="54">
        <v>46062</v>
      </c>
      <c r="C5355" s="55" t="s">
        <v>106</v>
      </c>
      <c r="D5355" s="55">
        <v>2026</v>
      </c>
      <c r="E5355" s="55">
        <v>1</v>
      </c>
      <c r="F5355" s="55" t="s">
        <v>1393</v>
      </c>
      <c r="G5355" s="55" t="s">
        <v>61</v>
      </c>
      <c r="H5355" s="55" t="s">
        <v>1394</v>
      </c>
      <c r="I5355" s="55" t="s">
        <v>42</v>
      </c>
      <c r="J5355" s="60">
        <v>618.5</v>
      </c>
      <c r="K5355" s="60">
        <f t="shared" si="129"/>
        <v>618.5</v>
      </c>
      <c r="L5355" s="60">
        <v>0</v>
      </c>
      <c r="M5355" s="55" t="s">
        <v>43</v>
      </c>
      <c r="N5355" s="60">
        <f t="shared" si="135"/>
        <v>618.5</v>
      </c>
      <c r="O5355" s="54">
        <v>46062</v>
      </c>
      <c r="P5355" s="62">
        <v>0</v>
      </c>
      <c r="Q5355" s="75"/>
      <c r="R5355" t="str">
        <f t="shared" si="131"/>
        <v>Fev/26</v>
      </c>
      <c r="S5355" s="75"/>
      <c r="T5355" s="75"/>
      <c r="U5355" s="75"/>
      <c r="V5355" s="75"/>
      <c r="W5355" s="75"/>
      <c r="X5355" s="75"/>
      <c r="Y5355" s="75"/>
      <c r="Z5355" s="75"/>
      <c r="AA5355" s="75"/>
      <c r="AB5355" s="75"/>
      <c r="AC5355" s="75"/>
      <c r="AD5355" s="75"/>
      <c r="AE5355" s="75"/>
      <c r="AF5355" s="75"/>
      <c r="AG5355" s="75"/>
    </row>
    <row r="5356" spans="1:33" ht="15.75" customHeight="1">
      <c r="A5356" s="75"/>
      <c r="B5356" s="54">
        <v>46062</v>
      </c>
      <c r="C5356" s="55" t="s">
        <v>106</v>
      </c>
      <c r="D5356" s="55">
        <v>2026</v>
      </c>
      <c r="E5356" s="55">
        <v>3</v>
      </c>
      <c r="F5356" s="55" t="s">
        <v>916</v>
      </c>
      <c r="G5356" s="55" t="s">
        <v>40</v>
      </c>
      <c r="H5356" s="55" t="s">
        <v>667</v>
      </c>
      <c r="I5356" s="55" t="s">
        <v>42</v>
      </c>
      <c r="J5356" s="60">
        <v>49</v>
      </c>
      <c r="K5356" s="60">
        <f t="shared" si="129"/>
        <v>147</v>
      </c>
      <c r="L5356" s="60">
        <f t="shared" ref="L5356:L5361" si="136">K5356</f>
        <v>147</v>
      </c>
      <c r="M5356" s="55" t="s">
        <v>51</v>
      </c>
      <c r="N5356" s="60">
        <f t="shared" si="135"/>
        <v>147</v>
      </c>
      <c r="O5356" s="54">
        <v>46083</v>
      </c>
      <c r="P5356" s="62">
        <v>602681</v>
      </c>
      <c r="Q5356" s="75"/>
      <c r="R5356" t="str">
        <f t="shared" si="131"/>
        <v>Fev/26</v>
      </c>
      <c r="S5356" s="75"/>
      <c r="T5356" s="75"/>
      <c r="U5356" s="75"/>
      <c r="V5356" s="75"/>
      <c r="W5356" s="75"/>
      <c r="X5356" s="75"/>
      <c r="Y5356" s="75"/>
      <c r="Z5356" s="75"/>
      <c r="AA5356" s="75"/>
      <c r="AB5356" s="75"/>
      <c r="AC5356" s="75"/>
      <c r="AD5356" s="75"/>
      <c r="AE5356" s="75"/>
      <c r="AF5356" s="75"/>
      <c r="AG5356" s="75"/>
    </row>
    <row r="5357" spans="1:33" ht="15.75" customHeight="1">
      <c r="A5357" s="75"/>
      <c r="B5357" s="54">
        <v>46062</v>
      </c>
      <c r="C5357" s="55" t="s">
        <v>106</v>
      </c>
      <c r="D5357" s="55">
        <v>2026</v>
      </c>
      <c r="E5357" s="55">
        <v>4</v>
      </c>
      <c r="F5357" s="55" t="s">
        <v>86</v>
      </c>
      <c r="G5357" s="55" t="s">
        <v>40</v>
      </c>
      <c r="H5357" s="55" t="s">
        <v>667</v>
      </c>
      <c r="I5357" s="55" t="s">
        <v>42</v>
      </c>
      <c r="J5357" s="60">
        <v>49</v>
      </c>
      <c r="K5357" s="60">
        <f t="shared" si="129"/>
        <v>196</v>
      </c>
      <c r="L5357" s="60">
        <f t="shared" si="136"/>
        <v>196</v>
      </c>
      <c r="M5357" s="55" t="s">
        <v>51</v>
      </c>
      <c r="N5357" s="60">
        <f t="shared" si="135"/>
        <v>196</v>
      </c>
      <c r="O5357" s="54">
        <v>46083</v>
      </c>
      <c r="P5357" s="62">
        <v>602681</v>
      </c>
      <c r="Q5357" s="75"/>
      <c r="R5357" t="str">
        <f t="shared" si="131"/>
        <v>Fev/26</v>
      </c>
      <c r="S5357" s="75"/>
      <c r="T5357" s="75"/>
      <c r="U5357" s="75"/>
      <c r="V5357" s="75"/>
      <c r="W5357" s="75"/>
      <c r="X5357" s="75"/>
      <c r="Y5357" s="75"/>
      <c r="Z5357" s="75"/>
      <c r="AA5357" s="75"/>
      <c r="AB5357" s="75"/>
      <c r="AC5357" s="75"/>
      <c r="AD5357" s="75"/>
      <c r="AE5357" s="75"/>
      <c r="AF5357" s="75"/>
      <c r="AG5357" s="75"/>
    </row>
    <row r="5358" spans="1:33" ht="15.75" customHeight="1">
      <c r="A5358" s="75"/>
      <c r="B5358" s="54">
        <v>46062</v>
      </c>
      <c r="C5358" s="55" t="s">
        <v>106</v>
      </c>
      <c r="D5358" s="55">
        <v>2026</v>
      </c>
      <c r="E5358" s="55">
        <v>4</v>
      </c>
      <c r="F5358" s="55" t="s">
        <v>89</v>
      </c>
      <c r="G5358" s="55" t="s">
        <v>40</v>
      </c>
      <c r="H5358" s="55" t="s">
        <v>667</v>
      </c>
      <c r="I5358" s="55" t="s">
        <v>42</v>
      </c>
      <c r="J5358" s="60">
        <v>49</v>
      </c>
      <c r="K5358" s="60">
        <f t="shared" si="129"/>
        <v>196</v>
      </c>
      <c r="L5358" s="60">
        <f t="shared" si="136"/>
        <v>196</v>
      </c>
      <c r="M5358" s="55" t="s">
        <v>51</v>
      </c>
      <c r="N5358" s="60">
        <f t="shared" si="135"/>
        <v>196</v>
      </c>
      <c r="O5358" s="54">
        <v>46083</v>
      </c>
      <c r="P5358" s="62">
        <v>602681</v>
      </c>
      <c r="Q5358" s="75"/>
      <c r="R5358" t="str">
        <f t="shared" si="131"/>
        <v>Fev/26</v>
      </c>
      <c r="S5358" s="75"/>
      <c r="T5358" s="75"/>
      <c r="U5358" s="75"/>
      <c r="V5358" s="75"/>
      <c r="W5358" s="75"/>
      <c r="X5358" s="75"/>
      <c r="Y5358" s="75"/>
      <c r="Z5358" s="75"/>
      <c r="AA5358" s="75"/>
      <c r="AB5358" s="75"/>
      <c r="AC5358" s="75"/>
      <c r="AD5358" s="75"/>
      <c r="AE5358" s="75"/>
      <c r="AF5358" s="75"/>
      <c r="AG5358" s="75"/>
    </row>
    <row r="5359" spans="1:33" ht="15.75" customHeight="1">
      <c r="A5359" s="75"/>
      <c r="B5359" s="54">
        <v>46062</v>
      </c>
      <c r="C5359" s="55" t="s">
        <v>106</v>
      </c>
      <c r="D5359" s="55">
        <v>2026</v>
      </c>
      <c r="E5359" s="55">
        <v>4</v>
      </c>
      <c r="F5359" s="55" t="s">
        <v>87</v>
      </c>
      <c r="G5359" s="55" t="s">
        <v>40</v>
      </c>
      <c r="H5359" s="55" t="s">
        <v>667</v>
      </c>
      <c r="I5359" s="55" t="s">
        <v>42</v>
      </c>
      <c r="J5359" s="60">
        <v>49</v>
      </c>
      <c r="K5359" s="60">
        <f t="shared" si="129"/>
        <v>196</v>
      </c>
      <c r="L5359" s="60">
        <f t="shared" si="136"/>
        <v>196</v>
      </c>
      <c r="M5359" s="55" t="s">
        <v>51</v>
      </c>
      <c r="N5359" s="60">
        <f t="shared" si="135"/>
        <v>196</v>
      </c>
      <c r="O5359" s="54">
        <v>46083</v>
      </c>
      <c r="P5359" s="62">
        <v>602681</v>
      </c>
      <c r="Q5359" s="75"/>
      <c r="R5359" t="str">
        <f t="shared" si="131"/>
        <v>Fev/26</v>
      </c>
      <c r="S5359" s="75"/>
      <c r="T5359" s="75"/>
      <c r="U5359" s="75"/>
      <c r="V5359" s="75"/>
      <c r="W5359" s="75"/>
      <c r="X5359" s="75"/>
      <c r="Y5359" s="75"/>
      <c r="Z5359" s="75"/>
      <c r="AA5359" s="75"/>
      <c r="AB5359" s="75"/>
      <c r="AC5359" s="75"/>
      <c r="AD5359" s="75"/>
      <c r="AE5359" s="75"/>
      <c r="AF5359" s="75"/>
      <c r="AG5359" s="75"/>
    </row>
    <row r="5360" spans="1:33" ht="15.75" customHeight="1">
      <c r="A5360" s="75"/>
      <c r="B5360" s="54">
        <v>46062</v>
      </c>
      <c r="C5360" s="55" t="s">
        <v>106</v>
      </c>
      <c r="D5360" s="55">
        <v>2026</v>
      </c>
      <c r="E5360" s="55">
        <v>4</v>
      </c>
      <c r="F5360" s="55" t="s">
        <v>88</v>
      </c>
      <c r="G5360" s="55" t="s">
        <v>40</v>
      </c>
      <c r="H5360" s="55" t="s">
        <v>667</v>
      </c>
      <c r="I5360" s="55" t="s">
        <v>42</v>
      </c>
      <c r="J5360" s="60">
        <v>49</v>
      </c>
      <c r="K5360" s="60">
        <f t="shared" si="129"/>
        <v>196</v>
      </c>
      <c r="L5360" s="60">
        <f t="shared" si="136"/>
        <v>196</v>
      </c>
      <c r="M5360" s="55" t="s">
        <v>51</v>
      </c>
      <c r="N5360" s="60">
        <f t="shared" si="135"/>
        <v>196</v>
      </c>
      <c r="O5360" s="54">
        <v>46083</v>
      </c>
      <c r="P5360" s="62">
        <v>602681</v>
      </c>
      <c r="Q5360" s="75"/>
      <c r="R5360" t="str">
        <f t="shared" si="131"/>
        <v>Fev/26</v>
      </c>
      <c r="S5360" s="75"/>
      <c r="T5360" s="75"/>
      <c r="U5360" s="75"/>
      <c r="V5360" s="75"/>
      <c r="W5360" s="75"/>
      <c r="X5360" s="75"/>
      <c r="Y5360" s="75"/>
      <c r="Z5360" s="75"/>
      <c r="AA5360" s="75"/>
      <c r="AB5360" s="75"/>
      <c r="AC5360" s="75"/>
      <c r="AD5360" s="75"/>
      <c r="AE5360" s="75"/>
      <c r="AF5360" s="75"/>
      <c r="AG5360" s="75"/>
    </row>
    <row r="5361" spans="1:33" ht="15.75" customHeight="1">
      <c r="A5361" s="75"/>
      <c r="B5361" s="54">
        <v>46062</v>
      </c>
      <c r="C5361" s="55" t="s">
        <v>106</v>
      </c>
      <c r="D5361" s="55">
        <v>2026</v>
      </c>
      <c r="E5361" s="55">
        <v>36</v>
      </c>
      <c r="F5361" s="55" t="s">
        <v>659</v>
      </c>
      <c r="G5361" s="55" t="s">
        <v>40</v>
      </c>
      <c r="H5361" s="55" t="s">
        <v>667</v>
      </c>
      <c r="I5361" s="55" t="s">
        <v>42</v>
      </c>
      <c r="J5361" s="60">
        <v>9</v>
      </c>
      <c r="K5361" s="60">
        <f t="shared" si="129"/>
        <v>324</v>
      </c>
      <c r="L5361" s="60">
        <f t="shared" si="136"/>
        <v>324</v>
      </c>
      <c r="M5361" s="55" t="s">
        <v>51</v>
      </c>
      <c r="N5361" s="60">
        <f t="shared" si="135"/>
        <v>324</v>
      </c>
      <c r="O5361" s="54">
        <v>46083</v>
      </c>
      <c r="P5361" s="62">
        <v>602681</v>
      </c>
      <c r="Q5361" s="75"/>
      <c r="R5361" t="str">
        <f t="shared" si="131"/>
        <v>Fev/26</v>
      </c>
      <c r="S5361" s="75"/>
      <c r="T5361" s="75"/>
      <c r="U5361" s="75"/>
      <c r="V5361" s="75"/>
      <c r="W5361" s="75"/>
      <c r="X5361" s="75"/>
      <c r="Y5361" s="75"/>
      <c r="Z5361" s="75"/>
      <c r="AA5361" s="75"/>
      <c r="AB5361" s="75"/>
      <c r="AC5361" s="75"/>
      <c r="AD5361" s="75"/>
      <c r="AE5361" s="75"/>
      <c r="AF5361" s="75"/>
      <c r="AG5361" s="75"/>
    </row>
    <row r="5362" spans="1:33" ht="15.75" customHeight="1">
      <c r="A5362" s="75"/>
      <c r="B5362" s="54">
        <v>46062</v>
      </c>
      <c r="C5362" s="55" t="s">
        <v>106</v>
      </c>
      <c r="D5362" s="55">
        <v>2026</v>
      </c>
      <c r="E5362" s="55">
        <v>3</v>
      </c>
      <c r="F5362" s="55" t="s">
        <v>1109</v>
      </c>
      <c r="G5362" s="55" t="s">
        <v>46</v>
      </c>
      <c r="H5362" s="55" t="s">
        <v>594</v>
      </c>
      <c r="I5362" s="55" t="s">
        <v>42</v>
      </c>
      <c r="J5362" s="60">
        <v>40.299999999999997</v>
      </c>
      <c r="K5362" s="60">
        <f t="shared" si="129"/>
        <v>120.89999999999999</v>
      </c>
      <c r="L5362" s="60">
        <v>0</v>
      </c>
      <c r="M5362" s="55" t="s">
        <v>51</v>
      </c>
      <c r="N5362" s="60">
        <f t="shared" si="135"/>
        <v>120.89999999999999</v>
      </c>
      <c r="O5362" s="54">
        <v>46076</v>
      </c>
      <c r="P5362" s="62">
        <v>1114175</v>
      </c>
      <c r="Q5362" s="75"/>
      <c r="R5362" t="str">
        <f t="shared" si="131"/>
        <v>Fev/26</v>
      </c>
      <c r="S5362" s="75"/>
      <c r="T5362" s="75"/>
      <c r="U5362" s="75"/>
      <c r="V5362" s="75"/>
      <c r="W5362" s="75"/>
      <c r="X5362" s="75"/>
      <c r="Y5362" s="75"/>
      <c r="Z5362" s="75"/>
      <c r="AA5362" s="75"/>
      <c r="AB5362" s="75"/>
      <c r="AC5362" s="75"/>
      <c r="AD5362" s="75"/>
      <c r="AE5362" s="75"/>
      <c r="AF5362" s="75"/>
      <c r="AG5362" s="75"/>
    </row>
    <row r="5363" spans="1:33" ht="15.75" customHeight="1">
      <c r="A5363" s="75"/>
      <c r="B5363" s="54">
        <v>46062</v>
      </c>
      <c r="C5363" s="55" t="s">
        <v>106</v>
      </c>
      <c r="D5363" s="55">
        <v>2026</v>
      </c>
      <c r="E5363" s="55">
        <v>2</v>
      </c>
      <c r="F5363" s="55" t="s">
        <v>495</v>
      </c>
      <c r="G5363" s="55" t="s">
        <v>96</v>
      </c>
      <c r="H5363" s="55" t="s">
        <v>570</v>
      </c>
      <c r="I5363" s="55" t="s">
        <v>42</v>
      </c>
      <c r="J5363" s="60">
        <v>18.54</v>
      </c>
      <c r="K5363" s="60">
        <f t="shared" si="129"/>
        <v>37.08</v>
      </c>
      <c r="L5363" s="60">
        <v>0</v>
      </c>
      <c r="M5363" s="55" t="s">
        <v>51</v>
      </c>
      <c r="N5363" s="60">
        <f t="shared" si="135"/>
        <v>37.08</v>
      </c>
      <c r="O5363" s="54">
        <v>46068</v>
      </c>
      <c r="P5363" s="62">
        <v>733828</v>
      </c>
      <c r="Q5363" s="75"/>
      <c r="R5363" t="str">
        <f t="shared" si="131"/>
        <v>Fev/26</v>
      </c>
      <c r="S5363" s="75"/>
      <c r="T5363" s="75"/>
      <c r="U5363" s="75"/>
      <c r="V5363" s="75"/>
      <c r="W5363" s="75"/>
      <c r="X5363" s="75"/>
      <c r="Y5363" s="75"/>
      <c r="Z5363" s="75"/>
      <c r="AA5363" s="75"/>
      <c r="AB5363" s="75"/>
      <c r="AC5363" s="75"/>
      <c r="AD5363" s="75"/>
      <c r="AE5363" s="75"/>
      <c r="AF5363" s="75"/>
      <c r="AG5363" s="75"/>
    </row>
    <row r="5364" spans="1:33" ht="15.75" customHeight="1">
      <c r="A5364" s="75"/>
      <c r="B5364" s="54">
        <v>46062</v>
      </c>
      <c r="C5364" s="55" t="s">
        <v>106</v>
      </c>
      <c r="D5364" s="55">
        <v>2026</v>
      </c>
      <c r="E5364" s="55">
        <v>4</v>
      </c>
      <c r="F5364" s="55" t="s">
        <v>201</v>
      </c>
      <c r="G5364" s="55" t="s">
        <v>96</v>
      </c>
      <c r="H5364" s="55" t="s">
        <v>570</v>
      </c>
      <c r="I5364" s="55" t="s">
        <v>42</v>
      </c>
      <c r="J5364" s="60">
        <v>18.059999999999999</v>
      </c>
      <c r="K5364" s="60">
        <f t="shared" si="129"/>
        <v>72.239999999999995</v>
      </c>
      <c r="L5364" s="60">
        <v>0</v>
      </c>
      <c r="M5364" s="55" t="s">
        <v>51</v>
      </c>
      <c r="N5364" s="60">
        <f t="shared" si="135"/>
        <v>72.239999999999995</v>
      </c>
      <c r="O5364" s="54">
        <v>46068</v>
      </c>
      <c r="P5364" s="62">
        <v>733828</v>
      </c>
      <c r="Q5364" s="75"/>
      <c r="R5364" t="str">
        <f t="shared" si="131"/>
        <v>Fev/26</v>
      </c>
      <c r="S5364" s="75"/>
      <c r="T5364" s="75"/>
      <c r="U5364" s="75"/>
      <c r="V5364" s="75"/>
      <c r="W5364" s="75"/>
      <c r="X5364" s="75"/>
      <c r="Y5364" s="75"/>
      <c r="Z5364" s="75"/>
      <c r="AA5364" s="75"/>
      <c r="AB5364" s="75"/>
      <c r="AC5364" s="75"/>
      <c r="AD5364" s="75"/>
      <c r="AE5364" s="75"/>
      <c r="AF5364" s="75"/>
      <c r="AG5364" s="75"/>
    </row>
    <row r="5365" spans="1:33" ht="15.75" customHeight="1">
      <c r="A5365" s="75"/>
      <c r="B5365" s="54">
        <v>46062</v>
      </c>
      <c r="C5365" s="55" t="s">
        <v>106</v>
      </c>
      <c r="D5365" s="55">
        <v>2026</v>
      </c>
      <c r="E5365" s="55">
        <v>20</v>
      </c>
      <c r="F5365" s="55" t="s">
        <v>615</v>
      </c>
      <c r="G5365" s="55" t="s">
        <v>96</v>
      </c>
      <c r="H5365" s="55" t="s">
        <v>570</v>
      </c>
      <c r="I5365" s="55" t="s">
        <v>42</v>
      </c>
      <c r="J5365" s="60">
        <v>20.46</v>
      </c>
      <c r="K5365" s="60">
        <f t="shared" si="129"/>
        <v>409.20000000000005</v>
      </c>
      <c r="L5365" s="60">
        <v>0</v>
      </c>
      <c r="M5365" s="55" t="s">
        <v>51</v>
      </c>
      <c r="N5365" s="60">
        <f t="shared" si="135"/>
        <v>409.20000000000005</v>
      </c>
      <c r="O5365" s="54">
        <v>46068</v>
      </c>
      <c r="P5365" s="62">
        <v>733828</v>
      </c>
      <c r="Q5365" s="75"/>
      <c r="R5365" t="str">
        <f t="shared" si="131"/>
        <v>Fev/26</v>
      </c>
      <c r="S5365" s="75"/>
      <c r="T5365" s="75"/>
      <c r="U5365" s="75"/>
      <c r="V5365" s="75"/>
      <c r="W5365" s="75"/>
      <c r="X5365" s="75"/>
      <c r="Y5365" s="75"/>
      <c r="Z5365" s="75"/>
      <c r="AA5365" s="75"/>
      <c r="AB5365" s="75"/>
      <c r="AC5365" s="75"/>
      <c r="AD5365" s="75"/>
      <c r="AE5365" s="75"/>
      <c r="AF5365" s="75"/>
      <c r="AG5365" s="75"/>
    </row>
    <row r="5366" spans="1:33" ht="15.75" customHeight="1">
      <c r="A5366" s="75"/>
      <c r="B5366" s="54">
        <v>46062</v>
      </c>
      <c r="C5366" s="55" t="s">
        <v>106</v>
      </c>
      <c r="D5366" s="55">
        <v>2026</v>
      </c>
      <c r="E5366" s="55">
        <v>10</v>
      </c>
      <c r="F5366" s="55" t="s">
        <v>904</v>
      </c>
      <c r="G5366" s="55" t="s">
        <v>96</v>
      </c>
      <c r="H5366" s="55" t="s">
        <v>570</v>
      </c>
      <c r="I5366" s="55" t="s">
        <v>42</v>
      </c>
      <c r="J5366" s="60">
        <v>40.92</v>
      </c>
      <c r="K5366" s="60">
        <f t="shared" si="129"/>
        <v>409.20000000000005</v>
      </c>
      <c r="L5366" s="60">
        <v>0</v>
      </c>
      <c r="M5366" s="55" t="s">
        <v>51</v>
      </c>
      <c r="N5366" s="60">
        <f t="shared" si="135"/>
        <v>409.20000000000005</v>
      </c>
      <c r="O5366" s="54">
        <v>46068</v>
      </c>
      <c r="P5366" s="62">
        <v>733828</v>
      </c>
      <c r="Q5366" s="75"/>
      <c r="R5366" t="str">
        <f t="shared" si="131"/>
        <v>Fev/26</v>
      </c>
      <c r="S5366" s="75"/>
      <c r="T5366" s="75"/>
      <c r="U5366" s="75"/>
      <c r="V5366" s="75"/>
      <c r="W5366" s="75"/>
      <c r="X5366" s="75"/>
      <c r="Y5366" s="75"/>
      <c r="Z5366" s="75"/>
      <c r="AA5366" s="75"/>
      <c r="AB5366" s="75"/>
      <c r="AC5366" s="75"/>
      <c r="AD5366" s="75"/>
      <c r="AE5366" s="75"/>
      <c r="AF5366" s="75"/>
      <c r="AG5366" s="75"/>
    </row>
    <row r="5367" spans="1:33" ht="15.75" customHeight="1">
      <c r="A5367" s="75"/>
      <c r="B5367" s="54">
        <v>46062</v>
      </c>
      <c r="C5367" s="55" t="s">
        <v>106</v>
      </c>
      <c r="D5367" s="55">
        <v>2026</v>
      </c>
      <c r="E5367" s="55">
        <v>3</v>
      </c>
      <c r="F5367" s="55" t="s">
        <v>200</v>
      </c>
      <c r="G5367" s="55" t="s">
        <v>96</v>
      </c>
      <c r="H5367" s="55" t="s">
        <v>570</v>
      </c>
      <c r="I5367" s="55" t="s">
        <v>42</v>
      </c>
      <c r="J5367" s="60">
        <v>18.54</v>
      </c>
      <c r="K5367" s="60">
        <f t="shared" si="129"/>
        <v>55.62</v>
      </c>
      <c r="L5367" s="60">
        <v>0</v>
      </c>
      <c r="M5367" s="55" t="s">
        <v>51</v>
      </c>
      <c r="N5367" s="60">
        <f t="shared" si="135"/>
        <v>55.62</v>
      </c>
      <c r="O5367" s="54">
        <v>46068</v>
      </c>
      <c r="P5367" s="62">
        <v>733828</v>
      </c>
      <c r="Q5367" s="75"/>
      <c r="R5367" t="str">
        <f t="shared" si="131"/>
        <v>Fev/26</v>
      </c>
      <c r="S5367" s="75"/>
      <c r="T5367" s="75"/>
      <c r="U5367" s="75"/>
      <c r="V5367" s="75"/>
      <c r="W5367" s="75"/>
      <c r="X5367" s="75"/>
      <c r="Y5367" s="75"/>
      <c r="Z5367" s="75"/>
      <c r="AA5367" s="75"/>
      <c r="AB5367" s="75"/>
      <c r="AC5367" s="75"/>
      <c r="AD5367" s="75"/>
      <c r="AE5367" s="75"/>
      <c r="AF5367" s="75"/>
      <c r="AG5367" s="75"/>
    </row>
    <row r="5368" spans="1:33" ht="15.75" customHeight="1">
      <c r="A5368" s="75"/>
      <c r="B5368" s="54">
        <v>46062</v>
      </c>
      <c r="C5368" s="55" t="s">
        <v>106</v>
      </c>
      <c r="D5368" s="55">
        <v>2026</v>
      </c>
      <c r="E5368" s="55">
        <v>1</v>
      </c>
      <c r="F5368" s="55" t="s">
        <v>571</v>
      </c>
      <c r="G5368" s="55" t="s">
        <v>96</v>
      </c>
      <c r="H5368" s="55" t="s">
        <v>570</v>
      </c>
      <c r="I5368" s="55" t="s">
        <v>42</v>
      </c>
      <c r="J5368" s="60">
        <v>16.38</v>
      </c>
      <c r="K5368" s="60">
        <f t="shared" si="129"/>
        <v>16.38</v>
      </c>
      <c r="L5368" s="60">
        <v>0</v>
      </c>
      <c r="M5368" s="55" t="s">
        <v>51</v>
      </c>
      <c r="N5368" s="60">
        <f t="shared" si="135"/>
        <v>16.38</v>
      </c>
      <c r="O5368" s="54">
        <v>46068</v>
      </c>
      <c r="P5368" s="62">
        <v>733828</v>
      </c>
      <c r="Q5368" s="75"/>
      <c r="R5368" t="str">
        <f t="shared" si="131"/>
        <v>Fev/26</v>
      </c>
      <c r="S5368" s="75"/>
      <c r="T5368" s="75"/>
      <c r="U5368" s="75"/>
      <c r="V5368" s="75"/>
      <c r="W5368" s="75"/>
      <c r="X5368" s="75"/>
      <c r="Y5368" s="75"/>
      <c r="Z5368" s="75"/>
      <c r="AA5368" s="75"/>
      <c r="AB5368" s="75"/>
      <c r="AC5368" s="75"/>
      <c r="AD5368" s="75"/>
      <c r="AE5368" s="75"/>
      <c r="AF5368" s="75"/>
      <c r="AG5368" s="75"/>
    </row>
    <row r="5369" spans="1:33" ht="15.75" customHeight="1">
      <c r="A5369" s="75"/>
      <c r="B5369" s="54">
        <v>46062</v>
      </c>
      <c r="C5369" s="55" t="s">
        <v>106</v>
      </c>
      <c r="D5369" s="55">
        <v>2026</v>
      </c>
      <c r="E5369" s="55">
        <v>1</v>
      </c>
      <c r="F5369" s="55" t="s">
        <v>199</v>
      </c>
      <c r="G5369" s="55" t="s">
        <v>96</v>
      </c>
      <c r="H5369" s="55" t="s">
        <v>570</v>
      </c>
      <c r="I5369" s="55" t="s">
        <v>42</v>
      </c>
      <c r="J5369" s="60">
        <v>17.88</v>
      </c>
      <c r="K5369" s="60">
        <f t="shared" si="129"/>
        <v>17.88</v>
      </c>
      <c r="L5369" s="60">
        <v>0</v>
      </c>
      <c r="M5369" s="55" t="s">
        <v>51</v>
      </c>
      <c r="N5369" s="60">
        <f t="shared" si="135"/>
        <v>17.88</v>
      </c>
      <c r="O5369" s="54">
        <v>46068</v>
      </c>
      <c r="P5369" s="62">
        <v>733828</v>
      </c>
      <c r="Q5369" s="75"/>
      <c r="R5369" t="str">
        <f t="shared" si="131"/>
        <v>Fev/26</v>
      </c>
      <c r="S5369" s="75"/>
      <c r="T5369" s="75"/>
      <c r="U5369" s="75"/>
      <c r="V5369" s="75"/>
      <c r="W5369" s="75"/>
      <c r="X5369" s="75"/>
      <c r="Y5369" s="75"/>
      <c r="Z5369" s="75"/>
      <c r="AA5369" s="75"/>
      <c r="AB5369" s="75"/>
      <c r="AC5369" s="75"/>
      <c r="AD5369" s="75"/>
      <c r="AE5369" s="75"/>
      <c r="AF5369" s="75"/>
      <c r="AG5369" s="75"/>
    </row>
    <row r="5370" spans="1:33" ht="15.75" customHeight="1">
      <c r="A5370" s="75"/>
      <c r="B5370" s="54">
        <v>46062</v>
      </c>
      <c r="C5370" s="55" t="s">
        <v>106</v>
      </c>
      <c r="D5370" s="55">
        <v>2026</v>
      </c>
      <c r="E5370" s="55">
        <v>3</v>
      </c>
      <c r="F5370" s="55" t="s">
        <v>358</v>
      </c>
      <c r="G5370" s="55" t="s">
        <v>96</v>
      </c>
      <c r="H5370" s="55" t="s">
        <v>570</v>
      </c>
      <c r="I5370" s="55" t="s">
        <v>42</v>
      </c>
      <c r="J5370" s="60">
        <v>18.54</v>
      </c>
      <c r="K5370" s="60">
        <f t="shared" si="129"/>
        <v>55.62</v>
      </c>
      <c r="L5370" s="60">
        <v>0</v>
      </c>
      <c r="M5370" s="55" t="s">
        <v>51</v>
      </c>
      <c r="N5370" s="60">
        <f t="shared" si="135"/>
        <v>55.62</v>
      </c>
      <c r="O5370" s="54">
        <v>46068</v>
      </c>
      <c r="P5370" s="62">
        <v>733828</v>
      </c>
      <c r="Q5370" s="75"/>
      <c r="R5370" t="str">
        <f t="shared" si="131"/>
        <v>Fev/26</v>
      </c>
      <c r="S5370" s="75"/>
      <c r="T5370" s="75"/>
      <c r="U5370" s="75"/>
      <c r="V5370" s="75"/>
      <c r="W5370" s="75"/>
      <c r="X5370" s="75"/>
      <c r="Y5370" s="75"/>
      <c r="Z5370" s="75"/>
      <c r="AA5370" s="75"/>
      <c r="AB5370" s="75"/>
      <c r="AC5370" s="75"/>
      <c r="AD5370" s="75"/>
      <c r="AE5370" s="75"/>
      <c r="AF5370" s="75"/>
      <c r="AG5370" s="75"/>
    </row>
    <row r="5371" spans="1:33" ht="15.75" customHeight="1">
      <c r="A5371" s="75"/>
      <c r="B5371" s="54">
        <v>46062</v>
      </c>
      <c r="C5371" s="55" t="s">
        <v>106</v>
      </c>
      <c r="D5371" s="55">
        <v>2026</v>
      </c>
      <c r="E5371" s="55">
        <v>8</v>
      </c>
      <c r="F5371" s="55" t="s">
        <v>357</v>
      </c>
      <c r="G5371" s="55" t="s">
        <v>96</v>
      </c>
      <c r="H5371" s="55" t="s">
        <v>570</v>
      </c>
      <c r="I5371" s="55" t="s">
        <v>42</v>
      </c>
      <c r="J5371" s="60">
        <v>20.58</v>
      </c>
      <c r="K5371" s="60">
        <f t="shared" si="129"/>
        <v>164.64</v>
      </c>
      <c r="L5371" s="60">
        <v>0</v>
      </c>
      <c r="M5371" s="55" t="s">
        <v>51</v>
      </c>
      <c r="N5371" s="60">
        <f t="shared" si="135"/>
        <v>164.64</v>
      </c>
      <c r="O5371" s="54">
        <v>46068</v>
      </c>
      <c r="P5371" s="62">
        <v>733828</v>
      </c>
      <c r="Q5371" s="75"/>
      <c r="R5371" t="str">
        <f t="shared" si="131"/>
        <v>Fev/26</v>
      </c>
      <c r="S5371" s="75"/>
      <c r="T5371" s="75"/>
      <c r="U5371" s="75"/>
      <c r="V5371" s="75"/>
      <c r="W5371" s="75"/>
      <c r="X5371" s="75"/>
      <c r="Y5371" s="75"/>
      <c r="Z5371" s="75"/>
      <c r="AA5371" s="75"/>
      <c r="AB5371" s="75"/>
      <c r="AC5371" s="75"/>
      <c r="AD5371" s="75"/>
      <c r="AE5371" s="75"/>
      <c r="AF5371" s="75"/>
      <c r="AG5371" s="75"/>
    </row>
    <row r="5372" spans="1:33" ht="15.75" customHeight="1">
      <c r="A5372" s="75"/>
      <c r="B5372" s="54">
        <v>46062</v>
      </c>
      <c r="C5372" s="55" t="s">
        <v>106</v>
      </c>
      <c r="D5372" s="55">
        <v>2026</v>
      </c>
      <c r="E5372" s="55">
        <v>16</v>
      </c>
      <c r="F5372" s="55" t="s">
        <v>649</v>
      </c>
      <c r="G5372" s="55" t="s">
        <v>96</v>
      </c>
      <c r="H5372" s="55" t="s">
        <v>570</v>
      </c>
      <c r="I5372" s="55" t="s">
        <v>42</v>
      </c>
      <c r="J5372" s="60">
        <v>19.440000000000001</v>
      </c>
      <c r="K5372" s="60">
        <f t="shared" si="129"/>
        <v>311.04000000000002</v>
      </c>
      <c r="L5372" s="60">
        <v>0</v>
      </c>
      <c r="M5372" s="55" t="s">
        <v>51</v>
      </c>
      <c r="N5372" s="60">
        <f t="shared" si="135"/>
        <v>311.04000000000002</v>
      </c>
      <c r="O5372" s="54">
        <v>46068</v>
      </c>
      <c r="P5372" s="62">
        <v>733828</v>
      </c>
      <c r="Q5372" s="75"/>
      <c r="R5372" t="str">
        <f t="shared" si="131"/>
        <v>Fev/26</v>
      </c>
      <c r="S5372" s="75"/>
      <c r="T5372" s="75"/>
      <c r="U5372" s="75"/>
      <c r="V5372" s="75"/>
      <c r="W5372" s="75"/>
      <c r="X5372" s="75"/>
      <c r="Y5372" s="75"/>
      <c r="Z5372" s="75"/>
      <c r="AA5372" s="75"/>
      <c r="AB5372" s="75"/>
      <c r="AC5372" s="75"/>
      <c r="AD5372" s="75"/>
      <c r="AE5372" s="75"/>
      <c r="AF5372" s="75"/>
      <c r="AG5372" s="75"/>
    </row>
    <row r="5373" spans="1:33" ht="15.75" customHeight="1">
      <c r="A5373" s="75"/>
      <c r="B5373" s="54">
        <v>46062</v>
      </c>
      <c r="C5373" s="55" t="s">
        <v>106</v>
      </c>
      <c r="D5373" s="55">
        <v>2026</v>
      </c>
      <c r="E5373" s="55">
        <v>2</v>
      </c>
      <c r="F5373" s="55" t="s">
        <v>304</v>
      </c>
      <c r="G5373" s="55" t="s">
        <v>96</v>
      </c>
      <c r="H5373" s="55" t="s">
        <v>570</v>
      </c>
      <c r="I5373" s="55" t="s">
        <v>42</v>
      </c>
      <c r="J5373" s="60">
        <v>19.98</v>
      </c>
      <c r="K5373" s="60">
        <f t="shared" si="129"/>
        <v>39.96</v>
      </c>
      <c r="L5373" s="60">
        <v>0</v>
      </c>
      <c r="M5373" s="55" t="s">
        <v>51</v>
      </c>
      <c r="N5373" s="60">
        <f t="shared" si="135"/>
        <v>39.96</v>
      </c>
      <c r="O5373" s="54">
        <v>46068</v>
      </c>
      <c r="P5373" s="62">
        <v>733828</v>
      </c>
      <c r="Q5373" s="75"/>
      <c r="R5373" t="str">
        <f t="shared" si="131"/>
        <v>Fev/26</v>
      </c>
      <c r="S5373" s="75"/>
      <c r="T5373" s="75"/>
      <c r="U5373" s="75"/>
      <c r="V5373" s="75"/>
      <c r="W5373" s="75"/>
      <c r="X5373" s="75"/>
      <c r="Y5373" s="75"/>
      <c r="Z5373" s="75"/>
      <c r="AA5373" s="75"/>
      <c r="AB5373" s="75"/>
      <c r="AC5373" s="75"/>
      <c r="AD5373" s="75"/>
      <c r="AE5373" s="75"/>
      <c r="AF5373" s="75"/>
      <c r="AG5373" s="75"/>
    </row>
    <row r="5374" spans="1:33" ht="15.75" customHeight="1">
      <c r="A5374" s="75"/>
      <c r="B5374" s="54">
        <v>46062</v>
      </c>
      <c r="C5374" s="55" t="s">
        <v>106</v>
      </c>
      <c r="D5374" s="55">
        <v>2026</v>
      </c>
      <c r="E5374" s="55">
        <v>4</v>
      </c>
      <c r="F5374" s="55" t="s">
        <v>305</v>
      </c>
      <c r="G5374" s="55" t="s">
        <v>96</v>
      </c>
      <c r="H5374" s="55" t="s">
        <v>570</v>
      </c>
      <c r="I5374" s="55" t="s">
        <v>42</v>
      </c>
      <c r="J5374" s="60">
        <v>19.440000000000001</v>
      </c>
      <c r="K5374" s="60">
        <f t="shared" si="129"/>
        <v>77.760000000000005</v>
      </c>
      <c r="L5374" s="60">
        <v>0</v>
      </c>
      <c r="M5374" s="55" t="s">
        <v>51</v>
      </c>
      <c r="N5374" s="60">
        <f t="shared" si="135"/>
        <v>77.760000000000005</v>
      </c>
      <c r="O5374" s="54">
        <v>46068</v>
      </c>
      <c r="P5374" s="62">
        <v>733828</v>
      </c>
      <c r="Q5374" s="75"/>
      <c r="R5374" t="str">
        <f t="shared" si="131"/>
        <v>Fev/26</v>
      </c>
      <c r="S5374" s="75"/>
      <c r="T5374" s="75"/>
      <c r="U5374" s="75"/>
      <c r="V5374" s="75"/>
      <c r="W5374" s="75"/>
      <c r="X5374" s="75"/>
      <c r="Y5374" s="75"/>
      <c r="Z5374" s="75"/>
      <c r="AA5374" s="75"/>
      <c r="AB5374" s="75"/>
      <c r="AC5374" s="75"/>
      <c r="AD5374" s="75"/>
      <c r="AE5374" s="75"/>
      <c r="AF5374" s="75"/>
      <c r="AG5374" s="75"/>
    </row>
    <row r="5375" spans="1:33" ht="15.75" customHeight="1">
      <c r="A5375" s="75"/>
      <c r="B5375" s="54">
        <v>46062</v>
      </c>
      <c r="C5375" s="55" t="s">
        <v>106</v>
      </c>
      <c r="D5375" s="55">
        <v>2026</v>
      </c>
      <c r="E5375" s="55">
        <v>1</v>
      </c>
      <c r="F5375" s="55" t="s">
        <v>891</v>
      </c>
      <c r="G5375" s="55" t="s">
        <v>96</v>
      </c>
      <c r="H5375" s="55" t="s">
        <v>570</v>
      </c>
      <c r="I5375" s="55" t="s">
        <v>42</v>
      </c>
      <c r="J5375" s="60">
        <v>27.2</v>
      </c>
      <c r="K5375" s="60">
        <f t="shared" si="129"/>
        <v>27.2</v>
      </c>
      <c r="L5375" s="60">
        <v>0</v>
      </c>
      <c r="M5375" s="55" t="s">
        <v>51</v>
      </c>
      <c r="N5375" s="60">
        <f t="shared" si="135"/>
        <v>27.2</v>
      </c>
      <c r="O5375" s="54">
        <v>46068</v>
      </c>
      <c r="P5375" s="62">
        <v>733828</v>
      </c>
      <c r="Q5375" s="75"/>
      <c r="R5375" t="str">
        <f t="shared" si="131"/>
        <v>Fev/26</v>
      </c>
      <c r="S5375" s="75"/>
      <c r="T5375" s="75"/>
      <c r="U5375" s="75"/>
      <c r="V5375" s="75"/>
      <c r="W5375" s="75"/>
      <c r="X5375" s="75"/>
      <c r="Y5375" s="75"/>
      <c r="Z5375" s="75"/>
      <c r="AA5375" s="75"/>
      <c r="AB5375" s="75"/>
      <c r="AC5375" s="75"/>
      <c r="AD5375" s="75"/>
      <c r="AE5375" s="75"/>
      <c r="AF5375" s="75"/>
      <c r="AG5375" s="75"/>
    </row>
    <row r="5376" spans="1:33" ht="15.75" customHeight="1">
      <c r="A5376" s="75"/>
      <c r="B5376" s="54">
        <v>46062</v>
      </c>
      <c r="C5376" s="55" t="s">
        <v>106</v>
      </c>
      <c r="D5376" s="55">
        <v>2026</v>
      </c>
      <c r="E5376" s="55">
        <v>1</v>
      </c>
      <c r="F5376" s="55" t="s">
        <v>891</v>
      </c>
      <c r="G5376" s="55" t="s">
        <v>96</v>
      </c>
      <c r="H5376" s="55" t="s">
        <v>570</v>
      </c>
      <c r="I5376" s="55" t="s">
        <v>42</v>
      </c>
      <c r="J5376" s="60">
        <v>10.56</v>
      </c>
      <c r="K5376" s="60">
        <f t="shared" si="129"/>
        <v>10.56</v>
      </c>
      <c r="L5376" s="60">
        <v>0</v>
      </c>
      <c r="M5376" s="55" t="s">
        <v>51</v>
      </c>
      <c r="N5376" s="60">
        <f t="shared" si="135"/>
        <v>10.56</v>
      </c>
      <c r="O5376" s="54">
        <v>46068</v>
      </c>
      <c r="P5376" s="62">
        <v>733828</v>
      </c>
      <c r="Q5376" s="75"/>
      <c r="R5376" t="str">
        <f t="shared" si="131"/>
        <v>Fev/26</v>
      </c>
      <c r="S5376" s="75"/>
      <c r="T5376" s="75"/>
      <c r="U5376" s="75"/>
      <c r="V5376" s="75"/>
      <c r="W5376" s="75"/>
      <c r="X5376" s="75"/>
      <c r="Y5376" s="75"/>
      <c r="Z5376" s="75"/>
      <c r="AA5376" s="75"/>
      <c r="AB5376" s="75"/>
      <c r="AC5376" s="75"/>
      <c r="AD5376" s="75"/>
      <c r="AE5376" s="75"/>
      <c r="AF5376" s="75"/>
      <c r="AG5376" s="75"/>
    </row>
    <row r="5377" spans="1:33" ht="15.75" customHeight="1">
      <c r="A5377" s="75"/>
      <c r="B5377" s="54">
        <v>46062</v>
      </c>
      <c r="C5377" s="55" t="s">
        <v>106</v>
      </c>
      <c r="D5377" s="55">
        <v>2026</v>
      </c>
      <c r="E5377" s="55">
        <v>1</v>
      </c>
      <c r="F5377" s="55" t="s">
        <v>891</v>
      </c>
      <c r="G5377" s="55" t="s">
        <v>96</v>
      </c>
      <c r="H5377" s="55" t="s">
        <v>570</v>
      </c>
      <c r="I5377" s="55" t="s">
        <v>42</v>
      </c>
      <c r="J5377" s="60">
        <v>22.26</v>
      </c>
      <c r="K5377" s="60">
        <f t="shared" si="129"/>
        <v>22.26</v>
      </c>
      <c r="L5377" s="60">
        <v>0</v>
      </c>
      <c r="M5377" s="55" t="s">
        <v>51</v>
      </c>
      <c r="N5377" s="60">
        <f t="shared" si="135"/>
        <v>22.26</v>
      </c>
      <c r="O5377" s="54">
        <v>46068</v>
      </c>
      <c r="P5377" s="62">
        <v>733828</v>
      </c>
      <c r="Q5377" s="75"/>
      <c r="R5377" t="str">
        <f t="shared" si="131"/>
        <v>Fev/26</v>
      </c>
      <c r="S5377" s="75"/>
      <c r="T5377" s="75"/>
      <c r="U5377" s="75"/>
      <c r="V5377" s="75"/>
      <c r="W5377" s="75"/>
      <c r="X5377" s="75"/>
      <c r="Y5377" s="75"/>
      <c r="Z5377" s="75"/>
      <c r="AA5377" s="75"/>
      <c r="AB5377" s="75"/>
      <c r="AC5377" s="75"/>
      <c r="AD5377" s="75"/>
      <c r="AE5377" s="75"/>
      <c r="AF5377" s="75"/>
      <c r="AG5377" s="75"/>
    </row>
    <row r="5378" spans="1:33" ht="15.75" customHeight="1">
      <c r="A5378" s="75"/>
      <c r="B5378" s="54">
        <v>46062</v>
      </c>
      <c r="C5378" s="55" t="s">
        <v>106</v>
      </c>
      <c r="D5378" s="55">
        <v>2026</v>
      </c>
      <c r="E5378" s="55">
        <v>3</v>
      </c>
      <c r="F5378" s="55" t="s">
        <v>741</v>
      </c>
      <c r="G5378" s="55" t="s">
        <v>40</v>
      </c>
      <c r="H5378" s="55" t="s">
        <v>181</v>
      </c>
      <c r="I5378" s="55" t="s">
        <v>42</v>
      </c>
      <c r="J5378" s="60">
        <v>225</v>
      </c>
      <c r="K5378" s="60">
        <f t="shared" si="129"/>
        <v>675</v>
      </c>
      <c r="L5378" s="60">
        <v>0</v>
      </c>
      <c r="M5378" s="55" t="s">
        <v>51</v>
      </c>
      <c r="N5378" s="60">
        <f t="shared" si="135"/>
        <v>675</v>
      </c>
      <c r="O5378" s="54">
        <v>46076</v>
      </c>
      <c r="P5378" s="62">
        <v>7895</v>
      </c>
      <c r="Q5378" s="75"/>
      <c r="R5378" t="str">
        <f t="shared" si="131"/>
        <v>Fev/26</v>
      </c>
      <c r="S5378" s="75"/>
      <c r="T5378" s="75"/>
      <c r="U5378" s="75"/>
      <c r="V5378" s="75"/>
      <c r="W5378" s="75"/>
      <c r="X5378" s="75"/>
      <c r="Y5378" s="75"/>
      <c r="Z5378" s="75"/>
      <c r="AA5378" s="75"/>
      <c r="AB5378" s="75"/>
      <c r="AC5378" s="75"/>
      <c r="AD5378" s="75"/>
      <c r="AE5378" s="75"/>
      <c r="AF5378" s="75"/>
      <c r="AG5378" s="75"/>
    </row>
    <row r="5379" spans="1:33" ht="15.75" customHeight="1">
      <c r="A5379" s="75"/>
      <c r="B5379" s="54">
        <v>46062</v>
      </c>
      <c r="C5379" s="55" t="s">
        <v>106</v>
      </c>
      <c r="D5379" s="55">
        <v>2026</v>
      </c>
      <c r="E5379" s="55">
        <v>3</v>
      </c>
      <c r="F5379" s="55" t="s">
        <v>1253</v>
      </c>
      <c r="G5379" s="55" t="s">
        <v>40</v>
      </c>
      <c r="H5379" s="55" t="s">
        <v>181</v>
      </c>
      <c r="I5379" s="55" t="s">
        <v>42</v>
      </c>
      <c r="J5379" s="60">
        <v>330</v>
      </c>
      <c r="K5379" s="60">
        <f t="shared" si="129"/>
        <v>990</v>
      </c>
      <c r="L5379" s="60">
        <v>0</v>
      </c>
      <c r="M5379" s="55" t="s">
        <v>51</v>
      </c>
      <c r="N5379" s="60">
        <f t="shared" si="135"/>
        <v>990</v>
      </c>
      <c r="O5379" s="54">
        <v>46076</v>
      </c>
      <c r="P5379" s="62">
        <v>7895</v>
      </c>
      <c r="Q5379" s="75"/>
      <c r="R5379" t="str">
        <f t="shared" ref="R5379:R5442" si="137">IF(B5379="","",PROPER(TEXT(B5379,"mmm/aa")))</f>
        <v>Fev/26</v>
      </c>
      <c r="S5379" s="75"/>
      <c r="T5379" s="75"/>
      <c r="U5379" s="75"/>
      <c r="V5379" s="75"/>
      <c r="W5379" s="75"/>
      <c r="X5379" s="75"/>
      <c r="Y5379" s="75"/>
      <c r="Z5379" s="75"/>
      <c r="AA5379" s="75"/>
      <c r="AB5379" s="75"/>
      <c r="AC5379" s="75"/>
      <c r="AD5379" s="75"/>
      <c r="AE5379" s="75"/>
      <c r="AF5379" s="75"/>
      <c r="AG5379" s="75"/>
    </row>
    <row r="5380" spans="1:33" ht="15.75" customHeight="1">
      <c r="A5380" s="75"/>
      <c r="B5380" s="54">
        <v>46062</v>
      </c>
      <c r="C5380" s="55" t="s">
        <v>106</v>
      </c>
      <c r="D5380" s="55">
        <v>2026</v>
      </c>
      <c r="E5380" s="55">
        <v>12</v>
      </c>
      <c r="F5380" s="55" t="s">
        <v>632</v>
      </c>
      <c r="G5380" s="55" t="s">
        <v>40</v>
      </c>
      <c r="H5380" s="55" t="s">
        <v>181</v>
      </c>
      <c r="I5380" s="55" t="s">
        <v>42</v>
      </c>
      <c r="J5380" s="60">
        <v>39</v>
      </c>
      <c r="K5380" s="60">
        <f t="shared" si="129"/>
        <v>468</v>
      </c>
      <c r="L5380" s="60">
        <v>0</v>
      </c>
      <c r="M5380" s="55" t="s">
        <v>51</v>
      </c>
      <c r="N5380" s="60">
        <f t="shared" si="135"/>
        <v>468</v>
      </c>
      <c r="O5380" s="54">
        <v>46076</v>
      </c>
      <c r="P5380" s="62">
        <v>7895</v>
      </c>
      <c r="Q5380" s="75"/>
      <c r="R5380" t="str">
        <f t="shared" si="137"/>
        <v>Fev/26</v>
      </c>
      <c r="S5380" s="75"/>
      <c r="T5380" s="75"/>
      <c r="U5380" s="75"/>
      <c r="V5380" s="75"/>
      <c r="W5380" s="75"/>
      <c r="X5380" s="75"/>
      <c r="Y5380" s="75"/>
      <c r="Z5380" s="75"/>
      <c r="AA5380" s="75"/>
      <c r="AB5380" s="75"/>
      <c r="AC5380" s="75"/>
      <c r="AD5380" s="75"/>
      <c r="AE5380" s="75"/>
      <c r="AF5380" s="75"/>
      <c r="AG5380" s="75"/>
    </row>
    <row r="5381" spans="1:33" ht="15.75" customHeight="1">
      <c r="A5381" s="75"/>
      <c r="B5381" s="54">
        <v>46062</v>
      </c>
      <c r="C5381" s="55" t="s">
        <v>106</v>
      </c>
      <c r="D5381" s="55">
        <v>2026</v>
      </c>
      <c r="E5381" s="55">
        <v>3</v>
      </c>
      <c r="F5381" s="55" t="s">
        <v>916</v>
      </c>
      <c r="G5381" s="55" t="s">
        <v>40</v>
      </c>
      <c r="H5381" s="55" t="s">
        <v>667</v>
      </c>
      <c r="I5381" s="55" t="s">
        <v>42</v>
      </c>
      <c r="J5381" s="60">
        <v>49</v>
      </c>
      <c r="K5381" s="60">
        <f t="shared" si="129"/>
        <v>147</v>
      </c>
      <c r="L5381" s="60">
        <v>0</v>
      </c>
      <c r="M5381" s="55" t="s">
        <v>51</v>
      </c>
      <c r="N5381" s="60">
        <f t="shared" ref="N5381:N5385" si="138">K5381+L5381</f>
        <v>147</v>
      </c>
      <c r="O5381" s="54">
        <v>46083</v>
      </c>
      <c r="P5381" s="62">
        <v>602681</v>
      </c>
      <c r="Q5381" s="75"/>
      <c r="R5381" t="str">
        <f t="shared" si="137"/>
        <v>Fev/26</v>
      </c>
      <c r="S5381" s="75"/>
      <c r="T5381" s="75"/>
      <c r="U5381" s="75"/>
      <c r="V5381" s="75"/>
      <c r="W5381" s="75"/>
      <c r="X5381" s="75"/>
      <c r="Y5381" s="75"/>
      <c r="Z5381" s="75"/>
      <c r="AA5381" s="75"/>
      <c r="AB5381" s="75"/>
      <c r="AC5381" s="75"/>
      <c r="AD5381" s="75"/>
      <c r="AE5381" s="75"/>
      <c r="AF5381" s="75"/>
      <c r="AG5381" s="75"/>
    </row>
    <row r="5382" spans="1:33" ht="15.75" customHeight="1">
      <c r="A5382" s="75"/>
      <c r="B5382" s="54">
        <v>46062</v>
      </c>
      <c r="C5382" s="55" t="s">
        <v>106</v>
      </c>
      <c r="D5382" s="55">
        <v>2026</v>
      </c>
      <c r="E5382" s="55">
        <v>4</v>
      </c>
      <c r="F5382" s="55" t="s">
        <v>86</v>
      </c>
      <c r="G5382" s="55" t="s">
        <v>40</v>
      </c>
      <c r="H5382" s="55" t="s">
        <v>667</v>
      </c>
      <c r="I5382" s="55" t="s">
        <v>42</v>
      </c>
      <c r="J5382" s="60">
        <v>49</v>
      </c>
      <c r="K5382" s="60">
        <f t="shared" si="129"/>
        <v>196</v>
      </c>
      <c r="L5382" s="60">
        <v>0</v>
      </c>
      <c r="M5382" s="55" t="s">
        <v>51</v>
      </c>
      <c r="N5382" s="60">
        <f t="shared" si="138"/>
        <v>196</v>
      </c>
      <c r="O5382" s="54">
        <v>46083</v>
      </c>
      <c r="P5382" s="62">
        <v>602681</v>
      </c>
      <c r="Q5382" s="75"/>
      <c r="R5382" t="str">
        <f t="shared" si="137"/>
        <v>Fev/26</v>
      </c>
      <c r="S5382" s="75"/>
      <c r="T5382" s="75"/>
      <c r="U5382" s="75"/>
      <c r="V5382" s="75"/>
      <c r="W5382" s="75"/>
      <c r="X5382" s="75"/>
      <c r="Y5382" s="75"/>
      <c r="Z5382" s="75"/>
      <c r="AA5382" s="75"/>
      <c r="AB5382" s="75"/>
      <c r="AC5382" s="75"/>
      <c r="AD5382" s="75"/>
      <c r="AE5382" s="75"/>
      <c r="AF5382" s="75"/>
      <c r="AG5382" s="75"/>
    </row>
    <row r="5383" spans="1:33" ht="15.75" customHeight="1">
      <c r="A5383" s="75"/>
      <c r="B5383" s="54">
        <v>46062</v>
      </c>
      <c r="C5383" s="55" t="s">
        <v>106</v>
      </c>
      <c r="D5383" s="55">
        <v>2026</v>
      </c>
      <c r="E5383" s="55">
        <v>4</v>
      </c>
      <c r="F5383" s="55" t="s">
        <v>89</v>
      </c>
      <c r="G5383" s="55" t="s">
        <v>40</v>
      </c>
      <c r="H5383" s="55" t="s">
        <v>667</v>
      </c>
      <c r="I5383" s="55" t="s">
        <v>42</v>
      </c>
      <c r="J5383" s="60">
        <v>49</v>
      </c>
      <c r="K5383" s="60">
        <f t="shared" si="129"/>
        <v>196</v>
      </c>
      <c r="L5383" s="60">
        <v>0</v>
      </c>
      <c r="M5383" s="55" t="s">
        <v>51</v>
      </c>
      <c r="N5383" s="60">
        <f t="shared" si="138"/>
        <v>196</v>
      </c>
      <c r="O5383" s="54">
        <v>46083</v>
      </c>
      <c r="P5383" s="62">
        <v>602681</v>
      </c>
      <c r="Q5383" s="75"/>
      <c r="R5383" t="str">
        <f t="shared" si="137"/>
        <v>Fev/26</v>
      </c>
      <c r="S5383" s="75"/>
      <c r="T5383" s="75"/>
      <c r="U5383" s="75"/>
      <c r="V5383" s="75"/>
      <c r="W5383" s="75"/>
      <c r="X5383" s="75"/>
      <c r="Y5383" s="75"/>
      <c r="Z5383" s="75"/>
      <c r="AA5383" s="75"/>
      <c r="AB5383" s="75"/>
      <c r="AC5383" s="75"/>
      <c r="AD5383" s="75"/>
      <c r="AE5383" s="75"/>
      <c r="AF5383" s="75"/>
      <c r="AG5383" s="75"/>
    </row>
    <row r="5384" spans="1:33" ht="15.75" customHeight="1">
      <c r="A5384" s="75"/>
      <c r="B5384" s="54">
        <v>46062</v>
      </c>
      <c r="C5384" s="55" t="s">
        <v>106</v>
      </c>
      <c r="D5384" s="55">
        <v>2026</v>
      </c>
      <c r="E5384" s="55">
        <v>4</v>
      </c>
      <c r="F5384" s="55" t="s">
        <v>88</v>
      </c>
      <c r="G5384" s="55" t="s">
        <v>40</v>
      </c>
      <c r="H5384" s="55" t="s">
        <v>667</v>
      </c>
      <c r="I5384" s="55" t="s">
        <v>42</v>
      </c>
      <c r="J5384" s="60">
        <v>49</v>
      </c>
      <c r="K5384" s="60">
        <f t="shared" si="129"/>
        <v>196</v>
      </c>
      <c r="L5384" s="60">
        <v>0</v>
      </c>
      <c r="M5384" s="55" t="s">
        <v>51</v>
      </c>
      <c r="N5384" s="60">
        <f t="shared" si="138"/>
        <v>196</v>
      </c>
      <c r="O5384" s="54">
        <v>46083</v>
      </c>
      <c r="P5384" s="62">
        <v>602681</v>
      </c>
      <c r="Q5384" s="75"/>
      <c r="R5384" t="str">
        <f t="shared" si="137"/>
        <v>Fev/26</v>
      </c>
      <c r="S5384" s="75"/>
      <c r="T5384" s="75"/>
      <c r="U5384" s="75"/>
      <c r="V5384" s="75"/>
      <c r="W5384" s="75"/>
      <c r="X5384" s="75"/>
      <c r="Y5384" s="75"/>
      <c r="Z5384" s="75"/>
      <c r="AA5384" s="75"/>
      <c r="AB5384" s="75"/>
      <c r="AC5384" s="75"/>
      <c r="AD5384" s="75"/>
      <c r="AE5384" s="75"/>
      <c r="AF5384" s="75"/>
      <c r="AG5384" s="75"/>
    </row>
    <row r="5385" spans="1:33" ht="15.75" customHeight="1">
      <c r="A5385" s="75"/>
      <c r="B5385" s="54">
        <v>46062</v>
      </c>
      <c r="C5385" s="55" t="s">
        <v>106</v>
      </c>
      <c r="D5385" s="55">
        <v>2026</v>
      </c>
      <c r="E5385" s="55">
        <v>36</v>
      </c>
      <c r="F5385" s="55" t="s">
        <v>659</v>
      </c>
      <c r="G5385" s="55" t="s">
        <v>40</v>
      </c>
      <c r="H5385" s="55" t="s">
        <v>667</v>
      </c>
      <c r="I5385" s="55" t="s">
        <v>42</v>
      </c>
      <c r="J5385" s="60">
        <v>9.5</v>
      </c>
      <c r="K5385" s="60">
        <f t="shared" si="129"/>
        <v>342</v>
      </c>
      <c r="L5385" s="60">
        <v>0</v>
      </c>
      <c r="M5385" s="55" t="s">
        <v>51</v>
      </c>
      <c r="N5385" s="60">
        <f t="shared" si="138"/>
        <v>342</v>
      </c>
      <c r="O5385" s="54">
        <v>46083</v>
      </c>
      <c r="P5385" s="62">
        <v>602681</v>
      </c>
      <c r="Q5385" s="75"/>
      <c r="R5385" t="str">
        <f t="shared" si="137"/>
        <v>Fev/26</v>
      </c>
      <c r="S5385" s="75"/>
      <c r="T5385" s="75"/>
      <c r="U5385" s="75"/>
      <c r="V5385" s="75"/>
      <c r="W5385" s="75"/>
      <c r="X5385" s="75"/>
      <c r="Y5385" s="75"/>
      <c r="Z5385" s="75"/>
      <c r="AA5385" s="75"/>
      <c r="AB5385" s="75"/>
      <c r="AC5385" s="75"/>
      <c r="AD5385" s="75"/>
      <c r="AE5385" s="75"/>
      <c r="AF5385" s="75"/>
      <c r="AG5385" s="75"/>
    </row>
    <row r="5386" spans="1:33" ht="15.75" customHeight="1">
      <c r="A5386" s="75"/>
      <c r="B5386" s="54">
        <v>46063</v>
      </c>
      <c r="C5386" s="55" t="s">
        <v>106</v>
      </c>
      <c r="D5386" s="55">
        <v>2026</v>
      </c>
      <c r="E5386" s="55">
        <v>9.6</v>
      </c>
      <c r="F5386" s="55" t="s">
        <v>602</v>
      </c>
      <c r="G5386" s="55" t="s">
        <v>46</v>
      </c>
      <c r="H5386" s="55" t="s">
        <v>231</v>
      </c>
      <c r="I5386" s="55" t="s">
        <v>42</v>
      </c>
      <c r="J5386" s="60">
        <v>34.79</v>
      </c>
      <c r="K5386" s="60">
        <f t="shared" si="129"/>
        <v>333.98399999999998</v>
      </c>
      <c r="L5386" s="60">
        <f>K5386</f>
        <v>333.98399999999998</v>
      </c>
      <c r="M5386" s="55" t="s">
        <v>51</v>
      </c>
      <c r="N5386" s="60">
        <f t="shared" ref="N5386:N5422" si="139">K5386</f>
        <v>333.98399999999998</v>
      </c>
      <c r="O5386" s="54">
        <v>46084</v>
      </c>
      <c r="P5386" s="62">
        <v>1115131</v>
      </c>
      <c r="Q5386" s="75"/>
      <c r="R5386" t="str">
        <f t="shared" si="137"/>
        <v>Fev/26</v>
      </c>
      <c r="S5386" s="75"/>
      <c r="T5386" s="75"/>
      <c r="U5386" s="75"/>
      <c r="V5386" s="75"/>
      <c r="W5386" s="75"/>
      <c r="X5386" s="75"/>
      <c r="Y5386" s="75"/>
      <c r="Z5386" s="75"/>
      <c r="AA5386" s="75"/>
      <c r="AB5386" s="75"/>
      <c r="AC5386" s="75"/>
      <c r="AD5386" s="75"/>
      <c r="AE5386" s="75"/>
      <c r="AF5386" s="75"/>
      <c r="AG5386" s="75"/>
    </row>
    <row r="5387" spans="1:33" ht="15.75" customHeight="1">
      <c r="A5387" s="75"/>
      <c r="B5387" s="54">
        <v>46063</v>
      </c>
      <c r="C5387" s="55" t="s">
        <v>106</v>
      </c>
      <c r="D5387" s="55">
        <v>2026</v>
      </c>
      <c r="E5387" s="55">
        <v>4</v>
      </c>
      <c r="F5387" s="55" t="s">
        <v>660</v>
      </c>
      <c r="G5387" s="55" t="s">
        <v>46</v>
      </c>
      <c r="H5387" s="55" t="s">
        <v>195</v>
      </c>
      <c r="I5387" s="55" t="s">
        <v>42</v>
      </c>
      <c r="J5387" s="60">
        <v>232</v>
      </c>
      <c r="K5387" s="60">
        <f t="shared" si="129"/>
        <v>928</v>
      </c>
      <c r="L5387" s="60">
        <v>0</v>
      </c>
      <c r="M5387" s="55" t="s">
        <v>51</v>
      </c>
      <c r="N5387" s="60">
        <f t="shared" si="139"/>
        <v>928</v>
      </c>
      <c r="O5387" s="54">
        <v>46072</v>
      </c>
      <c r="P5387" s="62">
        <v>334401</v>
      </c>
      <c r="Q5387" s="75"/>
      <c r="R5387" t="str">
        <f t="shared" si="137"/>
        <v>Fev/26</v>
      </c>
      <c r="S5387" s="75"/>
      <c r="T5387" s="75"/>
      <c r="U5387" s="75"/>
      <c r="V5387" s="75"/>
      <c r="W5387" s="75"/>
      <c r="X5387" s="75"/>
      <c r="Y5387" s="75"/>
      <c r="Z5387" s="75"/>
      <c r="AA5387" s="75"/>
      <c r="AB5387" s="75"/>
      <c r="AC5387" s="75"/>
      <c r="AD5387" s="75"/>
      <c r="AE5387" s="75"/>
      <c r="AF5387" s="75"/>
      <c r="AG5387" s="75"/>
    </row>
    <row r="5388" spans="1:33" ht="15.75" customHeight="1">
      <c r="A5388" s="75"/>
      <c r="B5388" s="54">
        <v>46063</v>
      </c>
      <c r="C5388" s="55" t="s">
        <v>106</v>
      </c>
      <c r="D5388" s="55">
        <v>2026</v>
      </c>
      <c r="E5388" s="55">
        <v>13.44</v>
      </c>
      <c r="F5388" s="55" t="s">
        <v>488</v>
      </c>
      <c r="G5388" s="55" t="s">
        <v>46</v>
      </c>
      <c r="H5388" s="55" t="s">
        <v>823</v>
      </c>
      <c r="I5388" s="55" t="s">
        <v>42</v>
      </c>
      <c r="J5388" s="60">
        <v>35.229999999999997</v>
      </c>
      <c r="K5388" s="60">
        <f t="shared" si="129"/>
        <v>473.49119999999994</v>
      </c>
      <c r="L5388" s="60">
        <v>0</v>
      </c>
      <c r="M5388" s="55" t="s">
        <v>51</v>
      </c>
      <c r="N5388" s="60">
        <f t="shared" si="139"/>
        <v>473.49119999999994</v>
      </c>
      <c r="O5388" s="54">
        <v>46069</v>
      </c>
      <c r="P5388" s="62">
        <v>2798965</v>
      </c>
      <c r="Q5388" s="75"/>
      <c r="R5388" t="str">
        <f t="shared" si="137"/>
        <v>Fev/26</v>
      </c>
      <c r="S5388" s="75"/>
      <c r="T5388" s="75"/>
      <c r="U5388" s="75"/>
      <c r="V5388" s="75"/>
      <c r="W5388" s="75"/>
      <c r="X5388" s="75"/>
      <c r="Y5388" s="75"/>
      <c r="Z5388" s="75"/>
      <c r="AA5388" s="75"/>
      <c r="AB5388" s="75"/>
      <c r="AC5388" s="75"/>
      <c r="AD5388" s="75"/>
      <c r="AE5388" s="75"/>
      <c r="AF5388" s="75"/>
      <c r="AG5388" s="75"/>
    </row>
    <row r="5389" spans="1:33" ht="15.75" customHeight="1">
      <c r="A5389" s="75"/>
      <c r="B5389" s="54">
        <v>46063</v>
      </c>
      <c r="C5389" s="55" t="s">
        <v>106</v>
      </c>
      <c r="D5389" s="55">
        <v>2026</v>
      </c>
      <c r="E5389" s="55">
        <v>8.9600000000000009</v>
      </c>
      <c r="F5389" s="55" t="s">
        <v>197</v>
      </c>
      <c r="G5389" s="55" t="s">
        <v>46</v>
      </c>
      <c r="H5389" s="55" t="s">
        <v>823</v>
      </c>
      <c r="I5389" s="55" t="s">
        <v>42</v>
      </c>
      <c r="J5389" s="60">
        <v>38.723199999999999</v>
      </c>
      <c r="K5389" s="60">
        <f t="shared" si="129"/>
        <v>346.95987200000002</v>
      </c>
      <c r="L5389" s="60">
        <v>0</v>
      </c>
      <c r="M5389" s="55" t="s">
        <v>51</v>
      </c>
      <c r="N5389" s="60">
        <f t="shared" si="139"/>
        <v>346.95987200000002</v>
      </c>
      <c r="O5389" s="54">
        <v>46069</v>
      </c>
      <c r="P5389" s="62">
        <v>2798965</v>
      </c>
      <c r="Q5389" s="75"/>
      <c r="R5389" t="str">
        <f t="shared" si="137"/>
        <v>Fev/26</v>
      </c>
      <c r="S5389" s="75"/>
      <c r="T5389" s="75"/>
      <c r="U5389" s="75"/>
      <c r="V5389" s="75"/>
      <c r="W5389" s="75"/>
      <c r="X5389" s="75"/>
      <c r="Y5389" s="75"/>
      <c r="Z5389" s="75"/>
      <c r="AA5389" s="75"/>
      <c r="AB5389" s="75"/>
      <c r="AC5389" s="75"/>
      <c r="AD5389" s="75"/>
      <c r="AE5389" s="75"/>
      <c r="AF5389" s="75"/>
      <c r="AG5389" s="75"/>
    </row>
    <row r="5390" spans="1:33" ht="15.75" customHeight="1">
      <c r="A5390" s="75"/>
      <c r="B5390" s="54">
        <v>46063</v>
      </c>
      <c r="C5390" s="55" t="s">
        <v>106</v>
      </c>
      <c r="D5390" s="55">
        <v>2026</v>
      </c>
      <c r="E5390" s="55">
        <v>1</v>
      </c>
      <c r="F5390" s="55" t="s">
        <v>634</v>
      </c>
      <c r="G5390" s="55" t="s">
        <v>46</v>
      </c>
      <c r="H5390" s="55" t="s">
        <v>195</v>
      </c>
      <c r="I5390" s="55" t="s">
        <v>42</v>
      </c>
      <c r="J5390" s="60">
        <v>303.25</v>
      </c>
      <c r="K5390" s="60">
        <f t="shared" si="129"/>
        <v>303.25</v>
      </c>
      <c r="L5390" s="60">
        <v>0</v>
      </c>
      <c r="M5390" s="55" t="s">
        <v>51</v>
      </c>
      <c r="N5390" s="60">
        <f t="shared" si="139"/>
        <v>303.25</v>
      </c>
      <c r="O5390" s="54">
        <v>46063</v>
      </c>
      <c r="P5390" s="62">
        <v>57573</v>
      </c>
      <c r="Q5390" s="75"/>
      <c r="R5390" t="str">
        <f t="shared" si="137"/>
        <v>Fev/26</v>
      </c>
      <c r="S5390" s="75"/>
      <c r="T5390" s="75"/>
      <c r="U5390" s="75"/>
      <c r="V5390" s="75"/>
      <c r="W5390" s="75"/>
      <c r="X5390" s="75"/>
      <c r="Y5390" s="75"/>
      <c r="Z5390" s="75"/>
      <c r="AA5390" s="75"/>
      <c r="AB5390" s="75"/>
      <c r="AC5390" s="75"/>
      <c r="AD5390" s="75"/>
      <c r="AE5390" s="75"/>
      <c r="AF5390" s="75"/>
      <c r="AG5390" s="75"/>
    </row>
    <row r="5391" spans="1:33" ht="15.75" customHeight="1">
      <c r="A5391" s="75"/>
      <c r="B5391" s="54">
        <v>46063</v>
      </c>
      <c r="C5391" s="55" t="s">
        <v>106</v>
      </c>
      <c r="D5391" s="55">
        <v>2026</v>
      </c>
      <c r="E5391" s="55">
        <v>3</v>
      </c>
      <c r="F5391" s="55" t="s">
        <v>936</v>
      </c>
      <c r="G5391" s="55" t="s">
        <v>46</v>
      </c>
      <c r="H5391" s="55" t="s">
        <v>195</v>
      </c>
      <c r="I5391" s="55" t="s">
        <v>42</v>
      </c>
      <c r="J5391" s="60">
        <v>282.55</v>
      </c>
      <c r="K5391" s="60">
        <f t="shared" si="129"/>
        <v>847.65000000000009</v>
      </c>
      <c r="L5391" s="60">
        <v>0</v>
      </c>
      <c r="M5391" s="55" t="s">
        <v>51</v>
      </c>
      <c r="N5391" s="60">
        <f t="shared" si="139"/>
        <v>847.65000000000009</v>
      </c>
      <c r="O5391" s="54">
        <v>46063</v>
      </c>
      <c r="P5391" s="62">
        <v>57573</v>
      </c>
      <c r="Q5391" s="75"/>
      <c r="R5391" t="str">
        <f t="shared" si="137"/>
        <v>Fev/26</v>
      </c>
      <c r="S5391" s="75"/>
      <c r="T5391" s="75"/>
      <c r="U5391" s="75"/>
      <c r="V5391" s="75"/>
      <c r="W5391" s="75"/>
      <c r="X5391" s="75"/>
      <c r="Y5391" s="75"/>
      <c r="Z5391" s="75"/>
      <c r="AA5391" s="75"/>
      <c r="AB5391" s="75"/>
      <c r="AC5391" s="75"/>
      <c r="AD5391" s="75"/>
      <c r="AE5391" s="75"/>
      <c r="AF5391" s="75"/>
      <c r="AG5391" s="75"/>
    </row>
    <row r="5392" spans="1:33" ht="15.75" customHeight="1">
      <c r="A5392" s="75"/>
      <c r="B5392" s="54">
        <v>46063</v>
      </c>
      <c r="C5392" s="55" t="s">
        <v>106</v>
      </c>
      <c r="D5392" s="55">
        <v>2026</v>
      </c>
      <c r="E5392" s="55">
        <v>10.5</v>
      </c>
      <c r="F5392" s="55" t="s">
        <v>208</v>
      </c>
      <c r="G5392" s="55" t="s">
        <v>46</v>
      </c>
      <c r="H5392" s="55" t="s">
        <v>633</v>
      </c>
      <c r="I5392" s="55" t="s">
        <v>42</v>
      </c>
      <c r="J5392" s="60">
        <v>20.84</v>
      </c>
      <c r="K5392" s="60">
        <f t="shared" si="129"/>
        <v>218.82</v>
      </c>
      <c r="L5392" s="60">
        <v>0</v>
      </c>
      <c r="M5392" s="55" t="s">
        <v>51</v>
      </c>
      <c r="N5392" s="60">
        <f t="shared" si="139"/>
        <v>218.82</v>
      </c>
      <c r="O5392" s="54">
        <v>46063</v>
      </c>
      <c r="P5392" s="62">
        <v>57573</v>
      </c>
      <c r="Q5392" s="75"/>
      <c r="R5392" t="str">
        <f t="shared" si="137"/>
        <v>Fev/26</v>
      </c>
      <c r="S5392" s="75"/>
      <c r="T5392" s="75"/>
      <c r="U5392" s="75"/>
      <c r="V5392" s="75"/>
      <c r="W5392" s="75"/>
      <c r="X5392" s="75"/>
      <c r="Y5392" s="75"/>
      <c r="Z5392" s="75"/>
      <c r="AA5392" s="75"/>
      <c r="AB5392" s="75"/>
      <c r="AC5392" s="75"/>
      <c r="AD5392" s="75"/>
      <c r="AE5392" s="75"/>
      <c r="AF5392" s="75"/>
      <c r="AG5392" s="75"/>
    </row>
    <row r="5393" spans="1:33" ht="15.75" customHeight="1">
      <c r="A5393" s="75"/>
      <c r="B5393" s="54">
        <v>46063</v>
      </c>
      <c r="C5393" s="55" t="s">
        <v>106</v>
      </c>
      <c r="D5393" s="55">
        <v>2026</v>
      </c>
      <c r="E5393" s="55">
        <v>54</v>
      </c>
      <c r="F5393" s="55" t="s">
        <v>936</v>
      </c>
      <c r="G5393" s="55" t="s">
        <v>46</v>
      </c>
      <c r="H5393" s="55" t="s">
        <v>633</v>
      </c>
      <c r="I5393" s="55" t="s">
        <v>42</v>
      </c>
      <c r="J5393" s="60">
        <v>15</v>
      </c>
      <c r="K5393" s="60">
        <f t="shared" si="129"/>
        <v>810</v>
      </c>
      <c r="L5393" s="60">
        <v>0</v>
      </c>
      <c r="M5393" s="55" t="s">
        <v>51</v>
      </c>
      <c r="N5393" s="60">
        <f t="shared" si="139"/>
        <v>810</v>
      </c>
      <c r="O5393" s="54">
        <v>46063</v>
      </c>
      <c r="P5393" s="62">
        <v>57573</v>
      </c>
      <c r="Q5393" s="75"/>
      <c r="R5393" t="str">
        <f t="shared" si="137"/>
        <v>Fev/26</v>
      </c>
      <c r="S5393" s="75"/>
      <c r="T5393" s="75"/>
      <c r="U5393" s="75"/>
      <c r="V5393" s="75"/>
      <c r="W5393" s="75"/>
      <c r="X5393" s="75"/>
      <c r="Y5393" s="75"/>
      <c r="Z5393" s="75"/>
      <c r="AA5393" s="75"/>
      <c r="AB5393" s="75"/>
      <c r="AC5393" s="75"/>
      <c r="AD5393" s="75"/>
      <c r="AE5393" s="75"/>
      <c r="AF5393" s="75"/>
      <c r="AG5393" s="75"/>
    </row>
    <row r="5394" spans="1:33" ht="15.75" customHeight="1">
      <c r="A5394" s="75"/>
      <c r="B5394" s="54">
        <v>46063</v>
      </c>
      <c r="C5394" s="55" t="s">
        <v>106</v>
      </c>
      <c r="D5394" s="55">
        <v>2026</v>
      </c>
      <c r="E5394" s="55">
        <v>12.5</v>
      </c>
      <c r="F5394" s="55" t="s">
        <v>1380</v>
      </c>
      <c r="G5394" s="55" t="s">
        <v>46</v>
      </c>
      <c r="H5394" s="55" t="s">
        <v>633</v>
      </c>
      <c r="I5394" s="55" t="s">
        <v>42</v>
      </c>
      <c r="J5394" s="60">
        <v>16.829999999999998</v>
      </c>
      <c r="K5394" s="60">
        <f t="shared" si="129"/>
        <v>210.37499999999997</v>
      </c>
      <c r="L5394" s="60">
        <v>0</v>
      </c>
      <c r="M5394" s="55" t="s">
        <v>51</v>
      </c>
      <c r="N5394" s="60">
        <f t="shared" si="139"/>
        <v>210.37499999999997</v>
      </c>
      <c r="O5394" s="54">
        <v>46063</v>
      </c>
      <c r="P5394" s="62">
        <v>57573</v>
      </c>
      <c r="Q5394" s="75"/>
      <c r="R5394" t="str">
        <f t="shared" si="137"/>
        <v>Fev/26</v>
      </c>
      <c r="S5394" s="75"/>
      <c r="T5394" s="75"/>
      <c r="U5394" s="75"/>
      <c r="V5394" s="75"/>
      <c r="W5394" s="75"/>
      <c r="X5394" s="75"/>
      <c r="Y5394" s="75"/>
      <c r="Z5394" s="75"/>
      <c r="AA5394" s="75"/>
      <c r="AB5394" s="75"/>
      <c r="AC5394" s="75"/>
      <c r="AD5394" s="75"/>
      <c r="AE5394" s="75"/>
      <c r="AF5394" s="75"/>
      <c r="AG5394" s="75"/>
    </row>
    <row r="5395" spans="1:33" ht="15.75" customHeight="1">
      <c r="A5395" s="75"/>
      <c r="B5395" s="54">
        <v>46063</v>
      </c>
      <c r="C5395" s="55" t="s">
        <v>106</v>
      </c>
      <c r="D5395" s="55">
        <v>2026</v>
      </c>
      <c r="E5395" s="55">
        <v>8</v>
      </c>
      <c r="F5395" s="55" t="s">
        <v>67</v>
      </c>
      <c r="G5395" s="55" t="s">
        <v>46</v>
      </c>
      <c r="H5395" s="55" t="s">
        <v>790</v>
      </c>
      <c r="I5395" s="55" t="s">
        <v>42</v>
      </c>
      <c r="J5395" s="60">
        <v>25</v>
      </c>
      <c r="K5395" s="60">
        <f t="shared" si="129"/>
        <v>200</v>
      </c>
      <c r="L5395" s="60">
        <f>K5395</f>
        <v>200</v>
      </c>
      <c r="M5395" s="55" t="s">
        <v>51</v>
      </c>
      <c r="N5395" s="60">
        <f t="shared" si="139"/>
        <v>200</v>
      </c>
      <c r="O5395" s="54">
        <v>46077</v>
      </c>
      <c r="P5395" s="62">
        <v>1568563</v>
      </c>
      <c r="Q5395" s="75"/>
      <c r="R5395" t="str">
        <f t="shared" si="137"/>
        <v>Fev/26</v>
      </c>
      <c r="S5395" s="75"/>
      <c r="T5395" s="75"/>
      <c r="U5395" s="75"/>
      <c r="V5395" s="75"/>
      <c r="W5395" s="75"/>
      <c r="X5395" s="75"/>
      <c r="Y5395" s="75"/>
      <c r="Z5395" s="75"/>
      <c r="AA5395" s="75"/>
      <c r="AB5395" s="75"/>
      <c r="AC5395" s="75"/>
      <c r="AD5395" s="75"/>
      <c r="AE5395" s="75"/>
      <c r="AF5395" s="75"/>
      <c r="AG5395" s="75"/>
    </row>
    <row r="5396" spans="1:33" ht="15.75" customHeight="1">
      <c r="A5396" s="75"/>
      <c r="B5396" s="54">
        <v>46063</v>
      </c>
      <c r="C5396" s="55" t="s">
        <v>106</v>
      </c>
      <c r="D5396" s="55">
        <v>2026</v>
      </c>
      <c r="E5396" s="55">
        <v>1</v>
      </c>
      <c r="F5396" s="55" t="s">
        <v>39</v>
      </c>
      <c r="G5396" s="55" t="s">
        <v>40</v>
      </c>
      <c r="H5396" s="55" t="s">
        <v>1328</v>
      </c>
      <c r="I5396" s="55" t="s">
        <v>42</v>
      </c>
      <c r="J5396" s="60">
        <v>360</v>
      </c>
      <c r="K5396" s="60">
        <f t="shared" si="129"/>
        <v>360</v>
      </c>
      <c r="L5396" s="60">
        <v>0</v>
      </c>
      <c r="M5396" s="55" t="s">
        <v>43</v>
      </c>
      <c r="N5396" s="60">
        <f t="shared" si="139"/>
        <v>360</v>
      </c>
      <c r="O5396" s="54">
        <v>46063</v>
      </c>
      <c r="P5396" s="62">
        <v>0</v>
      </c>
      <c r="Q5396" s="75"/>
      <c r="R5396" t="str">
        <f t="shared" si="137"/>
        <v>Fev/26</v>
      </c>
      <c r="S5396" s="75"/>
      <c r="T5396" s="75"/>
      <c r="U5396" s="75"/>
      <c r="V5396" s="75"/>
      <c r="W5396" s="75"/>
      <c r="X5396" s="75"/>
      <c r="Y5396" s="75"/>
      <c r="Z5396" s="75"/>
      <c r="AA5396" s="75"/>
      <c r="AB5396" s="75"/>
      <c r="AC5396" s="75"/>
      <c r="AD5396" s="75"/>
      <c r="AE5396" s="75"/>
      <c r="AF5396" s="75"/>
      <c r="AG5396" s="75"/>
    </row>
    <row r="5397" spans="1:33" ht="15.75" customHeight="1">
      <c r="A5397" s="75"/>
      <c r="B5397" s="54">
        <v>46063</v>
      </c>
      <c r="C5397" s="55" t="s">
        <v>106</v>
      </c>
      <c r="D5397" s="55">
        <v>2026</v>
      </c>
      <c r="E5397" s="55">
        <v>1</v>
      </c>
      <c r="F5397" s="55" t="s">
        <v>1381</v>
      </c>
      <c r="G5397" s="55" t="s">
        <v>61</v>
      </c>
      <c r="H5397" s="55" t="s">
        <v>1016</v>
      </c>
      <c r="I5397" s="55" t="s">
        <v>42</v>
      </c>
      <c r="J5397" s="60">
        <v>170</v>
      </c>
      <c r="K5397" s="60">
        <f t="shared" si="129"/>
        <v>170</v>
      </c>
      <c r="L5397" s="60">
        <v>0</v>
      </c>
      <c r="M5397" s="55" t="s">
        <v>43</v>
      </c>
      <c r="N5397" s="60">
        <f t="shared" si="139"/>
        <v>170</v>
      </c>
      <c r="O5397" s="54">
        <v>46063</v>
      </c>
      <c r="P5397" s="62">
        <v>0</v>
      </c>
      <c r="Q5397" s="75"/>
      <c r="R5397" t="str">
        <f t="shared" si="137"/>
        <v>Fev/26</v>
      </c>
      <c r="S5397" s="75"/>
      <c r="T5397" s="75"/>
      <c r="U5397" s="75"/>
      <c r="V5397" s="75"/>
      <c r="W5397" s="75"/>
      <c r="X5397" s="75"/>
      <c r="Y5397" s="75"/>
      <c r="Z5397" s="75"/>
      <c r="AA5397" s="75"/>
      <c r="AB5397" s="75"/>
      <c r="AC5397" s="75"/>
      <c r="AD5397" s="75"/>
      <c r="AE5397" s="75"/>
      <c r="AF5397" s="75"/>
      <c r="AG5397" s="75"/>
    </row>
    <row r="5398" spans="1:33" ht="15.75" customHeight="1">
      <c r="A5398" s="75"/>
      <c r="B5398" s="54">
        <v>46063</v>
      </c>
      <c r="C5398" s="55" t="s">
        <v>106</v>
      </c>
      <c r="D5398" s="55">
        <v>2026</v>
      </c>
      <c r="E5398" s="55">
        <v>1</v>
      </c>
      <c r="F5398" s="55" t="s">
        <v>1395</v>
      </c>
      <c r="G5398" s="55" t="s">
        <v>57</v>
      </c>
      <c r="H5398" s="55" t="s">
        <v>258</v>
      </c>
      <c r="I5398" s="55" t="s">
        <v>42</v>
      </c>
      <c r="J5398" s="60">
        <v>24</v>
      </c>
      <c r="K5398" s="60">
        <f t="shared" si="129"/>
        <v>24</v>
      </c>
      <c r="L5398" s="60">
        <v>0</v>
      </c>
      <c r="M5398" s="55" t="s">
        <v>43</v>
      </c>
      <c r="N5398" s="60">
        <f t="shared" si="139"/>
        <v>24</v>
      </c>
      <c r="O5398" s="54">
        <v>46063</v>
      </c>
      <c r="P5398" s="62">
        <v>0</v>
      </c>
      <c r="Q5398" s="75"/>
      <c r="R5398" t="str">
        <f t="shared" si="137"/>
        <v>Fev/26</v>
      </c>
      <c r="S5398" s="75"/>
      <c r="T5398" s="75"/>
      <c r="U5398" s="75"/>
      <c r="V5398" s="75"/>
      <c r="W5398" s="75"/>
      <c r="X5398" s="75"/>
      <c r="Y5398" s="75"/>
      <c r="Z5398" s="75"/>
      <c r="AA5398" s="75"/>
      <c r="AB5398" s="75"/>
      <c r="AC5398" s="75"/>
      <c r="AD5398" s="75"/>
      <c r="AE5398" s="75"/>
      <c r="AF5398" s="75"/>
      <c r="AG5398" s="75"/>
    </row>
    <row r="5399" spans="1:33" ht="15.75" customHeight="1">
      <c r="A5399" s="75"/>
      <c r="B5399" s="54">
        <v>46063</v>
      </c>
      <c r="C5399" s="55" t="s">
        <v>106</v>
      </c>
      <c r="D5399" s="55">
        <v>2026</v>
      </c>
      <c r="E5399" s="55">
        <v>1</v>
      </c>
      <c r="F5399" s="55" t="s">
        <v>486</v>
      </c>
      <c r="G5399" s="55" t="s">
        <v>46</v>
      </c>
      <c r="H5399" s="55" t="s">
        <v>1337</v>
      </c>
      <c r="I5399" s="55" t="s">
        <v>42</v>
      </c>
      <c r="J5399" s="60">
        <v>6.5</v>
      </c>
      <c r="K5399" s="60">
        <f t="shared" si="129"/>
        <v>6.5</v>
      </c>
      <c r="L5399" s="60">
        <v>0</v>
      </c>
      <c r="M5399" s="55" t="s">
        <v>43</v>
      </c>
      <c r="N5399" s="60">
        <f t="shared" si="139"/>
        <v>6.5</v>
      </c>
      <c r="O5399" s="54">
        <v>46068</v>
      </c>
      <c r="P5399" s="62">
        <v>30666</v>
      </c>
      <c r="Q5399" s="75"/>
      <c r="R5399" t="str">
        <f t="shared" si="137"/>
        <v>Fev/26</v>
      </c>
      <c r="S5399" s="75"/>
      <c r="T5399" s="75"/>
      <c r="U5399" s="75"/>
      <c r="V5399" s="75"/>
      <c r="W5399" s="75"/>
      <c r="X5399" s="75"/>
      <c r="Y5399" s="75"/>
      <c r="Z5399" s="75"/>
      <c r="AA5399" s="75"/>
      <c r="AB5399" s="75"/>
      <c r="AC5399" s="75"/>
      <c r="AD5399" s="75"/>
      <c r="AE5399" s="75"/>
      <c r="AF5399" s="75"/>
      <c r="AG5399" s="75"/>
    </row>
    <row r="5400" spans="1:33" ht="15.75" customHeight="1">
      <c r="A5400" s="75"/>
      <c r="B5400" s="54">
        <v>46063</v>
      </c>
      <c r="C5400" s="55" t="s">
        <v>106</v>
      </c>
      <c r="D5400" s="55">
        <v>2026</v>
      </c>
      <c r="E5400" s="55">
        <v>2</v>
      </c>
      <c r="F5400" s="55" t="s">
        <v>391</v>
      </c>
      <c r="G5400" s="55" t="s">
        <v>46</v>
      </c>
      <c r="H5400" s="55" t="s">
        <v>1337</v>
      </c>
      <c r="I5400" s="55" t="s">
        <v>42</v>
      </c>
      <c r="J5400" s="60">
        <v>6</v>
      </c>
      <c r="K5400" s="60">
        <f t="shared" si="129"/>
        <v>12</v>
      </c>
      <c r="L5400" s="60">
        <v>0</v>
      </c>
      <c r="M5400" s="55" t="s">
        <v>43</v>
      </c>
      <c r="N5400" s="60">
        <f t="shared" si="139"/>
        <v>12</v>
      </c>
      <c r="O5400" s="54">
        <v>46068</v>
      </c>
      <c r="P5400" s="62">
        <v>30666</v>
      </c>
      <c r="Q5400" s="75"/>
      <c r="R5400" t="str">
        <f t="shared" si="137"/>
        <v>Fev/26</v>
      </c>
      <c r="S5400" s="75"/>
      <c r="T5400" s="75"/>
      <c r="U5400" s="75"/>
      <c r="V5400" s="75"/>
      <c r="W5400" s="75"/>
      <c r="X5400" s="75"/>
      <c r="Y5400" s="75"/>
      <c r="Z5400" s="75"/>
      <c r="AA5400" s="75"/>
      <c r="AB5400" s="75"/>
      <c r="AC5400" s="75"/>
      <c r="AD5400" s="75"/>
      <c r="AE5400" s="75"/>
      <c r="AF5400" s="75"/>
      <c r="AG5400" s="75"/>
    </row>
    <row r="5401" spans="1:33" ht="15.75" customHeight="1">
      <c r="A5401" s="75"/>
      <c r="B5401" s="54">
        <v>46063</v>
      </c>
      <c r="C5401" s="55" t="s">
        <v>106</v>
      </c>
      <c r="D5401" s="55">
        <v>2026</v>
      </c>
      <c r="E5401" s="55">
        <v>1</v>
      </c>
      <c r="F5401" s="55" t="s">
        <v>455</v>
      </c>
      <c r="G5401" s="55" t="s">
        <v>46</v>
      </c>
      <c r="H5401" s="55" t="s">
        <v>1337</v>
      </c>
      <c r="I5401" s="55" t="s">
        <v>42</v>
      </c>
      <c r="J5401" s="60">
        <v>3.5</v>
      </c>
      <c r="K5401" s="60">
        <f t="shared" si="129"/>
        <v>3.5</v>
      </c>
      <c r="L5401" s="60">
        <v>0</v>
      </c>
      <c r="M5401" s="55" t="s">
        <v>43</v>
      </c>
      <c r="N5401" s="60">
        <f t="shared" si="139"/>
        <v>3.5</v>
      </c>
      <c r="O5401" s="54">
        <v>46068</v>
      </c>
      <c r="P5401" s="62">
        <v>30666</v>
      </c>
      <c r="Q5401" s="75"/>
      <c r="R5401" t="str">
        <f t="shared" si="137"/>
        <v>Fev/26</v>
      </c>
      <c r="S5401" s="75"/>
      <c r="T5401" s="75"/>
      <c r="U5401" s="75"/>
      <c r="V5401" s="75"/>
      <c r="W5401" s="75"/>
      <c r="X5401" s="75"/>
      <c r="Y5401" s="75"/>
      <c r="Z5401" s="75"/>
      <c r="AA5401" s="75"/>
      <c r="AB5401" s="75"/>
      <c r="AC5401" s="75"/>
      <c r="AD5401" s="75"/>
      <c r="AE5401" s="75"/>
      <c r="AF5401" s="75"/>
      <c r="AG5401" s="75"/>
    </row>
    <row r="5402" spans="1:33" ht="15.75" customHeight="1">
      <c r="A5402" s="75"/>
      <c r="B5402" s="54">
        <v>46063</v>
      </c>
      <c r="C5402" s="55" t="s">
        <v>106</v>
      </c>
      <c r="D5402" s="55">
        <v>2026</v>
      </c>
      <c r="E5402" s="55">
        <v>6</v>
      </c>
      <c r="F5402" s="55" t="s">
        <v>562</v>
      </c>
      <c r="G5402" s="55" t="s">
        <v>40</v>
      </c>
      <c r="H5402" s="55" t="s">
        <v>1337</v>
      </c>
      <c r="I5402" s="55" t="s">
        <v>42</v>
      </c>
      <c r="J5402" s="60">
        <v>0.8</v>
      </c>
      <c r="K5402" s="60">
        <f t="shared" si="129"/>
        <v>4.8000000000000007</v>
      </c>
      <c r="L5402" s="60">
        <v>0</v>
      </c>
      <c r="M5402" s="55" t="s">
        <v>43</v>
      </c>
      <c r="N5402" s="60">
        <f t="shared" si="139"/>
        <v>4.8000000000000007</v>
      </c>
      <c r="O5402" s="54">
        <v>46068</v>
      </c>
      <c r="P5402" s="62">
        <v>30666</v>
      </c>
      <c r="Q5402" s="75"/>
      <c r="R5402" t="str">
        <f t="shared" si="137"/>
        <v>Fev/26</v>
      </c>
      <c r="S5402" s="75"/>
      <c r="T5402" s="75"/>
      <c r="U5402" s="75"/>
      <c r="V5402" s="75"/>
      <c r="W5402" s="75"/>
      <c r="X5402" s="75"/>
      <c r="Y5402" s="75"/>
      <c r="Z5402" s="75"/>
      <c r="AA5402" s="75"/>
      <c r="AB5402" s="75"/>
      <c r="AC5402" s="75"/>
      <c r="AD5402" s="75"/>
      <c r="AE5402" s="75"/>
      <c r="AF5402" s="75"/>
      <c r="AG5402" s="75"/>
    </row>
    <row r="5403" spans="1:33" ht="15.75" customHeight="1">
      <c r="A5403" s="75"/>
      <c r="B5403" s="54">
        <v>46063</v>
      </c>
      <c r="C5403" s="55" t="s">
        <v>106</v>
      </c>
      <c r="D5403" s="55">
        <v>2026</v>
      </c>
      <c r="E5403" s="55">
        <v>3</v>
      </c>
      <c r="F5403" s="55" t="s">
        <v>561</v>
      </c>
      <c r="G5403" s="55" t="s">
        <v>40</v>
      </c>
      <c r="H5403" s="55" t="s">
        <v>1337</v>
      </c>
      <c r="I5403" s="55" t="s">
        <v>42</v>
      </c>
      <c r="J5403" s="60">
        <v>4.3</v>
      </c>
      <c r="K5403" s="60">
        <f t="shared" si="129"/>
        <v>12.899999999999999</v>
      </c>
      <c r="L5403" s="60">
        <v>0</v>
      </c>
      <c r="M5403" s="55" t="s">
        <v>43</v>
      </c>
      <c r="N5403" s="60">
        <f t="shared" si="139"/>
        <v>12.899999999999999</v>
      </c>
      <c r="O5403" s="54">
        <v>46068</v>
      </c>
      <c r="P5403" s="62">
        <v>30666</v>
      </c>
      <c r="Q5403" s="75"/>
      <c r="R5403" t="str">
        <f t="shared" si="137"/>
        <v>Fev/26</v>
      </c>
      <c r="S5403" s="75"/>
      <c r="T5403" s="75"/>
      <c r="U5403" s="75"/>
      <c r="V5403" s="75"/>
      <c r="W5403" s="75"/>
      <c r="X5403" s="75"/>
      <c r="Y5403" s="75"/>
      <c r="Z5403" s="75"/>
      <c r="AA5403" s="75"/>
      <c r="AB5403" s="75"/>
      <c r="AC5403" s="75"/>
      <c r="AD5403" s="75"/>
      <c r="AE5403" s="75"/>
      <c r="AF5403" s="75"/>
      <c r="AG5403" s="75"/>
    </row>
    <row r="5404" spans="1:33" ht="15.75" customHeight="1">
      <c r="A5404" s="75"/>
      <c r="B5404" s="54">
        <v>46063</v>
      </c>
      <c r="C5404" s="55" t="s">
        <v>106</v>
      </c>
      <c r="D5404" s="55">
        <v>2026</v>
      </c>
      <c r="E5404" s="55">
        <v>1</v>
      </c>
      <c r="F5404" s="55" t="s">
        <v>1340</v>
      </c>
      <c r="G5404" s="55" t="s">
        <v>40</v>
      </c>
      <c r="H5404" s="55" t="s">
        <v>1337</v>
      </c>
      <c r="I5404" s="55" t="s">
        <v>42</v>
      </c>
      <c r="J5404" s="60">
        <v>90</v>
      </c>
      <c r="K5404" s="60">
        <f t="shared" si="129"/>
        <v>90</v>
      </c>
      <c r="L5404" s="60">
        <v>0</v>
      </c>
      <c r="M5404" s="55" t="s">
        <v>43</v>
      </c>
      <c r="N5404" s="60">
        <f t="shared" si="139"/>
        <v>90</v>
      </c>
      <c r="O5404" s="54">
        <v>46068</v>
      </c>
      <c r="P5404" s="62">
        <v>30666</v>
      </c>
      <c r="Q5404" s="75"/>
      <c r="R5404" t="str">
        <f t="shared" si="137"/>
        <v>Fev/26</v>
      </c>
      <c r="S5404" s="75"/>
      <c r="T5404" s="75"/>
      <c r="U5404" s="75"/>
      <c r="V5404" s="75"/>
      <c r="W5404" s="75"/>
      <c r="X5404" s="75"/>
      <c r="Y5404" s="75"/>
      <c r="Z5404" s="75"/>
      <c r="AA5404" s="75"/>
      <c r="AB5404" s="75"/>
      <c r="AC5404" s="75"/>
      <c r="AD5404" s="75"/>
      <c r="AE5404" s="75"/>
      <c r="AF5404" s="75"/>
      <c r="AG5404" s="75"/>
    </row>
    <row r="5405" spans="1:33" ht="15.75" customHeight="1">
      <c r="A5405" s="75"/>
      <c r="B5405" s="54">
        <v>46063</v>
      </c>
      <c r="C5405" s="55" t="s">
        <v>106</v>
      </c>
      <c r="D5405" s="55">
        <v>2026</v>
      </c>
      <c r="E5405" s="55">
        <v>6</v>
      </c>
      <c r="F5405" s="55" t="s">
        <v>814</v>
      </c>
      <c r="G5405" s="55" t="s">
        <v>40</v>
      </c>
      <c r="H5405" s="55" t="s">
        <v>223</v>
      </c>
      <c r="I5405" s="59" t="s">
        <v>42</v>
      </c>
      <c r="J5405" s="60">
        <v>105</v>
      </c>
      <c r="K5405" s="60">
        <f t="shared" si="129"/>
        <v>630</v>
      </c>
      <c r="L5405" s="60">
        <f t="shared" ref="L5405:L5415" si="140">K5405</f>
        <v>630</v>
      </c>
      <c r="M5405" s="55" t="s">
        <v>51</v>
      </c>
      <c r="N5405" s="60">
        <f t="shared" si="139"/>
        <v>630</v>
      </c>
      <c r="O5405" s="54">
        <v>46084</v>
      </c>
      <c r="P5405" s="62">
        <v>1530313</v>
      </c>
      <c r="Q5405" s="75"/>
      <c r="R5405" t="str">
        <f t="shared" si="137"/>
        <v>Fev/26</v>
      </c>
      <c r="S5405" s="75"/>
      <c r="T5405" s="75"/>
      <c r="U5405" s="75"/>
      <c r="V5405" s="75"/>
      <c r="W5405" s="75"/>
      <c r="X5405" s="75"/>
      <c r="Y5405" s="75"/>
      <c r="Z5405" s="75"/>
      <c r="AA5405" s="75"/>
      <c r="AB5405" s="75"/>
      <c r="AC5405" s="75"/>
      <c r="AD5405" s="75"/>
      <c r="AE5405" s="75"/>
      <c r="AF5405" s="75"/>
      <c r="AG5405" s="75"/>
    </row>
    <row r="5406" spans="1:33" ht="15.75" customHeight="1">
      <c r="A5406" s="75"/>
      <c r="B5406" s="54">
        <v>46063</v>
      </c>
      <c r="C5406" s="55" t="s">
        <v>106</v>
      </c>
      <c r="D5406" s="55">
        <v>2026</v>
      </c>
      <c r="E5406" s="55">
        <v>24</v>
      </c>
      <c r="F5406" s="55" t="s">
        <v>190</v>
      </c>
      <c r="G5406" s="55" t="s">
        <v>96</v>
      </c>
      <c r="H5406" s="55" t="s">
        <v>223</v>
      </c>
      <c r="I5406" s="59" t="s">
        <v>42</v>
      </c>
      <c r="J5406" s="60">
        <v>7</v>
      </c>
      <c r="K5406" s="60">
        <f t="shared" si="129"/>
        <v>168</v>
      </c>
      <c r="L5406" s="60">
        <f t="shared" si="140"/>
        <v>168</v>
      </c>
      <c r="M5406" s="55" t="s">
        <v>51</v>
      </c>
      <c r="N5406" s="60">
        <f t="shared" si="139"/>
        <v>168</v>
      </c>
      <c r="O5406" s="54">
        <v>46084</v>
      </c>
      <c r="P5406" s="62">
        <v>1530313</v>
      </c>
      <c r="Q5406" s="75"/>
      <c r="R5406" t="str">
        <f t="shared" si="137"/>
        <v>Fev/26</v>
      </c>
      <c r="S5406" s="75"/>
      <c r="T5406" s="75"/>
      <c r="U5406" s="75"/>
      <c r="V5406" s="75"/>
      <c r="W5406" s="75"/>
      <c r="X5406" s="75"/>
      <c r="Y5406" s="75"/>
      <c r="Z5406" s="75"/>
      <c r="AA5406" s="75"/>
      <c r="AB5406" s="75"/>
      <c r="AC5406" s="75"/>
      <c r="AD5406" s="75"/>
      <c r="AE5406" s="75"/>
      <c r="AF5406" s="75"/>
      <c r="AG5406" s="75"/>
    </row>
    <row r="5407" spans="1:33" ht="15.75" customHeight="1">
      <c r="A5407" s="75"/>
      <c r="B5407" s="54">
        <v>46063</v>
      </c>
      <c r="C5407" s="55" t="s">
        <v>106</v>
      </c>
      <c r="D5407" s="55">
        <v>2026</v>
      </c>
      <c r="E5407" s="55">
        <v>192</v>
      </c>
      <c r="F5407" s="55" t="s">
        <v>668</v>
      </c>
      <c r="G5407" s="55" t="s">
        <v>96</v>
      </c>
      <c r="H5407" s="55" t="s">
        <v>223</v>
      </c>
      <c r="I5407" s="59" t="s">
        <v>42</v>
      </c>
      <c r="J5407" s="60">
        <v>7</v>
      </c>
      <c r="K5407" s="60">
        <f t="shared" si="129"/>
        <v>1344</v>
      </c>
      <c r="L5407" s="60">
        <f t="shared" si="140"/>
        <v>1344</v>
      </c>
      <c r="M5407" s="55" t="s">
        <v>51</v>
      </c>
      <c r="N5407" s="60">
        <f t="shared" si="139"/>
        <v>1344</v>
      </c>
      <c r="O5407" s="54">
        <v>46084</v>
      </c>
      <c r="P5407" s="62">
        <v>1530313</v>
      </c>
      <c r="Q5407" s="75"/>
      <c r="R5407" t="str">
        <f t="shared" si="137"/>
        <v>Fev/26</v>
      </c>
      <c r="S5407" s="75"/>
      <c r="T5407" s="75"/>
      <c r="U5407" s="75"/>
      <c r="V5407" s="75"/>
      <c r="W5407" s="75"/>
      <c r="X5407" s="75"/>
      <c r="Y5407" s="75"/>
      <c r="Z5407" s="75"/>
      <c r="AA5407" s="75"/>
      <c r="AB5407" s="75"/>
      <c r="AC5407" s="75"/>
      <c r="AD5407" s="75"/>
      <c r="AE5407" s="75"/>
      <c r="AF5407" s="75"/>
      <c r="AG5407" s="75"/>
    </row>
    <row r="5408" spans="1:33" ht="15.75" customHeight="1">
      <c r="A5408" s="75"/>
      <c r="B5408" s="54">
        <v>46063</v>
      </c>
      <c r="C5408" s="55" t="s">
        <v>106</v>
      </c>
      <c r="D5408" s="55">
        <v>2026</v>
      </c>
      <c r="E5408" s="55">
        <v>24</v>
      </c>
      <c r="F5408" s="55" t="s">
        <v>1396</v>
      </c>
      <c r="G5408" s="55" t="s">
        <v>96</v>
      </c>
      <c r="H5408" s="55" t="s">
        <v>223</v>
      </c>
      <c r="I5408" s="59" t="s">
        <v>42</v>
      </c>
      <c r="J5408" s="60">
        <v>7</v>
      </c>
      <c r="K5408" s="60">
        <f t="shared" si="129"/>
        <v>168</v>
      </c>
      <c r="L5408" s="60">
        <f t="shared" si="140"/>
        <v>168</v>
      </c>
      <c r="M5408" s="55" t="s">
        <v>51</v>
      </c>
      <c r="N5408" s="60">
        <f t="shared" si="139"/>
        <v>168</v>
      </c>
      <c r="O5408" s="54">
        <v>46084</v>
      </c>
      <c r="P5408" s="62">
        <v>1530313</v>
      </c>
      <c r="Q5408" s="75"/>
      <c r="R5408" t="str">
        <f t="shared" si="137"/>
        <v>Fev/26</v>
      </c>
      <c r="S5408" s="75"/>
      <c r="T5408" s="75"/>
      <c r="U5408" s="75"/>
      <c r="V5408" s="75"/>
      <c r="W5408" s="75"/>
      <c r="X5408" s="75"/>
      <c r="Y5408" s="75"/>
      <c r="Z5408" s="75"/>
      <c r="AA5408" s="75"/>
      <c r="AB5408" s="75"/>
      <c r="AC5408" s="75"/>
      <c r="AD5408" s="75"/>
      <c r="AE5408" s="75"/>
      <c r="AF5408" s="75"/>
      <c r="AG5408" s="75"/>
    </row>
    <row r="5409" spans="1:33" ht="15.75" customHeight="1">
      <c r="A5409" s="75"/>
      <c r="B5409" s="54">
        <v>46063</v>
      </c>
      <c r="C5409" s="55" t="s">
        <v>106</v>
      </c>
      <c r="D5409" s="55">
        <v>2026</v>
      </c>
      <c r="E5409" s="55">
        <v>240</v>
      </c>
      <c r="F5409" s="55" t="s">
        <v>188</v>
      </c>
      <c r="G5409" s="55" t="s">
        <v>96</v>
      </c>
      <c r="H5409" s="55" t="s">
        <v>223</v>
      </c>
      <c r="I5409" s="59" t="s">
        <v>42</v>
      </c>
      <c r="J5409" s="60">
        <v>7</v>
      </c>
      <c r="K5409" s="60">
        <f t="shared" si="129"/>
        <v>1680</v>
      </c>
      <c r="L5409" s="60">
        <f t="shared" si="140"/>
        <v>1680</v>
      </c>
      <c r="M5409" s="55" t="s">
        <v>51</v>
      </c>
      <c r="N5409" s="60">
        <f t="shared" si="139"/>
        <v>1680</v>
      </c>
      <c r="O5409" s="54">
        <v>46084</v>
      </c>
      <c r="P5409" s="62">
        <v>1530313</v>
      </c>
      <c r="Q5409" s="75"/>
      <c r="R5409" t="str">
        <f t="shared" si="137"/>
        <v>Fev/26</v>
      </c>
      <c r="S5409" s="75"/>
      <c r="T5409" s="75"/>
      <c r="U5409" s="75"/>
      <c r="V5409" s="75"/>
      <c r="W5409" s="75"/>
      <c r="X5409" s="75"/>
      <c r="Y5409" s="75"/>
      <c r="Z5409" s="75"/>
      <c r="AA5409" s="75"/>
      <c r="AB5409" s="75"/>
      <c r="AC5409" s="75"/>
      <c r="AD5409" s="75"/>
      <c r="AE5409" s="75"/>
      <c r="AF5409" s="75"/>
      <c r="AG5409" s="75"/>
    </row>
    <row r="5410" spans="1:33" ht="15.75" customHeight="1">
      <c r="A5410" s="75"/>
      <c r="B5410" s="54">
        <v>46063</v>
      </c>
      <c r="C5410" s="55" t="s">
        <v>106</v>
      </c>
      <c r="D5410" s="55">
        <v>2026</v>
      </c>
      <c r="E5410" s="55">
        <v>120</v>
      </c>
      <c r="F5410" s="55" t="s">
        <v>191</v>
      </c>
      <c r="G5410" s="55" t="s">
        <v>96</v>
      </c>
      <c r="H5410" s="55" t="s">
        <v>223</v>
      </c>
      <c r="I5410" s="59" t="s">
        <v>42</v>
      </c>
      <c r="J5410" s="60">
        <v>7</v>
      </c>
      <c r="K5410" s="60">
        <f t="shared" si="129"/>
        <v>840</v>
      </c>
      <c r="L5410" s="60">
        <f t="shared" si="140"/>
        <v>840</v>
      </c>
      <c r="M5410" s="55" t="s">
        <v>51</v>
      </c>
      <c r="N5410" s="60">
        <f t="shared" si="139"/>
        <v>840</v>
      </c>
      <c r="O5410" s="54">
        <v>46084</v>
      </c>
      <c r="P5410" s="62">
        <v>1530313</v>
      </c>
      <c r="Q5410" s="75"/>
      <c r="R5410" t="str">
        <f t="shared" si="137"/>
        <v>Fev/26</v>
      </c>
      <c r="S5410" s="75"/>
      <c r="T5410" s="75"/>
      <c r="U5410" s="75"/>
      <c r="V5410" s="75"/>
      <c r="W5410" s="75"/>
      <c r="X5410" s="75"/>
      <c r="Y5410" s="75"/>
      <c r="Z5410" s="75"/>
      <c r="AA5410" s="75"/>
      <c r="AB5410" s="75"/>
      <c r="AC5410" s="75"/>
      <c r="AD5410" s="75"/>
      <c r="AE5410" s="75"/>
      <c r="AF5410" s="75"/>
      <c r="AG5410" s="75"/>
    </row>
    <row r="5411" spans="1:33" ht="15.75" customHeight="1">
      <c r="A5411" s="75"/>
      <c r="B5411" s="54">
        <v>46063</v>
      </c>
      <c r="C5411" s="55" t="s">
        <v>106</v>
      </c>
      <c r="D5411" s="55">
        <v>2026</v>
      </c>
      <c r="E5411" s="55">
        <v>48</v>
      </c>
      <c r="F5411" s="55" t="s">
        <v>192</v>
      </c>
      <c r="G5411" s="55" t="s">
        <v>96</v>
      </c>
      <c r="H5411" s="55" t="s">
        <v>223</v>
      </c>
      <c r="I5411" s="59" t="s">
        <v>42</v>
      </c>
      <c r="J5411" s="60">
        <v>7</v>
      </c>
      <c r="K5411" s="60">
        <f t="shared" si="129"/>
        <v>336</v>
      </c>
      <c r="L5411" s="60">
        <f t="shared" si="140"/>
        <v>336</v>
      </c>
      <c r="M5411" s="55" t="s">
        <v>51</v>
      </c>
      <c r="N5411" s="60">
        <f t="shared" si="139"/>
        <v>336</v>
      </c>
      <c r="O5411" s="54">
        <v>46084</v>
      </c>
      <c r="P5411" s="62">
        <v>1530313</v>
      </c>
      <c r="Q5411" s="75"/>
      <c r="R5411" t="str">
        <f t="shared" si="137"/>
        <v>Fev/26</v>
      </c>
      <c r="S5411" s="75"/>
      <c r="T5411" s="75"/>
      <c r="U5411" s="75"/>
      <c r="V5411" s="75"/>
      <c r="W5411" s="75"/>
      <c r="X5411" s="75"/>
      <c r="Y5411" s="75"/>
      <c r="Z5411" s="75"/>
      <c r="AA5411" s="75"/>
      <c r="AB5411" s="75"/>
      <c r="AC5411" s="75"/>
      <c r="AD5411" s="75"/>
      <c r="AE5411" s="75"/>
      <c r="AF5411" s="75"/>
      <c r="AG5411" s="75"/>
    </row>
    <row r="5412" spans="1:33" ht="15.75" customHeight="1">
      <c r="A5412" s="75"/>
      <c r="B5412" s="54">
        <v>46063</v>
      </c>
      <c r="C5412" s="55" t="s">
        <v>106</v>
      </c>
      <c r="D5412" s="55">
        <v>2026</v>
      </c>
      <c r="E5412" s="55">
        <v>10</v>
      </c>
      <c r="F5412" s="55" t="s">
        <v>760</v>
      </c>
      <c r="G5412" s="55" t="s">
        <v>46</v>
      </c>
      <c r="H5412" s="55" t="s">
        <v>223</v>
      </c>
      <c r="I5412" s="59" t="s">
        <v>42</v>
      </c>
      <c r="J5412" s="60">
        <v>23</v>
      </c>
      <c r="K5412" s="60">
        <f t="shared" si="129"/>
        <v>230</v>
      </c>
      <c r="L5412" s="60">
        <f t="shared" si="140"/>
        <v>230</v>
      </c>
      <c r="M5412" s="55" t="s">
        <v>51</v>
      </c>
      <c r="N5412" s="60">
        <f t="shared" si="139"/>
        <v>230</v>
      </c>
      <c r="O5412" s="54">
        <v>46084</v>
      </c>
      <c r="P5412" s="62">
        <v>1530313</v>
      </c>
      <c r="Q5412" s="75"/>
      <c r="R5412" t="str">
        <f t="shared" si="137"/>
        <v>Fev/26</v>
      </c>
      <c r="S5412" s="75"/>
      <c r="T5412" s="75"/>
      <c r="U5412" s="75"/>
      <c r="V5412" s="75"/>
      <c r="W5412" s="75"/>
      <c r="X5412" s="75"/>
      <c r="Y5412" s="75"/>
      <c r="Z5412" s="75"/>
      <c r="AA5412" s="75"/>
      <c r="AB5412" s="75"/>
      <c r="AC5412" s="75"/>
      <c r="AD5412" s="75"/>
      <c r="AE5412" s="75"/>
      <c r="AF5412" s="75"/>
      <c r="AG5412" s="75"/>
    </row>
    <row r="5413" spans="1:33" ht="15.75" customHeight="1">
      <c r="A5413" s="75"/>
      <c r="B5413" s="54">
        <v>46063</v>
      </c>
      <c r="C5413" s="55" t="s">
        <v>106</v>
      </c>
      <c r="D5413" s="55">
        <v>2026</v>
      </c>
      <c r="E5413" s="55">
        <v>7</v>
      </c>
      <c r="F5413" s="55" t="s">
        <v>173</v>
      </c>
      <c r="G5413" s="55" t="s">
        <v>46</v>
      </c>
      <c r="H5413" s="55" t="s">
        <v>223</v>
      </c>
      <c r="I5413" s="59" t="s">
        <v>42</v>
      </c>
      <c r="J5413" s="60">
        <v>23</v>
      </c>
      <c r="K5413" s="60">
        <f t="shared" si="129"/>
        <v>161</v>
      </c>
      <c r="L5413" s="60">
        <f t="shared" si="140"/>
        <v>161</v>
      </c>
      <c r="M5413" s="55" t="s">
        <v>51</v>
      </c>
      <c r="N5413" s="60">
        <f t="shared" si="139"/>
        <v>161</v>
      </c>
      <c r="O5413" s="54">
        <v>46084</v>
      </c>
      <c r="P5413" s="62">
        <v>1530313</v>
      </c>
      <c r="Q5413" s="75"/>
      <c r="R5413" t="str">
        <f t="shared" si="137"/>
        <v>Fev/26</v>
      </c>
      <c r="S5413" s="75"/>
      <c r="T5413" s="75"/>
      <c r="U5413" s="75"/>
      <c r="V5413" s="75"/>
      <c r="W5413" s="75"/>
      <c r="X5413" s="75"/>
      <c r="Y5413" s="75"/>
      <c r="Z5413" s="75"/>
      <c r="AA5413" s="75"/>
      <c r="AB5413" s="75"/>
      <c r="AC5413" s="75"/>
      <c r="AD5413" s="75"/>
      <c r="AE5413" s="75"/>
      <c r="AF5413" s="75"/>
      <c r="AG5413" s="75"/>
    </row>
    <row r="5414" spans="1:33" ht="15.75" customHeight="1">
      <c r="A5414" s="75"/>
      <c r="B5414" s="54">
        <v>46063</v>
      </c>
      <c r="C5414" s="55" t="s">
        <v>106</v>
      </c>
      <c r="D5414" s="55">
        <v>2026</v>
      </c>
      <c r="E5414" s="55">
        <v>1</v>
      </c>
      <c r="F5414" s="55" t="s">
        <v>1275</v>
      </c>
      <c r="G5414" s="55" t="s">
        <v>46</v>
      </c>
      <c r="H5414" s="55" t="s">
        <v>223</v>
      </c>
      <c r="I5414" s="59" t="s">
        <v>42</v>
      </c>
      <c r="J5414" s="60">
        <v>16</v>
      </c>
      <c r="K5414" s="60">
        <f t="shared" si="129"/>
        <v>16</v>
      </c>
      <c r="L5414" s="60">
        <f t="shared" si="140"/>
        <v>16</v>
      </c>
      <c r="M5414" s="55" t="s">
        <v>51</v>
      </c>
      <c r="N5414" s="60">
        <f t="shared" si="139"/>
        <v>16</v>
      </c>
      <c r="O5414" s="54">
        <v>46084</v>
      </c>
      <c r="P5414" s="62">
        <v>1530313</v>
      </c>
      <c r="Q5414" s="75"/>
      <c r="R5414" t="str">
        <f t="shared" si="137"/>
        <v>Fev/26</v>
      </c>
      <c r="S5414" s="75"/>
      <c r="T5414" s="75"/>
      <c r="U5414" s="75"/>
      <c r="V5414" s="75"/>
      <c r="W5414" s="75"/>
      <c r="X5414" s="75"/>
      <c r="Y5414" s="75"/>
      <c r="Z5414" s="75"/>
      <c r="AA5414" s="75"/>
      <c r="AB5414" s="75"/>
      <c r="AC5414" s="75"/>
      <c r="AD5414" s="75"/>
      <c r="AE5414" s="75"/>
      <c r="AF5414" s="75"/>
      <c r="AG5414" s="75"/>
    </row>
    <row r="5415" spans="1:33" ht="15.75" customHeight="1">
      <c r="A5415" s="75"/>
      <c r="B5415" s="54">
        <v>46063</v>
      </c>
      <c r="C5415" s="55" t="s">
        <v>106</v>
      </c>
      <c r="D5415" s="55">
        <v>2026</v>
      </c>
      <c r="E5415" s="55">
        <v>5</v>
      </c>
      <c r="F5415" s="55" t="s">
        <v>843</v>
      </c>
      <c r="G5415" s="55" t="s">
        <v>40</v>
      </c>
      <c r="H5415" s="55" t="s">
        <v>223</v>
      </c>
      <c r="I5415" s="59" t="s">
        <v>42</v>
      </c>
      <c r="J5415" s="60">
        <v>115</v>
      </c>
      <c r="K5415" s="60">
        <f t="shared" si="129"/>
        <v>575</v>
      </c>
      <c r="L5415" s="60">
        <f t="shared" si="140"/>
        <v>575</v>
      </c>
      <c r="M5415" s="55" t="s">
        <v>51</v>
      </c>
      <c r="N5415" s="60">
        <f t="shared" si="139"/>
        <v>575</v>
      </c>
      <c r="O5415" s="54">
        <v>46084</v>
      </c>
      <c r="P5415" s="62">
        <v>1530313</v>
      </c>
      <c r="Q5415" s="75"/>
      <c r="R5415" t="str">
        <f t="shared" si="137"/>
        <v>Fev/26</v>
      </c>
      <c r="S5415" s="75"/>
      <c r="T5415" s="75"/>
      <c r="U5415" s="75"/>
      <c r="V5415" s="75"/>
      <c r="W5415" s="75"/>
      <c r="X5415" s="75"/>
      <c r="Y5415" s="75"/>
      <c r="Z5415" s="75"/>
      <c r="AA5415" s="75"/>
      <c r="AB5415" s="75"/>
      <c r="AC5415" s="75"/>
      <c r="AD5415" s="75"/>
      <c r="AE5415" s="75"/>
      <c r="AF5415" s="75"/>
      <c r="AG5415" s="75"/>
    </row>
    <row r="5416" spans="1:33" ht="15.75" customHeight="1">
      <c r="A5416" s="75"/>
      <c r="B5416" s="54">
        <v>46063</v>
      </c>
      <c r="C5416" s="55" t="s">
        <v>106</v>
      </c>
      <c r="D5416" s="55">
        <v>2026</v>
      </c>
      <c r="E5416" s="55">
        <v>4</v>
      </c>
      <c r="F5416" s="55" t="s">
        <v>539</v>
      </c>
      <c r="G5416" s="55" t="s">
        <v>53</v>
      </c>
      <c r="H5416" s="55" t="s">
        <v>1383</v>
      </c>
      <c r="I5416" s="55" t="s">
        <v>42</v>
      </c>
      <c r="J5416" s="60">
        <v>9.9</v>
      </c>
      <c r="K5416" s="60">
        <f t="shared" si="129"/>
        <v>39.6</v>
      </c>
      <c r="L5416" s="60">
        <v>0</v>
      </c>
      <c r="M5416" s="55" t="s">
        <v>51</v>
      </c>
      <c r="N5416" s="60">
        <f t="shared" si="139"/>
        <v>39.6</v>
      </c>
      <c r="O5416" s="54">
        <v>46070</v>
      </c>
      <c r="P5416" s="62">
        <v>1432489</v>
      </c>
      <c r="Q5416" s="75"/>
      <c r="R5416" t="str">
        <f t="shared" si="137"/>
        <v>Fev/26</v>
      </c>
      <c r="S5416" s="75"/>
      <c r="T5416" s="75"/>
      <c r="U5416" s="75"/>
      <c r="V5416" s="75"/>
      <c r="W5416" s="75"/>
      <c r="X5416" s="75"/>
      <c r="Y5416" s="75"/>
      <c r="Z5416" s="75"/>
      <c r="AA5416" s="75"/>
      <c r="AB5416" s="75"/>
      <c r="AC5416" s="75"/>
      <c r="AD5416" s="75"/>
      <c r="AE5416" s="75"/>
      <c r="AF5416" s="75"/>
      <c r="AG5416" s="75"/>
    </row>
    <row r="5417" spans="1:33" ht="15.75" customHeight="1">
      <c r="A5417" s="75"/>
      <c r="B5417" s="54">
        <v>46063</v>
      </c>
      <c r="C5417" s="55" t="s">
        <v>106</v>
      </c>
      <c r="D5417" s="55">
        <v>2026</v>
      </c>
      <c r="E5417" s="55">
        <v>4</v>
      </c>
      <c r="F5417" s="55" t="s">
        <v>251</v>
      </c>
      <c r="G5417" s="55" t="s">
        <v>46</v>
      </c>
      <c r="H5417" s="55" t="s">
        <v>1383</v>
      </c>
      <c r="I5417" s="55" t="s">
        <v>42</v>
      </c>
      <c r="J5417" s="60">
        <v>77</v>
      </c>
      <c r="K5417" s="60">
        <f t="shared" si="129"/>
        <v>308</v>
      </c>
      <c r="L5417" s="60">
        <v>0</v>
      </c>
      <c r="M5417" s="55" t="s">
        <v>51</v>
      </c>
      <c r="N5417" s="60">
        <f t="shared" si="139"/>
        <v>308</v>
      </c>
      <c r="O5417" s="54">
        <v>46070</v>
      </c>
      <c r="P5417" s="62">
        <v>1432489</v>
      </c>
      <c r="Q5417" s="75"/>
      <c r="R5417" t="str">
        <f t="shared" si="137"/>
        <v>Fev/26</v>
      </c>
      <c r="S5417" s="75"/>
      <c r="T5417" s="75"/>
      <c r="U5417" s="75"/>
      <c r="V5417" s="75"/>
      <c r="W5417" s="75"/>
      <c r="X5417" s="75"/>
      <c r="Y5417" s="75"/>
      <c r="Z5417" s="75"/>
      <c r="AA5417" s="75"/>
      <c r="AB5417" s="75"/>
      <c r="AC5417" s="75"/>
      <c r="AD5417" s="75"/>
      <c r="AE5417" s="75"/>
      <c r="AF5417" s="75"/>
      <c r="AG5417" s="75"/>
    </row>
    <row r="5418" spans="1:33" ht="15.75" customHeight="1">
      <c r="A5418" s="75"/>
      <c r="B5418" s="54">
        <v>46063</v>
      </c>
      <c r="C5418" s="55" t="s">
        <v>106</v>
      </c>
      <c r="D5418" s="55">
        <v>2026</v>
      </c>
      <c r="E5418" s="55">
        <v>1</v>
      </c>
      <c r="F5418" s="55" t="s">
        <v>1203</v>
      </c>
      <c r="G5418" s="55" t="s">
        <v>53</v>
      </c>
      <c r="H5418" s="55" t="s">
        <v>1383</v>
      </c>
      <c r="I5418" s="55" t="s">
        <v>42</v>
      </c>
      <c r="J5418" s="60">
        <v>69</v>
      </c>
      <c r="K5418" s="60">
        <f t="shared" si="129"/>
        <v>69</v>
      </c>
      <c r="L5418" s="60">
        <v>0</v>
      </c>
      <c r="M5418" s="55" t="s">
        <v>51</v>
      </c>
      <c r="N5418" s="60">
        <f t="shared" si="139"/>
        <v>69</v>
      </c>
      <c r="O5418" s="54">
        <v>46070</v>
      </c>
      <c r="P5418" s="62">
        <v>1432489</v>
      </c>
      <c r="Q5418" s="75"/>
      <c r="R5418" t="str">
        <f t="shared" si="137"/>
        <v>Fev/26</v>
      </c>
      <c r="S5418" s="75"/>
      <c r="T5418" s="75"/>
      <c r="U5418" s="75"/>
      <c r="V5418" s="75"/>
      <c r="W5418" s="75"/>
      <c r="X5418" s="75"/>
      <c r="Y5418" s="75"/>
      <c r="Z5418" s="75"/>
      <c r="AA5418" s="75"/>
      <c r="AB5418" s="75"/>
      <c r="AC5418" s="75"/>
      <c r="AD5418" s="75"/>
      <c r="AE5418" s="75"/>
      <c r="AF5418" s="75"/>
      <c r="AG5418" s="75"/>
    </row>
    <row r="5419" spans="1:33" ht="15.75" customHeight="1">
      <c r="A5419" s="75"/>
      <c r="B5419" s="54">
        <v>46063</v>
      </c>
      <c r="C5419" s="55" t="s">
        <v>106</v>
      </c>
      <c r="D5419" s="55">
        <v>2026</v>
      </c>
      <c r="E5419" s="55">
        <v>1</v>
      </c>
      <c r="F5419" s="55" t="s">
        <v>634</v>
      </c>
      <c r="G5419" s="55" t="s">
        <v>46</v>
      </c>
      <c r="H5419" s="55" t="s">
        <v>195</v>
      </c>
      <c r="I5419" s="55" t="s">
        <v>42</v>
      </c>
      <c r="J5419" s="60">
        <v>303.25</v>
      </c>
      <c r="K5419" s="60">
        <f t="shared" si="129"/>
        <v>303.25</v>
      </c>
      <c r="L5419" s="60">
        <v>0</v>
      </c>
      <c r="M5419" s="55" t="s">
        <v>51</v>
      </c>
      <c r="N5419" s="60">
        <f t="shared" si="139"/>
        <v>303.25</v>
      </c>
      <c r="O5419" s="54"/>
      <c r="P5419" s="62">
        <v>0</v>
      </c>
      <c r="Q5419" s="75"/>
      <c r="R5419" t="str">
        <f t="shared" si="137"/>
        <v>Fev/26</v>
      </c>
      <c r="S5419" s="75"/>
      <c r="T5419" s="75"/>
      <c r="U5419" s="75"/>
      <c r="V5419" s="75"/>
      <c r="W5419" s="75"/>
      <c r="X5419" s="75"/>
      <c r="Y5419" s="75"/>
      <c r="Z5419" s="75"/>
      <c r="AA5419" s="75"/>
      <c r="AB5419" s="75"/>
      <c r="AC5419" s="75"/>
      <c r="AD5419" s="75"/>
      <c r="AE5419" s="75"/>
      <c r="AF5419" s="75"/>
      <c r="AG5419" s="75"/>
    </row>
    <row r="5420" spans="1:33" ht="15.75" customHeight="1">
      <c r="A5420" s="75"/>
      <c r="B5420" s="54">
        <v>46063</v>
      </c>
      <c r="C5420" s="55" t="s">
        <v>106</v>
      </c>
      <c r="D5420" s="55">
        <v>2026</v>
      </c>
      <c r="E5420" s="55">
        <v>7</v>
      </c>
      <c r="F5420" s="58" t="s">
        <v>64</v>
      </c>
      <c r="G5420" s="57" t="s">
        <v>46</v>
      </c>
      <c r="H5420" s="58" t="s">
        <v>65</v>
      </c>
      <c r="I5420" s="59" t="s">
        <v>42</v>
      </c>
      <c r="J5420" s="96">
        <v>32.99</v>
      </c>
      <c r="K5420" s="60">
        <f t="shared" si="129"/>
        <v>230.93</v>
      </c>
      <c r="L5420" s="60">
        <v>0</v>
      </c>
      <c r="M5420" s="55" t="s">
        <v>43</v>
      </c>
      <c r="N5420" s="60">
        <f t="shared" si="139"/>
        <v>230.93</v>
      </c>
      <c r="O5420" s="54">
        <v>46068</v>
      </c>
      <c r="P5420" s="62">
        <v>28977</v>
      </c>
      <c r="Q5420" s="75"/>
      <c r="R5420" t="str">
        <f t="shared" si="137"/>
        <v>Fev/26</v>
      </c>
      <c r="S5420" s="75"/>
      <c r="T5420" s="75"/>
      <c r="U5420" s="75"/>
      <c r="V5420" s="75"/>
      <c r="W5420" s="75"/>
      <c r="X5420" s="75"/>
      <c r="Y5420" s="75"/>
      <c r="Z5420" s="75"/>
      <c r="AA5420" s="75"/>
      <c r="AB5420" s="75"/>
      <c r="AC5420" s="75"/>
      <c r="AD5420" s="75"/>
      <c r="AE5420" s="75"/>
      <c r="AF5420" s="75"/>
      <c r="AG5420" s="75"/>
    </row>
    <row r="5421" spans="1:33" ht="15.75" customHeight="1">
      <c r="A5421" s="75"/>
      <c r="B5421" s="54">
        <v>46063</v>
      </c>
      <c r="C5421" s="55" t="s">
        <v>106</v>
      </c>
      <c r="D5421" s="55">
        <v>2026</v>
      </c>
      <c r="E5421" s="55">
        <v>3</v>
      </c>
      <c r="F5421" s="58" t="s">
        <v>66</v>
      </c>
      <c r="G5421" s="57" t="s">
        <v>46</v>
      </c>
      <c r="H5421" s="58" t="s">
        <v>65</v>
      </c>
      <c r="I5421" s="59" t="s">
        <v>42</v>
      </c>
      <c r="J5421" s="96">
        <v>27.99</v>
      </c>
      <c r="K5421" s="60">
        <f t="shared" si="129"/>
        <v>83.97</v>
      </c>
      <c r="L5421" s="60">
        <v>0</v>
      </c>
      <c r="M5421" s="55" t="s">
        <v>43</v>
      </c>
      <c r="N5421" s="60">
        <f t="shared" si="139"/>
        <v>83.97</v>
      </c>
      <c r="O5421" s="54">
        <v>46068</v>
      </c>
      <c r="P5421" s="62">
        <v>28977</v>
      </c>
      <c r="Q5421" s="75"/>
      <c r="R5421" t="str">
        <f t="shared" si="137"/>
        <v>Fev/26</v>
      </c>
      <c r="S5421" s="75"/>
      <c r="T5421" s="75"/>
      <c r="U5421" s="75"/>
      <c r="V5421" s="75"/>
      <c r="W5421" s="75"/>
      <c r="X5421" s="75"/>
      <c r="Y5421" s="75"/>
      <c r="Z5421" s="75"/>
      <c r="AA5421" s="75"/>
      <c r="AB5421" s="75"/>
      <c r="AC5421" s="75"/>
      <c r="AD5421" s="75"/>
      <c r="AE5421" s="75"/>
      <c r="AF5421" s="75"/>
      <c r="AG5421" s="75"/>
    </row>
    <row r="5422" spans="1:33" ht="15.75" customHeight="1">
      <c r="A5422" s="75"/>
      <c r="B5422" s="54">
        <v>46063</v>
      </c>
      <c r="C5422" s="55" t="s">
        <v>106</v>
      </c>
      <c r="D5422" s="55">
        <v>2026</v>
      </c>
      <c r="E5422" s="55">
        <v>2</v>
      </c>
      <c r="F5422" s="55" t="s">
        <v>1201</v>
      </c>
      <c r="G5422" s="57" t="s">
        <v>46</v>
      </c>
      <c r="H5422" s="58" t="s">
        <v>65</v>
      </c>
      <c r="I5422" s="59" t="s">
        <v>42</v>
      </c>
      <c r="J5422" s="96">
        <v>29.99</v>
      </c>
      <c r="K5422" s="60">
        <f t="shared" si="129"/>
        <v>59.98</v>
      </c>
      <c r="L5422" s="60">
        <v>0</v>
      </c>
      <c r="M5422" s="55" t="s">
        <v>43</v>
      </c>
      <c r="N5422" s="60">
        <f t="shared" si="139"/>
        <v>59.98</v>
      </c>
      <c r="O5422" s="54">
        <v>46068</v>
      </c>
      <c r="P5422" s="62">
        <v>28977</v>
      </c>
      <c r="Q5422" s="75"/>
      <c r="R5422" t="str">
        <f t="shared" si="137"/>
        <v>Fev/26</v>
      </c>
      <c r="S5422" s="75"/>
      <c r="T5422" s="75"/>
      <c r="U5422" s="75"/>
      <c r="V5422" s="75"/>
      <c r="W5422" s="75"/>
      <c r="X5422" s="75"/>
      <c r="Y5422" s="75"/>
      <c r="Z5422" s="75"/>
      <c r="AA5422" s="75"/>
      <c r="AB5422" s="75"/>
      <c r="AC5422" s="75"/>
      <c r="AD5422" s="75"/>
      <c r="AE5422" s="75"/>
      <c r="AF5422" s="75"/>
      <c r="AG5422" s="75"/>
    </row>
    <row r="5423" spans="1:33" ht="15.75" customHeight="1">
      <c r="A5423" s="75"/>
      <c r="B5423" s="54">
        <v>46063</v>
      </c>
      <c r="C5423" s="55" t="s">
        <v>106</v>
      </c>
      <c r="D5423" s="55">
        <v>2026</v>
      </c>
      <c r="E5423" s="55">
        <v>3</v>
      </c>
      <c r="F5423" s="55" t="s">
        <v>680</v>
      </c>
      <c r="G5423" s="55" t="s">
        <v>96</v>
      </c>
      <c r="H5423" s="55" t="s">
        <v>293</v>
      </c>
      <c r="I5423" s="55" t="s">
        <v>42</v>
      </c>
      <c r="J5423" s="60">
        <v>55.9</v>
      </c>
      <c r="K5423" s="60">
        <f t="shared" si="129"/>
        <v>167.7</v>
      </c>
      <c r="L5423" s="60">
        <v>0</v>
      </c>
      <c r="M5423" s="55" t="s">
        <v>43</v>
      </c>
      <c r="N5423" s="60">
        <f t="shared" ref="N5423:N5426" si="141">K5423+L5423</f>
        <v>167.7</v>
      </c>
      <c r="O5423" s="54">
        <v>46063</v>
      </c>
      <c r="P5423" s="62">
        <v>1728</v>
      </c>
      <c r="Q5423" s="75"/>
      <c r="R5423" t="str">
        <f t="shared" si="137"/>
        <v>Fev/26</v>
      </c>
      <c r="S5423" s="75"/>
      <c r="T5423" s="75"/>
      <c r="U5423" s="75"/>
      <c r="V5423" s="75"/>
      <c r="W5423" s="75"/>
      <c r="X5423" s="75"/>
      <c r="Y5423" s="75"/>
      <c r="Z5423" s="75"/>
      <c r="AA5423" s="75"/>
      <c r="AB5423" s="75"/>
      <c r="AC5423" s="75"/>
      <c r="AD5423" s="75"/>
      <c r="AE5423" s="75"/>
      <c r="AF5423" s="75"/>
      <c r="AG5423" s="75"/>
    </row>
    <row r="5424" spans="1:33" ht="15.75" customHeight="1">
      <c r="A5424" s="75"/>
      <c r="B5424" s="54">
        <v>46063</v>
      </c>
      <c r="C5424" s="55" t="s">
        <v>106</v>
      </c>
      <c r="D5424" s="55">
        <v>2026</v>
      </c>
      <c r="E5424" s="55">
        <v>3</v>
      </c>
      <c r="F5424" s="55" t="s">
        <v>588</v>
      </c>
      <c r="G5424" s="55" t="s">
        <v>46</v>
      </c>
      <c r="H5424" s="55" t="s">
        <v>293</v>
      </c>
      <c r="I5424" s="55" t="s">
        <v>42</v>
      </c>
      <c r="J5424" s="60">
        <v>52.5</v>
      </c>
      <c r="K5424" s="60">
        <f t="shared" si="129"/>
        <v>157.5</v>
      </c>
      <c r="L5424" s="60">
        <v>0</v>
      </c>
      <c r="M5424" s="55" t="s">
        <v>43</v>
      </c>
      <c r="N5424" s="60">
        <f t="shared" si="141"/>
        <v>157.5</v>
      </c>
      <c r="O5424" s="54">
        <v>46063</v>
      </c>
      <c r="P5424" s="62">
        <v>1728</v>
      </c>
      <c r="Q5424" s="75"/>
      <c r="R5424" t="str">
        <f t="shared" si="137"/>
        <v>Fev/26</v>
      </c>
      <c r="S5424" s="75"/>
      <c r="T5424" s="75"/>
      <c r="U5424" s="75"/>
      <c r="V5424" s="75"/>
      <c r="W5424" s="75"/>
      <c r="X5424" s="75"/>
      <c r="Y5424" s="75"/>
      <c r="Z5424" s="75"/>
      <c r="AA5424" s="75"/>
      <c r="AB5424" s="75"/>
      <c r="AC5424" s="75"/>
      <c r="AD5424" s="75"/>
      <c r="AE5424" s="75"/>
      <c r="AF5424" s="75"/>
      <c r="AG5424" s="75"/>
    </row>
    <row r="5425" spans="1:33" ht="15.75" customHeight="1">
      <c r="A5425" s="75"/>
      <c r="B5425" s="54">
        <v>46063</v>
      </c>
      <c r="C5425" s="55" t="s">
        <v>106</v>
      </c>
      <c r="D5425" s="55">
        <v>2026</v>
      </c>
      <c r="E5425" s="55">
        <v>2</v>
      </c>
      <c r="F5425" s="55" t="s">
        <v>587</v>
      </c>
      <c r="G5425" s="55" t="s">
        <v>40</v>
      </c>
      <c r="H5425" s="55" t="s">
        <v>293</v>
      </c>
      <c r="I5425" s="55" t="s">
        <v>42</v>
      </c>
      <c r="J5425" s="60">
        <v>72.900000000000006</v>
      </c>
      <c r="K5425" s="60">
        <f t="shared" si="129"/>
        <v>145.80000000000001</v>
      </c>
      <c r="L5425" s="60">
        <v>0</v>
      </c>
      <c r="M5425" s="55" t="s">
        <v>43</v>
      </c>
      <c r="N5425" s="60">
        <f t="shared" si="141"/>
        <v>145.80000000000001</v>
      </c>
      <c r="O5425" s="54">
        <v>46063</v>
      </c>
      <c r="P5425" s="62">
        <v>1728</v>
      </c>
      <c r="Q5425" s="75"/>
      <c r="R5425" t="str">
        <f t="shared" si="137"/>
        <v>Fev/26</v>
      </c>
      <c r="S5425" s="75"/>
      <c r="T5425" s="75"/>
      <c r="U5425" s="75"/>
      <c r="V5425" s="75"/>
      <c r="W5425" s="75"/>
      <c r="X5425" s="75"/>
      <c r="Y5425" s="75"/>
      <c r="Z5425" s="75"/>
      <c r="AA5425" s="75"/>
      <c r="AB5425" s="75"/>
      <c r="AC5425" s="75"/>
      <c r="AD5425" s="75"/>
      <c r="AE5425" s="75"/>
      <c r="AF5425" s="75"/>
      <c r="AG5425" s="75"/>
    </row>
    <row r="5426" spans="1:33" ht="15.75" customHeight="1">
      <c r="A5426" s="75"/>
      <c r="B5426" s="54">
        <v>46063</v>
      </c>
      <c r="C5426" s="55" t="s">
        <v>106</v>
      </c>
      <c r="D5426" s="55">
        <v>2026</v>
      </c>
      <c r="E5426" s="55">
        <v>1</v>
      </c>
      <c r="F5426" s="55" t="s">
        <v>1317</v>
      </c>
      <c r="G5426" s="55" t="s">
        <v>40</v>
      </c>
      <c r="H5426" s="55" t="s">
        <v>293</v>
      </c>
      <c r="I5426" s="55" t="s">
        <v>42</v>
      </c>
      <c r="J5426" s="60">
        <v>24.5</v>
      </c>
      <c r="K5426" s="60">
        <f t="shared" si="129"/>
        <v>24.5</v>
      </c>
      <c r="L5426" s="60">
        <v>0</v>
      </c>
      <c r="M5426" s="55" t="s">
        <v>43</v>
      </c>
      <c r="N5426" s="60">
        <f t="shared" si="141"/>
        <v>24.5</v>
      </c>
      <c r="O5426" s="54">
        <v>46063</v>
      </c>
      <c r="P5426" s="62">
        <v>1728</v>
      </c>
      <c r="Q5426" s="75"/>
      <c r="R5426" t="str">
        <f t="shared" si="137"/>
        <v>Fev/26</v>
      </c>
      <c r="S5426" s="75"/>
      <c r="T5426" s="75"/>
      <c r="U5426" s="75"/>
      <c r="V5426" s="75"/>
      <c r="W5426" s="75"/>
      <c r="X5426" s="75"/>
      <c r="Y5426" s="75"/>
      <c r="Z5426" s="75"/>
      <c r="AA5426" s="75"/>
      <c r="AB5426" s="75"/>
      <c r="AC5426" s="75"/>
      <c r="AD5426" s="75"/>
      <c r="AE5426" s="75"/>
      <c r="AF5426" s="75"/>
      <c r="AG5426" s="75"/>
    </row>
    <row r="5427" spans="1:33" ht="15.75" customHeight="1">
      <c r="A5427" s="75"/>
      <c r="B5427" s="54">
        <v>46064</v>
      </c>
      <c r="C5427" s="55" t="s">
        <v>106</v>
      </c>
      <c r="D5427" s="55">
        <v>2026</v>
      </c>
      <c r="E5427" s="55">
        <v>5</v>
      </c>
      <c r="F5427" s="58" t="s">
        <v>64</v>
      </c>
      <c r="G5427" s="57" t="s">
        <v>46</v>
      </c>
      <c r="H5427" s="58" t="s">
        <v>65</v>
      </c>
      <c r="I5427" s="59" t="s">
        <v>42</v>
      </c>
      <c r="J5427" s="96">
        <v>32.99</v>
      </c>
      <c r="K5427" s="60">
        <f t="shared" si="129"/>
        <v>164.95000000000002</v>
      </c>
      <c r="L5427" s="60">
        <v>0</v>
      </c>
      <c r="M5427" s="55" t="s">
        <v>43</v>
      </c>
      <c r="N5427" s="60">
        <f>K5427</f>
        <v>164.95000000000002</v>
      </c>
      <c r="O5427" s="54">
        <v>46068</v>
      </c>
      <c r="P5427" s="62">
        <v>29045</v>
      </c>
      <c r="Q5427" s="75"/>
      <c r="R5427" t="str">
        <f t="shared" si="137"/>
        <v>Fev/26</v>
      </c>
      <c r="S5427" s="75"/>
      <c r="T5427" s="75"/>
      <c r="U5427" s="75"/>
      <c r="V5427" s="75"/>
      <c r="W5427" s="75"/>
      <c r="X5427" s="75"/>
      <c r="Y5427" s="75"/>
      <c r="Z5427" s="75"/>
      <c r="AA5427" s="75"/>
      <c r="AB5427" s="75"/>
      <c r="AC5427" s="75"/>
      <c r="AD5427" s="75"/>
      <c r="AE5427" s="75"/>
      <c r="AF5427" s="75"/>
      <c r="AG5427" s="75"/>
    </row>
    <row r="5428" spans="1:33" ht="15.75" customHeight="1">
      <c r="A5428" s="75"/>
      <c r="B5428" s="54">
        <v>46065</v>
      </c>
      <c r="C5428" s="55" t="s">
        <v>106</v>
      </c>
      <c r="D5428" s="55">
        <v>2026</v>
      </c>
      <c r="E5428" s="55">
        <v>2</v>
      </c>
      <c r="F5428" s="55" t="s">
        <v>660</v>
      </c>
      <c r="G5428" s="55" t="s">
        <v>46</v>
      </c>
      <c r="H5428" s="55" t="s">
        <v>195</v>
      </c>
      <c r="I5428" s="55" t="s">
        <v>42</v>
      </c>
      <c r="J5428" s="60">
        <v>231.6</v>
      </c>
      <c r="K5428" s="60">
        <f t="shared" si="129"/>
        <v>463.2</v>
      </c>
      <c r="L5428" s="60">
        <v>0</v>
      </c>
      <c r="M5428" s="55" t="s">
        <v>51</v>
      </c>
      <c r="N5428" s="60">
        <f t="shared" ref="N5428:N5431" si="142">K5428+L5428</f>
        <v>463.2</v>
      </c>
      <c r="O5428" s="54">
        <v>46078</v>
      </c>
      <c r="P5428" s="62">
        <v>334958</v>
      </c>
      <c r="Q5428" s="75"/>
      <c r="R5428" t="str">
        <f t="shared" si="137"/>
        <v>Fev/26</v>
      </c>
      <c r="S5428" s="75"/>
      <c r="T5428" s="75"/>
      <c r="U5428" s="75"/>
      <c r="V5428" s="75"/>
      <c r="W5428" s="75"/>
      <c r="X5428" s="75"/>
      <c r="Y5428" s="75"/>
      <c r="Z5428" s="75"/>
      <c r="AA5428" s="75"/>
      <c r="AB5428" s="75"/>
      <c r="AC5428" s="75"/>
      <c r="AD5428" s="75"/>
      <c r="AE5428" s="75"/>
      <c r="AF5428" s="75"/>
      <c r="AG5428" s="75"/>
    </row>
    <row r="5429" spans="1:33" ht="15.75" customHeight="1">
      <c r="A5429" s="75"/>
      <c r="B5429" s="54">
        <v>46065</v>
      </c>
      <c r="C5429" s="55" t="s">
        <v>106</v>
      </c>
      <c r="D5429" s="55">
        <v>2026</v>
      </c>
      <c r="E5429" s="55">
        <v>2</v>
      </c>
      <c r="F5429" s="55" t="s">
        <v>914</v>
      </c>
      <c r="G5429" s="55" t="s">
        <v>46</v>
      </c>
      <c r="H5429" s="55" t="s">
        <v>790</v>
      </c>
      <c r="I5429" s="55" t="s">
        <v>42</v>
      </c>
      <c r="J5429" s="60">
        <v>24.74</v>
      </c>
      <c r="K5429" s="60">
        <f t="shared" si="129"/>
        <v>49.48</v>
      </c>
      <c r="L5429" s="60">
        <v>0</v>
      </c>
      <c r="M5429" s="55" t="s">
        <v>51</v>
      </c>
      <c r="N5429" s="60">
        <f t="shared" si="142"/>
        <v>49.48</v>
      </c>
      <c r="O5429" s="54">
        <v>46079</v>
      </c>
      <c r="P5429" s="62">
        <v>1571224</v>
      </c>
      <c r="Q5429" s="75"/>
      <c r="R5429" t="str">
        <f t="shared" si="137"/>
        <v>Fev/26</v>
      </c>
      <c r="S5429" s="75"/>
      <c r="T5429" s="75"/>
      <c r="U5429" s="75"/>
      <c r="V5429" s="75"/>
      <c r="W5429" s="75"/>
      <c r="X5429" s="75"/>
      <c r="Y5429" s="75"/>
      <c r="Z5429" s="75"/>
      <c r="AA5429" s="75"/>
      <c r="AB5429" s="75"/>
      <c r="AC5429" s="75"/>
      <c r="AD5429" s="75"/>
      <c r="AE5429" s="75"/>
      <c r="AF5429" s="75"/>
      <c r="AG5429" s="75"/>
    </row>
    <row r="5430" spans="1:33" ht="15.75" customHeight="1">
      <c r="A5430" s="75"/>
      <c r="B5430" s="54">
        <v>46065</v>
      </c>
      <c r="C5430" s="55" t="s">
        <v>106</v>
      </c>
      <c r="D5430" s="55">
        <v>2026</v>
      </c>
      <c r="E5430" s="55">
        <v>1</v>
      </c>
      <c r="F5430" s="55" t="s">
        <v>1397</v>
      </c>
      <c r="G5430" s="55" t="s">
        <v>46</v>
      </c>
      <c r="H5430" s="55" t="s">
        <v>790</v>
      </c>
      <c r="I5430" s="55" t="s">
        <v>42</v>
      </c>
      <c r="J5430" s="60">
        <v>21.87</v>
      </c>
      <c r="K5430" s="60">
        <f t="shared" si="129"/>
        <v>21.87</v>
      </c>
      <c r="L5430" s="60">
        <v>0</v>
      </c>
      <c r="M5430" s="55" t="s">
        <v>51</v>
      </c>
      <c r="N5430" s="60">
        <f t="shared" si="142"/>
        <v>21.87</v>
      </c>
      <c r="O5430" s="54">
        <v>46079</v>
      </c>
      <c r="P5430" s="62">
        <v>1571224</v>
      </c>
      <c r="Q5430" s="75"/>
      <c r="R5430" t="str">
        <f t="shared" si="137"/>
        <v>Fev/26</v>
      </c>
      <c r="S5430" s="75"/>
      <c r="T5430" s="75"/>
      <c r="U5430" s="75"/>
      <c r="V5430" s="75"/>
      <c r="W5430" s="75"/>
      <c r="X5430" s="75"/>
      <c r="Y5430" s="75"/>
      <c r="Z5430" s="75"/>
      <c r="AA5430" s="75"/>
      <c r="AB5430" s="75"/>
      <c r="AC5430" s="75"/>
      <c r="AD5430" s="75"/>
      <c r="AE5430" s="75"/>
      <c r="AF5430" s="75"/>
      <c r="AG5430" s="75"/>
    </row>
    <row r="5431" spans="1:33" ht="15.75" customHeight="1">
      <c r="A5431" s="75"/>
      <c r="B5431" s="54">
        <v>46065</v>
      </c>
      <c r="C5431" s="55" t="s">
        <v>106</v>
      </c>
      <c r="D5431" s="55">
        <v>2026</v>
      </c>
      <c r="E5431" s="55">
        <v>10</v>
      </c>
      <c r="F5431" s="55" t="s">
        <v>1398</v>
      </c>
      <c r="G5431" s="55" t="s">
        <v>46</v>
      </c>
      <c r="H5431" s="55" t="s">
        <v>790</v>
      </c>
      <c r="I5431" s="55" t="s">
        <v>42</v>
      </c>
      <c r="J5431" s="60">
        <v>223.33</v>
      </c>
      <c r="K5431" s="60">
        <f t="shared" si="129"/>
        <v>2233.3000000000002</v>
      </c>
      <c r="L5431" s="60">
        <v>0</v>
      </c>
      <c r="M5431" s="55" t="s">
        <v>51</v>
      </c>
      <c r="N5431" s="60">
        <f t="shared" si="142"/>
        <v>2233.3000000000002</v>
      </c>
      <c r="O5431" s="54">
        <v>46079</v>
      </c>
      <c r="P5431" s="62">
        <v>1571224</v>
      </c>
      <c r="Q5431" s="75"/>
      <c r="R5431" t="str">
        <f t="shared" si="137"/>
        <v>Fev/26</v>
      </c>
      <c r="S5431" s="75"/>
      <c r="T5431" s="75"/>
      <c r="U5431" s="75"/>
      <c r="V5431" s="75"/>
      <c r="W5431" s="75"/>
      <c r="X5431" s="75"/>
      <c r="Y5431" s="75"/>
      <c r="Z5431" s="75"/>
      <c r="AA5431" s="75"/>
      <c r="AB5431" s="75"/>
      <c r="AC5431" s="75"/>
      <c r="AD5431" s="75"/>
      <c r="AE5431" s="75"/>
      <c r="AF5431" s="75"/>
      <c r="AG5431" s="75"/>
    </row>
    <row r="5432" spans="1:33" ht="15.75" customHeight="1">
      <c r="A5432" s="75"/>
      <c r="B5432" s="54">
        <v>46065</v>
      </c>
      <c r="C5432" s="55" t="s">
        <v>106</v>
      </c>
      <c r="D5432" s="55">
        <v>2026</v>
      </c>
      <c r="E5432" s="55">
        <v>5</v>
      </c>
      <c r="F5432" s="58" t="s">
        <v>64</v>
      </c>
      <c r="G5432" s="57" t="s">
        <v>46</v>
      </c>
      <c r="H5432" s="58" t="s">
        <v>65</v>
      </c>
      <c r="I5432" s="59" t="s">
        <v>42</v>
      </c>
      <c r="J5432" s="96">
        <v>32.99</v>
      </c>
      <c r="K5432" s="60">
        <f t="shared" si="129"/>
        <v>164.95000000000002</v>
      </c>
      <c r="L5432" s="60">
        <v>0</v>
      </c>
      <c r="M5432" s="55" t="s">
        <v>43</v>
      </c>
      <c r="N5432" s="60">
        <f t="shared" ref="N5432:N5441" si="143">K5432</f>
        <v>164.95000000000002</v>
      </c>
      <c r="O5432" s="54">
        <v>46081</v>
      </c>
      <c r="P5432" s="62">
        <v>29071</v>
      </c>
      <c r="Q5432" s="75"/>
      <c r="R5432" t="str">
        <f t="shared" si="137"/>
        <v>Fev/26</v>
      </c>
      <c r="S5432" s="75"/>
      <c r="T5432" s="75"/>
      <c r="U5432" s="75"/>
      <c r="V5432" s="75"/>
      <c r="W5432" s="75"/>
      <c r="X5432" s="75"/>
      <c r="Y5432" s="75"/>
      <c r="Z5432" s="75"/>
      <c r="AA5432" s="75"/>
      <c r="AB5432" s="75"/>
      <c r="AC5432" s="75"/>
      <c r="AD5432" s="75"/>
      <c r="AE5432" s="75"/>
      <c r="AF5432" s="75"/>
      <c r="AG5432" s="75"/>
    </row>
    <row r="5433" spans="1:33" ht="15.75" customHeight="1">
      <c r="A5433" s="75"/>
      <c r="B5433" s="54">
        <v>46065</v>
      </c>
      <c r="C5433" s="55" t="s">
        <v>106</v>
      </c>
      <c r="D5433" s="55">
        <v>2026</v>
      </c>
      <c r="E5433" s="55">
        <v>2</v>
      </c>
      <c r="F5433" s="58" t="s">
        <v>66</v>
      </c>
      <c r="G5433" s="57" t="s">
        <v>46</v>
      </c>
      <c r="H5433" s="58" t="s">
        <v>65</v>
      </c>
      <c r="I5433" s="59" t="s">
        <v>42</v>
      </c>
      <c r="J5433" s="96">
        <v>27.99</v>
      </c>
      <c r="K5433" s="60">
        <f t="shared" si="129"/>
        <v>55.98</v>
      </c>
      <c r="L5433" s="60">
        <v>0</v>
      </c>
      <c r="M5433" s="55" t="s">
        <v>43</v>
      </c>
      <c r="N5433" s="60">
        <f t="shared" si="143"/>
        <v>55.98</v>
      </c>
      <c r="O5433" s="54">
        <v>46081</v>
      </c>
      <c r="P5433" s="62">
        <v>29071</v>
      </c>
      <c r="Q5433" s="75"/>
      <c r="R5433" t="str">
        <f t="shared" si="137"/>
        <v>Fev/26</v>
      </c>
      <c r="S5433" s="75"/>
      <c r="T5433" s="75"/>
      <c r="U5433" s="75"/>
      <c r="V5433" s="75"/>
      <c r="W5433" s="75"/>
      <c r="X5433" s="75"/>
      <c r="Y5433" s="75"/>
      <c r="Z5433" s="75"/>
      <c r="AA5433" s="75"/>
      <c r="AB5433" s="75"/>
      <c r="AC5433" s="75"/>
      <c r="AD5433" s="75"/>
      <c r="AE5433" s="75"/>
      <c r="AF5433" s="75"/>
      <c r="AG5433" s="75"/>
    </row>
    <row r="5434" spans="1:33" ht="15.75" customHeight="1">
      <c r="A5434" s="75"/>
      <c r="B5434" s="54">
        <v>46065</v>
      </c>
      <c r="C5434" s="55" t="s">
        <v>106</v>
      </c>
      <c r="D5434" s="55">
        <v>2026</v>
      </c>
      <c r="E5434" s="55">
        <v>2</v>
      </c>
      <c r="F5434" s="55" t="s">
        <v>1036</v>
      </c>
      <c r="G5434" s="57" t="s">
        <v>46</v>
      </c>
      <c r="H5434" s="58" t="s">
        <v>65</v>
      </c>
      <c r="I5434" s="59" t="s">
        <v>42</v>
      </c>
      <c r="J5434" s="60">
        <v>35.99</v>
      </c>
      <c r="K5434" s="60">
        <f t="shared" si="129"/>
        <v>71.98</v>
      </c>
      <c r="L5434" s="60">
        <v>0</v>
      </c>
      <c r="M5434" s="55" t="s">
        <v>43</v>
      </c>
      <c r="N5434" s="60">
        <f t="shared" si="143"/>
        <v>71.98</v>
      </c>
      <c r="O5434" s="54">
        <v>46081</v>
      </c>
      <c r="P5434" s="62">
        <v>29071</v>
      </c>
      <c r="Q5434" s="75"/>
      <c r="R5434" t="str">
        <f t="shared" si="137"/>
        <v>Fev/26</v>
      </c>
      <c r="S5434" s="75"/>
      <c r="T5434" s="75"/>
      <c r="U5434" s="75"/>
      <c r="V5434" s="75"/>
      <c r="W5434" s="75"/>
      <c r="X5434" s="75"/>
      <c r="Y5434" s="75"/>
      <c r="Z5434" s="75"/>
      <c r="AA5434" s="75"/>
      <c r="AB5434" s="75"/>
      <c r="AC5434" s="75"/>
      <c r="AD5434" s="75"/>
      <c r="AE5434" s="75"/>
      <c r="AF5434" s="75"/>
      <c r="AG5434" s="75"/>
    </row>
    <row r="5435" spans="1:33" ht="15.75" customHeight="1">
      <c r="A5435" s="75"/>
      <c r="B5435" s="54">
        <v>46066</v>
      </c>
      <c r="C5435" s="55" t="s">
        <v>106</v>
      </c>
      <c r="D5435" s="55">
        <v>2026</v>
      </c>
      <c r="E5435" s="55">
        <v>1</v>
      </c>
      <c r="F5435" s="55" t="s">
        <v>811</v>
      </c>
      <c r="G5435" s="55" t="s">
        <v>108</v>
      </c>
      <c r="H5435" s="55" t="s">
        <v>812</v>
      </c>
      <c r="I5435" s="55" t="s">
        <v>42</v>
      </c>
      <c r="J5435" s="60">
        <v>800</v>
      </c>
      <c r="K5435" s="60">
        <f t="shared" si="129"/>
        <v>800</v>
      </c>
      <c r="L5435" s="60">
        <v>0</v>
      </c>
      <c r="M5435" s="55" t="s">
        <v>43</v>
      </c>
      <c r="N5435" s="60">
        <f t="shared" si="143"/>
        <v>800</v>
      </c>
      <c r="O5435" s="54">
        <v>46066</v>
      </c>
      <c r="P5435" s="62">
        <v>0</v>
      </c>
      <c r="Q5435" s="75"/>
      <c r="R5435" t="str">
        <f t="shared" si="137"/>
        <v>Fev/26</v>
      </c>
      <c r="S5435" s="75"/>
      <c r="T5435" s="75"/>
      <c r="U5435" s="75"/>
      <c r="V5435" s="75"/>
      <c r="W5435" s="75"/>
      <c r="X5435" s="75"/>
      <c r="Y5435" s="75"/>
      <c r="Z5435" s="75"/>
      <c r="AA5435" s="75"/>
      <c r="AB5435" s="75"/>
      <c r="AC5435" s="75"/>
      <c r="AD5435" s="75"/>
      <c r="AE5435" s="75"/>
      <c r="AF5435" s="75"/>
      <c r="AG5435" s="75"/>
    </row>
    <row r="5436" spans="1:33" ht="15.75" customHeight="1">
      <c r="A5436" s="75"/>
      <c r="B5436" s="54">
        <v>46066</v>
      </c>
      <c r="C5436" s="55" t="s">
        <v>106</v>
      </c>
      <c r="D5436" s="55">
        <v>2026</v>
      </c>
      <c r="E5436" s="55">
        <v>15</v>
      </c>
      <c r="F5436" s="55" t="s">
        <v>81</v>
      </c>
      <c r="G5436" s="55" t="s">
        <v>77</v>
      </c>
      <c r="H5436" s="55" t="s">
        <v>78</v>
      </c>
      <c r="I5436" s="55" t="s">
        <v>42</v>
      </c>
      <c r="J5436" s="60">
        <v>510</v>
      </c>
      <c r="K5436" s="60">
        <f t="shared" si="129"/>
        <v>7650</v>
      </c>
      <c r="L5436" s="60">
        <v>0</v>
      </c>
      <c r="M5436" s="55" t="s">
        <v>43</v>
      </c>
      <c r="N5436" s="60">
        <f t="shared" si="143"/>
        <v>7650</v>
      </c>
      <c r="O5436" s="54">
        <v>46071</v>
      </c>
      <c r="P5436" s="62">
        <v>3135</v>
      </c>
      <c r="Q5436" s="75"/>
      <c r="R5436" t="str">
        <f t="shared" si="137"/>
        <v>Fev/26</v>
      </c>
      <c r="S5436" s="75"/>
      <c r="T5436" s="75"/>
      <c r="U5436" s="75"/>
      <c r="V5436" s="75"/>
      <c r="W5436" s="75"/>
      <c r="X5436" s="75"/>
      <c r="Y5436" s="75"/>
      <c r="Z5436" s="75"/>
      <c r="AA5436" s="75"/>
      <c r="AB5436" s="75"/>
      <c r="AC5436" s="75"/>
      <c r="AD5436" s="75"/>
      <c r="AE5436" s="75"/>
      <c r="AF5436" s="75"/>
      <c r="AG5436" s="75"/>
    </row>
    <row r="5437" spans="1:33" ht="15.75" customHeight="1">
      <c r="A5437" s="75"/>
      <c r="B5437" s="54">
        <v>46066</v>
      </c>
      <c r="C5437" s="55" t="s">
        <v>106</v>
      </c>
      <c r="D5437" s="55">
        <v>2026</v>
      </c>
      <c r="E5437" s="55">
        <v>1</v>
      </c>
      <c r="F5437" s="55" t="s">
        <v>75</v>
      </c>
      <c r="G5437" s="55" t="s">
        <v>77</v>
      </c>
      <c r="H5437" s="55" t="s">
        <v>78</v>
      </c>
      <c r="I5437" s="55" t="s">
        <v>42</v>
      </c>
      <c r="J5437" s="60">
        <v>435</v>
      </c>
      <c r="K5437" s="60">
        <f t="shared" si="129"/>
        <v>435</v>
      </c>
      <c r="L5437" s="60">
        <v>0</v>
      </c>
      <c r="M5437" s="55" t="s">
        <v>43</v>
      </c>
      <c r="N5437" s="60">
        <f t="shared" si="143"/>
        <v>435</v>
      </c>
      <c r="O5437" s="54"/>
      <c r="P5437" s="62">
        <v>3135</v>
      </c>
      <c r="Q5437" s="75"/>
      <c r="R5437" t="str">
        <f t="shared" si="137"/>
        <v>Fev/26</v>
      </c>
      <c r="S5437" s="75"/>
      <c r="T5437" s="75"/>
      <c r="U5437" s="75"/>
      <c r="V5437" s="75"/>
      <c r="W5437" s="75"/>
      <c r="X5437" s="75"/>
      <c r="Y5437" s="75"/>
      <c r="Z5437" s="75"/>
      <c r="AA5437" s="75"/>
      <c r="AB5437" s="75"/>
      <c r="AC5437" s="75"/>
      <c r="AD5437" s="75"/>
      <c r="AE5437" s="75"/>
      <c r="AF5437" s="75"/>
      <c r="AG5437" s="75"/>
    </row>
    <row r="5438" spans="1:33" ht="15.75" customHeight="1">
      <c r="A5438" s="75"/>
      <c r="B5438" s="54">
        <v>46066</v>
      </c>
      <c r="C5438" s="55" t="s">
        <v>106</v>
      </c>
      <c r="D5438" s="55">
        <v>2026</v>
      </c>
      <c r="E5438" s="55">
        <v>7</v>
      </c>
      <c r="F5438" s="58" t="s">
        <v>64</v>
      </c>
      <c r="G5438" s="57" t="s">
        <v>46</v>
      </c>
      <c r="H5438" s="58" t="s">
        <v>65</v>
      </c>
      <c r="I5438" s="59" t="s">
        <v>42</v>
      </c>
      <c r="J5438" s="96">
        <v>32.99</v>
      </c>
      <c r="K5438" s="60">
        <f t="shared" si="129"/>
        <v>230.93</v>
      </c>
      <c r="L5438" s="60">
        <v>0</v>
      </c>
      <c r="M5438" s="55" t="s">
        <v>43</v>
      </c>
      <c r="N5438" s="60">
        <f t="shared" si="143"/>
        <v>230.93</v>
      </c>
      <c r="O5438" s="54">
        <v>46081</v>
      </c>
      <c r="P5438" s="62">
        <v>29116</v>
      </c>
      <c r="Q5438" s="75"/>
      <c r="R5438" t="str">
        <f t="shared" si="137"/>
        <v>Fev/26</v>
      </c>
      <c r="S5438" s="75"/>
      <c r="T5438" s="75"/>
      <c r="U5438" s="75"/>
      <c r="V5438" s="75"/>
      <c r="W5438" s="75"/>
      <c r="X5438" s="75"/>
      <c r="Y5438" s="75"/>
      <c r="Z5438" s="75"/>
      <c r="AA5438" s="75"/>
      <c r="AB5438" s="75"/>
      <c r="AC5438" s="75"/>
      <c r="AD5438" s="75"/>
      <c r="AE5438" s="75"/>
      <c r="AF5438" s="75"/>
      <c r="AG5438" s="75"/>
    </row>
    <row r="5439" spans="1:33" ht="15.75" customHeight="1">
      <c r="A5439" s="75"/>
      <c r="B5439" s="54">
        <v>46066</v>
      </c>
      <c r="C5439" s="55" t="s">
        <v>106</v>
      </c>
      <c r="D5439" s="55">
        <v>2026</v>
      </c>
      <c r="E5439" s="55">
        <v>3</v>
      </c>
      <c r="F5439" s="58" t="s">
        <v>66</v>
      </c>
      <c r="G5439" s="57" t="s">
        <v>46</v>
      </c>
      <c r="H5439" s="58" t="s">
        <v>65</v>
      </c>
      <c r="I5439" s="59" t="s">
        <v>42</v>
      </c>
      <c r="J5439" s="96">
        <v>27.99</v>
      </c>
      <c r="K5439" s="60">
        <f t="shared" si="129"/>
        <v>83.97</v>
      </c>
      <c r="L5439" s="60">
        <v>0</v>
      </c>
      <c r="M5439" s="55" t="s">
        <v>43</v>
      </c>
      <c r="N5439" s="60">
        <f t="shared" si="143"/>
        <v>83.97</v>
      </c>
      <c r="O5439" s="54">
        <v>46081</v>
      </c>
      <c r="P5439" s="62">
        <v>29116</v>
      </c>
      <c r="Q5439" s="75"/>
      <c r="R5439" t="str">
        <f t="shared" si="137"/>
        <v>Fev/26</v>
      </c>
      <c r="S5439" s="75"/>
      <c r="T5439" s="75"/>
      <c r="U5439" s="75"/>
      <c r="V5439" s="75"/>
      <c r="W5439" s="75"/>
      <c r="X5439" s="75"/>
      <c r="Y5439" s="75"/>
      <c r="Z5439" s="75"/>
      <c r="AA5439" s="75"/>
      <c r="AB5439" s="75"/>
      <c r="AC5439" s="75"/>
      <c r="AD5439" s="75"/>
      <c r="AE5439" s="75"/>
      <c r="AF5439" s="75"/>
      <c r="AG5439" s="75"/>
    </row>
    <row r="5440" spans="1:33" ht="15.75" customHeight="1">
      <c r="A5440" s="75"/>
      <c r="B5440" s="54">
        <v>46066</v>
      </c>
      <c r="C5440" s="55" t="s">
        <v>106</v>
      </c>
      <c r="D5440" s="55">
        <v>2026</v>
      </c>
      <c r="E5440" s="55">
        <v>2</v>
      </c>
      <c r="F5440" s="55" t="s">
        <v>1201</v>
      </c>
      <c r="G5440" s="57" t="s">
        <v>46</v>
      </c>
      <c r="H5440" s="58" t="s">
        <v>65</v>
      </c>
      <c r="I5440" s="59" t="s">
        <v>42</v>
      </c>
      <c r="J5440" s="60">
        <v>29.99</v>
      </c>
      <c r="K5440" s="60">
        <f t="shared" si="129"/>
        <v>59.98</v>
      </c>
      <c r="L5440" s="60">
        <v>0</v>
      </c>
      <c r="M5440" s="55" t="s">
        <v>43</v>
      </c>
      <c r="N5440" s="60">
        <f t="shared" si="143"/>
        <v>59.98</v>
      </c>
      <c r="O5440" s="54">
        <v>46081</v>
      </c>
      <c r="P5440" s="62">
        <v>29116</v>
      </c>
      <c r="Q5440" s="75"/>
      <c r="R5440" t="str">
        <f t="shared" si="137"/>
        <v>Fev/26</v>
      </c>
      <c r="S5440" s="75"/>
      <c r="T5440" s="75"/>
      <c r="U5440" s="75"/>
      <c r="V5440" s="75"/>
      <c r="W5440" s="75"/>
      <c r="X5440" s="75"/>
      <c r="Y5440" s="75"/>
      <c r="Z5440" s="75"/>
      <c r="AA5440" s="75"/>
      <c r="AB5440" s="75"/>
      <c r="AC5440" s="75"/>
      <c r="AD5440" s="75"/>
      <c r="AE5440" s="75"/>
      <c r="AF5440" s="75"/>
      <c r="AG5440" s="75"/>
    </row>
    <row r="5441" spans="1:33" ht="15.75" customHeight="1">
      <c r="A5441" s="75"/>
      <c r="B5441" s="54">
        <v>46066</v>
      </c>
      <c r="C5441" s="55" t="s">
        <v>106</v>
      </c>
      <c r="D5441" s="55">
        <v>2026</v>
      </c>
      <c r="E5441" s="55">
        <v>1</v>
      </c>
      <c r="F5441" s="55" t="s">
        <v>1036</v>
      </c>
      <c r="G5441" s="57" t="s">
        <v>46</v>
      </c>
      <c r="H5441" s="58" t="s">
        <v>65</v>
      </c>
      <c r="I5441" s="59" t="s">
        <v>42</v>
      </c>
      <c r="J5441" s="60">
        <v>35.99</v>
      </c>
      <c r="K5441" s="60">
        <f t="shared" si="129"/>
        <v>35.99</v>
      </c>
      <c r="L5441" s="60">
        <v>0</v>
      </c>
      <c r="M5441" s="55" t="s">
        <v>43</v>
      </c>
      <c r="N5441" s="60">
        <f t="shared" si="143"/>
        <v>35.99</v>
      </c>
      <c r="O5441" s="54">
        <v>46081</v>
      </c>
      <c r="P5441" s="62">
        <v>29116</v>
      </c>
      <c r="Q5441" s="75"/>
      <c r="R5441" t="str">
        <f t="shared" si="137"/>
        <v>Fev/26</v>
      </c>
      <c r="S5441" s="75"/>
      <c r="T5441" s="75"/>
      <c r="U5441" s="75"/>
      <c r="V5441" s="75"/>
      <c r="W5441" s="75"/>
      <c r="X5441" s="75"/>
      <c r="Y5441" s="75"/>
      <c r="Z5441" s="75"/>
      <c r="AA5441" s="75"/>
      <c r="AB5441" s="75"/>
      <c r="AC5441" s="75"/>
      <c r="AD5441" s="75"/>
      <c r="AE5441" s="75"/>
      <c r="AF5441" s="75"/>
      <c r="AG5441" s="75"/>
    </row>
    <row r="5442" spans="1:33" ht="15.75" customHeight="1">
      <c r="A5442" s="75"/>
      <c r="B5442" s="54">
        <v>46066</v>
      </c>
      <c r="C5442" s="55" t="s">
        <v>106</v>
      </c>
      <c r="D5442" s="55">
        <v>2026</v>
      </c>
      <c r="E5442" s="55">
        <v>1</v>
      </c>
      <c r="F5442" s="55" t="s">
        <v>1399</v>
      </c>
      <c r="G5442" s="55" t="s">
        <v>61</v>
      </c>
      <c r="H5442" s="55" t="s">
        <v>342</v>
      </c>
      <c r="I5442" s="55" t="s">
        <v>42</v>
      </c>
      <c r="J5442" s="60">
        <v>96</v>
      </c>
      <c r="K5442" s="60">
        <f t="shared" si="129"/>
        <v>96</v>
      </c>
      <c r="L5442" s="60">
        <v>0</v>
      </c>
      <c r="M5442" s="55" t="s">
        <v>43</v>
      </c>
      <c r="N5442" s="60">
        <f t="shared" ref="N5442:N5443" si="144">K5442+L5442</f>
        <v>96</v>
      </c>
      <c r="O5442" s="54">
        <v>46066</v>
      </c>
      <c r="P5442" s="62">
        <v>0</v>
      </c>
      <c r="Q5442" s="75"/>
      <c r="R5442" t="str">
        <f t="shared" si="137"/>
        <v>Fev/26</v>
      </c>
      <c r="S5442" s="75"/>
      <c r="T5442" s="75"/>
      <c r="U5442" s="75"/>
      <c r="V5442" s="75"/>
      <c r="W5442" s="75"/>
      <c r="X5442" s="75"/>
      <c r="Y5442" s="75"/>
      <c r="Z5442" s="75"/>
      <c r="AA5442" s="75"/>
      <c r="AB5442" s="75"/>
      <c r="AC5442" s="75"/>
      <c r="AD5442" s="75"/>
      <c r="AE5442" s="75"/>
      <c r="AF5442" s="75"/>
      <c r="AG5442" s="75"/>
    </row>
    <row r="5443" spans="1:33" ht="15.75" customHeight="1">
      <c r="A5443" s="75"/>
      <c r="B5443" s="54">
        <v>46066</v>
      </c>
      <c r="C5443" s="55" t="s">
        <v>106</v>
      </c>
      <c r="D5443" s="55">
        <v>2026</v>
      </c>
      <c r="E5443" s="55">
        <v>1</v>
      </c>
      <c r="F5443" s="55" t="s">
        <v>1400</v>
      </c>
      <c r="G5443" s="55" t="s">
        <v>61</v>
      </c>
      <c r="H5443" s="55" t="s">
        <v>128</v>
      </c>
      <c r="I5443" s="55" t="s">
        <v>42</v>
      </c>
      <c r="J5443" s="60">
        <v>111.1</v>
      </c>
      <c r="K5443" s="60">
        <f t="shared" si="129"/>
        <v>111.1</v>
      </c>
      <c r="L5443" s="60">
        <v>0</v>
      </c>
      <c r="M5443" s="55" t="s">
        <v>43</v>
      </c>
      <c r="N5443" s="60">
        <f t="shared" si="144"/>
        <v>111.1</v>
      </c>
      <c r="O5443" s="54">
        <v>46066</v>
      </c>
      <c r="P5443" s="62">
        <v>0</v>
      </c>
      <c r="Q5443" s="75"/>
      <c r="R5443" t="str">
        <f t="shared" ref="R5443:R5506" si="145">IF(B5443="","",PROPER(TEXT(B5443,"mmm/aa")))</f>
        <v>Fev/26</v>
      </c>
      <c r="S5443" s="75"/>
      <c r="T5443" s="75"/>
      <c r="U5443" s="75"/>
      <c r="V5443" s="75"/>
      <c r="W5443" s="75"/>
      <c r="X5443" s="75"/>
      <c r="Y5443" s="75"/>
      <c r="Z5443" s="75"/>
      <c r="AA5443" s="75"/>
      <c r="AB5443" s="75"/>
      <c r="AC5443" s="75"/>
      <c r="AD5443" s="75"/>
      <c r="AE5443" s="75"/>
      <c r="AF5443" s="75"/>
      <c r="AG5443" s="75"/>
    </row>
    <row r="5444" spans="1:33" ht="15.75" customHeight="1">
      <c r="A5444" s="75"/>
      <c r="B5444" s="54">
        <v>46066</v>
      </c>
      <c r="C5444" s="55" t="s">
        <v>106</v>
      </c>
      <c r="D5444" s="55">
        <v>2026</v>
      </c>
      <c r="E5444" s="55">
        <v>10</v>
      </c>
      <c r="F5444" s="55" t="s">
        <v>391</v>
      </c>
      <c r="G5444" s="55" t="s">
        <v>46</v>
      </c>
      <c r="H5444" s="55" t="s">
        <v>1337</v>
      </c>
      <c r="I5444" s="55" t="s">
        <v>42</v>
      </c>
      <c r="J5444" s="60">
        <v>1.2</v>
      </c>
      <c r="K5444" s="60">
        <f t="shared" si="129"/>
        <v>12</v>
      </c>
      <c r="L5444" s="60">
        <v>0</v>
      </c>
      <c r="M5444" s="55" t="s">
        <v>43</v>
      </c>
      <c r="N5444" s="60">
        <f t="shared" ref="N5444:N5452" si="146">K5444</f>
        <v>12</v>
      </c>
      <c r="O5444" s="54">
        <v>46081</v>
      </c>
      <c r="P5444" s="62">
        <v>0</v>
      </c>
      <c r="Q5444" s="75"/>
      <c r="R5444" t="str">
        <f t="shared" si="145"/>
        <v>Fev/26</v>
      </c>
      <c r="S5444" s="75"/>
      <c r="T5444" s="75"/>
      <c r="U5444" s="75"/>
      <c r="V5444" s="75"/>
      <c r="W5444" s="75"/>
      <c r="X5444" s="75"/>
      <c r="Y5444" s="75"/>
      <c r="Z5444" s="75"/>
      <c r="AA5444" s="75"/>
      <c r="AB5444" s="75"/>
      <c r="AC5444" s="75"/>
      <c r="AD5444" s="75"/>
      <c r="AE5444" s="75"/>
      <c r="AF5444" s="75"/>
      <c r="AG5444" s="75"/>
    </row>
    <row r="5445" spans="1:33" ht="15.75" customHeight="1">
      <c r="A5445" s="75"/>
      <c r="B5445" s="54">
        <v>46066</v>
      </c>
      <c r="C5445" s="55" t="s">
        <v>106</v>
      </c>
      <c r="D5445" s="55">
        <v>2026</v>
      </c>
      <c r="E5445" s="55">
        <v>1</v>
      </c>
      <c r="F5445" s="55" t="s">
        <v>1147</v>
      </c>
      <c r="G5445" s="55" t="s">
        <v>46</v>
      </c>
      <c r="H5445" s="55" t="s">
        <v>1337</v>
      </c>
      <c r="I5445" s="55" t="s">
        <v>42</v>
      </c>
      <c r="J5445" s="60">
        <v>2.25</v>
      </c>
      <c r="K5445" s="60">
        <f t="shared" si="129"/>
        <v>2.25</v>
      </c>
      <c r="L5445" s="60">
        <v>0</v>
      </c>
      <c r="M5445" s="55" t="s">
        <v>43</v>
      </c>
      <c r="N5445" s="60">
        <f t="shared" si="146"/>
        <v>2.25</v>
      </c>
      <c r="O5445" s="54">
        <v>46081</v>
      </c>
      <c r="P5445" s="62">
        <v>0</v>
      </c>
      <c r="Q5445" s="75"/>
      <c r="R5445" t="str">
        <f t="shared" si="145"/>
        <v>Fev/26</v>
      </c>
      <c r="S5445" s="75"/>
      <c r="T5445" s="75"/>
      <c r="U5445" s="75"/>
      <c r="V5445" s="75"/>
      <c r="W5445" s="75"/>
      <c r="X5445" s="75"/>
      <c r="Y5445" s="75"/>
      <c r="Z5445" s="75"/>
      <c r="AA5445" s="75"/>
      <c r="AB5445" s="75"/>
      <c r="AC5445" s="75"/>
      <c r="AD5445" s="75"/>
      <c r="AE5445" s="75"/>
      <c r="AF5445" s="75"/>
      <c r="AG5445" s="75"/>
    </row>
    <row r="5446" spans="1:33" ht="15.75" customHeight="1">
      <c r="A5446" s="75"/>
      <c r="B5446" s="54">
        <v>46066</v>
      </c>
      <c r="C5446" s="55" t="s">
        <v>106</v>
      </c>
      <c r="D5446" s="55">
        <v>2026</v>
      </c>
      <c r="E5446" s="55">
        <v>1</v>
      </c>
      <c r="F5446" s="55" t="s">
        <v>455</v>
      </c>
      <c r="G5446" s="55" t="s">
        <v>46</v>
      </c>
      <c r="H5446" s="55" t="s">
        <v>1337</v>
      </c>
      <c r="I5446" s="55" t="s">
        <v>42</v>
      </c>
      <c r="J5446" s="60">
        <v>3.5</v>
      </c>
      <c r="K5446" s="60">
        <f t="shared" si="129"/>
        <v>3.5</v>
      </c>
      <c r="L5446" s="60">
        <v>0</v>
      </c>
      <c r="M5446" s="55" t="s">
        <v>43</v>
      </c>
      <c r="N5446" s="60">
        <f t="shared" si="146"/>
        <v>3.5</v>
      </c>
      <c r="O5446" s="54">
        <v>46081</v>
      </c>
      <c r="P5446" s="62">
        <v>0</v>
      </c>
      <c r="Q5446" s="75"/>
      <c r="R5446" t="str">
        <f t="shared" si="145"/>
        <v>Fev/26</v>
      </c>
      <c r="S5446" s="75"/>
      <c r="T5446" s="75"/>
      <c r="U5446" s="75"/>
      <c r="V5446" s="75"/>
      <c r="W5446" s="75"/>
      <c r="X5446" s="75"/>
      <c r="Y5446" s="75"/>
      <c r="Z5446" s="75"/>
      <c r="AA5446" s="75"/>
      <c r="AB5446" s="75"/>
      <c r="AC5446" s="75"/>
      <c r="AD5446" s="75"/>
      <c r="AE5446" s="75"/>
      <c r="AF5446" s="75"/>
      <c r="AG5446" s="75"/>
    </row>
    <row r="5447" spans="1:33" ht="15.75" customHeight="1">
      <c r="A5447" s="75"/>
      <c r="B5447" s="54">
        <v>46066</v>
      </c>
      <c r="C5447" s="55" t="s">
        <v>106</v>
      </c>
      <c r="D5447" s="55">
        <v>2026</v>
      </c>
      <c r="E5447" s="55">
        <v>3</v>
      </c>
      <c r="F5447" s="55" t="s">
        <v>1035</v>
      </c>
      <c r="G5447" s="55" t="s">
        <v>46</v>
      </c>
      <c r="H5447" s="55" t="s">
        <v>1337</v>
      </c>
      <c r="I5447" s="55" t="s">
        <v>42</v>
      </c>
      <c r="J5447" s="60">
        <v>2.5</v>
      </c>
      <c r="K5447" s="60">
        <f t="shared" si="129"/>
        <v>7.5</v>
      </c>
      <c r="L5447" s="60">
        <v>0</v>
      </c>
      <c r="M5447" s="55" t="s">
        <v>43</v>
      </c>
      <c r="N5447" s="60">
        <f t="shared" si="146"/>
        <v>7.5</v>
      </c>
      <c r="O5447" s="54">
        <v>46081</v>
      </c>
      <c r="P5447" s="62">
        <v>0</v>
      </c>
      <c r="Q5447" s="75"/>
      <c r="R5447" t="str">
        <f t="shared" si="145"/>
        <v>Fev/26</v>
      </c>
      <c r="S5447" s="75"/>
      <c r="T5447" s="75"/>
      <c r="U5447" s="75"/>
      <c r="V5447" s="75"/>
      <c r="W5447" s="75"/>
      <c r="X5447" s="75"/>
      <c r="Y5447" s="75"/>
      <c r="Z5447" s="75"/>
      <c r="AA5447" s="75"/>
      <c r="AB5447" s="75"/>
      <c r="AC5447" s="75"/>
      <c r="AD5447" s="75"/>
      <c r="AE5447" s="75"/>
      <c r="AF5447" s="75"/>
      <c r="AG5447" s="75"/>
    </row>
    <row r="5448" spans="1:33" ht="15.75" customHeight="1">
      <c r="A5448" s="75"/>
      <c r="B5448" s="54">
        <v>46066</v>
      </c>
      <c r="C5448" s="55" t="s">
        <v>106</v>
      </c>
      <c r="D5448" s="55">
        <v>2026</v>
      </c>
      <c r="E5448" s="55">
        <v>1</v>
      </c>
      <c r="F5448" s="55" t="s">
        <v>1340</v>
      </c>
      <c r="G5448" s="55" t="s">
        <v>46</v>
      </c>
      <c r="H5448" s="55" t="s">
        <v>1337</v>
      </c>
      <c r="I5448" s="55" t="s">
        <v>42</v>
      </c>
      <c r="J5448" s="60">
        <v>100</v>
      </c>
      <c r="K5448" s="60">
        <f t="shared" si="129"/>
        <v>100</v>
      </c>
      <c r="L5448" s="60">
        <v>0</v>
      </c>
      <c r="M5448" s="55" t="s">
        <v>43</v>
      </c>
      <c r="N5448" s="60">
        <f t="shared" si="146"/>
        <v>100</v>
      </c>
      <c r="O5448" s="54">
        <v>46081</v>
      </c>
      <c r="P5448" s="62">
        <v>0</v>
      </c>
      <c r="Q5448" s="75"/>
      <c r="R5448" t="str">
        <f t="shared" si="145"/>
        <v>Fev/26</v>
      </c>
      <c r="S5448" s="75"/>
      <c r="T5448" s="75"/>
      <c r="U5448" s="75"/>
      <c r="V5448" s="75"/>
      <c r="W5448" s="75"/>
      <c r="X5448" s="75"/>
      <c r="Y5448" s="75"/>
      <c r="Z5448" s="75"/>
      <c r="AA5448" s="75"/>
      <c r="AB5448" s="75"/>
      <c r="AC5448" s="75"/>
      <c r="AD5448" s="75"/>
      <c r="AE5448" s="75"/>
      <c r="AF5448" s="75"/>
      <c r="AG5448" s="75"/>
    </row>
    <row r="5449" spans="1:33" ht="15.75" customHeight="1">
      <c r="A5449" s="75"/>
      <c r="B5449" s="54">
        <v>46067</v>
      </c>
      <c r="C5449" s="55" t="s">
        <v>106</v>
      </c>
      <c r="D5449" s="55">
        <v>2026</v>
      </c>
      <c r="E5449" s="55">
        <v>16</v>
      </c>
      <c r="F5449" s="58" t="s">
        <v>64</v>
      </c>
      <c r="G5449" s="57" t="s">
        <v>46</v>
      </c>
      <c r="H5449" s="58" t="s">
        <v>65</v>
      </c>
      <c r="I5449" s="59" t="s">
        <v>42</v>
      </c>
      <c r="J5449" s="96">
        <v>32.99</v>
      </c>
      <c r="K5449" s="60">
        <f t="shared" si="129"/>
        <v>527.84</v>
      </c>
      <c r="L5449" s="60">
        <f t="shared" ref="L5449:L5452" si="147">K5449</f>
        <v>527.84</v>
      </c>
      <c r="M5449" s="55" t="s">
        <v>43</v>
      </c>
      <c r="N5449" s="60">
        <f t="shared" si="146"/>
        <v>527.84</v>
      </c>
      <c r="O5449" s="54">
        <v>46081</v>
      </c>
      <c r="P5449" s="62">
        <v>29166</v>
      </c>
      <c r="Q5449" s="75"/>
      <c r="R5449" t="str">
        <f t="shared" si="145"/>
        <v>Fev/26</v>
      </c>
      <c r="S5449" s="75"/>
      <c r="T5449" s="75"/>
      <c r="U5449" s="75"/>
      <c r="V5449" s="75"/>
      <c r="W5449" s="75"/>
      <c r="X5449" s="75"/>
      <c r="Y5449" s="75"/>
      <c r="Z5449" s="75"/>
      <c r="AA5449" s="75"/>
      <c r="AB5449" s="75"/>
      <c r="AC5449" s="75"/>
      <c r="AD5449" s="75"/>
      <c r="AE5449" s="75"/>
      <c r="AF5449" s="75"/>
      <c r="AG5449" s="75"/>
    </row>
    <row r="5450" spans="1:33" ht="15.75" customHeight="1">
      <c r="A5450" s="75"/>
      <c r="B5450" s="54">
        <v>46067</v>
      </c>
      <c r="C5450" s="55" t="s">
        <v>106</v>
      </c>
      <c r="D5450" s="55">
        <v>2026</v>
      </c>
      <c r="E5450" s="55">
        <v>4</v>
      </c>
      <c r="F5450" s="58" t="s">
        <v>66</v>
      </c>
      <c r="G5450" s="57" t="s">
        <v>46</v>
      </c>
      <c r="H5450" s="58" t="s">
        <v>65</v>
      </c>
      <c r="I5450" s="59" t="s">
        <v>42</v>
      </c>
      <c r="J5450" s="96">
        <v>27.99</v>
      </c>
      <c r="K5450" s="60">
        <f t="shared" si="129"/>
        <v>111.96</v>
      </c>
      <c r="L5450" s="60">
        <f t="shared" si="147"/>
        <v>111.96</v>
      </c>
      <c r="M5450" s="55" t="s">
        <v>43</v>
      </c>
      <c r="N5450" s="60">
        <f t="shared" si="146"/>
        <v>111.96</v>
      </c>
      <c r="O5450" s="54">
        <v>46081</v>
      </c>
      <c r="P5450" s="62">
        <v>29166</v>
      </c>
      <c r="Q5450" s="75"/>
      <c r="R5450" t="str">
        <f t="shared" si="145"/>
        <v>Fev/26</v>
      </c>
      <c r="S5450" s="75"/>
      <c r="T5450" s="75"/>
      <c r="U5450" s="75"/>
      <c r="V5450" s="75"/>
      <c r="W5450" s="75"/>
      <c r="X5450" s="75"/>
      <c r="Y5450" s="75"/>
      <c r="Z5450" s="75"/>
      <c r="AA5450" s="75"/>
      <c r="AB5450" s="75"/>
      <c r="AC5450" s="75"/>
      <c r="AD5450" s="75"/>
      <c r="AE5450" s="75"/>
      <c r="AF5450" s="75"/>
      <c r="AG5450" s="75"/>
    </row>
    <row r="5451" spans="1:33" ht="15.75" customHeight="1">
      <c r="A5451" s="75"/>
      <c r="B5451" s="54">
        <v>46067</v>
      </c>
      <c r="C5451" s="55" t="s">
        <v>106</v>
      </c>
      <c r="D5451" s="55">
        <v>2026</v>
      </c>
      <c r="E5451" s="55">
        <v>2</v>
      </c>
      <c r="F5451" s="55" t="s">
        <v>1201</v>
      </c>
      <c r="G5451" s="57" t="s">
        <v>46</v>
      </c>
      <c r="H5451" s="58" t="s">
        <v>65</v>
      </c>
      <c r="I5451" s="59" t="s">
        <v>42</v>
      </c>
      <c r="J5451" s="60">
        <v>29.99</v>
      </c>
      <c r="K5451" s="60">
        <f t="shared" si="129"/>
        <v>59.98</v>
      </c>
      <c r="L5451" s="60">
        <f t="shared" si="147"/>
        <v>59.98</v>
      </c>
      <c r="M5451" s="55" t="s">
        <v>43</v>
      </c>
      <c r="N5451" s="60">
        <f t="shared" si="146"/>
        <v>59.98</v>
      </c>
      <c r="O5451" s="54">
        <v>46081</v>
      </c>
      <c r="P5451" s="62">
        <v>29166</v>
      </c>
      <c r="Q5451" s="75"/>
      <c r="R5451" t="str">
        <f t="shared" si="145"/>
        <v>Fev/26</v>
      </c>
      <c r="S5451" s="75"/>
      <c r="T5451" s="75"/>
      <c r="U5451" s="75"/>
      <c r="V5451" s="75"/>
      <c r="W5451" s="75"/>
      <c r="X5451" s="75"/>
      <c r="Y5451" s="75"/>
      <c r="Z5451" s="75"/>
      <c r="AA5451" s="75"/>
      <c r="AB5451" s="75"/>
      <c r="AC5451" s="75"/>
      <c r="AD5451" s="75"/>
      <c r="AE5451" s="75"/>
      <c r="AF5451" s="75"/>
      <c r="AG5451" s="75"/>
    </row>
    <row r="5452" spans="1:33" ht="15.75" customHeight="1">
      <c r="A5452" s="75"/>
      <c r="B5452" s="54">
        <v>46067</v>
      </c>
      <c r="C5452" s="55" t="s">
        <v>106</v>
      </c>
      <c r="D5452" s="55">
        <v>2026</v>
      </c>
      <c r="E5452" s="55">
        <v>4</v>
      </c>
      <c r="F5452" s="55" t="s">
        <v>1036</v>
      </c>
      <c r="G5452" s="57" t="s">
        <v>46</v>
      </c>
      <c r="H5452" s="58" t="s">
        <v>65</v>
      </c>
      <c r="I5452" s="59" t="s">
        <v>42</v>
      </c>
      <c r="J5452" s="60">
        <v>35.99</v>
      </c>
      <c r="K5452" s="60">
        <f t="shared" si="129"/>
        <v>143.96</v>
      </c>
      <c r="L5452" s="60">
        <f t="shared" si="147"/>
        <v>143.96</v>
      </c>
      <c r="M5452" s="55" t="s">
        <v>43</v>
      </c>
      <c r="N5452" s="60">
        <f t="shared" si="146"/>
        <v>143.96</v>
      </c>
      <c r="O5452" s="54">
        <v>46081</v>
      </c>
      <c r="P5452" s="62">
        <v>29166</v>
      </c>
      <c r="Q5452" s="75"/>
      <c r="R5452" t="str">
        <f t="shared" si="145"/>
        <v>Fev/26</v>
      </c>
      <c r="S5452" s="75"/>
      <c r="T5452" s="75"/>
      <c r="U5452" s="75"/>
      <c r="V5452" s="75"/>
      <c r="W5452" s="75"/>
      <c r="X5452" s="75"/>
      <c r="Y5452" s="75"/>
      <c r="Z5452" s="75"/>
      <c r="AA5452" s="75"/>
      <c r="AB5452" s="75"/>
      <c r="AC5452" s="75"/>
      <c r="AD5452" s="75"/>
      <c r="AE5452" s="75"/>
      <c r="AF5452" s="75"/>
      <c r="AG5452" s="75"/>
    </row>
    <row r="5453" spans="1:33" ht="15.75" customHeight="1">
      <c r="A5453" s="75"/>
      <c r="B5453" s="54">
        <v>46067</v>
      </c>
      <c r="C5453" s="55" t="s">
        <v>106</v>
      </c>
      <c r="D5453" s="55">
        <v>2026</v>
      </c>
      <c r="E5453" s="55">
        <v>1</v>
      </c>
      <c r="F5453" s="55" t="s">
        <v>1381</v>
      </c>
      <c r="G5453" s="55" t="s">
        <v>61</v>
      </c>
      <c r="H5453" s="55" t="s">
        <v>1016</v>
      </c>
      <c r="I5453" s="55" t="s">
        <v>42</v>
      </c>
      <c r="J5453" s="60">
        <v>220</v>
      </c>
      <c r="K5453" s="60">
        <f t="shared" si="129"/>
        <v>220</v>
      </c>
      <c r="L5453" s="60">
        <v>0</v>
      </c>
      <c r="M5453" s="55" t="s">
        <v>43</v>
      </c>
      <c r="N5453" s="60">
        <f t="shared" ref="N5453:N5454" si="148">K5453+L5453</f>
        <v>220</v>
      </c>
      <c r="O5453" s="54">
        <v>46067</v>
      </c>
      <c r="P5453" s="62">
        <v>0</v>
      </c>
      <c r="Q5453" s="75"/>
      <c r="R5453" t="str">
        <f t="shared" si="145"/>
        <v>Fev/26</v>
      </c>
      <c r="S5453" s="75"/>
      <c r="T5453" s="75"/>
      <c r="U5453" s="75"/>
      <c r="V5453" s="75"/>
      <c r="W5453" s="75"/>
      <c r="X5453" s="75"/>
      <c r="Y5453" s="75"/>
      <c r="Z5453" s="75"/>
      <c r="AA5453" s="75"/>
      <c r="AB5453" s="75"/>
      <c r="AC5453" s="75"/>
      <c r="AD5453" s="75"/>
      <c r="AE5453" s="75"/>
      <c r="AF5453" s="75"/>
      <c r="AG5453" s="75"/>
    </row>
    <row r="5454" spans="1:33" ht="15.75" customHeight="1">
      <c r="A5454" s="75"/>
      <c r="B5454" s="54">
        <v>46067</v>
      </c>
      <c r="C5454" s="55" t="s">
        <v>106</v>
      </c>
      <c r="D5454" s="55">
        <v>2026</v>
      </c>
      <c r="E5454" s="55">
        <v>1</v>
      </c>
      <c r="F5454" s="55" t="s">
        <v>979</v>
      </c>
      <c r="G5454" s="55" t="s">
        <v>108</v>
      </c>
      <c r="H5454" s="55" t="s">
        <v>979</v>
      </c>
      <c r="I5454" s="55" t="s">
        <v>42</v>
      </c>
      <c r="J5454" s="60">
        <v>126.66</v>
      </c>
      <c r="K5454" s="60">
        <f t="shared" si="129"/>
        <v>126.66</v>
      </c>
      <c r="L5454" s="60">
        <v>0</v>
      </c>
      <c r="M5454" s="55" t="s">
        <v>43</v>
      </c>
      <c r="N5454" s="60">
        <f t="shared" si="148"/>
        <v>126.66</v>
      </c>
      <c r="O5454" s="54">
        <v>46067</v>
      </c>
      <c r="P5454" s="62">
        <v>0</v>
      </c>
      <c r="Q5454" s="75"/>
      <c r="R5454" t="str">
        <f t="shared" si="145"/>
        <v>Fev/26</v>
      </c>
      <c r="S5454" s="75"/>
      <c r="T5454" s="75"/>
      <c r="U5454" s="75"/>
      <c r="V5454" s="75"/>
      <c r="W5454" s="75"/>
      <c r="X5454" s="75"/>
      <c r="Y5454" s="75"/>
      <c r="Z5454" s="75"/>
      <c r="AA5454" s="75"/>
      <c r="AB5454" s="75"/>
      <c r="AC5454" s="75"/>
      <c r="AD5454" s="75"/>
      <c r="AE5454" s="75"/>
      <c r="AF5454" s="75"/>
      <c r="AG5454" s="75"/>
    </row>
    <row r="5455" spans="1:33" ht="15.75" customHeight="1">
      <c r="A5455" s="75"/>
      <c r="B5455" s="54">
        <v>46067</v>
      </c>
      <c r="C5455" s="55" t="s">
        <v>106</v>
      </c>
      <c r="D5455" s="55">
        <v>2026</v>
      </c>
      <c r="E5455" s="55">
        <v>4</v>
      </c>
      <c r="F5455" s="55" t="s">
        <v>486</v>
      </c>
      <c r="G5455" s="55" t="s">
        <v>46</v>
      </c>
      <c r="H5455" s="55" t="s">
        <v>1337</v>
      </c>
      <c r="I5455" s="55" t="s">
        <v>42</v>
      </c>
      <c r="J5455" s="60">
        <v>6.5</v>
      </c>
      <c r="K5455" s="60">
        <f t="shared" si="129"/>
        <v>26</v>
      </c>
      <c r="L5455" s="60">
        <v>0</v>
      </c>
      <c r="M5455" s="55" t="s">
        <v>43</v>
      </c>
      <c r="N5455" s="60">
        <f t="shared" ref="N5455:N5458" si="149">K5455</f>
        <v>26</v>
      </c>
      <c r="O5455" s="54">
        <v>46081</v>
      </c>
      <c r="P5455" s="62">
        <v>30816</v>
      </c>
      <c r="Q5455" s="75"/>
      <c r="R5455" t="str">
        <f t="shared" si="145"/>
        <v>Fev/26</v>
      </c>
      <c r="S5455" s="75"/>
      <c r="T5455" s="75"/>
      <c r="U5455" s="75"/>
      <c r="V5455" s="75"/>
      <c r="W5455" s="75"/>
      <c r="X5455" s="75"/>
      <c r="Y5455" s="75"/>
      <c r="Z5455" s="75"/>
      <c r="AA5455" s="75"/>
      <c r="AB5455" s="75"/>
      <c r="AC5455" s="75"/>
      <c r="AD5455" s="75"/>
      <c r="AE5455" s="75"/>
      <c r="AF5455" s="75"/>
      <c r="AG5455" s="75"/>
    </row>
    <row r="5456" spans="1:33" ht="15.75" customHeight="1">
      <c r="A5456" s="75"/>
      <c r="B5456" s="54">
        <v>46067</v>
      </c>
      <c r="C5456" s="55" t="s">
        <v>106</v>
      </c>
      <c r="D5456" s="55">
        <v>2026</v>
      </c>
      <c r="E5456" s="55">
        <v>1</v>
      </c>
      <c r="F5456" s="55" t="s">
        <v>1340</v>
      </c>
      <c r="G5456" s="55" t="s">
        <v>46</v>
      </c>
      <c r="H5456" s="55" t="s">
        <v>1337</v>
      </c>
      <c r="I5456" s="55" t="s">
        <v>42</v>
      </c>
      <c r="J5456" s="60">
        <v>105</v>
      </c>
      <c r="K5456" s="60">
        <f t="shared" si="129"/>
        <v>105</v>
      </c>
      <c r="L5456" s="60">
        <v>0</v>
      </c>
      <c r="M5456" s="55" t="s">
        <v>43</v>
      </c>
      <c r="N5456" s="60">
        <f t="shared" si="149"/>
        <v>105</v>
      </c>
      <c r="O5456" s="54">
        <v>46081</v>
      </c>
      <c r="P5456" s="62">
        <v>30816</v>
      </c>
      <c r="Q5456" s="75"/>
      <c r="R5456" t="str">
        <f t="shared" si="145"/>
        <v>Fev/26</v>
      </c>
      <c r="S5456" s="75"/>
      <c r="T5456" s="75"/>
      <c r="U5456" s="75"/>
      <c r="V5456" s="75"/>
      <c r="W5456" s="75"/>
      <c r="X5456" s="75"/>
      <c r="Y5456" s="75"/>
      <c r="Z5456" s="75"/>
      <c r="AA5456" s="75"/>
      <c r="AB5456" s="75"/>
      <c r="AC5456" s="75"/>
      <c r="AD5456" s="75"/>
      <c r="AE5456" s="75"/>
      <c r="AF5456" s="75"/>
      <c r="AG5456" s="75"/>
    </row>
    <row r="5457" spans="1:33" ht="15.75" customHeight="1">
      <c r="A5457" s="75"/>
      <c r="B5457" s="54">
        <v>46067</v>
      </c>
      <c r="C5457" s="55" t="s">
        <v>106</v>
      </c>
      <c r="D5457" s="55">
        <v>2026</v>
      </c>
      <c r="E5457" s="55">
        <v>5</v>
      </c>
      <c r="F5457" s="55" t="s">
        <v>562</v>
      </c>
      <c r="G5457" s="55" t="s">
        <v>46</v>
      </c>
      <c r="H5457" s="55" t="s">
        <v>1337</v>
      </c>
      <c r="I5457" s="55" t="s">
        <v>42</v>
      </c>
      <c r="J5457" s="60">
        <v>0.9</v>
      </c>
      <c r="K5457" s="60">
        <f t="shared" si="129"/>
        <v>4.5</v>
      </c>
      <c r="L5457" s="60">
        <v>0</v>
      </c>
      <c r="M5457" s="55" t="s">
        <v>43</v>
      </c>
      <c r="N5457" s="60">
        <f t="shared" si="149"/>
        <v>4.5</v>
      </c>
      <c r="O5457" s="54">
        <v>46081</v>
      </c>
      <c r="P5457" s="62">
        <v>30816</v>
      </c>
      <c r="Q5457" s="75"/>
      <c r="R5457" t="str">
        <f t="shared" si="145"/>
        <v>Fev/26</v>
      </c>
      <c r="S5457" s="75"/>
      <c r="T5457" s="75"/>
      <c r="U5457" s="75"/>
      <c r="V5457" s="75"/>
      <c r="W5457" s="75"/>
      <c r="X5457" s="75"/>
      <c r="Y5457" s="75"/>
      <c r="Z5457" s="75"/>
      <c r="AA5457" s="75"/>
      <c r="AB5457" s="75"/>
      <c r="AC5457" s="75"/>
      <c r="AD5457" s="75"/>
      <c r="AE5457" s="75"/>
      <c r="AF5457" s="75"/>
      <c r="AG5457" s="75"/>
    </row>
    <row r="5458" spans="1:33" ht="15.75" customHeight="1">
      <c r="A5458" s="75"/>
      <c r="B5458" s="54">
        <v>46068</v>
      </c>
      <c r="C5458" s="55" t="s">
        <v>106</v>
      </c>
      <c r="D5458" s="55">
        <v>2026</v>
      </c>
      <c r="E5458" s="55">
        <v>1</v>
      </c>
      <c r="F5458" s="55" t="s">
        <v>1085</v>
      </c>
      <c r="G5458" s="55" t="s">
        <v>108</v>
      </c>
      <c r="H5458" s="55" t="s">
        <v>694</v>
      </c>
      <c r="I5458" s="55" t="s">
        <v>42</v>
      </c>
      <c r="J5458" s="60">
        <v>1300</v>
      </c>
      <c r="K5458" s="60">
        <f t="shared" si="129"/>
        <v>1300</v>
      </c>
      <c r="L5458" s="60">
        <v>0</v>
      </c>
      <c r="M5458" s="55" t="s">
        <v>43</v>
      </c>
      <c r="N5458" s="60">
        <f t="shared" si="149"/>
        <v>1300</v>
      </c>
      <c r="O5458" s="54">
        <v>46068</v>
      </c>
      <c r="P5458" s="62">
        <v>0</v>
      </c>
      <c r="Q5458" s="75"/>
      <c r="R5458" t="str">
        <f t="shared" si="145"/>
        <v>Fev/26</v>
      </c>
      <c r="S5458" s="75"/>
      <c r="T5458" s="75"/>
      <c r="U5458" s="75"/>
      <c r="V5458" s="75"/>
      <c r="W5458" s="75"/>
      <c r="X5458" s="75"/>
      <c r="Y5458" s="75"/>
      <c r="Z5458" s="75"/>
      <c r="AA5458" s="75"/>
      <c r="AB5458" s="75"/>
      <c r="AC5458" s="75"/>
      <c r="AD5458" s="75"/>
      <c r="AE5458" s="75"/>
      <c r="AF5458" s="75"/>
      <c r="AG5458" s="75"/>
    </row>
    <row r="5459" spans="1:33" ht="15.75" customHeight="1">
      <c r="A5459" s="75"/>
      <c r="B5459" s="54">
        <v>46068</v>
      </c>
      <c r="C5459" s="55" t="s">
        <v>106</v>
      </c>
      <c r="D5459" s="55">
        <v>2026</v>
      </c>
      <c r="E5459" s="55">
        <v>9.6</v>
      </c>
      <c r="F5459" s="55" t="s">
        <v>602</v>
      </c>
      <c r="G5459" s="55" t="s">
        <v>46</v>
      </c>
      <c r="H5459" s="55" t="s">
        <v>231</v>
      </c>
      <c r="I5459" s="55" t="s">
        <v>42</v>
      </c>
      <c r="J5459" s="60">
        <v>34.79</v>
      </c>
      <c r="K5459" s="60">
        <f t="shared" si="129"/>
        <v>333.98399999999998</v>
      </c>
      <c r="L5459" s="60">
        <v>0</v>
      </c>
      <c r="M5459" s="55" t="s">
        <v>51</v>
      </c>
      <c r="N5459" s="60">
        <f>K5459+L5459</f>
        <v>333.98399999999998</v>
      </c>
      <c r="O5459" s="54">
        <v>46089</v>
      </c>
      <c r="P5459" s="62">
        <v>1117453</v>
      </c>
      <c r="Q5459" s="75"/>
      <c r="R5459" t="str">
        <f t="shared" si="145"/>
        <v>Fev/26</v>
      </c>
      <c r="S5459" s="75"/>
      <c r="T5459" s="75"/>
      <c r="U5459" s="75"/>
      <c r="V5459" s="75"/>
      <c r="W5459" s="75"/>
      <c r="X5459" s="75"/>
      <c r="Y5459" s="75"/>
      <c r="Z5459" s="75"/>
      <c r="AA5459" s="75"/>
      <c r="AB5459" s="75"/>
      <c r="AC5459" s="75"/>
      <c r="AD5459" s="75"/>
      <c r="AE5459" s="75"/>
      <c r="AF5459" s="75"/>
      <c r="AG5459" s="75"/>
    </row>
    <row r="5460" spans="1:33" ht="15.75" customHeight="1">
      <c r="A5460" s="75"/>
      <c r="B5460" s="54">
        <v>46069</v>
      </c>
      <c r="C5460" s="55" t="s">
        <v>106</v>
      </c>
      <c r="D5460" s="55">
        <v>2026</v>
      </c>
      <c r="E5460" s="55">
        <v>1</v>
      </c>
      <c r="F5460" s="55" t="s">
        <v>811</v>
      </c>
      <c r="G5460" s="55" t="s">
        <v>108</v>
      </c>
      <c r="H5460" s="55" t="s">
        <v>764</v>
      </c>
      <c r="I5460" s="55" t="s">
        <v>42</v>
      </c>
      <c r="J5460" s="60">
        <v>700</v>
      </c>
      <c r="K5460" s="60">
        <f t="shared" si="129"/>
        <v>700</v>
      </c>
      <c r="L5460" s="60">
        <v>0</v>
      </c>
      <c r="M5460" s="55" t="s">
        <v>43</v>
      </c>
      <c r="N5460" s="60">
        <f t="shared" ref="N5460:N5464" si="150">K5460</f>
        <v>700</v>
      </c>
      <c r="O5460" s="54">
        <v>46069</v>
      </c>
      <c r="P5460" s="62">
        <v>0</v>
      </c>
      <c r="Q5460" s="75"/>
      <c r="R5460" t="str">
        <f t="shared" si="145"/>
        <v>Fev/26</v>
      </c>
      <c r="S5460" s="75"/>
      <c r="T5460" s="75"/>
      <c r="U5460" s="75"/>
      <c r="V5460" s="75"/>
      <c r="W5460" s="75"/>
      <c r="X5460" s="75"/>
      <c r="Y5460" s="75"/>
      <c r="Z5460" s="75"/>
      <c r="AA5460" s="75"/>
      <c r="AB5460" s="75"/>
      <c r="AC5460" s="75"/>
      <c r="AD5460" s="75"/>
      <c r="AE5460" s="75"/>
      <c r="AF5460" s="75"/>
      <c r="AG5460" s="75"/>
    </row>
    <row r="5461" spans="1:33" ht="15.75" customHeight="1">
      <c r="A5461" s="75"/>
      <c r="B5461" s="54">
        <v>46069</v>
      </c>
      <c r="C5461" s="55" t="s">
        <v>106</v>
      </c>
      <c r="D5461" s="55">
        <v>2026</v>
      </c>
      <c r="E5461" s="55">
        <v>2</v>
      </c>
      <c r="F5461" s="55" t="s">
        <v>495</v>
      </c>
      <c r="G5461" s="55" t="s">
        <v>96</v>
      </c>
      <c r="H5461" s="55" t="s">
        <v>570</v>
      </c>
      <c r="I5461" s="55" t="s">
        <v>42</v>
      </c>
      <c r="J5461" s="60">
        <v>18.54</v>
      </c>
      <c r="K5461" s="60">
        <f t="shared" si="129"/>
        <v>37.08</v>
      </c>
      <c r="L5461" s="60">
        <v>0</v>
      </c>
      <c r="M5461" s="55" t="s">
        <v>51</v>
      </c>
      <c r="N5461" s="60">
        <f t="shared" si="150"/>
        <v>37.08</v>
      </c>
      <c r="O5461" s="54">
        <v>46076</v>
      </c>
      <c r="P5461" s="62">
        <v>736960</v>
      </c>
      <c r="Q5461" s="75"/>
      <c r="R5461" t="str">
        <f t="shared" si="145"/>
        <v>Fev/26</v>
      </c>
      <c r="S5461" s="75"/>
      <c r="T5461" s="75"/>
      <c r="U5461" s="75"/>
      <c r="V5461" s="75"/>
      <c r="W5461" s="75"/>
      <c r="X5461" s="75"/>
      <c r="Y5461" s="75"/>
      <c r="Z5461" s="75"/>
      <c r="AA5461" s="75"/>
      <c r="AB5461" s="75"/>
      <c r="AC5461" s="75"/>
      <c r="AD5461" s="75"/>
      <c r="AE5461" s="75"/>
      <c r="AF5461" s="75"/>
      <c r="AG5461" s="75"/>
    </row>
    <row r="5462" spans="1:33" ht="15.75" customHeight="1">
      <c r="A5462" s="75"/>
      <c r="B5462" s="54">
        <v>46069</v>
      </c>
      <c r="C5462" s="55" t="s">
        <v>106</v>
      </c>
      <c r="D5462" s="55">
        <v>2026</v>
      </c>
      <c r="E5462" s="55">
        <v>8</v>
      </c>
      <c r="F5462" s="55" t="s">
        <v>201</v>
      </c>
      <c r="G5462" s="55" t="s">
        <v>96</v>
      </c>
      <c r="H5462" s="55" t="s">
        <v>570</v>
      </c>
      <c r="I5462" s="55" t="s">
        <v>42</v>
      </c>
      <c r="J5462" s="60">
        <v>18.059999999999999</v>
      </c>
      <c r="K5462" s="60">
        <f t="shared" si="129"/>
        <v>144.47999999999999</v>
      </c>
      <c r="L5462" s="60">
        <v>0</v>
      </c>
      <c r="M5462" s="55" t="s">
        <v>51</v>
      </c>
      <c r="N5462" s="60">
        <f t="shared" si="150"/>
        <v>144.47999999999999</v>
      </c>
      <c r="O5462" s="54">
        <v>46076</v>
      </c>
      <c r="P5462" s="62">
        <v>736960</v>
      </c>
      <c r="Q5462" s="75"/>
      <c r="R5462" t="str">
        <f t="shared" si="145"/>
        <v>Fev/26</v>
      </c>
      <c r="S5462" s="75"/>
      <c r="T5462" s="75"/>
      <c r="U5462" s="75"/>
      <c r="V5462" s="75"/>
      <c r="W5462" s="75"/>
      <c r="X5462" s="75"/>
      <c r="Y5462" s="75"/>
      <c r="Z5462" s="75"/>
      <c r="AA5462" s="75"/>
      <c r="AB5462" s="75"/>
      <c r="AC5462" s="75"/>
      <c r="AD5462" s="75"/>
      <c r="AE5462" s="75"/>
      <c r="AF5462" s="75"/>
      <c r="AG5462" s="75"/>
    </row>
    <row r="5463" spans="1:33" ht="15.75" customHeight="1">
      <c r="A5463" s="75"/>
      <c r="B5463" s="54">
        <v>46069</v>
      </c>
      <c r="C5463" s="55" t="s">
        <v>106</v>
      </c>
      <c r="D5463" s="55">
        <v>2026</v>
      </c>
      <c r="E5463" s="55">
        <v>15</v>
      </c>
      <c r="F5463" s="55" t="s">
        <v>615</v>
      </c>
      <c r="G5463" s="55" t="s">
        <v>96</v>
      </c>
      <c r="H5463" s="55" t="s">
        <v>570</v>
      </c>
      <c r="I5463" s="55" t="s">
        <v>42</v>
      </c>
      <c r="J5463" s="60">
        <v>20.46</v>
      </c>
      <c r="K5463" s="60">
        <f t="shared" si="129"/>
        <v>306.90000000000003</v>
      </c>
      <c r="L5463" s="60">
        <v>0</v>
      </c>
      <c r="M5463" s="55" t="s">
        <v>51</v>
      </c>
      <c r="N5463" s="60">
        <f t="shared" si="150"/>
        <v>306.90000000000003</v>
      </c>
      <c r="O5463" s="54">
        <v>46076</v>
      </c>
      <c r="P5463" s="62">
        <v>736960</v>
      </c>
      <c r="Q5463" s="75"/>
      <c r="R5463" t="str">
        <f t="shared" si="145"/>
        <v>Fev/26</v>
      </c>
      <c r="S5463" s="75"/>
      <c r="T5463" s="75"/>
      <c r="U5463" s="75"/>
      <c r="V5463" s="75"/>
      <c r="W5463" s="75"/>
      <c r="X5463" s="75"/>
      <c r="Y5463" s="75"/>
      <c r="Z5463" s="75"/>
      <c r="AA5463" s="75"/>
      <c r="AB5463" s="75"/>
      <c r="AC5463" s="75"/>
      <c r="AD5463" s="75"/>
      <c r="AE5463" s="75"/>
      <c r="AF5463" s="75"/>
      <c r="AG5463" s="75"/>
    </row>
    <row r="5464" spans="1:33" ht="15.75" customHeight="1">
      <c r="A5464" s="75"/>
      <c r="B5464" s="54">
        <v>46069</v>
      </c>
      <c r="C5464" s="55" t="s">
        <v>106</v>
      </c>
      <c r="D5464" s="55">
        <v>2026</v>
      </c>
      <c r="E5464" s="55">
        <v>4</v>
      </c>
      <c r="F5464" s="55" t="s">
        <v>904</v>
      </c>
      <c r="G5464" s="55" t="s">
        <v>96</v>
      </c>
      <c r="H5464" s="55" t="s">
        <v>570</v>
      </c>
      <c r="I5464" s="55" t="s">
        <v>42</v>
      </c>
      <c r="J5464" s="60">
        <v>40.92</v>
      </c>
      <c r="K5464" s="60">
        <f t="shared" si="129"/>
        <v>163.68</v>
      </c>
      <c r="L5464" s="60">
        <v>0</v>
      </c>
      <c r="M5464" s="55" t="s">
        <v>51</v>
      </c>
      <c r="N5464" s="60">
        <f t="shared" si="150"/>
        <v>163.68</v>
      </c>
      <c r="O5464" s="54">
        <v>46076</v>
      </c>
      <c r="P5464" s="62">
        <v>736960</v>
      </c>
      <c r="Q5464" s="75"/>
      <c r="R5464" t="str">
        <f t="shared" si="145"/>
        <v>Fev/26</v>
      </c>
      <c r="S5464" s="75"/>
      <c r="T5464" s="75"/>
      <c r="U5464" s="75"/>
      <c r="V5464" s="75"/>
      <c r="W5464" s="75"/>
      <c r="X5464" s="75"/>
      <c r="Y5464" s="75"/>
      <c r="Z5464" s="75"/>
      <c r="AA5464" s="75"/>
      <c r="AB5464" s="75"/>
      <c r="AC5464" s="75"/>
      <c r="AD5464" s="75"/>
      <c r="AE5464" s="75"/>
      <c r="AF5464" s="75"/>
      <c r="AG5464" s="75"/>
    </row>
    <row r="5465" spans="1:33" ht="15.75" customHeight="1">
      <c r="A5465" s="75"/>
      <c r="B5465" s="54">
        <v>46069</v>
      </c>
      <c r="C5465" s="55" t="s">
        <v>106</v>
      </c>
      <c r="D5465" s="55">
        <v>2026</v>
      </c>
      <c r="E5465" s="55">
        <v>2</v>
      </c>
      <c r="F5465" s="55" t="s">
        <v>200</v>
      </c>
      <c r="G5465" s="55" t="s">
        <v>96</v>
      </c>
      <c r="H5465" s="55" t="s">
        <v>570</v>
      </c>
      <c r="I5465" s="55" t="s">
        <v>42</v>
      </c>
      <c r="J5465" s="60">
        <v>18.54</v>
      </c>
      <c r="K5465" s="60">
        <f t="shared" si="129"/>
        <v>37.08</v>
      </c>
      <c r="L5465" s="60">
        <v>0</v>
      </c>
      <c r="M5465" s="55" t="s">
        <v>51</v>
      </c>
      <c r="N5465" s="60">
        <f t="shared" ref="N5465:N5472" si="151">K5465+L5465</f>
        <v>37.08</v>
      </c>
      <c r="O5465" s="54">
        <v>46076</v>
      </c>
      <c r="P5465" s="62">
        <v>736960</v>
      </c>
      <c r="Q5465" s="75"/>
      <c r="R5465" t="str">
        <f t="shared" si="145"/>
        <v>Fev/26</v>
      </c>
      <c r="S5465" s="75"/>
      <c r="T5465" s="75"/>
      <c r="U5465" s="75"/>
      <c r="V5465" s="75"/>
      <c r="W5465" s="75"/>
      <c r="X5465" s="75"/>
      <c r="Y5465" s="75"/>
      <c r="Z5465" s="75"/>
      <c r="AA5465" s="75"/>
      <c r="AB5465" s="75"/>
      <c r="AC5465" s="75"/>
      <c r="AD5465" s="75"/>
      <c r="AE5465" s="75"/>
      <c r="AF5465" s="75"/>
      <c r="AG5465" s="75"/>
    </row>
    <row r="5466" spans="1:33" ht="15.75" customHeight="1">
      <c r="A5466" s="75"/>
      <c r="B5466" s="54">
        <v>46069</v>
      </c>
      <c r="C5466" s="55" t="s">
        <v>106</v>
      </c>
      <c r="D5466" s="55">
        <v>2026</v>
      </c>
      <c r="E5466" s="55">
        <v>2</v>
      </c>
      <c r="F5466" s="55" t="s">
        <v>571</v>
      </c>
      <c r="G5466" s="55" t="s">
        <v>96</v>
      </c>
      <c r="H5466" s="55" t="s">
        <v>570</v>
      </c>
      <c r="I5466" s="55" t="s">
        <v>42</v>
      </c>
      <c r="J5466" s="60">
        <v>16.38</v>
      </c>
      <c r="K5466" s="60">
        <f t="shared" si="129"/>
        <v>32.76</v>
      </c>
      <c r="L5466" s="60">
        <v>0</v>
      </c>
      <c r="M5466" s="55" t="s">
        <v>51</v>
      </c>
      <c r="N5466" s="60">
        <f t="shared" si="151"/>
        <v>32.76</v>
      </c>
      <c r="O5466" s="54">
        <v>46076</v>
      </c>
      <c r="P5466" s="62">
        <v>736960</v>
      </c>
      <c r="Q5466" s="75"/>
      <c r="R5466" t="str">
        <f t="shared" si="145"/>
        <v>Fev/26</v>
      </c>
      <c r="S5466" s="75"/>
      <c r="T5466" s="75"/>
      <c r="U5466" s="75"/>
      <c r="V5466" s="75"/>
      <c r="W5466" s="75"/>
      <c r="X5466" s="75"/>
      <c r="Y5466" s="75"/>
      <c r="Z5466" s="75"/>
      <c r="AA5466" s="75"/>
      <c r="AB5466" s="75"/>
      <c r="AC5466" s="75"/>
      <c r="AD5466" s="75"/>
      <c r="AE5466" s="75"/>
      <c r="AF5466" s="75"/>
      <c r="AG5466" s="75"/>
    </row>
    <row r="5467" spans="1:33" ht="15.75" customHeight="1">
      <c r="A5467" s="75"/>
      <c r="B5467" s="54">
        <v>46069</v>
      </c>
      <c r="C5467" s="55" t="s">
        <v>106</v>
      </c>
      <c r="D5467" s="55">
        <v>2026</v>
      </c>
      <c r="E5467" s="55">
        <v>3</v>
      </c>
      <c r="F5467" s="55" t="s">
        <v>358</v>
      </c>
      <c r="G5467" s="55" t="s">
        <v>96</v>
      </c>
      <c r="H5467" s="55" t="s">
        <v>570</v>
      </c>
      <c r="I5467" s="55" t="s">
        <v>42</v>
      </c>
      <c r="J5467" s="60">
        <v>18.54</v>
      </c>
      <c r="K5467" s="60">
        <f t="shared" si="129"/>
        <v>55.62</v>
      </c>
      <c r="L5467" s="60">
        <v>0</v>
      </c>
      <c r="M5467" s="55" t="s">
        <v>51</v>
      </c>
      <c r="N5467" s="60">
        <f t="shared" si="151"/>
        <v>55.62</v>
      </c>
      <c r="O5467" s="54">
        <v>46076</v>
      </c>
      <c r="P5467" s="62">
        <v>736960</v>
      </c>
      <c r="Q5467" s="75"/>
      <c r="R5467" t="str">
        <f t="shared" si="145"/>
        <v>Fev/26</v>
      </c>
      <c r="S5467" s="75"/>
      <c r="T5467" s="75"/>
      <c r="U5467" s="75"/>
      <c r="V5467" s="75"/>
      <c r="W5467" s="75"/>
      <c r="X5467" s="75"/>
      <c r="Y5467" s="75"/>
      <c r="Z5467" s="75"/>
      <c r="AA5467" s="75"/>
      <c r="AB5467" s="75"/>
      <c r="AC5467" s="75"/>
      <c r="AD5467" s="75"/>
      <c r="AE5467" s="75"/>
      <c r="AF5467" s="75"/>
      <c r="AG5467" s="75"/>
    </row>
    <row r="5468" spans="1:33" ht="15.75" customHeight="1">
      <c r="A5468" s="75"/>
      <c r="B5468" s="54">
        <v>46069</v>
      </c>
      <c r="C5468" s="55" t="s">
        <v>106</v>
      </c>
      <c r="D5468" s="55">
        <v>2026</v>
      </c>
      <c r="E5468" s="55">
        <v>13</v>
      </c>
      <c r="F5468" s="55" t="s">
        <v>893</v>
      </c>
      <c r="G5468" s="55" t="s">
        <v>96</v>
      </c>
      <c r="H5468" s="55" t="s">
        <v>570</v>
      </c>
      <c r="I5468" s="55" t="s">
        <v>42</v>
      </c>
      <c r="J5468" s="60">
        <v>21.48</v>
      </c>
      <c r="K5468" s="60">
        <f t="shared" si="129"/>
        <v>279.24</v>
      </c>
      <c r="L5468" s="60">
        <v>0</v>
      </c>
      <c r="M5468" s="55" t="s">
        <v>51</v>
      </c>
      <c r="N5468" s="60">
        <f t="shared" si="151"/>
        <v>279.24</v>
      </c>
      <c r="O5468" s="54">
        <v>46076</v>
      </c>
      <c r="P5468" s="62">
        <v>736960</v>
      </c>
      <c r="Q5468" s="75"/>
      <c r="R5468" t="str">
        <f t="shared" si="145"/>
        <v>Fev/26</v>
      </c>
      <c r="S5468" s="75"/>
      <c r="T5468" s="75"/>
      <c r="U5468" s="75"/>
      <c r="V5468" s="75"/>
      <c r="W5468" s="75"/>
      <c r="X5468" s="75"/>
      <c r="Y5468" s="75"/>
      <c r="Z5468" s="75"/>
      <c r="AA5468" s="75"/>
      <c r="AB5468" s="75"/>
      <c r="AC5468" s="75"/>
      <c r="AD5468" s="75"/>
      <c r="AE5468" s="75"/>
      <c r="AF5468" s="75"/>
      <c r="AG5468" s="75"/>
    </row>
    <row r="5469" spans="1:33" ht="15.75" customHeight="1">
      <c r="A5469" s="75"/>
      <c r="B5469" s="54">
        <v>46069</v>
      </c>
      <c r="C5469" s="55" t="s">
        <v>106</v>
      </c>
      <c r="D5469" s="55">
        <v>2026</v>
      </c>
      <c r="E5469" s="55">
        <v>7</v>
      </c>
      <c r="F5469" s="55" t="s">
        <v>649</v>
      </c>
      <c r="G5469" s="55" t="s">
        <v>96</v>
      </c>
      <c r="H5469" s="55" t="s">
        <v>570</v>
      </c>
      <c r="I5469" s="55" t="s">
        <v>42</v>
      </c>
      <c r="J5469" s="60">
        <v>19.440000000000001</v>
      </c>
      <c r="K5469" s="60">
        <f t="shared" si="129"/>
        <v>136.08000000000001</v>
      </c>
      <c r="L5469" s="60">
        <v>0</v>
      </c>
      <c r="M5469" s="55" t="s">
        <v>51</v>
      </c>
      <c r="N5469" s="60">
        <f t="shared" si="151"/>
        <v>136.08000000000001</v>
      </c>
      <c r="O5469" s="54">
        <v>46076</v>
      </c>
      <c r="P5469" s="62">
        <v>736960</v>
      </c>
      <c r="Q5469" s="75"/>
      <c r="R5469" t="str">
        <f t="shared" si="145"/>
        <v>Fev/26</v>
      </c>
      <c r="S5469" s="75"/>
      <c r="T5469" s="75"/>
      <c r="U5469" s="75"/>
      <c r="V5469" s="75"/>
      <c r="W5469" s="75"/>
      <c r="X5469" s="75"/>
      <c r="Y5469" s="75"/>
      <c r="Z5469" s="75"/>
      <c r="AA5469" s="75"/>
      <c r="AB5469" s="75"/>
      <c r="AC5469" s="75"/>
      <c r="AD5469" s="75"/>
      <c r="AE5469" s="75"/>
      <c r="AF5469" s="75"/>
      <c r="AG5469" s="75"/>
    </row>
    <row r="5470" spans="1:33" ht="15.75" customHeight="1">
      <c r="A5470" s="75"/>
      <c r="B5470" s="54">
        <v>46069</v>
      </c>
      <c r="C5470" s="55" t="s">
        <v>106</v>
      </c>
      <c r="D5470" s="55">
        <v>2026</v>
      </c>
      <c r="E5470" s="55">
        <v>6</v>
      </c>
      <c r="F5470" s="55" t="s">
        <v>304</v>
      </c>
      <c r="G5470" s="55" t="s">
        <v>96</v>
      </c>
      <c r="H5470" s="55" t="s">
        <v>570</v>
      </c>
      <c r="I5470" s="55" t="s">
        <v>42</v>
      </c>
      <c r="J5470" s="60">
        <v>19.98</v>
      </c>
      <c r="K5470" s="60">
        <f t="shared" si="129"/>
        <v>119.88</v>
      </c>
      <c r="L5470" s="60">
        <v>0</v>
      </c>
      <c r="M5470" s="55" t="s">
        <v>51</v>
      </c>
      <c r="N5470" s="60">
        <f t="shared" si="151"/>
        <v>119.88</v>
      </c>
      <c r="O5470" s="54">
        <v>46076</v>
      </c>
      <c r="P5470" s="62">
        <v>736960</v>
      </c>
      <c r="Q5470" s="75"/>
      <c r="R5470" t="str">
        <f t="shared" si="145"/>
        <v>Fev/26</v>
      </c>
      <c r="S5470" s="75"/>
      <c r="T5470" s="75"/>
      <c r="U5470" s="75"/>
      <c r="V5470" s="75"/>
      <c r="W5470" s="75"/>
      <c r="X5470" s="75"/>
      <c r="Y5470" s="75"/>
      <c r="Z5470" s="75"/>
      <c r="AA5470" s="75"/>
      <c r="AB5470" s="75"/>
      <c r="AC5470" s="75"/>
      <c r="AD5470" s="75"/>
      <c r="AE5470" s="75"/>
      <c r="AF5470" s="75"/>
      <c r="AG5470" s="75"/>
    </row>
    <row r="5471" spans="1:33" ht="15.75" customHeight="1">
      <c r="A5471" s="75"/>
      <c r="B5471" s="54">
        <v>46069</v>
      </c>
      <c r="C5471" s="55" t="s">
        <v>106</v>
      </c>
      <c r="D5471" s="55">
        <v>2026</v>
      </c>
      <c r="E5471" s="55">
        <v>6</v>
      </c>
      <c r="F5471" s="55" t="s">
        <v>305</v>
      </c>
      <c r="G5471" s="55" t="s">
        <v>96</v>
      </c>
      <c r="H5471" s="55" t="s">
        <v>570</v>
      </c>
      <c r="I5471" s="55" t="s">
        <v>42</v>
      </c>
      <c r="J5471" s="60">
        <v>19.440000000000001</v>
      </c>
      <c r="K5471" s="60">
        <f t="shared" si="129"/>
        <v>116.64000000000001</v>
      </c>
      <c r="L5471" s="60">
        <v>0</v>
      </c>
      <c r="M5471" s="55" t="s">
        <v>51</v>
      </c>
      <c r="N5471" s="60">
        <f t="shared" si="151"/>
        <v>116.64000000000001</v>
      </c>
      <c r="O5471" s="54">
        <v>46076</v>
      </c>
      <c r="P5471" s="62">
        <v>736960</v>
      </c>
      <c r="Q5471" s="75"/>
      <c r="R5471" t="str">
        <f t="shared" si="145"/>
        <v>Fev/26</v>
      </c>
      <c r="S5471" s="75"/>
      <c r="T5471" s="75"/>
      <c r="U5471" s="75"/>
      <c r="V5471" s="75"/>
      <c r="W5471" s="75"/>
      <c r="X5471" s="75"/>
      <c r="Y5471" s="75"/>
      <c r="Z5471" s="75"/>
      <c r="AA5471" s="75"/>
      <c r="AB5471" s="75"/>
      <c r="AC5471" s="75"/>
      <c r="AD5471" s="75"/>
      <c r="AE5471" s="75"/>
      <c r="AF5471" s="75"/>
      <c r="AG5471" s="75"/>
    </row>
    <row r="5472" spans="1:33" ht="15.75" customHeight="1">
      <c r="A5472" s="75"/>
      <c r="B5472" s="54">
        <v>46069</v>
      </c>
      <c r="C5472" s="55" t="s">
        <v>106</v>
      </c>
      <c r="D5472" s="55">
        <v>2026</v>
      </c>
      <c r="E5472" s="55">
        <v>8</v>
      </c>
      <c r="F5472" s="55" t="s">
        <v>67</v>
      </c>
      <c r="G5472" s="55" t="s">
        <v>46</v>
      </c>
      <c r="H5472" s="55" t="s">
        <v>1311</v>
      </c>
      <c r="I5472" s="55" t="s">
        <v>42</v>
      </c>
      <c r="J5472" s="60">
        <v>24.9</v>
      </c>
      <c r="K5472" s="60">
        <f t="shared" si="129"/>
        <v>199.2</v>
      </c>
      <c r="L5472" s="60">
        <v>0</v>
      </c>
      <c r="M5472" s="55" t="s">
        <v>51</v>
      </c>
      <c r="N5472" s="60">
        <f t="shared" si="151"/>
        <v>199.2</v>
      </c>
      <c r="O5472" s="54">
        <v>46077</v>
      </c>
      <c r="P5472" s="62">
        <v>419897</v>
      </c>
      <c r="Q5472" s="75"/>
      <c r="R5472" t="str">
        <f t="shared" si="145"/>
        <v>Fev/26</v>
      </c>
      <c r="S5472" s="75"/>
      <c r="T5472" s="75"/>
      <c r="U5472" s="75"/>
      <c r="V5472" s="75"/>
      <c r="W5472" s="75"/>
      <c r="X5472" s="75"/>
      <c r="Y5472" s="75"/>
      <c r="Z5472" s="75"/>
      <c r="AA5472" s="75"/>
      <c r="AB5472" s="75"/>
      <c r="AC5472" s="75"/>
      <c r="AD5472" s="75"/>
      <c r="AE5472" s="75"/>
      <c r="AF5472" s="75"/>
      <c r="AG5472" s="75"/>
    </row>
    <row r="5473" spans="1:33" ht="15.75" customHeight="1">
      <c r="A5473" s="75"/>
      <c r="B5473" s="54">
        <v>46069</v>
      </c>
      <c r="C5473" s="55" t="s">
        <v>106</v>
      </c>
      <c r="D5473" s="55">
        <v>2026</v>
      </c>
      <c r="E5473" s="55">
        <v>4</v>
      </c>
      <c r="F5473" s="58" t="s">
        <v>64</v>
      </c>
      <c r="G5473" s="57" t="s">
        <v>46</v>
      </c>
      <c r="H5473" s="58" t="s">
        <v>65</v>
      </c>
      <c r="I5473" s="59" t="s">
        <v>42</v>
      </c>
      <c r="J5473" s="96">
        <v>32.99</v>
      </c>
      <c r="K5473" s="60">
        <f t="shared" si="129"/>
        <v>131.96</v>
      </c>
      <c r="L5473" s="60">
        <f t="shared" ref="L5473:L5474" si="152">K5473</f>
        <v>131.96</v>
      </c>
      <c r="M5473" s="55" t="s">
        <v>43</v>
      </c>
      <c r="N5473" s="60">
        <f t="shared" ref="N5473:N5474" si="153">K5473</f>
        <v>131.96</v>
      </c>
      <c r="O5473" s="54">
        <v>46081</v>
      </c>
      <c r="P5473" s="62">
        <v>29214</v>
      </c>
      <c r="Q5473" s="75"/>
      <c r="R5473" t="str">
        <f t="shared" si="145"/>
        <v>Fev/26</v>
      </c>
      <c r="S5473" s="75"/>
      <c r="T5473" s="75"/>
      <c r="U5473" s="75"/>
      <c r="V5473" s="75"/>
      <c r="W5473" s="75"/>
      <c r="X5473" s="75"/>
      <c r="Y5473" s="75"/>
      <c r="Z5473" s="75"/>
      <c r="AA5473" s="75"/>
      <c r="AB5473" s="75"/>
      <c r="AC5473" s="75"/>
      <c r="AD5473" s="75"/>
      <c r="AE5473" s="75"/>
      <c r="AF5473" s="75"/>
      <c r="AG5473" s="75"/>
    </row>
    <row r="5474" spans="1:33" ht="15.75" customHeight="1">
      <c r="A5474" s="75"/>
      <c r="B5474" s="54">
        <v>46069</v>
      </c>
      <c r="C5474" s="55" t="s">
        <v>106</v>
      </c>
      <c r="D5474" s="55">
        <v>2026</v>
      </c>
      <c r="E5474" s="55">
        <v>4</v>
      </c>
      <c r="F5474" s="55" t="s">
        <v>1036</v>
      </c>
      <c r="G5474" s="57" t="s">
        <v>46</v>
      </c>
      <c r="H5474" s="58" t="s">
        <v>65</v>
      </c>
      <c r="I5474" s="59" t="s">
        <v>42</v>
      </c>
      <c r="J5474" s="60">
        <v>35.99</v>
      </c>
      <c r="K5474" s="60">
        <f t="shared" si="129"/>
        <v>143.96</v>
      </c>
      <c r="L5474" s="60">
        <f t="shared" si="152"/>
        <v>143.96</v>
      </c>
      <c r="M5474" s="55" t="s">
        <v>43</v>
      </c>
      <c r="N5474" s="60">
        <f t="shared" si="153"/>
        <v>143.96</v>
      </c>
      <c r="O5474" s="54">
        <v>46081</v>
      </c>
      <c r="P5474" s="62">
        <v>29214</v>
      </c>
      <c r="Q5474" s="75"/>
      <c r="R5474" t="str">
        <f t="shared" si="145"/>
        <v>Fev/26</v>
      </c>
      <c r="S5474" s="75"/>
      <c r="T5474" s="75"/>
      <c r="U5474" s="75"/>
      <c r="V5474" s="75"/>
      <c r="W5474" s="75"/>
      <c r="X5474" s="75"/>
      <c r="Y5474" s="75"/>
      <c r="Z5474" s="75"/>
      <c r="AA5474" s="75"/>
      <c r="AB5474" s="75"/>
      <c r="AC5474" s="75"/>
      <c r="AD5474" s="75"/>
      <c r="AE5474" s="75"/>
      <c r="AF5474" s="75"/>
      <c r="AG5474" s="75"/>
    </row>
    <row r="5475" spans="1:33" ht="15.75" customHeight="1">
      <c r="A5475" s="75"/>
      <c r="B5475" s="54">
        <v>46069</v>
      </c>
      <c r="C5475" s="55" t="s">
        <v>106</v>
      </c>
      <c r="D5475" s="55">
        <v>2026</v>
      </c>
      <c r="E5475" s="55">
        <v>1</v>
      </c>
      <c r="F5475" s="55" t="s">
        <v>378</v>
      </c>
      <c r="G5475" s="55" t="s">
        <v>46</v>
      </c>
      <c r="H5475" s="55" t="s">
        <v>379</v>
      </c>
      <c r="I5475" s="55" t="s">
        <v>42</v>
      </c>
      <c r="J5475" s="60">
        <v>467</v>
      </c>
      <c r="K5475" s="60">
        <f t="shared" si="129"/>
        <v>467</v>
      </c>
      <c r="L5475" s="60">
        <v>0</v>
      </c>
      <c r="M5475" s="55" t="s">
        <v>43</v>
      </c>
      <c r="N5475" s="60">
        <f>K5475+L5475</f>
        <v>467</v>
      </c>
      <c r="O5475" s="54">
        <v>46069</v>
      </c>
      <c r="P5475" s="62">
        <v>0</v>
      </c>
      <c r="Q5475" s="75"/>
      <c r="R5475" t="str">
        <f t="shared" si="145"/>
        <v>Fev/26</v>
      </c>
      <c r="S5475" s="75"/>
      <c r="T5475" s="75"/>
      <c r="U5475" s="75"/>
      <c r="V5475" s="75"/>
      <c r="W5475" s="75"/>
      <c r="X5475" s="75"/>
      <c r="Y5475" s="75"/>
      <c r="Z5475" s="75"/>
      <c r="AA5475" s="75"/>
      <c r="AB5475" s="75"/>
      <c r="AC5475" s="75"/>
      <c r="AD5475" s="75"/>
      <c r="AE5475" s="75"/>
      <c r="AF5475" s="75"/>
      <c r="AG5475" s="75"/>
    </row>
    <row r="5476" spans="1:33" ht="15.75" customHeight="1">
      <c r="A5476" s="75"/>
      <c r="B5476" s="54">
        <v>46069</v>
      </c>
      <c r="C5476" s="55" t="s">
        <v>106</v>
      </c>
      <c r="D5476" s="55">
        <v>2026</v>
      </c>
      <c r="E5476" s="55">
        <v>3</v>
      </c>
      <c r="F5476" s="55" t="s">
        <v>1340</v>
      </c>
      <c r="G5476" s="55" t="s">
        <v>46</v>
      </c>
      <c r="H5476" s="55" t="s">
        <v>1337</v>
      </c>
      <c r="I5476" s="55" t="s">
        <v>42</v>
      </c>
      <c r="J5476" s="60">
        <v>105</v>
      </c>
      <c r="K5476" s="60">
        <f t="shared" si="129"/>
        <v>315</v>
      </c>
      <c r="L5476" s="60">
        <v>0</v>
      </c>
      <c r="M5476" s="55" t="s">
        <v>43</v>
      </c>
      <c r="N5476" s="60">
        <f t="shared" ref="N5476:N5479" si="154">K5476</f>
        <v>315</v>
      </c>
      <c r="O5476" s="54">
        <v>46081</v>
      </c>
      <c r="P5476" s="62">
        <v>0</v>
      </c>
      <c r="Q5476" s="75"/>
      <c r="R5476" t="str">
        <f t="shared" si="145"/>
        <v>Fev/26</v>
      </c>
      <c r="S5476" s="75"/>
      <c r="T5476" s="75"/>
      <c r="U5476" s="75"/>
      <c r="V5476" s="75"/>
      <c r="W5476" s="75"/>
      <c r="X5476" s="75"/>
      <c r="Y5476" s="75"/>
      <c r="Z5476" s="75"/>
      <c r="AA5476" s="75"/>
      <c r="AB5476" s="75"/>
      <c r="AC5476" s="75"/>
      <c r="AD5476" s="75"/>
      <c r="AE5476" s="75"/>
      <c r="AF5476" s="75"/>
      <c r="AG5476" s="75"/>
    </row>
    <row r="5477" spans="1:33" ht="15.75" customHeight="1">
      <c r="A5477" s="75"/>
      <c r="B5477" s="54">
        <v>46069</v>
      </c>
      <c r="C5477" s="55" t="s">
        <v>106</v>
      </c>
      <c r="D5477" s="55">
        <v>2026</v>
      </c>
      <c r="E5477" s="55">
        <v>6</v>
      </c>
      <c r="F5477" s="55" t="s">
        <v>562</v>
      </c>
      <c r="G5477" s="55" t="s">
        <v>46</v>
      </c>
      <c r="H5477" s="55" t="s">
        <v>1337</v>
      </c>
      <c r="I5477" s="55" t="s">
        <v>42</v>
      </c>
      <c r="J5477" s="60">
        <v>0.75</v>
      </c>
      <c r="K5477" s="60">
        <f t="shared" si="129"/>
        <v>4.5</v>
      </c>
      <c r="L5477" s="60">
        <v>0</v>
      </c>
      <c r="M5477" s="55" t="s">
        <v>43</v>
      </c>
      <c r="N5477" s="60">
        <f t="shared" si="154"/>
        <v>4.5</v>
      </c>
      <c r="O5477" s="54">
        <v>46081</v>
      </c>
      <c r="P5477" s="62">
        <v>0</v>
      </c>
      <c r="Q5477" s="75"/>
      <c r="R5477" t="str">
        <f t="shared" si="145"/>
        <v>Fev/26</v>
      </c>
      <c r="S5477" s="75"/>
      <c r="T5477" s="75"/>
      <c r="U5477" s="75"/>
      <c r="V5477" s="75"/>
      <c r="W5477" s="75"/>
      <c r="X5477" s="75"/>
      <c r="Y5477" s="75"/>
      <c r="Z5477" s="75"/>
      <c r="AA5477" s="75"/>
      <c r="AB5477" s="75"/>
      <c r="AC5477" s="75"/>
      <c r="AD5477" s="75"/>
      <c r="AE5477" s="75"/>
      <c r="AF5477" s="75"/>
      <c r="AG5477" s="75"/>
    </row>
    <row r="5478" spans="1:33" ht="15.75" customHeight="1">
      <c r="A5478" s="75"/>
      <c r="B5478" s="54">
        <v>46069</v>
      </c>
      <c r="C5478" s="55" t="s">
        <v>106</v>
      </c>
      <c r="D5478" s="55">
        <v>2026</v>
      </c>
      <c r="E5478" s="55">
        <v>5</v>
      </c>
      <c r="F5478" s="55" t="s">
        <v>561</v>
      </c>
      <c r="G5478" s="55" t="s">
        <v>46</v>
      </c>
      <c r="H5478" s="55" t="s">
        <v>1337</v>
      </c>
      <c r="I5478" s="55" t="s">
        <v>42</v>
      </c>
      <c r="J5478" s="60">
        <v>4.4000000000000004</v>
      </c>
      <c r="K5478" s="60">
        <f t="shared" si="129"/>
        <v>22</v>
      </c>
      <c r="L5478" s="60">
        <v>0</v>
      </c>
      <c r="M5478" s="55" t="s">
        <v>43</v>
      </c>
      <c r="N5478" s="60">
        <f t="shared" si="154"/>
        <v>22</v>
      </c>
      <c r="O5478" s="54">
        <v>46081</v>
      </c>
      <c r="P5478" s="62">
        <v>0</v>
      </c>
      <c r="Q5478" s="75"/>
      <c r="R5478" t="str">
        <f t="shared" si="145"/>
        <v>Fev/26</v>
      </c>
      <c r="S5478" s="75"/>
      <c r="T5478" s="75"/>
      <c r="U5478" s="75"/>
      <c r="V5478" s="75"/>
      <c r="W5478" s="75"/>
      <c r="X5478" s="75"/>
      <c r="Y5478" s="75"/>
      <c r="Z5478" s="75"/>
      <c r="AA5478" s="75"/>
      <c r="AB5478" s="75"/>
      <c r="AC5478" s="75"/>
      <c r="AD5478" s="75"/>
      <c r="AE5478" s="75"/>
      <c r="AF5478" s="75"/>
      <c r="AG5478" s="75"/>
    </row>
    <row r="5479" spans="1:33" ht="15.75" customHeight="1">
      <c r="A5479" s="75"/>
      <c r="B5479" s="54">
        <v>46070</v>
      </c>
      <c r="C5479" s="55" t="s">
        <v>106</v>
      </c>
      <c r="D5479" s="55">
        <v>2026</v>
      </c>
      <c r="E5479" s="55">
        <v>1</v>
      </c>
      <c r="F5479" s="55" t="s">
        <v>811</v>
      </c>
      <c r="G5479" s="55" t="s">
        <v>108</v>
      </c>
      <c r="H5479" s="55" t="s">
        <v>1289</v>
      </c>
      <c r="I5479" s="55" t="s">
        <v>42</v>
      </c>
      <c r="J5479" s="60">
        <v>500</v>
      </c>
      <c r="K5479" s="60">
        <f t="shared" si="129"/>
        <v>500</v>
      </c>
      <c r="L5479" s="60">
        <v>0</v>
      </c>
      <c r="M5479" s="55" t="s">
        <v>43</v>
      </c>
      <c r="N5479" s="60">
        <f t="shared" si="154"/>
        <v>500</v>
      </c>
      <c r="O5479" s="54">
        <v>46070</v>
      </c>
      <c r="P5479" s="62">
        <v>0</v>
      </c>
      <c r="Q5479" s="75"/>
      <c r="R5479" t="str">
        <f t="shared" si="145"/>
        <v>Fev/26</v>
      </c>
      <c r="S5479" s="75"/>
      <c r="T5479" s="75"/>
      <c r="U5479" s="75"/>
      <c r="V5479" s="75"/>
      <c r="W5479" s="75"/>
      <c r="X5479" s="75"/>
      <c r="Y5479" s="75"/>
      <c r="Z5479" s="75"/>
      <c r="AA5479" s="75"/>
      <c r="AB5479" s="75"/>
      <c r="AC5479" s="75"/>
      <c r="AD5479" s="75"/>
      <c r="AE5479" s="75"/>
      <c r="AF5479" s="75"/>
      <c r="AG5479" s="75"/>
    </row>
    <row r="5480" spans="1:33" ht="15.75" customHeight="1">
      <c r="A5480" s="75"/>
      <c r="B5480" s="54">
        <v>46070</v>
      </c>
      <c r="C5480" s="55" t="s">
        <v>106</v>
      </c>
      <c r="D5480" s="55">
        <v>2026</v>
      </c>
      <c r="E5480" s="55">
        <v>1</v>
      </c>
      <c r="F5480" s="55" t="s">
        <v>39</v>
      </c>
      <c r="G5480" s="55" t="s">
        <v>40</v>
      </c>
      <c r="H5480" s="55" t="s">
        <v>1328</v>
      </c>
      <c r="I5480" s="55" t="s">
        <v>42</v>
      </c>
      <c r="J5480" s="60">
        <v>337.5</v>
      </c>
      <c r="K5480" s="60">
        <f t="shared" si="129"/>
        <v>337.5</v>
      </c>
      <c r="L5480" s="60">
        <v>0</v>
      </c>
      <c r="M5480" s="55" t="s">
        <v>43</v>
      </c>
      <c r="N5480" s="60">
        <f t="shared" ref="N5480:N5496" si="155">K5480+L5480</f>
        <v>337.5</v>
      </c>
      <c r="O5480" s="54">
        <v>46070</v>
      </c>
      <c r="P5480" s="62">
        <v>0</v>
      </c>
      <c r="Q5480" s="75"/>
      <c r="R5480" t="str">
        <f t="shared" si="145"/>
        <v>Fev/26</v>
      </c>
      <c r="S5480" s="75"/>
      <c r="T5480" s="75"/>
      <c r="U5480" s="75"/>
      <c r="V5480" s="75"/>
      <c r="W5480" s="75"/>
      <c r="X5480" s="75"/>
      <c r="Y5480" s="75"/>
      <c r="Z5480" s="75"/>
      <c r="AA5480" s="75"/>
      <c r="AB5480" s="75"/>
      <c r="AC5480" s="75"/>
      <c r="AD5480" s="75"/>
      <c r="AE5480" s="75"/>
      <c r="AF5480" s="75"/>
      <c r="AG5480" s="75"/>
    </row>
    <row r="5481" spans="1:33" ht="15.75" customHeight="1">
      <c r="A5481" s="75"/>
      <c r="B5481" s="54">
        <v>46070</v>
      </c>
      <c r="C5481" s="55" t="s">
        <v>106</v>
      </c>
      <c r="D5481" s="55">
        <v>2026</v>
      </c>
      <c r="E5481" s="55">
        <v>1</v>
      </c>
      <c r="F5481" s="55" t="s">
        <v>1401</v>
      </c>
      <c r="G5481" s="55" t="s">
        <v>46</v>
      </c>
      <c r="H5481" s="55" t="s">
        <v>369</v>
      </c>
      <c r="I5481" s="55" t="s">
        <v>42</v>
      </c>
      <c r="J5481" s="60">
        <v>100</v>
      </c>
      <c r="K5481" s="60">
        <f t="shared" si="129"/>
        <v>100</v>
      </c>
      <c r="L5481" s="60">
        <v>0</v>
      </c>
      <c r="M5481" s="55" t="s">
        <v>43</v>
      </c>
      <c r="N5481" s="60">
        <f t="shared" si="155"/>
        <v>100</v>
      </c>
      <c r="O5481" s="54">
        <v>46070</v>
      </c>
      <c r="P5481" s="62">
        <v>0</v>
      </c>
      <c r="Q5481" s="75"/>
      <c r="R5481" t="str">
        <f t="shared" si="145"/>
        <v>Fev/26</v>
      </c>
      <c r="S5481" s="75"/>
      <c r="T5481" s="75"/>
      <c r="U5481" s="75"/>
      <c r="V5481" s="75"/>
      <c r="W5481" s="75"/>
      <c r="X5481" s="75"/>
      <c r="Y5481" s="75"/>
      <c r="Z5481" s="75"/>
      <c r="AA5481" s="75"/>
      <c r="AB5481" s="75"/>
      <c r="AC5481" s="75"/>
      <c r="AD5481" s="75"/>
      <c r="AE5481" s="75"/>
      <c r="AF5481" s="75"/>
      <c r="AG5481" s="75"/>
    </row>
    <row r="5482" spans="1:33" ht="15.75" customHeight="1">
      <c r="A5482" s="75"/>
      <c r="B5482" s="54">
        <v>46070</v>
      </c>
      <c r="C5482" s="55" t="s">
        <v>106</v>
      </c>
      <c r="D5482" s="55">
        <v>2026</v>
      </c>
      <c r="E5482" s="55">
        <v>1</v>
      </c>
      <c r="F5482" s="55" t="s">
        <v>1402</v>
      </c>
      <c r="G5482" s="55" t="s">
        <v>93</v>
      </c>
      <c r="H5482" s="55" t="s">
        <v>1016</v>
      </c>
      <c r="I5482" s="55" t="s">
        <v>42</v>
      </c>
      <c r="J5482" s="60">
        <v>60</v>
      </c>
      <c r="K5482" s="60">
        <f t="shared" si="129"/>
        <v>60</v>
      </c>
      <c r="L5482" s="60">
        <v>0</v>
      </c>
      <c r="M5482" s="55" t="s">
        <v>43</v>
      </c>
      <c r="N5482" s="60">
        <f t="shared" si="155"/>
        <v>60</v>
      </c>
      <c r="O5482" s="54">
        <v>46070</v>
      </c>
      <c r="P5482" s="62">
        <v>0</v>
      </c>
      <c r="Q5482" s="75"/>
      <c r="R5482" t="str">
        <f t="shared" si="145"/>
        <v>Fev/26</v>
      </c>
      <c r="S5482" s="75"/>
      <c r="T5482" s="75"/>
      <c r="U5482" s="75"/>
      <c r="V5482" s="75"/>
      <c r="W5482" s="75"/>
      <c r="X5482" s="75"/>
      <c r="Y5482" s="75"/>
      <c r="Z5482" s="75"/>
      <c r="AA5482" s="75"/>
      <c r="AB5482" s="75"/>
      <c r="AC5482" s="75"/>
      <c r="AD5482" s="75"/>
      <c r="AE5482" s="75"/>
      <c r="AF5482" s="75"/>
      <c r="AG5482" s="75"/>
    </row>
    <row r="5483" spans="1:33" ht="15.75" customHeight="1">
      <c r="A5483" s="75"/>
      <c r="B5483" s="54">
        <v>46071</v>
      </c>
      <c r="C5483" s="55" t="s">
        <v>106</v>
      </c>
      <c r="D5483" s="55">
        <v>2026</v>
      </c>
      <c r="E5483" s="55">
        <v>3</v>
      </c>
      <c r="F5483" s="55" t="s">
        <v>549</v>
      </c>
      <c r="G5483" s="55" t="s">
        <v>53</v>
      </c>
      <c r="H5483" s="55" t="s">
        <v>1383</v>
      </c>
      <c r="I5483" s="55" t="s">
        <v>42</v>
      </c>
      <c r="J5483" s="60">
        <v>9.1</v>
      </c>
      <c r="K5483" s="60">
        <f t="shared" si="129"/>
        <v>27.299999999999997</v>
      </c>
      <c r="L5483" s="60">
        <v>0</v>
      </c>
      <c r="M5483" s="55" t="s">
        <v>51</v>
      </c>
      <c r="N5483" s="60">
        <f t="shared" si="155"/>
        <v>27.299999999999997</v>
      </c>
      <c r="O5483" s="54">
        <v>46076</v>
      </c>
      <c r="P5483" s="62">
        <v>1435653</v>
      </c>
      <c r="Q5483" s="75"/>
      <c r="R5483" t="str">
        <f t="shared" si="145"/>
        <v>Fev/26</v>
      </c>
      <c r="S5483" s="75"/>
      <c r="T5483" s="75"/>
      <c r="U5483" s="75"/>
      <c r="V5483" s="75"/>
      <c r="W5483" s="75"/>
      <c r="X5483" s="75"/>
      <c r="Y5483" s="75"/>
      <c r="Z5483" s="75"/>
      <c r="AA5483" s="75"/>
      <c r="AB5483" s="75"/>
      <c r="AC5483" s="75"/>
      <c r="AD5483" s="75"/>
      <c r="AE5483" s="75"/>
      <c r="AF5483" s="75"/>
      <c r="AG5483" s="75"/>
    </row>
    <row r="5484" spans="1:33" ht="15.75" customHeight="1">
      <c r="A5484" s="75"/>
      <c r="B5484" s="54">
        <v>46071</v>
      </c>
      <c r="C5484" s="55" t="s">
        <v>106</v>
      </c>
      <c r="D5484" s="55">
        <v>2026</v>
      </c>
      <c r="E5484" s="55">
        <v>2</v>
      </c>
      <c r="F5484" s="55" t="s">
        <v>914</v>
      </c>
      <c r="G5484" s="55" t="s">
        <v>93</v>
      </c>
      <c r="H5484" s="55" t="s">
        <v>1383</v>
      </c>
      <c r="I5484" s="55" t="s">
        <v>42</v>
      </c>
      <c r="J5484" s="60">
        <v>20.05</v>
      </c>
      <c r="K5484" s="60">
        <f t="shared" si="129"/>
        <v>40.1</v>
      </c>
      <c r="L5484" s="60">
        <v>0</v>
      </c>
      <c r="M5484" s="55" t="s">
        <v>51</v>
      </c>
      <c r="N5484" s="60">
        <f t="shared" si="155"/>
        <v>40.1</v>
      </c>
      <c r="O5484" s="54">
        <v>46076</v>
      </c>
      <c r="P5484" s="62">
        <v>1435653</v>
      </c>
      <c r="Q5484" s="75"/>
      <c r="R5484" t="str">
        <f t="shared" si="145"/>
        <v>Fev/26</v>
      </c>
      <c r="S5484" s="75"/>
      <c r="T5484" s="75"/>
      <c r="U5484" s="75"/>
      <c r="V5484" s="75"/>
      <c r="W5484" s="75"/>
      <c r="X5484" s="75"/>
      <c r="Y5484" s="75"/>
      <c r="Z5484" s="75"/>
      <c r="AA5484" s="75"/>
      <c r="AB5484" s="75"/>
      <c r="AC5484" s="75"/>
      <c r="AD5484" s="75"/>
      <c r="AE5484" s="75"/>
      <c r="AF5484" s="75"/>
      <c r="AG5484" s="75"/>
    </row>
    <row r="5485" spans="1:33" ht="15.75" customHeight="1">
      <c r="A5485" s="75"/>
      <c r="B5485" s="54">
        <v>46071</v>
      </c>
      <c r="C5485" s="55" t="s">
        <v>106</v>
      </c>
      <c r="D5485" s="55">
        <v>2026</v>
      </c>
      <c r="E5485" s="55">
        <v>2</v>
      </c>
      <c r="F5485" s="55" t="s">
        <v>1403</v>
      </c>
      <c r="G5485" s="55" t="s">
        <v>53</v>
      </c>
      <c r="H5485" s="55" t="s">
        <v>1383</v>
      </c>
      <c r="I5485" s="55" t="s">
        <v>42</v>
      </c>
      <c r="J5485" s="60">
        <v>6.61</v>
      </c>
      <c r="K5485" s="60">
        <f t="shared" si="129"/>
        <v>13.22</v>
      </c>
      <c r="L5485" s="60">
        <v>0</v>
      </c>
      <c r="M5485" s="55" t="s">
        <v>51</v>
      </c>
      <c r="N5485" s="60">
        <f t="shared" si="155"/>
        <v>13.22</v>
      </c>
      <c r="O5485" s="54">
        <v>46076</v>
      </c>
      <c r="P5485" s="62">
        <v>1435653</v>
      </c>
      <c r="Q5485" s="75"/>
      <c r="R5485" t="str">
        <f t="shared" si="145"/>
        <v>Fev/26</v>
      </c>
      <c r="S5485" s="75"/>
      <c r="T5485" s="75"/>
      <c r="U5485" s="75"/>
      <c r="V5485" s="75"/>
      <c r="W5485" s="75"/>
      <c r="X5485" s="75"/>
      <c r="Y5485" s="75"/>
      <c r="Z5485" s="75"/>
      <c r="AA5485" s="75"/>
      <c r="AB5485" s="75"/>
      <c r="AC5485" s="75"/>
      <c r="AD5485" s="75"/>
      <c r="AE5485" s="75"/>
      <c r="AF5485" s="75"/>
      <c r="AG5485" s="75"/>
    </row>
    <row r="5486" spans="1:33" ht="15.75" customHeight="1">
      <c r="A5486" s="75"/>
      <c r="B5486" s="54">
        <v>46071</v>
      </c>
      <c r="C5486" s="55" t="s">
        <v>106</v>
      </c>
      <c r="D5486" s="55">
        <v>2026</v>
      </c>
      <c r="E5486" s="55">
        <v>1</v>
      </c>
      <c r="F5486" s="55" t="s">
        <v>1404</v>
      </c>
      <c r="G5486" s="55" t="s">
        <v>93</v>
      </c>
      <c r="H5486" s="55" t="s">
        <v>1383</v>
      </c>
      <c r="I5486" s="55" t="s">
        <v>42</v>
      </c>
      <c r="J5486" s="60">
        <v>11.61</v>
      </c>
      <c r="K5486" s="60">
        <f t="shared" si="129"/>
        <v>11.61</v>
      </c>
      <c r="L5486" s="60">
        <v>0</v>
      </c>
      <c r="M5486" s="55" t="s">
        <v>51</v>
      </c>
      <c r="N5486" s="60">
        <f t="shared" si="155"/>
        <v>11.61</v>
      </c>
      <c r="O5486" s="54">
        <v>46076</v>
      </c>
      <c r="P5486" s="62">
        <v>1435653</v>
      </c>
      <c r="Q5486" s="75"/>
      <c r="R5486" t="str">
        <f t="shared" si="145"/>
        <v>Fev/26</v>
      </c>
      <c r="S5486" s="75"/>
      <c r="T5486" s="75"/>
      <c r="U5486" s="75"/>
      <c r="V5486" s="75"/>
      <c r="W5486" s="75"/>
      <c r="X5486" s="75"/>
      <c r="Y5486" s="75"/>
      <c r="Z5486" s="75"/>
      <c r="AA5486" s="75"/>
      <c r="AB5486" s="75"/>
      <c r="AC5486" s="75"/>
      <c r="AD5486" s="75"/>
      <c r="AE5486" s="75"/>
      <c r="AF5486" s="75"/>
      <c r="AG5486" s="75"/>
    </row>
    <row r="5487" spans="1:33" ht="15.75" customHeight="1">
      <c r="A5487" s="75"/>
      <c r="B5487" s="54">
        <v>46071</v>
      </c>
      <c r="C5487" s="55" t="s">
        <v>106</v>
      </c>
      <c r="D5487" s="55">
        <v>2026</v>
      </c>
      <c r="E5487" s="55">
        <v>3</v>
      </c>
      <c r="F5487" s="55" t="s">
        <v>539</v>
      </c>
      <c r="G5487" s="55" t="s">
        <v>53</v>
      </c>
      <c r="H5487" s="55" t="s">
        <v>1383</v>
      </c>
      <c r="I5487" s="55" t="s">
        <v>42</v>
      </c>
      <c r="J5487" s="60">
        <v>9.3000000000000007</v>
      </c>
      <c r="K5487" s="60">
        <f t="shared" si="129"/>
        <v>27.900000000000002</v>
      </c>
      <c r="L5487" s="60">
        <v>0</v>
      </c>
      <c r="M5487" s="55" t="s">
        <v>51</v>
      </c>
      <c r="N5487" s="60">
        <f t="shared" si="155"/>
        <v>27.900000000000002</v>
      </c>
      <c r="O5487" s="54">
        <v>46076</v>
      </c>
      <c r="P5487" s="62">
        <v>1435653</v>
      </c>
      <c r="Q5487" s="75"/>
      <c r="R5487" t="str">
        <f t="shared" si="145"/>
        <v>Fev/26</v>
      </c>
      <c r="S5487" s="75"/>
      <c r="T5487" s="75"/>
      <c r="U5487" s="75"/>
      <c r="V5487" s="75"/>
      <c r="W5487" s="75"/>
      <c r="X5487" s="75"/>
      <c r="Y5487" s="75"/>
      <c r="Z5487" s="75"/>
      <c r="AA5487" s="75"/>
      <c r="AB5487" s="75"/>
      <c r="AC5487" s="75"/>
      <c r="AD5487" s="75"/>
      <c r="AE5487" s="75"/>
      <c r="AF5487" s="75"/>
      <c r="AG5487" s="75"/>
    </row>
    <row r="5488" spans="1:33" ht="15.75" customHeight="1">
      <c r="A5488" s="75"/>
      <c r="B5488" s="54">
        <v>46071</v>
      </c>
      <c r="C5488" s="55" t="s">
        <v>106</v>
      </c>
      <c r="D5488" s="55">
        <v>2026</v>
      </c>
      <c r="E5488" s="55">
        <v>4</v>
      </c>
      <c r="F5488" s="55" t="s">
        <v>1306</v>
      </c>
      <c r="G5488" s="55" t="s">
        <v>53</v>
      </c>
      <c r="H5488" s="55" t="s">
        <v>1383</v>
      </c>
      <c r="I5488" s="55" t="s">
        <v>42</v>
      </c>
      <c r="J5488" s="60">
        <v>39.06</v>
      </c>
      <c r="K5488" s="60">
        <f t="shared" si="129"/>
        <v>156.24</v>
      </c>
      <c r="L5488" s="60">
        <v>0</v>
      </c>
      <c r="M5488" s="55" t="s">
        <v>51</v>
      </c>
      <c r="N5488" s="60">
        <f t="shared" si="155"/>
        <v>156.24</v>
      </c>
      <c r="O5488" s="54">
        <v>46076</v>
      </c>
      <c r="P5488" s="62">
        <v>1435653</v>
      </c>
      <c r="Q5488" s="75"/>
      <c r="R5488" t="str">
        <f t="shared" si="145"/>
        <v>Fev/26</v>
      </c>
      <c r="S5488" s="75"/>
      <c r="T5488" s="75"/>
      <c r="U5488" s="75"/>
      <c r="V5488" s="75"/>
      <c r="W5488" s="75"/>
      <c r="X5488" s="75"/>
      <c r="Y5488" s="75"/>
      <c r="Z5488" s="75"/>
      <c r="AA5488" s="75"/>
      <c r="AB5488" s="75"/>
      <c r="AC5488" s="75"/>
      <c r="AD5488" s="75"/>
      <c r="AE5488" s="75"/>
      <c r="AF5488" s="75"/>
      <c r="AG5488" s="75"/>
    </row>
    <row r="5489" spans="1:33" ht="15.75" customHeight="1">
      <c r="A5489" s="75"/>
      <c r="B5489" s="54">
        <v>46071</v>
      </c>
      <c r="C5489" s="55" t="s">
        <v>106</v>
      </c>
      <c r="D5489" s="55">
        <v>2026</v>
      </c>
      <c r="E5489" s="55">
        <v>1</v>
      </c>
      <c r="F5489" s="55" t="s">
        <v>1203</v>
      </c>
      <c r="G5489" s="55" t="s">
        <v>53</v>
      </c>
      <c r="H5489" s="55" t="s">
        <v>1383</v>
      </c>
      <c r="I5489" s="55" t="s">
        <v>42</v>
      </c>
      <c r="J5489" s="60">
        <v>71.81</v>
      </c>
      <c r="K5489" s="60">
        <f t="shared" si="129"/>
        <v>71.81</v>
      </c>
      <c r="L5489" s="60">
        <v>0</v>
      </c>
      <c r="M5489" s="55" t="s">
        <v>51</v>
      </c>
      <c r="N5489" s="60">
        <f t="shared" si="155"/>
        <v>71.81</v>
      </c>
      <c r="O5489" s="54">
        <v>46076</v>
      </c>
      <c r="P5489" s="62">
        <v>1435653</v>
      </c>
      <c r="Q5489" s="75"/>
      <c r="R5489" t="str">
        <f t="shared" si="145"/>
        <v>Fev/26</v>
      </c>
      <c r="S5489" s="75"/>
      <c r="T5489" s="75"/>
      <c r="U5489" s="75"/>
      <c r="V5489" s="75"/>
      <c r="W5489" s="75"/>
      <c r="X5489" s="75"/>
      <c r="Y5489" s="75"/>
      <c r="Z5489" s="75"/>
      <c r="AA5489" s="75"/>
      <c r="AB5489" s="75"/>
      <c r="AC5489" s="75"/>
      <c r="AD5489" s="75"/>
      <c r="AE5489" s="75"/>
      <c r="AF5489" s="75"/>
      <c r="AG5489" s="75"/>
    </row>
    <row r="5490" spans="1:33" ht="15.75" customHeight="1">
      <c r="A5490" s="75"/>
      <c r="B5490" s="54">
        <v>46071</v>
      </c>
      <c r="C5490" s="55" t="s">
        <v>106</v>
      </c>
      <c r="D5490" s="55">
        <v>2026</v>
      </c>
      <c r="E5490" s="55">
        <v>1</v>
      </c>
      <c r="F5490" s="55" t="s">
        <v>247</v>
      </c>
      <c r="G5490" s="55" t="s">
        <v>53</v>
      </c>
      <c r="H5490" s="55" t="s">
        <v>1383</v>
      </c>
      <c r="I5490" s="55" t="s">
        <v>42</v>
      </c>
      <c r="J5490" s="60">
        <v>38.46</v>
      </c>
      <c r="K5490" s="60">
        <f t="shared" si="129"/>
        <v>38.46</v>
      </c>
      <c r="L5490" s="60">
        <v>0</v>
      </c>
      <c r="M5490" s="55" t="s">
        <v>51</v>
      </c>
      <c r="N5490" s="60">
        <f t="shared" si="155"/>
        <v>38.46</v>
      </c>
      <c r="O5490" s="54">
        <v>46076</v>
      </c>
      <c r="P5490" s="62">
        <v>1435653</v>
      </c>
      <c r="Q5490" s="75"/>
      <c r="R5490" t="str">
        <f t="shared" si="145"/>
        <v>Fev/26</v>
      </c>
      <c r="S5490" s="75"/>
      <c r="T5490" s="75"/>
      <c r="U5490" s="75"/>
      <c r="V5490" s="75"/>
      <c r="W5490" s="75"/>
      <c r="X5490" s="75"/>
      <c r="Y5490" s="75"/>
      <c r="Z5490" s="75"/>
      <c r="AA5490" s="75"/>
      <c r="AB5490" s="75"/>
      <c r="AC5490" s="75"/>
      <c r="AD5490" s="75"/>
      <c r="AE5490" s="75"/>
      <c r="AF5490" s="75"/>
      <c r="AG5490" s="75"/>
    </row>
    <row r="5491" spans="1:33" ht="15.75" customHeight="1">
      <c r="A5491" s="75"/>
      <c r="B5491" s="54">
        <v>46071</v>
      </c>
      <c r="C5491" s="55" t="s">
        <v>106</v>
      </c>
      <c r="D5491" s="55">
        <v>2026</v>
      </c>
      <c r="E5491" s="55">
        <v>1</v>
      </c>
      <c r="F5491" s="55" t="s">
        <v>1405</v>
      </c>
      <c r="G5491" s="55" t="s">
        <v>46</v>
      </c>
      <c r="H5491" s="55" t="s">
        <v>1383</v>
      </c>
      <c r="I5491" s="55" t="s">
        <v>42</v>
      </c>
      <c r="J5491" s="60">
        <v>25.17</v>
      </c>
      <c r="K5491" s="60">
        <f t="shared" ref="K5491:K5745" si="156">E5491*J5491</f>
        <v>25.17</v>
      </c>
      <c r="L5491" s="60">
        <v>0</v>
      </c>
      <c r="M5491" s="55" t="s">
        <v>51</v>
      </c>
      <c r="N5491" s="60">
        <f t="shared" si="155"/>
        <v>25.17</v>
      </c>
      <c r="O5491" s="54">
        <v>46076</v>
      </c>
      <c r="P5491" s="62">
        <v>1435653</v>
      </c>
      <c r="Q5491" s="75"/>
      <c r="R5491" t="str">
        <f t="shared" si="145"/>
        <v>Fev/26</v>
      </c>
      <c r="S5491" s="75"/>
      <c r="T5491" s="75"/>
      <c r="U5491" s="75"/>
      <c r="V5491" s="75"/>
      <c r="W5491" s="75"/>
      <c r="X5491" s="75"/>
      <c r="Y5491" s="75"/>
      <c r="Z5491" s="75"/>
      <c r="AA5491" s="75"/>
      <c r="AB5491" s="75"/>
      <c r="AC5491" s="75"/>
      <c r="AD5491" s="75"/>
      <c r="AE5491" s="75"/>
      <c r="AF5491" s="75"/>
      <c r="AG5491" s="75"/>
    </row>
    <row r="5492" spans="1:33" ht="15.75" customHeight="1">
      <c r="A5492" s="75"/>
      <c r="B5492" s="54">
        <v>46071</v>
      </c>
      <c r="C5492" s="55" t="s">
        <v>106</v>
      </c>
      <c r="D5492" s="55">
        <v>2026</v>
      </c>
      <c r="E5492" s="55">
        <v>1</v>
      </c>
      <c r="F5492" s="55" t="s">
        <v>1402</v>
      </c>
      <c r="G5492" s="55" t="s">
        <v>93</v>
      </c>
      <c r="H5492" s="55" t="s">
        <v>1383</v>
      </c>
      <c r="I5492" s="55" t="s">
        <v>42</v>
      </c>
      <c r="J5492" s="60">
        <v>74.010000000000005</v>
      </c>
      <c r="K5492" s="60">
        <f t="shared" si="156"/>
        <v>74.010000000000005</v>
      </c>
      <c r="L5492" s="60">
        <v>0</v>
      </c>
      <c r="M5492" s="55" t="s">
        <v>51</v>
      </c>
      <c r="N5492" s="60">
        <f t="shared" si="155"/>
        <v>74.010000000000005</v>
      </c>
      <c r="O5492" s="54">
        <v>46076</v>
      </c>
      <c r="P5492" s="62">
        <v>1435653</v>
      </c>
      <c r="Q5492" s="75"/>
      <c r="R5492" t="str">
        <f t="shared" si="145"/>
        <v>Fev/26</v>
      </c>
      <c r="S5492" s="75"/>
      <c r="T5492" s="75"/>
      <c r="U5492" s="75"/>
      <c r="V5492" s="75"/>
      <c r="W5492" s="75"/>
      <c r="X5492" s="75"/>
      <c r="Y5492" s="75"/>
      <c r="Z5492" s="75"/>
      <c r="AA5492" s="75"/>
      <c r="AB5492" s="75"/>
      <c r="AC5492" s="75"/>
      <c r="AD5492" s="75"/>
      <c r="AE5492" s="75"/>
      <c r="AF5492" s="75"/>
      <c r="AG5492" s="75"/>
    </row>
    <row r="5493" spans="1:33" ht="15.75" customHeight="1">
      <c r="A5493" s="75"/>
      <c r="B5493" s="54">
        <v>46071</v>
      </c>
      <c r="C5493" s="55" t="s">
        <v>106</v>
      </c>
      <c r="D5493" s="55">
        <v>2026</v>
      </c>
      <c r="E5493" s="55">
        <v>24</v>
      </c>
      <c r="F5493" s="55" t="s">
        <v>1344</v>
      </c>
      <c r="G5493" s="55" t="s">
        <v>77</v>
      </c>
      <c r="H5493" s="55" t="s">
        <v>790</v>
      </c>
      <c r="I5493" s="55" t="s">
        <v>42</v>
      </c>
      <c r="J5493" s="60">
        <v>6.28</v>
      </c>
      <c r="K5493" s="60">
        <f t="shared" si="156"/>
        <v>150.72</v>
      </c>
      <c r="L5493" s="60">
        <v>0</v>
      </c>
      <c r="M5493" s="55" t="s">
        <v>51</v>
      </c>
      <c r="N5493" s="60">
        <f t="shared" si="155"/>
        <v>150.72</v>
      </c>
      <c r="O5493" s="54">
        <v>46085</v>
      </c>
      <c r="P5493" s="62">
        <v>1575119</v>
      </c>
      <c r="Q5493" s="75"/>
      <c r="R5493" t="str">
        <f t="shared" si="145"/>
        <v>Fev/26</v>
      </c>
      <c r="S5493" s="75"/>
      <c r="T5493" s="75"/>
      <c r="U5493" s="75"/>
      <c r="V5493" s="75"/>
      <c r="W5493" s="75"/>
      <c r="X5493" s="75"/>
      <c r="Y5493" s="75"/>
      <c r="Z5493" s="75"/>
      <c r="AA5493" s="75"/>
      <c r="AB5493" s="75"/>
      <c r="AC5493" s="75"/>
      <c r="AD5493" s="75"/>
      <c r="AE5493" s="75"/>
      <c r="AF5493" s="75"/>
      <c r="AG5493" s="75"/>
    </row>
    <row r="5494" spans="1:33" ht="15.75" customHeight="1">
      <c r="A5494" s="75"/>
      <c r="B5494" s="54">
        <v>46071</v>
      </c>
      <c r="C5494" s="55" t="s">
        <v>106</v>
      </c>
      <c r="D5494" s="55">
        <v>2026</v>
      </c>
      <c r="E5494" s="55">
        <v>6</v>
      </c>
      <c r="F5494" s="55" t="s">
        <v>1273</v>
      </c>
      <c r="G5494" s="55" t="s">
        <v>46</v>
      </c>
      <c r="H5494" s="55" t="s">
        <v>790</v>
      </c>
      <c r="I5494" s="55" t="s">
        <v>42</v>
      </c>
      <c r="J5494" s="60">
        <v>17.82</v>
      </c>
      <c r="K5494" s="60">
        <f t="shared" si="156"/>
        <v>106.92</v>
      </c>
      <c r="L5494" s="60">
        <v>0</v>
      </c>
      <c r="M5494" s="55" t="s">
        <v>51</v>
      </c>
      <c r="N5494" s="60">
        <f t="shared" si="155"/>
        <v>106.92</v>
      </c>
      <c r="O5494" s="54">
        <v>46085</v>
      </c>
      <c r="P5494" s="62">
        <v>1575119</v>
      </c>
      <c r="Q5494" s="75"/>
      <c r="R5494" t="str">
        <f t="shared" si="145"/>
        <v>Fev/26</v>
      </c>
      <c r="S5494" s="75"/>
      <c r="T5494" s="75"/>
      <c r="U5494" s="75"/>
      <c r="V5494" s="75"/>
      <c r="W5494" s="75"/>
      <c r="X5494" s="75"/>
      <c r="Y5494" s="75"/>
      <c r="Z5494" s="75"/>
      <c r="AA5494" s="75"/>
      <c r="AB5494" s="75"/>
      <c r="AC5494" s="75"/>
      <c r="AD5494" s="75"/>
      <c r="AE5494" s="75"/>
      <c r="AF5494" s="75"/>
      <c r="AG5494" s="75"/>
    </row>
    <row r="5495" spans="1:33" ht="15.75" customHeight="1">
      <c r="A5495" s="75"/>
      <c r="B5495" s="54">
        <v>46071</v>
      </c>
      <c r="C5495" s="55" t="s">
        <v>106</v>
      </c>
      <c r="D5495" s="55">
        <v>2026</v>
      </c>
      <c r="E5495" s="55">
        <v>2</v>
      </c>
      <c r="F5495" s="55" t="s">
        <v>209</v>
      </c>
      <c r="G5495" s="55" t="s">
        <v>46</v>
      </c>
      <c r="H5495" s="55" t="s">
        <v>790</v>
      </c>
      <c r="I5495" s="55" t="s">
        <v>42</v>
      </c>
      <c r="J5495" s="60">
        <v>119.33</v>
      </c>
      <c r="K5495" s="60">
        <f t="shared" si="156"/>
        <v>238.66</v>
      </c>
      <c r="L5495" s="60">
        <v>0</v>
      </c>
      <c r="M5495" s="55" t="s">
        <v>51</v>
      </c>
      <c r="N5495" s="60">
        <f t="shared" si="155"/>
        <v>238.66</v>
      </c>
      <c r="O5495" s="54">
        <v>46085</v>
      </c>
      <c r="P5495" s="62">
        <v>1575119</v>
      </c>
      <c r="Q5495" s="75"/>
      <c r="R5495" t="str">
        <f t="shared" si="145"/>
        <v>Fev/26</v>
      </c>
      <c r="S5495" s="75"/>
      <c r="T5495" s="75"/>
      <c r="U5495" s="75"/>
      <c r="V5495" s="75"/>
      <c r="W5495" s="75"/>
      <c r="X5495" s="75"/>
      <c r="Y5495" s="75"/>
      <c r="Z5495" s="75"/>
      <c r="AA5495" s="75"/>
      <c r="AB5495" s="75"/>
      <c r="AC5495" s="75"/>
      <c r="AD5495" s="75"/>
      <c r="AE5495" s="75"/>
      <c r="AF5495" s="75"/>
      <c r="AG5495" s="75"/>
    </row>
    <row r="5496" spans="1:33" ht="15.75" customHeight="1">
      <c r="A5496" s="75"/>
      <c r="B5496" s="54">
        <v>46072</v>
      </c>
      <c r="C5496" s="55" t="s">
        <v>106</v>
      </c>
      <c r="D5496" s="55">
        <v>2026</v>
      </c>
      <c r="E5496" s="55">
        <v>24</v>
      </c>
      <c r="F5496" s="55" t="s">
        <v>1406</v>
      </c>
      <c r="G5496" s="55" t="s">
        <v>46</v>
      </c>
      <c r="H5496" s="55" t="s">
        <v>1292</v>
      </c>
      <c r="I5496" s="55" t="s">
        <v>42</v>
      </c>
      <c r="J5496" s="60">
        <v>23.35</v>
      </c>
      <c r="K5496" s="60">
        <f t="shared" si="156"/>
        <v>560.40000000000009</v>
      </c>
      <c r="L5496" s="60">
        <v>0</v>
      </c>
      <c r="M5496" s="55" t="s">
        <v>51</v>
      </c>
      <c r="N5496" s="60">
        <f t="shared" si="155"/>
        <v>560.40000000000009</v>
      </c>
      <c r="O5496" s="54">
        <v>46072</v>
      </c>
      <c r="P5496" s="62">
        <v>941899</v>
      </c>
      <c r="Q5496" s="75"/>
      <c r="R5496" t="str">
        <f t="shared" si="145"/>
        <v>Fev/26</v>
      </c>
      <c r="S5496" s="75"/>
      <c r="T5496" s="75"/>
      <c r="U5496" s="75"/>
      <c r="V5496" s="75"/>
      <c r="W5496" s="75"/>
      <c r="X5496" s="75"/>
      <c r="Y5496" s="75"/>
      <c r="Z5496" s="75"/>
      <c r="AA5496" s="75"/>
      <c r="AB5496" s="75"/>
      <c r="AC5496" s="75"/>
      <c r="AD5496" s="75"/>
      <c r="AE5496" s="75"/>
      <c r="AF5496" s="75"/>
      <c r="AG5496" s="75"/>
    </row>
    <row r="5497" spans="1:33" ht="15.75" customHeight="1">
      <c r="A5497" s="75"/>
      <c r="B5497" s="54">
        <v>46072</v>
      </c>
      <c r="C5497" s="55" t="s">
        <v>106</v>
      </c>
      <c r="D5497" s="55">
        <v>2026</v>
      </c>
      <c r="E5497" s="55">
        <v>6</v>
      </c>
      <c r="F5497" s="55" t="s">
        <v>95</v>
      </c>
      <c r="G5497" s="57" t="s">
        <v>46</v>
      </c>
      <c r="H5497" s="58" t="s">
        <v>65</v>
      </c>
      <c r="I5497" s="59" t="s">
        <v>42</v>
      </c>
      <c r="J5497" s="60">
        <v>52.37</v>
      </c>
      <c r="K5497" s="60">
        <f t="shared" si="156"/>
        <v>314.21999999999997</v>
      </c>
      <c r="L5497" s="60">
        <f t="shared" ref="L5497:L5498" si="157">K5497</f>
        <v>314.21999999999997</v>
      </c>
      <c r="M5497" s="55" t="s">
        <v>43</v>
      </c>
      <c r="N5497" s="60">
        <f t="shared" ref="N5497:N5515" si="158">K5497</f>
        <v>314.21999999999997</v>
      </c>
      <c r="O5497" s="54">
        <v>46079</v>
      </c>
      <c r="P5497" s="62">
        <v>1534943</v>
      </c>
      <c r="Q5497" s="75"/>
      <c r="R5497" t="str">
        <f t="shared" si="145"/>
        <v>Fev/26</v>
      </c>
      <c r="S5497" s="75"/>
      <c r="T5497" s="75"/>
      <c r="U5497" s="75"/>
      <c r="V5497" s="75"/>
      <c r="W5497" s="75"/>
      <c r="X5497" s="75"/>
      <c r="Y5497" s="75"/>
      <c r="Z5497" s="75"/>
      <c r="AA5497" s="75"/>
      <c r="AB5497" s="75"/>
      <c r="AC5497" s="75"/>
      <c r="AD5497" s="75"/>
      <c r="AE5497" s="75"/>
      <c r="AF5497" s="75"/>
      <c r="AG5497" s="75"/>
    </row>
    <row r="5498" spans="1:33" ht="15.75" customHeight="1">
      <c r="A5498" s="75"/>
      <c r="B5498" s="54">
        <v>46072</v>
      </c>
      <c r="C5498" s="55" t="s">
        <v>106</v>
      </c>
      <c r="D5498" s="55">
        <v>2026</v>
      </c>
      <c r="E5498" s="55">
        <v>6</v>
      </c>
      <c r="F5498" s="55" t="s">
        <v>666</v>
      </c>
      <c r="G5498" s="57" t="s">
        <v>46</v>
      </c>
      <c r="H5498" s="58" t="s">
        <v>65</v>
      </c>
      <c r="I5498" s="59" t="s">
        <v>42</v>
      </c>
      <c r="J5498" s="60">
        <v>20</v>
      </c>
      <c r="K5498" s="60">
        <f t="shared" si="156"/>
        <v>120</v>
      </c>
      <c r="L5498" s="60">
        <f t="shared" si="157"/>
        <v>120</v>
      </c>
      <c r="M5498" s="55" t="s">
        <v>43</v>
      </c>
      <c r="N5498" s="60">
        <f t="shared" si="158"/>
        <v>120</v>
      </c>
      <c r="O5498" s="54">
        <v>46079</v>
      </c>
      <c r="P5498" s="62">
        <v>1534943</v>
      </c>
      <c r="Q5498" s="75"/>
      <c r="R5498" t="str">
        <f t="shared" si="145"/>
        <v>Fev/26</v>
      </c>
      <c r="S5498" s="75"/>
      <c r="T5498" s="75"/>
      <c r="U5498" s="75"/>
      <c r="V5498" s="75"/>
      <c r="W5498" s="75"/>
      <c r="X5498" s="75"/>
      <c r="Y5498" s="75"/>
      <c r="Z5498" s="75"/>
      <c r="AA5498" s="75"/>
      <c r="AB5498" s="75"/>
      <c r="AC5498" s="75"/>
      <c r="AD5498" s="75"/>
      <c r="AE5498" s="75"/>
      <c r="AF5498" s="75"/>
      <c r="AG5498" s="75"/>
    </row>
    <row r="5499" spans="1:33" ht="15.75" customHeight="1">
      <c r="A5499" s="75"/>
      <c r="B5499" s="54">
        <v>46073</v>
      </c>
      <c r="C5499" s="55" t="s">
        <v>106</v>
      </c>
      <c r="D5499" s="55">
        <v>2026</v>
      </c>
      <c r="E5499" s="55">
        <v>1</v>
      </c>
      <c r="F5499" s="55" t="s">
        <v>811</v>
      </c>
      <c r="G5499" s="55" t="s">
        <v>108</v>
      </c>
      <c r="H5499" s="55" t="s">
        <v>812</v>
      </c>
      <c r="I5499" s="55" t="s">
        <v>42</v>
      </c>
      <c r="J5499" s="60">
        <v>700</v>
      </c>
      <c r="K5499" s="60">
        <f t="shared" si="156"/>
        <v>700</v>
      </c>
      <c r="L5499" s="60">
        <v>0</v>
      </c>
      <c r="M5499" s="55" t="s">
        <v>43</v>
      </c>
      <c r="N5499" s="60">
        <f t="shared" si="158"/>
        <v>700</v>
      </c>
      <c r="O5499" s="54">
        <v>46073</v>
      </c>
      <c r="P5499" s="62">
        <v>0</v>
      </c>
      <c r="Q5499" s="75"/>
      <c r="R5499" t="str">
        <f t="shared" si="145"/>
        <v>Fev/26</v>
      </c>
      <c r="S5499" s="75"/>
      <c r="T5499" s="75"/>
      <c r="U5499" s="75"/>
      <c r="V5499" s="75"/>
      <c r="W5499" s="75"/>
      <c r="X5499" s="75"/>
      <c r="Y5499" s="75"/>
      <c r="Z5499" s="75"/>
      <c r="AA5499" s="75"/>
      <c r="AB5499" s="75"/>
      <c r="AC5499" s="75"/>
      <c r="AD5499" s="75"/>
      <c r="AE5499" s="75"/>
      <c r="AF5499" s="75"/>
      <c r="AG5499" s="75"/>
    </row>
    <row r="5500" spans="1:33" ht="15.75" customHeight="1">
      <c r="A5500" s="75"/>
      <c r="B5500" s="54">
        <v>46073</v>
      </c>
      <c r="C5500" s="55" t="s">
        <v>106</v>
      </c>
      <c r="D5500" s="55">
        <v>2026</v>
      </c>
      <c r="E5500" s="55">
        <v>8</v>
      </c>
      <c r="F5500" s="55" t="s">
        <v>81</v>
      </c>
      <c r="G5500" s="55" t="s">
        <v>77</v>
      </c>
      <c r="H5500" s="55" t="s">
        <v>78</v>
      </c>
      <c r="I5500" s="55" t="s">
        <v>42</v>
      </c>
      <c r="J5500" s="60">
        <v>510</v>
      </c>
      <c r="K5500" s="60">
        <f t="shared" si="156"/>
        <v>4080</v>
      </c>
      <c r="L5500" s="60">
        <v>0</v>
      </c>
      <c r="M5500" s="55" t="s">
        <v>43</v>
      </c>
      <c r="N5500" s="60">
        <f t="shared" si="158"/>
        <v>4080</v>
      </c>
      <c r="O5500" s="54"/>
      <c r="P5500" s="62">
        <v>3211</v>
      </c>
      <c r="Q5500" s="75"/>
      <c r="R5500" t="str">
        <f t="shared" si="145"/>
        <v>Fev/26</v>
      </c>
      <c r="S5500" s="75"/>
      <c r="T5500" s="75"/>
      <c r="U5500" s="75"/>
      <c r="V5500" s="75"/>
      <c r="W5500" s="75"/>
      <c r="X5500" s="75"/>
      <c r="Y5500" s="75"/>
      <c r="Z5500" s="75"/>
      <c r="AA5500" s="75"/>
      <c r="AB5500" s="75"/>
      <c r="AC5500" s="75"/>
      <c r="AD5500" s="75"/>
      <c r="AE5500" s="75"/>
      <c r="AF5500" s="75"/>
      <c r="AG5500" s="75"/>
    </row>
    <row r="5501" spans="1:33" ht="15.75" customHeight="1">
      <c r="A5501" s="75"/>
      <c r="B5501" s="54">
        <v>46073</v>
      </c>
      <c r="C5501" s="55" t="s">
        <v>106</v>
      </c>
      <c r="D5501" s="55">
        <v>2026</v>
      </c>
      <c r="E5501" s="55">
        <v>3</v>
      </c>
      <c r="F5501" s="55" t="s">
        <v>486</v>
      </c>
      <c r="G5501" s="55" t="s">
        <v>46</v>
      </c>
      <c r="H5501" s="55" t="s">
        <v>1337</v>
      </c>
      <c r="I5501" s="55" t="s">
        <v>42</v>
      </c>
      <c r="J5501" s="60">
        <v>6.5</v>
      </c>
      <c r="K5501" s="60">
        <f t="shared" si="156"/>
        <v>19.5</v>
      </c>
      <c r="L5501" s="60">
        <v>0</v>
      </c>
      <c r="M5501" s="55" t="s">
        <v>43</v>
      </c>
      <c r="N5501" s="60">
        <f t="shared" si="158"/>
        <v>19.5</v>
      </c>
      <c r="O5501" s="54">
        <v>46081</v>
      </c>
      <c r="P5501" s="62">
        <v>30901</v>
      </c>
      <c r="Q5501" s="75"/>
      <c r="R5501" t="str">
        <f t="shared" si="145"/>
        <v>Fev/26</v>
      </c>
      <c r="S5501" s="75"/>
      <c r="T5501" s="75"/>
      <c r="U5501" s="75"/>
      <c r="V5501" s="75"/>
      <c r="W5501" s="75"/>
      <c r="X5501" s="75"/>
      <c r="Y5501" s="75"/>
      <c r="Z5501" s="75"/>
      <c r="AA5501" s="75"/>
      <c r="AB5501" s="75"/>
      <c r="AC5501" s="75"/>
      <c r="AD5501" s="75"/>
      <c r="AE5501" s="75"/>
      <c r="AF5501" s="75"/>
      <c r="AG5501" s="75"/>
    </row>
    <row r="5502" spans="1:33" ht="15.75" customHeight="1">
      <c r="A5502" s="75"/>
      <c r="B5502" s="54">
        <v>46073</v>
      </c>
      <c r="C5502" s="55" t="s">
        <v>106</v>
      </c>
      <c r="D5502" s="55">
        <v>2026</v>
      </c>
      <c r="E5502" s="55">
        <v>1</v>
      </c>
      <c r="F5502" s="55" t="s">
        <v>455</v>
      </c>
      <c r="G5502" s="55" t="s">
        <v>46</v>
      </c>
      <c r="H5502" s="55" t="s">
        <v>1337</v>
      </c>
      <c r="I5502" s="55" t="s">
        <v>42</v>
      </c>
      <c r="J5502" s="60">
        <v>3.5</v>
      </c>
      <c r="K5502" s="60">
        <f t="shared" si="156"/>
        <v>3.5</v>
      </c>
      <c r="L5502" s="60">
        <v>0</v>
      </c>
      <c r="M5502" s="55" t="s">
        <v>43</v>
      </c>
      <c r="N5502" s="60">
        <f t="shared" si="158"/>
        <v>3.5</v>
      </c>
      <c r="O5502" s="54">
        <v>46081</v>
      </c>
      <c r="P5502" s="62">
        <v>30901</v>
      </c>
      <c r="Q5502" s="75"/>
      <c r="R5502" t="str">
        <f t="shared" si="145"/>
        <v>Fev/26</v>
      </c>
      <c r="S5502" s="75"/>
      <c r="T5502" s="75"/>
      <c r="U5502" s="75"/>
      <c r="V5502" s="75"/>
      <c r="W5502" s="75"/>
      <c r="X5502" s="75"/>
      <c r="Y5502" s="75"/>
      <c r="Z5502" s="75"/>
      <c r="AA5502" s="75"/>
      <c r="AB5502" s="75"/>
      <c r="AC5502" s="75"/>
      <c r="AD5502" s="75"/>
      <c r="AE5502" s="75"/>
      <c r="AF5502" s="75"/>
      <c r="AG5502" s="75"/>
    </row>
    <row r="5503" spans="1:33" ht="15.75" customHeight="1">
      <c r="A5503" s="75"/>
      <c r="B5503" s="54">
        <v>46073</v>
      </c>
      <c r="C5503" s="55" t="s">
        <v>106</v>
      </c>
      <c r="D5503" s="55">
        <v>2026</v>
      </c>
      <c r="E5503" s="55">
        <v>1</v>
      </c>
      <c r="F5503" s="55" t="s">
        <v>1267</v>
      </c>
      <c r="G5503" s="55" t="s">
        <v>46</v>
      </c>
      <c r="H5503" s="55" t="s">
        <v>1337</v>
      </c>
      <c r="I5503" s="55" t="s">
        <v>42</v>
      </c>
      <c r="J5503" s="60">
        <v>6</v>
      </c>
      <c r="K5503" s="60">
        <f t="shared" si="156"/>
        <v>6</v>
      </c>
      <c r="L5503" s="60">
        <v>0</v>
      </c>
      <c r="M5503" s="55" t="s">
        <v>43</v>
      </c>
      <c r="N5503" s="60">
        <f t="shared" si="158"/>
        <v>6</v>
      </c>
      <c r="O5503" s="54">
        <v>46081</v>
      </c>
      <c r="P5503" s="62">
        <v>30901</v>
      </c>
      <c r="Q5503" s="75"/>
      <c r="R5503" t="str">
        <f t="shared" si="145"/>
        <v>Fev/26</v>
      </c>
      <c r="S5503" s="75"/>
      <c r="T5503" s="75"/>
      <c r="U5503" s="75"/>
      <c r="V5503" s="75"/>
      <c r="W5503" s="75"/>
      <c r="X5503" s="75"/>
      <c r="Y5503" s="75"/>
      <c r="Z5503" s="75"/>
      <c r="AA5503" s="75"/>
      <c r="AB5503" s="75"/>
      <c r="AC5503" s="75"/>
      <c r="AD5503" s="75"/>
      <c r="AE5503" s="75"/>
      <c r="AF5503" s="75"/>
      <c r="AG5503" s="75"/>
    </row>
    <row r="5504" spans="1:33" ht="15.75" customHeight="1">
      <c r="A5504" s="75"/>
      <c r="B5504" s="54">
        <v>46073</v>
      </c>
      <c r="C5504" s="55" t="s">
        <v>106</v>
      </c>
      <c r="D5504" s="55">
        <v>2026</v>
      </c>
      <c r="E5504" s="55">
        <v>3</v>
      </c>
      <c r="F5504" s="55" t="s">
        <v>1035</v>
      </c>
      <c r="G5504" s="55" t="s">
        <v>46</v>
      </c>
      <c r="H5504" s="55" t="s">
        <v>1337</v>
      </c>
      <c r="I5504" s="55" t="s">
        <v>42</v>
      </c>
      <c r="J5504" s="60">
        <v>2.8</v>
      </c>
      <c r="K5504" s="60">
        <f t="shared" si="156"/>
        <v>8.3999999999999986</v>
      </c>
      <c r="L5504" s="60">
        <v>0</v>
      </c>
      <c r="M5504" s="55" t="s">
        <v>43</v>
      </c>
      <c r="N5504" s="60">
        <f t="shared" si="158"/>
        <v>8.3999999999999986</v>
      </c>
      <c r="O5504" s="54">
        <v>46081</v>
      </c>
      <c r="P5504" s="62">
        <v>30901</v>
      </c>
      <c r="Q5504" s="75"/>
      <c r="R5504" t="str">
        <f t="shared" si="145"/>
        <v>Fev/26</v>
      </c>
      <c r="S5504" s="75"/>
      <c r="T5504" s="75"/>
      <c r="U5504" s="75"/>
      <c r="V5504" s="75"/>
      <c r="W5504" s="75"/>
      <c r="X5504" s="75"/>
      <c r="Y5504" s="75"/>
      <c r="Z5504" s="75"/>
      <c r="AA5504" s="75"/>
      <c r="AB5504" s="75"/>
      <c r="AC5504" s="75"/>
      <c r="AD5504" s="75"/>
      <c r="AE5504" s="75"/>
      <c r="AF5504" s="75"/>
      <c r="AG5504" s="75"/>
    </row>
    <row r="5505" spans="1:33" ht="15.75" customHeight="1">
      <c r="A5505" s="75"/>
      <c r="B5505" s="54">
        <v>46073</v>
      </c>
      <c r="C5505" s="55" t="s">
        <v>106</v>
      </c>
      <c r="D5505" s="55">
        <v>2026</v>
      </c>
      <c r="E5505" s="55">
        <v>5</v>
      </c>
      <c r="F5505" s="58" t="s">
        <v>64</v>
      </c>
      <c r="G5505" s="57" t="s">
        <v>46</v>
      </c>
      <c r="H5505" s="58" t="s">
        <v>65</v>
      </c>
      <c r="I5505" s="59" t="s">
        <v>42</v>
      </c>
      <c r="J5505" s="96">
        <v>32.99</v>
      </c>
      <c r="K5505" s="60">
        <f t="shared" si="156"/>
        <v>164.95000000000002</v>
      </c>
      <c r="L5505" s="60">
        <f t="shared" ref="L5505:L5508" si="159">K5505</f>
        <v>164.95000000000002</v>
      </c>
      <c r="M5505" s="55" t="s">
        <v>43</v>
      </c>
      <c r="N5505" s="60">
        <f t="shared" si="158"/>
        <v>164.95000000000002</v>
      </c>
      <c r="O5505" s="54">
        <v>46081</v>
      </c>
      <c r="P5505" s="62">
        <v>29308</v>
      </c>
      <c r="Q5505" s="75"/>
      <c r="R5505" t="str">
        <f t="shared" si="145"/>
        <v>Fev/26</v>
      </c>
      <c r="S5505" s="75"/>
      <c r="T5505" s="75"/>
      <c r="U5505" s="75"/>
      <c r="V5505" s="75"/>
      <c r="W5505" s="75"/>
      <c r="X5505" s="75"/>
      <c r="Y5505" s="75"/>
      <c r="Z5505" s="75"/>
      <c r="AA5505" s="75"/>
      <c r="AB5505" s="75"/>
      <c r="AC5505" s="75"/>
      <c r="AD5505" s="75"/>
      <c r="AE5505" s="75"/>
      <c r="AF5505" s="75"/>
      <c r="AG5505" s="75"/>
    </row>
    <row r="5506" spans="1:33" ht="15.75" customHeight="1">
      <c r="A5506" s="75"/>
      <c r="B5506" s="54">
        <v>46073</v>
      </c>
      <c r="C5506" s="55" t="s">
        <v>106</v>
      </c>
      <c r="D5506" s="55">
        <v>2026</v>
      </c>
      <c r="E5506" s="55">
        <v>3.4</v>
      </c>
      <c r="F5506" s="58" t="s">
        <v>66</v>
      </c>
      <c r="G5506" s="57" t="s">
        <v>46</v>
      </c>
      <c r="H5506" s="58" t="s">
        <v>65</v>
      </c>
      <c r="I5506" s="59" t="s">
        <v>42</v>
      </c>
      <c r="J5506" s="96">
        <v>27.99</v>
      </c>
      <c r="K5506" s="60">
        <f t="shared" si="156"/>
        <v>95.165999999999997</v>
      </c>
      <c r="L5506" s="60">
        <f t="shared" si="159"/>
        <v>95.165999999999997</v>
      </c>
      <c r="M5506" s="55" t="s">
        <v>43</v>
      </c>
      <c r="N5506" s="60">
        <f t="shared" si="158"/>
        <v>95.165999999999997</v>
      </c>
      <c r="O5506" s="54">
        <v>46081</v>
      </c>
      <c r="P5506" s="62">
        <v>29308</v>
      </c>
      <c r="Q5506" s="75"/>
      <c r="R5506" t="str">
        <f t="shared" si="145"/>
        <v>Fev/26</v>
      </c>
      <c r="S5506" s="75"/>
      <c r="T5506" s="75"/>
      <c r="U5506" s="75"/>
      <c r="V5506" s="75"/>
      <c r="W5506" s="75"/>
      <c r="X5506" s="75"/>
      <c r="Y5506" s="75"/>
      <c r="Z5506" s="75"/>
      <c r="AA5506" s="75"/>
      <c r="AB5506" s="75"/>
      <c r="AC5506" s="75"/>
      <c r="AD5506" s="75"/>
      <c r="AE5506" s="75"/>
      <c r="AF5506" s="75"/>
      <c r="AG5506" s="75"/>
    </row>
    <row r="5507" spans="1:33" ht="15.75" customHeight="1">
      <c r="A5507" s="75"/>
      <c r="B5507" s="54">
        <v>46073</v>
      </c>
      <c r="C5507" s="55" t="s">
        <v>106</v>
      </c>
      <c r="D5507" s="55">
        <v>2026</v>
      </c>
      <c r="E5507" s="55">
        <v>2</v>
      </c>
      <c r="F5507" s="55" t="s">
        <v>1201</v>
      </c>
      <c r="G5507" s="57" t="s">
        <v>46</v>
      </c>
      <c r="H5507" s="58" t="s">
        <v>65</v>
      </c>
      <c r="I5507" s="59" t="s">
        <v>42</v>
      </c>
      <c r="J5507" s="60">
        <v>29.99</v>
      </c>
      <c r="K5507" s="60">
        <f t="shared" si="156"/>
        <v>59.98</v>
      </c>
      <c r="L5507" s="60">
        <f t="shared" si="159"/>
        <v>59.98</v>
      </c>
      <c r="M5507" s="55" t="s">
        <v>43</v>
      </c>
      <c r="N5507" s="60">
        <f t="shared" si="158"/>
        <v>59.98</v>
      </c>
      <c r="O5507" s="54">
        <v>46081</v>
      </c>
      <c r="P5507" s="62">
        <v>29308</v>
      </c>
      <c r="Q5507" s="75"/>
      <c r="R5507" t="str">
        <f t="shared" ref="R5507:R5570" si="160">IF(B5507="","",PROPER(TEXT(B5507,"mmm/aa")))</f>
        <v>Fev/26</v>
      </c>
      <c r="S5507" s="75"/>
      <c r="T5507" s="75"/>
      <c r="U5507" s="75"/>
      <c r="V5507" s="75"/>
      <c r="W5507" s="75"/>
      <c r="X5507" s="75"/>
      <c r="Y5507" s="75"/>
      <c r="Z5507" s="75"/>
      <c r="AA5507" s="75"/>
      <c r="AB5507" s="75"/>
      <c r="AC5507" s="75"/>
      <c r="AD5507" s="75"/>
      <c r="AE5507" s="75"/>
      <c r="AF5507" s="75"/>
      <c r="AG5507" s="75"/>
    </row>
    <row r="5508" spans="1:33" ht="15.75" customHeight="1">
      <c r="A5508" s="75"/>
      <c r="B5508" s="54">
        <v>46073</v>
      </c>
      <c r="C5508" s="55" t="s">
        <v>106</v>
      </c>
      <c r="D5508" s="55">
        <v>2026</v>
      </c>
      <c r="E5508" s="55">
        <v>2</v>
      </c>
      <c r="F5508" s="55" t="s">
        <v>1036</v>
      </c>
      <c r="G5508" s="57" t="s">
        <v>46</v>
      </c>
      <c r="H5508" s="58" t="s">
        <v>65</v>
      </c>
      <c r="I5508" s="59" t="s">
        <v>42</v>
      </c>
      <c r="J5508" s="60">
        <v>35.99</v>
      </c>
      <c r="K5508" s="60">
        <f t="shared" si="156"/>
        <v>71.98</v>
      </c>
      <c r="L5508" s="60">
        <f t="shared" si="159"/>
        <v>71.98</v>
      </c>
      <c r="M5508" s="55" t="s">
        <v>43</v>
      </c>
      <c r="N5508" s="60">
        <f t="shared" si="158"/>
        <v>71.98</v>
      </c>
      <c r="O5508" s="54">
        <v>46081</v>
      </c>
      <c r="P5508" s="62">
        <v>29308</v>
      </c>
      <c r="Q5508" s="75"/>
      <c r="R5508" t="str">
        <f t="shared" si="160"/>
        <v>Fev/26</v>
      </c>
      <c r="S5508" s="75"/>
      <c r="T5508" s="75"/>
      <c r="U5508" s="75"/>
      <c r="V5508" s="75"/>
      <c r="W5508" s="75"/>
      <c r="X5508" s="75"/>
      <c r="Y5508" s="75"/>
      <c r="Z5508" s="75"/>
      <c r="AA5508" s="75"/>
      <c r="AB5508" s="75"/>
      <c r="AC5508" s="75"/>
      <c r="AD5508" s="75"/>
      <c r="AE5508" s="75"/>
      <c r="AF5508" s="75"/>
      <c r="AG5508" s="75"/>
    </row>
    <row r="5509" spans="1:33" ht="15.75" customHeight="1">
      <c r="A5509" s="75"/>
      <c r="B5509" s="54">
        <v>46074</v>
      </c>
      <c r="C5509" s="55" t="s">
        <v>106</v>
      </c>
      <c r="D5509" s="55">
        <v>2026</v>
      </c>
      <c r="E5509" s="55">
        <v>2</v>
      </c>
      <c r="F5509" s="55" t="s">
        <v>1035</v>
      </c>
      <c r="G5509" s="55" t="s">
        <v>46</v>
      </c>
      <c r="H5509" s="55" t="s">
        <v>1337</v>
      </c>
      <c r="I5509" s="55" t="s">
        <v>42</v>
      </c>
      <c r="J5509" s="60">
        <v>2.8</v>
      </c>
      <c r="K5509" s="60">
        <f t="shared" si="156"/>
        <v>5.6</v>
      </c>
      <c r="L5509" s="60">
        <v>0</v>
      </c>
      <c r="M5509" s="55" t="s">
        <v>43</v>
      </c>
      <c r="N5509" s="60">
        <f t="shared" si="158"/>
        <v>5.6</v>
      </c>
      <c r="O5509" s="54">
        <v>46081</v>
      </c>
      <c r="P5509" s="62">
        <v>0</v>
      </c>
      <c r="Q5509" s="75"/>
      <c r="R5509" t="str">
        <f t="shared" si="160"/>
        <v>Fev/26</v>
      </c>
      <c r="S5509" s="75"/>
      <c r="T5509" s="75"/>
      <c r="U5509" s="75"/>
      <c r="V5509" s="75"/>
      <c r="W5509" s="75"/>
      <c r="X5509" s="75"/>
      <c r="Y5509" s="75"/>
      <c r="Z5509" s="75"/>
      <c r="AA5509" s="75"/>
      <c r="AB5509" s="75"/>
      <c r="AC5509" s="75"/>
      <c r="AD5509" s="75"/>
      <c r="AE5509" s="75"/>
      <c r="AF5509" s="75"/>
      <c r="AG5509" s="75"/>
    </row>
    <row r="5510" spans="1:33" ht="15.75" customHeight="1">
      <c r="A5510" s="75"/>
      <c r="B5510" s="54">
        <v>46074</v>
      </c>
      <c r="C5510" s="55" t="s">
        <v>106</v>
      </c>
      <c r="D5510" s="55">
        <v>2026</v>
      </c>
      <c r="E5510" s="55">
        <v>3</v>
      </c>
      <c r="F5510" s="55" t="s">
        <v>486</v>
      </c>
      <c r="G5510" s="55" t="s">
        <v>46</v>
      </c>
      <c r="H5510" s="55" t="s">
        <v>1337</v>
      </c>
      <c r="I5510" s="55" t="s">
        <v>42</v>
      </c>
      <c r="J5510" s="60">
        <v>6</v>
      </c>
      <c r="K5510" s="60">
        <f t="shared" si="156"/>
        <v>18</v>
      </c>
      <c r="L5510" s="60">
        <v>0</v>
      </c>
      <c r="M5510" s="55" t="s">
        <v>43</v>
      </c>
      <c r="N5510" s="60">
        <f t="shared" si="158"/>
        <v>18</v>
      </c>
      <c r="O5510" s="54">
        <v>46081</v>
      </c>
      <c r="P5510" s="62">
        <v>0</v>
      </c>
      <c r="Q5510" s="75"/>
      <c r="R5510" t="str">
        <f t="shared" si="160"/>
        <v>Fev/26</v>
      </c>
      <c r="S5510" s="75"/>
      <c r="T5510" s="75"/>
      <c r="U5510" s="75"/>
      <c r="V5510" s="75"/>
      <c r="W5510" s="75"/>
      <c r="X5510" s="75"/>
      <c r="Y5510" s="75"/>
      <c r="Z5510" s="75"/>
      <c r="AA5510" s="75"/>
      <c r="AB5510" s="75"/>
      <c r="AC5510" s="75"/>
      <c r="AD5510" s="75"/>
      <c r="AE5510" s="75"/>
      <c r="AF5510" s="75"/>
      <c r="AG5510" s="75"/>
    </row>
    <row r="5511" spans="1:33" ht="15.75" customHeight="1">
      <c r="A5511" s="75"/>
      <c r="B5511" s="54">
        <v>46074</v>
      </c>
      <c r="C5511" s="55" t="s">
        <v>106</v>
      </c>
      <c r="D5511" s="55">
        <v>2026</v>
      </c>
      <c r="E5511" s="55">
        <v>1</v>
      </c>
      <c r="F5511" s="55" t="s">
        <v>391</v>
      </c>
      <c r="G5511" s="55" t="s">
        <v>46</v>
      </c>
      <c r="H5511" s="55" t="s">
        <v>1337</v>
      </c>
      <c r="I5511" s="55" t="s">
        <v>42</v>
      </c>
      <c r="J5511" s="60">
        <v>4</v>
      </c>
      <c r="K5511" s="60">
        <f t="shared" si="156"/>
        <v>4</v>
      </c>
      <c r="L5511" s="60">
        <v>0</v>
      </c>
      <c r="M5511" s="55" t="s">
        <v>43</v>
      </c>
      <c r="N5511" s="60">
        <f t="shared" si="158"/>
        <v>4</v>
      </c>
      <c r="O5511" s="54">
        <v>46081</v>
      </c>
      <c r="P5511" s="62">
        <v>0</v>
      </c>
      <c r="Q5511" s="75"/>
      <c r="R5511" t="str">
        <f t="shared" si="160"/>
        <v>Fev/26</v>
      </c>
      <c r="S5511" s="75"/>
      <c r="T5511" s="75"/>
      <c r="U5511" s="75"/>
      <c r="V5511" s="75"/>
      <c r="W5511" s="75"/>
      <c r="X5511" s="75"/>
      <c r="Y5511" s="75"/>
      <c r="Z5511" s="75"/>
      <c r="AA5511" s="75"/>
      <c r="AB5511" s="75"/>
      <c r="AC5511" s="75"/>
      <c r="AD5511" s="75"/>
      <c r="AE5511" s="75"/>
      <c r="AF5511" s="75"/>
      <c r="AG5511" s="75"/>
    </row>
    <row r="5512" spans="1:33" ht="15.75" customHeight="1">
      <c r="A5512" s="75"/>
      <c r="B5512" s="54">
        <v>46074</v>
      </c>
      <c r="C5512" s="55" t="s">
        <v>106</v>
      </c>
      <c r="D5512" s="55">
        <v>2026</v>
      </c>
      <c r="E5512" s="55">
        <v>1</v>
      </c>
      <c r="F5512" s="55" t="s">
        <v>1147</v>
      </c>
      <c r="G5512" s="55" t="s">
        <v>46</v>
      </c>
      <c r="H5512" s="55" t="s">
        <v>1337</v>
      </c>
      <c r="I5512" s="55" t="s">
        <v>42</v>
      </c>
      <c r="J5512" s="60">
        <v>2.25</v>
      </c>
      <c r="K5512" s="60">
        <f t="shared" si="156"/>
        <v>2.25</v>
      </c>
      <c r="L5512" s="60">
        <v>0</v>
      </c>
      <c r="M5512" s="55" t="s">
        <v>43</v>
      </c>
      <c r="N5512" s="60">
        <f t="shared" si="158"/>
        <v>2.25</v>
      </c>
      <c r="O5512" s="54">
        <v>46081</v>
      </c>
      <c r="P5512" s="62">
        <v>0</v>
      </c>
      <c r="Q5512" s="75"/>
      <c r="R5512" t="str">
        <f t="shared" si="160"/>
        <v>Fev/26</v>
      </c>
      <c r="S5512" s="75"/>
      <c r="T5512" s="75"/>
      <c r="U5512" s="75"/>
      <c r="V5512" s="75"/>
      <c r="W5512" s="75"/>
      <c r="X5512" s="75"/>
      <c r="Y5512" s="75"/>
      <c r="Z5512" s="75"/>
      <c r="AA5512" s="75"/>
      <c r="AB5512" s="75"/>
      <c r="AC5512" s="75"/>
      <c r="AD5512" s="75"/>
      <c r="AE5512" s="75"/>
      <c r="AF5512" s="75"/>
      <c r="AG5512" s="75"/>
    </row>
    <row r="5513" spans="1:33" ht="15.75" customHeight="1">
      <c r="A5513" s="75"/>
      <c r="B5513" s="54">
        <v>46074</v>
      </c>
      <c r="C5513" s="55" t="s">
        <v>106</v>
      </c>
      <c r="D5513" s="55">
        <v>2026</v>
      </c>
      <c r="E5513" s="55">
        <v>12</v>
      </c>
      <c r="F5513" s="58" t="s">
        <v>64</v>
      </c>
      <c r="G5513" s="57" t="s">
        <v>46</v>
      </c>
      <c r="H5513" s="58" t="s">
        <v>65</v>
      </c>
      <c r="I5513" s="59" t="s">
        <v>42</v>
      </c>
      <c r="J5513" s="96">
        <v>32.99</v>
      </c>
      <c r="K5513" s="60">
        <f t="shared" si="156"/>
        <v>395.88</v>
      </c>
      <c r="L5513" s="60">
        <f t="shared" ref="L5513:L5515" si="161">K5513</f>
        <v>395.88</v>
      </c>
      <c r="M5513" s="55" t="s">
        <v>43</v>
      </c>
      <c r="N5513" s="60">
        <f t="shared" si="158"/>
        <v>395.88</v>
      </c>
      <c r="O5513" s="54">
        <v>46081</v>
      </c>
      <c r="P5513" s="62">
        <v>29352</v>
      </c>
      <c r="Q5513" s="75"/>
      <c r="R5513" t="str">
        <f t="shared" si="160"/>
        <v>Fev/26</v>
      </c>
      <c r="S5513" s="75"/>
      <c r="T5513" s="75"/>
      <c r="U5513" s="75"/>
      <c r="V5513" s="75"/>
      <c r="W5513" s="75"/>
      <c r="X5513" s="75"/>
      <c r="Y5513" s="75"/>
      <c r="Z5513" s="75"/>
      <c r="AA5513" s="75"/>
      <c r="AB5513" s="75"/>
      <c r="AC5513" s="75"/>
      <c r="AD5513" s="75"/>
      <c r="AE5513" s="75"/>
      <c r="AF5513" s="75"/>
      <c r="AG5513" s="75"/>
    </row>
    <row r="5514" spans="1:33" ht="15.75" customHeight="1">
      <c r="A5514" s="75"/>
      <c r="B5514" s="54">
        <v>46074</v>
      </c>
      <c r="C5514" s="55" t="s">
        <v>106</v>
      </c>
      <c r="D5514" s="55">
        <v>2026</v>
      </c>
      <c r="E5514" s="55">
        <v>5</v>
      </c>
      <c r="F5514" s="58" t="s">
        <v>66</v>
      </c>
      <c r="G5514" s="57" t="s">
        <v>46</v>
      </c>
      <c r="H5514" s="58" t="s">
        <v>65</v>
      </c>
      <c r="I5514" s="59" t="s">
        <v>42</v>
      </c>
      <c r="J5514" s="96">
        <v>27.99</v>
      </c>
      <c r="K5514" s="60">
        <f t="shared" si="156"/>
        <v>139.94999999999999</v>
      </c>
      <c r="L5514" s="60">
        <f t="shared" si="161"/>
        <v>139.94999999999999</v>
      </c>
      <c r="M5514" s="55" t="s">
        <v>43</v>
      </c>
      <c r="N5514" s="60">
        <f t="shared" si="158"/>
        <v>139.94999999999999</v>
      </c>
      <c r="O5514" s="54">
        <v>46081</v>
      </c>
      <c r="P5514" s="62">
        <v>29352</v>
      </c>
      <c r="Q5514" s="75"/>
      <c r="R5514" t="str">
        <f t="shared" si="160"/>
        <v>Fev/26</v>
      </c>
      <c r="S5514" s="75"/>
      <c r="T5514" s="75"/>
      <c r="U5514" s="75"/>
      <c r="V5514" s="75"/>
      <c r="W5514" s="75"/>
      <c r="X5514" s="75"/>
      <c r="Y5514" s="75"/>
      <c r="Z5514" s="75"/>
      <c r="AA5514" s="75"/>
      <c r="AB5514" s="75"/>
      <c r="AC5514" s="75"/>
      <c r="AD5514" s="75"/>
      <c r="AE5514" s="75"/>
      <c r="AF5514" s="75"/>
      <c r="AG5514" s="75"/>
    </row>
    <row r="5515" spans="1:33" ht="15.75" customHeight="1">
      <c r="A5515" s="75"/>
      <c r="B5515" s="54">
        <v>46074</v>
      </c>
      <c r="C5515" s="55" t="s">
        <v>106</v>
      </c>
      <c r="D5515" s="55">
        <v>2026</v>
      </c>
      <c r="E5515" s="55">
        <v>2</v>
      </c>
      <c r="F5515" s="55" t="s">
        <v>1036</v>
      </c>
      <c r="G5515" s="57" t="s">
        <v>46</v>
      </c>
      <c r="H5515" s="58" t="s">
        <v>65</v>
      </c>
      <c r="I5515" s="59" t="s">
        <v>42</v>
      </c>
      <c r="J5515" s="60">
        <v>35.99</v>
      </c>
      <c r="K5515" s="60">
        <f t="shared" si="156"/>
        <v>71.98</v>
      </c>
      <c r="L5515" s="60">
        <f t="shared" si="161"/>
        <v>71.98</v>
      </c>
      <c r="M5515" s="55" t="s">
        <v>43</v>
      </c>
      <c r="N5515" s="60">
        <f t="shared" si="158"/>
        <v>71.98</v>
      </c>
      <c r="O5515" s="54">
        <v>46081</v>
      </c>
      <c r="P5515" s="62">
        <v>29352</v>
      </c>
      <c r="Q5515" s="75"/>
      <c r="R5515" t="str">
        <f t="shared" si="160"/>
        <v>Fev/26</v>
      </c>
      <c r="S5515" s="75"/>
      <c r="T5515" s="75"/>
      <c r="U5515" s="75"/>
      <c r="V5515" s="75"/>
      <c r="W5515" s="75"/>
      <c r="X5515" s="75"/>
      <c r="Y5515" s="75"/>
      <c r="Z5515" s="75"/>
      <c r="AA5515" s="75"/>
      <c r="AB5515" s="75"/>
      <c r="AC5515" s="75"/>
      <c r="AD5515" s="75"/>
      <c r="AE5515" s="75"/>
      <c r="AF5515" s="75"/>
      <c r="AG5515" s="75"/>
    </row>
    <row r="5516" spans="1:33" ht="15.75" customHeight="1">
      <c r="A5516" s="75"/>
      <c r="B5516" s="54">
        <v>46075</v>
      </c>
      <c r="C5516" s="55" t="s">
        <v>106</v>
      </c>
      <c r="D5516" s="55">
        <v>2026</v>
      </c>
      <c r="E5516" s="55">
        <v>1</v>
      </c>
      <c r="F5516" s="55" t="s">
        <v>1167</v>
      </c>
      <c r="G5516" s="55" t="s">
        <v>104</v>
      </c>
      <c r="H5516" s="55" t="s">
        <v>369</v>
      </c>
      <c r="I5516" s="55" t="s">
        <v>42</v>
      </c>
      <c r="J5516" s="60">
        <v>70.260000000000005</v>
      </c>
      <c r="K5516" s="60">
        <f t="shared" si="156"/>
        <v>70.260000000000005</v>
      </c>
      <c r="L5516" s="60">
        <v>0</v>
      </c>
      <c r="M5516" s="55" t="s">
        <v>43</v>
      </c>
      <c r="N5516" s="60">
        <f t="shared" ref="N5516:N5532" si="162">K5516+L5516</f>
        <v>70.260000000000005</v>
      </c>
      <c r="O5516" s="54">
        <v>46075</v>
      </c>
      <c r="P5516" s="62">
        <v>0</v>
      </c>
      <c r="Q5516" s="75"/>
      <c r="R5516" t="str">
        <f t="shared" si="160"/>
        <v>Fev/26</v>
      </c>
      <c r="S5516" s="75"/>
      <c r="T5516" s="75"/>
      <c r="U5516" s="75"/>
      <c r="V5516" s="75"/>
      <c r="W5516" s="75"/>
      <c r="X5516" s="75"/>
      <c r="Y5516" s="75"/>
      <c r="Z5516" s="75"/>
      <c r="AA5516" s="75"/>
      <c r="AB5516" s="75"/>
      <c r="AC5516" s="75"/>
      <c r="AD5516" s="75"/>
      <c r="AE5516" s="75"/>
      <c r="AF5516" s="75"/>
      <c r="AG5516" s="75"/>
    </row>
    <row r="5517" spans="1:33" ht="15.75" customHeight="1">
      <c r="A5517" s="75"/>
      <c r="B5517" s="54">
        <v>46076</v>
      </c>
      <c r="C5517" s="55" t="s">
        <v>106</v>
      </c>
      <c r="D5517" s="55">
        <v>2026</v>
      </c>
      <c r="E5517" s="55">
        <v>10</v>
      </c>
      <c r="F5517" s="55" t="s">
        <v>615</v>
      </c>
      <c r="G5517" s="55" t="s">
        <v>96</v>
      </c>
      <c r="H5517" s="55" t="s">
        <v>570</v>
      </c>
      <c r="I5517" s="55" t="s">
        <v>42</v>
      </c>
      <c r="J5517" s="60">
        <v>20.46</v>
      </c>
      <c r="K5517" s="60">
        <f t="shared" si="156"/>
        <v>204.60000000000002</v>
      </c>
      <c r="L5517" s="60">
        <v>0</v>
      </c>
      <c r="M5517" s="55" t="s">
        <v>51</v>
      </c>
      <c r="N5517" s="60">
        <f t="shared" si="162"/>
        <v>204.60000000000002</v>
      </c>
      <c r="O5517" s="54">
        <v>46082</v>
      </c>
      <c r="P5517" s="62">
        <v>738969</v>
      </c>
      <c r="Q5517" s="75"/>
      <c r="R5517" t="str">
        <f t="shared" si="160"/>
        <v>Fev/26</v>
      </c>
      <c r="S5517" s="75"/>
      <c r="T5517" s="75"/>
      <c r="U5517" s="75"/>
      <c r="V5517" s="75"/>
      <c r="W5517" s="75"/>
      <c r="X5517" s="75"/>
      <c r="Y5517" s="75"/>
      <c r="Z5517" s="75"/>
      <c r="AA5517" s="75"/>
      <c r="AB5517" s="75"/>
      <c r="AC5517" s="75"/>
      <c r="AD5517" s="75"/>
      <c r="AE5517" s="75"/>
      <c r="AF5517" s="75"/>
      <c r="AG5517" s="75"/>
    </row>
    <row r="5518" spans="1:33" ht="15.75" customHeight="1">
      <c r="A5518" s="75"/>
      <c r="B5518" s="54">
        <v>46076</v>
      </c>
      <c r="C5518" s="55" t="s">
        <v>106</v>
      </c>
      <c r="D5518" s="55">
        <v>2026</v>
      </c>
      <c r="E5518" s="55">
        <v>3</v>
      </c>
      <c r="F5518" s="55" t="s">
        <v>358</v>
      </c>
      <c r="G5518" s="55" t="s">
        <v>96</v>
      </c>
      <c r="H5518" s="55" t="s">
        <v>570</v>
      </c>
      <c r="I5518" s="55" t="s">
        <v>42</v>
      </c>
      <c r="J5518" s="60">
        <v>18.54</v>
      </c>
      <c r="K5518" s="60">
        <f t="shared" si="156"/>
        <v>55.62</v>
      </c>
      <c r="L5518" s="60">
        <v>0</v>
      </c>
      <c r="M5518" s="55" t="s">
        <v>51</v>
      </c>
      <c r="N5518" s="60">
        <f t="shared" si="162"/>
        <v>55.62</v>
      </c>
      <c r="O5518" s="54">
        <v>46082</v>
      </c>
      <c r="P5518" s="62">
        <v>738969</v>
      </c>
      <c r="Q5518" s="75"/>
      <c r="R5518" t="str">
        <f t="shared" si="160"/>
        <v>Fev/26</v>
      </c>
      <c r="S5518" s="75"/>
      <c r="T5518" s="75"/>
      <c r="U5518" s="75"/>
      <c r="V5518" s="75"/>
      <c r="W5518" s="75"/>
      <c r="X5518" s="75"/>
      <c r="Y5518" s="75"/>
      <c r="Z5518" s="75"/>
      <c r="AA5518" s="75"/>
      <c r="AB5518" s="75"/>
      <c r="AC5518" s="75"/>
      <c r="AD5518" s="75"/>
      <c r="AE5518" s="75"/>
      <c r="AF5518" s="75"/>
      <c r="AG5518" s="75"/>
    </row>
    <row r="5519" spans="1:33" ht="15.75" customHeight="1">
      <c r="A5519" s="75"/>
      <c r="B5519" s="54">
        <v>46076</v>
      </c>
      <c r="C5519" s="55" t="s">
        <v>106</v>
      </c>
      <c r="D5519" s="55">
        <v>2026</v>
      </c>
      <c r="E5519" s="55">
        <v>1</v>
      </c>
      <c r="F5519" s="55" t="s">
        <v>891</v>
      </c>
      <c r="G5519" s="55" t="s">
        <v>96</v>
      </c>
      <c r="H5519" s="55" t="s">
        <v>570</v>
      </c>
      <c r="I5519" s="55" t="s">
        <v>42</v>
      </c>
      <c r="J5519" s="60">
        <v>16.079999999999998</v>
      </c>
      <c r="K5519" s="60">
        <f t="shared" si="156"/>
        <v>16.079999999999998</v>
      </c>
      <c r="L5519" s="60">
        <v>0</v>
      </c>
      <c r="M5519" s="55" t="s">
        <v>51</v>
      </c>
      <c r="N5519" s="60">
        <f t="shared" si="162"/>
        <v>16.079999999999998</v>
      </c>
      <c r="O5519" s="54">
        <v>46082</v>
      </c>
      <c r="P5519" s="62">
        <v>738969</v>
      </c>
      <c r="Q5519" s="75"/>
      <c r="R5519" t="str">
        <f t="shared" si="160"/>
        <v>Fev/26</v>
      </c>
      <c r="S5519" s="75"/>
      <c r="T5519" s="75"/>
      <c r="U5519" s="75"/>
      <c r="V5519" s="75"/>
      <c r="W5519" s="75"/>
      <c r="X5519" s="75"/>
      <c r="Y5519" s="75"/>
      <c r="Z5519" s="75"/>
      <c r="AA5519" s="75"/>
      <c r="AB5519" s="75"/>
      <c r="AC5519" s="75"/>
      <c r="AD5519" s="75"/>
      <c r="AE5519" s="75"/>
      <c r="AF5519" s="75"/>
      <c r="AG5519" s="75"/>
    </row>
    <row r="5520" spans="1:33" ht="15.75" customHeight="1">
      <c r="A5520" s="75"/>
      <c r="B5520" s="54">
        <v>46076</v>
      </c>
      <c r="C5520" s="55" t="s">
        <v>106</v>
      </c>
      <c r="D5520" s="55">
        <v>2026</v>
      </c>
      <c r="E5520" s="55">
        <v>8</v>
      </c>
      <c r="F5520" s="55" t="s">
        <v>67</v>
      </c>
      <c r="G5520" s="55" t="s">
        <v>46</v>
      </c>
      <c r="H5520" s="55" t="s">
        <v>1311</v>
      </c>
      <c r="I5520" s="55" t="s">
        <v>42</v>
      </c>
      <c r="J5520" s="60">
        <v>24.9</v>
      </c>
      <c r="K5520" s="60">
        <f t="shared" si="156"/>
        <v>199.2</v>
      </c>
      <c r="L5520" s="60">
        <v>0</v>
      </c>
      <c r="M5520" s="55" t="s">
        <v>51</v>
      </c>
      <c r="N5520" s="60">
        <f t="shared" si="162"/>
        <v>199.2</v>
      </c>
      <c r="O5520" s="54">
        <v>46084</v>
      </c>
      <c r="P5520" s="62">
        <v>420964</v>
      </c>
      <c r="Q5520" s="75"/>
      <c r="R5520" t="str">
        <f t="shared" si="160"/>
        <v>Fev/26</v>
      </c>
      <c r="S5520" s="75"/>
      <c r="T5520" s="75"/>
      <c r="U5520" s="75"/>
      <c r="V5520" s="75"/>
      <c r="W5520" s="75"/>
      <c r="X5520" s="75"/>
      <c r="Y5520" s="75"/>
      <c r="Z5520" s="75"/>
      <c r="AA5520" s="75"/>
      <c r="AB5520" s="75"/>
      <c r="AC5520" s="75"/>
      <c r="AD5520" s="75"/>
      <c r="AE5520" s="75"/>
      <c r="AF5520" s="75"/>
      <c r="AG5520" s="75"/>
    </row>
    <row r="5521" spans="1:33" ht="15.75" customHeight="1">
      <c r="A5521" s="75"/>
      <c r="B5521" s="54">
        <v>46076</v>
      </c>
      <c r="C5521" s="55" t="s">
        <v>106</v>
      </c>
      <c r="D5521" s="55">
        <v>2026</v>
      </c>
      <c r="E5521" s="55">
        <v>12</v>
      </c>
      <c r="F5521" s="55" t="s">
        <v>797</v>
      </c>
      <c r="G5521" s="55" t="s">
        <v>40</v>
      </c>
      <c r="H5521" s="55" t="s">
        <v>307</v>
      </c>
      <c r="I5521" s="55" t="s">
        <v>42</v>
      </c>
      <c r="J5521" s="60">
        <v>16.98</v>
      </c>
      <c r="K5521" s="60">
        <f t="shared" si="156"/>
        <v>203.76</v>
      </c>
      <c r="L5521" s="60">
        <v>0</v>
      </c>
      <c r="M5521" s="55" t="s">
        <v>51</v>
      </c>
      <c r="N5521" s="60">
        <f t="shared" si="162"/>
        <v>203.76</v>
      </c>
      <c r="O5521" s="54">
        <v>46076</v>
      </c>
      <c r="P5521" s="62">
        <v>0</v>
      </c>
      <c r="Q5521" s="75"/>
      <c r="R5521" t="str">
        <f t="shared" si="160"/>
        <v>Fev/26</v>
      </c>
      <c r="S5521" s="75"/>
      <c r="T5521" s="75"/>
      <c r="U5521" s="75"/>
      <c r="V5521" s="75"/>
      <c r="W5521" s="75"/>
      <c r="X5521" s="75"/>
      <c r="Y5521" s="75"/>
      <c r="Z5521" s="75"/>
      <c r="AA5521" s="75"/>
      <c r="AB5521" s="75"/>
      <c r="AC5521" s="75"/>
      <c r="AD5521" s="75"/>
      <c r="AE5521" s="75"/>
      <c r="AF5521" s="75"/>
      <c r="AG5521" s="75"/>
    </row>
    <row r="5522" spans="1:33" ht="15.75" customHeight="1">
      <c r="A5522" s="75"/>
      <c r="B5522" s="54">
        <v>46076</v>
      </c>
      <c r="C5522" s="55" t="s">
        <v>106</v>
      </c>
      <c r="D5522" s="55">
        <v>2026</v>
      </c>
      <c r="E5522" s="55">
        <v>12</v>
      </c>
      <c r="F5522" s="55" t="s">
        <v>246</v>
      </c>
      <c r="G5522" s="55" t="s">
        <v>46</v>
      </c>
      <c r="H5522" s="55" t="s">
        <v>307</v>
      </c>
      <c r="I5522" s="55" t="s">
        <v>42</v>
      </c>
      <c r="J5522" s="60">
        <v>6.99</v>
      </c>
      <c r="K5522" s="60">
        <f t="shared" si="156"/>
        <v>83.88</v>
      </c>
      <c r="L5522" s="60">
        <v>0</v>
      </c>
      <c r="M5522" s="55" t="s">
        <v>51</v>
      </c>
      <c r="N5522" s="60">
        <f t="shared" si="162"/>
        <v>83.88</v>
      </c>
      <c r="O5522" s="54">
        <v>46076</v>
      </c>
      <c r="P5522" s="62">
        <v>0</v>
      </c>
      <c r="Q5522" s="75"/>
      <c r="R5522" t="str">
        <f t="shared" si="160"/>
        <v>Fev/26</v>
      </c>
      <c r="S5522" s="75"/>
      <c r="T5522" s="75"/>
      <c r="U5522" s="75"/>
      <c r="V5522" s="75"/>
      <c r="W5522" s="75"/>
      <c r="X5522" s="75"/>
      <c r="Y5522" s="75"/>
      <c r="Z5522" s="75"/>
      <c r="AA5522" s="75"/>
      <c r="AB5522" s="75"/>
      <c r="AC5522" s="75"/>
      <c r="AD5522" s="75"/>
      <c r="AE5522" s="75"/>
      <c r="AF5522" s="75"/>
      <c r="AG5522" s="75"/>
    </row>
    <row r="5523" spans="1:33" ht="15.75" customHeight="1">
      <c r="A5523" s="75"/>
      <c r="B5523" s="54">
        <v>46076</v>
      </c>
      <c r="C5523" s="55" t="s">
        <v>106</v>
      </c>
      <c r="D5523" s="55">
        <v>2026</v>
      </c>
      <c r="E5523" s="55">
        <v>1</v>
      </c>
      <c r="F5523" s="55" t="s">
        <v>39</v>
      </c>
      <c r="G5523" s="55" t="s">
        <v>40</v>
      </c>
      <c r="H5523" s="55" t="s">
        <v>1328</v>
      </c>
      <c r="I5523" s="55" t="s">
        <v>42</v>
      </c>
      <c r="J5523" s="60">
        <v>193.5</v>
      </c>
      <c r="K5523" s="60">
        <f t="shared" si="156"/>
        <v>193.5</v>
      </c>
      <c r="L5523" s="60">
        <v>0</v>
      </c>
      <c r="M5523" s="55" t="s">
        <v>51</v>
      </c>
      <c r="N5523" s="60">
        <f t="shared" si="162"/>
        <v>193.5</v>
      </c>
      <c r="O5523" s="54">
        <v>46076</v>
      </c>
      <c r="P5523" s="62">
        <v>0</v>
      </c>
      <c r="Q5523" s="75"/>
      <c r="R5523" t="str">
        <f t="shared" si="160"/>
        <v>Fev/26</v>
      </c>
      <c r="S5523" s="75"/>
      <c r="T5523" s="75"/>
      <c r="U5523" s="75"/>
      <c r="V5523" s="75"/>
      <c r="W5523" s="75"/>
      <c r="X5523" s="75"/>
      <c r="Y5523" s="75"/>
      <c r="Z5523" s="75"/>
      <c r="AA5523" s="75"/>
      <c r="AB5523" s="75"/>
      <c r="AC5523" s="75"/>
      <c r="AD5523" s="75"/>
      <c r="AE5523" s="75"/>
      <c r="AF5523" s="75"/>
      <c r="AG5523" s="75"/>
    </row>
    <row r="5524" spans="1:33" ht="15.75" customHeight="1">
      <c r="A5524" s="75"/>
      <c r="B5524" s="54">
        <v>46076</v>
      </c>
      <c r="C5524" s="55" t="s">
        <v>106</v>
      </c>
      <c r="D5524" s="55">
        <v>2026</v>
      </c>
      <c r="E5524" s="55">
        <v>1</v>
      </c>
      <c r="F5524" s="55" t="s">
        <v>378</v>
      </c>
      <c r="G5524" s="55" t="s">
        <v>46</v>
      </c>
      <c r="H5524" s="55" t="s">
        <v>379</v>
      </c>
      <c r="I5524" s="55" t="s">
        <v>42</v>
      </c>
      <c r="J5524" s="60">
        <v>467</v>
      </c>
      <c r="K5524" s="60">
        <f t="shared" si="156"/>
        <v>467</v>
      </c>
      <c r="L5524" s="60">
        <v>0</v>
      </c>
      <c r="M5524" s="55" t="s">
        <v>43</v>
      </c>
      <c r="N5524" s="60">
        <f t="shared" si="162"/>
        <v>467</v>
      </c>
      <c r="O5524" s="54">
        <v>46076</v>
      </c>
      <c r="P5524" s="62">
        <v>0</v>
      </c>
      <c r="Q5524" s="75"/>
      <c r="R5524" t="str">
        <f t="shared" si="160"/>
        <v>Fev/26</v>
      </c>
      <c r="S5524" s="75"/>
      <c r="T5524" s="75"/>
      <c r="U5524" s="75"/>
      <c r="V5524" s="75"/>
      <c r="W5524" s="75"/>
      <c r="X5524" s="75"/>
      <c r="Y5524" s="75"/>
      <c r="Z5524" s="75"/>
      <c r="AA5524" s="75"/>
      <c r="AB5524" s="75"/>
      <c r="AC5524" s="75"/>
      <c r="AD5524" s="75"/>
      <c r="AE5524" s="75"/>
      <c r="AF5524" s="75"/>
      <c r="AG5524" s="75"/>
    </row>
    <row r="5525" spans="1:33" ht="15.75" customHeight="1">
      <c r="A5525" s="75"/>
      <c r="B5525" s="54">
        <v>46077</v>
      </c>
      <c r="C5525" s="55" t="s">
        <v>106</v>
      </c>
      <c r="D5525" s="55">
        <v>2026</v>
      </c>
      <c r="E5525" s="55">
        <v>6</v>
      </c>
      <c r="F5525" s="55" t="s">
        <v>95</v>
      </c>
      <c r="G5525" s="55" t="s">
        <v>40</v>
      </c>
      <c r="H5525" s="55" t="s">
        <v>223</v>
      </c>
      <c r="I5525" s="55" t="s">
        <v>42</v>
      </c>
      <c r="J5525" s="60">
        <v>48</v>
      </c>
      <c r="K5525" s="60">
        <f t="shared" si="156"/>
        <v>288</v>
      </c>
      <c r="L5525" s="60">
        <v>0</v>
      </c>
      <c r="M5525" s="55" t="s">
        <v>51</v>
      </c>
      <c r="N5525" s="60">
        <f t="shared" si="162"/>
        <v>288</v>
      </c>
      <c r="O5525" s="54">
        <v>46084</v>
      </c>
      <c r="P5525" s="62">
        <v>1536889</v>
      </c>
      <c r="Q5525" s="75"/>
      <c r="R5525" t="str">
        <f t="shared" si="160"/>
        <v>Fev/26</v>
      </c>
      <c r="S5525" s="75"/>
      <c r="T5525" s="75"/>
      <c r="U5525" s="75"/>
      <c r="V5525" s="75"/>
      <c r="W5525" s="75"/>
      <c r="X5525" s="75"/>
      <c r="Y5525" s="75"/>
      <c r="Z5525" s="75"/>
      <c r="AA5525" s="75"/>
      <c r="AB5525" s="75"/>
      <c r="AC5525" s="75"/>
      <c r="AD5525" s="75"/>
      <c r="AE5525" s="75"/>
      <c r="AF5525" s="75"/>
      <c r="AG5525" s="75"/>
    </row>
    <row r="5526" spans="1:33" ht="15.75" customHeight="1">
      <c r="A5526" s="75"/>
      <c r="B5526" s="54">
        <v>46077</v>
      </c>
      <c r="C5526" s="55" t="s">
        <v>106</v>
      </c>
      <c r="D5526" s="55">
        <v>2026</v>
      </c>
      <c r="E5526" s="55">
        <v>2</v>
      </c>
      <c r="F5526" s="55" t="s">
        <v>760</v>
      </c>
      <c r="G5526" s="55" t="s">
        <v>46</v>
      </c>
      <c r="H5526" s="55" t="s">
        <v>223</v>
      </c>
      <c r="I5526" s="55" t="s">
        <v>42</v>
      </c>
      <c r="J5526" s="60">
        <v>23</v>
      </c>
      <c r="K5526" s="60">
        <f t="shared" si="156"/>
        <v>46</v>
      </c>
      <c r="L5526" s="60">
        <v>0</v>
      </c>
      <c r="M5526" s="55" t="s">
        <v>51</v>
      </c>
      <c r="N5526" s="60">
        <f t="shared" si="162"/>
        <v>46</v>
      </c>
      <c r="O5526" s="54">
        <v>46084</v>
      </c>
      <c r="P5526" s="62">
        <v>1536889</v>
      </c>
      <c r="Q5526" s="75"/>
      <c r="R5526" t="str">
        <f t="shared" si="160"/>
        <v>Fev/26</v>
      </c>
      <c r="S5526" s="75"/>
      <c r="T5526" s="75"/>
      <c r="U5526" s="75"/>
      <c r="V5526" s="75"/>
      <c r="W5526" s="75"/>
      <c r="X5526" s="75"/>
      <c r="Y5526" s="75"/>
      <c r="Z5526" s="75"/>
      <c r="AA5526" s="75"/>
      <c r="AB5526" s="75"/>
      <c r="AC5526" s="75"/>
      <c r="AD5526" s="75"/>
      <c r="AE5526" s="75"/>
      <c r="AF5526" s="75"/>
      <c r="AG5526" s="75"/>
    </row>
    <row r="5527" spans="1:33" ht="15.75" customHeight="1">
      <c r="A5527" s="75"/>
      <c r="B5527" s="54">
        <v>46077</v>
      </c>
      <c r="C5527" s="55" t="s">
        <v>106</v>
      </c>
      <c r="D5527" s="55">
        <v>2026</v>
      </c>
      <c r="E5527" s="55">
        <v>1</v>
      </c>
      <c r="F5527" s="55" t="s">
        <v>1139</v>
      </c>
      <c r="G5527" s="55" t="s">
        <v>46</v>
      </c>
      <c r="H5527" s="55" t="s">
        <v>195</v>
      </c>
      <c r="I5527" s="55" t="s">
        <v>42</v>
      </c>
      <c r="J5527" s="60">
        <v>135.24</v>
      </c>
      <c r="K5527" s="60">
        <f t="shared" si="156"/>
        <v>135.24</v>
      </c>
      <c r="L5527" s="60">
        <v>0</v>
      </c>
      <c r="M5527" s="55" t="s">
        <v>51</v>
      </c>
      <c r="N5527" s="60">
        <f t="shared" si="162"/>
        <v>135.24</v>
      </c>
      <c r="O5527" s="54">
        <v>46086</v>
      </c>
      <c r="P5527" s="62">
        <v>336192</v>
      </c>
      <c r="Q5527" s="75"/>
      <c r="R5527" t="str">
        <f t="shared" si="160"/>
        <v>Fev/26</v>
      </c>
      <c r="S5527" s="75"/>
      <c r="T5527" s="75"/>
      <c r="U5527" s="75"/>
      <c r="V5527" s="75"/>
      <c r="W5527" s="75"/>
      <c r="X5527" s="75"/>
      <c r="Y5527" s="75"/>
      <c r="Z5527" s="75"/>
      <c r="AA5527" s="75"/>
      <c r="AB5527" s="75"/>
      <c r="AC5527" s="75"/>
      <c r="AD5527" s="75"/>
      <c r="AE5527" s="75"/>
      <c r="AF5527" s="75"/>
      <c r="AG5527" s="75"/>
    </row>
    <row r="5528" spans="1:33" ht="15.75" customHeight="1">
      <c r="A5528" s="75"/>
      <c r="B5528" s="54">
        <v>46077</v>
      </c>
      <c r="C5528" s="55" t="s">
        <v>106</v>
      </c>
      <c r="D5528" s="55">
        <v>2026</v>
      </c>
      <c r="E5528" s="55">
        <v>2</v>
      </c>
      <c r="F5528" s="55" t="s">
        <v>820</v>
      </c>
      <c r="G5528" s="55" t="s">
        <v>46</v>
      </c>
      <c r="H5528" s="55" t="s">
        <v>195</v>
      </c>
      <c r="I5528" s="55" t="s">
        <v>42</v>
      </c>
      <c r="J5528" s="60">
        <v>231.6</v>
      </c>
      <c r="K5528" s="60">
        <f t="shared" si="156"/>
        <v>463.2</v>
      </c>
      <c r="L5528" s="60">
        <v>0</v>
      </c>
      <c r="M5528" s="55" t="s">
        <v>51</v>
      </c>
      <c r="N5528" s="60">
        <f t="shared" si="162"/>
        <v>463.2</v>
      </c>
      <c r="O5528" s="54">
        <v>46086</v>
      </c>
      <c r="P5528" s="62">
        <v>336192</v>
      </c>
      <c r="Q5528" s="75"/>
      <c r="R5528" t="str">
        <f t="shared" si="160"/>
        <v>Fev/26</v>
      </c>
      <c r="S5528" s="75"/>
      <c r="T5528" s="75"/>
      <c r="U5528" s="75"/>
      <c r="V5528" s="75"/>
      <c r="W5528" s="75"/>
      <c r="X5528" s="75"/>
      <c r="Y5528" s="75"/>
      <c r="Z5528" s="75"/>
      <c r="AA5528" s="75"/>
      <c r="AB5528" s="75"/>
      <c r="AC5528" s="75"/>
      <c r="AD5528" s="75"/>
      <c r="AE5528" s="75"/>
      <c r="AF5528" s="75"/>
      <c r="AG5528" s="75"/>
    </row>
    <row r="5529" spans="1:33" ht="15.75" customHeight="1">
      <c r="A5529" s="75"/>
      <c r="B5529" s="54">
        <v>46077</v>
      </c>
      <c r="C5529" s="55" t="s">
        <v>106</v>
      </c>
      <c r="D5529" s="55">
        <v>2026</v>
      </c>
      <c r="E5529" s="55">
        <v>6.72</v>
      </c>
      <c r="F5529" s="55" t="s">
        <v>488</v>
      </c>
      <c r="G5529" s="55" t="s">
        <v>46</v>
      </c>
      <c r="H5529" s="55" t="s">
        <v>823</v>
      </c>
      <c r="I5529" s="55" t="s">
        <v>42</v>
      </c>
      <c r="J5529" s="60">
        <v>35.230699999999999</v>
      </c>
      <c r="K5529" s="60">
        <f t="shared" si="156"/>
        <v>236.75030399999997</v>
      </c>
      <c r="L5529" s="60">
        <v>0</v>
      </c>
      <c r="M5529" s="55" t="s">
        <v>51</v>
      </c>
      <c r="N5529" s="60">
        <f t="shared" si="162"/>
        <v>236.75030399999997</v>
      </c>
      <c r="O5529" s="54">
        <v>46083</v>
      </c>
      <c r="P5529" s="62">
        <v>2821422</v>
      </c>
      <c r="Q5529" s="75"/>
      <c r="R5529" t="str">
        <f t="shared" si="160"/>
        <v>Fev/26</v>
      </c>
      <c r="S5529" s="75"/>
      <c r="T5529" s="75"/>
      <c r="U5529" s="75"/>
      <c r="V5529" s="75"/>
      <c r="W5529" s="75"/>
      <c r="X5529" s="75"/>
      <c r="Y5529" s="75"/>
      <c r="Z5529" s="75"/>
      <c r="AA5529" s="75"/>
      <c r="AB5529" s="75"/>
      <c r="AC5529" s="75"/>
      <c r="AD5529" s="75"/>
      <c r="AE5529" s="75"/>
      <c r="AF5529" s="75"/>
      <c r="AG5529" s="75"/>
    </row>
    <row r="5530" spans="1:33" ht="15.75" customHeight="1">
      <c r="A5530" s="75"/>
      <c r="B5530" s="54">
        <v>46078</v>
      </c>
      <c r="C5530" s="55" t="s">
        <v>106</v>
      </c>
      <c r="D5530" s="55">
        <v>2026</v>
      </c>
      <c r="E5530" s="55">
        <v>1</v>
      </c>
      <c r="F5530" s="55" t="s">
        <v>1407</v>
      </c>
      <c r="G5530" s="55" t="s">
        <v>61</v>
      </c>
      <c r="H5530" s="55" t="s">
        <v>449</v>
      </c>
      <c r="I5530" s="55" t="s">
        <v>42</v>
      </c>
      <c r="J5530" s="60">
        <v>1150</v>
      </c>
      <c r="K5530" s="60">
        <f t="shared" si="156"/>
        <v>1150</v>
      </c>
      <c r="L5530" s="60">
        <v>0</v>
      </c>
      <c r="M5530" s="55" t="s">
        <v>43</v>
      </c>
      <c r="N5530" s="60">
        <f t="shared" si="162"/>
        <v>1150</v>
      </c>
      <c r="O5530" s="54">
        <v>46078</v>
      </c>
      <c r="P5530" s="62">
        <v>0</v>
      </c>
      <c r="Q5530" s="75"/>
      <c r="R5530" t="str">
        <f t="shared" si="160"/>
        <v>Fev/26</v>
      </c>
      <c r="S5530" s="75"/>
      <c r="T5530" s="75"/>
      <c r="U5530" s="75"/>
      <c r="V5530" s="75"/>
      <c r="W5530" s="75"/>
      <c r="X5530" s="75"/>
      <c r="Y5530" s="75"/>
      <c r="Z5530" s="75"/>
      <c r="AA5530" s="75"/>
      <c r="AB5530" s="75"/>
      <c r="AC5530" s="75"/>
      <c r="AD5530" s="75"/>
      <c r="AE5530" s="75"/>
      <c r="AF5530" s="75"/>
      <c r="AG5530" s="75"/>
    </row>
    <row r="5531" spans="1:33" ht="15.75" customHeight="1">
      <c r="A5531" s="75"/>
      <c r="B5531" s="54">
        <v>46079</v>
      </c>
      <c r="C5531" s="55" t="s">
        <v>106</v>
      </c>
      <c r="D5531" s="55">
        <v>2026</v>
      </c>
      <c r="E5531" s="55">
        <v>2</v>
      </c>
      <c r="F5531" s="55" t="s">
        <v>64</v>
      </c>
      <c r="G5531" s="55" t="s">
        <v>46</v>
      </c>
      <c r="H5531" s="55" t="s">
        <v>65</v>
      </c>
      <c r="I5531" s="55" t="s">
        <v>42</v>
      </c>
      <c r="J5531" s="60">
        <v>32.99</v>
      </c>
      <c r="K5531" s="60">
        <f t="shared" si="156"/>
        <v>65.98</v>
      </c>
      <c r="L5531" s="60">
        <v>0</v>
      </c>
      <c r="M5531" s="55"/>
      <c r="N5531" s="60">
        <f t="shared" si="162"/>
        <v>65.98</v>
      </c>
      <c r="O5531" s="54">
        <v>46083</v>
      </c>
      <c r="P5531" s="62">
        <v>29509</v>
      </c>
      <c r="Q5531" s="75"/>
      <c r="R5531" t="str">
        <f t="shared" si="160"/>
        <v>Fev/26</v>
      </c>
      <c r="S5531" s="75"/>
      <c r="T5531" s="75"/>
      <c r="U5531" s="75"/>
      <c r="V5531" s="75"/>
      <c r="W5531" s="75"/>
      <c r="X5531" s="75"/>
      <c r="Y5531" s="75"/>
      <c r="Z5531" s="75"/>
      <c r="AA5531" s="75"/>
      <c r="AB5531" s="75"/>
      <c r="AC5531" s="75"/>
      <c r="AD5531" s="75"/>
      <c r="AE5531" s="75"/>
      <c r="AF5531" s="75"/>
      <c r="AG5531" s="75"/>
    </row>
    <row r="5532" spans="1:33" ht="15.75" customHeight="1">
      <c r="A5532" s="75"/>
      <c r="B5532" s="54">
        <v>46079</v>
      </c>
      <c r="C5532" s="55" t="s">
        <v>106</v>
      </c>
      <c r="D5532" s="55">
        <v>2026</v>
      </c>
      <c r="E5532" s="55">
        <v>2</v>
      </c>
      <c r="F5532" s="55" t="s">
        <v>1201</v>
      </c>
      <c r="G5532" s="55" t="s">
        <v>46</v>
      </c>
      <c r="H5532" s="55" t="s">
        <v>65</v>
      </c>
      <c r="I5532" s="55" t="s">
        <v>42</v>
      </c>
      <c r="J5532" s="60">
        <v>29.99</v>
      </c>
      <c r="K5532" s="60">
        <f t="shared" si="156"/>
        <v>59.98</v>
      </c>
      <c r="L5532" s="60">
        <v>0</v>
      </c>
      <c r="M5532" s="55"/>
      <c r="N5532" s="60">
        <f t="shared" si="162"/>
        <v>59.98</v>
      </c>
      <c r="O5532" s="54">
        <v>46083</v>
      </c>
      <c r="P5532" s="62">
        <v>29509</v>
      </c>
      <c r="Q5532" s="75"/>
      <c r="R5532" t="str">
        <f t="shared" si="160"/>
        <v>Fev/26</v>
      </c>
      <c r="S5532" s="75"/>
      <c r="T5532" s="75"/>
      <c r="U5532" s="75"/>
      <c r="V5532" s="75"/>
      <c r="W5532" s="75"/>
      <c r="X5532" s="75"/>
      <c r="Y5532" s="75"/>
      <c r="Z5532" s="75"/>
      <c r="AA5532" s="75"/>
      <c r="AB5532" s="75"/>
      <c r="AC5532" s="75"/>
      <c r="AD5532" s="75"/>
      <c r="AE5532" s="75"/>
      <c r="AF5532" s="75"/>
      <c r="AG5532" s="75"/>
    </row>
    <row r="5533" spans="1:33" ht="15.75" customHeight="1">
      <c r="A5533" s="75"/>
      <c r="B5533" s="54">
        <v>46080</v>
      </c>
      <c r="C5533" s="55" t="s">
        <v>106</v>
      </c>
      <c r="D5533" s="55">
        <v>2026</v>
      </c>
      <c r="E5533" s="55">
        <v>1</v>
      </c>
      <c r="F5533" s="55" t="s">
        <v>1085</v>
      </c>
      <c r="G5533" s="55" t="s">
        <v>108</v>
      </c>
      <c r="H5533" s="55" t="s">
        <v>713</v>
      </c>
      <c r="I5533" s="55" t="s">
        <v>42</v>
      </c>
      <c r="J5533" s="60">
        <v>1600</v>
      </c>
      <c r="K5533" s="60">
        <f t="shared" si="156"/>
        <v>1600</v>
      </c>
      <c r="L5533" s="60">
        <v>0</v>
      </c>
      <c r="M5533" s="55" t="s">
        <v>43</v>
      </c>
      <c r="N5533" s="60">
        <f>K5533</f>
        <v>1600</v>
      </c>
      <c r="O5533" s="54">
        <v>46080</v>
      </c>
      <c r="P5533" s="62">
        <v>0</v>
      </c>
      <c r="Q5533" s="75"/>
      <c r="R5533" t="str">
        <f t="shared" si="160"/>
        <v>Fev/26</v>
      </c>
      <c r="S5533" s="75"/>
      <c r="T5533" s="75"/>
      <c r="U5533" s="75"/>
      <c r="V5533" s="75"/>
      <c r="W5533" s="75"/>
      <c r="X5533" s="75"/>
      <c r="Y5533" s="75"/>
      <c r="Z5533" s="75"/>
      <c r="AA5533" s="75"/>
      <c r="AB5533" s="75"/>
      <c r="AC5533" s="75"/>
      <c r="AD5533" s="75"/>
      <c r="AE5533" s="75"/>
      <c r="AF5533" s="75"/>
      <c r="AG5533" s="75"/>
    </row>
    <row r="5534" spans="1:33" ht="15.75" customHeight="1">
      <c r="A5534" s="75"/>
      <c r="B5534" s="54">
        <v>46080</v>
      </c>
      <c r="C5534" s="55" t="s">
        <v>106</v>
      </c>
      <c r="D5534" s="55">
        <v>2026</v>
      </c>
      <c r="E5534" s="55">
        <v>8</v>
      </c>
      <c r="F5534" s="55" t="s">
        <v>81</v>
      </c>
      <c r="G5534" s="55" t="s">
        <v>77</v>
      </c>
      <c r="H5534" s="55" t="s">
        <v>78</v>
      </c>
      <c r="I5534" s="55" t="s">
        <v>42</v>
      </c>
      <c r="J5534" s="60">
        <v>510</v>
      </c>
      <c r="K5534" s="60">
        <f t="shared" si="156"/>
        <v>4080</v>
      </c>
      <c r="L5534" s="60">
        <v>0</v>
      </c>
      <c r="M5534" s="55" t="s">
        <v>43</v>
      </c>
      <c r="N5534" s="60">
        <f t="shared" ref="N5534:N5549" si="163">K5534+L5534</f>
        <v>4080</v>
      </c>
      <c r="O5534" s="54">
        <v>46084</v>
      </c>
      <c r="P5534" s="62">
        <v>0</v>
      </c>
      <c r="Q5534" s="75"/>
      <c r="R5534" t="str">
        <f t="shared" si="160"/>
        <v>Fev/26</v>
      </c>
      <c r="S5534" s="75"/>
      <c r="T5534" s="75"/>
      <c r="U5534" s="75"/>
      <c r="V5534" s="75"/>
      <c r="W5534" s="75"/>
      <c r="X5534" s="75"/>
      <c r="Y5534" s="75"/>
      <c r="Z5534" s="75"/>
      <c r="AA5534" s="75"/>
      <c r="AB5534" s="75"/>
      <c r="AC5534" s="75"/>
      <c r="AD5534" s="75"/>
      <c r="AE5534" s="75"/>
      <c r="AF5534" s="75"/>
      <c r="AG5534" s="75"/>
    </row>
    <row r="5535" spans="1:33" ht="15.75" customHeight="1">
      <c r="A5535" s="75"/>
      <c r="B5535" s="54">
        <v>46080</v>
      </c>
      <c r="C5535" s="55" t="s">
        <v>106</v>
      </c>
      <c r="D5535" s="55">
        <v>2026</v>
      </c>
      <c r="E5535" s="55">
        <v>1</v>
      </c>
      <c r="F5535" s="55" t="s">
        <v>75</v>
      </c>
      <c r="G5535" s="55" t="s">
        <v>77</v>
      </c>
      <c r="H5535" s="55" t="s">
        <v>78</v>
      </c>
      <c r="I5535" s="55" t="s">
        <v>42</v>
      </c>
      <c r="J5535" s="60">
        <v>510</v>
      </c>
      <c r="K5535" s="60">
        <f t="shared" si="156"/>
        <v>510</v>
      </c>
      <c r="L5535" s="60">
        <v>0</v>
      </c>
      <c r="M5535" s="55" t="s">
        <v>43</v>
      </c>
      <c r="N5535" s="60">
        <f t="shared" si="163"/>
        <v>510</v>
      </c>
      <c r="O5535" s="54">
        <v>46084</v>
      </c>
      <c r="P5535" s="62">
        <v>0</v>
      </c>
      <c r="Q5535" s="75"/>
      <c r="R5535" t="str">
        <f t="shared" si="160"/>
        <v>Fev/26</v>
      </c>
      <c r="S5535" s="75"/>
      <c r="T5535" s="75"/>
      <c r="U5535" s="75"/>
      <c r="V5535" s="75"/>
      <c r="W5535" s="75"/>
      <c r="X5535" s="75"/>
      <c r="Y5535" s="75"/>
      <c r="Z5535" s="75"/>
      <c r="AA5535" s="75"/>
      <c r="AB5535" s="75"/>
      <c r="AC5535" s="75"/>
      <c r="AD5535" s="75"/>
      <c r="AE5535" s="75"/>
      <c r="AF5535" s="75"/>
      <c r="AG5535" s="75"/>
    </row>
    <row r="5536" spans="1:33" ht="15.75" customHeight="1">
      <c r="A5536" s="75"/>
      <c r="B5536" s="54">
        <v>46080</v>
      </c>
      <c r="C5536" s="55" t="s">
        <v>106</v>
      </c>
      <c r="D5536" s="55">
        <v>2026</v>
      </c>
      <c r="E5536" s="55">
        <v>2</v>
      </c>
      <c r="F5536" s="55" t="s">
        <v>486</v>
      </c>
      <c r="G5536" s="55" t="s">
        <v>46</v>
      </c>
      <c r="H5536" s="55" t="s">
        <v>1337</v>
      </c>
      <c r="I5536" s="55" t="s">
        <v>42</v>
      </c>
      <c r="J5536" s="60">
        <v>6.5</v>
      </c>
      <c r="K5536" s="60">
        <f t="shared" si="156"/>
        <v>13</v>
      </c>
      <c r="L5536" s="60">
        <v>0</v>
      </c>
      <c r="M5536" s="55"/>
      <c r="N5536" s="60">
        <f t="shared" si="163"/>
        <v>13</v>
      </c>
      <c r="O5536" s="54">
        <v>46083</v>
      </c>
      <c r="P5536" s="62">
        <v>0</v>
      </c>
      <c r="Q5536" s="75"/>
      <c r="R5536" t="str">
        <f t="shared" si="160"/>
        <v>Fev/26</v>
      </c>
      <c r="S5536" s="75"/>
      <c r="T5536" s="75"/>
      <c r="U5536" s="75"/>
      <c r="V5536" s="75"/>
      <c r="W5536" s="75"/>
      <c r="X5536" s="75"/>
      <c r="Y5536" s="75"/>
      <c r="Z5536" s="75"/>
      <c r="AA5536" s="75"/>
      <c r="AB5536" s="75"/>
      <c r="AC5536" s="75"/>
      <c r="AD5536" s="75"/>
      <c r="AE5536" s="75"/>
      <c r="AF5536" s="75"/>
      <c r="AG5536" s="75"/>
    </row>
    <row r="5537" spans="1:33" ht="15.75" customHeight="1">
      <c r="A5537" s="75"/>
      <c r="B5537" s="54">
        <v>46080</v>
      </c>
      <c r="C5537" s="55" t="s">
        <v>106</v>
      </c>
      <c r="D5537" s="55">
        <v>2026</v>
      </c>
      <c r="E5537" s="55">
        <v>4</v>
      </c>
      <c r="F5537" s="55" t="s">
        <v>391</v>
      </c>
      <c r="G5537" s="55" t="s">
        <v>46</v>
      </c>
      <c r="H5537" s="55" t="s">
        <v>1337</v>
      </c>
      <c r="I5537" s="55" t="s">
        <v>42</v>
      </c>
      <c r="J5537" s="60">
        <v>1.25</v>
      </c>
      <c r="K5537" s="60">
        <f t="shared" si="156"/>
        <v>5</v>
      </c>
      <c r="L5537" s="60">
        <v>0</v>
      </c>
      <c r="M5537" s="55"/>
      <c r="N5537" s="60">
        <f t="shared" si="163"/>
        <v>5</v>
      </c>
      <c r="O5537" s="54">
        <v>46083</v>
      </c>
      <c r="P5537" s="62">
        <v>0</v>
      </c>
      <c r="Q5537" s="75"/>
      <c r="R5537" t="str">
        <f t="shared" si="160"/>
        <v>Fev/26</v>
      </c>
      <c r="S5537" s="75"/>
      <c r="T5537" s="75"/>
      <c r="U5537" s="75"/>
      <c r="V5537" s="75"/>
      <c r="W5537" s="75"/>
      <c r="X5537" s="75"/>
      <c r="Y5537" s="75"/>
      <c r="Z5537" s="75"/>
      <c r="AA5537" s="75"/>
      <c r="AB5537" s="75"/>
      <c r="AC5537" s="75"/>
      <c r="AD5537" s="75"/>
      <c r="AE5537" s="75"/>
      <c r="AF5537" s="75"/>
      <c r="AG5537" s="75"/>
    </row>
    <row r="5538" spans="1:33" ht="15.75" customHeight="1">
      <c r="A5538" s="75"/>
      <c r="B5538" s="54">
        <v>46080</v>
      </c>
      <c r="C5538" s="55" t="s">
        <v>106</v>
      </c>
      <c r="D5538" s="55">
        <v>2026</v>
      </c>
      <c r="E5538" s="55">
        <v>1</v>
      </c>
      <c r="F5538" s="55" t="s">
        <v>455</v>
      </c>
      <c r="G5538" s="55" t="s">
        <v>46</v>
      </c>
      <c r="H5538" s="55" t="s">
        <v>1337</v>
      </c>
      <c r="I5538" s="55" t="s">
        <v>42</v>
      </c>
      <c r="J5538" s="60">
        <v>3.5</v>
      </c>
      <c r="K5538" s="60">
        <f t="shared" si="156"/>
        <v>3.5</v>
      </c>
      <c r="L5538" s="60">
        <v>0</v>
      </c>
      <c r="M5538" s="55"/>
      <c r="N5538" s="60">
        <f t="shared" si="163"/>
        <v>3.5</v>
      </c>
      <c r="O5538" s="54">
        <v>46083</v>
      </c>
      <c r="P5538" s="62">
        <v>0</v>
      </c>
      <c r="Q5538" s="75"/>
      <c r="R5538" t="str">
        <f t="shared" si="160"/>
        <v>Fev/26</v>
      </c>
      <c r="S5538" s="75"/>
      <c r="T5538" s="75"/>
      <c r="U5538" s="75"/>
      <c r="V5538" s="75"/>
      <c r="W5538" s="75"/>
      <c r="X5538" s="75"/>
      <c r="Y5538" s="75"/>
      <c r="Z5538" s="75"/>
      <c r="AA5538" s="75"/>
      <c r="AB5538" s="75"/>
      <c r="AC5538" s="75"/>
      <c r="AD5538" s="75"/>
      <c r="AE5538" s="75"/>
      <c r="AF5538" s="75"/>
      <c r="AG5538" s="75"/>
    </row>
    <row r="5539" spans="1:33" ht="15.75" customHeight="1">
      <c r="A5539" s="75"/>
      <c r="B5539" s="54">
        <v>46080</v>
      </c>
      <c r="C5539" s="55" t="s">
        <v>106</v>
      </c>
      <c r="D5539" s="55">
        <v>2026</v>
      </c>
      <c r="E5539" s="55">
        <v>4</v>
      </c>
      <c r="F5539" s="55" t="s">
        <v>562</v>
      </c>
      <c r="G5539" s="55" t="s">
        <v>40</v>
      </c>
      <c r="H5539" s="55" t="s">
        <v>1337</v>
      </c>
      <c r="I5539" s="55" t="s">
        <v>42</v>
      </c>
      <c r="J5539" s="60">
        <v>0.8</v>
      </c>
      <c r="K5539" s="60">
        <f t="shared" si="156"/>
        <v>3.2</v>
      </c>
      <c r="L5539" s="60">
        <v>0</v>
      </c>
      <c r="M5539" s="55"/>
      <c r="N5539" s="60">
        <f t="shared" si="163"/>
        <v>3.2</v>
      </c>
      <c r="O5539" s="54">
        <v>46083</v>
      </c>
      <c r="P5539" s="62">
        <v>0</v>
      </c>
      <c r="Q5539" s="75"/>
      <c r="R5539" t="str">
        <f t="shared" si="160"/>
        <v>Fev/26</v>
      </c>
      <c r="S5539" s="75"/>
      <c r="T5539" s="75"/>
      <c r="U5539" s="75"/>
      <c r="V5539" s="75"/>
      <c r="W5539" s="75"/>
      <c r="X5539" s="75"/>
      <c r="Y5539" s="75"/>
      <c r="Z5539" s="75"/>
      <c r="AA5539" s="75"/>
      <c r="AB5539" s="75"/>
      <c r="AC5539" s="75"/>
      <c r="AD5539" s="75"/>
      <c r="AE5539" s="75"/>
      <c r="AF5539" s="75"/>
      <c r="AG5539" s="75"/>
    </row>
    <row r="5540" spans="1:33" ht="15.75" customHeight="1">
      <c r="A5540" s="75"/>
      <c r="B5540" s="54">
        <v>46080</v>
      </c>
      <c r="C5540" s="55" t="s">
        <v>106</v>
      </c>
      <c r="D5540" s="55">
        <v>2026</v>
      </c>
      <c r="E5540" s="55">
        <v>2</v>
      </c>
      <c r="F5540" s="55" t="s">
        <v>561</v>
      </c>
      <c r="G5540" s="55" t="s">
        <v>40</v>
      </c>
      <c r="H5540" s="55" t="s">
        <v>1337</v>
      </c>
      <c r="I5540" s="55" t="s">
        <v>42</v>
      </c>
      <c r="J5540" s="60">
        <v>4</v>
      </c>
      <c r="K5540" s="60">
        <f t="shared" si="156"/>
        <v>8</v>
      </c>
      <c r="L5540" s="60">
        <v>0</v>
      </c>
      <c r="M5540" s="55"/>
      <c r="N5540" s="60">
        <f t="shared" si="163"/>
        <v>8</v>
      </c>
      <c r="O5540" s="54">
        <v>46083</v>
      </c>
      <c r="P5540" s="62">
        <v>0</v>
      </c>
      <c r="Q5540" s="75"/>
      <c r="R5540" t="str">
        <f t="shared" si="160"/>
        <v>Fev/26</v>
      </c>
      <c r="S5540" s="75"/>
      <c r="T5540" s="75"/>
      <c r="U5540" s="75"/>
      <c r="V5540" s="75"/>
      <c r="W5540" s="75"/>
      <c r="X5540" s="75"/>
      <c r="Y5540" s="75"/>
      <c r="Z5540" s="75"/>
      <c r="AA5540" s="75"/>
      <c r="AB5540" s="75"/>
      <c r="AC5540" s="75"/>
      <c r="AD5540" s="75"/>
      <c r="AE5540" s="75"/>
      <c r="AF5540" s="75"/>
      <c r="AG5540" s="75"/>
    </row>
    <row r="5541" spans="1:33" ht="15.75" customHeight="1">
      <c r="A5541" s="75"/>
      <c r="B5541" s="54">
        <v>46080</v>
      </c>
      <c r="C5541" s="55" t="s">
        <v>106</v>
      </c>
      <c r="D5541" s="55">
        <v>2026</v>
      </c>
      <c r="E5541" s="55">
        <v>2</v>
      </c>
      <c r="F5541" s="55" t="s">
        <v>1340</v>
      </c>
      <c r="G5541" s="55" t="s">
        <v>40</v>
      </c>
      <c r="H5541" s="55" t="s">
        <v>1337</v>
      </c>
      <c r="I5541" s="55" t="s">
        <v>42</v>
      </c>
      <c r="J5541" s="60">
        <v>100</v>
      </c>
      <c r="K5541" s="60">
        <f t="shared" si="156"/>
        <v>200</v>
      </c>
      <c r="L5541" s="60">
        <v>0</v>
      </c>
      <c r="M5541" s="55"/>
      <c r="N5541" s="60">
        <f t="shared" si="163"/>
        <v>200</v>
      </c>
      <c r="O5541" s="54">
        <v>46083</v>
      </c>
      <c r="P5541" s="62">
        <v>0</v>
      </c>
      <c r="Q5541" s="75"/>
      <c r="R5541" t="str">
        <f t="shared" si="160"/>
        <v>Fev/26</v>
      </c>
      <c r="S5541" s="75"/>
      <c r="T5541" s="75"/>
      <c r="U5541" s="75"/>
      <c r="V5541" s="75"/>
      <c r="W5541" s="75"/>
      <c r="X5541" s="75"/>
      <c r="Y5541" s="75"/>
      <c r="Z5541" s="75"/>
      <c r="AA5541" s="75"/>
      <c r="AB5541" s="75"/>
      <c r="AC5541" s="75"/>
      <c r="AD5541" s="75"/>
      <c r="AE5541" s="75"/>
      <c r="AF5541" s="75"/>
      <c r="AG5541" s="75"/>
    </row>
    <row r="5542" spans="1:33" ht="15.75" customHeight="1">
      <c r="A5542" s="75"/>
      <c r="B5542" s="54">
        <v>46080</v>
      </c>
      <c r="C5542" s="55" t="s">
        <v>106</v>
      </c>
      <c r="D5542" s="55">
        <v>2026</v>
      </c>
      <c r="E5542" s="55">
        <v>5</v>
      </c>
      <c r="F5542" s="55" t="s">
        <v>562</v>
      </c>
      <c r="G5542" s="55" t="s">
        <v>40</v>
      </c>
      <c r="H5542" s="55" t="s">
        <v>1337</v>
      </c>
      <c r="I5542" s="55" t="s">
        <v>42</v>
      </c>
      <c r="J5542" s="60">
        <v>0.8</v>
      </c>
      <c r="K5542" s="60">
        <f t="shared" si="156"/>
        <v>4</v>
      </c>
      <c r="L5542" s="60">
        <v>0</v>
      </c>
      <c r="M5542" s="55"/>
      <c r="N5542" s="60">
        <f t="shared" si="163"/>
        <v>4</v>
      </c>
      <c r="O5542" s="54">
        <v>46083</v>
      </c>
      <c r="P5542" s="62">
        <v>0</v>
      </c>
      <c r="Q5542" s="75"/>
      <c r="R5542" t="str">
        <f t="shared" si="160"/>
        <v>Fev/26</v>
      </c>
      <c r="S5542" s="75"/>
      <c r="T5542" s="75"/>
      <c r="U5542" s="75"/>
      <c r="V5542" s="75"/>
      <c r="W5542" s="75"/>
      <c r="X5542" s="75"/>
      <c r="Y5542" s="75"/>
      <c r="Z5542" s="75"/>
      <c r="AA5542" s="75"/>
      <c r="AB5542" s="75"/>
      <c r="AC5542" s="75"/>
      <c r="AD5542" s="75"/>
      <c r="AE5542" s="75"/>
      <c r="AF5542" s="75"/>
      <c r="AG5542" s="75"/>
    </row>
    <row r="5543" spans="1:33" ht="15.75" customHeight="1">
      <c r="A5543" s="75"/>
      <c r="B5543" s="54">
        <v>46080</v>
      </c>
      <c r="C5543" s="55" t="s">
        <v>106</v>
      </c>
      <c r="D5543" s="55">
        <v>2026</v>
      </c>
      <c r="E5543" s="55">
        <v>2</v>
      </c>
      <c r="F5543" s="55" t="s">
        <v>561</v>
      </c>
      <c r="G5543" s="55" t="s">
        <v>40</v>
      </c>
      <c r="H5543" s="55" t="s">
        <v>1337</v>
      </c>
      <c r="I5543" s="55" t="s">
        <v>42</v>
      </c>
      <c r="J5543" s="60">
        <v>4</v>
      </c>
      <c r="K5543" s="60">
        <f t="shared" si="156"/>
        <v>8</v>
      </c>
      <c r="L5543" s="60">
        <v>0</v>
      </c>
      <c r="M5543" s="55"/>
      <c r="N5543" s="60">
        <f t="shared" si="163"/>
        <v>8</v>
      </c>
      <c r="O5543" s="54">
        <v>46083</v>
      </c>
      <c r="P5543" s="62">
        <v>0</v>
      </c>
      <c r="Q5543" s="75"/>
      <c r="R5543" t="str">
        <f t="shared" si="160"/>
        <v>Fev/26</v>
      </c>
      <c r="S5543" s="75"/>
      <c r="T5543" s="75"/>
      <c r="U5543" s="75"/>
      <c r="V5543" s="75"/>
      <c r="W5543" s="75"/>
      <c r="X5543" s="75"/>
      <c r="Y5543" s="75"/>
      <c r="Z5543" s="75"/>
      <c r="AA5543" s="75"/>
      <c r="AB5543" s="75"/>
      <c r="AC5543" s="75"/>
      <c r="AD5543" s="75"/>
      <c r="AE5543" s="75"/>
      <c r="AF5543" s="75"/>
      <c r="AG5543" s="75"/>
    </row>
    <row r="5544" spans="1:33" ht="15.75" customHeight="1">
      <c r="A5544" s="75"/>
      <c r="B5544" s="54">
        <v>46080</v>
      </c>
      <c r="C5544" s="55" t="s">
        <v>106</v>
      </c>
      <c r="D5544" s="55">
        <v>2026</v>
      </c>
      <c r="E5544" s="55">
        <v>5</v>
      </c>
      <c r="F5544" s="55" t="s">
        <v>64</v>
      </c>
      <c r="G5544" s="55" t="s">
        <v>46</v>
      </c>
      <c r="H5544" s="55" t="s">
        <v>65</v>
      </c>
      <c r="I5544" s="55" t="s">
        <v>42</v>
      </c>
      <c r="J5544" s="60">
        <v>32.99</v>
      </c>
      <c r="K5544" s="60">
        <f t="shared" si="156"/>
        <v>164.95000000000002</v>
      </c>
      <c r="L5544" s="60">
        <v>0</v>
      </c>
      <c r="M5544" s="55"/>
      <c r="N5544" s="60">
        <f t="shared" si="163"/>
        <v>164.95000000000002</v>
      </c>
      <c r="O5544" s="54">
        <v>46083</v>
      </c>
      <c r="P5544" s="62">
        <v>29528</v>
      </c>
      <c r="Q5544" s="75"/>
      <c r="R5544" t="str">
        <f t="shared" si="160"/>
        <v>Fev/26</v>
      </c>
      <c r="S5544" s="75"/>
      <c r="T5544" s="75"/>
      <c r="U5544" s="75"/>
      <c r="V5544" s="75"/>
      <c r="W5544" s="75"/>
      <c r="X5544" s="75"/>
      <c r="Y5544" s="75"/>
      <c r="Z5544" s="75"/>
      <c r="AA5544" s="75"/>
      <c r="AB5544" s="75"/>
      <c r="AC5544" s="75"/>
      <c r="AD5544" s="75"/>
      <c r="AE5544" s="75"/>
      <c r="AF5544" s="75"/>
      <c r="AG5544" s="75"/>
    </row>
    <row r="5545" spans="1:33" ht="15.75" customHeight="1">
      <c r="A5545" s="75"/>
      <c r="B5545" s="54">
        <v>46080</v>
      </c>
      <c r="C5545" s="55" t="s">
        <v>106</v>
      </c>
      <c r="D5545" s="55">
        <v>2026</v>
      </c>
      <c r="E5545" s="55">
        <v>1</v>
      </c>
      <c r="F5545" s="55" t="s">
        <v>1408</v>
      </c>
      <c r="G5545" s="55" t="s">
        <v>61</v>
      </c>
      <c r="H5545" s="55" t="s">
        <v>376</v>
      </c>
      <c r="I5545" s="55" t="s">
        <v>42</v>
      </c>
      <c r="J5545" s="60">
        <v>650</v>
      </c>
      <c r="K5545" s="60">
        <f t="shared" si="156"/>
        <v>650</v>
      </c>
      <c r="L5545" s="60">
        <v>0</v>
      </c>
      <c r="M5545" s="55"/>
      <c r="N5545" s="60">
        <f t="shared" si="163"/>
        <v>650</v>
      </c>
      <c r="O5545" s="54">
        <v>46080</v>
      </c>
      <c r="P5545" s="62">
        <v>0</v>
      </c>
      <c r="Q5545" s="75"/>
      <c r="R5545" t="str">
        <f t="shared" si="160"/>
        <v>Fev/26</v>
      </c>
      <c r="S5545" s="75"/>
      <c r="T5545" s="75"/>
      <c r="U5545" s="75"/>
      <c r="V5545" s="75"/>
      <c r="W5545" s="75"/>
      <c r="X5545" s="75"/>
      <c r="Y5545" s="75"/>
      <c r="Z5545" s="75"/>
      <c r="AA5545" s="75"/>
      <c r="AB5545" s="75"/>
      <c r="AC5545" s="75"/>
      <c r="AD5545" s="75"/>
      <c r="AE5545" s="75"/>
      <c r="AF5545" s="75"/>
      <c r="AG5545" s="75"/>
    </row>
    <row r="5546" spans="1:33" ht="15.75" customHeight="1">
      <c r="A5546" s="75"/>
      <c r="B5546" s="54">
        <v>46080</v>
      </c>
      <c r="C5546" s="55" t="s">
        <v>106</v>
      </c>
      <c r="D5546" s="55">
        <v>2026</v>
      </c>
      <c r="E5546" s="55">
        <v>1</v>
      </c>
      <c r="F5546" s="55" t="s">
        <v>1409</v>
      </c>
      <c r="G5546" s="55" t="s">
        <v>61</v>
      </c>
      <c r="H5546" s="55" t="s">
        <v>1410</v>
      </c>
      <c r="I5546" s="55" t="s">
        <v>42</v>
      </c>
      <c r="J5546" s="60">
        <v>1080</v>
      </c>
      <c r="K5546" s="60">
        <f t="shared" si="156"/>
        <v>1080</v>
      </c>
      <c r="L5546" s="60">
        <v>0</v>
      </c>
      <c r="M5546" s="55"/>
      <c r="N5546" s="60">
        <f t="shared" si="163"/>
        <v>1080</v>
      </c>
      <c r="O5546" s="54">
        <v>46080</v>
      </c>
      <c r="P5546" s="62">
        <v>0</v>
      </c>
      <c r="Q5546" s="75"/>
      <c r="R5546" t="str">
        <f t="shared" si="160"/>
        <v>Fev/26</v>
      </c>
      <c r="S5546" s="75"/>
      <c r="T5546" s="75"/>
      <c r="U5546" s="75"/>
      <c r="V5546" s="75"/>
      <c r="W5546" s="75"/>
      <c r="X5546" s="75"/>
      <c r="Y5546" s="75"/>
      <c r="Z5546" s="75"/>
      <c r="AA5546" s="75"/>
      <c r="AB5546" s="75"/>
      <c r="AC5546" s="75"/>
      <c r="AD5546" s="75"/>
      <c r="AE5546" s="75"/>
      <c r="AF5546" s="75"/>
      <c r="AG5546" s="75"/>
    </row>
    <row r="5547" spans="1:33" ht="15.75" customHeight="1">
      <c r="A5547" s="75"/>
      <c r="B5547" s="54">
        <v>46080</v>
      </c>
      <c r="C5547" s="55" t="s">
        <v>106</v>
      </c>
      <c r="D5547" s="55">
        <v>2026</v>
      </c>
      <c r="E5547" s="55">
        <v>24</v>
      </c>
      <c r="F5547" s="55" t="s">
        <v>612</v>
      </c>
      <c r="G5547" s="55" t="s">
        <v>46</v>
      </c>
      <c r="H5547" s="55" t="s">
        <v>184</v>
      </c>
      <c r="I5547" s="55" t="s">
        <v>42</v>
      </c>
      <c r="J5547" s="60">
        <v>6.79</v>
      </c>
      <c r="K5547" s="60">
        <f t="shared" si="156"/>
        <v>162.96</v>
      </c>
      <c r="L5547" s="60">
        <v>0</v>
      </c>
      <c r="M5547" s="55"/>
      <c r="N5547" s="60">
        <f t="shared" si="163"/>
        <v>162.96</v>
      </c>
      <c r="O5547" s="74">
        <v>46087</v>
      </c>
      <c r="P5547" s="133">
        <v>1927101</v>
      </c>
      <c r="Q5547" s="75"/>
      <c r="R5547" t="str">
        <f t="shared" si="160"/>
        <v>Fev/26</v>
      </c>
      <c r="S5547" s="75"/>
      <c r="T5547" s="75"/>
      <c r="U5547" s="75"/>
      <c r="V5547" s="75"/>
      <c r="W5547" s="75"/>
      <c r="X5547" s="75"/>
      <c r="Y5547" s="75"/>
      <c r="Z5547" s="75"/>
      <c r="AA5547" s="75"/>
      <c r="AB5547" s="75"/>
      <c r="AC5547" s="75"/>
      <c r="AD5547" s="75"/>
      <c r="AE5547" s="75"/>
      <c r="AF5547" s="75"/>
      <c r="AG5547" s="75"/>
    </row>
    <row r="5548" spans="1:33" ht="15.75" customHeight="1">
      <c r="A5548" s="75"/>
      <c r="B5548" s="54">
        <v>46080</v>
      </c>
      <c r="C5548" s="55" t="s">
        <v>106</v>
      </c>
      <c r="D5548" s="55">
        <v>2026</v>
      </c>
      <c r="E5548" s="55">
        <v>1</v>
      </c>
      <c r="F5548" s="55" t="s">
        <v>52</v>
      </c>
      <c r="G5548" s="55" t="s">
        <v>53</v>
      </c>
      <c r="H5548" s="55" t="s">
        <v>950</v>
      </c>
      <c r="I5548" s="55" t="s">
        <v>42</v>
      </c>
      <c r="J5548" s="60">
        <v>996.5</v>
      </c>
      <c r="K5548" s="60">
        <f t="shared" si="156"/>
        <v>996.5</v>
      </c>
      <c r="L5548" s="60">
        <v>0</v>
      </c>
      <c r="M5548" s="55"/>
      <c r="N5548" s="60">
        <f t="shared" si="163"/>
        <v>996.5</v>
      </c>
      <c r="O5548" s="74">
        <v>46085</v>
      </c>
      <c r="P5548" s="133">
        <v>19912</v>
      </c>
      <c r="Q5548" s="75"/>
      <c r="R5548" t="str">
        <f t="shared" si="160"/>
        <v>Fev/26</v>
      </c>
      <c r="S5548" s="75"/>
      <c r="T5548" s="75"/>
      <c r="U5548" s="75"/>
      <c r="V5548" s="75"/>
      <c r="W5548" s="75"/>
      <c r="X5548" s="75"/>
      <c r="Y5548" s="75"/>
      <c r="Z5548" s="75"/>
      <c r="AA5548" s="75"/>
      <c r="AB5548" s="75"/>
      <c r="AC5548" s="75"/>
      <c r="AD5548" s="75"/>
      <c r="AE5548" s="75"/>
      <c r="AF5548" s="75"/>
      <c r="AG5548" s="75"/>
    </row>
    <row r="5549" spans="1:33" ht="15.75" customHeight="1">
      <c r="A5549" s="75"/>
      <c r="B5549" s="54">
        <v>46081</v>
      </c>
      <c r="C5549" s="55" t="s">
        <v>106</v>
      </c>
      <c r="D5549" s="55">
        <v>2026</v>
      </c>
      <c r="E5549" s="55">
        <v>1</v>
      </c>
      <c r="F5549" s="55" t="s">
        <v>52</v>
      </c>
      <c r="G5549" s="55" t="s">
        <v>53</v>
      </c>
      <c r="H5549" s="55" t="s">
        <v>54</v>
      </c>
      <c r="I5549" s="55" t="s">
        <v>42</v>
      </c>
      <c r="J5549" s="60">
        <v>382.6</v>
      </c>
      <c r="K5549" s="60">
        <f t="shared" si="156"/>
        <v>382.6</v>
      </c>
      <c r="L5549" s="60">
        <v>0</v>
      </c>
      <c r="M5549" s="55"/>
      <c r="N5549" s="60">
        <f t="shared" si="163"/>
        <v>382.6</v>
      </c>
      <c r="O5549" s="54">
        <v>46081</v>
      </c>
      <c r="P5549" s="62">
        <v>0</v>
      </c>
      <c r="Q5549" s="75"/>
      <c r="R5549" t="str">
        <f t="shared" si="160"/>
        <v>Fev/26</v>
      </c>
      <c r="S5549" s="75"/>
      <c r="T5549" s="75"/>
      <c r="U5549" s="75"/>
      <c r="V5549" s="75"/>
      <c r="W5549" s="75"/>
      <c r="X5549" s="75"/>
      <c r="Y5549" s="75"/>
      <c r="Z5549" s="75"/>
      <c r="AA5549" s="75"/>
      <c r="AB5549" s="75"/>
      <c r="AC5549" s="75"/>
      <c r="AD5549" s="75"/>
      <c r="AE5549" s="75"/>
      <c r="AF5549" s="75"/>
      <c r="AG5549" s="75"/>
    </row>
    <row r="5550" spans="1:33" ht="15.75" customHeight="1">
      <c r="A5550" s="75"/>
      <c r="B5550" s="54">
        <v>46082</v>
      </c>
      <c r="C5550" s="55" t="s">
        <v>132</v>
      </c>
      <c r="D5550" s="55">
        <v>2026</v>
      </c>
      <c r="E5550" s="56">
        <v>1</v>
      </c>
      <c r="F5550" s="51" t="s">
        <v>274</v>
      </c>
      <c r="G5550" s="45" t="s">
        <v>57</v>
      </c>
      <c r="H5550" s="51" t="s">
        <v>274</v>
      </c>
      <c r="I5550" s="46" t="s">
        <v>74</v>
      </c>
      <c r="J5550" s="66">
        <v>168.99</v>
      </c>
      <c r="K5550" s="60">
        <f t="shared" si="156"/>
        <v>168.99</v>
      </c>
      <c r="L5550" s="60">
        <v>0</v>
      </c>
      <c r="M5550" s="55"/>
      <c r="N5550" s="60">
        <f t="shared" ref="N5550:N5581" si="164">K5550</f>
        <v>168.99</v>
      </c>
      <c r="O5550" s="74"/>
      <c r="P5550" s="133"/>
      <c r="Q5550" s="75"/>
      <c r="R5550" t="str">
        <f t="shared" si="160"/>
        <v>Mar/26</v>
      </c>
      <c r="S5550" s="75"/>
      <c r="T5550" s="75"/>
      <c r="U5550" s="75"/>
      <c r="V5550" s="75"/>
      <c r="W5550" s="75"/>
      <c r="X5550" s="75"/>
      <c r="Y5550" s="75"/>
      <c r="Z5550" s="75"/>
      <c r="AA5550" s="75"/>
      <c r="AB5550" s="75"/>
      <c r="AC5550" s="75"/>
      <c r="AD5550" s="75"/>
      <c r="AE5550" s="75"/>
      <c r="AF5550" s="75"/>
      <c r="AG5550" s="75"/>
    </row>
    <row r="5551" spans="1:33" ht="15.75" customHeight="1">
      <c r="A5551" s="75"/>
      <c r="B5551" s="54">
        <v>46082</v>
      </c>
      <c r="C5551" s="55" t="s">
        <v>132</v>
      </c>
      <c r="D5551" s="55">
        <v>2026</v>
      </c>
      <c r="E5551" s="56">
        <v>1</v>
      </c>
      <c r="F5551" s="51" t="s">
        <v>707</v>
      </c>
      <c r="G5551" s="45" t="s">
        <v>107</v>
      </c>
      <c r="H5551" s="51" t="s">
        <v>212</v>
      </c>
      <c r="I5551" s="46" t="s">
        <v>74</v>
      </c>
      <c r="J5551" s="66">
        <v>11500</v>
      </c>
      <c r="K5551" s="60">
        <f t="shared" si="156"/>
        <v>11500</v>
      </c>
      <c r="L5551" s="60">
        <v>0</v>
      </c>
      <c r="M5551" s="55"/>
      <c r="N5551" s="60">
        <f t="shared" si="164"/>
        <v>11500</v>
      </c>
      <c r="O5551" s="74"/>
      <c r="P5551" s="133"/>
      <c r="Q5551" s="75"/>
      <c r="R5551" t="str">
        <f t="shared" si="160"/>
        <v>Mar/26</v>
      </c>
      <c r="S5551" s="75"/>
      <c r="T5551" s="75"/>
      <c r="U5551" s="75"/>
      <c r="V5551" s="75"/>
      <c r="W5551" s="75"/>
      <c r="X5551" s="75"/>
      <c r="Y5551" s="75"/>
      <c r="Z5551" s="75"/>
      <c r="AA5551" s="75"/>
      <c r="AB5551" s="75"/>
      <c r="AC5551" s="75"/>
      <c r="AD5551" s="75"/>
      <c r="AE5551" s="75"/>
      <c r="AF5551" s="75"/>
      <c r="AG5551" s="75"/>
    </row>
    <row r="5552" spans="1:33" ht="15.75" customHeight="1">
      <c r="A5552" s="75"/>
      <c r="B5552" s="54">
        <v>46082</v>
      </c>
      <c r="C5552" s="55" t="s">
        <v>132</v>
      </c>
      <c r="D5552" s="55">
        <v>2026</v>
      </c>
      <c r="E5552" s="56">
        <v>1</v>
      </c>
      <c r="F5552" s="51" t="s">
        <v>277</v>
      </c>
      <c r="G5552" s="45" t="s">
        <v>105</v>
      </c>
      <c r="H5552" s="45" t="s">
        <v>278</v>
      </c>
      <c r="I5552" s="46" t="s">
        <v>74</v>
      </c>
      <c r="J5552" s="47">
        <v>10000</v>
      </c>
      <c r="K5552" s="60">
        <f t="shared" si="156"/>
        <v>10000</v>
      </c>
      <c r="L5552" s="60">
        <v>0</v>
      </c>
      <c r="M5552" s="55"/>
      <c r="N5552" s="60">
        <f t="shared" si="164"/>
        <v>10000</v>
      </c>
      <c r="O5552" s="74"/>
      <c r="P5552" s="133"/>
      <c r="Q5552" s="75"/>
      <c r="R5552" t="str">
        <f t="shared" si="160"/>
        <v>Mar/26</v>
      </c>
      <c r="S5552" s="75"/>
      <c r="T5552" s="75"/>
      <c r="U5552" s="75"/>
      <c r="V5552" s="75"/>
      <c r="W5552" s="75"/>
      <c r="X5552" s="75"/>
      <c r="Y5552" s="75"/>
      <c r="Z5552" s="75"/>
      <c r="AA5552" s="75"/>
      <c r="AB5552" s="75"/>
      <c r="AC5552" s="75"/>
      <c r="AD5552" s="75"/>
      <c r="AE5552" s="75"/>
      <c r="AF5552" s="75"/>
      <c r="AG5552" s="75"/>
    </row>
    <row r="5553" spans="1:33" ht="15.75" customHeight="1">
      <c r="A5553" s="75"/>
      <c r="B5553" s="54">
        <v>46082</v>
      </c>
      <c r="C5553" s="55" t="s">
        <v>132</v>
      </c>
      <c r="D5553" s="55">
        <v>2026</v>
      </c>
      <c r="E5553" s="56">
        <v>1</v>
      </c>
      <c r="F5553" s="51" t="s">
        <v>279</v>
      </c>
      <c r="G5553" s="11" t="s">
        <v>104</v>
      </c>
      <c r="H5553" s="51" t="s">
        <v>278</v>
      </c>
      <c r="I5553" s="46" t="s">
        <v>74</v>
      </c>
      <c r="J5553" s="47">
        <v>3500</v>
      </c>
      <c r="K5553" s="60">
        <f t="shared" si="156"/>
        <v>3500</v>
      </c>
      <c r="L5553" s="60">
        <v>0</v>
      </c>
      <c r="M5553" s="55"/>
      <c r="N5553" s="60">
        <f t="shared" si="164"/>
        <v>3500</v>
      </c>
      <c r="O5553" s="74"/>
      <c r="P5553" s="133"/>
      <c r="Q5553" s="75"/>
      <c r="R5553" t="str">
        <f t="shared" si="160"/>
        <v>Mar/26</v>
      </c>
      <c r="S5553" s="75"/>
      <c r="T5553" s="75"/>
      <c r="U5553" s="75"/>
      <c r="V5553" s="75"/>
      <c r="W5553" s="75"/>
      <c r="X5553" s="75"/>
      <c r="Y5553" s="75"/>
      <c r="Z5553" s="75"/>
      <c r="AA5553" s="75"/>
      <c r="AB5553" s="75"/>
      <c r="AC5553" s="75"/>
      <c r="AD5553" s="75"/>
      <c r="AE5553" s="75"/>
      <c r="AF5553" s="75"/>
      <c r="AG5553" s="75"/>
    </row>
    <row r="5554" spans="1:33" ht="15.75" customHeight="1">
      <c r="A5554" s="75"/>
      <c r="B5554" s="54">
        <v>46082</v>
      </c>
      <c r="C5554" s="55" t="s">
        <v>132</v>
      </c>
      <c r="D5554" s="55">
        <v>2026</v>
      </c>
      <c r="E5554" s="56">
        <v>1</v>
      </c>
      <c r="F5554" s="51" t="s">
        <v>281</v>
      </c>
      <c r="G5554" s="11" t="s">
        <v>104</v>
      </c>
      <c r="H5554" s="51" t="s">
        <v>113</v>
      </c>
      <c r="I5554" s="46" t="s">
        <v>55</v>
      </c>
      <c r="J5554" s="66">
        <v>2200</v>
      </c>
      <c r="K5554" s="60">
        <f t="shared" si="156"/>
        <v>2200</v>
      </c>
      <c r="L5554" s="60">
        <v>0</v>
      </c>
      <c r="M5554" s="55"/>
      <c r="N5554" s="60">
        <f t="shared" si="164"/>
        <v>2200</v>
      </c>
      <c r="O5554" s="74"/>
      <c r="P5554" s="133"/>
      <c r="Q5554" s="75"/>
      <c r="R5554" t="str">
        <f t="shared" si="160"/>
        <v>Mar/26</v>
      </c>
      <c r="S5554" s="75"/>
      <c r="T5554" s="75"/>
      <c r="U5554" s="75"/>
      <c r="V5554" s="75"/>
      <c r="W5554" s="75"/>
      <c r="X5554" s="75"/>
      <c r="Y5554" s="75"/>
      <c r="Z5554" s="75"/>
      <c r="AA5554" s="75"/>
      <c r="AB5554" s="75"/>
      <c r="AC5554" s="75"/>
      <c r="AD5554" s="75"/>
      <c r="AE5554" s="75"/>
      <c r="AF5554" s="75"/>
      <c r="AG5554" s="75"/>
    </row>
    <row r="5555" spans="1:33" ht="15.75" customHeight="1">
      <c r="A5555" s="75"/>
      <c r="B5555" s="54">
        <v>46082</v>
      </c>
      <c r="C5555" s="55" t="s">
        <v>132</v>
      </c>
      <c r="D5555" s="55">
        <v>2026</v>
      </c>
      <c r="E5555" s="56">
        <v>1</v>
      </c>
      <c r="F5555" s="51" t="s">
        <v>282</v>
      </c>
      <c r="G5555" s="45" t="s">
        <v>104</v>
      </c>
      <c r="H5555" s="51" t="s">
        <v>113</v>
      </c>
      <c r="I5555" s="46" t="s">
        <v>55</v>
      </c>
      <c r="J5555" s="66">
        <v>2610</v>
      </c>
      <c r="K5555" s="60">
        <f t="shared" si="156"/>
        <v>2610</v>
      </c>
      <c r="L5555" s="60">
        <v>0</v>
      </c>
      <c r="M5555" s="55"/>
      <c r="N5555" s="60">
        <f t="shared" si="164"/>
        <v>2610</v>
      </c>
      <c r="O5555" s="74"/>
      <c r="P5555" s="133"/>
      <c r="Q5555" s="75"/>
      <c r="R5555" t="str">
        <f t="shared" si="160"/>
        <v>Mar/26</v>
      </c>
      <c r="S5555" s="75"/>
      <c r="T5555" s="75"/>
      <c r="U5555" s="75"/>
      <c r="V5555" s="75"/>
      <c r="W5555" s="75"/>
      <c r="X5555" s="75"/>
      <c r="Y5555" s="75"/>
      <c r="Z5555" s="75"/>
      <c r="AA5555" s="75"/>
      <c r="AB5555" s="75"/>
      <c r="AC5555" s="75"/>
      <c r="AD5555" s="75"/>
      <c r="AE5555" s="75"/>
      <c r="AF5555" s="75"/>
      <c r="AG5555" s="75"/>
    </row>
    <row r="5556" spans="1:33" ht="15.75" customHeight="1">
      <c r="A5556" s="75"/>
      <c r="B5556" s="54">
        <v>46082</v>
      </c>
      <c r="C5556" s="55" t="s">
        <v>132</v>
      </c>
      <c r="D5556" s="55">
        <v>2026</v>
      </c>
      <c r="E5556" s="56">
        <v>1</v>
      </c>
      <c r="F5556" s="51" t="s">
        <v>1107</v>
      </c>
      <c r="G5556" s="45" t="s">
        <v>104</v>
      </c>
      <c r="H5556" s="51" t="s">
        <v>116</v>
      </c>
      <c r="I5556" s="46" t="s">
        <v>55</v>
      </c>
      <c r="J5556" s="66">
        <v>2450</v>
      </c>
      <c r="K5556" s="60">
        <f t="shared" si="156"/>
        <v>2450</v>
      </c>
      <c r="L5556" s="60">
        <v>0</v>
      </c>
      <c r="M5556" s="55"/>
      <c r="N5556" s="60">
        <f t="shared" si="164"/>
        <v>2450</v>
      </c>
      <c r="O5556" s="74"/>
      <c r="P5556" s="133"/>
      <c r="Q5556" s="75"/>
      <c r="R5556" t="str">
        <f t="shared" si="160"/>
        <v>Mar/26</v>
      </c>
      <c r="S5556" s="75"/>
      <c r="T5556" s="75"/>
      <c r="U5556" s="75"/>
      <c r="V5556" s="75"/>
      <c r="W5556" s="75"/>
      <c r="X5556" s="75"/>
      <c r="Y5556" s="75"/>
      <c r="Z5556" s="75"/>
      <c r="AA5556" s="75"/>
      <c r="AB5556" s="75"/>
      <c r="AC5556" s="75"/>
      <c r="AD5556" s="75"/>
      <c r="AE5556" s="75"/>
      <c r="AF5556" s="75"/>
      <c r="AG5556" s="75"/>
    </row>
    <row r="5557" spans="1:33" ht="15.75" customHeight="1">
      <c r="A5557" s="75"/>
      <c r="B5557" s="54">
        <v>46082</v>
      </c>
      <c r="C5557" s="55" t="s">
        <v>132</v>
      </c>
      <c r="D5557" s="55">
        <v>2026</v>
      </c>
      <c r="E5557" s="56">
        <v>1</v>
      </c>
      <c r="F5557" s="45" t="s">
        <v>285</v>
      </c>
      <c r="G5557" s="45" t="s">
        <v>104</v>
      </c>
      <c r="H5557" s="51" t="s">
        <v>113</v>
      </c>
      <c r="I5557" s="46" t="s">
        <v>55</v>
      </c>
      <c r="J5557" s="66">
        <v>2350</v>
      </c>
      <c r="K5557" s="60">
        <f t="shared" si="156"/>
        <v>2350</v>
      </c>
      <c r="L5557" s="60">
        <v>0</v>
      </c>
      <c r="M5557" s="55"/>
      <c r="N5557" s="60">
        <f t="shared" si="164"/>
        <v>2350</v>
      </c>
      <c r="O5557" s="74"/>
      <c r="P5557" s="133"/>
      <c r="Q5557" s="75"/>
      <c r="R5557" t="str">
        <f t="shared" si="160"/>
        <v>Mar/26</v>
      </c>
      <c r="S5557" s="75"/>
      <c r="T5557" s="75"/>
      <c r="U5557" s="75"/>
      <c r="V5557" s="75"/>
      <c r="W5557" s="75"/>
      <c r="X5557" s="75"/>
      <c r="Y5557" s="75"/>
      <c r="Z5557" s="75"/>
      <c r="AA5557" s="75"/>
      <c r="AB5557" s="75"/>
      <c r="AC5557" s="75"/>
      <c r="AD5557" s="75"/>
      <c r="AE5557" s="75"/>
      <c r="AF5557" s="75"/>
      <c r="AG5557" s="75"/>
    </row>
    <row r="5558" spans="1:33" ht="15.75" customHeight="1">
      <c r="A5558" s="75"/>
      <c r="B5558" s="54">
        <v>46082</v>
      </c>
      <c r="C5558" s="55" t="s">
        <v>132</v>
      </c>
      <c r="D5558" s="55">
        <v>2026</v>
      </c>
      <c r="E5558" s="56">
        <v>1</v>
      </c>
      <c r="F5558" s="45" t="s">
        <v>708</v>
      </c>
      <c r="G5558" s="45" t="s">
        <v>104</v>
      </c>
      <c r="H5558" s="51" t="s">
        <v>113</v>
      </c>
      <c r="I5558" s="46" t="s">
        <v>55</v>
      </c>
      <c r="J5558" s="66">
        <v>2350</v>
      </c>
      <c r="K5558" s="60">
        <f t="shared" si="156"/>
        <v>2350</v>
      </c>
      <c r="L5558" s="60">
        <v>0</v>
      </c>
      <c r="M5558" s="55"/>
      <c r="N5558" s="60">
        <f t="shared" si="164"/>
        <v>2350</v>
      </c>
      <c r="O5558" s="74"/>
      <c r="P5558" s="133"/>
      <c r="Q5558" s="75"/>
      <c r="R5558" t="str">
        <f t="shared" si="160"/>
        <v>Mar/26</v>
      </c>
      <c r="S5558" s="75"/>
      <c r="T5558" s="75"/>
      <c r="U5558" s="75"/>
      <c r="V5558" s="75"/>
      <c r="W5558" s="75"/>
      <c r="X5558" s="75"/>
      <c r="Y5558" s="75"/>
      <c r="Z5558" s="75"/>
      <c r="AA5558" s="75"/>
      <c r="AB5558" s="75"/>
      <c r="AC5558" s="75"/>
      <c r="AD5558" s="75"/>
      <c r="AE5558" s="75"/>
      <c r="AF5558" s="75"/>
      <c r="AG5558" s="75"/>
    </row>
    <row r="5559" spans="1:33" ht="15.75" customHeight="1">
      <c r="A5559" s="75"/>
      <c r="B5559" s="54">
        <v>46082</v>
      </c>
      <c r="C5559" s="55" t="s">
        <v>132</v>
      </c>
      <c r="D5559" s="55">
        <v>2026</v>
      </c>
      <c r="E5559" s="56">
        <v>1</v>
      </c>
      <c r="F5559" s="57" t="s">
        <v>290</v>
      </c>
      <c r="G5559" s="58" t="s">
        <v>57</v>
      </c>
      <c r="H5559" s="57" t="s">
        <v>58</v>
      </c>
      <c r="I5559" s="59" t="s">
        <v>55</v>
      </c>
      <c r="J5559" s="60">
        <v>2100</v>
      </c>
      <c r="K5559" s="60">
        <f t="shared" si="156"/>
        <v>2100</v>
      </c>
      <c r="L5559" s="60">
        <v>0</v>
      </c>
      <c r="M5559" s="55"/>
      <c r="N5559" s="60">
        <f t="shared" si="164"/>
        <v>2100</v>
      </c>
      <c r="O5559" s="74"/>
      <c r="P5559" s="133"/>
      <c r="Q5559" s="75"/>
      <c r="R5559" t="str">
        <f t="shared" si="160"/>
        <v>Mar/26</v>
      </c>
      <c r="S5559" s="75"/>
      <c r="T5559" s="75"/>
      <c r="U5559" s="75"/>
      <c r="V5559" s="75"/>
      <c r="W5559" s="75"/>
      <c r="X5559" s="75"/>
      <c r="Y5559" s="75"/>
      <c r="Z5559" s="75"/>
      <c r="AA5559" s="75"/>
      <c r="AB5559" s="75"/>
      <c r="AC5559" s="75"/>
      <c r="AD5559" s="75"/>
      <c r="AE5559" s="75"/>
      <c r="AF5559" s="75"/>
      <c r="AG5559" s="75"/>
    </row>
    <row r="5560" spans="1:33" ht="15.75" customHeight="1">
      <c r="A5560" s="75"/>
      <c r="B5560" s="54">
        <v>46082</v>
      </c>
      <c r="C5560" s="55" t="s">
        <v>132</v>
      </c>
      <c r="D5560" s="55">
        <v>2026</v>
      </c>
      <c r="E5560" s="56">
        <v>1</v>
      </c>
      <c r="F5560" s="51" t="s">
        <v>101</v>
      </c>
      <c r="G5560" s="45" t="s">
        <v>101</v>
      </c>
      <c r="H5560" s="51" t="s">
        <v>293</v>
      </c>
      <c r="I5560" s="46" t="s">
        <v>55</v>
      </c>
      <c r="J5560" s="66">
        <v>11000</v>
      </c>
      <c r="K5560" s="60">
        <f t="shared" si="156"/>
        <v>11000</v>
      </c>
      <c r="L5560" s="60">
        <v>0</v>
      </c>
      <c r="M5560" s="55"/>
      <c r="N5560" s="60">
        <f t="shared" si="164"/>
        <v>11000</v>
      </c>
      <c r="O5560" s="74"/>
      <c r="P5560" s="133"/>
      <c r="Q5560" s="75"/>
      <c r="R5560" t="str">
        <f t="shared" si="160"/>
        <v>Mar/26</v>
      </c>
      <c r="S5560" s="75"/>
      <c r="T5560" s="75"/>
      <c r="U5560" s="75"/>
      <c r="V5560" s="75"/>
      <c r="W5560" s="75"/>
      <c r="X5560" s="75"/>
      <c r="Y5560" s="75"/>
      <c r="Z5560" s="75"/>
      <c r="AA5560" s="75"/>
      <c r="AB5560" s="75"/>
      <c r="AC5560" s="75"/>
      <c r="AD5560" s="75"/>
      <c r="AE5560" s="75"/>
      <c r="AF5560" s="75"/>
      <c r="AG5560" s="75"/>
    </row>
    <row r="5561" spans="1:33" ht="15.75" customHeight="1">
      <c r="A5561" s="75"/>
      <c r="B5561" s="54">
        <v>46082</v>
      </c>
      <c r="C5561" s="55" t="s">
        <v>132</v>
      </c>
      <c r="D5561" s="55">
        <v>2026</v>
      </c>
      <c r="E5561" s="56">
        <v>1</v>
      </c>
      <c r="F5561" s="45" t="s">
        <v>48</v>
      </c>
      <c r="G5561" s="51" t="s">
        <v>49</v>
      </c>
      <c r="H5561" s="45" t="s">
        <v>50</v>
      </c>
      <c r="I5561" s="46" t="s">
        <v>55</v>
      </c>
      <c r="J5561" s="47">
        <v>20000</v>
      </c>
      <c r="K5561" s="60">
        <f t="shared" si="156"/>
        <v>20000</v>
      </c>
      <c r="L5561" s="60">
        <v>0</v>
      </c>
      <c r="M5561" s="55"/>
      <c r="N5561" s="60">
        <f t="shared" si="164"/>
        <v>20000</v>
      </c>
      <c r="O5561" s="74"/>
      <c r="P5561" s="133"/>
      <c r="Q5561" s="75"/>
      <c r="R5561" t="str">
        <f t="shared" si="160"/>
        <v>Mar/26</v>
      </c>
      <c r="S5561" s="75"/>
      <c r="T5561" s="75"/>
      <c r="U5561" s="75"/>
      <c r="V5561" s="75"/>
      <c r="W5561" s="75"/>
      <c r="X5561" s="75"/>
      <c r="Y5561" s="75"/>
      <c r="Z5561" s="75"/>
      <c r="AA5561" s="75"/>
      <c r="AB5561" s="75"/>
      <c r="AC5561" s="75"/>
      <c r="AD5561" s="75"/>
      <c r="AE5561" s="75"/>
      <c r="AF5561" s="75"/>
      <c r="AG5561" s="75"/>
    </row>
    <row r="5562" spans="1:33" ht="15.75" customHeight="1">
      <c r="A5562" s="75"/>
      <c r="B5562" s="54">
        <v>46082</v>
      </c>
      <c r="C5562" s="55" t="s">
        <v>132</v>
      </c>
      <c r="D5562" s="55">
        <v>2026</v>
      </c>
      <c r="E5562" s="56">
        <v>1</v>
      </c>
      <c r="F5562" s="51" t="s">
        <v>370</v>
      </c>
      <c r="G5562" s="45" t="s">
        <v>57</v>
      </c>
      <c r="H5562" s="51" t="s">
        <v>371</v>
      </c>
      <c r="I5562" s="46" t="s">
        <v>74</v>
      </c>
      <c r="J5562" s="66">
        <v>470</v>
      </c>
      <c r="K5562" s="60">
        <f t="shared" si="156"/>
        <v>470</v>
      </c>
      <c r="L5562" s="60">
        <v>0</v>
      </c>
      <c r="M5562" s="55"/>
      <c r="N5562" s="60">
        <f t="shared" si="164"/>
        <v>470</v>
      </c>
      <c r="O5562" s="74"/>
      <c r="P5562" s="133"/>
      <c r="Q5562" s="75"/>
      <c r="R5562" t="str">
        <f t="shared" si="160"/>
        <v>Mar/26</v>
      </c>
      <c r="S5562" s="75"/>
      <c r="T5562" s="75"/>
      <c r="U5562" s="75"/>
      <c r="V5562" s="75"/>
      <c r="W5562" s="75"/>
      <c r="X5562" s="75"/>
      <c r="Y5562" s="75"/>
      <c r="Z5562" s="75"/>
      <c r="AA5562" s="75"/>
      <c r="AB5562" s="75"/>
      <c r="AC5562" s="75"/>
      <c r="AD5562" s="75"/>
      <c r="AE5562" s="75"/>
      <c r="AF5562" s="75"/>
      <c r="AG5562" s="75"/>
    </row>
    <row r="5563" spans="1:33" ht="15.75" customHeight="1">
      <c r="A5563" s="75"/>
      <c r="B5563" s="54">
        <v>46082</v>
      </c>
      <c r="C5563" s="55" t="s">
        <v>132</v>
      </c>
      <c r="D5563" s="55">
        <v>2026</v>
      </c>
      <c r="E5563" s="56">
        <v>1</v>
      </c>
      <c r="F5563" s="51" t="s">
        <v>217</v>
      </c>
      <c r="G5563" s="45" t="s">
        <v>57</v>
      </c>
      <c r="H5563" s="51" t="s">
        <v>617</v>
      </c>
      <c r="I5563" s="46" t="s">
        <v>74</v>
      </c>
      <c r="J5563" s="66">
        <v>240</v>
      </c>
      <c r="K5563" s="60">
        <f t="shared" si="156"/>
        <v>240</v>
      </c>
      <c r="L5563" s="60">
        <v>0</v>
      </c>
      <c r="M5563" s="55"/>
      <c r="N5563" s="60">
        <f t="shared" si="164"/>
        <v>240</v>
      </c>
      <c r="O5563" s="74"/>
      <c r="P5563" s="133"/>
      <c r="Q5563" s="75"/>
      <c r="R5563" t="str">
        <f t="shared" si="160"/>
        <v>Mar/26</v>
      </c>
      <c r="S5563" s="75"/>
      <c r="T5563" s="75"/>
      <c r="U5563" s="75"/>
      <c r="V5563" s="75"/>
      <c r="W5563" s="75"/>
      <c r="X5563" s="75"/>
      <c r="Y5563" s="75"/>
      <c r="Z5563" s="75"/>
      <c r="AA5563" s="75"/>
      <c r="AB5563" s="75"/>
      <c r="AC5563" s="75"/>
      <c r="AD5563" s="75"/>
      <c r="AE5563" s="75"/>
      <c r="AF5563" s="75"/>
      <c r="AG5563" s="75"/>
    </row>
    <row r="5564" spans="1:33" ht="15.75" customHeight="1">
      <c r="A5564" s="75"/>
      <c r="B5564" s="54">
        <v>46082</v>
      </c>
      <c r="C5564" s="55" t="s">
        <v>132</v>
      </c>
      <c r="D5564" s="55">
        <v>2026</v>
      </c>
      <c r="E5564" s="56">
        <v>1</v>
      </c>
      <c r="F5564" s="45" t="s">
        <v>73</v>
      </c>
      <c r="G5564" s="45" t="s">
        <v>40</v>
      </c>
      <c r="H5564" s="45" t="s">
        <v>73</v>
      </c>
      <c r="I5564" s="46" t="s">
        <v>74</v>
      </c>
      <c r="J5564" s="47">
        <v>528</v>
      </c>
      <c r="K5564" s="60">
        <f t="shared" si="156"/>
        <v>528</v>
      </c>
      <c r="L5564" s="60">
        <v>0</v>
      </c>
      <c r="M5564" s="55"/>
      <c r="N5564" s="60">
        <f t="shared" si="164"/>
        <v>528</v>
      </c>
      <c r="O5564" s="74"/>
      <c r="P5564" s="133"/>
      <c r="Q5564" s="75"/>
      <c r="R5564" t="str">
        <f t="shared" si="160"/>
        <v>Mar/26</v>
      </c>
      <c r="S5564" s="75"/>
      <c r="T5564" s="75"/>
      <c r="U5564" s="75"/>
      <c r="V5564" s="75"/>
      <c r="W5564" s="75"/>
      <c r="X5564" s="75"/>
      <c r="Y5564" s="75"/>
      <c r="Z5564" s="75"/>
      <c r="AA5564" s="75"/>
      <c r="AB5564" s="75"/>
      <c r="AC5564" s="75"/>
      <c r="AD5564" s="75"/>
      <c r="AE5564" s="75"/>
      <c r="AF5564" s="75"/>
      <c r="AG5564" s="75"/>
    </row>
    <row r="5565" spans="1:33" ht="15.75" customHeight="1">
      <c r="A5565" s="75"/>
      <c r="B5565" s="54">
        <v>46082</v>
      </c>
      <c r="C5565" s="55" t="s">
        <v>132</v>
      </c>
      <c r="D5565" s="55">
        <v>2026</v>
      </c>
      <c r="E5565" s="56">
        <v>1</v>
      </c>
      <c r="F5565" s="45" t="s">
        <v>162</v>
      </c>
      <c r="G5565" s="45" t="s">
        <v>57</v>
      </c>
      <c r="H5565" s="45" t="s">
        <v>163</v>
      </c>
      <c r="I5565" s="46" t="s">
        <v>74</v>
      </c>
      <c r="J5565" s="47">
        <v>1050</v>
      </c>
      <c r="K5565" s="60">
        <f t="shared" si="156"/>
        <v>1050</v>
      </c>
      <c r="L5565" s="60">
        <v>0</v>
      </c>
      <c r="M5565" s="55"/>
      <c r="N5565" s="60">
        <f t="shared" si="164"/>
        <v>1050</v>
      </c>
      <c r="O5565" s="74"/>
      <c r="P5565" s="133"/>
      <c r="Q5565" s="75"/>
      <c r="R5565" t="str">
        <f t="shared" si="160"/>
        <v>Mar/26</v>
      </c>
      <c r="S5565" s="75"/>
      <c r="T5565" s="75"/>
      <c r="U5565" s="75"/>
      <c r="V5565" s="75"/>
      <c r="W5565" s="75"/>
      <c r="X5565" s="75"/>
      <c r="Y5565" s="75"/>
      <c r="Z5565" s="75"/>
      <c r="AA5565" s="75"/>
      <c r="AB5565" s="75"/>
      <c r="AC5565" s="75"/>
      <c r="AD5565" s="75"/>
      <c r="AE5565" s="75"/>
      <c r="AF5565" s="75"/>
      <c r="AG5565" s="75"/>
    </row>
    <row r="5566" spans="1:33" ht="15.75" customHeight="1">
      <c r="A5566" s="75"/>
      <c r="B5566" s="54">
        <v>46082</v>
      </c>
      <c r="C5566" s="55" t="s">
        <v>132</v>
      </c>
      <c r="D5566" s="55">
        <v>2026</v>
      </c>
      <c r="E5566" s="56">
        <v>1</v>
      </c>
      <c r="F5566" s="51" t="s">
        <v>709</v>
      </c>
      <c r="G5566" s="45" t="s">
        <v>104</v>
      </c>
      <c r="H5566" s="45" t="s">
        <v>116</v>
      </c>
      <c r="I5566" s="46" t="s">
        <v>74</v>
      </c>
      <c r="J5566" s="47">
        <v>2640</v>
      </c>
      <c r="K5566" s="60">
        <f t="shared" si="156"/>
        <v>2640</v>
      </c>
      <c r="L5566" s="60">
        <v>0</v>
      </c>
      <c r="M5566" s="55"/>
      <c r="N5566" s="60">
        <f t="shared" si="164"/>
        <v>2640</v>
      </c>
      <c r="O5566" s="74"/>
      <c r="P5566" s="133"/>
      <c r="Q5566" s="75"/>
      <c r="R5566" t="str">
        <f t="shared" si="160"/>
        <v>Mar/26</v>
      </c>
      <c r="S5566" s="75"/>
      <c r="T5566" s="75"/>
      <c r="U5566" s="75"/>
      <c r="V5566" s="75"/>
      <c r="W5566" s="75"/>
      <c r="X5566" s="75"/>
      <c r="Y5566" s="75"/>
      <c r="Z5566" s="75"/>
      <c r="AA5566" s="75"/>
      <c r="AB5566" s="75"/>
      <c r="AC5566" s="75"/>
      <c r="AD5566" s="75"/>
      <c r="AE5566" s="75"/>
      <c r="AF5566" s="75"/>
      <c r="AG5566" s="75"/>
    </row>
    <row r="5567" spans="1:33" ht="15.75" customHeight="1">
      <c r="A5567" s="75"/>
      <c r="B5567" s="54">
        <v>46082</v>
      </c>
      <c r="C5567" s="55" t="s">
        <v>132</v>
      </c>
      <c r="D5567" s="55">
        <v>2026</v>
      </c>
      <c r="E5567" s="56">
        <v>1</v>
      </c>
      <c r="F5567" s="57" t="s">
        <v>476</v>
      </c>
      <c r="G5567" s="57" t="s">
        <v>61</v>
      </c>
      <c r="H5567" s="57" t="s">
        <v>335</v>
      </c>
      <c r="I5567" s="59" t="s">
        <v>74</v>
      </c>
      <c r="J5567" s="60">
        <v>200</v>
      </c>
      <c r="K5567" s="60">
        <f t="shared" si="156"/>
        <v>200</v>
      </c>
      <c r="L5567" s="60">
        <v>0</v>
      </c>
      <c r="M5567" s="55"/>
      <c r="N5567" s="60">
        <f t="shared" si="164"/>
        <v>200</v>
      </c>
      <c r="O5567" s="74"/>
      <c r="P5567" s="133"/>
      <c r="Q5567" s="75"/>
      <c r="R5567" t="str">
        <f t="shared" si="160"/>
        <v>Mar/26</v>
      </c>
      <c r="S5567" s="75"/>
      <c r="T5567" s="75"/>
      <c r="U5567" s="75"/>
      <c r="V5567" s="75"/>
      <c r="W5567" s="75"/>
      <c r="X5567" s="75"/>
      <c r="Y5567" s="75"/>
      <c r="Z5567" s="75"/>
      <c r="AA5567" s="75"/>
      <c r="AB5567" s="75"/>
      <c r="AC5567" s="75"/>
      <c r="AD5567" s="75"/>
      <c r="AE5567" s="75"/>
      <c r="AF5567" s="75"/>
      <c r="AG5567" s="75"/>
    </row>
    <row r="5568" spans="1:33" ht="15.75" customHeight="1">
      <c r="A5568" s="75"/>
      <c r="B5568" s="54">
        <v>46082</v>
      </c>
      <c r="C5568" s="55" t="s">
        <v>132</v>
      </c>
      <c r="D5568" s="55">
        <v>2026</v>
      </c>
      <c r="E5568" s="56">
        <v>1</v>
      </c>
      <c r="F5568" s="45" t="s">
        <v>63</v>
      </c>
      <c r="G5568" s="45" t="s">
        <v>49</v>
      </c>
      <c r="H5568" s="45" t="s">
        <v>50</v>
      </c>
      <c r="I5568" s="46" t="s">
        <v>55</v>
      </c>
      <c r="J5568" s="47">
        <v>1100</v>
      </c>
      <c r="K5568" s="60">
        <f t="shared" si="156"/>
        <v>1100</v>
      </c>
      <c r="L5568" s="60">
        <v>0</v>
      </c>
      <c r="M5568" s="55"/>
      <c r="N5568" s="60">
        <f t="shared" si="164"/>
        <v>1100</v>
      </c>
      <c r="O5568" s="74"/>
      <c r="P5568" s="133"/>
      <c r="Q5568" s="75"/>
      <c r="R5568" t="str">
        <f t="shared" si="160"/>
        <v>Mar/26</v>
      </c>
      <c r="S5568" s="75"/>
      <c r="T5568" s="75"/>
      <c r="U5568" s="75"/>
      <c r="V5568" s="75"/>
      <c r="W5568" s="75"/>
      <c r="X5568" s="75"/>
      <c r="Y5568" s="75"/>
      <c r="Z5568" s="75"/>
      <c r="AA5568" s="75"/>
      <c r="AB5568" s="75"/>
      <c r="AC5568" s="75"/>
      <c r="AD5568" s="75"/>
      <c r="AE5568" s="75"/>
      <c r="AF5568" s="75"/>
      <c r="AG5568" s="75"/>
    </row>
    <row r="5569" spans="1:33" ht="15.75" customHeight="1">
      <c r="A5569" s="75"/>
      <c r="B5569" s="54">
        <v>46082</v>
      </c>
      <c r="C5569" s="55" t="s">
        <v>132</v>
      </c>
      <c r="D5569" s="55">
        <v>2026</v>
      </c>
      <c r="E5569" s="56">
        <v>1</v>
      </c>
      <c r="F5569" s="58" t="s">
        <v>59</v>
      </c>
      <c r="G5569" s="57" t="s">
        <v>49</v>
      </c>
      <c r="H5569" s="58" t="s">
        <v>59</v>
      </c>
      <c r="I5569" s="59" t="s">
        <v>55</v>
      </c>
      <c r="J5569" s="96">
        <v>1000</v>
      </c>
      <c r="K5569" s="60">
        <f t="shared" si="156"/>
        <v>1000</v>
      </c>
      <c r="L5569" s="60">
        <v>0</v>
      </c>
      <c r="M5569" s="55"/>
      <c r="N5569" s="60">
        <f t="shared" si="164"/>
        <v>1000</v>
      </c>
      <c r="O5569" s="74"/>
      <c r="P5569" s="133"/>
      <c r="Q5569" s="75"/>
      <c r="R5569" t="str">
        <f t="shared" si="160"/>
        <v>Mar/26</v>
      </c>
      <c r="S5569" s="75"/>
      <c r="T5569" s="75"/>
      <c r="U5569" s="75"/>
      <c r="V5569" s="75"/>
      <c r="W5569" s="75"/>
      <c r="X5569" s="75"/>
      <c r="Y5569" s="75"/>
      <c r="Z5569" s="75"/>
      <c r="AA5569" s="75"/>
      <c r="AB5569" s="75"/>
      <c r="AC5569" s="75"/>
      <c r="AD5569" s="75"/>
      <c r="AE5569" s="75"/>
      <c r="AF5569" s="75"/>
      <c r="AG5569" s="75"/>
    </row>
    <row r="5570" spans="1:33" ht="15.75" customHeight="1">
      <c r="A5570" s="75"/>
      <c r="B5570" s="54">
        <v>46082</v>
      </c>
      <c r="C5570" s="55" t="s">
        <v>132</v>
      </c>
      <c r="D5570" s="55">
        <v>2026</v>
      </c>
      <c r="E5570" s="56">
        <v>1</v>
      </c>
      <c r="F5570" s="45" t="s">
        <v>273</v>
      </c>
      <c r="G5570" s="45" t="s">
        <v>53</v>
      </c>
      <c r="H5570" s="45" t="s">
        <v>466</v>
      </c>
      <c r="I5570" s="46" t="s">
        <v>74</v>
      </c>
      <c r="J5570" s="47">
        <v>800</v>
      </c>
      <c r="K5570" s="60">
        <f t="shared" si="156"/>
        <v>800</v>
      </c>
      <c r="L5570" s="60">
        <v>0</v>
      </c>
      <c r="M5570" s="55"/>
      <c r="N5570" s="60">
        <f t="shared" si="164"/>
        <v>800</v>
      </c>
      <c r="O5570" s="74"/>
      <c r="P5570" s="133"/>
      <c r="Q5570" s="75"/>
      <c r="R5570" t="str">
        <f t="shared" si="160"/>
        <v>Mar/26</v>
      </c>
      <c r="S5570" s="75"/>
      <c r="T5570" s="75"/>
      <c r="U5570" s="75"/>
      <c r="V5570" s="75"/>
      <c r="W5570" s="75"/>
      <c r="X5570" s="75"/>
      <c r="Y5570" s="75"/>
      <c r="Z5570" s="75"/>
      <c r="AA5570" s="75"/>
      <c r="AB5570" s="75"/>
      <c r="AC5570" s="75"/>
      <c r="AD5570" s="75"/>
      <c r="AE5570" s="75"/>
      <c r="AF5570" s="75"/>
      <c r="AG5570" s="75"/>
    </row>
    <row r="5571" spans="1:33" ht="15.75" customHeight="1">
      <c r="A5571" s="75"/>
      <c r="B5571" s="54">
        <v>46082</v>
      </c>
      <c r="C5571" s="55" t="s">
        <v>132</v>
      </c>
      <c r="D5571" s="55">
        <v>2026</v>
      </c>
      <c r="E5571" s="56">
        <v>1</v>
      </c>
      <c r="F5571" s="57" t="s">
        <v>619</v>
      </c>
      <c r="G5571" s="57" t="s">
        <v>109</v>
      </c>
      <c r="H5571" s="58" t="s">
        <v>1108</v>
      </c>
      <c r="I5571" s="59" t="s">
        <v>55</v>
      </c>
      <c r="J5571" s="96">
        <v>2000</v>
      </c>
      <c r="K5571" s="60">
        <f t="shared" si="156"/>
        <v>2000</v>
      </c>
      <c r="L5571" s="60">
        <v>0</v>
      </c>
      <c r="M5571" s="55"/>
      <c r="N5571" s="60">
        <f t="shared" si="164"/>
        <v>2000</v>
      </c>
      <c r="O5571" s="74"/>
      <c r="P5571" s="133"/>
      <c r="Q5571" s="75"/>
      <c r="R5571" t="str">
        <f t="shared" ref="R5571:R5634" si="165">IF(B5571="","",PROPER(TEXT(B5571,"mmm/aa")))</f>
        <v>Mar/26</v>
      </c>
      <c r="S5571" s="75"/>
      <c r="T5571" s="75"/>
      <c r="U5571" s="75"/>
      <c r="V5571" s="75"/>
      <c r="W5571" s="75"/>
      <c r="X5571" s="75"/>
      <c r="Y5571" s="75"/>
      <c r="Z5571" s="75"/>
      <c r="AA5571" s="75"/>
      <c r="AB5571" s="75"/>
      <c r="AC5571" s="75"/>
      <c r="AD5571" s="75"/>
      <c r="AE5571" s="75"/>
      <c r="AF5571" s="75"/>
      <c r="AG5571" s="75"/>
    </row>
    <row r="5572" spans="1:33" ht="15.75" customHeight="1">
      <c r="A5572" s="75"/>
      <c r="B5572" s="54">
        <v>46082</v>
      </c>
      <c r="C5572" s="55" t="s">
        <v>132</v>
      </c>
      <c r="D5572" s="55">
        <v>2026</v>
      </c>
      <c r="E5572" s="56">
        <v>1</v>
      </c>
      <c r="F5572" s="57" t="s">
        <v>809</v>
      </c>
      <c r="G5572" s="57" t="s">
        <v>108</v>
      </c>
      <c r="H5572" s="57" t="s">
        <v>529</v>
      </c>
      <c r="I5572" s="59" t="s">
        <v>55</v>
      </c>
      <c r="J5572" s="60">
        <v>500</v>
      </c>
      <c r="K5572" s="60">
        <f t="shared" si="156"/>
        <v>500</v>
      </c>
      <c r="L5572" s="60">
        <v>0</v>
      </c>
      <c r="M5572" s="55"/>
      <c r="N5572" s="60">
        <f t="shared" si="164"/>
        <v>500</v>
      </c>
      <c r="O5572" s="74"/>
      <c r="P5572" s="133"/>
      <c r="Q5572" s="75"/>
      <c r="R5572" t="str">
        <f t="shared" si="165"/>
        <v>Mar/26</v>
      </c>
      <c r="S5572" s="75"/>
      <c r="T5572" s="75"/>
      <c r="U5572" s="75"/>
      <c r="V5572" s="75"/>
      <c r="W5572" s="75"/>
      <c r="X5572" s="75"/>
      <c r="Y5572" s="75"/>
      <c r="Z5572" s="75"/>
      <c r="AA5572" s="75"/>
      <c r="AB5572" s="75"/>
      <c r="AC5572" s="75"/>
      <c r="AD5572" s="75"/>
      <c r="AE5572" s="75"/>
      <c r="AF5572" s="75"/>
      <c r="AG5572" s="75"/>
    </row>
    <row r="5573" spans="1:33" ht="15.75" customHeight="1">
      <c r="A5573" s="75"/>
      <c r="B5573" s="54">
        <v>46082</v>
      </c>
      <c r="C5573" s="55" t="s">
        <v>132</v>
      </c>
      <c r="D5573" s="55">
        <v>2026</v>
      </c>
      <c r="E5573" s="56">
        <v>1</v>
      </c>
      <c r="F5573" s="57" t="s">
        <v>126</v>
      </c>
      <c r="G5573" s="58" t="s">
        <v>104</v>
      </c>
      <c r="H5573" s="57" t="s">
        <v>423</v>
      </c>
      <c r="I5573" s="59" t="s">
        <v>55</v>
      </c>
      <c r="J5573" s="60">
        <v>3700</v>
      </c>
      <c r="K5573" s="60">
        <f t="shared" si="156"/>
        <v>3700</v>
      </c>
      <c r="L5573" s="60">
        <v>0</v>
      </c>
      <c r="M5573" s="55"/>
      <c r="N5573" s="60">
        <f t="shared" si="164"/>
        <v>3700</v>
      </c>
      <c r="O5573" s="74"/>
      <c r="P5573" s="133"/>
      <c r="Q5573" s="75"/>
      <c r="R5573" t="str">
        <f t="shared" si="165"/>
        <v>Mar/26</v>
      </c>
      <c r="S5573" s="75"/>
      <c r="T5573" s="75"/>
      <c r="U5573" s="75"/>
      <c r="V5573" s="75"/>
      <c r="W5573" s="75"/>
      <c r="X5573" s="75"/>
      <c r="Y5573" s="75"/>
      <c r="Z5573" s="75"/>
      <c r="AA5573" s="75"/>
      <c r="AB5573" s="75"/>
      <c r="AC5573" s="75"/>
      <c r="AD5573" s="75"/>
      <c r="AE5573" s="75"/>
      <c r="AF5573" s="75"/>
      <c r="AG5573" s="75"/>
    </row>
    <row r="5574" spans="1:33" ht="15.75" customHeight="1">
      <c r="A5574" s="75"/>
      <c r="B5574" s="54">
        <v>46082</v>
      </c>
      <c r="C5574" s="55" t="s">
        <v>132</v>
      </c>
      <c r="D5574" s="55">
        <v>2026</v>
      </c>
      <c r="E5574" s="56">
        <v>1</v>
      </c>
      <c r="F5574" s="57" t="s">
        <v>619</v>
      </c>
      <c r="G5574" s="57" t="s">
        <v>109</v>
      </c>
      <c r="H5574" s="57" t="s">
        <v>289</v>
      </c>
      <c r="I5574" s="59" t="s">
        <v>74</v>
      </c>
      <c r="J5574" s="60">
        <v>192.5</v>
      </c>
      <c r="K5574" s="60">
        <f t="shared" si="156"/>
        <v>192.5</v>
      </c>
      <c r="L5574" s="60">
        <v>0</v>
      </c>
      <c r="M5574" s="55"/>
      <c r="N5574" s="60">
        <f t="shared" si="164"/>
        <v>192.5</v>
      </c>
      <c r="O5574" s="74"/>
      <c r="P5574" s="133"/>
      <c r="Q5574" s="75"/>
      <c r="R5574" t="str">
        <f t="shared" si="165"/>
        <v>Mar/26</v>
      </c>
      <c r="S5574" s="75"/>
      <c r="T5574" s="75"/>
      <c r="U5574" s="75"/>
      <c r="V5574" s="75"/>
      <c r="W5574" s="75"/>
      <c r="X5574" s="75"/>
      <c r="Y5574" s="75"/>
      <c r="Z5574" s="75"/>
      <c r="AA5574" s="75"/>
      <c r="AB5574" s="75"/>
      <c r="AC5574" s="75"/>
      <c r="AD5574" s="75"/>
      <c r="AE5574" s="75"/>
      <c r="AF5574" s="75"/>
      <c r="AG5574" s="75"/>
    </row>
    <row r="5575" spans="1:33" ht="15.75" customHeight="1">
      <c r="A5575" s="75"/>
      <c r="B5575" s="54">
        <v>46082</v>
      </c>
      <c r="C5575" s="55" t="s">
        <v>132</v>
      </c>
      <c r="D5575" s="55">
        <v>2026</v>
      </c>
      <c r="E5575" s="56">
        <v>1</v>
      </c>
      <c r="F5575" s="58" t="s">
        <v>1019</v>
      </c>
      <c r="G5575" s="57" t="s">
        <v>57</v>
      </c>
      <c r="H5575" s="58" t="s">
        <v>1020</v>
      </c>
      <c r="I5575" s="59" t="s">
        <v>74</v>
      </c>
      <c r="J5575" s="96">
        <v>376.72</v>
      </c>
      <c r="K5575" s="60">
        <f t="shared" si="156"/>
        <v>376.72</v>
      </c>
      <c r="L5575" s="60">
        <v>0</v>
      </c>
      <c r="M5575" s="55"/>
      <c r="N5575" s="60">
        <f t="shared" si="164"/>
        <v>376.72</v>
      </c>
      <c r="O5575" s="74"/>
      <c r="P5575" s="133"/>
      <c r="Q5575" s="75"/>
      <c r="R5575" t="str">
        <f t="shared" si="165"/>
        <v>Mar/26</v>
      </c>
      <c r="S5575" s="75"/>
      <c r="T5575" s="75"/>
      <c r="U5575" s="75"/>
      <c r="V5575" s="75"/>
      <c r="W5575" s="75"/>
      <c r="X5575" s="75"/>
      <c r="Y5575" s="75"/>
      <c r="Z5575" s="75"/>
      <c r="AA5575" s="75"/>
      <c r="AB5575" s="75"/>
      <c r="AC5575" s="75"/>
      <c r="AD5575" s="75"/>
      <c r="AE5575" s="75"/>
      <c r="AF5575" s="75"/>
      <c r="AG5575" s="75"/>
    </row>
    <row r="5576" spans="1:33" ht="15.75" customHeight="1">
      <c r="A5576" s="75"/>
      <c r="B5576" s="54">
        <v>46082</v>
      </c>
      <c r="C5576" s="55" t="s">
        <v>132</v>
      </c>
      <c r="D5576" s="55">
        <v>2026</v>
      </c>
      <c r="E5576" s="56">
        <v>1</v>
      </c>
      <c r="F5576" s="58" t="s">
        <v>1044</v>
      </c>
      <c r="G5576" s="57" t="s">
        <v>104</v>
      </c>
      <c r="H5576" s="58" t="s">
        <v>1045</v>
      </c>
      <c r="I5576" s="59" t="s">
        <v>74</v>
      </c>
      <c r="J5576" s="96">
        <v>40</v>
      </c>
      <c r="K5576" s="60">
        <f t="shared" si="156"/>
        <v>40</v>
      </c>
      <c r="L5576" s="60">
        <v>0</v>
      </c>
      <c r="M5576" s="55"/>
      <c r="N5576" s="60">
        <f t="shared" si="164"/>
        <v>40</v>
      </c>
      <c r="O5576" s="74"/>
      <c r="P5576" s="133"/>
      <c r="Q5576" s="75"/>
      <c r="R5576" t="str">
        <f t="shared" si="165"/>
        <v>Mar/26</v>
      </c>
      <c r="S5576" s="75"/>
      <c r="T5576" s="75"/>
      <c r="U5576" s="75"/>
      <c r="V5576" s="75"/>
      <c r="W5576" s="75"/>
      <c r="X5576" s="75"/>
      <c r="Y5576" s="75"/>
      <c r="Z5576" s="75"/>
      <c r="AA5576" s="75"/>
      <c r="AB5576" s="75"/>
      <c r="AC5576" s="75"/>
      <c r="AD5576" s="75"/>
      <c r="AE5576" s="75"/>
      <c r="AF5576" s="75"/>
      <c r="AG5576" s="75"/>
    </row>
    <row r="5577" spans="1:33" ht="15.75" customHeight="1">
      <c r="A5577" s="75"/>
      <c r="B5577" s="54">
        <v>46082</v>
      </c>
      <c r="C5577" s="55" t="s">
        <v>132</v>
      </c>
      <c r="D5577" s="55">
        <v>2026</v>
      </c>
      <c r="E5577" s="56">
        <v>1</v>
      </c>
      <c r="F5577" s="58" t="s">
        <v>1148</v>
      </c>
      <c r="G5577" s="57" t="s">
        <v>57</v>
      </c>
      <c r="H5577" s="58" t="s">
        <v>295</v>
      </c>
      <c r="I5577" s="59" t="s">
        <v>55</v>
      </c>
      <c r="J5577" s="96">
        <v>1800</v>
      </c>
      <c r="K5577" s="60">
        <f t="shared" si="156"/>
        <v>1800</v>
      </c>
      <c r="L5577" s="60">
        <v>0</v>
      </c>
      <c r="M5577" s="55"/>
      <c r="N5577" s="60">
        <f t="shared" si="164"/>
        <v>1800</v>
      </c>
      <c r="O5577" s="74"/>
      <c r="P5577" s="133"/>
      <c r="Q5577" s="75"/>
      <c r="R5577" t="str">
        <f t="shared" si="165"/>
        <v>Mar/26</v>
      </c>
      <c r="S5577" s="75"/>
      <c r="T5577" s="75"/>
      <c r="U5577" s="75"/>
      <c r="V5577" s="75"/>
      <c r="W5577" s="75"/>
      <c r="X5577" s="75"/>
      <c r="Y5577" s="75"/>
      <c r="Z5577" s="75"/>
      <c r="AA5577" s="75"/>
      <c r="AB5577" s="75"/>
      <c r="AC5577" s="75"/>
      <c r="AD5577" s="75"/>
      <c r="AE5577" s="75"/>
      <c r="AF5577" s="75"/>
      <c r="AG5577" s="75"/>
    </row>
    <row r="5578" spans="1:33" ht="15.75" customHeight="1">
      <c r="A5578" s="75"/>
      <c r="B5578" s="54">
        <v>46082</v>
      </c>
      <c r="C5578" s="55" t="s">
        <v>132</v>
      </c>
      <c r="D5578" s="55">
        <v>2026</v>
      </c>
      <c r="E5578" s="56">
        <v>1</v>
      </c>
      <c r="F5578" s="58" t="s">
        <v>104</v>
      </c>
      <c r="G5578" s="57" t="s">
        <v>104</v>
      </c>
      <c r="H5578" s="58" t="s">
        <v>299</v>
      </c>
      <c r="I5578" s="59" t="s">
        <v>55</v>
      </c>
      <c r="J5578" s="96">
        <v>80</v>
      </c>
      <c r="K5578" s="60">
        <f t="shared" si="156"/>
        <v>80</v>
      </c>
      <c r="L5578" s="60">
        <v>0</v>
      </c>
      <c r="M5578" s="55"/>
      <c r="N5578" s="60">
        <f t="shared" si="164"/>
        <v>80</v>
      </c>
      <c r="O5578" s="74"/>
      <c r="P5578" s="133"/>
      <c r="Q5578" s="75"/>
      <c r="R5578" t="str">
        <f t="shared" si="165"/>
        <v>Mar/26</v>
      </c>
      <c r="S5578" s="75"/>
      <c r="T5578" s="75"/>
      <c r="U5578" s="75"/>
      <c r="V5578" s="75"/>
      <c r="W5578" s="75"/>
      <c r="X5578" s="75"/>
      <c r="Y5578" s="75"/>
      <c r="Z5578" s="75"/>
      <c r="AA5578" s="75"/>
      <c r="AB5578" s="75"/>
      <c r="AC5578" s="75"/>
      <c r="AD5578" s="75"/>
      <c r="AE5578" s="75"/>
      <c r="AF5578" s="75"/>
      <c r="AG5578" s="75"/>
    </row>
    <row r="5579" spans="1:33" ht="15.75" customHeight="1">
      <c r="A5579" s="75"/>
      <c r="B5579" s="54">
        <v>46082</v>
      </c>
      <c r="C5579" s="55" t="s">
        <v>132</v>
      </c>
      <c r="D5579" s="55">
        <v>2026</v>
      </c>
      <c r="E5579" s="56">
        <v>1</v>
      </c>
      <c r="F5579" s="58" t="s">
        <v>1199</v>
      </c>
      <c r="G5579" s="57" t="s">
        <v>104</v>
      </c>
      <c r="H5579" s="58" t="s">
        <v>1200</v>
      </c>
      <c r="I5579" s="59" t="s">
        <v>74</v>
      </c>
      <c r="J5579" s="96">
        <v>694</v>
      </c>
      <c r="K5579" s="60">
        <f t="shared" si="156"/>
        <v>694</v>
      </c>
      <c r="L5579" s="60">
        <v>0</v>
      </c>
      <c r="M5579" s="55"/>
      <c r="N5579" s="60">
        <f t="shared" si="164"/>
        <v>694</v>
      </c>
      <c r="O5579" s="74"/>
      <c r="P5579" s="133"/>
      <c r="Q5579" s="75"/>
      <c r="R5579" t="str">
        <f t="shared" si="165"/>
        <v>Mar/26</v>
      </c>
      <c r="S5579" s="75"/>
      <c r="T5579" s="75"/>
      <c r="U5579" s="75"/>
      <c r="V5579" s="75"/>
      <c r="W5579" s="75"/>
      <c r="X5579" s="75"/>
      <c r="Y5579" s="75"/>
      <c r="Z5579" s="75"/>
      <c r="AA5579" s="75"/>
      <c r="AB5579" s="75"/>
      <c r="AC5579" s="75"/>
      <c r="AD5579" s="75"/>
      <c r="AE5579" s="75"/>
      <c r="AF5579" s="75"/>
      <c r="AG5579" s="75"/>
    </row>
    <row r="5580" spans="1:33" ht="15.75" customHeight="1">
      <c r="A5580" s="75"/>
      <c r="B5580" s="54">
        <v>46082</v>
      </c>
      <c r="C5580" s="55" t="s">
        <v>132</v>
      </c>
      <c r="D5580" s="55">
        <v>2026</v>
      </c>
      <c r="E5580" s="56">
        <v>1</v>
      </c>
      <c r="F5580" s="58" t="s">
        <v>1234</v>
      </c>
      <c r="G5580" s="57" t="s">
        <v>108</v>
      </c>
      <c r="H5580" s="57" t="s">
        <v>1151</v>
      </c>
      <c r="I5580" s="59" t="s">
        <v>74</v>
      </c>
      <c r="J5580" s="60">
        <v>1000</v>
      </c>
      <c r="K5580" s="60">
        <f t="shared" si="156"/>
        <v>1000</v>
      </c>
      <c r="L5580" s="60">
        <v>0</v>
      </c>
      <c r="M5580" s="55"/>
      <c r="N5580" s="60">
        <f t="shared" si="164"/>
        <v>1000</v>
      </c>
      <c r="O5580" s="74"/>
      <c r="P5580" s="133"/>
      <c r="Q5580" s="75"/>
      <c r="R5580" t="str">
        <f t="shared" si="165"/>
        <v>Mar/26</v>
      </c>
      <c r="S5580" s="75"/>
      <c r="T5580" s="75"/>
      <c r="U5580" s="75"/>
      <c r="V5580" s="75"/>
      <c r="W5580" s="75"/>
      <c r="X5580" s="75"/>
      <c r="Y5580" s="75"/>
      <c r="Z5580" s="75"/>
      <c r="AA5580" s="75"/>
      <c r="AB5580" s="75"/>
      <c r="AC5580" s="75"/>
      <c r="AD5580" s="75"/>
      <c r="AE5580" s="75"/>
      <c r="AF5580" s="75"/>
      <c r="AG5580" s="75"/>
    </row>
    <row r="5581" spans="1:33" ht="15.75" customHeight="1">
      <c r="A5581" s="75"/>
      <c r="B5581" s="54">
        <v>46082</v>
      </c>
      <c r="C5581" s="55" t="s">
        <v>132</v>
      </c>
      <c r="D5581" s="55">
        <v>2026</v>
      </c>
      <c r="E5581" s="56">
        <v>1</v>
      </c>
      <c r="F5581" s="58" t="s">
        <v>1240</v>
      </c>
      <c r="G5581" s="57" t="s">
        <v>104</v>
      </c>
      <c r="H5581" s="58" t="s">
        <v>1240</v>
      </c>
      <c r="I5581" s="59" t="s">
        <v>74</v>
      </c>
      <c r="J5581" s="96">
        <v>85</v>
      </c>
      <c r="K5581" s="60">
        <f t="shared" si="156"/>
        <v>85</v>
      </c>
      <c r="L5581" s="60">
        <v>0</v>
      </c>
      <c r="M5581" s="55"/>
      <c r="N5581" s="60">
        <f t="shared" si="164"/>
        <v>85</v>
      </c>
      <c r="O5581" s="74"/>
      <c r="P5581" s="133"/>
      <c r="Q5581" s="75"/>
      <c r="R5581" t="str">
        <f t="shared" si="165"/>
        <v>Mar/26</v>
      </c>
      <c r="S5581" s="75"/>
      <c r="T5581" s="75"/>
      <c r="U5581" s="75"/>
      <c r="V5581" s="75"/>
      <c r="W5581" s="75"/>
      <c r="X5581" s="75"/>
      <c r="Y5581" s="75"/>
      <c r="Z5581" s="75"/>
      <c r="AA5581" s="75"/>
      <c r="AB5581" s="75"/>
      <c r="AC5581" s="75"/>
      <c r="AD5581" s="75"/>
      <c r="AE5581" s="75"/>
      <c r="AF5581" s="75"/>
      <c r="AG5581" s="75"/>
    </row>
    <row r="5582" spans="1:33" ht="15.75" customHeight="1">
      <c r="A5582" s="75"/>
      <c r="B5582" s="54">
        <v>46082</v>
      </c>
      <c r="C5582" s="55" t="s">
        <v>132</v>
      </c>
      <c r="D5582" s="55">
        <v>2026</v>
      </c>
      <c r="E5582" s="55">
        <v>4</v>
      </c>
      <c r="F5582" s="55" t="s">
        <v>81</v>
      </c>
      <c r="G5582" s="55" t="s">
        <v>77</v>
      </c>
      <c r="H5582" s="55" t="s">
        <v>78</v>
      </c>
      <c r="I5582" s="55" t="s">
        <v>42</v>
      </c>
      <c r="J5582" s="60">
        <v>510</v>
      </c>
      <c r="K5582" s="60">
        <f t="shared" si="156"/>
        <v>2040</v>
      </c>
      <c r="L5582" s="60">
        <v>0</v>
      </c>
      <c r="M5582" s="55" t="s">
        <v>43</v>
      </c>
      <c r="N5582" s="60">
        <f t="shared" ref="N5582:N5836" si="166">K5582+L5582</f>
        <v>2040</v>
      </c>
      <c r="O5582" s="74">
        <v>46084</v>
      </c>
      <c r="P5582" s="133">
        <v>3252</v>
      </c>
      <c r="Q5582" s="75"/>
      <c r="R5582" t="str">
        <f t="shared" si="165"/>
        <v>Mar/26</v>
      </c>
      <c r="S5582" s="75"/>
      <c r="T5582" s="75"/>
      <c r="U5582" s="75"/>
      <c r="V5582" s="75"/>
      <c r="W5582" s="75"/>
      <c r="X5582" s="75"/>
      <c r="Y5582" s="75"/>
      <c r="Z5582" s="75"/>
      <c r="AA5582" s="75"/>
      <c r="AB5582" s="75"/>
      <c r="AC5582" s="75"/>
      <c r="AD5582" s="75"/>
      <c r="AE5582" s="75"/>
      <c r="AF5582" s="75"/>
      <c r="AG5582" s="75"/>
    </row>
    <row r="5583" spans="1:33" ht="15.75" customHeight="1">
      <c r="A5583" s="75"/>
      <c r="B5583" s="54">
        <v>46082</v>
      </c>
      <c r="C5583" s="55" t="s">
        <v>132</v>
      </c>
      <c r="D5583" s="55">
        <v>2026</v>
      </c>
      <c r="E5583" s="55">
        <v>1</v>
      </c>
      <c r="F5583" s="55" t="s">
        <v>1411</v>
      </c>
      <c r="G5583" s="55" t="s">
        <v>104</v>
      </c>
      <c r="H5583" s="55" t="s">
        <v>1412</v>
      </c>
      <c r="I5583" s="55" t="s">
        <v>42</v>
      </c>
      <c r="J5583" s="60">
        <v>150</v>
      </c>
      <c r="K5583" s="60">
        <f t="shared" si="156"/>
        <v>150</v>
      </c>
      <c r="L5583" s="60">
        <v>0</v>
      </c>
      <c r="M5583" s="55" t="s">
        <v>51</v>
      </c>
      <c r="N5583" s="60">
        <f t="shared" si="166"/>
        <v>150</v>
      </c>
      <c r="O5583" s="74">
        <v>46091</v>
      </c>
      <c r="P5583" s="133"/>
      <c r="Q5583" s="75"/>
      <c r="R5583" t="str">
        <f t="shared" si="165"/>
        <v>Mar/26</v>
      </c>
      <c r="S5583" s="75"/>
      <c r="T5583" s="75"/>
      <c r="U5583" s="75"/>
      <c r="V5583" s="75"/>
      <c r="W5583" s="75"/>
      <c r="X5583" s="75"/>
      <c r="Y5583" s="75"/>
      <c r="Z5583" s="75"/>
      <c r="AA5583" s="75"/>
      <c r="AB5583" s="75"/>
      <c r="AC5583" s="75"/>
      <c r="AD5583" s="75"/>
      <c r="AE5583" s="75"/>
      <c r="AF5583" s="75"/>
      <c r="AG5583" s="75"/>
    </row>
    <row r="5584" spans="1:33" ht="15.75" customHeight="1">
      <c r="A5584" s="75"/>
      <c r="B5584" s="54">
        <v>46082</v>
      </c>
      <c r="C5584" s="55" t="s">
        <v>132</v>
      </c>
      <c r="D5584" s="55">
        <v>2026</v>
      </c>
      <c r="E5584" s="55">
        <v>1</v>
      </c>
      <c r="F5584" s="55" t="s">
        <v>1413</v>
      </c>
      <c r="G5584" s="55" t="s">
        <v>57</v>
      </c>
      <c r="H5584" s="55" t="s">
        <v>1414</v>
      </c>
      <c r="I5584" s="55" t="s">
        <v>55</v>
      </c>
      <c r="J5584" s="60">
        <v>120.48</v>
      </c>
      <c r="K5584" s="60">
        <f t="shared" si="156"/>
        <v>120.48</v>
      </c>
      <c r="L5584" s="60">
        <v>0</v>
      </c>
      <c r="M5584" s="55" t="s">
        <v>43</v>
      </c>
      <c r="N5584" s="60">
        <f t="shared" si="166"/>
        <v>120.48</v>
      </c>
      <c r="O5584" s="74">
        <v>46093</v>
      </c>
      <c r="P5584" s="133">
        <v>0</v>
      </c>
      <c r="Q5584" s="75"/>
      <c r="R5584" t="str">
        <f t="shared" si="165"/>
        <v>Mar/26</v>
      </c>
      <c r="S5584" s="75"/>
      <c r="T5584" s="75"/>
      <c r="U5584" s="75"/>
      <c r="V5584" s="75"/>
      <c r="W5584" s="75"/>
      <c r="X5584" s="75"/>
      <c r="Y5584" s="75"/>
      <c r="Z5584" s="75"/>
      <c r="AA5584" s="75"/>
      <c r="AB5584" s="75"/>
      <c r="AC5584" s="75"/>
      <c r="AD5584" s="75"/>
      <c r="AE5584" s="75"/>
      <c r="AF5584" s="75"/>
      <c r="AG5584" s="75"/>
    </row>
    <row r="5585" spans="1:33" ht="15.75" customHeight="1">
      <c r="A5585" s="75"/>
      <c r="B5585" s="54">
        <v>46083</v>
      </c>
      <c r="C5585" s="55" t="s">
        <v>132</v>
      </c>
      <c r="D5585" s="55">
        <v>2026</v>
      </c>
      <c r="E5585" s="55">
        <v>5</v>
      </c>
      <c r="F5585" s="55" t="s">
        <v>201</v>
      </c>
      <c r="G5585" s="55" t="s">
        <v>96</v>
      </c>
      <c r="H5585" s="55" t="s">
        <v>570</v>
      </c>
      <c r="I5585" s="55" t="s">
        <v>42</v>
      </c>
      <c r="J5585" s="60">
        <v>18.059999999999999</v>
      </c>
      <c r="K5585" s="60">
        <f t="shared" si="156"/>
        <v>90.3</v>
      </c>
      <c r="L5585" s="60">
        <v>0</v>
      </c>
      <c r="M5585" s="55" t="s">
        <v>51</v>
      </c>
      <c r="N5585" s="60">
        <f t="shared" si="166"/>
        <v>90.3</v>
      </c>
      <c r="O5585" s="74">
        <v>46092</v>
      </c>
      <c r="P5585" s="133">
        <v>740887</v>
      </c>
      <c r="Q5585" s="75"/>
      <c r="R5585" t="str">
        <f t="shared" si="165"/>
        <v>Mar/26</v>
      </c>
      <c r="S5585" s="75"/>
      <c r="T5585" s="75"/>
      <c r="U5585" s="75"/>
      <c r="V5585" s="75"/>
      <c r="W5585" s="75"/>
      <c r="X5585" s="75"/>
      <c r="Y5585" s="75"/>
      <c r="Z5585" s="75"/>
      <c r="AA5585" s="75"/>
      <c r="AB5585" s="75"/>
      <c r="AC5585" s="75"/>
      <c r="AD5585" s="75"/>
      <c r="AE5585" s="75"/>
      <c r="AF5585" s="75"/>
      <c r="AG5585" s="75"/>
    </row>
    <row r="5586" spans="1:33" ht="15.75" customHeight="1">
      <c r="A5586" s="75"/>
      <c r="B5586" s="54">
        <v>46083</v>
      </c>
      <c r="C5586" s="55" t="s">
        <v>132</v>
      </c>
      <c r="D5586" s="55">
        <v>2026</v>
      </c>
      <c r="E5586" s="55">
        <v>20</v>
      </c>
      <c r="F5586" s="55" t="s">
        <v>615</v>
      </c>
      <c r="G5586" s="55" t="s">
        <v>96</v>
      </c>
      <c r="H5586" s="55" t="s">
        <v>570</v>
      </c>
      <c r="I5586" s="55" t="s">
        <v>42</v>
      </c>
      <c r="J5586" s="60">
        <v>20.46</v>
      </c>
      <c r="K5586" s="60">
        <f t="shared" si="156"/>
        <v>409.20000000000005</v>
      </c>
      <c r="L5586" s="60">
        <v>0</v>
      </c>
      <c r="M5586" s="55" t="s">
        <v>51</v>
      </c>
      <c r="N5586" s="60">
        <f t="shared" si="166"/>
        <v>409.20000000000005</v>
      </c>
      <c r="O5586" s="74">
        <v>46092</v>
      </c>
      <c r="P5586" s="133">
        <v>740887</v>
      </c>
      <c r="Q5586" s="75"/>
      <c r="R5586" t="str">
        <f t="shared" si="165"/>
        <v>Mar/26</v>
      </c>
      <c r="S5586" s="75"/>
      <c r="T5586" s="75"/>
      <c r="U5586" s="75"/>
      <c r="V5586" s="75"/>
      <c r="W5586" s="75"/>
      <c r="X5586" s="75"/>
      <c r="Y5586" s="75"/>
      <c r="Z5586" s="75"/>
      <c r="AA5586" s="75"/>
      <c r="AB5586" s="75"/>
      <c r="AC5586" s="75"/>
      <c r="AD5586" s="75"/>
      <c r="AE5586" s="75"/>
      <c r="AF5586" s="75"/>
      <c r="AG5586" s="75"/>
    </row>
    <row r="5587" spans="1:33" ht="15.75" customHeight="1">
      <c r="A5587" s="75"/>
      <c r="B5587" s="54">
        <v>46083</v>
      </c>
      <c r="C5587" s="55" t="s">
        <v>132</v>
      </c>
      <c r="D5587" s="55">
        <v>2026</v>
      </c>
      <c r="E5587" s="55">
        <v>12</v>
      </c>
      <c r="F5587" s="55" t="s">
        <v>904</v>
      </c>
      <c r="G5587" s="55" t="s">
        <v>96</v>
      </c>
      <c r="H5587" s="55" t="s">
        <v>570</v>
      </c>
      <c r="I5587" s="55" t="s">
        <v>42</v>
      </c>
      <c r="J5587" s="60">
        <v>18.48</v>
      </c>
      <c r="K5587" s="60">
        <f t="shared" si="156"/>
        <v>221.76</v>
      </c>
      <c r="L5587" s="60">
        <v>0</v>
      </c>
      <c r="M5587" s="55" t="s">
        <v>51</v>
      </c>
      <c r="N5587" s="60">
        <f t="shared" si="166"/>
        <v>221.76</v>
      </c>
      <c r="O5587" s="74">
        <v>46092</v>
      </c>
      <c r="P5587" s="133">
        <v>740887</v>
      </c>
      <c r="Q5587" s="75"/>
      <c r="R5587" t="str">
        <f t="shared" si="165"/>
        <v>Mar/26</v>
      </c>
      <c r="S5587" s="75"/>
      <c r="T5587" s="75"/>
      <c r="U5587" s="75"/>
      <c r="V5587" s="75"/>
      <c r="W5587" s="75"/>
      <c r="X5587" s="75"/>
      <c r="Y5587" s="75"/>
      <c r="Z5587" s="75"/>
      <c r="AA5587" s="75"/>
      <c r="AB5587" s="75"/>
      <c r="AC5587" s="75"/>
      <c r="AD5587" s="75"/>
      <c r="AE5587" s="75"/>
      <c r="AF5587" s="75"/>
      <c r="AG5587" s="75"/>
    </row>
    <row r="5588" spans="1:33" ht="15.75" customHeight="1">
      <c r="A5588" s="75"/>
      <c r="B5588" s="54">
        <v>46083</v>
      </c>
      <c r="C5588" s="55" t="s">
        <v>132</v>
      </c>
      <c r="D5588" s="55">
        <v>2026</v>
      </c>
      <c r="E5588" s="55">
        <v>5</v>
      </c>
      <c r="F5588" s="55" t="s">
        <v>358</v>
      </c>
      <c r="G5588" s="55" t="s">
        <v>96</v>
      </c>
      <c r="H5588" s="55" t="s">
        <v>570</v>
      </c>
      <c r="I5588" s="55" t="s">
        <v>42</v>
      </c>
      <c r="J5588" s="60">
        <v>18.54</v>
      </c>
      <c r="K5588" s="60">
        <f t="shared" si="156"/>
        <v>92.699999999999989</v>
      </c>
      <c r="L5588" s="60">
        <v>0</v>
      </c>
      <c r="M5588" s="55" t="s">
        <v>51</v>
      </c>
      <c r="N5588" s="60">
        <f t="shared" si="166"/>
        <v>92.699999999999989</v>
      </c>
      <c r="O5588" s="74">
        <v>46092</v>
      </c>
      <c r="P5588" s="133">
        <v>740887</v>
      </c>
      <c r="Q5588" s="75"/>
      <c r="R5588" t="str">
        <f t="shared" si="165"/>
        <v>Mar/26</v>
      </c>
      <c r="S5588" s="75"/>
      <c r="T5588" s="75"/>
      <c r="U5588" s="75"/>
      <c r="V5588" s="75"/>
      <c r="W5588" s="75"/>
      <c r="X5588" s="75"/>
      <c r="Y5588" s="75"/>
      <c r="Z5588" s="75"/>
      <c r="AA5588" s="75"/>
      <c r="AB5588" s="75"/>
      <c r="AC5588" s="75"/>
      <c r="AD5588" s="75"/>
      <c r="AE5588" s="75"/>
      <c r="AF5588" s="75"/>
      <c r="AG5588" s="75"/>
    </row>
    <row r="5589" spans="1:33" ht="15.75" customHeight="1">
      <c r="A5589" s="75"/>
      <c r="B5589" s="54">
        <v>46083</v>
      </c>
      <c r="C5589" s="55" t="s">
        <v>132</v>
      </c>
      <c r="D5589" s="55">
        <v>2026</v>
      </c>
      <c r="E5589" s="55">
        <v>1</v>
      </c>
      <c r="F5589" s="55" t="s">
        <v>891</v>
      </c>
      <c r="G5589" s="55" t="s">
        <v>96</v>
      </c>
      <c r="H5589" s="55" t="s">
        <v>570</v>
      </c>
      <c r="I5589" s="55" t="s">
        <v>42</v>
      </c>
      <c r="J5589" s="60">
        <v>13.44</v>
      </c>
      <c r="K5589" s="60">
        <f t="shared" si="156"/>
        <v>13.44</v>
      </c>
      <c r="L5589" s="60">
        <v>0</v>
      </c>
      <c r="M5589" s="55" t="s">
        <v>51</v>
      </c>
      <c r="N5589" s="60">
        <f t="shared" si="166"/>
        <v>13.44</v>
      </c>
      <c r="O5589" s="74">
        <v>46092</v>
      </c>
      <c r="P5589" s="133">
        <v>740887</v>
      </c>
      <c r="Q5589" s="75"/>
      <c r="R5589" t="str">
        <f t="shared" si="165"/>
        <v>Mar/26</v>
      </c>
      <c r="S5589" s="75"/>
      <c r="T5589" s="75"/>
      <c r="U5589" s="75"/>
      <c r="V5589" s="75"/>
      <c r="W5589" s="75"/>
      <c r="X5589" s="75"/>
      <c r="Y5589" s="75"/>
      <c r="Z5589" s="75"/>
      <c r="AA5589" s="75"/>
      <c r="AB5589" s="75"/>
      <c r="AC5589" s="75"/>
      <c r="AD5589" s="75"/>
      <c r="AE5589" s="75"/>
      <c r="AF5589" s="75"/>
      <c r="AG5589" s="75"/>
    </row>
    <row r="5590" spans="1:33" ht="15.75" customHeight="1">
      <c r="A5590" s="75"/>
      <c r="B5590" s="54">
        <v>46083</v>
      </c>
      <c r="C5590" s="55" t="s">
        <v>132</v>
      </c>
      <c r="D5590" s="55">
        <v>2026</v>
      </c>
      <c r="E5590" s="55">
        <v>10</v>
      </c>
      <c r="F5590" s="55" t="s">
        <v>649</v>
      </c>
      <c r="G5590" s="55" t="s">
        <v>96</v>
      </c>
      <c r="H5590" s="55" t="s">
        <v>570</v>
      </c>
      <c r="I5590" s="55" t="s">
        <v>42</v>
      </c>
      <c r="J5590" s="60">
        <v>19.440000000000001</v>
      </c>
      <c r="K5590" s="60">
        <f t="shared" si="156"/>
        <v>194.4</v>
      </c>
      <c r="L5590" s="60">
        <v>0</v>
      </c>
      <c r="M5590" s="55" t="s">
        <v>51</v>
      </c>
      <c r="N5590" s="60">
        <f t="shared" si="166"/>
        <v>194.4</v>
      </c>
      <c r="O5590" s="74">
        <v>46092</v>
      </c>
      <c r="P5590" s="133">
        <v>740887</v>
      </c>
      <c r="Q5590" s="75"/>
      <c r="R5590" t="str">
        <f t="shared" si="165"/>
        <v>Mar/26</v>
      </c>
      <c r="S5590" s="75"/>
      <c r="T5590" s="75"/>
      <c r="U5590" s="75"/>
      <c r="V5590" s="75"/>
      <c r="W5590" s="75"/>
      <c r="X5590" s="75"/>
      <c r="Y5590" s="75"/>
      <c r="Z5590" s="75"/>
      <c r="AA5590" s="75"/>
      <c r="AB5590" s="75"/>
      <c r="AC5590" s="75"/>
      <c r="AD5590" s="75"/>
      <c r="AE5590" s="75"/>
      <c r="AF5590" s="75"/>
      <c r="AG5590" s="75"/>
    </row>
    <row r="5591" spans="1:33" ht="15.75" customHeight="1">
      <c r="A5591" s="75"/>
      <c r="B5591" s="54">
        <v>46083</v>
      </c>
      <c r="C5591" s="55" t="s">
        <v>132</v>
      </c>
      <c r="D5591" s="55">
        <v>2026</v>
      </c>
      <c r="E5591" s="55">
        <v>3</v>
      </c>
      <c r="F5591" s="55" t="s">
        <v>304</v>
      </c>
      <c r="G5591" s="55" t="s">
        <v>96</v>
      </c>
      <c r="H5591" s="55" t="s">
        <v>570</v>
      </c>
      <c r="I5591" s="55" t="s">
        <v>42</v>
      </c>
      <c r="J5591" s="60">
        <v>19.98</v>
      </c>
      <c r="K5591" s="60">
        <f t="shared" si="156"/>
        <v>59.94</v>
      </c>
      <c r="L5591" s="60">
        <v>0</v>
      </c>
      <c r="M5591" s="55" t="s">
        <v>51</v>
      </c>
      <c r="N5591" s="60">
        <f t="shared" si="166"/>
        <v>59.94</v>
      </c>
      <c r="O5591" s="74">
        <v>46092</v>
      </c>
      <c r="P5591" s="133">
        <v>740887</v>
      </c>
      <c r="Q5591" s="75"/>
      <c r="R5591" t="str">
        <f t="shared" si="165"/>
        <v>Mar/26</v>
      </c>
      <c r="S5591" s="75"/>
      <c r="T5591" s="75"/>
      <c r="U5591" s="75"/>
      <c r="V5591" s="75"/>
      <c r="W5591" s="75"/>
      <c r="X5591" s="75"/>
      <c r="Y5591" s="75"/>
      <c r="Z5591" s="75"/>
      <c r="AA5591" s="75"/>
      <c r="AB5591" s="75"/>
      <c r="AC5591" s="75"/>
      <c r="AD5591" s="75"/>
      <c r="AE5591" s="75"/>
      <c r="AF5591" s="75"/>
      <c r="AG5591" s="75"/>
    </row>
    <row r="5592" spans="1:33" ht="15.75" customHeight="1">
      <c r="A5592" s="75"/>
      <c r="B5592" s="54">
        <v>46083</v>
      </c>
      <c r="C5592" s="55" t="s">
        <v>132</v>
      </c>
      <c r="D5592" s="55">
        <v>2026</v>
      </c>
      <c r="E5592" s="55">
        <v>2</v>
      </c>
      <c r="F5592" s="55" t="s">
        <v>1415</v>
      </c>
      <c r="G5592" s="55" t="s">
        <v>77</v>
      </c>
      <c r="H5592" s="55" t="s">
        <v>667</v>
      </c>
      <c r="I5592" s="55" t="s">
        <v>42</v>
      </c>
      <c r="J5592" s="60">
        <v>37</v>
      </c>
      <c r="K5592" s="60">
        <f t="shared" si="156"/>
        <v>74</v>
      </c>
      <c r="L5592" s="60">
        <v>0</v>
      </c>
      <c r="M5592" s="55" t="s">
        <v>51</v>
      </c>
      <c r="N5592" s="60">
        <f t="shared" si="166"/>
        <v>74</v>
      </c>
      <c r="O5592" s="74">
        <v>46104</v>
      </c>
      <c r="P5592" s="133">
        <v>608504</v>
      </c>
      <c r="Q5592" s="75"/>
      <c r="R5592" t="str">
        <f t="shared" si="165"/>
        <v>Mar/26</v>
      </c>
      <c r="S5592" s="75"/>
      <c r="T5592" s="75"/>
      <c r="U5592" s="75"/>
      <c r="V5592" s="75"/>
      <c r="W5592" s="75"/>
      <c r="X5592" s="75"/>
      <c r="Y5592" s="75"/>
      <c r="Z5592" s="75"/>
      <c r="AA5592" s="75"/>
      <c r="AB5592" s="75"/>
      <c r="AC5592" s="75"/>
      <c r="AD5592" s="75"/>
      <c r="AE5592" s="75"/>
      <c r="AF5592" s="75"/>
      <c r="AG5592" s="75"/>
    </row>
    <row r="5593" spans="1:33" ht="15.75" customHeight="1">
      <c r="A5593" s="75"/>
      <c r="B5593" s="54">
        <v>46083</v>
      </c>
      <c r="C5593" s="55" t="s">
        <v>132</v>
      </c>
      <c r="D5593" s="55">
        <v>2026</v>
      </c>
      <c r="E5593" s="55">
        <v>8</v>
      </c>
      <c r="F5593" s="55" t="s">
        <v>87</v>
      </c>
      <c r="G5593" s="55" t="s">
        <v>40</v>
      </c>
      <c r="H5593" s="55" t="s">
        <v>667</v>
      </c>
      <c r="I5593" s="55" t="s">
        <v>42</v>
      </c>
      <c r="J5593" s="60">
        <v>49</v>
      </c>
      <c r="K5593" s="60">
        <f t="shared" si="156"/>
        <v>392</v>
      </c>
      <c r="L5593" s="60">
        <v>0</v>
      </c>
      <c r="M5593" s="55" t="s">
        <v>51</v>
      </c>
      <c r="N5593" s="60">
        <f t="shared" si="166"/>
        <v>392</v>
      </c>
      <c r="O5593" s="74">
        <v>46104</v>
      </c>
      <c r="P5593" s="133">
        <v>608504</v>
      </c>
      <c r="Q5593" s="75"/>
      <c r="R5593" t="str">
        <f t="shared" si="165"/>
        <v>Mar/26</v>
      </c>
      <c r="S5593" s="75"/>
      <c r="T5593" s="75"/>
      <c r="U5593" s="75"/>
      <c r="V5593" s="75"/>
      <c r="W5593" s="75"/>
      <c r="X5593" s="75"/>
      <c r="Y5593" s="75"/>
      <c r="Z5593" s="75"/>
      <c r="AA5593" s="75"/>
      <c r="AB5593" s="75"/>
      <c r="AC5593" s="75"/>
      <c r="AD5593" s="75"/>
      <c r="AE5593" s="75"/>
      <c r="AF5593" s="75"/>
      <c r="AG5593" s="75"/>
    </row>
    <row r="5594" spans="1:33" ht="15.75" customHeight="1">
      <c r="A5594" s="75"/>
      <c r="B5594" s="54">
        <v>46083</v>
      </c>
      <c r="C5594" s="55" t="s">
        <v>132</v>
      </c>
      <c r="D5594" s="55">
        <v>2026</v>
      </c>
      <c r="E5594" s="55">
        <v>36</v>
      </c>
      <c r="F5594" s="55" t="s">
        <v>659</v>
      </c>
      <c r="G5594" s="55" t="s">
        <v>40</v>
      </c>
      <c r="H5594" s="55" t="s">
        <v>667</v>
      </c>
      <c r="I5594" s="55" t="s">
        <v>42</v>
      </c>
      <c r="J5594" s="60">
        <v>9.5</v>
      </c>
      <c r="K5594" s="60">
        <f t="shared" si="156"/>
        <v>342</v>
      </c>
      <c r="L5594" s="60">
        <v>0</v>
      </c>
      <c r="M5594" s="55" t="s">
        <v>51</v>
      </c>
      <c r="N5594" s="60">
        <f t="shared" si="166"/>
        <v>342</v>
      </c>
      <c r="O5594" s="74">
        <v>46104</v>
      </c>
      <c r="P5594" s="133">
        <v>608504</v>
      </c>
      <c r="Q5594" s="75"/>
      <c r="R5594" t="str">
        <f t="shared" si="165"/>
        <v>Mar/26</v>
      </c>
      <c r="S5594" s="75"/>
      <c r="T5594" s="75"/>
      <c r="U5594" s="75"/>
      <c r="V5594" s="75"/>
      <c r="W5594" s="75"/>
      <c r="X5594" s="75"/>
      <c r="Y5594" s="75"/>
      <c r="Z5594" s="75"/>
      <c r="AA5594" s="75"/>
      <c r="AB5594" s="75"/>
      <c r="AC5594" s="75"/>
      <c r="AD5594" s="75"/>
      <c r="AE5594" s="75"/>
      <c r="AF5594" s="75"/>
      <c r="AG5594" s="75"/>
    </row>
    <row r="5595" spans="1:33" ht="15.75" customHeight="1">
      <c r="A5595" s="75"/>
      <c r="B5595" s="54">
        <v>46083</v>
      </c>
      <c r="C5595" s="55" t="s">
        <v>132</v>
      </c>
      <c r="D5595" s="55">
        <v>2026</v>
      </c>
      <c r="E5595" s="55">
        <v>1</v>
      </c>
      <c r="F5595" s="55" t="s">
        <v>39</v>
      </c>
      <c r="G5595" s="55" t="s">
        <v>40</v>
      </c>
      <c r="H5595" s="55" t="s">
        <v>1328</v>
      </c>
      <c r="I5595" s="55" t="s">
        <v>42</v>
      </c>
      <c r="J5595" s="60">
        <v>238.5</v>
      </c>
      <c r="K5595" s="60">
        <f t="shared" si="156"/>
        <v>238.5</v>
      </c>
      <c r="L5595" s="60">
        <v>0</v>
      </c>
      <c r="M5595" s="55" t="s">
        <v>43</v>
      </c>
      <c r="N5595" s="60">
        <f t="shared" si="166"/>
        <v>238.5</v>
      </c>
      <c r="O5595" s="74">
        <v>46083</v>
      </c>
      <c r="P5595" s="133">
        <v>0</v>
      </c>
      <c r="Q5595" s="75"/>
      <c r="R5595" t="str">
        <f t="shared" si="165"/>
        <v>Mar/26</v>
      </c>
      <c r="S5595" s="75"/>
      <c r="T5595" s="75"/>
      <c r="U5595" s="75"/>
      <c r="V5595" s="75"/>
      <c r="W5595" s="75"/>
      <c r="X5595" s="75"/>
      <c r="Y5595" s="75"/>
      <c r="Z5595" s="75"/>
      <c r="AA5595" s="75"/>
      <c r="AB5595" s="75"/>
      <c r="AC5595" s="75"/>
      <c r="AD5595" s="75"/>
      <c r="AE5595" s="75"/>
      <c r="AF5595" s="75"/>
      <c r="AG5595" s="75"/>
    </row>
    <row r="5596" spans="1:33" ht="15.75" customHeight="1">
      <c r="A5596" s="75"/>
      <c r="B5596" s="54">
        <v>46083</v>
      </c>
      <c r="C5596" s="55" t="s">
        <v>132</v>
      </c>
      <c r="D5596" s="55">
        <v>2026</v>
      </c>
      <c r="E5596" s="55">
        <v>1</v>
      </c>
      <c r="F5596" s="55" t="s">
        <v>1416</v>
      </c>
      <c r="G5596" s="55" t="s">
        <v>61</v>
      </c>
      <c r="H5596" s="55" t="s">
        <v>759</v>
      </c>
      <c r="I5596" s="55" t="s">
        <v>42</v>
      </c>
      <c r="J5596" s="60">
        <v>1260</v>
      </c>
      <c r="K5596" s="60">
        <f t="shared" si="156"/>
        <v>1260</v>
      </c>
      <c r="L5596" s="60">
        <v>0</v>
      </c>
      <c r="M5596" s="55" t="s">
        <v>43</v>
      </c>
      <c r="N5596" s="60">
        <f t="shared" si="166"/>
        <v>1260</v>
      </c>
      <c r="O5596" s="74">
        <v>46083</v>
      </c>
      <c r="P5596" s="133">
        <v>0</v>
      </c>
      <c r="Q5596" s="75"/>
      <c r="R5596" t="str">
        <f t="shared" si="165"/>
        <v>Mar/26</v>
      </c>
      <c r="S5596" s="75"/>
      <c r="T5596" s="75"/>
      <c r="U5596" s="75"/>
      <c r="V5596" s="75"/>
      <c r="W5596" s="75"/>
      <c r="X5596" s="75"/>
      <c r="Y5596" s="75"/>
      <c r="Z5596" s="75"/>
      <c r="AA5596" s="75"/>
      <c r="AB5596" s="75"/>
      <c r="AC5596" s="75"/>
      <c r="AD5596" s="75"/>
      <c r="AE5596" s="75"/>
      <c r="AF5596" s="75"/>
      <c r="AG5596" s="75"/>
    </row>
    <row r="5597" spans="1:33" ht="15.75" customHeight="1">
      <c r="A5597" s="75"/>
      <c r="B5597" s="54">
        <v>46083</v>
      </c>
      <c r="C5597" s="55" t="s">
        <v>132</v>
      </c>
      <c r="D5597" s="55">
        <v>2026</v>
      </c>
      <c r="E5597" s="55">
        <v>1</v>
      </c>
      <c r="F5597" s="55" t="s">
        <v>463</v>
      </c>
      <c r="G5597" s="55" t="s">
        <v>108</v>
      </c>
      <c r="H5597" s="55" t="s">
        <v>1198</v>
      </c>
      <c r="I5597" s="55" t="s">
        <v>42</v>
      </c>
      <c r="J5597" s="60">
        <v>500</v>
      </c>
      <c r="K5597" s="60">
        <f t="shared" si="156"/>
        <v>500</v>
      </c>
      <c r="L5597" s="60">
        <v>0</v>
      </c>
      <c r="M5597" s="55" t="s">
        <v>43</v>
      </c>
      <c r="N5597" s="60">
        <f t="shared" si="166"/>
        <v>500</v>
      </c>
      <c r="O5597" s="74">
        <v>46083</v>
      </c>
      <c r="P5597" s="133">
        <v>0</v>
      </c>
      <c r="Q5597" s="75"/>
      <c r="R5597" t="str">
        <f t="shared" si="165"/>
        <v>Mar/26</v>
      </c>
      <c r="S5597" s="75"/>
      <c r="T5597" s="75"/>
      <c r="U5597" s="75"/>
      <c r="V5597" s="75"/>
      <c r="W5597" s="75"/>
      <c r="X5597" s="75"/>
      <c r="Y5597" s="75"/>
      <c r="Z5597" s="75"/>
      <c r="AA5597" s="75"/>
      <c r="AB5597" s="75"/>
      <c r="AC5597" s="75"/>
      <c r="AD5597" s="75"/>
      <c r="AE5597" s="75"/>
      <c r="AF5597" s="75"/>
      <c r="AG5597" s="75"/>
    </row>
    <row r="5598" spans="1:33" ht="15.75" customHeight="1">
      <c r="A5598" s="75"/>
      <c r="B5598" s="54">
        <v>46084</v>
      </c>
      <c r="C5598" s="55" t="s">
        <v>132</v>
      </c>
      <c r="D5598" s="55">
        <v>2026</v>
      </c>
      <c r="E5598" s="55">
        <v>5</v>
      </c>
      <c r="F5598" s="55" t="s">
        <v>64</v>
      </c>
      <c r="G5598" s="55" t="s">
        <v>46</v>
      </c>
      <c r="H5598" s="55" t="s">
        <v>65</v>
      </c>
      <c r="I5598" s="55" t="s">
        <v>42</v>
      </c>
      <c r="J5598" s="60">
        <v>33</v>
      </c>
      <c r="K5598" s="60">
        <f t="shared" si="156"/>
        <v>165</v>
      </c>
      <c r="L5598" s="60">
        <v>0</v>
      </c>
      <c r="M5598" s="55" t="s">
        <v>43</v>
      </c>
      <c r="N5598" s="60">
        <f t="shared" si="166"/>
        <v>165</v>
      </c>
      <c r="O5598" s="74">
        <v>46096</v>
      </c>
      <c r="P5598" s="133">
        <v>29650</v>
      </c>
      <c r="Q5598" s="75"/>
      <c r="R5598" t="str">
        <f t="shared" si="165"/>
        <v>Mar/26</v>
      </c>
      <c r="S5598" s="75"/>
      <c r="T5598" s="75"/>
      <c r="U5598" s="75"/>
      <c r="V5598" s="75"/>
      <c r="W5598" s="75"/>
      <c r="X5598" s="75"/>
      <c r="Y5598" s="75"/>
      <c r="Z5598" s="75"/>
      <c r="AA5598" s="75"/>
      <c r="AB5598" s="75"/>
      <c r="AC5598" s="75"/>
      <c r="AD5598" s="75"/>
      <c r="AE5598" s="75"/>
      <c r="AF5598" s="75"/>
      <c r="AG5598" s="75"/>
    </row>
    <row r="5599" spans="1:33" ht="15.75" customHeight="1">
      <c r="A5599" s="75"/>
      <c r="B5599" s="54">
        <v>46084</v>
      </c>
      <c r="C5599" s="55" t="s">
        <v>132</v>
      </c>
      <c r="D5599" s="55">
        <v>2026</v>
      </c>
      <c r="E5599" s="55">
        <v>14</v>
      </c>
      <c r="F5599" s="55" t="s">
        <v>760</v>
      </c>
      <c r="G5599" s="55" t="s">
        <v>46</v>
      </c>
      <c r="H5599" s="55" t="s">
        <v>223</v>
      </c>
      <c r="I5599" s="55" t="s">
        <v>42</v>
      </c>
      <c r="J5599" s="60">
        <v>19</v>
      </c>
      <c r="K5599" s="60">
        <f t="shared" si="156"/>
        <v>266</v>
      </c>
      <c r="L5599" s="60">
        <v>0</v>
      </c>
      <c r="M5599" s="55" t="s">
        <v>51</v>
      </c>
      <c r="N5599" s="60">
        <f t="shared" si="166"/>
        <v>266</v>
      </c>
      <c r="O5599" s="74">
        <v>46091</v>
      </c>
      <c r="P5599" s="133">
        <v>1540600</v>
      </c>
      <c r="Q5599" s="75"/>
      <c r="R5599" t="str">
        <f t="shared" si="165"/>
        <v>Mar/26</v>
      </c>
      <c r="S5599" s="75"/>
      <c r="T5599" s="75"/>
      <c r="U5599" s="75"/>
      <c r="V5599" s="75"/>
      <c r="W5599" s="75"/>
      <c r="X5599" s="75"/>
      <c r="Y5599" s="75"/>
      <c r="Z5599" s="75"/>
      <c r="AA5599" s="75"/>
      <c r="AB5599" s="75"/>
      <c r="AC5599" s="75"/>
      <c r="AD5599" s="75"/>
      <c r="AE5599" s="75"/>
      <c r="AF5599" s="75"/>
      <c r="AG5599" s="75"/>
    </row>
    <row r="5600" spans="1:33" ht="15.75" customHeight="1">
      <c r="A5600" s="75"/>
      <c r="B5600" s="54">
        <v>46084</v>
      </c>
      <c r="C5600" s="55" t="s">
        <v>132</v>
      </c>
      <c r="D5600" s="55">
        <v>2026</v>
      </c>
      <c r="E5600" s="55">
        <v>14</v>
      </c>
      <c r="F5600" s="55" t="s">
        <v>172</v>
      </c>
      <c r="G5600" s="55" t="s">
        <v>46</v>
      </c>
      <c r="H5600" s="55" t="s">
        <v>223</v>
      </c>
      <c r="I5600" s="55" t="s">
        <v>42</v>
      </c>
      <c r="J5600" s="60">
        <v>19</v>
      </c>
      <c r="K5600" s="60">
        <f t="shared" si="156"/>
        <v>266</v>
      </c>
      <c r="L5600" s="60">
        <v>0</v>
      </c>
      <c r="M5600" s="55" t="s">
        <v>51</v>
      </c>
      <c r="N5600" s="60">
        <f t="shared" si="166"/>
        <v>266</v>
      </c>
      <c r="O5600" s="74">
        <v>46091</v>
      </c>
      <c r="P5600" s="133">
        <v>1540600</v>
      </c>
      <c r="Q5600" s="75"/>
      <c r="R5600" t="str">
        <f t="shared" si="165"/>
        <v>Mar/26</v>
      </c>
      <c r="S5600" s="75"/>
      <c r="T5600" s="75"/>
      <c r="U5600" s="75"/>
      <c r="V5600" s="75"/>
      <c r="W5600" s="75"/>
      <c r="X5600" s="75"/>
      <c r="Y5600" s="75"/>
      <c r="Z5600" s="75"/>
      <c r="AA5600" s="75"/>
      <c r="AB5600" s="75"/>
      <c r="AC5600" s="75"/>
      <c r="AD5600" s="75"/>
      <c r="AE5600" s="75"/>
      <c r="AF5600" s="75"/>
      <c r="AG5600" s="75"/>
    </row>
    <row r="5601" spans="1:33" ht="15.75" customHeight="1">
      <c r="A5601" s="75"/>
      <c r="B5601" s="54">
        <v>46084</v>
      </c>
      <c r="C5601" s="55" t="s">
        <v>132</v>
      </c>
      <c r="D5601" s="55">
        <v>2026</v>
      </c>
      <c r="E5601" s="55">
        <v>14</v>
      </c>
      <c r="F5601" s="55" t="s">
        <v>173</v>
      </c>
      <c r="G5601" s="55" t="s">
        <v>46</v>
      </c>
      <c r="H5601" s="55" t="s">
        <v>223</v>
      </c>
      <c r="I5601" s="55" t="s">
        <v>42</v>
      </c>
      <c r="J5601" s="60">
        <v>19</v>
      </c>
      <c r="K5601" s="60">
        <f t="shared" si="156"/>
        <v>266</v>
      </c>
      <c r="L5601" s="60">
        <v>0</v>
      </c>
      <c r="M5601" s="55" t="s">
        <v>51</v>
      </c>
      <c r="N5601" s="60">
        <f t="shared" si="166"/>
        <v>266</v>
      </c>
      <c r="O5601" s="74">
        <v>46091</v>
      </c>
      <c r="P5601" s="133">
        <v>1540600</v>
      </c>
      <c r="Q5601" s="75"/>
      <c r="R5601" t="str">
        <f t="shared" si="165"/>
        <v>Mar/26</v>
      </c>
      <c r="S5601" s="75"/>
      <c r="T5601" s="75"/>
      <c r="U5601" s="75"/>
      <c r="V5601" s="75"/>
      <c r="W5601" s="75"/>
      <c r="X5601" s="75"/>
      <c r="Y5601" s="75"/>
      <c r="Z5601" s="75"/>
      <c r="AA5601" s="75"/>
      <c r="AB5601" s="75"/>
      <c r="AC5601" s="75"/>
      <c r="AD5601" s="75"/>
      <c r="AE5601" s="75"/>
      <c r="AF5601" s="75"/>
      <c r="AG5601" s="75"/>
    </row>
    <row r="5602" spans="1:33" ht="15.75" customHeight="1">
      <c r="A5602" s="75"/>
      <c r="B5602" s="54">
        <v>46084</v>
      </c>
      <c r="C5602" s="55" t="s">
        <v>132</v>
      </c>
      <c r="D5602" s="55">
        <v>2026</v>
      </c>
      <c r="E5602" s="55">
        <v>6</v>
      </c>
      <c r="F5602" s="55" t="s">
        <v>843</v>
      </c>
      <c r="G5602" s="55" t="s">
        <v>40</v>
      </c>
      <c r="H5602" s="55" t="s">
        <v>223</v>
      </c>
      <c r="I5602" s="55" t="s">
        <v>42</v>
      </c>
      <c r="J5602" s="60">
        <v>100</v>
      </c>
      <c r="K5602" s="60">
        <f t="shared" si="156"/>
        <v>600</v>
      </c>
      <c r="L5602" s="60">
        <v>0</v>
      </c>
      <c r="M5602" s="55" t="s">
        <v>51</v>
      </c>
      <c r="N5602" s="60">
        <f t="shared" si="166"/>
        <v>600</v>
      </c>
      <c r="O5602" s="74">
        <v>46091</v>
      </c>
      <c r="P5602" s="133">
        <v>1540600</v>
      </c>
      <c r="Q5602" s="75"/>
      <c r="R5602" t="str">
        <f t="shared" si="165"/>
        <v>Mar/26</v>
      </c>
      <c r="S5602" s="75"/>
      <c r="T5602" s="75"/>
      <c r="U5602" s="75"/>
      <c r="V5602" s="75"/>
      <c r="W5602" s="75"/>
      <c r="X5602" s="75"/>
      <c r="Y5602" s="75"/>
      <c r="Z5602" s="75"/>
      <c r="AA5602" s="75"/>
      <c r="AB5602" s="75"/>
      <c r="AC5602" s="75"/>
      <c r="AD5602" s="75"/>
      <c r="AE5602" s="75"/>
      <c r="AF5602" s="75"/>
      <c r="AG5602" s="75"/>
    </row>
    <row r="5603" spans="1:33" ht="15.75" customHeight="1">
      <c r="A5603" s="75"/>
      <c r="B5603" s="54">
        <v>46084</v>
      </c>
      <c r="C5603" s="55" t="s">
        <v>132</v>
      </c>
      <c r="D5603" s="55">
        <v>2026</v>
      </c>
      <c r="E5603" s="55">
        <v>36</v>
      </c>
      <c r="F5603" s="55" t="s">
        <v>385</v>
      </c>
      <c r="G5603" s="55" t="s">
        <v>46</v>
      </c>
      <c r="H5603" s="55" t="s">
        <v>633</v>
      </c>
      <c r="I5603" s="55" t="s">
        <v>42</v>
      </c>
      <c r="J5603" s="60">
        <v>15</v>
      </c>
      <c r="K5603" s="60">
        <f t="shared" si="156"/>
        <v>540</v>
      </c>
      <c r="L5603" s="60">
        <v>0</v>
      </c>
      <c r="M5603" s="55" t="s">
        <v>51</v>
      </c>
      <c r="N5603" s="60">
        <f t="shared" si="166"/>
        <v>540</v>
      </c>
      <c r="O5603" s="74">
        <v>46084</v>
      </c>
      <c r="P5603" s="133">
        <v>58892</v>
      </c>
      <c r="Q5603" s="75"/>
      <c r="R5603" t="str">
        <f t="shared" si="165"/>
        <v>Mar/26</v>
      </c>
      <c r="S5603" s="75"/>
      <c r="T5603" s="75"/>
      <c r="U5603" s="75"/>
      <c r="V5603" s="75"/>
      <c r="W5603" s="75"/>
      <c r="X5603" s="75"/>
      <c r="Y5603" s="75"/>
      <c r="Z5603" s="75"/>
      <c r="AA5603" s="75"/>
      <c r="AB5603" s="75"/>
      <c r="AC5603" s="75"/>
      <c r="AD5603" s="75"/>
      <c r="AE5603" s="75"/>
      <c r="AF5603" s="75"/>
      <c r="AG5603" s="75"/>
    </row>
    <row r="5604" spans="1:33" ht="15.75" customHeight="1">
      <c r="A5604" s="75"/>
      <c r="B5604" s="54">
        <v>46084</v>
      </c>
      <c r="C5604" s="55" t="s">
        <v>132</v>
      </c>
      <c r="D5604" s="55">
        <v>2026</v>
      </c>
      <c r="E5604" s="55">
        <v>6</v>
      </c>
      <c r="F5604" s="55" t="s">
        <v>95</v>
      </c>
      <c r="G5604" s="55" t="s">
        <v>40</v>
      </c>
      <c r="H5604" s="55" t="s">
        <v>223</v>
      </c>
      <c r="I5604" s="55" t="s">
        <v>42</v>
      </c>
      <c r="J5604" s="60">
        <v>53</v>
      </c>
      <c r="K5604" s="60">
        <f t="shared" si="156"/>
        <v>318</v>
      </c>
      <c r="L5604" s="60">
        <v>0</v>
      </c>
      <c r="M5604" s="55" t="s">
        <v>51</v>
      </c>
      <c r="N5604" s="60">
        <f t="shared" si="166"/>
        <v>318</v>
      </c>
      <c r="O5604" s="74">
        <v>46098</v>
      </c>
      <c r="P5604" s="133">
        <v>1540601</v>
      </c>
      <c r="Q5604" s="75"/>
      <c r="R5604" t="str">
        <f t="shared" si="165"/>
        <v>Mar/26</v>
      </c>
      <c r="S5604" s="75"/>
      <c r="T5604" s="75"/>
      <c r="U5604" s="75"/>
      <c r="V5604" s="75"/>
      <c r="W5604" s="75"/>
      <c r="X5604" s="75"/>
      <c r="Y5604" s="75"/>
      <c r="Z5604" s="75"/>
      <c r="AA5604" s="75"/>
      <c r="AB5604" s="75"/>
      <c r="AC5604" s="75"/>
      <c r="AD5604" s="75"/>
      <c r="AE5604" s="75"/>
      <c r="AF5604" s="75"/>
      <c r="AG5604" s="75"/>
    </row>
    <row r="5605" spans="1:33" ht="15.75" customHeight="1">
      <c r="A5605" s="75"/>
      <c r="B5605" s="54">
        <v>46084</v>
      </c>
      <c r="C5605" s="55" t="s">
        <v>132</v>
      </c>
      <c r="D5605" s="55">
        <v>2026</v>
      </c>
      <c r="E5605" s="55">
        <v>96</v>
      </c>
      <c r="F5605" s="55" t="s">
        <v>1417</v>
      </c>
      <c r="G5605" s="55" t="s">
        <v>96</v>
      </c>
      <c r="H5605" s="55" t="s">
        <v>223</v>
      </c>
      <c r="I5605" s="55" t="s">
        <v>42</v>
      </c>
      <c r="J5605" s="60">
        <v>7</v>
      </c>
      <c r="K5605" s="60">
        <f t="shared" si="156"/>
        <v>672</v>
      </c>
      <c r="L5605" s="60">
        <v>0</v>
      </c>
      <c r="M5605" s="55" t="s">
        <v>51</v>
      </c>
      <c r="N5605" s="60">
        <f t="shared" si="166"/>
        <v>672</v>
      </c>
      <c r="O5605" s="74">
        <v>46098</v>
      </c>
      <c r="P5605" s="133">
        <v>1540601</v>
      </c>
      <c r="Q5605" s="75"/>
      <c r="R5605" t="str">
        <f t="shared" si="165"/>
        <v>Mar/26</v>
      </c>
      <c r="S5605" s="75"/>
      <c r="T5605" s="75"/>
      <c r="U5605" s="75"/>
      <c r="V5605" s="75"/>
      <c r="W5605" s="75"/>
      <c r="X5605" s="75"/>
      <c r="Y5605" s="75"/>
      <c r="Z5605" s="75"/>
      <c r="AA5605" s="75"/>
      <c r="AB5605" s="75"/>
      <c r="AC5605" s="75"/>
      <c r="AD5605" s="75"/>
      <c r="AE5605" s="75"/>
      <c r="AF5605" s="75"/>
      <c r="AG5605" s="75"/>
    </row>
    <row r="5606" spans="1:33" ht="15.75" customHeight="1">
      <c r="A5606" s="75"/>
      <c r="B5606" s="54">
        <v>46084</v>
      </c>
      <c r="C5606" s="55" t="s">
        <v>132</v>
      </c>
      <c r="D5606" s="55">
        <v>2026</v>
      </c>
      <c r="E5606" s="55">
        <v>72</v>
      </c>
      <c r="F5606" s="55" t="s">
        <v>668</v>
      </c>
      <c r="G5606" s="55" t="s">
        <v>96</v>
      </c>
      <c r="H5606" s="55" t="s">
        <v>223</v>
      </c>
      <c r="I5606" s="55" t="s">
        <v>42</v>
      </c>
      <c r="J5606" s="60">
        <v>7</v>
      </c>
      <c r="K5606" s="60">
        <f t="shared" si="156"/>
        <v>504</v>
      </c>
      <c r="L5606" s="60">
        <v>0</v>
      </c>
      <c r="M5606" s="55" t="s">
        <v>51</v>
      </c>
      <c r="N5606" s="60">
        <f t="shared" si="166"/>
        <v>504</v>
      </c>
      <c r="O5606" s="74">
        <v>46098</v>
      </c>
      <c r="P5606" s="133">
        <v>1540601</v>
      </c>
      <c r="Q5606" s="75"/>
      <c r="R5606" t="str">
        <f t="shared" si="165"/>
        <v>Mar/26</v>
      </c>
      <c r="S5606" s="75"/>
      <c r="T5606" s="75"/>
      <c r="U5606" s="75"/>
      <c r="V5606" s="75"/>
      <c r="W5606" s="75"/>
      <c r="X5606" s="75"/>
      <c r="Y5606" s="75"/>
      <c r="Z5606" s="75"/>
      <c r="AA5606" s="75"/>
      <c r="AB5606" s="75"/>
      <c r="AC5606" s="75"/>
      <c r="AD5606" s="75"/>
      <c r="AE5606" s="75"/>
      <c r="AF5606" s="75"/>
      <c r="AG5606" s="75"/>
    </row>
    <row r="5607" spans="1:33" ht="15.75" customHeight="1">
      <c r="A5607" s="75"/>
      <c r="B5607" s="54">
        <v>46084</v>
      </c>
      <c r="C5607" s="55" t="s">
        <v>132</v>
      </c>
      <c r="D5607" s="55">
        <v>2026</v>
      </c>
      <c r="E5607" s="55">
        <v>24</v>
      </c>
      <c r="F5607" s="55" t="s">
        <v>1274</v>
      </c>
      <c r="G5607" s="55" t="s">
        <v>96</v>
      </c>
      <c r="H5607" s="55" t="s">
        <v>223</v>
      </c>
      <c r="I5607" s="55" t="s">
        <v>42</v>
      </c>
      <c r="J5607" s="60">
        <v>7</v>
      </c>
      <c r="K5607" s="60">
        <f t="shared" si="156"/>
        <v>168</v>
      </c>
      <c r="L5607" s="60">
        <v>0</v>
      </c>
      <c r="M5607" s="55" t="s">
        <v>51</v>
      </c>
      <c r="N5607" s="60">
        <f t="shared" si="166"/>
        <v>168</v>
      </c>
      <c r="O5607" s="74">
        <v>46098</v>
      </c>
      <c r="P5607" s="133">
        <v>1540601</v>
      </c>
      <c r="Q5607" s="75"/>
      <c r="R5607" t="str">
        <f t="shared" si="165"/>
        <v>Mar/26</v>
      </c>
      <c r="S5607" s="75"/>
      <c r="T5607" s="75"/>
      <c r="U5607" s="75"/>
      <c r="V5607" s="75"/>
      <c r="W5607" s="75"/>
      <c r="X5607" s="75"/>
      <c r="Y5607" s="75"/>
      <c r="Z5607" s="75"/>
      <c r="AA5607" s="75"/>
      <c r="AB5607" s="75"/>
      <c r="AC5607" s="75"/>
      <c r="AD5607" s="75"/>
      <c r="AE5607" s="75"/>
      <c r="AF5607" s="75"/>
      <c r="AG5607" s="75"/>
    </row>
    <row r="5608" spans="1:33" ht="15.75" customHeight="1">
      <c r="A5608" s="75"/>
      <c r="B5608" s="54">
        <v>46084</v>
      </c>
      <c r="C5608" s="55" t="s">
        <v>132</v>
      </c>
      <c r="D5608" s="55">
        <v>2026</v>
      </c>
      <c r="E5608" s="55">
        <v>48</v>
      </c>
      <c r="F5608" s="55" t="s">
        <v>191</v>
      </c>
      <c r="G5608" s="55" t="s">
        <v>96</v>
      </c>
      <c r="H5608" s="55" t="s">
        <v>223</v>
      </c>
      <c r="I5608" s="55" t="s">
        <v>42</v>
      </c>
      <c r="J5608" s="60">
        <v>7</v>
      </c>
      <c r="K5608" s="60">
        <f t="shared" si="156"/>
        <v>336</v>
      </c>
      <c r="L5608" s="60">
        <v>0</v>
      </c>
      <c r="M5608" s="55" t="s">
        <v>51</v>
      </c>
      <c r="N5608" s="60">
        <f t="shared" si="166"/>
        <v>336</v>
      </c>
      <c r="O5608" s="74">
        <v>46098</v>
      </c>
      <c r="P5608" s="133">
        <v>1540601</v>
      </c>
      <c r="Q5608" s="75"/>
      <c r="R5608" t="str">
        <f t="shared" si="165"/>
        <v>Mar/26</v>
      </c>
      <c r="S5608" s="75"/>
      <c r="T5608" s="75"/>
      <c r="U5608" s="75"/>
      <c r="V5608" s="75"/>
      <c r="W5608" s="75"/>
      <c r="X5608" s="75"/>
      <c r="Y5608" s="75"/>
      <c r="Z5608" s="75"/>
      <c r="AA5608" s="75"/>
      <c r="AB5608" s="75"/>
      <c r="AC5608" s="75"/>
      <c r="AD5608" s="75"/>
      <c r="AE5608" s="75"/>
      <c r="AF5608" s="75"/>
      <c r="AG5608" s="75"/>
    </row>
    <row r="5609" spans="1:33" ht="15.75" customHeight="1">
      <c r="A5609" s="75"/>
      <c r="B5609" s="54">
        <v>46084</v>
      </c>
      <c r="C5609" s="55" t="s">
        <v>132</v>
      </c>
      <c r="D5609" s="55">
        <v>2026</v>
      </c>
      <c r="E5609" s="55">
        <v>2</v>
      </c>
      <c r="F5609" s="55" t="s">
        <v>666</v>
      </c>
      <c r="G5609" s="55" t="s">
        <v>40</v>
      </c>
      <c r="H5609" s="55" t="s">
        <v>223</v>
      </c>
      <c r="I5609" s="55" t="s">
        <v>42</v>
      </c>
      <c r="J5609" s="60">
        <v>40</v>
      </c>
      <c r="K5609" s="60">
        <f t="shared" si="156"/>
        <v>80</v>
      </c>
      <c r="L5609" s="60">
        <v>0</v>
      </c>
      <c r="M5609" s="55" t="s">
        <v>51</v>
      </c>
      <c r="N5609" s="60">
        <f t="shared" si="166"/>
        <v>80</v>
      </c>
      <c r="O5609" s="74">
        <v>46098</v>
      </c>
      <c r="P5609" s="133">
        <v>1540601</v>
      </c>
      <c r="Q5609" s="75"/>
      <c r="R5609" t="str">
        <f t="shared" si="165"/>
        <v>Mar/26</v>
      </c>
      <c r="S5609" s="75"/>
      <c r="T5609" s="75"/>
      <c r="U5609" s="75"/>
      <c r="V5609" s="75"/>
      <c r="W5609" s="75"/>
      <c r="X5609" s="75"/>
      <c r="Y5609" s="75"/>
      <c r="Z5609" s="75"/>
      <c r="AA5609" s="75"/>
      <c r="AB5609" s="75"/>
      <c r="AC5609" s="75"/>
      <c r="AD5609" s="75"/>
      <c r="AE5609" s="75"/>
      <c r="AF5609" s="75"/>
      <c r="AG5609" s="75"/>
    </row>
    <row r="5610" spans="1:33" ht="15.75" customHeight="1">
      <c r="A5610" s="75"/>
      <c r="B5610" s="54">
        <v>46084</v>
      </c>
      <c r="C5610" s="55" t="s">
        <v>132</v>
      </c>
      <c r="D5610" s="55">
        <v>2026</v>
      </c>
      <c r="E5610" s="55">
        <v>20</v>
      </c>
      <c r="F5610" s="55" t="s">
        <v>246</v>
      </c>
      <c r="G5610" s="55" t="s">
        <v>46</v>
      </c>
      <c r="H5610" s="55" t="s">
        <v>223</v>
      </c>
      <c r="I5610" s="55" t="s">
        <v>42</v>
      </c>
      <c r="J5610" s="60">
        <v>7</v>
      </c>
      <c r="K5610" s="60">
        <f t="shared" si="156"/>
        <v>140</v>
      </c>
      <c r="L5610" s="60">
        <v>0</v>
      </c>
      <c r="M5610" s="55" t="s">
        <v>51</v>
      </c>
      <c r="N5610" s="60">
        <f t="shared" si="166"/>
        <v>140</v>
      </c>
      <c r="O5610" s="74">
        <v>46098</v>
      </c>
      <c r="P5610" s="133">
        <v>1540601</v>
      </c>
      <c r="Q5610" s="75"/>
      <c r="R5610" t="str">
        <f t="shared" si="165"/>
        <v>Mar/26</v>
      </c>
      <c r="S5610" s="75"/>
      <c r="T5610" s="75"/>
      <c r="U5610" s="75"/>
      <c r="V5610" s="75"/>
      <c r="W5610" s="75"/>
      <c r="X5610" s="75"/>
      <c r="Y5610" s="75"/>
      <c r="Z5610" s="75"/>
      <c r="AA5610" s="75"/>
      <c r="AB5610" s="75"/>
      <c r="AC5610" s="75"/>
      <c r="AD5610" s="75"/>
      <c r="AE5610" s="75"/>
      <c r="AF5610" s="75"/>
      <c r="AG5610" s="75"/>
    </row>
    <row r="5611" spans="1:33" ht="15.75" customHeight="1">
      <c r="A5611" s="75"/>
      <c r="B5611" s="54">
        <v>46084</v>
      </c>
      <c r="C5611" s="55" t="s">
        <v>132</v>
      </c>
      <c r="D5611" s="55">
        <v>2026</v>
      </c>
      <c r="E5611" s="55">
        <v>2</v>
      </c>
      <c r="F5611" s="55" t="s">
        <v>1128</v>
      </c>
      <c r="G5611" s="55" t="s">
        <v>46</v>
      </c>
      <c r="H5611" s="55" t="s">
        <v>223</v>
      </c>
      <c r="I5611" s="55" t="s">
        <v>42</v>
      </c>
      <c r="J5611" s="60">
        <v>17.7</v>
      </c>
      <c r="K5611" s="60">
        <f t="shared" si="156"/>
        <v>35.4</v>
      </c>
      <c r="L5611" s="60">
        <v>0</v>
      </c>
      <c r="M5611" s="55" t="s">
        <v>51</v>
      </c>
      <c r="N5611" s="60">
        <f t="shared" si="166"/>
        <v>35.4</v>
      </c>
      <c r="O5611" s="74">
        <v>46098</v>
      </c>
      <c r="P5611" s="133">
        <v>1540601</v>
      </c>
      <c r="Q5611" s="75"/>
      <c r="R5611" t="str">
        <f t="shared" si="165"/>
        <v>Mar/26</v>
      </c>
      <c r="S5611" s="75"/>
      <c r="T5611" s="75"/>
      <c r="U5611" s="75"/>
      <c r="V5611" s="75"/>
      <c r="W5611" s="75"/>
      <c r="X5611" s="75"/>
      <c r="Y5611" s="75"/>
      <c r="Z5611" s="75"/>
      <c r="AA5611" s="75"/>
      <c r="AB5611" s="75"/>
      <c r="AC5611" s="75"/>
      <c r="AD5611" s="75"/>
      <c r="AE5611" s="75"/>
      <c r="AF5611" s="75"/>
      <c r="AG5611" s="75"/>
    </row>
    <row r="5612" spans="1:33" ht="15.75" customHeight="1">
      <c r="A5612" s="75"/>
      <c r="B5612" s="54">
        <v>46085</v>
      </c>
      <c r="C5612" s="55" t="s">
        <v>132</v>
      </c>
      <c r="D5612" s="55">
        <v>2026</v>
      </c>
      <c r="E5612" s="55">
        <v>5</v>
      </c>
      <c r="F5612" s="55" t="s">
        <v>64</v>
      </c>
      <c r="G5612" s="55" t="s">
        <v>46</v>
      </c>
      <c r="H5612" s="55" t="s">
        <v>65</v>
      </c>
      <c r="I5612" s="55" t="s">
        <v>42</v>
      </c>
      <c r="J5612" s="60">
        <v>33</v>
      </c>
      <c r="K5612" s="60">
        <f t="shared" si="156"/>
        <v>165</v>
      </c>
      <c r="L5612" s="60">
        <v>0</v>
      </c>
      <c r="M5612" s="55" t="s">
        <v>43</v>
      </c>
      <c r="N5612" s="60">
        <f t="shared" si="166"/>
        <v>165</v>
      </c>
      <c r="O5612" s="74">
        <v>46096</v>
      </c>
      <c r="P5612" s="133">
        <v>29719</v>
      </c>
      <c r="Q5612" s="75"/>
      <c r="R5612" t="str">
        <f t="shared" si="165"/>
        <v>Mar/26</v>
      </c>
      <c r="S5612" s="75"/>
      <c r="T5612" s="75"/>
      <c r="U5612" s="75"/>
      <c r="V5612" s="75"/>
      <c r="W5612" s="75"/>
      <c r="X5612" s="75"/>
      <c r="Y5612" s="75"/>
      <c r="Z5612" s="75"/>
      <c r="AA5612" s="75"/>
      <c r="AB5612" s="75"/>
      <c r="AC5612" s="75"/>
      <c r="AD5612" s="75"/>
      <c r="AE5612" s="75"/>
      <c r="AF5612" s="75"/>
      <c r="AG5612" s="75"/>
    </row>
    <row r="5613" spans="1:33" ht="15.75" customHeight="1">
      <c r="A5613" s="75"/>
      <c r="B5613" s="54">
        <v>46085</v>
      </c>
      <c r="C5613" s="55" t="s">
        <v>132</v>
      </c>
      <c r="D5613" s="55">
        <v>2026</v>
      </c>
      <c r="E5613" s="55">
        <v>2</v>
      </c>
      <c r="F5613" s="55" t="s">
        <v>66</v>
      </c>
      <c r="G5613" s="55" t="s">
        <v>46</v>
      </c>
      <c r="H5613" s="55" t="s">
        <v>65</v>
      </c>
      <c r="I5613" s="55" t="s">
        <v>42</v>
      </c>
      <c r="J5613" s="60">
        <v>28</v>
      </c>
      <c r="K5613" s="60">
        <f t="shared" si="156"/>
        <v>56</v>
      </c>
      <c r="L5613" s="60">
        <v>0</v>
      </c>
      <c r="M5613" s="55" t="s">
        <v>43</v>
      </c>
      <c r="N5613" s="60">
        <f t="shared" si="166"/>
        <v>56</v>
      </c>
      <c r="O5613" s="74">
        <v>46096</v>
      </c>
      <c r="P5613" s="133">
        <v>29719</v>
      </c>
      <c r="Q5613" s="75"/>
      <c r="R5613" t="str">
        <f t="shared" si="165"/>
        <v>Mar/26</v>
      </c>
      <c r="S5613" s="75"/>
      <c r="T5613" s="75"/>
      <c r="U5613" s="75"/>
      <c r="V5613" s="75"/>
      <c r="W5613" s="75"/>
      <c r="X5613" s="75"/>
      <c r="Y5613" s="75"/>
      <c r="Z5613" s="75"/>
      <c r="AA5613" s="75"/>
      <c r="AB5613" s="75"/>
      <c r="AC5613" s="75"/>
      <c r="AD5613" s="75"/>
      <c r="AE5613" s="75"/>
      <c r="AF5613" s="75"/>
      <c r="AG5613" s="75"/>
    </row>
    <row r="5614" spans="1:33" ht="15.75" customHeight="1">
      <c r="A5614" s="75"/>
      <c r="B5614" s="54">
        <v>46085</v>
      </c>
      <c r="C5614" s="55" t="s">
        <v>132</v>
      </c>
      <c r="D5614" s="55">
        <v>2026</v>
      </c>
      <c r="E5614" s="55">
        <v>2</v>
      </c>
      <c r="F5614" s="55" t="s">
        <v>1418</v>
      </c>
      <c r="G5614" s="55" t="s">
        <v>46</v>
      </c>
      <c r="H5614" s="55" t="s">
        <v>65</v>
      </c>
      <c r="I5614" s="55" t="s">
        <v>42</v>
      </c>
      <c r="J5614" s="60">
        <v>30</v>
      </c>
      <c r="K5614" s="60">
        <f t="shared" si="156"/>
        <v>60</v>
      </c>
      <c r="L5614" s="60">
        <v>0</v>
      </c>
      <c r="M5614" s="55" t="s">
        <v>43</v>
      </c>
      <c r="N5614" s="60">
        <f t="shared" si="166"/>
        <v>60</v>
      </c>
      <c r="O5614" s="74">
        <v>46096</v>
      </c>
      <c r="P5614" s="133">
        <v>29719</v>
      </c>
      <c r="Q5614" s="75"/>
      <c r="R5614" t="str">
        <f t="shared" si="165"/>
        <v>Mar/26</v>
      </c>
      <c r="S5614" s="75"/>
      <c r="T5614" s="75"/>
      <c r="U5614" s="75"/>
      <c r="V5614" s="75"/>
      <c r="W5614" s="75"/>
      <c r="X5614" s="75"/>
      <c r="Y5614" s="75"/>
      <c r="Z5614" s="75"/>
      <c r="AA5614" s="75"/>
      <c r="AB5614" s="75"/>
      <c r="AC5614" s="75"/>
      <c r="AD5614" s="75"/>
      <c r="AE5614" s="75"/>
      <c r="AF5614" s="75"/>
      <c r="AG5614" s="75"/>
    </row>
    <row r="5615" spans="1:33" ht="15.75" customHeight="1">
      <c r="A5615" s="75"/>
      <c r="B5615" s="54">
        <v>46085</v>
      </c>
      <c r="C5615" s="55" t="s">
        <v>132</v>
      </c>
      <c r="D5615" s="55">
        <v>2026</v>
      </c>
      <c r="E5615" s="55">
        <v>2</v>
      </c>
      <c r="F5615" s="55" t="s">
        <v>1036</v>
      </c>
      <c r="G5615" s="55" t="s">
        <v>46</v>
      </c>
      <c r="H5615" s="55" t="s">
        <v>65</v>
      </c>
      <c r="I5615" s="55" t="s">
        <v>42</v>
      </c>
      <c r="J5615" s="60">
        <v>36</v>
      </c>
      <c r="K5615" s="60">
        <f t="shared" si="156"/>
        <v>72</v>
      </c>
      <c r="L5615" s="60">
        <v>0</v>
      </c>
      <c r="M5615" s="55" t="s">
        <v>43</v>
      </c>
      <c r="N5615" s="60">
        <f t="shared" si="166"/>
        <v>72</v>
      </c>
      <c r="O5615" s="74">
        <v>46096</v>
      </c>
      <c r="P5615" s="133">
        <v>29719</v>
      </c>
      <c r="Q5615" s="75"/>
      <c r="R5615" t="str">
        <f t="shared" si="165"/>
        <v>Mar/26</v>
      </c>
      <c r="S5615" s="75"/>
      <c r="T5615" s="75"/>
      <c r="U5615" s="75"/>
      <c r="V5615" s="75"/>
      <c r="W5615" s="75"/>
      <c r="X5615" s="75"/>
      <c r="Y5615" s="75"/>
      <c r="Z5615" s="75"/>
      <c r="AA5615" s="75"/>
      <c r="AB5615" s="75"/>
      <c r="AC5615" s="75"/>
      <c r="AD5615" s="75"/>
      <c r="AE5615" s="75"/>
      <c r="AF5615" s="75"/>
      <c r="AG5615" s="75"/>
    </row>
    <row r="5616" spans="1:33" ht="15.75" customHeight="1">
      <c r="A5616" s="75"/>
      <c r="B5616" s="54">
        <v>46085</v>
      </c>
      <c r="C5616" s="55" t="s">
        <v>132</v>
      </c>
      <c r="D5616" s="55">
        <v>2026</v>
      </c>
      <c r="E5616" s="55">
        <v>4.4800000000000004</v>
      </c>
      <c r="F5616" s="55" t="s">
        <v>488</v>
      </c>
      <c r="G5616" s="55" t="s">
        <v>46</v>
      </c>
      <c r="H5616" s="55" t="s">
        <v>823</v>
      </c>
      <c r="I5616" s="55" t="s">
        <v>42</v>
      </c>
      <c r="J5616" s="60">
        <v>35.229999999999997</v>
      </c>
      <c r="K5616" s="60">
        <f t="shared" si="156"/>
        <v>157.8304</v>
      </c>
      <c r="L5616" s="60">
        <v>0</v>
      </c>
      <c r="M5616" s="55" t="s">
        <v>51</v>
      </c>
      <c r="N5616" s="60">
        <f t="shared" si="166"/>
        <v>157.8304</v>
      </c>
      <c r="O5616" s="74">
        <v>46090</v>
      </c>
      <c r="P5616" s="133">
        <v>2832842</v>
      </c>
      <c r="Q5616" s="75"/>
      <c r="R5616" t="str">
        <f t="shared" si="165"/>
        <v>Mar/26</v>
      </c>
      <c r="S5616" s="75"/>
      <c r="T5616" s="75"/>
      <c r="U5616" s="75"/>
      <c r="V5616" s="75"/>
      <c r="W5616" s="75"/>
      <c r="X5616" s="75"/>
      <c r="Y5616" s="75"/>
      <c r="Z5616" s="75"/>
      <c r="AA5616" s="75"/>
      <c r="AB5616" s="75"/>
      <c r="AC5616" s="75"/>
      <c r="AD5616" s="75"/>
      <c r="AE5616" s="75"/>
      <c r="AF5616" s="75"/>
      <c r="AG5616" s="75"/>
    </row>
    <row r="5617" spans="1:33" ht="15.75" customHeight="1">
      <c r="A5617" s="75"/>
      <c r="B5617" s="54">
        <v>46085</v>
      </c>
      <c r="C5617" s="55" t="s">
        <v>132</v>
      </c>
      <c r="D5617" s="55">
        <v>2026</v>
      </c>
      <c r="E5617" s="55">
        <v>2.2400000000000002</v>
      </c>
      <c r="F5617" s="55" t="s">
        <v>197</v>
      </c>
      <c r="G5617" s="55" t="s">
        <v>46</v>
      </c>
      <c r="H5617" s="55" t="s">
        <v>823</v>
      </c>
      <c r="I5617" s="55" t="s">
        <v>42</v>
      </c>
      <c r="J5617" s="60">
        <v>39.33</v>
      </c>
      <c r="K5617" s="60">
        <f t="shared" si="156"/>
        <v>88.09920000000001</v>
      </c>
      <c r="L5617" s="60">
        <v>0</v>
      </c>
      <c r="M5617" s="55" t="s">
        <v>51</v>
      </c>
      <c r="N5617" s="60">
        <f t="shared" si="166"/>
        <v>88.09920000000001</v>
      </c>
      <c r="O5617" s="74">
        <v>46090</v>
      </c>
      <c r="P5617" s="133">
        <v>2832842</v>
      </c>
      <c r="Q5617" s="75"/>
      <c r="R5617" t="str">
        <f t="shared" si="165"/>
        <v>Mar/26</v>
      </c>
      <c r="S5617" s="75"/>
      <c r="T5617" s="75"/>
      <c r="U5617" s="75"/>
      <c r="V5617" s="75"/>
      <c r="W5617" s="75"/>
      <c r="X5617" s="75"/>
      <c r="Y5617" s="75"/>
      <c r="Z5617" s="75"/>
      <c r="AA5617" s="75"/>
      <c r="AB5617" s="75"/>
      <c r="AC5617" s="75"/>
      <c r="AD5617" s="75"/>
      <c r="AE5617" s="75"/>
      <c r="AF5617" s="75"/>
      <c r="AG5617" s="75"/>
    </row>
    <row r="5618" spans="1:33" ht="15.75" customHeight="1">
      <c r="A5618" s="75"/>
      <c r="B5618" s="54">
        <v>46085</v>
      </c>
      <c r="C5618" s="55" t="s">
        <v>132</v>
      </c>
      <c r="D5618" s="55">
        <v>2026</v>
      </c>
      <c r="E5618" s="55">
        <v>4</v>
      </c>
      <c r="F5618" s="55" t="s">
        <v>888</v>
      </c>
      <c r="G5618" s="55" t="s">
        <v>46</v>
      </c>
      <c r="H5618" s="55" t="s">
        <v>823</v>
      </c>
      <c r="I5618" s="55" t="s">
        <v>42</v>
      </c>
      <c r="J5618" s="60">
        <v>22.95</v>
      </c>
      <c r="K5618" s="60">
        <f t="shared" si="156"/>
        <v>91.8</v>
      </c>
      <c r="L5618" s="60">
        <v>0</v>
      </c>
      <c r="M5618" s="55" t="s">
        <v>51</v>
      </c>
      <c r="N5618" s="60">
        <f t="shared" si="166"/>
        <v>91.8</v>
      </c>
      <c r="O5618" s="74">
        <v>46090</v>
      </c>
      <c r="P5618" s="133">
        <v>1540600</v>
      </c>
      <c r="Q5618" s="75"/>
      <c r="R5618" t="str">
        <f t="shared" si="165"/>
        <v>Mar/26</v>
      </c>
      <c r="S5618" s="75"/>
      <c r="T5618" s="75"/>
      <c r="U5618" s="75"/>
      <c r="V5618" s="75"/>
      <c r="W5618" s="75"/>
      <c r="X5618" s="75"/>
      <c r="Y5618" s="75"/>
      <c r="Z5618" s="75"/>
      <c r="AA5618" s="75"/>
      <c r="AB5618" s="75"/>
      <c r="AC5618" s="75"/>
      <c r="AD5618" s="75"/>
      <c r="AE5618" s="75"/>
      <c r="AF5618" s="75"/>
      <c r="AG5618" s="75"/>
    </row>
    <row r="5619" spans="1:33" ht="15.75" customHeight="1">
      <c r="A5619" s="75"/>
      <c r="B5619" s="54">
        <v>46085</v>
      </c>
      <c r="C5619" s="55" t="s">
        <v>132</v>
      </c>
      <c r="D5619" s="55">
        <v>2026</v>
      </c>
      <c r="E5619" s="55">
        <v>2</v>
      </c>
      <c r="F5619" s="55" t="s">
        <v>660</v>
      </c>
      <c r="G5619" s="55" t="s">
        <v>46</v>
      </c>
      <c r="H5619" s="55" t="s">
        <v>195</v>
      </c>
      <c r="I5619" s="55" t="s">
        <v>42</v>
      </c>
      <c r="J5619" s="60">
        <v>231.6</v>
      </c>
      <c r="K5619" s="60">
        <f t="shared" si="156"/>
        <v>463.2</v>
      </c>
      <c r="L5619" s="60">
        <v>0</v>
      </c>
      <c r="M5619" s="55" t="s">
        <v>51</v>
      </c>
      <c r="N5619" s="60">
        <f t="shared" si="166"/>
        <v>463.2</v>
      </c>
      <c r="O5619" s="74">
        <v>46093</v>
      </c>
      <c r="P5619" s="133">
        <v>337109</v>
      </c>
      <c r="Q5619" s="75"/>
      <c r="R5619" t="str">
        <f t="shared" si="165"/>
        <v>Mar/26</v>
      </c>
      <c r="S5619" s="75"/>
      <c r="T5619" s="75"/>
      <c r="U5619" s="75"/>
      <c r="V5619" s="75"/>
      <c r="W5619" s="75"/>
      <c r="X5619" s="75"/>
      <c r="Y5619" s="75"/>
      <c r="Z5619" s="75"/>
      <c r="AA5619" s="75"/>
      <c r="AB5619" s="75"/>
      <c r="AC5619" s="75"/>
      <c r="AD5619" s="75"/>
      <c r="AE5619" s="75"/>
      <c r="AF5619" s="75"/>
      <c r="AG5619" s="75"/>
    </row>
    <row r="5620" spans="1:33" ht="15.75" customHeight="1">
      <c r="A5620" s="75"/>
      <c r="B5620" s="54">
        <v>46085</v>
      </c>
      <c r="C5620" s="55" t="s">
        <v>132</v>
      </c>
      <c r="D5620" s="55">
        <v>2026</v>
      </c>
      <c r="E5620" s="55">
        <v>2</v>
      </c>
      <c r="F5620" s="55" t="s">
        <v>1415</v>
      </c>
      <c r="G5620" s="55" t="s">
        <v>77</v>
      </c>
      <c r="H5620" s="55" t="s">
        <v>1419</v>
      </c>
      <c r="I5620" s="55" t="s">
        <v>42</v>
      </c>
      <c r="J5620" s="60">
        <v>148.27000000000001</v>
      </c>
      <c r="K5620" s="60">
        <f t="shared" si="156"/>
        <v>296.54000000000002</v>
      </c>
      <c r="L5620" s="60">
        <v>0</v>
      </c>
      <c r="M5620" s="55" t="s">
        <v>43</v>
      </c>
      <c r="N5620" s="60">
        <f t="shared" si="166"/>
        <v>296.54000000000002</v>
      </c>
      <c r="O5620" s="74">
        <v>46085</v>
      </c>
      <c r="P5620" s="133">
        <v>604617</v>
      </c>
      <c r="Q5620" s="75"/>
      <c r="R5620" t="str">
        <f t="shared" si="165"/>
        <v>Mar/26</v>
      </c>
      <c r="S5620" s="75"/>
      <c r="T5620" s="75"/>
      <c r="U5620" s="75"/>
      <c r="V5620" s="75"/>
      <c r="W5620" s="75"/>
      <c r="X5620" s="75"/>
      <c r="Y5620" s="75"/>
      <c r="Z5620" s="75"/>
      <c r="AA5620" s="75"/>
      <c r="AB5620" s="75"/>
      <c r="AC5620" s="75"/>
      <c r="AD5620" s="75"/>
      <c r="AE5620" s="75"/>
      <c r="AF5620" s="75"/>
      <c r="AG5620" s="75"/>
    </row>
    <row r="5621" spans="1:33" ht="15.75" customHeight="1">
      <c r="A5621" s="75"/>
      <c r="B5621" s="54">
        <v>46085</v>
      </c>
      <c r="C5621" s="55" t="s">
        <v>132</v>
      </c>
      <c r="D5621" s="55">
        <v>2026</v>
      </c>
      <c r="E5621" s="55">
        <v>1</v>
      </c>
      <c r="F5621" s="55" t="s">
        <v>378</v>
      </c>
      <c r="G5621" s="55" t="s">
        <v>46</v>
      </c>
      <c r="H5621" s="55" t="s">
        <v>379</v>
      </c>
      <c r="I5621" s="55" t="s">
        <v>42</v>
      </c>
      <c r="J5621" s="60">
        <v>467</v>
      </c>
      <c r="K5621" s="60">
        <f t="shared" si="156"/>
        <v>467</v>
      </c>
      <c r="L5621" s="60">
        <v>0</v>
      </c>
      <c r="M5621" s="55" t="s">
        <v>43</v>
      </c>
      <c r="N5621" s="60">
        <f t="shared" si="166"/>
        <v>467</v>
      </c>
      <c r="O5621" s="74">
        <v>46085</v>
      </c>
      <c r="P5621" s="133">
        <v>0</v>
      </c>
      <c r="Q5621" s="75"/>
      <c r="R5621" t="str">
        <f t="shared" si="165"/>
        <v>Mar/26</v>
      </c>
      <c r="S5621" s="75"/>
      <c r="T5621" s="75"/>
      <c r="U5621" s="75"/>
      <c r="V5621" s="75"/>
      <c r="W5621" s="75"/>
      <c r="X5621" s="75"/>
      <c r="Y5621" s="75"/>
      <c r="Z5621" s="75"/>
      <c r="AA5621" s="75"/>
      <c r="AB5621" s="75"/>
      <c r="AC5621" s="75"/>
      <c r="AD5621" s="75"/>
      <c r="AE5621" s="75"/>
      <c r="AF5621" s="75"/>
      <c r="AG5621" s="75"/>
    </row>
    <row r="5622" spans="1:33" ht="15.75" customHeight="1">
      <c r="A5622" s="75"/>
      <c r="B5622" s="54">
        <v>46086</v>
      </c>
      <c r="C5622" s="55" t="s">
        <v>132</v>
      </c>
      <c r="D5622" s="55">
        <v>2026</v>
      </c>
      <c r="E5622" s="55">
        <v>3</v>
      </c>
      <c r="F5622" s="55" t="s">
        <v>486</v>
      </c>
      <c r="G5622" s="55" t="s">
        <v>46</v>
      </c>
      <c r="H5622" s="55" t="s">
        <v>1337</v>
      </c>
      <c r="I5622" s="55" t="s">
        <v>42</v>
      </c>
      <c r="J5622" s="60">
        <v>6.5</v>
      </c>
      <c r="K5622" s="60">
        <f t="shared" si="156"/>
        <v>19.5</v>
      </c>
      <c r="L5622" s="60">
        <v>0</v>
      </c>
      <c r="M5622" s="55" t="s">
        <v>43</v>
      </c>
      <c r="N5622" s="60">
        <f t="shared" si="166"/>
        <v>19.5</v>
      </c>
      <c r="O5622" s="74">
        <v>46091</v>
      </c>
      <c r="P5622" s="133">
        <v>31204</v>
      </c>
      <c r="Q5622" s="75"/>
      <c r="R5622" t="str">
        <f t="shared" si="165"/>
        <v>Mar/26</v>
      </c>
      <c r="S5622" s="75"/>
      <c r="T5622" s="75"/>
      <c r="U5622" s="75"/>
      <c r="V5622" s="75"/>
      <c r="W5622" s="75"/>
      <c r="X5622" s="75"/>
      <c r="Y5622" s="75"/>
      <c r="Z5622" s="75"/>
      <c r="AA5622" s="75"/>
      <c r="AB5622" s="75"/>
      <c r="AC5622" s="75"/>
      <c r="AD5622" s="75"/>
      <c r="AE5622" s="75"/>
      <c r="AF5622" s="75"/>
      <c r="AG5622" s="75"/>
    </row>
    <row r="5623" spans="1:33" ht="15.75" customHeight="1">
      <c r="A5623" s="75"/>
      <c r="B5623" s="54">
        <v>46086</v>
      </c>
      <c r="C5623" s="55" t="s">
        <v>132</v>
      </c>
      <c r="D5623" s="55">
        <v>2026</v>
      </c>
      <c r="E5623" s="55">
        <v>2</v>
      </c>
      <c r="F5623" s="55" t="s">
        <v>391</v>
      </c>
      <c r="G5623" s="55" t="s">
        <v>46</v>
      </c>
      <c r="H5623" s="55" t="s">
        <v>1337</v>
      </c>
      <c r="I5623" s="55" t="s">
        <v>42</v>
      </c>
      <c r="J5623" s="60">
        <v>5</v>
      </c>
      <c r="K5623" s="60">
        <f t="shared" si="156"/>
        <v>10</v>
      </c>
      <c r="L5623" s="60">
        <v>0</v>
      </c>
      <c r="M5623" s="55" t="s">
        <v>43</v>
      </c>
      <c r="N5623" s="60">
        <f t="shared" si="166"/>
        <v>10</v>
      </c>
      <c r="O5623" s="74">
        <v>46091</v>
      </c>
      <c r="P5623" s="133">
        <v>31204</v>
      </c>
      <c r="Q5623" s="75"/>
      <c r="R5623" t="str">
        <f t="shared" si="165"/>
        <v>Mar/26</v>
      </c>
      <c r="S5623" s="75"/>
      <c r="T5623" s="75"/>
      <c r="U5623" s="75"/>
      <c r="V5623" s="75"/>
      <c r="W5623" s="75"/>
      <c r="X5623" s="75"/>
      <c r="Y5623" s="75"/>
      <c r="Z5623" s="75"/>
      <c r="AA5623" s="75"/>
      <c r="AB5623" s="75"/>
      <c r="AC5623" s="75"/>
      <c r="AD5623" s="75"/>
      <c r="AE5623" s="75"/>
      <c r="AF5623" s="75"/>
      <c r="AG5623" s="75"/>
    </row>
    <row r="5624" spans="1:33" ht="15.75" customHeight="1">
      <c r="A5624" s="75"/>
      <c r="B5624" s="54">
        <v>46086</v>
      </c>
      <c r="C5624" s="55" t="s">
        <v>132</v>
      </c>
      <c r="D5624" s="55">
        <v>2026</v>
      </c>
      <c r="E5624" s="55">
        <v>2</v>
      </c>
      <c r="F5624" s="55" t="s">
        <v>1035</v>
      </c>
      <c r="G5624" s="55" t="s">
        <v>46</v>
      </c>
      <c r="H5624" s="55" t="s">
        <v>1337</v>
      </c>
      <c r="I5624" s="55" t="s">
        <v>42</v>
      </c>
      <c r="J5624" s="60">
        <v>3.9</v>
      </c>
      <c r="K5624" s="60">
        <f t="shared" si="156"/>
        <v>7.8</v>
      </c>
      <c r="L5624" s="60">
        <v>0</v>
      </c>
      <c r="M5624" s="55" t="s">
        <v>43</v>
      </c>
      <c r="N5624" s="60">
        <f t="shared" si="166"/>
        <v>7.8</v>
      </c>
      <c r="O5624" s="74">
        <v>46091</v>
      </c>
      <c r="P5624" s="133">
        <v>31204</v>
      </c>
      <c r="Q5624" s="75"/>
      <c r="R5624" t="str">
        <f t="shared" si="165"/>
        <v>Mar/26</v>
      </c>
      <c r="S5624" s="75"/>
      <c r="T5624" s="75"/>
      <c r="U5624" s="75"/>
      <c r="V5624" s="75"/>
      <c r="W5624" s="75"/>
      <c r="X5624" s="75"/>
      <c r="Y5624" s="75"/>
      <c r="Z5624" s="75"/>
      <c r="AA5624" s="75"/>
      <c r="AB5624" s="75"/>
      <c r="AC5624" s="75"/>
      <c r="AD5624" s="75"/>
      <c r="AE5624" s="75"/>
      <c r="AF5624" s="75"/>
      <c r="AG5624" s="75"/>
    </row>
    <row r="5625" spans="1:33" ht="15.75" customHeight="1">
      <c r="A5625" s="75"/>
      <c r="B5625" s="54">
        <v>46086</v>
      </c>
      <c r="C5625" s="55" t="s">
        <v>132</v>
      </c>
      <c r="D5625" s="55">
        <v>2026</v>
      </c>
      <c r="E5625" s="55">
        <v>1</v>
      </c>
      <c r="F5625" s="55" t="s">
        <v>1327</v>
      </c>
      <c r="G5625" s="55" t="s">
        <v>46</v>
      </c>
      <c r="H5625" s="55" t="s">
        <v>1337</v>
      </c>
      <c r="I5625" s="55" t="s">
        <v>42</v>
      </c>
      <c r="J5625" s="60">
        <v>6.5</v>
      </c>
      <c r="K5625" s="60">
        <f t="shared" si="156"/>
        <v>6.5</v>
      </c>
      <c r="L5625" s="60">
        <v>0</v>
      </c>
      <c r="M5625" s="55" t="s">
        <v>43</v>
      </c>
      <c r="N5625" s="60">
        <f t="shared" si="166"/>
        <v>6.5</v>
      </c>
      <c r="O5625" s="74">
        <v>46091</v>
      </c>
      <c r="P5625" s="133">
        <v>31204</v>
      </c>
      <c r="Q5625" s="75"/>
      <c r="R5625" t="str">
        <f t="shared" si="165"/>
        <v>Mar/26</v>
      </c>
      <c r="S5625" s="75"/>
      <c r="T5625" s="75"/>
      <c r="U5625" s="75"/>
      <c r="V5625" s="75"/>
      <c r="W5625" s="75"/>
      <c r="X5625" s="75"/>
      <c r="Y5625" s="75"/>
      <c r="Z5625" s="75"/>
      <c r="AA5625" s="75"/>
      <c r="AB5625" s="75"/>
      <c r="AC5625" s="75"/>
      <c r="AD5625" s="75"/>
      <c r="AE5625" s="75"/>
      <c r="AF5625" s="75"/>
      <c r="AG5625" s="75"/>
    </row>
    <row r="5626" spans="1:33" ht="15.75" customHeight="1">
      <c r="A5626" s="75"/>
      <c r="B5626" s="54">
        <v>46086</v>
      </c>
      <c r="C5626" s="55" t="s">
        <v>132</v>
      </c>
      <c r="D5626" s="55">
        <v>2026</v>
      </c>
      <c r="E5626" s="55">
        <v>1</v>
      </c>
      <c r="F5626" s="55" t="s">
        <v>1267</v>
      </c>
      <c r="G5626" s="55" t="s">
        <v>46</v>
      </c>
      <c r="H5626" s="55" t="s">
        <v>1337</v>
      </c>
      <c r="I5626" s="55" t="s">
        <v>42</v>
      </c>
      <c r="J5626" s="60">
        <v>6</v>
      </c>
      <c r="K5626" s="60">
        <f t="shared" si="156"/>
        <v>6</v>
      </c>
      <c r="L5626" s="60">
        <v>0</v>
      </c>
      <c r="M5626" s="55" t="s">
        <v>43</v>
      </c>
      <c r="N5626" s="60">
        <f t="shared" si="166"/>
        <v>6</v>
      </c>
      <c r="O5626" s="74">
        <v>46091</v>
      </c>
      <c r="P5626" s="133">
        <v>31204</v>
      </c>
      <c r="Q5626" s="75"/>
      <c r="R5626" t="str">
        <f t="shared" si="165"/>
        <v>Mar/26</v>
      </c>
      <c r="S5626" s="75"/>
      <c r="T5626" s="75"/>
      <c r="U5626" s="75"/>
      <c r="V5626" s="75"/>
      <c r="W5626" s="75"/>
      <c r="X5626" s="75"/>
      <c r="Y5626" s="75"/>
      <c r="Z5626" s="75"/>
      <c r="AA5626" s="75"/>
      <c r="AB5626" s="75"/>
      <c r="AC5626" s="75"/>
      <c r="AD5626" s="75"/>
      <c r="AE5626" s="75"/>
      <c r="AF5626" s="75"/>
      <c r="AG5626" s="75"/>
    </row>
    <row r="5627" spans="1:33" ht="15.75" customHeight="1">
      <c r="A5627" s="75"/>
      <c r="B5627" s="54">
        <v>46086</v>
      </c>
      <c r="C5627" s="55" t="s">
        <v>132</v>
      </c>
      <c r="D5627" s="55">
        <v>2026</v>
      </c>
      <c r="E5627" s="55">
        <v>16</v>
      </c>
      <c r="F5627" s="55" t="s">
        <v>337</v>
      </c>
      <c r="G5627" s="55" t="s">
        <v>40</v>
      </c>
      <c r="H5627" s="55" t="s">
        <v>91</v>
      </c>
      <c r="I5627" s="55" t="s">
        <v>42</v>
      </c>
      <c r="J5627" s="60">
        <v>120</v>
      </c>
      <c r="K5627" s="60">
        <f t="shared" si="156"/>
        <v>1920</v>
      </c>
      <c r="L5627" s="60">
        <v>0</v>
      </c>
      <c r="M5627" s="55" t="s">
        <v>51</v>
      </c>
      <c r="N5627" s="60">
        <f t="shared" si="166"/>
        <v>1920</v>
      </c>
      <c r="O5627" s="74">
        <v>46100</v>
      </c>
      <c r="P5627" s="133">
        <v>98689</v>
      </c>
      <c r="Q5627" s="75"/>
      <c r="R5627" t="str">
        <f t="shared" si="165"/>
        <v>Mar/26</v>
      </c>
      <c r="S5627" s="75"/>
      <c r="T5627" s="75"/>
      <c r="U5627" s="75"/>
      <c r="V5627" s="75"/>
      <c r="W5627" s="75"/>
      <c r="X5627" s="75"/>
      <c r="Y5627" s="75"/>
      <c r="Z5627" s="75"/>
      <c r="AA5627" s="75"/>
      <c r="AB5627" s="75"/>
      <c r="AC5627" s="75"/>
      <c r="AD5627" s="75"/>
      <c r="AE5627" s="75"/>
      <c r="AF5627" s="75"/>
      <c r="AG5627" s="75"/>
    </row>
    <row r="5628" spans="1:33" ht="15.75" customHeight="1">
      <c r="A5628" s="75"/>
      <c r="B5628" s="54">
        <v>46086</v>
      </c>
      <c r="C5628" s="55" t="s">
        <v>132</v>
      </c>
      <c r="D5628" s="55">
        <v>2026</v>
      </c>
      <c r="E5628" s="55">
        <v>6</v>
      </c>
      <c r="F5628" s="55" t="s">
        <v>691</v>
      </c>
      <c r="G5628" s="55" t="s">
        <v>40</v>
      </c>
      <c r="H5628" s="55" t="s">
        <v>91</v>
      </c>
      <c r="I5628" s="55" t="s">
        <v>42</v>
      </c>
      <c r="J5628" s="60">
        <v>240</v>
      </c>
      <c r="K5628" s="60">
        <f t="shared" si="156"/>
        <v>1440</v>
      </c>
      <c r="L5628" s="60">
        <v>0</v>
      </c>
      <c r="M5628" s="55" t="s">
        <v>51</v>
      </c>
      <c r="N5628" s="60">
        <f t="shared" si="166"/>
        <v>1440</v>
      </c>
      <c r="O5628" s="74">
        <v>46100</v>
      </c>
      <c r="P5628" s="133">
        <v>98689</v>
      </c>
      <c r="Q5628" s="75"/>
      <c r="R5628" t="str">
        <f t="shared" si="165"/>
        <v>Mar/26</v>
      </c>
      <c r="S5628" s="75"/>
      <c r="T5628" s="75"/>
      <c r="U5628" s="75"/>
      <c r="V5628" s="75"/>
      <c r="W5628" s="75"/>
      <c r="X5628" s="75"/>
      <c r="Y5628" s="75"/>
      <c r="Z5628" s="75"/>
      <c r="AA5628" s="75"/>
      <c r="AB5628" s="75"/>
      <c r="AC5628" s="75"/>
      <c r="AD5628" s="75"/>
      <c r="AE5628" s="75"/>
      <c r="AF5628" s="75"/>
      <c r="AG5628" s="75"/>
    </row>
    <row r="5629" spans="1:33" ht="15.75" customHeight="1">
      <c r="A5629" s="75"/>
      <c r="B5629" s="54">
        <v>46086</v>
      </c>
      <c r="C5629" s="55" t="s">
        <v>132</v>
      </c>
      <c r="D5629" s="55">
        <v>2026</v>
      </c>
      <c r="E5629" s="55">
        <v>4</v>
      </c>
      <c r="F5629" s="55" t="s">
        <v>1420</v>
      </c>
      <c r="G5629" s="55" t="s">
        <v>40</v>
      </c>
      <c r="H5629" s="55" t="s">
        <v>91</v>
      </c>
      <c r="I5629" s="55" t="s">
        <v>42</v>
      </c>
      <c r="J5629" s="60">
        <v>240</v>
      </c>
      <c r="K5629" s="60">
        <f t="shared" si="156"/>
        <v>960</v>
      </c>
      <c r="L5629" s="60">
        <v>0</v>
      </c>
      <c r="M5629" s="55" t="s">
        <v>51</v>
      </c>
      <c r="N5629" s="60">
        <f t="shared" si="166"/>
        <v>960</v>
      </c>
      <c r="O5629" s="74">
        <v>46100</v>
      </c>
      <c r="P5629" s="133">
        <v>98689</v>
      </c>
      <c r="Q5629" s="75"/>
      <c r="R5629" t="str">
        <f t="shared" si="165"/>
        <v>Mar/26</v>
      </c>
      <c r="S5629" s="75"/>
      <c r="T5629" s="75"/>
      <c r="U5629" s="75"/>
      <c r="V5629" s="75"/>
      <c r="W5629" s="75"/>
      <c r="X5629" s="75"/>
      <c r="Y5629" s="75"/>
      <c r="Z5629" s="75"/>
      <c r="AA5629" s="75"/>
      <c r="AB5629" s="75"/>
      <c r="AC5629" s="75"/>
      <c r="AD5629" s="75"/>
      <c r="AE5629" s="75"/>
      <c r="AF5629" s="75"/>
      <c r="AG5629" s="75"/>
    </row>
    <row r="5630" spans="1:33" ht="15.75" customHeight="1">
      <c r="A5630" s="75"/>
      <c r="B5630" s="54">
        <v>46086</v>
      </c>
      <c r="C5630" s="55" t="s">
        <v>132</v>
      </c>
      <c r="D5630" s="55">
        <v>2026</v>
      </c>
      <c r="E5630" s="55">
        <v>2</v>
      </c>
      <c r="F5630" s="55" t="s">
        <v>716</v>
      </c>
      <c r="G5630" s="55" t="s">
        <v>40</v>
      </c>
      <c r="H5630" s="55" t="s">
        <v>91</v>
      </c>
      <c r="I5630" s="55" t="s">
        <v>42</v>
      </c>
      <c r="J5630" s="60">
        <v>240</v>
      </c>
      <c r="K5630" s="60">
        <f t="shared" si="156"/>
        <v>480</v>
      </c>
      <c r="L5630" s="60">
        <v>0</v>
      </c>
      <c r="M5630" s="55" t="s">
        <v>51</v>
      </c>
      <c r="N5630" s="60">
        <f t="shared" si="166"/>
        <v>480</v>
      </c>
      <c r="O5630" s="74">
        <v>46100</v>
      </c>
      <c r="P5630" s="133">
        <v>98689</v>
      </c>
      <c r="Q5630" s="75"/>
      <c r="R5630" t="str">
        <f t="shared" si="165"/>
        <v>Mar/26</v>
      </c>
      <c r="S5630" s="75"/>
      <c r="T5630" s="75"/>
      <c r="U5630" s="75"/>
      <c r="V5630" s="75"/>
      <c r="W5630" s="75"/>
      <c r="X5630" s="75"/>
      <c r="Y5630" s="75"/>
      <c r="Z5630" s="75"/>
      <c r="AA5630" s="75"/>
      <c r="AB5630" s="75"/>
      <c r="AC5630" s="75"/>
      <c r="AD5630" s="75"/>
      <c r="AE5630" s="75"/>
      <c r="AF5630" s="75"/>
      <c r="AG5630" s="75"/>
    </row>
    <row r="5631" spans="1:33" ht="15.75" customHeight="1">
      <c r="A5631" s="75"/>
      <c r="B5631" s="54">
        <v>46086</v>
      </c>
      <c r="C5631" s="55" t="s">
        <v>132</v>
      </c>
      <c r="D5631" s="55">
        <v>2026</v>
      </c>
      <c r="E5631" s="55">
        <v>5</v>
      </c>
      <c r="F5631" s="55" t="s">
        <v>64</v>
      </c>
      <c r="G5631" s="55" t="s">
        <v>46</v>
      </c>
      <c r="H5631" s="55" t="s">
        <v>65</v>
      </c>
      <c r="I5631" s="55" t="s">
        <v>42</v>
      </c>
      <c r="J5631" s="60">
        <v>33</v>
      </c>
      <c r="K5631" s="60">
        <f t="shared" si="156"/>
        <v>165</v>
      </c>
      <c r="L5631" s="60">
        <v>0</v>
      </c>
      <c r="M5631" s="55" t="s">
        <v>43</v>
      </c>
      <c r="N5631" s="60">
        <f t="shared" si="166"/>
        <v>165</v>
      </c>
      <c r="O5631" s="74">
        <v>46096</v>
      </c>
      <c r="P5631" s="133">
        <v>29732</v>
      </c>
      <c r="Q5631" s="75"/>
      <c r="R5631" t="str">
        <f t="shared" si="165"/>
        <v>Mar/26</v>
      </c>
      <c r="S5631" s="75"/>
      <c r="T5631" s="75"/>
      <c r="U5631" s="75"/>
      <c r="V5631" s="75"/>
      <c r="W5631" s="75"/>
      <c r="X5631" s="75"/>
      <c r="Y5631" s="75"/>
      <c r="Z5631" s="75"/>
      <c r="AA5631" s="75"/>
      <c r="AB5631" s="75"/>
      <c r="AC5631" s="75"/>
      <c r="AD5631" s="75"/>
      <c r="AE5631" s="75"/>
      <c r="AF5631" s="75"/>
      <c r="AG5631" s="75"/>
    </row>
    <row r="5632" spans="1:33" ht="15.75" customHeight="1">
      <c r="A5632" s="75"/>
      <c r="B5632" s="54">
        <v>46086</v>
      </c>
      <c r="C5632" s="55" t="s">
        <v>132</v>
      </c>
      <c r="D5632" s="55">
        <v>2026</v>
      </c>
      <c r="E5632" s="55">
        <v>2</v>
      </c>
      <c r="F5632" s="55" t="s">
        <v>66</v>
      </c>
      <c r="G5632" s="55" t="s">
        <v>46</v>
      </c>
      <c r="H5632" s="55" t="s">
        <v>65</v>
      </c>
      <c r="I5632" s="55" t="s">
        <v>42</v>
      </c>
      <c r="J5632" s="60">
        <v>28</v>
      </c>
      <c r="K5632" s="60">
        <f t="shared" si="156"/>
        <v>56</v>
      </c>
      <c r="L5632" s="60">
        <v>0</v>
      </c>
      <c r="M5632" s="55" t="s">
        <v>43</v>
      </c>
      <c r="N5632" s="60">
        <f t="shared" si="166"/>
        <v>56</v>
      </c>
      <c r="O5632" s="74">
        <v>46096</v>
      </c>
      <c r="P5632" s="133">
        <v>29732</v>
      </c>
      <c r="Q5632" s="75"/>
      <c r="R5632" t="str">
        <f t="shared" si="165"/>
        <v>Mar/26</v>
      </c>
      <c r="S5632" s="75"/>
      <c r="T5632" s="75"/>
      <c r="U5632" s="75"/>
      <c r="V5632" s="75"/>
      <c r="W5632" s="75"/>
      <c r="X5632" s="75"/>
      <c r="Y5632" s="75"/>
      <c r="Z5632" s="75"/>
      <c r="AA5632" s="75"/>
      <c r="AB5632" s="75"/>
      <c r="AC5632" s="75"/>
      <c r="AD5632" s="75"/>
      <c r="AE5632" s="75"/>
      <c r="AF5632" s="75"/>
      <c r="AG5632" s="75"/>
    </row>
    <row r="5633" spans="1:33" ht="15.75" customHeight="1">
      <c r="A5633" s="75"/>
      <c r="B5633" s="54">
        <v>46086</v>
      </c>
      <c r="C5633" s="55" t="s">
        <v>132</v>
      </c>
      <c r="D5633" s="55">
        <v>2026</v>
      </c>
      <c r="E5633" s="55">
        <v>2</v>
      </c>
      <c r="F5633" s="55" t="s">
        <v>1418</v>
      </c>
      <c r="G5633" s="55" t="s">
        <v>46</v>
      </c>
      <c r="H5633" s="55" t="s">
        <v>65</v>
      </c>
      <c r="I5633" s="55" t="s">
        <v>42</v>
      </c>
      <c r="J5633" s="60">
        <v>30</v>
      </c>
      <c r="K5633" s="60">
        <f t="shared" si="156"/>
        <v>60</v>
      </c>
      <c r="L5633" s="60">
        <v>0</v>
      </c>
      <c r="M5633" s="55" t="s">
        <v>43</v>
      </c>
      <c r="N5633" s="60">
        <f t="shared" si="166"/>
        <v>60</v>
      </c>
      <c r="O5633" s="74">
        <v>46096</v>
      </c>
      <c r="P5633" s="133">
        <v>29732</v>
      </c>
      <c r="Q5633" s="75"/>
      <c r="R5633" t="str">
        <f t="shared" si="165"/>
        <v>Mar/26</v>
      </c>
      <c r="S5633" s="75"/>
      <c r="T5633" s="75"/>
      <c r="U5633" s="75"/>
      <c r="V5633" s="75"/>
      <c r="W5633" s="75"/>
      <c r="X5633" s="75"/>
      <c r="Y5633" s="75"/>
      <c r="Z5633" s="75"/>
      <c r="AA5633" s="75"/>
      <c r="AB5633" s="75"/>
      <c r="AC5633" s="75"/>
      <c r="AD5633" s="75"/>
      <c r="AE5633" s="75"/>
      <c r="AF5633" s="75"/>
      <c r="AG5633" s="75"/>
    </row>
    <row r="5634" spans="1:33" ht="15.75" customHeight="1">
      <c r="A5634" s="75"/>
      <c r="B5634" s="54">
        <v>46087</v>
      </c>
      <c r="C5634" s="55" t="s">
        <v>132</v>
      </c>
      <c r="D5634" s="55">
        <v>2026</v>
      </c>
      <c r="E5634" s="55">
        <v>6</v>
      </c>
      <c r="F5634" s="55" t="s">
        <v>539</v>
      </c>
      <c r="G5634" s="55" t="s">
        <v>53</v>
      </c>
      <c r="H5634" s="55" t="s">
        <v>1383</v>
      </c>
      <c r="I5634" s="55" t="s">
        <v>42</v>
      </c>
      <c r="J5634" s="60">
        <v>9.3000000000000007</v>
      </c>
      <c r="K5634" s="60">
        <f t="shared" si="156"/>
        <v>55.800000000000004</v>
      </c>
      <c r="L5634" s="60">
        <v>0</v>
      </c>
      <c r="M5634" s="55" t="s">
        <v>51</v>
      </c>
      <c r="N5634" s="60">
        <f t="shared" si="166"/>
        <v>55.800000000000004</v>
      </c>
      <c r="O5634" s="74">
        <v>46090</v>
      </c>
      <c r="P5634" s="133">
        <v>1441968</v>
      </c>
      <c r="Q5634" s="75"/>
      <c r="R5634" t="str">
        <f t="shared" si="165"/>
        <v>Mar/26</v>
      </c>
      <c r="S5634" s="75"/>
      <c r="T5634" s="75"/>
      <c r="U5634" s="75"/>
      <c r="V5634" s="75"/>
      <c r="W5634" s="75"/>
      <c r="X5634" s="75"/>
      <c r="Y5634" s="75"/>
      <c r="Z5634" s="75"/>
      <c r="AA5634" s="75"/>
      <c r="AB5634" s="75"/>
      <c r="AC5634" s="75"/>
      <c r="AD5634" s="75"/>
      <c r="AE5634" s="75"/>
      <c r="AF5634" s="75"/>
      <c r="AG5634" s="75"/>
    </row>
    <row r="5635" spans="1:33" ht="15.75" customHeight="1">
      <c r="A5635" s="75"/>
      <c r="B5635" s="54">
        <v>46087</v>
      </c>
      <c r="C5635" s="55" t="s">
        <v>132</v>
      </c>
      <c r="D5635" s="55">
        <v>2026</v>
      </c>
      <c r="E5635" s="55">
        <v>1</v>
      </c>
      <c r="F5635" s="55" t="s">
        <v>1181</v>
      </c>
      <c r="G5635" s="55" t="s">
        <v>53</v>
      </c>
      <c r="H5635" s="55" t="s">
        <v>1383</v>
      </c>
      <c r="I5635" s="55" t="s">
        <v>42</v>
      </c>
      <c r="J5635" s="60">
        <v>6.04</v>
      </c>
      <c r="K5635" s="60">
        <f t="shared" si="156"/>
        <v>6.04</v>
      </c>
      <c r="L5635" s="60">
        <v>0</v>
      </c>
      <c r="M5635" s="55" t="s">
        <v>51</v>
      </c>
      <c r="N5635" s="60">
        <f t="shared" si="166"/>
        <v>6.04</v>
      </c>
      <c r="O5635" s="74">
        <v>46090</v>
      </c>
      <c r="P5635" s="133">
        <v>1441968</v>
      </c>
      <c r="Q5635" s="75"/>
      <c r="R5635" t="str">
        <f t="shared" ref="R5635:R5698" si="167">IF(B5635="","",PROPER(TEXT(B5635,"mmm/aa")))</f>
        <v>Mar/26</v>
      </c>
      <c r="S5635" s="75"/>
      <c r="T5635" s="75"/>
      <c r="U5635" s="75"/>
      <c r="V5635" s="75"/>
      <c r="W5635" s="75"/>
      <c r="X5635" s="75"/>
      <c r="Y5635" s="75"/>
      <c r="Z5635" s="75"/>
      <c r="AA5635" s="75"/>
      <c r="AB5635" s="75"/>
      <c r="AC5635" s="75"/>
      <c r="AD5635" s="75"/>
      <c r="AE5635" s="75"/>
      <c r="AF5635" s="75"/>
      <c r="AG5635" s="75"/>
    </row>
    <row r="5636" spans="1:33" ht="15.75" customHeight="1">
      <c r="A5636" s="75"/>
      <c r="B5636" s="54">
        <v>46087</v>
      </c>
      <c r="C5636" s="55" t="s">
        <v>132</v>
      </c>
      <c r="D5636" s="55">
        <v>2026</v>
      </c>
      <c r="E5636" s="55">
        <v>1</v>
      </c>
      <c r="F5636" s="55" t="s">
        <v>1421</v>
      </c>
      <c r="G5636" s="55" t="s">
        <v>46</v>
      </c>
      <c r="H5636" s="55" t="s">
        <v>1383</v>
      </c>
      <c r="I5636" s="55" t="s">
        <v>42</v>
      </c>
      <c r="J5636" s="60">
        <v>8.1</v>
      </c>
      <c r="K5636" s="60">
        <f t="shared" si="156"/>
        <v>8.1</v>
      </c>
      <c r="L5636" s="60">
        <v>0</v>
      </c>
      <c r="M5636" s="55" t="s">
        <v>51</v>
      </c>
      <c r="N5636" s="60">
        <f t="shared" si="166"/>
        <v>8.1</v>
      </c>
      <c r="O5636" s="74">
        <v>46090</v>
      </c>
      <c r="P5636" s="133">
        <v>1441968</v>
      </c>
      <c r="Q5636" s="75"/>
      <c r="R5636" t="str">
        <f t="shared" si="167"/>
        <v>Mar/26</v>
      </c>
      <c r="S5636" s="75"/>
      <c r="T5636" s="75"/>
      <c r="U5636" s="75"/>
      <c r="V5636" s="75"/>
      <c r="W5636" s="75"/>
      <c r="X5636" s="75"/>
      <c r="Y5636" s="75"/>
      <c r="Z5636" s="75"/>
      <c r="AA5636" s="75"/>
      <c r="AB5636" s="75"/>
      <c r="AC5636" s="75"/>
      <c r="AD5636" s="75"/>
      <c r="AE5636" s="75"/>
      <c r="AF5636" s="75"/>
      <c r="AG5636" s="75"/>
    </row>
    <row r="5637" spans="1:33" ht="15.75" customHeight="1">
      <c r="A5637" s="75"/>
      <c r="B5637" s="54">
        <v>46087</v>
      </c>
      <c r="C5637" s="55" t="s">
        <v>132</v>
      </c>
      <c r="D5637" s="55">
        <v>2026</v>
      </c>
      <c r="E5637" s="55">
        <v>8</v>
      </c>
      <c r="F5637" s="55" t="s">
        <v>642</v>
      </c>
      <c r="G5637" s="55" t="s">
        <v>46</v>
      </c>
      <c r="H5637" s="55" t="s">
        <v>1383</v>
      </c>
      <c r="I5637" s="55" t="s">
        <v>42</v>
      </c>
      <c r="J5637" s="60">
        <v>62.13</v>
      </c>
      <c r="K5637" s="60">
        <f t="shared" si="156"/>
        <v>497.04</v>
      </c>
      <c r="L5637" s="60">
        <v>0</v>
      </c>
      <c r="M5637" s="55" t="s">
        <v>51</v>
      </c>
      <c r="N5637" s="60">
        <f t="shared" si="166"/>
        <v>497.04</v>
      </c>
      <c r="O5637" s="74">
        <v>46090</v>
      </c>
      <c r="P5637" s="133">
        <v>1441968</v>
      </c>
      <c r="Q5637" s="75"/>
      <c r="R5637" t="str">
        <f t="shared" si="167"/>
        <v>Mar/26</v>
      </c>
      <c r="S5637" s="75"/>
      <c r="T5637" s="75"/>
      <c r="U5637" s="75"/>
      <c r="V5637" s="75"/>
      <c r="W5637" s="75"/>
      <c r="X5637" s="75"/>
      <c r="Y5637" s="75"/>
      <c r="Z5637" s="75"/>
      <c r="AA5637" s="75"/>
      <c r="AB5637" s="75"/>
      <c r="AC5637" s="75"/>
      <c r="AD5637" s="75"/>
      <c r="AE5637" s="75"/>
      <c r="AF5637" s="75"/>
      <c r="AG5637" s="75"/>
    </row>
    <row r="5638" spans="1:33" ht="15.75" customHeight="1">
      <c r="A5638" s="75"/>
      <c r="B5638" s="54">
        <v>46087</v>
      </c>
      <c r="C5638" s="55" t="s">
        <v>132</v>
      </c>
      <c r="D5638" s="55">
        <v>2026</v>
      </c>
      <c r="E5638" s="55">
        <v>1</v>
      </c>
      <c r="F5638" s="55" t="s">
        <v>1306</v>
      </c>
      <c r="G5638" s="55" t="s">
        <v>53</v>
      </c>
      <c r="H5638" s="55" t="s">
        <v>1383</v>
      </c>
      <c r="I5638" s="55" t="s">
        <v>42</v>
      </c>
      <c r="J5638" s="60">
        <v>71.819999999999993</v>
      </c>
      <c r="K5638" s="60">
        <f t="shared" si="156"/>
        <v>71.819999999999993</v>
      </c>
      <c r="L5638" s="60">
        <v>0</v>
      </c>
      <c r="M5638" s="55" t="s">
        <v>51</v>
      </c>
      <c r="N5638" s="60">
        <f t="shared" si="166"/>
        <v>71.819999999999993</v>
      </c>
      <c r="O5638" s="74">
        <v>46090</v>
      </c>
      <c r="P5638" s="133">
        <v>1441968</v>
      </c>
      <c r="Q5638" s="75"/>
      <c r="R5638" t="str">
        <f t="shared" si="167"/>
        <v>Mar/26</v>
      </c>
      <c r="S5638" s="75"/>
      <c r="T5638" s="75"/>
      <c r="U5638" s="75"/>
      <c r="V5638" s="75"/>
      <c r="W5638" s="75"/>
      <c r="X5638" s="75"/>
      <c r="Y5638" s="75"/>
      <c r="Z5638" s="75"/>
      <c r="AA5638" s="75"/>
      <c r="AB5638" s="75"/>
      <c r="AC5638" s="75"/>
      <c r="AD5638" s="75"/>
      <c r="AE5638" s="75"/>
      <c r="AF5638" s="75"/>
      <c r="AG5638" s="75"/>
    </row>
    <row r="5639" spans="1:33" ht="15.75" customHeight="1">
      <c r="A5639" s="75"/>
      <c r="B5639" s="54">
        <v>46087</v>
      </c>
      <c r="C5639" s="55" t="s">
        <v>132</v>
      </c>
      <c r="D5639" s="55">
        <v>2026</v>
      </c>
      <c r="E5639" s="55">
        <v>1</v>
      </c>
      <c r="F5639" s="55" t="s">
        <v>1203</v>
      </c>
      <c r="G5639" s="55" t="s">
        <v>53</v>
      </c>
      <c r="H5639" s="55" t="s">
        <v>1383</v>
      </c>
      <c r="I5639" s="55" t="s">
        <v>42</v>
      </c>
      <c r="J5639" s="60">
        <v>67.849999999999994</v>
      </c>
      <c r="K5639" s="60">
        <f t="shared" si="156"/>
        <v>67.849999999999994</v>
      </c>
      <c r="L5639" s="60">
        <v>0</v>
      </c>
      <c r="M5639" s="55" t="s">
        <v>51</v>
      </c>
      <c r="N5639" s="60">
        <f t="shared" si="166"/>
        <v>67.849999999999994</v>
      </c>
      <c r="O5639" s="74">
        <v>46090</v>
      </c>
      <c r="P5639" s="133">
        <v>1441968</v>
      </c>
      <c r="Q5639" s="75"/>
      <c r="R5639" t="str">
        <f t="shared" si="167"/>
        <v>Mar/26</v>
      </c>
      <c r="S5639" s="75"/>
      <c r="T5639" s="75"/>
      <c r="U5639" s="75"/>
      <c r="V5639" s="75"/>
      <c r="W5639" s="75"/>
      <c r="X5639" s="75"/>
      <c r="Y5639" s="75"/>
      <c r="Z5639" s="75"/>
      <c r="AA5639" s="75"/>
      <c r="AB5639" s="75"/>
      <c r="AC5639" s="75"/>
      <c r="AD5639" s="75"/>
      <c r="AE5639" s="75"/>
      <c r="AF5639" s="75"/>
      <c r="AG5639" s="75"/>
    </row>
    <row r="5640" spans="1:33" ht="15.75" customHeight="1">
      <c r="A5640" s="75"/>
      <c r="B5640" s="54">
        <v>46087</v>
      </c>
      <c r="C5640" s="55" t="s">
        <v>132</v>
      </c>
      <c r="D5640" s="55">
        <v>2026</v>
      </c>
      <c r="E5640" s="55">
        <v>1</v>
      </c>
      <c r="F5640" s="55" t="s">
        <v>1202</v>
      </c>
      <c r="G5640" s="55" t="s">
        <v>53</v>
      </c>
      <c r="H5640" s="55" t="s">
        <v>1383</v>
      </c>
      <c r="I5640" s="55" t="s">
        <v>42</v>
      </c>
      <c r="J5640" s="60">
        <v>67.849999999999994</v>
      </c>
      <c r="K5640" s="60">
        <f t="shared" si="156"/>
        <v>67.849999999999994</v>
      </c>
      <c r="L5640" s="60">
        <v>0</v>
      </c>
      <c r="M5640" s="55" t="s">
        <v>51</v>
      </c>
      <c r="N5640" s="60">
        <f t="shared" si="166"/>
        <v>67.849999999999994</v>
      </c>
      <c r="O5640" s="74">
        <v>46090</v>
      </c>
      <c r="P5640" s="133">
        <v>1441968</v>
      </c>
      <c r="Q5640" s="75"/>
      <c r="R5640" t="str">
        <f t="shared" si="167"/>
        <v>Mar/26</v>
      </c>
      <c r="S5640" s="75"/>
      <c r="T5640" s="75"/>
      <c r="U5640" s="75"/>
      <c r="V5640" s="75"/>
      <c r="W5640" s="75"/>
      <c r="X5640" s="75"/>
      <c r="Y5640" s="75"/>
      <c r="Z5640" s="75"/>
      <c r="AA5640" s="75"/>
      <c r="AB5640" s="75"/>
      <c r="AC5640" s="75"/>
      <c r="AD5640" s="75"/>
      <c r="AE5640" s="75"/>
      <c r="AF5640" s="75"/>
      <c r="AG5640" s="75"/>
    </row>
    <row r="5641" spans="1:33" ht="15.75" customHeight="1">
      <c r="A5641" s="75"/>
      <c r="B5641" s="54">
        <v>46087</v>
      </c>
      <c r="C5641" s="55" t="s">
        <v>132</v>
      </c>
      <c r="D5641" s="55">
        <v>2026</v>
      </c>
      <c r="E5641" s="55">
        <v>6</v>
      </c>
      <c r="F5641" s="55" t="s">
        <v>247</v>
      </c>
      <c r="G5641" s="55" t="s">
        <v>53</v>
      </c>
      <c r="H5641" s="55" t="s">
        <v>1383</v>
      </c>
      <c r="I5641" s="55" t="s">
        <v>42</v>
      </c>
      <c r="J5641" s="60">
        <v>37.96</v>
      </c>
      <c r="K5641" s="60">
        <f t="shared" si="156"/>
        <v>227.76</v>
      </c>
      <c r="L5641" s="60">
        <v>0</v>
      </c>
      <c r="M5641" s="55" t="s">
        <v>51</v>
      </c>
      <c r="N5641" s="60">
        <f t="shared" si="166"/>
        <v>227.76</v>
      </c>
      <c r="O5641" s="74">
        <v>46090</v>
      </c>
      <c r="P5641" s="133">
        <v>1441968</v>
      </c>
      <c r="Q5641" s="75"/>
      <c r="R5641" t="str">
        <f t="shared" si="167"/>
        <v>Mar/26</v>
      </c>
      <c r="S5641" s="75"/>
      <c r="T5641" s="75"/>
      <c r="U5641" s="75"/>
      <c r="V5641" s="75"/>
      <c r="W5641" s="75"/>
      <c r="X5641" s="75"/>
      <c r="Y5641" s="75"/>
      <c r="Z5641" s="75"/>
      <c r="AA5641" s="75"/>
      <c r="AB5641" s="75"/>
      <c r="AC5641" s="75"/>
      <c r="AD5641" s="75"/>
      <c r="AE5641" s="75"/>
      <c r="AF5641" s="75"/>
      <c r="AG5641" s="75"/>
    </row>
    <row r="5642" spans="1:33" ht="15.75" customHeight="1">
      <c r="A5642" s="75"/>
      <c r="B5642" s="54">
        <v>46087</v>
      </c>
      <c r="C5642" s="55" t="s">
        <v>132</v>
      </c>
      <c r="D5642" s="55">
        <v>2026</v>
      </c>
      <c r="E5642" s="55">
        <v>1</v>
      </c>
      <c r="F5642" s="55" t="s">
        <v>1422</v>
      </c>
      <c r="G5642" s="55" t="s">
        <v>53</v>
      </c>
      <c r="H5642" s="55" t="s">
        <v>1383</v>
      </c>
      <c r="I5642" s="55" t="s">
        <v>42</v>
      </c>
      <c r="J5642" s="60">
        <v>30.09</v>
      </c>
      <c r="K5642" s="60">
        <f t="shared" si="156"/>
        <v>30.09</v>
      </c>
      <c r="L5642" s="60">
        <v>0</v>
      </c>
      <c r="M5642" s="55" t="s">
        <v>51</v>
      </c>
      <c r="N5642" s="60">
        <f t="shared" si="166"/>
        <v>30.09</v>
      </c>
      <c r="O5642" s="74">
        <v>46090</v>
      </c>
      <c r="P5642" s="133">
        <v>1441968</v>
      </c>
      <c r="Q5642" s="75"/>
      <c r="R5642" t="str">
        <f t="shared" si="167"/>
        <v>Mar/26</v>
      </c>
      <c r="S5642" s="75"/>
      <c r="T5642" s="75"/>
      <c r="U5642" s="75"/>
      <c r="V5642" s="75"/>
      <c r="W5642" s="75"/>
      <c r="X5642" s="75"/>
      <c r="Y5642" s="75"/>
      <c r="Z5642" s="75"/>
      <c r="AA5642" s="75"/>
      <c r="AB5642" s="75"/>
      <c r="AC5642" s="75"/>
      <c r="AD5642" s="75"/>
      <c r="AE5642" s="75"/>
      <c r="AF5642" s="75"/>
      <c r="AG5642" s="75"/>
    </row>
    <row r="5643" spans="1:33" ht="15.75" customHeight="1">
      <c r="A5643" s="75"/>
      <c r="B5643" s="54">
        <v>46087</v>
      </c>
      <c r="C5643" s="55" t="s">
        <v>132</v>
      </c>
      <c r="D5643" s="55">
        <v>2026</v>
      </c>
      <c r="E5643" s="55">
        <v>2</v>
      </c>
      <c r="F5643" s="55" t="s">
        <v>1007</v>
      </c>
      <c r="G5643" s="55" t="s">
        <v>53</v>
      </c>
      <c r="H5643" s="55" t="s">
        <v>1383</v>
      </c>
      <c r="I5643" s="55" t="s">
        <v>42</v>
      </c>
      <c r="J5643" s="60">
        <v>31.96</v>
      </c>
      <c r="K5643" s="60">
        <f t="shared" si="156"/>
        <v>63.92</v>
      </c>
      <c r="L5643" s="60">
        <v>0</v>
      </c>
      <c r="M5643" s="55" t="s">
        <v>51</v>
      </c>
      <c r="N5643" s="60">
        <f t="shared" si="166"/>
        <v>63.92</v>
      </c>
      <c r="O5643" s="74">
        <v>46090</v>
      </c>
      <c r="P5643" s="133">
        <v>1441968</v>
      </c>
      <c r="Q5643" s="75"/>
      <c r="R5643" t="str">
        <f t="shared" si="167"/>
        <v>Mar/26</v>
      </c>
      <c r="S5643" s="75"/>
      <c r="T5643" s="75"/>
      <c r="U5643" s="75"/>
      <c r="V5643" s="75"/>
      <c r="W5643" s="75"/>
      <c r="X5643" s="75"/>
      <c r="Y5643" s="75"/>
      <c r="Z5643" s="75"/>
      <c r="AA5643" s="75"/>
      <c r="AB5643" s="75"/>
      <c r="AC5643" s="75"/>
      <c r="AD5643" s="75"/>
      <c r="AE5643" s="75"/>
      <c r="AF5643" s="75"/>
      <c r="AG5643" s="75"/>
    </row>
    <row r="5644" spans="1:33" ht="15.75" customHeight="1">
      <c r="A5644" s="75"/>
      <c r="B5644" s="54">
        <v>46087</v>
      </c>
      <c r="C5644" s="55" t="s">
        <v>132</v>
      </c>
      <c r="D5644" s="55">
        <v>2026</v>
      </c>
      <c r="E5644" s="55">
        <v>2</v>
      </c>
      <c r="F5644" s="55" t="s">
        <v>720</v>
      </c>
      <c r="G5644" s="55" t="s">
        <v>53</v>
      </c>
      <c r="H5644" s="55" t="s">
        <v>1383</v>
      </c>
      <c r="I5644" s="55" t="s">
        <v>42</v>
      </c>
      <c r="J5644" s="60">
        <v>9.2100000000000009</v>
      </c>
      <c r="K5644" s="60">
        <f t="shared" si="156"/>
        <v>18.420000000000002</v>
      </c>
      <c r="L5644" s="60">
        <v>0</v>
      </c>
      <c r="M5644" s="55" t="s">
        <v>51</v>
      </c>
      <c r="N5644" s="60">
        <f t="shared" si="166"/>
        <v>18.420000000000002</v>
      </c>
      <c r="O5644" s="74">
        <v>46090</v>
      </c>
      <c r="P5644" s="133">
        <v>1441968</v>
      </c>
      <c r="Q5644" s="75"/>
      <c r="R5644" t="str">
        <f t="shared" si="167"/>
        <v>Mar/26</v>
      </c>
      <c r="S5644" s="75"/>
      <c r="T5644" s="75"/>
      <c r="U5644" s="75"/>
      <c r="V5644" s="75"/>
      <c r="W5644" s="75"/>
      <c r="X5644" s="75"/>
      <c r="Y5644" s="75"/>
      <c r="Z5644" s="75"/>
      <c r="AA5644" s="75"/>
      <c r="AB5644" s="75"/>
      <c r="AC5644" s="75"/>
      <c r="AD5644" s="75"/>
      <c r="AE5644" s="75"/>
      <c r="AF5644" s="75"/>
      <c r="AG5644" s="75"/>
    </row>
    <row r="5645" spans="1:33" ht="15.75" customHeight="1">
      <c r="A5645" s="75"/>
      <c r="B5645" s="54">
        <v>46087</v>
      </c>
      <c r="C5645" s="55" t="s">
        <v>132</v>
      </c>
      <c r="D5645" s="55">
        <v>2026</v>
      </c>
      <c r="E5645" s="55">
        <v>1</v>
      </c>
      <c r="F5645" s="55" t="s">
        <v>1423</v>
      </c>
      <c r="G5645" s="55" t="s">
        <v>53</v>
      </c>
      <c r="H5645" s="55" t="s">
        <v>1383</v>
      </c>
      <c r="I5645" s="55" t="s">
        <v>42</v>
      </c>
      <c r="J5645" s="60">
        <v>11.42</v>
      </c>
      <c r="K5645" s="60">
        <f t="shared" si="156"/>
        <v>11.42</v>
      </c>
      <c r="L5645" s="60">
        <v>0</v>
      </c>
      <c r="M5645" s="55" t="s">
        <v>51</v>
      </c>
      <c r="N5645" s="60">
        <f t="shared" si="166"/>
        <v>11.42</v>
      </c>
      <c r="O5645" s="74">
        <v>46090</v>
      </c>
      <c r="P5645" s="133">
        <v>1441968</v>
      </c>
      <c r="Q5645" s="75"/>
      <c r="R5645" t="str">
        <f t="shared" si="167"/>
        <v>Mar/26</v>
      </c>
      <c r="S5645" s="75"/>
      <c r="T5645" s="75"/>
      <c r="U5645" s="75"/>
      <c r="V5645" s="75"/>
      <c r="W5645" s="75"/>
      <c r="X5645" s="75"/>
      <c r="Y5645" s="75"/>
      <c r="Z5645" s="75"/>
      <c r="AA5645" s="75"/>
      <c r="AB5645" s="75"/>
      <c r="AC5645" s="75"/>
      <c r="AD5645" s="75"/>
      <c r="AE5645" s="75"/>
      <c r="AF5645" s="75"/>
      <c r="AG5645" s="75"/>
    </row>
    <row r="5646" spans="1:33" ht="15.75" customHeight="1">
      <c r="A5646" s="75"/>
      <c r="B5646" s="54">
        <v>46087</v>
      </c>
      <c r="C5646" s="55" t="s">
        <v>132</v>
      </c>
      <c r="D5646" s="55">
        <v>2026</v>
      </c>
      <c r="E5646" s="55">
        <v>6.72</v>
      </c>
      <c r="F5646" s="55" t="s">
        <v>488</v>
      </c>
      <c r="G5646" s="55" t="s">
        <v>46</v>
      </c>
      <c r="H5646" s="55" t="s">
        <v>823</v>
      </c>
      <c r="I5646" s="55" t="s">
        <v>42</v>
      </c>
      <c r="J5646" s="60">
        <v>35.230699999999999</v>
      </c>
      <c r="K5646" s="60">
        <f t="shared" si="156"/>
        <v>236.75030399999997</v>
      </c>
      <c r="L5646" s="60">
        <v>0</v>
      </c>
      <c r="M5646" s="55" t="s">
        <v>51</v>
      </c>
      <c r="N5646" s="60">
        <f t="shared" si="166"/>
        <v>236.75030399999997</v>
      </c>
      <c r="O5646" s="74">
        <v>46093</v>
      </c>
      <c r="P5646" s="133">
        <v>2839445</v>
      </c>
      <c r="Q5646" s="75"/>
      <c r="R5646" t="str">
        <f t="shared" si="167"/>
        <v>Mar/26</v>
      </c>
      <c r="S5646" s="75"/>
      <c r="T5646" s="75"/>
      <c r="U5646" s="75"/>
      <c r="V5646" s="75"/>
      <c r="W5646" s="75"/>
      <c r="X5646" s="75"/>
      <c r="Y5646" s="75"/>
      <c r="Z5646" s="75"/>
      <c r="AA5646" s="75"/>
      <c r="AB5646" s="75"/>
      <c r="AC5646" s="75"/>
      <c r="AD5646" s="75"/>
      <c r="AE5646" s="75"/>
      <c r="AF5646" s="75"/>
      <c r="AG5646" s="75"/>
    </row>
    <row r="5647" spans="1:33" ht="15.75" customHeight="1">
      <c r="A5647" s="75"/>
      <c r="B5647" s="54">
        <v>46087</v>
      </c>
      <c r="C5647" s="55" t="s">
        <v>132</v>
      </c>
      <c r="D5647" s="55">
        <v>2026</v>
      </c>
      <c r="E5647" s="55">
        <v>5.46</v>
      </c>
      <c r="F5647" s="55" t="s">
        <v>197</v>
      </c>
      <c r="G5647" s="55" t="s">
        <v>46</v>
      </c>
      <c r="H5647" s="55" t="s">
        <v>823</v>
      </c>
      <c r="I5647" s="55" t="s">
        <v>42</v>
      </c>
      <c r="J5647" s="60">
        <v>39.42</v>
      </c>
      <c r="K5647" s="60">
        <f t="shared" si="156"/>
        <v>215.23320000000001</v>
      </c>
      <c r="L5647" s="60">
        <v>0</v>
      </c>
      <c r="M5647" s="55" t="s">
        <v>51</v>
      </c>
      <c r="N5647" s="60">
        <f t="shared" si="166"/>
        <v>215.23320000000001</v>
      </c>
      <c r="O5647" s="74">
        <v>46093</v>
      </c>
      <c r="P5647" s="133">
        <v>2839445</v>
      </c>
      <c r="Q5647" s="75"/>
      <c r="R5647" t="str">
        <f t="shared" si="167"/>
        <v>Mar/26</v>
      </c>
      <c r="S5647" s="75"/>
      <c r="T5647" s="75"/>
      <c r="U5647" s="75"/>
      <c r="V5647" s="75"/>
      <c r="W5647" s="75"/>
      <c r="X5647" s="75"/>
      <c r="Y5647" s="75"/>
      <c r="Z5647" s="75"/>
      <c r="AA5647" s="75"/>
      <c r="AB5647" s="75"/>
      <c r="AC5647" s="75"/>
      <c r="AD5647" s="75"/>
      <c r="AE5647" s="75"/>
      <c r="AF5647" s="75"/>
      <c r="AG5647" s="75"/>
    </row>
    <row r="5648" spans="1:33" ht="15.75" customHeight="1">
      <c r="A5648" s="75"/>
      <c r="B5648" s="54">
        <v>46087</v>
      </c>
      <c r="C5648" s="55" t="s">
        <v>132</v>
      </c>
      <c r="D5648" s="55">
        <v>2026</v>
      </c>
      <c r="E5648" s="55">
        <v>1</v>
      </c>
      <c r="F5648" s="55" t="s">
        <v>1424</v>
      </c>
      <c r="G5648" s="55" t="s">
        <v>61</v>
      </c>
      <c r="H5648" s="55" t="s">
        <v>342</v>
      </c>
      <c r="I5648" s="55" t="s">
        <v>42</v>
      </c>
      <c r="J5648" s="60">
        <v>419.14</v>
      </c>
      <c r="K5648" s="60">
        <f t="shared" si="156"/>
        <v>419.14</v>
      </c>
      <c r="L5648" s="60">
        <v>0</v>
      </c>
      <c r="M5648" s="55" t="s">
        <v>43</v>
      </c>
      <c r="N5648" s="60">
        <f t="shared" si="166"/>
        <v>419.14</v>
      </c>
      <c r="O5648" s="74">
        <v>46087</v>
      </c>
      <c r="P5648" s="133">
        <v>0</v>
      </c>
      <c r="Q5648" s="75"/>
      <c r="R5648" t="str">
        <f t="shared" si="167"/>
        <v>Mar/26</v>
      </c>
      <c r="S5648" s="75"/>
      <c r="T5648" s="75"/>
      <c r="U5648" s="75"/>
      <c r="V5648" s="75"/>
      <c r="W5648" s="75"/>
      <c r="X5648" s="75"/>
      <c r="Y5648" s="75"/>
      <c r="Z5648" s="75"/>
      <c r="AA5648" s="75"/>
      <c r="AB5648" s="75"/>
      <c r="AC5648" s="75"/>
      <c r="AD5648" s="75"/>
      <c r="AE5648" s="75"/>
      <c r="AF5648" s="75"/>
      <c r="AG5648" s="75"/>
    </row>
    <row r="5649" spans="1:33" ht="15.75" customHeight="1">
      <c r="A5649" s="75"/>
      <c r="B5649" s="54">
        <v>46087</v>
      </c>
      <c r="C5649" s="55" t="s">
        <v>132</v>
      </c>
      <c r="D5649" s="55">
        <v>2026</v>
      </c>
      <c r="E5649" s="55">
        <v>1</v>
      </c>
      <c r="F5649" s="55" t="s">
        <v>1425</v>
      </c>
      <c r="G5649" s="55" t="s">
        <v>61</v>
      </c>
      <c r="H5649" s="55" t="s">
        <v>342</v>
      </c>
      <c r="I5649" s="55" t="s">
        <v>42</v>
      </c>
      <c r="J5649" s="60">
        <v>1101.72</v>
      </c>
      <c r="K5649" s="60">
        <f t="shared" si="156"/>
        <v>1101.72</v>
      </c>
      <c r="L5649" s="60">
        <v>0</v>
      </c>
      <c r="M5649" s="55" t="s">
        <v>43</v>
      </c>
      <c r="N5649" s="60">
        <f t="shared" si="166"/>
        <v>1101.72</v>
      </c>
      <c r="O5649" s="74">
        <v>46087</v>
      </c>
      <c r="P5649" s="133">
        <v>0</v>
      </c>
      <c r="Q5649" s="75"/>
      <c r="R5649" t="str">
        <f t="shared" si="167"/>
        <v>Mar/26</v>
      </c>
      <c r="S5649" s="75"/>
      <c r="T5649" s="75"/>
      <c r="U5649" s="75"/>
      <c r="V5649" s="75"/>
      <c r="W5649" s="75"/>
      <c r="X5649" s="75"/>
      <c r="Y5649" s="75"/>
      <c r="Z5649" s="75"/>
      <c r="AA5649" s="75"/>
      <c r="AB5649" s="75"/>
      <c r="AC5649" s="75"/>
      <c r="AD5649" s="75"/>
      <c r="AE5649" s="75"/>
      <c r="AF5649" s="75"/>
      <c r="AG5649" s="75"/>
    </row>
    <row r="5650" spans="1:33" ht="15.75" customHeight="1">
      <c r="A5650" s="75"/>
      <c r="B5650" s="54">
        <v>46087</v>
      </c>
      <c r="C5650" s="55" t="s">
        <v>132</v>
      </c>
      <c r="D5650" s="55">
        <v>2026</v>
      </c>
      <c r="E5650" s="55">
        <v>1</v>
      </c>
      <c r="F5650" s="55" t="s">
        <v>1426</v>
      </c>
      <c r="G5650" s="55" t="s">
        <v>61</v>
      </c>
      <c r="H5650" s="55" t="s">
        <v>1427</v>
      </c>
      <c r="I5650" s="55" t="s">
        <v>42</v>
      </c>
      <c r="J5650" s="60">
        <v>300</v>
      </c>
      <c r="K5650" s="60">
        <f t="shared" si="156"/>
        <v>300</v>
      </c>
      <c r="L5650" s="60">
        <v>0</v>
      </c>
      <c r="M5650" s="55" t="s">
        <v>43</v>
      </c>
      <c r="N5650" s="60">
        <f t="shared" si="166"/>
        <v>300</v>
      </c>
      <c r="O5650" s="74">
        <v>46087</v>
      </c>
      <c r="P5650" s="133">
        <v>0</v>
      </c>
      <c r="Q5650" s="75"/>
      <c r="R5650" t="str">
        <f t="shared" si="167"/>
        <v>Mar/26</v>
      </c>
      <c r="S5650" s="75"/>
      <c r="T5650" s="75"/>
      <c r="U5650" s="75"/>
      <c r="V5650" s="75"/>
      <c r="W5650" s="75"/>
      <c r="X5650" s="75"/>
      <c r="Y5650" s="75"/>
      <c r="Z5650" s="75"/>
      <c r="AA5650" s="75"/>
      <c r="AB5650" s="75"/>
      <c r="AC5650" s="75"/>
      <c r="AD5650" s="75"/>
      <c r="AE5650" s="75"/>
      <c r="AF5650" s="75"/>
      <c r="AG5650" s="75"/>
    </row>
    <row r="5651" spans="1:33" ht="15.75" customHeight="1">
      <c r="A5651" s="75"/>
      <c r="B5651" s="54">
        <v>46087</v>
      </c>
      <c r="C5651" s="55" t="s">
        <v>132</v>
      </c>
      <c r="D5651" s="55">
        <v>2026</v>
      </c>
      <c r="E5651" s="55">
        <v>5</v>
      </c>
      <c r="F5651" s="55" t="s">
        <v>64</v>
      </c>
      <c r="G5651" s="55" t="s">
        <v>46</v>
      </c>
      <c r="H5651" s="55" t="s">
        <v>65</v>
      </c>
      <c r="I5651" s="55" t="s">
        <v>42</v>
      </c>
      <c r="J5651" s="60">
        <v>33</v>
      </c>
      <c r="K5651" s="60">
        <f t="shared" si="156"/>
        <v>165</v>
      </c>
      <c r="L5651" s="60">
        <v>0</v>
      </c>
      <c r="M5651" s="55" t="s">
        <v>43</v>
      </c>
      <c r="N5651" s="60">
        <f t="shared" si="166"/>
        <v>165</v>
      </c>
      <c r="O5651" s="74">
        <v>46112</v>
      </c>
      <c r="P5651" s="133">
        <v>29778</v>
      </c>
      <c r="Q5651" s="75"/>
      <c r="R5651" t="str">
        <f t="shared" si="167"/>
        <v>Mar/26</v>
      </c>
      <c r="S5651" s="75"/>
      <c r="T5651" s="75"/>
      <c r="U5651" s="75"/>
      <c r="V5651" s="75"/>
      <c r="W5651" s="75"/>
      <c r="X5651" s="75"/>
      <c r="Y5651" s="75"/>
      <c r="Z5651" s="75"/>
      <c r="AA5651" s="75"/>
      <c r="AB5651" s="75"/>
      <c r="AC5651" s="75"/>
      <c r="AD5651" s="75"/>
      <c r="AE5651" s="75"/>
      <c r="AF5651" s="75"/>
      <c r="AG5651" s="75"/>
    </row>
    <row r="5652" spans="1:33" ht="15.75" customHeight="1">
      <c r="A5652" s="75"/>
      <c r="B5652" s="54">
        <v>46087</v>
      </c>
      <c r="C5652" s="55" t="s">
        <v>132</v>
      </c>
      <c r="D5652" s="55">
        <v>2026</v>
      </c>
      <c r="E5652" s="55">
        <v>2</v>
      </c>
      <c r="F5652" s="55" t="s">
        <v>66</v>
      </c>
      <c r="G5652" s="55" t="s">
        <v>46</v>
      </c>
      <c r="H5652" s="55" t="s">
        <v>65</v>
      </c>
      <c r="I5652" s="55" t="s">
        <v>42</v>
      </c>
      <c r="J5652" s="60">
        <v>28</v>
      </c>
      <c r="K5652" s="60">
        <f t="shared" si="156"/>
        <v>56</v>
      </c>
      <c r="L5652" s="60">
        <v>0</v>
      </c>
      <c r="M5652" s="55" t="s">
        <v>43</v>
      </c>
      <c r="N5652" s="60">
        <f t="shared" si="166"/>
        <v>56</v>
      </c>
      <c r="O5652" s="74">
        <v>46112</v>
      </c>
      <c r="P5652" s="133">
        <v>29778</v>
      </c>
      <c r="Q5652" s="75"/>
      <c r="R5652" t="str">
        <f t="shared" si="167"/>
        <v>Mar/26</v>
      </c>
      <c r="S5652" s="75"/>
      <c r="T5652" s="75"/>
      <c r="U5652" s="75"/>
      <c r="V5652" s="75"/>
      <c r="W5652" s="75"/>
      <c r="X5652" s="75"/>
      <c r="Y5652" s="75"/>
      <c r="Z5652" s="75"/>
      <c r="AA5652" s="75"/>
      <c r="AB5652" s="75"/>
      <c r="AC5652" s="75"/>
      <c r="AD5652" s="75"/>
      <c r="AE5652" s="75"/>
      <c r="AF5652" s="75"/>
      <c r="AG5652" s="75"/>
    </row>
    <row r="5653" spans="1:33" ht="15.75" customHeight="1">
      <c r="A5653" s="75"/>
      <c r="B5653" s="54">
        <v>46087</v>
      </c>
      <c r="C5653" s="55" t="s">
        <v>132</v>
      </c>
      <c r="D5653" s="55">
        <v>2026</v>
      </c>
      <c r="E5653" s="55">
        <v>2</v>
      </c>
      <c r="F5653" s="55" t="s">
        <v>1418</v>
      </c>
      <c r="G5653" s="55" t="s">
        <v>46</v>
      </c>
      <c r="H5653" s="55" t="s">
        <v>65</v>
      </c>
      <c r="I5653" s="55" t="s">
        <v>42</v>
      </c>
      <c r="J5653" s="60">
        <v>30</v>
      </c>
      <c r="K5653" s="60">
        <f t="shared" si="156"/>
        <v>60</v>
      </c>
      <c r="L5653" s="60">
        <v>0</v>
      </c>
      <c r="M5653" s="55" t="s">
        <v>43</v>
      </c>
      <c r="N5653" s="60">
        <f t="shared" si="166"/>
        <v>60</v>
      </c>
      <c r="O5653" s="74">
        <v>46112</v>
      </c>
      <c r="P5653" s="133">
        <v>29778</v>
      </c>
      <c r="Q5653" s="75"/>
      <c r="R5653" t="str">
        <f t="shared" si="167"/>
        <v>Mar/26</v>
      </c>
      <c r="S5653" s="75"/>
      <c r="T5653" s="75"/>
      <c r="U5653" s="75"/>
      <c r="V5653" s="75"/>
      <c r="W5653" s="75"/>
      <c r="X5653" s="75"/>
      <c r="Y5653" s="75"/>
      <c r="Z5653" s="75"/>
      <c r="AA5653" s="75"/>
      <c r="AB5653" s="75"/>
      <c r="AC5653" s="75"/>
      <c r="AD5653" s="75"/>
      <c r="AE5653" s="75"/>
      <c r="AF5653" s="75"/>
      <c r="AG5653" s="75"/>
    </row>
    <row r="5654" spans="1:33" ht="15.75" customHeight="1">
      <c r="A5654" s="75"/>
      <c r="B5654" s="54">
        <v>46087</v>
      </c>
      <c r="C5654" s="55" t="s">
        <v>132</v>
      </c>
      <c r="D5654" s="55">
        <v>2026</v>
      </c>
      <c r="E5654" s="55">
        <v>2</v>
      </c>
      <c r="F5654" s="55" t="s">
        <v>1036</v>
      </c>
      <c r="G5654" s="55" t="s">
        <v>46</v>
      </c>
      <c r="H5654" s="55" t="s">
        <v>65</v>
      </c>
      <c r="I5654" s="55" t="s">
        <v>42</v>
      </c>
      <c r="J5654" s="60">
        <v>36</v>
      </c>
      <c r="K5654" s="60">
        <f t="shared" si="156"/>
        <v>72</v>
      </c>
      <c r="L5654" s="60">
        <v>0</v>
      </c>
      <c r="M5654" s="55" t="s">
        <v>43</v>
      </c>
      <c r="N5654" s="60">
        <f t="shared" si="166"/>
        <v>72</v>
      </c>
      <c r="O5654" s="74">
        <v>46112</v>
      </c>
      <c r="P5654" s="133">
        <v>29778</v>
      </c>
      <c r="Q5654" s="75"/>
      <c r="R5654" t="str">
        <f t="shared" si="167"/>
        <v>Mar/26</v>
      </c>
      <c r="S5654" s="75"/>
      <c r="T5654" s="75"/>
      <c r="U5654" s="75"/>
      <c r="V5654" s="75"/>
      <c r="W5654" s="75"/>
      <c r="X5654" s="75"/>
      <c r="Y5654" s="75"/>
      <c r="Z5654" s="75"/>
      <c r="AA5654" s="75"/>
      <c r="AB5654" s="75"/>
      <c r="AC5654" s="75"/>
      <c r="AD5654" s="75"/>
      <c r="AE5654" s="75"/>
      <c r="AF5654" s="75"/>
      <c r="AG5654" s="75"/>
    </row>
    <row r="5655" spans="1:33" ht="15.75" customHeight="1">
      <c r="A5655" s="75"/>
      <c r="B5655" s="54">
        <v>46088</v>
      </c>
      <c r="C5655" s="55" t="s">
        <v>132</v>
      </c>
      <c r="D5655" s="55">
        <v>2026</v>
      </c>
      <c r="E5655" s="55">
        <v>1</v>
      </c>
      <c r="F5655" s="55" t="s">
        <v>1428</v>
      </c>
      <c r="G5655" s="55" t="s">
        <v>61</v>
      </c>
      <c r="H5655" s="55" t="s">
        <v>1429</v>
      </c>
      <c r="I5655" s="55" t="s">
        <v>42</v>
      </c>
      <c r="J5655" s="60">
        <v>70</v>
      </c>
      <c r="K5655" s="60">
        <f t="shared" si="156"/>
        <v>70</v>
      </c>
      <c r="L5655" s="60">
        <v>0</v>
      </c>
      <c r="M5655" s="55" t="s">
        <v>43</v>
      </c>
      <c r="N5655" s="60">
        <f t="shared" si="166"/>
        <v>70</v>
      </c>
      <c r="O5655" s="74">
        <v>46087</v>
      </c>
      <c r="P5655" s="133">
        <v>0</v>
      </c>
      <c r="Q5655" s="75"/>
      <c r="R5655" t="str">
        <f t="shared" si="167"/>
        <v>Mar/26</v>
      </c>
      <c r="S5655" s="75"/>
      <c r="T5655" s="75"/>
      <c r="U5655" s="75"/>
      <c r="V5655" s="75"/>
      <c r="W5655" s="75"/>
      <c r="X5655" s="75"/>
      <c r="Y5655" s="75"/>
      <c r="Z5655" s="75"/>
      <c r="AA5655" s="75"/>
      <c r="AB5655" s="75"/>
      <c r="AC5655" s="75"/>
      <c r="AD5655" s="75"/>
      <c r="AE5655" s="75"/>
      <c r="AF5655" s="75"/>
      <c r="AG5655" s="75"/>
    </row>
    <row r="5656" spans="1:33" ht="15.75" customHeight="1">
      <c r="A5656" s="75"/>
      <c r="B5656" s="54">
        <v>46088</v>
      </c>
      <c r="C5656" s="55" t="s">
        <v>132</v>
      </c>
      <c r="D5656" s="55">
        <v>2026</v>
      </c>
      <c r="E5656" s="55">
        <v>1</v>
      </c>
      <c r="F5656" s="55" t="s">
        <v>1085</v>
      </c>
      <c r="G5656" s="55" t="s">
        <v>108</v>
      </c>
      <c r="H5656" s="55" t="s">
        <v>1430</v>
      </c>
      <c r="I5656" s="55" t="s">
        <v>42</v>
      </c>
      <c r="J5656" s="60">
        <v>2000</v>
      </c>
      <c r="K5656" s="60">
        <f t="shared" si="156"/>
        <v>2000</v>
      </c>
      <c r="L5656" s="60">
        <v>0</v>
      </c>
      <c r="M5656" s="55" t="s">
        <v>43</v>
      </c>
      <c r="N5656" s="60">
        <f t="shared" si="166"/>
        <v>2000</v>
      </c>
      <c r="O5656" s="74">
        <v>46088</v>
      </c>
      <c r="P5656" s="133">
        <v>0</v>
      </c>
      <c r="Q5656" s="75"/>
      <c r="R5656" t="str">
        <f t="shared" si="167"/>
        <v>Mar/26</v>
      </c>
      <c r="S5656" s="75"/>
      <c r="T5656" s="75"/>
      <c r="U5656" s="75"/>
      <c r="V5656" s="75"/>
      <c r="W5656" s="75"/>
      <c r="X5656" s="75"/>
      <c r="Y5656" s="75"/>
      <c r="Z5656" s="75"/>
      <c r="AA5656" s="75"/>
      <c r="AB5656" s="75"/>
      <c r="AC5656" s="75"/>
      <c r="AD5656" s="75"/>
      <c r="AE5656" s="75"/>
      <c r="AF5656" s="75"/>
      <c r="AG5656" s="75"/>
    </row>
    <row r="5657" spans="1:33" ht="15.75" customHeight="1">
      <c r="A5657" s="75"/>
      <c r="B5657" s="54">
        <v>46088</v>
      </c>
      <c r="C5657" s="55" t="s">
        <v>132</v>
      </c>
      <c r="D5657" s="55">
        <v>2026</v>
      </c>
      <c r="E5657" s="55">
        <v>12</v>
      </c>
      <c r="F5657" s="55" t="s">
        <v>81</v>
      </c>
      <c r="G5657" s="55" t="s">
        <v>77</v>
      </c>
      <c r="H5657" s="55" t="s">
        <v>78</v>
      </c>
      <c r="I5657" s="55" t="s">
        <v>42</v>
      </c>
      <c r="J5657" s="60">
        <v>510</v>
      </c>
      <c r="K5657" s="60">
        <f t="shared" si="156"/>
        <v>6120</v>
      </c>
      <c r="L5657" s="60">
        <v>0</v>
      </c>
      <c r="M5657" s="55" t="s">
        <v>43</v>
      </c>
      <c r="N5657" s="60">
        <f t="shared" si="166"/>
        <v>6120</v>
      </c>
      <c r="O5657" s="74">
        <v>46091</v>
      </c>
      <c r="P5657" s="133">
        <v>0</v>
      </c>
      <c r="Q5657" s="75"/>
      <c r="R5657" t="str">
        <f t="shared" si="167"/>
        <v>Mar/26</v>
      </c>
      <c r="S5657" s="75"/>
      <c r="T5657" s="75"/>
      <c r="U5657" s="75"/>
      <c r="V5657" s="75"/>
      <c r="W5657" s="75"/>
      <c r="X5657" s="75"/>
      <c r="Y5657" s="75"/>
      <c r="Z5657" s="75"/>
      <c r="AA5657" s="75"/>
      <c r="AB5657" s="75"/>
      <c r="AC5657" s="75"/>
      <c r="AD5657" s="75"/>
      <c r="AE5657" s="75"/>
      <c r="AF5657" s="75"/>
      <c r="AG5657" s="75"/>
    </row>
    <row r="5658" spans="1:33" ht="15.75" customHeight="1">
      <c r="A5658" s="75"/>
      <c r="B5658" s="54">
        <v>46088</v>
      </c>
      <c r="C5658" s="55" t="s">
        <v>132</v>
      </c>
      <c r="D5658" s="55">
        <v>2026</v>
      </c>
      <c r="E5658" s="55">
        <v>1</v>
      </c>
      <c r="F5658" s="55" t="s">
        <v>75</v>
      </c>
      <c r="G5658" s="55" t="s">
        <v>77</v>
      </c>
      <c r="H5658" s="55" t="s">
        <v>78</v>
      </c>
      <c r="I5658" s="55" t="s">
        <v>42</v>
      </c>
      <c r="J5658" s="60">
        <v>435</v>
      </c>
      <c r="K5658" s="60">
        <f t="shared" si="156"/>
        <v>435</v>
      </c>
      <c r="L5658" s="60">
        <v>0</v>
      </c>
      <c r="M5658" s="55" t="s">
        <v>43</v>
      </c>
      <c r="N5658" s="60">
        <f t="shared" si="166"/>
        <v>435</v>
      </c>
      <c r="O5658" s="74">
        <v>46091</v>
      </c>
      <c r="P5658" s="133">
        <v>0</v>
      </c>
      <c r="Q5658" s="75"/>
      <c r="R5658" t="str">
        <f t="shared" si="167"/>
        <v>Mar/26</v>
      </c>
      <c r="S5658" s="75"/>
      <c r="T5658" s="75"/>
      <c r="U5658" s="75"/>
      <c r="V5658" s="75"/>
      <c r="W5658" s="75"/>
      <c r="X5658" s="75"/>
      <c r="Y5658" s="75"/>
      <c r="Z5658" s="75"/>
      <c r="AA5658" s="75"/>
      <c r="AB5658" s="75"/>
      <c r="AC5658" s="75"/>
      <c r="AD5658" s="75"/>
      <c r="AE5658" s="75"/>
      <c r="AF5658" s="75"/>
      <c r="AG5658" s="75"/>
    </row>
    <row r="5659" spans="1:33" ht="15.75" customHeight="1">
      <c r="A5659" s="75"/>
      <c r="B5659" s="54">
        <v>46088</v>
      </c>
      <c r="C5659" s="55" t="s">
        <v>132</v>
      </c>
      <c r="D5659" s="55">
        <v>2026</v>
      </c>
      <c r="E5659" s="55">
        <v>15</v>
      </c>
      <c r="F5659" s="55" t="s">
        <v>64</v>
      </c>
      <c r="G5659" s="55" t="s">
        <v>46</v>
      </c>
      <c r="H5659" s="55" t="s">
        <v>65</v>
      </c>
      <c r="I5659" s="55" t="s">
        <v>42</v>
      </c>
      <c r="J5659" s="60">
        <v>33</v>
      </c>
      <c r="K5659" s="60">
        <f t="shared" si="156"/>
        <v>495</v>
      </c>
      <c r="L5659" s="60">
        <v>0</v>
      </c>
      <c r="M5659" s="55" t="s">
        <v>43</v>
      </c>
      <c r="N5659" s="60">
        <f t="shared" si="166"/>
        <v>495</v>
      </c>
      <c r="O5659" s="74">
        <v>46112</v>
      </c>
      <c r="P5659" s="133">
        <v>29826</v>
      </c>
      <c r="Q5659" s="75"/>
      <c r="R5659" t="str">
        <f t="shared" si="167"/>
        <v>Mar/26</v>
      </c>
      <c r="S5659" s="75"/>
      <c r="T5659" s="75"/>
      <c r="U5659" s="75"/>
      <c r="V5659" s="75"/>
      <c r="W5659" s="75"/>
      <c r="X5659" s="75"/>
      <c r="Y5659" s="75"/>
      <c r="Z5659" s="75"/>
      <c r="AA5659" s="75"/>
      <c r="AB5659" s="75"/>
      <c r="AC5659" s="75"/>
      <c r="AD5659" s="75"/>
      <c r="AE5659" s="75"/>
      <c r="AF5659" s="75"/>
      <c r="AG5659" s="75"/>
    </row>
    <row r="5660" spans="1:33" ht="15.75" customHeight="1">
      <c r="A5660" s="75"/>
      <c r="B5660" s="54">
        <v>46088</v>
      </c>
      <c r="C5660" s="55" t="s">
        <v>132</v>
      </c>
      <c r="D5660" s="55">
        <v>2026</v>
      </c>
      <c r="E5660" s="55">
        <v>3</v>
      </c>
      <c r="F5660" s="55" t="s">
        <v>66</v>
      </c>
      <c r="G5660" s="55" t="s">
        <v>46</v>
      </c>
      <c r="H5660" s="55" t="s">
        <v>65</v>
      </c>
      <c r="I5660" s="55" t="s">
        <v>42</v>
      </c>
      <c r="J5660" s="60">
        <v>28</v>
      </c>
      <c r="K5660" s="60">
        <f t="shared" si="156"/>
        <v>84</v>
      </c>
      <c r="L5660" s="60">
        <v>0</v>
      </c>
      <c r="M5660" s="55" t="s">
        <v>43</v>
      </c>
      <c r="N5660" s="60">
        <f t="shared" si="166"/>
        <v>84</v>
      </c>
      <c r="O5660" s="74">
        <v>46112</v>
      </c>
      <c r="P5660" s="133">
        <v>29826</v>
      </c>
      <c r="Q5660" s="75"/>
      <c r="R5660" t="str">
        <f t="shared" si="167"/>
        <v>Mar/26</v>
      </c>
      <c r="S5660" s="75"/>
      <c r="T5660" s="75"/>
      <c r="U5660" s="75"/>
      <c r="V5660" s="75"/>
      <c r="W5660" s="75"/>
      <c r="X5660" s="75"/>
      <c r="Y5660" s="75"/>
      <c r="Z5660" s="75"/>
      <c r="AA5660" s="75"/>
      <c r="AB5660" s="75"/>
      <c r="AC5660" s="75"/>
      <c r="AD5660" s="75"/>
      <c r="AE5660" s="75"/>
      <c r="AF5660" s="75"/>
      <c r="AG5660" s="75"/>
    </row>
    <row r="5661" spans="1:33" ht="15.75" customHeight="1">
      <c r="A5661" s="75"/>
      <c r="B5661" s="54">
        <v>46088</v>
      </c>
      <c r="C5661" s="55" t="s">
        <v>132</v>
      </c>
      <c r="D5661" s="55">
        <v>2026</v>
      </c>
      <c r="E5661" s="55">
        <v>3</v>
      </c>
      <c r="F5661" s="55" t="s">
        <v>1418</v>
      </c>
      <c r="G5661" s="55" t="s">
        <v>46</v>
      </c>
      <c r="H5661" s="55" t="s">
        <v>65</v>
      </c>
      <c r="I5661" s="55" t="s">
        <v>42</v>
      </c>
      <c r="J5661" s="60">
        <v>30</v>
      </c>
      <c r="K5661" s="60">
        <f t="shared" si="156"/>
        <v>90</v>
      </c>
      <c r="L5661" s="60">
        <v>0</v>
      </c>
      <c r="M5661" s="55" t="s">
        <v>43</v>
      </c>
      <c r="N5661" s="60">
        <f t="shared" si="166"/>
        <v>90</v>
      </c>
      <c r="O5661" s="74">
        <v>46112</v>
      </c>
      <c r="P5661" s="133">
        <v>29826</v>
      </c>
      <c r="Q5661" s="75"/>
      <c r="R5661" t="str">
        <f t="shared" si="167"/>
        <v>Mar/26</v>
      </c>
      <c r="S5661" s="75"/>
      <c r="T5661" s="75"/>
      <c r="U5661" s="75"/>
      <c r="V5661" s="75"/>
      <c r="W5661" s="75"/>
      <c r="X5661" s="75"/>
      <c r="Y5661" s="75"/>
      <c r="Z5661" s="75"/>
      <c r="AA5661" s="75"/>
      <c r="AB5661" s="75"/>
      <c r="AC5661" s="75"/>
      <c r="AD5661" s="75"/>
      <c r="AE5661" s="75"/>
      <c r="AF5661" s="75"/>
      <c r="AG5661" s="75"/>
    </row>
    <row r="5662" spans="1:33" ht="15.75" customHeight="1">
      <c r="A5662" s="75"/>
      <c r="B5662" s="54">
        <v>46088</v>
      </c>
      <c r="C5662" s="55" t="s">
        <v>132</v>
      </c>
      <c r="D5662" s="55">
        <v>2026</v>
      </c>
      <c r="E5662" s="55">
        <v>4</v>
      </c>
      <c r="F5662" s="55" t="s">
        <v>1036</v>
      </c>
      <c r="G5662" s="55" t="s">
        <v>46</v>
      </c>
      <c r="H5662" s="55" t="s">
        <v>65</v>
      </c>
      <c r="I5662" s="55" t="s">
        <v>42</v>
      </c>
      <c r="J5662" s="60">
        <v>36</v>
      </c>
      <c r="K5662" s="60">
        <f t="shared" si="156"/>
        <v>144</v>
      </c>
      <c r="L5662" s="60">
        <v>0</v>
      </c>
      <c r="M5662" s="55" t="s">
        <v>43</v>
      </c>
      <c r="N5662" s="60">
        <f t="shared" si="166"/>
        <v>144</v>
      </c>
      <c r="O5662" s="74">
        <v>46112</v>
      </c>
      <c r="P5662" s="133">
        <v>29826</v>
      </c>
      <c r="Q5662" s="75"/>
      <c r="R5662" t="str">
        <f t="shared" si="167"/>
        <v>Mar/26</v>
      </c>
      <c r="S5662" s="75"/>
      <c r="T5662" s="75"/>
      <c r="U5662" s="75"/>
      <c r="V5662" s="75"/>
      <c r="W5662" s="75"/>
      <c r="X5662" s="75"/>
      <c r="Y5662" s="75"/>
      <c r="Z5662" s="75"/>
      <c r="AA5662" s="75"/>
      <c r="AB5662" s="75"/>
      <c r="AC5662" s="75"/>
      <c r="AD5662" s="75"/>
      <c r="AE5662" s="75"/>
      <c r="AF5662" s="75"/>
      <c r="AG5662" s="75"/>
    </row>
    <row r="5663" spans="1:33" ht="15.75" customHeight="1">
      <c r="A5663" s="75"/>
      <c r="B5663" s="54">
        <v>46089</v>
      </c>
      <c r="C5663" s="55" t="s">
        <v>132</v>
      </c>
      <c r="D5663" s="55">
        <v>2026</v>
      </c>
      <c r="E5663" s="55">
        <v>1</v>
      </c>
      <c r="F5663" s="55" t="s">
        <v>1431</v>
      </c>
      <c r="G5663" s="55" t="s">
        <v>104</v>
      </c>
      <c r="H5663" s="55" t="s">
        <v>1432</v>
      </c>
      <c r="I5663" s="55" t="s">
        <v>42</v>
      </c>
      <c r="J5663" s="60">
        <v>90</v>
      </c>
      <c r="K5663" s="60">
        <f t="shared" si="156"/>
        <v>90</v>
      </c>
      <c r="L5663" s="60">
        <v>0</v>
      </c>
      <c r="M5663" s="55" t="s">
        <v>43</v>
      </c>
      <c r="N5663" s="60">
        <f t="shared" si="166"/>
        <v>90</v>
      </c>
      <c r="O5663" s="74">
        <v>46089</v>
      </c>
      <c r="P5663" s="133">
        <v>0</v>
      </c>
      <c r="Q5663" s="75"/>
      <c r="R5663" t="str">
        <f t="shared" si="167"/>
        <v>Mar/26</v>
      </c>
      <c r="S5663" s="75"/>
      <c r="T5663" s="75"/>
      <c r="U5663" s="75"/>
      <c r="V5663" s="75"/>
      <c r="W5663" s="75"/>
      <c r="X5663" s="75"/>
      <c r="Y5663" s="75"/>
      <c r="Z5663" s="75"/>
      <c r="AA5663" s="75"/>
      <c r="AB5663" s="75"/>
      <c r="AC5663" s="75"/>
      <c r="AD5663" s="75"/>
      <c r="AE5663" s="75"/>
      <c r="AF5663" s="75"/>
      <c r="AG5663" s="75"/>
    </row>
    <row r="5664" spans="1:33" ht="15.75" customHeight="1">
      <c r="A5664" s="75"/>
      <c r="B5664" s="54">
        <v>46090</v>
      </c>
      <c r="C5664" s="55" t="s">
        <v>132</v>
      </c>
      <c r="D5664" s="55">
        <v>2026</v>
      </c>
      <c r="E5664" s="55">
        <v>1</v>
      </c>
      <c r="F5664" s="55" t="s">
        <v>1433</v>
      </c>
      <c r="G5664" s="55" t="s">
        <v>93</v>
      </c>
      <c r="H5664" s="55" t="s">
        <v>342</v>
      </c>
      <c r="I5664" s="55" t="s">
        <v>42</v>
      </c>
      <c r="J5664" s="60">
        <v>237</v>
      </c>
      <c r="K5664" s="60">
        <f t="shared" si="156"/>
        <v>237</v>
      </c>
      <c r="L5664" s="60">
        <v>0</v>
      </c>
      <c r="M5664" s="55" t="s">
        <v>43</v>
      </c>
      <c r="N5664" s="60">
        <f t="shared" si="166"/>
        <v>237</v>
      </c>
      <c r="O5664" s="74">
        <v>46090</v>
      </c>
      <c r="P5664" s="133">
        <v>0</v>
      </c>
      <c r="Q5664" s="75"/>
      <c r="R5664" t="str">
        <f t="shared" si="167"/>
        <v>Mar/26</v>
      </c>
      <c r="S5664" s="75"/>
      <c r="T5664" s="75"/>
      <c r="U5664" s="75"/>
      <c r="V5664" s="75"/>
      <c r="W5664" s="75"/>
      <c r="X5664" s="75"/>
      <c r="Y5664" s="75"/>
      <c r="Z5664" s="75"/>
      <c r="AA5664" s="75"/>
      <c r="AB5664" s="75"/>
      <c r="AC5664" s="75"/>
      <c r="AD5664" s="75"/>
      <c r="AE5664" s="75"/>
      <c r="AF5664" s="75"/>
      <c r="AG5664" s="75"/>
    </row>
    <row r="5665" spans="1:33" ht="15.75" customHeight="1">
      <c r="A5665" s="75"/>
      <c r="B5665" s="54">
        <v>46090</v>
      </c>
      <c r="C5665" s="55" t="s">
        <v>132</v>
      </c>
      <c r="D5665" s="55">
        <v>2026</v>
      </c>
      <c r="E5665" s="55">
        <v>1</v>
      </c>
      <c r="F5665" s="55" t="s">
        <v>39</v>
      </c>
      <c r="G5665" s="55" t="s">
        <v>40</v>
      </c>
      <c r="H5665" s="55" t="s">
        <v>1328</v>
      </c>
      <c r="I5665" s="55" t="s">
        <v>42</v>
      </c>
      <c r="J5665" s="60">
        <v>472.5</v>
      </c>
      <c r="K5665" s="60">
        <f t="shared" si="156"/>
        <v>472.5</v>
      </c>
      <c r="L5665" s="60">
        <v>0</v>
      </c>
      <c r="M5665" s="55" t="s">
        <v>43</v>
      </c>
      <c r="N5665" s="60">
        <f t="shared" si="166"/>
        <v>472.5</v>
      </c>
      <c r="O5665" s="74">
        <v>46090</v>
      </c>
      <c r="P5665" s="133">
        <v>0</v>
      </c>
      <c r="Q5665" s="75"/>
      <c r="R5665" t="str">
        <f t="shared" si="167"/>
        <v>Mar/26</v>
      </c>
      <c r="S5665" s="75"/>
      <c r="T5665" s="75"/>
      <c r="U5665" s="75"/>
      <c r="V5665" s="75"/>
      <c r="W5665" s="75"/>
      <c r="X5665" s="75"/>
      <c r="Y5665" s="75"/>
      <c r="Z5665" s="75"/>
      <c r="AA5665" s="75"/>
      <c r="AB5665" s="75"/>
      <c r="AC5665" s="75"/>
      <c r="AD5665" s="75"/>
      <c r="AE5665" s="75"/>
      <c r="AF5665" s="75"/>
      <c r="AG5665" s="75"/>
    </row>
    <row r="5666" spans="1:33" ht="15.75" customHeight="1">
      <c r="A5666" s="75"/>
      <c r="B5666" s="54">
        <v>46090</v>
      </c>
      <c r="C5666" s="55" t="s">
        <v>132</v>
      </c>
      <c r="D5666" s="55">
        <v>2026</v>
      </c>
      <c r="E5666" s="55">
        <v>3</v>
      </c>
      <c r="F5666" s="55" t="s">
        <v>916</v>
      </c>
      <c r="G5666" s="55" t="s">
        <v>40</v>
      </c>
      <c r="H5666" s="55" t="s">
        <v>667</v>
      </c>
      <c r="I5666" s="55" t="s">
        <v>42</v>
      </c>
      <c r="J5666" s="60">
        <v>48.99</v>
      </c>
      <c r="K5666" s="60">
        <f t="shared" si="156"/>
        <v>146.97</v>
      </c>
      <c r="L5666" s="60">
        <v>0</v>
      </c>
      <c r="M5666" s="55" t="s">
        <v>51</v>
      </c>
      <c r="N5666" s="60">
        <f t="shared" si="166"/>
        <v>146.97</v>
      </c>
      <c r="O5666" s="74">
        <v>46111</v>
      </c>
      <c r="P5666" s="133">
        <v>610292</v>
      </c>
      <c r="Q5666" s="75"/>
      <c r="R5666" t="str">
        <f t="shared" si="167"/>
        <v>Mar/26</v>
      </c>
      <c r="S5666" s="75"/>
      <c r="T5666" s="75"/>
      <c r="U5666" s="75"/>
      <c r="V5666" s="75"/>
      <c r="W5666" s="75"/>
      <c r="X5666" s="75"/>
      <c r="Y5666" s="75"/>
      <c r="Z5666" s="75"/>
      <c r="AA5666" s="75"/>
      <c r="AB5666" s="75"/>
      <c r="AC5666" s="75"/>
      <c r="AD5666" s="75"/>
      <c r="AE5666" s="75"/>
      <c r="AF5666" s="75"/>
      <c r="AG5666" s="75"/>
    </row>
    <row r="5667" spans="1:33" ht="15.75" customHeight="1">
      <c r="A5667" s="75"/>
      <c r="B5667" s="54">
        <v>46090</v>
      </c>
      <c r="C5667" s="55" t="s">
        <v>132</v>
      </c>
      <c r="D5667" s="55">
        <v>2026</v>
      </c>
      <c r="E5667" s="55">
        <v>6</v>
      </c>
      <c r="F5667" s="55" t="s">
        <v>95</v>
      </c>
      <c r="G5667" s="55" t="s">
        <v>40</v>
      </c>
      <c r="H5667" s="55" t="s">
        <v>667</v>
      </c>
      <c r="I5667" s="55" t="s">
        <v>42</v>
      </c>
      <c r="J5667" s="60">
        <v>40.909999999999997</v>
      </c>
      <c r="K5667" s="60">
        <f t="shared" si="156"/>
        <v>245.45999999999998</v>
      </c>
      <c r="L5667" s="60">
        <v>0</v>
      </c>
      <c r="M5667" s="55" t="s">
        <v>51</v>
      </c>
      <c r="N5667" s="60">
        <f t="shared" si="166"/>
        <v>245.45999999999998</v>
      </c>
      <c r="O5667" s="74">
        <v>46111</v>
      </c>
      <c r="P5667" s="133">
        <v>610292</v>
      </c>
      <c r="Q5667" s="75"/>
      <c r="R5667" t="str">
        <f t="shared" si="167"/>
        <v>Mar/26</v>
      </c>
      <c r="S5667" s="75"/>
      <c r="T5667" s="75"/>
      <c r="U5667" s="75"/>
      <c r="V5667" s="75"/>
      <c r="W5667" s="75"/>
      <c r="X5667" s="75"/>
      <c r="Y5667" s="75"/>
      <c r="Z5667" s="75"/>
      <c r="AA5667" s="75"/>
      <c r="AB5667" s="75"/>
      <c r="AC5667" s="75"/>
      <c r="AD5667" s="75"/>
      <c r="AE5667" s="75"/>
      <c r="AF5667" s="75"/>
      <c r="AG5667" s="75"/>
    </row>
    <row r="5668" spans="1:33" ht="15.75" customHeight="1">
      <c r="A5668" s="75"/>
      <c r="B5668" s="54">
        <v>46090</v>
      </c>
      <c r="C5668" s="55" t="s">
        <v>132</v>
      </c>
      <c r="D5668" s="55">
        <v>2026</v>
      </c>
      <c r="E5668" s="55">
        <v>48</v>
      </c>
      <c r="F5668" s="55" t="s">
        <v>659</v>
      </c>
      <c r="G5668" s="55" t="s">
        <v>40</v>
      </c>
      <c r="H5668" s="55" t="s">
        <v>667</v>
      </c>
      <c r="I5668" s="55" t="s">
        <v>42</v>
      </c>
      <c r="J5668" s="60">
        <v>8.83</v>
      </c>
      <c r="K5668" s="60">
        <f t="shared" si="156"/>
        <v>423.84000000000003</v>
      </c>
      <c r="L5668" s="60">
        <v>0</v>
      </c>
      <c r="M5668" s="55" t="s">
        <v>51</v>
      </c>
      <c r="N5668" s="60">
        <f t="shared" si="166"/>
        <v>423.84000000000003</v>
      </c>
      <c r="O5668" s="74">
        <v>46111</v>
      </c>
      <c r="P5668" s="133">
        <v>610292</v>
      </c>
      <c r="Q5668" s="75"/>
      <c r="R5668" t="str">
        <f t="shared" si="167"/>
        <v>Mar/26</v>
      </c>
      <c r="S5668" s="75"/>
      <c r="T5668" s="75"/>
      <c r="U5668" s="75"/>
      <c r="V5668" s="75"/>
      <c r="W5668" s="75"/>
      <c r="X5668" s="75"/>
      <c r="Y5668" s="75"/>
      <c r="Z5668" s="75"/>
      <c r="AA5668" s="75"/>
      <c r="AB5668" s="75"/>
      <c r="AC5668" s="75"/>
      <c r="AD5668" s="75"/>
      <c r="AE5668" s="75"/>
      <c r="AF5668" s="75"/>
      <c r="AG5668" s="75"/>
    </row>
    <row r="5669" spans="1:33" ht="15.75" customHeight="1">
      <c r="A5669" s="75"/>
      <c r="B5669" s="54">
        <v>46090</v>
      </c>
      <c r="C5669" s="55" t="s">
        <v>132</v>
      </c>
      <c r="D5669" s="55">
        <v>2026</v>
      </c>
      <c r="E5669" s="55">
        <v>6</v>
      </c>
      <c r="F5669" s="55" t="s">
        <v>1434</v>
      </c>
      <c r="G5669" s="55" t="s">
        <v>53</v>
      </c>
      <c r="H5669" s="55" t="s">
        <v>594</v>
      </c>
      <c r="I5669" s="55" t="s">
        <v>42</v>
      </c>
      <c r="J5669" s="60">
        <v>36.21</v>
      </c>
      <c r="K5669" s="60">
        <f t="shared" si="156"/>
        <v>217.26</v>
      </c>
      <c r="L5669" s="60">
        <v>0</v>
      </c>
      <c r="M5669" s="55" t="s">
        <v>51</v>
      </c>
      <c r="N5669" s="60">
        <f t="shared" si="166"/>
        <v>217.26</v>
      </c>
      <c r="O5669" s="74">
        <v>46104</v>
      </c>
      <c r="P5669" s="133">
        <v>1136971</v>
      </c>
      <c r="Q5669" s="75"/>
      <c r="R5669" t="str">
        <f t="shared" si="167"/>
        <v>Mar/26</v>
      </c>
      <c r="S5669" s="75"/>
      <c r="T5669" s="75"/>
      <c r="U5669" s="75"/>
      <c r="V5669" s="75"/>
      <c r="W5669" s="75"/>
      <c r="X5669" s="75"/>
      <c r="Y5669" s="75"/>
      <c r="Z5669" s="75"/>
      <c r="AA5669" s="75"/>
      <c r="AB5669" s="75"/>
      <c r="AC5669" s="75"/>
      <c r="AD5669" s="75"/>
      <c r="AE5669" s="75"/>
      <c r="AF5669" s="75"/>
      <c r="AG5669" s="75"/>
    </row>
    <row r="5670" spans="1:33" ht="15.75" customHeight="1">
      <c r="A5670" s="75"/>
      <c r="B5670" s="54">
        <v>46090</v>
      </c>
      <c r="C5670" s="55" t="s">
        <v>132</v>
      </c>
      <c r="D5670" s="55">
        <v>2026</v>
      </c>
      <c r="E5670" s="55">
        <v>4.8</v>
      </c>
      <c r="F5670" s="55" t="s">
        <v>232</v>
      </c>
      <c r="G5670" s="55" t="s">
        <v>46</v>
      </c>
      <c r="H5670" s="55" t="s">
        <v>594</v>
      </c>
      <c r="I5670" s="55" t="s">
        <v>42</v>
      </c>
      <c r="J5670" s="60">
        <v>38.619999999999997</v>
      </c>
      <c r="K5670" s="60">
        <f t="shared" si="156"/>
        <v>185.37599999999998</v>
      </c>
      <c r="L5670" s="60">
        <v>0</v>
      </c>
      <c r="M5670" s="55" t="s">
        <v>51</v>
      </c>
      <c r="N5670" s="60">
        <f t="shared" si="166"/>
        <v>185.37599999999998</v>
      </c>
      <c r="O5670" s="74">
        <v>46104</v>
      </c>
      <c r="P5670" s="133">
        <v>1136971</v>
      </c>
      <c r="Q5670" s="75"/>
      <c r="R5670" t="str">
        <f t="shared" si="167"/>
        <v>Mar/26</v>
      </c>
      <c r="S5670" s="75"/>
      <c r="T5670" s="75"/>
      <c r="U5670" s="75"/>
      <c r="V5670" s="75"/>
      <c r="W5670" s="75"/>
      <c r="X5670" s="75"/>
      <c r="Y5670" s="75"/>
      <c r="Z5670" s="75"/>
      <c r="AA5670" s="75"/>
      <c r="AB5670" s="75"/>
      <c r="AC5670" s="75"/>
      <c r="AD5670" s="75"/>
      <c r="AE5670" s="75"/>
      <c r="AF5670" s="75"/>
      <c r="AG5670" s="75"/>
    </row>
    <row r="5671" spans="1:33" ht="15.75" customHeight="1">
      <c r="A5671" s="75"/>
      <c r="B5671" s="54">
        <v>46090</v>
      </c>
      <c r="C5671" s="55" t="s">
        <v>132</v>
      </c>
      <c r="D5671" s="55">
        <v>2026</v>
      </c>
      <c r="E5671" s="55">
        <v>3</v>
      </c>
      <c r="F5671" s="55" t="s">
        <v>741</v>
      </c>
      <c r="G5671" s="55" t="s">
        <v>40</v>
      </c>
      <c r="H5671" s="55" t="s">
        <v>181</v>
      </c>
      <c r="I5671" s="55" t="s">
        <v>42</v>
      </c>
      <c r="J5671" s="60">
        <v>225</v>
      </c>
      <c r="K5671" s="60">
        <f t="shared" si="156"/>
        <v>675</v>
      </c>
      <c r="L5671" s="60">
        <v>0</v>
      </c>
      <c r="M5671" s="55" t="s">
        <v>51</v>
      </c>
      <c r="N5671" s="60">
        <f t="shared" si="166"/>
        <v>675</v>
      </c>
      <c r="O5671" s="74">
        <v>46105</v>
      </c>
      <c r="P5671" s="133">
        <v>8023</v>
      </c>
      <c r="Q5671" s="75"/>
      <c r="R5671" t="str">
        <f t="shared" si="167"/>
        <v>Mar/26</v>
      </c>
      <c r="S5671" s="75"/>
      <c r="T5671" s="75"/>
      <c r="U5671" s="75"/>
      <c r="V5671" s="75"/>
      <c r="W5671" s="75"/>
      <c r="X5671" s="75"/>
      <c r="Y5671" s="75"/>
      <c r="Z5671" s="75"/>
      <c r="AA5671" s="75"/>
      <c r="AB5671" s="75"/>
      <c r="AC5671" s="75"/>
      <c r="AD5671" s="75"/>
      <c r="AE5671" s="75"/>
      <c r="AF5671" s="75"/>
      <c r="AG5671" s="75"/>
    </row>
    <row r="5672" spans="1:33" ht="15.75" customHeight="1">
      <c r="A5672" s="75"/>
      <c r="B5672" s="54">
        <v>46090</v>
      </c>
      <c r="C5672" s="55" t="s">
        <v>132</v>
      </c>
      <c r="D5672" s="55">
        <v>2026</v>
      </c>
      <c r="E5672" s="55">
        <v>8</v>
      </c>
      <c r="F5672" s="55" t="s">
        <v>201</v>
      </c>
      <c r="G5672" s="55" t="s">
        <v>96</v>
      </c>
      <c r="H5672" s="55" t="s">
        <v>570</v>
      </c>
      <c r="I5672" s="55" t="s">
        <v>42</v>
      </c>
      <c r="J5672" s="60">
        <v>18.059999999999999</v>
      </c>
      <c r="K5672" s="60">
        <f t="shared" si="156"/>
        <v>144.47999999999999</v>
      </c>
      <c r="L5672" s="60">
        <v>0</v>
      </c>
      <c r="M5672" s="55" t="s">
        <v>51</v>
      </c>
      <c r="N5672" s="60">
        <f t="shared" si="166"/>
        <v>144.47999999999999</v>
      </c>
      <c r="O5672" s="74">
        <v>46096</v>
      </c>
      <c r="P5672" s="133">
        <v>743271</v>
      </c>
      <c r="Q5672" s="75"/>
      <c r="R5672" t="str">
        <f t="shared" si="167"/>
        <v>Mar/26</v>
      </c>
      <c r="S5672" s="75"/>
      <c r="T5672" s="75"/>
      <c r="U5672" s="75"/>
      <c r="V5672" s="75"/>
      <c r="W5672" s="75"/>
      <c r="X5672" s="75"/>
      <c r="Y5672" s="75"/>
      <c r="Z5672" s="75"/>
      <c r="AA5672" s="75"/>
      <c r="AB5672" s="75"/>
      <c r="AC5672" s="75"/>
      <c r="AD5672" s="75"/>
      <c r="AE5672" s="75"/>
      <c r="AF5672" s="75"/>
      <c r="AG5672" s="75"/>
    </row>
    <row r="5673" spans="1:33" ht="15.75" customHeight="1">
      <c r="A5673" s="75"/>
      <c r="B5673" s="54">
        <v>46090</v>
      </c>
      <c r="C5673" s="55" t="s">
        <v>132</v>
      </c>
      <c r="D5673" s="55">
        <v>2026</v>
      </c>
      <c r="E5673" s="55">
        <v>20</v>
      </c>
      <c r="F5673" s="55" t="s">
        <v>615</v>
      </c>
      <c r="G5673" s="55" t="s">
        <v>96</v>
      </c>
      <c r="H5673" s="55" t="s">
        <v>570</v>
      </c>
      <c r="I5673" s="55" t="s">
        <v>42</v>
      </c>
      <c r="J5673" s="60">
        <v>20.46</v>
      </c>
      <c r="K5673" s="60">
        <f t="shared" si="156"/>
        <v>409.20000000000005</v>
      </c>
      <c r="L5673" s="60">
        <v>0</v>
      </c>
      <c r="M5673" s="55" t="s">
        <v>51</v>
      </c>
      <c r="N5673" s="60">
        <f t="shared" si="166"/>
        <v>409.20000000000005</v>
      </c>
      <c r="O5673" s="74">
        <v>46096</v>
      </c>
      <c r="P5673" s="133">
        <v>743271</v>
      </c>
      <c r="Q5673" s="75"/>
      <c r="R5673" t="str">
        <f t="shared" si="167"/>
        <v>Mar/26</v>
      </c>
      <c r="S5673" s="75"/>
      <c r="T5673" s="75"/>
      <c r="U5673" s="75"/>
      <c r="V5673" s="75"/>
      <c r="W5673" s="75"/>
      <c r="X5673" s="75"/>
      <c r="Y5673" s="75"/>
      <c r="Z5673" s="75"/>
      <c r="AA5673" s="75"/>
      <c r="AB5673" s="75"/>
      <c r="AC5673" s="75"/>
      <c r="AD5673" s="75"/>
      <c r="AE5673" s="75"/>
      <c r="AF5673" s="75"/>
      <c r="AG5673" s="75"/>
    </row>
    <row r="5674" spans="1:33" ht="15.75" customHeight="1">
      <c r="A5674" s="75"/>
      <c r="B5674" s="54">
        <v>46090</v>
      </c>
      <c r="C5674" s="55" t="s">
        <v>132</v>
      </c>
      <c r="D5674" s="55">
        <v>2026</v>
      </c>
      <c r="E5674" s="55">
        <v>30</v>
      </c>
      <c r="F5674" s="55" t="s">
        <v>904</v>
      </c>
      <c r="G5674" s="55" t="s">
        <v>96</v>
      </c>
      <c r="H5674" s="55" t="s">
        <v>570</v>
      </c>
      <c r="I5674" s="55" t="s">
        <v>42</v>
      </c>
      <c r="J5674" s="60">
        <v>18.48</v>
      </c>
      <c r="K5674" s="60">
        <f t="shared" si="156"/>
        <v>554.4</v>
      </c>
      <c r="L5674" s="60">
        <v>0</v>
      </c>
      <c r="M5674" s="55" t="s">
        <v>51</v>
      </c>
      <c r="N5674" s="60">
        <f t="shared" si="166"/>
        <v>554.4</v>
      </c>
      <c r="O5674" s="74">
        <v>46096</v>
      </c>
      <c r="P5674" s="133">
        <v>743271</v>
      </c>
      <c r="Q5674" s="75"/>
      <c r="R5674" t="str">
        <f t="shared" si="167"/>
        <v>Mar/26</v>
      </c>
      <c r="S5674" s="75"/>
      <c r="T5674" s="75"/>
      <c r="U5674" s="75"/>
      <c r="V5674" s="75"/>
      <c r="W5674" s="75"/>
      <c r="X5674" s="75"/>
      <c r="Y5674" s="75"/>
      <c r="Z5674" s="75"/>
      <c r="AA5674" s="75"/>
      <c r="AB5674" s="75"/>
      <c r="AC5674" s="75"/>
      <c r="AD5674" s="75"/>
      <c r="AE5674" s="75"/>
      <c r="AF5674" s="75"/>
      <c r="AG5674" s="75"/>
    </row>
    <row r="5675" spans="1:33" ht="15.75" customHeight="1">
      <c r="A5675" s="75"/>
      <c r="B5675" s="54">
        <v>46090</v>
      </c>
      <c r="C5675" s="55" t="s">
        <v>132</v>
      </c>
      <c r="D5675" s="55">
        <v>2026</v>
      </c>
      <c r="E5675" s="55">
        <v>2</v>
      </c>
      <c r="F5675" s="55" t="s">
        <v>200</v>
      </c>
      <c r="G5675" s="55" t="s">
        <v>96</v>
      </c>
      <c r="H5675" s="55" t="s">
        <v>570</v>
      </c>
      <c r="I5675" s="55" t="s">
        <v>42</v>
      </c>
      <c r="J5675" s="60">
        <v>18.54</v>
      </c>
      <c r="K5675" s="60">
        <f t="shared" si="156"/>
        <v>37.08</v>
      </c>
      <c r="L5675" s="60">
        <v>0</v>
      </c>
      <c r="M5675" s="55" t="s">
        <v>51</v>
      </c>
      <c r="N5675" s="60">
        <f t="shared" si="166"/>
        <v>37.08</v>
      </c>
      <c r="O5675" s="74">
        <v>46096</v>
      </c>
      <c r="P5675" s="133">
        <v>743271</v>
      </c>
      <c r="Q5675" s="75"/>
      <c r="R5675" t="str">
        <f t="shared" si="167"/>
        <v>Mar/26</v>
      </c>
      <c r="S5675" s="75"/>
      <c r="T5675" s="75"/>
      <c r="U5675" s="75"/>
      <c r="V5675" s="75"/>
      <c r="W5675" s="75"/>
      <c r="X5675" s="75"/>
      <c r="Y5675" s="75"/>
      <c r="Z5675" s="75"/>
      <c r="AA5675" s="75"/>
      <c r="AB5675" s="75"/>
      <c r="AC5675" s="75"/>
      <c r="AD5675" s="75"/>
      <c r="AE5675" s="75"/>
      <c r="AF5675" s="75"/>
      <c r="AG5675" s="75"/>
    </row>
    <row r="5676" spans="1:33" ht="15.75" customHeight="1">
      <c r="A5676" s="75"/>
      <c r="B5676" s="54">
        <v>46090</v>
      </c>
      <c r="C5676" s="55" t="s">
        <v>132</v>
      </c>
      <c r="D5676" s="55">
        <v>2026</v>
      </c>
      <c r="E5676" s="55">
        <v>3</v>
      </c>
      <c r="F5676" s="55" t="s">
        <v>571</v>
      </c>
      <c r="G5676" s="55" t="s">
        <v>96</v>
      </c>
      <c r="H5676" s="55" t="s">
        <v>570</v>
      </c>
      <c r="I5676" s="55" t="s">
        <v>42</v>
      </c>
      <c r="J5676" s="60">
        <v>16.38</v>
      </c>
      <c r="K5676" s="60">
        <f t="shared" si="156"/>
        <v>49.14</v>
      </c>
      <c r="L5676" s="60">
        <v>0</v>
      </c>
      <c r="M5676" s="55" t="s">
        <v>51</v>
      </c>
      <c r="N5676" s="60">
        <f t="shared" si="166"/>
        <v>49.14</v>
      </c>
      <c r="O5676" s="74">
        <v>46096</v>
      </c>
      <c r="P5676" s="133">
        <v>743271</v>
      </c>
      <c r="Q5676" s="75"/>
      <c r="R5676" t="str">
        <f t="shared" si="167"/>
        <v>Mar/26</v>
      </c>
      <c r="S5676" s="75"/>
      <c r="T5676" s="75"/>
      <c r="U5676" s="75"/>
      <c r="V5676" s="75"/>
      <c r="W5676" s="75"/>
      <c r="X5676" s="75"/>
      <c r="Y5676" s="75"/>
      <c r="Z5676" s="75"/>
      <c r="AA5676" s="75"/>
      <c r="AB5676" s="75"/>
      <c r="AC5676" s="75"/>
      <c r="AD5676" s="75"/>
      <c r="AE5676" s="75"/>
      <c r="AF5676" s="75"/>
      <c r="AG5676" s="75"/>
    </row>
    <row r="5677" spans="1:33" ht="15.75" customHeight="1">
      <c r="A5677" s="75"/>
      <c r="B5677" s="54">
        <v>46090</v>
      </c>
      <c r="C5677" s="55" t="s">
        <v>132</v>
      </c>
      <c r="D5677" s="55">
        <v>2026</v>
      </c>
      <c r="E5677" s="55">
        <v>6</v>
      </c>
      <c r="F5677" s="55" t="s">
        <v>358</v>
      </c>
      <c r="G5677" s="55" t="s">
        <v>96</v>
      </c>
      <c r="H5677" s="55" t="s">
        <v>570</v>
      </c>
      <c r="I5677" s="55" t="s">
        <v>42</v>
      </c>
      <c r="J5677" s="60">
        <v>18.54</v>
      </c>
      <c r="K5677" s="60">
        <f t="shared" si="156"/>
        <v>111.24</v>
      </c>
      <c r="L5677" s="60">
        <v>0</v>
      </c>
      <c r="M5677" s="55" t="s">
        <v>51</v>
      </c>
      <c r="N5677" s="60">
        <f t="shared" si="166"/>
        <v>111.24</v>
      </c>
      <c r="O5677" s="74">
        <v>46096</v>
      </c>
      <c r="P5677" s="133">
        <v>743271</v>
      </c>
      <c r="Q5677" s="75"/>
      <c r="R5677" t="str">
        <f t="shared" si="167"/>
        <v>Mar/26</v>
      </c>
      <c r="S5677" s="75"/>
      <c r="T5677" s="75"/>
      <c r="U5677" s="75"/>
      <c r="V5677" s="75"/>
      <c r="W5677" s="75"/>
      <c r="X5677" s="75"/>
      <c r="Y5677" s="75"/>
      <c r="Z5677" s="75"/>
      <c r="AA5677" s="75"/>
      <c r="AB5677" s="75"/>
      <c r="AC5677" s="75"/>
      <c r="AD5677" s="75"/>
      <c r="AE5677" s="75"/>
      <c r="AF5677" s="75"/>
      <c r="AG5677" s="75"/>
    </row>
    <row r="5678" spans="1:33" ht="15.75" customHeight="1">
      <c r="A5678" s="75"/>
      <c r="B5678" s="54">
        <v>46090</v>
      </c>
      <c r="C5678" s="55" t="s">
        <v>132</v>
      </c>
      <c r="D5678" s="55">
        <v>2026</v>
      </c>
      <c r="E5678" s="55">
        <v>3</v>
      </c>
      <c r="F5678" s="55" t="s">
        <v>357</v>
      </c>
      <c r="G5678" s="55" t="s">
        <v>96</v>
      </c>
      <c r="H5678" s="55" t="s">
        <v>570</v>
      </c>
      <c r="I5678" s="55" t="s">
        <v>42</v>
      </c>
      <c r="J5678" s="60">
        <v>20.58</v>
      </c>
      <c r="K5678" s="60">
        <f t="shared" si="156"/>
        <v>61.739999999999995</v>
      </c>
      <c r="L5678" s="60">
        <v>0</v>
      </c>
      <c r="M5678" s="55" t="s">
        <v>51</v>
      </c>
      <c r="N5678" s="60">
        <f t="shared" si="166"/>
        <v>61.739999999999995</v>
      </c>
      <c r="O5678" s="74">
        <v>46096</v>
      </c>
      <c r="P5678" s="133">
        <v>743271</v>
      </c>
      <c r="Q5678" s="75"/>
      <c r="R5678" t="str">
        <f t="shared" si="167"/>
        <v>Mar/26</v>
      </c>
      <c r="S5678" s="75"/>
      <c r="T5678" s="75"/>
      <c r="U5678" s="75"/>
      <c r="V5678" s="75"/>
      <c r="W5678" s="75"/>
      <c r="X5678" s="75"/>
      <c r="Y5678" s="75"/>
      <c r="Z5678" s="75"/>
      <c r="AA5678" s="75"/>
      <c r="AB5678" s="75"/>
      <c r="AC5678" s="75"/>
      <c r="AD5678" s="75"/>
      <c r="AE5678" s="75"/>
      <c r="AF5678" s="75"/>
      <c r="AG5678" s="75"/>
    </row>
    <row r="5679" spans="1:33" ht="15.75" customHeight="1">
      <c r="A5679" s="75"/>
      <c r="B5679" s="54">
        <v>46090</v>
      </c>
      <c r="C5679" s="55" t="s">
        <v>132</v>
      </c>
      <c r="D5679" s="55">
        <v>2026</v>
      </c>
      <c r="E5679" s="55">
        <v>10</v>
      </c>
      <c r="F5679" s="55" t="s">
        <v>893</v>
      </c>
      <c r="G5679" s="55" t="s">
        <v>96</v>
      </c>
      <c r="H5679" s="55" t="s">
        <v>570</v>
      </c>
      <c r="I5679" s="55" t="s">
        <v>42</v>
      </c>
      <c r="J5679" s="60">
        <v>21.48</v>
      </c>
      <c r="K5679" s="60">
        <f t="shared" si="156"/>
        <v>214.8</v>
      </c>
      <c r="L5679" s="60">
        <v>0</v>
      </c>
      <c r="M5679" s="55" t="s">
        <v>51</v>
      </c>
      <c r="N5679" s="60">
        <f t="shared" si="166"/>
        <v>214.8</v>
      </c>
      <c r="O5679" s="74">
        <v>46096</v>
      </c>
      <c r="P5679" s="133">
        <v>743271</v>
      </c>
      <c r="Q5679" s="75"/>
      <c r="R5679" t="str">
        <f t="shared" si="167"/>
        <v>Mar/26</v>
      </c>
      <c r="S5679" s="75"/>
      <c r="T5679" s="75"/>
      <c r="U5679" s="75"/>
      <c r="V5679" s="75"/>
      <c r="W5679" s="75"/>
      <c r="X5679" s="75"/>
      <c r="Y5679" s="75"/>
      <c r="Z5679" s="75"/>
      <c r="AA5679" s="75"/>
      <c r="AB5679" s="75"/>
      <c r="AC5679" s="75"/>
      <c r="AD5679" s="75"/>
      <c r="AE5679" s="75"/>
      <c r="AF5679" s="75"/>
      <c r="AG5679" s="75"/>
    </row>
    <row r="5680" spans="1:33" ht="15.75" customHeight="1">
      <c r="A5680" s="75"/>
      <c r="B5680" s="54">
        <v>46090</v>
      </c>
      <c r="C5680" s="55" t="s">
        <v>132</v>
      </c>
      <c r="D5680" s="55">
        <v>2026</v>
      </c>
      <c r="E5680" s="55">
        <v>20</v>
      </c>
      <c r="F5680" s="55" t="s">
        <v>649</v>
      </c>
      <c r="G5680" s="55" t="s">
        <v>96</v>
      </c>
      <c r="H5680" s="55" t="s">
        <v>570</v>
      </c>
      <c r="I5680" s="55" t="s">
        <v>42</v>
      </c>
      <c r="J5680" s="60">
        <v>19.440000000000001</v>
      </c>
      <c r="K5680" s="60">
        <f t="shared" si="156"/>
        <v>388.8</v>
      </c>
      <c r="L5680" s="60">
        <v>0</v>
      </c>
      <c r="M5680" s="55" t="s">
        <v>51</v>
      </c>
      <c r="N5680" s="60">
        <f t="shared" si="166"/>
        <v>388.8</v>
      </c>
      <c r="O5680" s="74">
        <v>46096</v>
      </c>
      <c r="P5680" s="133">
        <v>743271</v>
      </c>
      <c r="Q5680" s="75"/>
      <c r="R5680" t="str">
        <f t="shared" si="167"/>
        <v>Mar/26</v>
      </c>
      <c r="S5680" s="75"/>
      <c r="T5680" s="75"/>
      <c r="U5680" s="75"/>
      <c r="V5680" s="75"/>
      <c r="W5680" s="75"/>
      <c r="X5680" s="75"/>
      <c r="Y5680" s="75"/>
      <c r="Z5680" s="75"/>
      <c r="AA5680" s="75"/>
      <c r="AB5680" s="75"/>
      <c r="AC5680" s="75"/>
      <c r="AD5680" s="75"/>
      <c r="AE5680" s="75"/>
      <c r="AF5680" s="75"/>
      <c r="AG5680" s="75"/>
    </row>
    <row r="5681" spans="1:33" ht="15.75" customHeight="1">
      <c r="A5681" s="75"/>
      <c r="B5681" s="54">
        <v>46090</v>
      </c>
      <c r="C5681" s="55" t="s">
        <v>132</v>
      </c>
      <c r="D5681" s="55">
        <v>2026</v>
      </c>
      <c r="E5681" s="55">
        <v>4</v>
      </c>
      <c r="F5681" s="55" t="s">
        <v>304</v>
      </c>
      <c r="G5681" s="55" t="s">
        <v>96</v>
      </c>
      <c r="H5681" s="55" t="s">
        <v>570</v>
      </c>
      <c r="I5681" s="55" t="s">
        <v>42</v>
      </c>
      <c r="J5681" s="60">
        <v>19.98</v>
      </c>
      <c r="K5681" s="60">
        <f t="shared" si="156"/>
        <v>79.92</v>
      </c>
      <c r="L5681" s="60">
        <v>0</v>
      </c>
      <c r="M5681" s="55" t="s">
        <v>51</v>
      </c>
      <c r="N5681" s="60">
        <f t="shared" si="166"/>
        <v>79.92</v>
      </c>
      <c r="O5681" s="74">
        <v>46096</v>
      </c>
      <c r="P5681" s="133">
        <v>743271</v>
      </c>
      <c r="Q5681" s="75"/>
      <c r="R5681" t="str">
        <f t="shared" si="167"/>
        <v>Mar/26</v>
      </c>
      <c r="S5681" s="75"/>
      <c r="T5681" s="75"/>
      <c r="U5681" s="75"/>
      <c r="V5681" s="75"/>
      <c r="W5681" s="75"/>
      <c r="X5681" s="75"/>
      <c r="Y5681" s="75"/>
      <c r="Z5681" s="75"/>
      <c r="AA5681" s="75"/>
      <c r="AB5681" s="75"/>
      <c r="AC5681" s="75"/>
      <c r="AD5681" s="75"/>
      <c r="AE5681" s="75"/>
      <c r="AF5681" s="75"/>
      <c r="AG5681" s="75"/>
    </row>
    <row r="5682" spans="1:33" ht="15.75" customHeight="1">
      <c r="A5682" s="75"/>
      <c r="B5682" s="54">
        <v>46090</v>
      </c>
      <c r="C5682" s="55" t="s">
        <v>132</v>
      </c>
      <c r="D5682" s="55">
        <v>2026</v>
      </c>
      <c r="E5682" s="55">
        <v>2</v>
      </c>
      <c r="F5682" s="55" t="s">
        <v>305</v>
      </c>
      <c r="G5682" s="55" t="s">
        <v>96</v>
      </c>
      <c r="H5682" s="55" t="s">
        <v>570</v>
      </c>
      <c r="I5682" s="55" t="s">
        <v>42</v>
      </c>
      <c r="J5682" s="60">
        <v>19.440000000000001</v>
      </c>
      <c r="K5682" s="60">
        <f t="shared" si="156"/>
        <v>38.880000000000003</v>
      </c>
      <c r="L5682" s="60">
        <v>0</v>
      </c>
      <c r="M5682" s="55" t="s">
        <v>51</v>
      </c>
      <c r="N5682" s="60">
        <f t="shared" si="166"/>
        <v>38.880000000000003</v>
      </c>
      <c r="O5682" s="74">
        <v>46096</v>
      </c>
      <c r="P5682" s="133">
        <v>743271</v>
      </c>
      <c r="Q5682" s="75"/>
      <c r="R5682" t="str">
        <f t="shared" si="167"/>
        <v>Mar/26</v>
      </c>
      <c r="S5682" s="75"/>
      <c r="T5682" s="75"/>
      <c r="U5682" s="75"/>
      <c r="V5682" s="75"/>
      <c r="W5682" s="75"/>
      <c r="X5682" s="75"/>
      <c r="Y5682" s="75"/>
      <c r="Z5682" s="75"/>
      <c r="AA5682" s="75"/>
      <c r="AB5682" s="75"/>
      <c r="AC5682" s="75"/>
      <c r="AD5682" s="75"/>
      <c r="AE5682" s="75"/>
      <c r="AF5682" s="75"/>
      <c r="AG5682" s="75"/>
    </row>
    <row r="5683" spans="1:33" ht="15.75" customHeight="1">
      <c r="A5683" s="75"/>
      <c r="B5683" s="54">
        <v>46090</v>
      </c>
      <c r="C5683" s="55" t="s">
        <v>132</v>
      </c>
      <c r="D5683" s="55">
        <v>2026</v>
      </c>
      <c r="E5683" s="55">
        <v>1</v>
      </c>
      <c r="F5683" s="55" t="s">
        <v>891</v>
      </c>
      <c r="G5683" s="55" t="s">
        <v>96</v>
      </c>
      <c r="H5683" s="55" t="s">
        <v>570</v>
      </c>
      <c r="I5683" s="55" t="s">
        <v>42</v>
      </c>
      <c r="J5683" s="60">
        <v>108.6</v>
      </c>
      <c r="K5683" s="60">
        <f t="shared" si="156"/>
        <v>108.6</v>
      </c>
      <c r="L5683" s="60">
        <v>0</v>
      </c>
      <c r="M5683" s="55" t="s">
        <v>51</v>
      </c>
      <c r="N5683" s="60">
        <f t="shared" si="166"/>
        <v>108.6</v>
      </c>
      <c r="O5683" s="74">
        <v>46096</v>
      </c>
      <c r="P5683" s="133">
        <v>743271</v>
      </c>
      <c r="Q5683" s="75"/>
      <c r="R5683" t="str">
        <f t="shared" si="167"/>
        <v>Mar/26</v>
      </c>
      <c r="S5683" s="75"/>
      <c r="T5683" s="75"/>
      <c r="U5683" s="75"/>
      <c r="V5683" s="75"/>
      <c r="W5683" s="75"/>
      <c r="X5683" s="75"/>
      <c r="Y5683" s="75"/>
      <c r="Z5683" s="75"/>
      <c r="AA5683" s="75"/>
      <c r="AB5683" s="75"/>
      <c r="AC5683" s="75"/>
      <c r="AD5683" s="75"/>
      <c r="AE5683" s="75"/>
      <c r="AF5683" s="75"/>
      <c r="AG5683" s="75"/>
    </row>
    <row r="5684" spans="1:33" ht="15.75" customHeight="1">
      <c r="A5684" s="75"/>
      <c r="B5684" s="54">
        <v>46090</v>
      </c>
      <c r="C5684" s="55" t="s">
        <v>132</v>
      </c>
      <c r="D5684" s="55">
        <v>2026</v>
      </c>
      <c r="E5684" s="55">
        <v>1</v>
      </c>
      <c r="F5684" s="55" t="s">
        <v>891</v>
      </c>
      <c r="G5684" s="55" t="s">
        <v>96</v>
      </c>
      <c r="H5684" s="55" t="s">
        <v>570</v>
      </c>
      <c r="I5684" s="55" t="s">
        <v>42</v>
      </c>
      <c r="J5684" s="60">
        <v>22.26</v>
      </c>
      <c r="K5684" s="60">
        <f t="shared" si="156"/>
        <v>22.26</v>
      </c>
      <c r="L5684" s="60">
        <v>0</v>
      </c>
      <c r="M5684" s="55" t="s">
        <v>51</v>
      </c>
      <c r="N5684" s="60">
        <f t="shared" si="166"/>
        <v>22.26</v>
      </c>
      <c r="O5684" s="74">
        <v>46096</v>
      </c>
      <c r="P5684" s="133">
        <v>743271</v>
      </c>
      <c r="Q5684" s="75"/>
      <c r="R5684" t="str">
        <f t="shared" si="167"/>
        <v>Mar/26</v>
      </c>
      <c r="S5684" s="75"/>
      <c r="T5684" s="75"/>
      <c r="U5684" s="75"/>
      <c r="V5684" s="75"/>
      <c r="W5684" s="75"/>
      <c r="X5684" s="75"/>
      <c r="Y5684" s="75"/>
      <c r="Z5684" s="75"/>
      <c r="AA5684" s="75"/>
      <c r="AB5684" s="75"/>
      <c r="AC5684" s="75"/>
      <c r="AD5684" s="75"/>
      <c r="AE5684" s="75"/>
      <c r="AF5684" s="75"/>
      <c r="AG5684" s="75"/>
    </row>
    <row r="5685" spans="1:33" ht="15.75" customHeight="1">
      <c r="A5685" s="75"/>
      <c r="B5685" s="54">
        <v>46091</v>
      </c>
      <c r="C5685" s="55" t="s">
        <v>132</v>
      </c>
      <c r="D5685" s="55">
        <v>2026</v>
      </c>
      <c r="E5685" s="55">
        <v>1</v>
      </c>
      <c r="F5685" s="55" t="s">
        <v>654</v>
      </c>
      <c r="G5685" s="55" t="s">
        <v>93</v>
      </c>
      <c r="H5685" s="55" t="s">
        <v>342</v>
      </c>
      <c r="I5685" s="55" t="s">
        <v>42</v>
      </c>
      <c r="J5685" s="60">
        <v>302</v>
      </c>
      <c r="K5685" s="60">
        <f t="shared" si="156"/>
        <v>302</v>
      </c>
      <c r="L5685" s="60">
        <v>0</v>
      </c>
      <c r="M5685" s="55" t="s">
        <v>43</v>
      </c>
      <c r="N5685" s="60">
        <f t="shared" si="166"/>
        <v>302</v>
      </c>
      <c r="O5685" s="74">
        <v>46091</v>
      </c>
      <c r="P5685" s="133">
        <v>0</v>
      </c>
      <c r="Q5685" s="75"/>
      <c r="R5685" t="str">
        <f t="shared" si="167"/>
        <v>Mar/26</v>
      </c>
      <c r="S5685" s="75"/>
      <c r="T5685" s="75"/>
      <c r="U5685" s="75"/>
      <c r="V5685" s="75"/>
      <c r="W5685" s="75"/>
      <c r="X5685" s="75"/>
      <c r="Y5685" s="75"/>
      <c r="Z5685" s="75"/>
      <c r="AA5685" s="75"/>
      <c r="AB5685" s="75"/>
      <c r="AC5685" s="75"/>
      <c r="AD5685" s="75"/>
      <c r="AE5685" s="75"/>
      <c r="AF5685" s="75"/>
      <c r="AG5685" s="75"/>
    </row>
    <row r="5686" spans="1:33" ht="15.75" customHeight="1">
      <c r="A5686" s="75"/>
      <c r="B5686" s="54">
        <v>46091</v>
      </c>
      <c r="C5686" s="55" t="s">
        <v>132</v>
      </c>
      <c r="D5686" s="55">
        <v>2026</v>
      </c>
      <c r="E5686" s="55">
        <v>5</v>
      </c>
      <c r="F5686" s="55" t="s">
        <v>64</v>
      </c>
      <c r="G5686" s="55" t="s">
        <v>46</v>
      </c>
      <c r="H5686" s="55" t="s">
        <v>65</v>
      </c>
      <c r="I5686" s="55" t="s">
        <v>42</v>
      </c>
      <c r="J5686" s="60">
        <v>33</v>
      </c>
      <c r="K5686" s="60">
        <f t="shared" si="156"/>
        <v>165</v>
      </c>
      <c r="L5686" s="60">
        <v>0</v>
      </c>
      <c r="M5686" s="55" t="s">
        <v>43</v>
      </c>
      <c r="N5686" s="60">
        <f t="shared" si="166"/>
        <v>165</v>
      </c>
      <c r="O5686" s="74">
        <v>46091</v>
      </c>
      <c r="P5686" s="133">
        <v>29918</v>
      </c>
      <c r="Q5686" s="75"/>
      <c r="R5686" t="str">
        <f t="shared" si="167"/>
        <v>Mar/26</v>
      </c>
      <c r="S5686" s="75"/>
      <c r="T5686" s="75"/>
      <c r="U5686" s="75"/>
      <c r="V5686" s="75"/>
      <c r="W5686" s="75"/>
      <c r="X5686" s="75"/>
      <c r="Y5686" s="75"/>
      <c r="Z5686" s="75"/>
      <c r="AA5686" s="75"/>
      <c r="AB5686" s="75"/>
      <c r="AC5686" s="75"/>
      <c r="AD5686" s="75"/>
      <c r="AE5686" s="75"/>
      <c r="AF5686" s="75"/>
      <c r="AG5686" s="75"/>
    </row>
    <row r="5687" spans="1:33" ht="15.75" customHeight="1">
      <c r="A5687" s="75"/>
      <c r="B5687" s="54">
        <v>46091</v>
      </c>
      <c r="C5687" s="55" t="s">
        <v>132</v>
      </c>
      <c r="D5687" s="55">
        <v>2026</v>
      </c>
      <c r="E5687" s="55">
        <v>2</v>
      </c>
      <c r="F5687" s="55" t="s">
        <v>66</v>
      </c>
      <c r="G5687" s="55" t="s">
        <v>46</v>
      </c>
      <c r="H5687" s="55" t="s">
        <v>65</v>
      </c>
      <c r="I5687" s="55" t="s">
        <v>42</v>
      </c>
      <c r="J5687" s="60">
        <v>28</v>
      </c>
      <c r="K5687" s="60">
        <f t="shared" si="156"/>
        <v>56</v>
      </c>
      <c r="L5687" s="60">
        <v>0</v>
      </c>
      <c r="M5687" s="55" t="s">
        <v>43</v>
      </c>
      <c r="N5687" s="60">
        <f t="shared" si="166"/>
        <v>56</v>
      </c>
      <c r="O5687" s="74">
        <v>46091</v>
      </c>
      <c r="P5687" s="133">
        <v>29918</v>
      </c>
      <c r="Q5687" s="75"/>
      <c r="R5687" t="str">
        <f t="shared" si="167"/>
        <v>Mar/26</v>
      </c>
      <c r="S5687" s="75"/>
      <c r="T5687" s="75"/>
      <c r="U5687" s="75"/>
      <c r="V5687" s="75"/>
      <c r="W5687" s="75"/>
      <c r="X5687" s="75"/>
      <c r="Y5687" s="75"/>
      <c r="Z5687" s="75"/>
      <c r="AA5687" s="75"/>
      <c r="AB5687" s="75"/>
      <c r="AC5687" s="75"/>
      <c r="AD5687" s="75"/>
      <c r="AE5687" s="75"/>
      <c r="AF5687" s="75"/>
      <c r="AG5687" s="75"/>
    </row>
    <row r="5688" spans="1:33" ht="15.75" customHeight="1">
      <c r="A5688" s="75"/>
      <c r="B5688" s="54">
        <v>46091</v>
      </c>
      <c r="C5688" s="55" t="s">
        <v>132</v>
      </c>
      <c r="D5688" s="55">
        <v>2026</v>
      </c>
      <c r="E5688" s="55">
        <v>2</v>
      </c>
      <c r="F5688" s="55" t="s">
        <v>1418</v>
      </c>
      <c r="G5688" s="55" t="s">
        <v>46</v>
      </c>
      <c r="H5688" s="55" t="s">
        <v>65</v>
      </c>
      <c r="I5688" s="55" t="s">
        <v>42</v>
      </c>
      <c r="J5688" s="60">
        <v>30</v>
      </c>
      <c r="K5688" s="60">
        <f t="shared" si="156"/>
        <v>60</v>
      </c>
      <c r="L5688" s="60">
        <v>0</v>
      </c>
      <c r="M5688" s="55" t="s">
        <v>43</v>
      </c>
      <c r="N5688" s="60">
        <f t="shared" si="166"/>
        <v>60</v>
      </c>
      <c r="O5688" s="74">
        <v>46091</v>
      </c>
      <c r="P5688" s="133">
        <v>29918</v>
      </c>
      <c r="Q5688" s="75"/>
      <c r="R5688" t="str">
        <f t="shared" si="167"/>
        <v>Mar/26</v>
      </c>
      <c r="S5688" s="75"/>
      <c r="T5688" s="75"/>
      <c r="U5688" s="75"/>
      <c r="V5688" s="75"/>
      <c r="W5688" s="75"/>
      <c r="X5688" s="75"/>
      <c r="Y5688" s="75"/>
      <c r="Z5688" s="75"/>
      <c r="AA5688" s="75"/>
      <c r="AB5688" s="75"/>
      <c r="AC5688" s="75"/>
      <c r="AD5688" s="75"/>
      <c r="AE5688" s="75"/>
      <c r="AF5688" s="75"/>
      <c r="AG5688" s="75"/>
    </row>
    <row r="5689" spans="1:33" ht="15.75" customHeight="1">
      <c r="A5689" s="75"/>
      <c r="B5689" s="54">
        <v>46091</v>
      </c>
      <c r="C5689" s="55" t="s">
        <v>132</v>
      </c>
      <c r="D5689" s="55">
        <v>2026</v>
      </c>
      <c r="E5689" s="55">
        <v>6.72</v>
      </c>
      <c r="F5689" s="55" t="s">
        <v>488</v>
      </c>
      <c r="G5689" s="55" t="s">
        <v>46</v>
      </c>
      <c r="H5689" s="55" t="s">
        <v>823</v>
      </c>
      <c r="I5689" s="55" t="s">
        <v>42</v>
      </c>
      <c r="J5689" s="60">
        <v>35.230699999999999</v>
      </c>
      <c r="K5689" s="60">
        <f t="shared" si="156"/>
        <v>236.75030399999997</v>
      </c>
      <c r="L5689" s="60">
        <v>0</v>
      </c>
      <c r="M5689" s="55" t="s">
        <v>51</v>
      </c>
      <c r="N5689" s="60">
        <f t="shared" si="166"/>
        <v>236.75030399999997</v>
      </c>
      <c r="O5689" s="74">
        <v>46097</v>
      </c>
      <c r="P5689" s="133">
        <v>2844710</v>
      </c>
      <c r="Q5689" s="75"/>
      <c r="R5689" t="str">
        <f t="shared" si="167"/>
        <v>Mar/26</v>
      </c>
      <c r="S5689" s="75"/>
      <c r="T5689" s="75"/>
      <c r="U5689" s="75"/>
      <c r="V5689" s="75"/>
      <c r="W5689" s="75"/>
      <c r="X5689" s="75"/>
      <c r="Y5689" s="75"/>
      <c r="Z5689" s="75"/>
      <c r="AA5689" s="75"/>
      <c r="AB5689" s="75"/>
      <c r="AC5689" s="75"/>
      <c r="AD5689" s="75"/>
      <c r="AE5689" s="75"/>
      <c r="AF5689" s="75"/>
      <c r="AG5689" s="75"/>
    </row>
    <row r="5690" spans="1:33" ht="15.75" customHeight="1">
      <c r="A5690" s="75"/>
      <c r="B5690" s="54">
        <v>46091</v>
      </c>
      <c r="C5690" s="55" t="s">
        <v>132</v>
      </c>
      <c r="D5690" s="55">
        <v>2026</v>
      </c>
      <c r="E5690" s="55">
        <v>3</v>
      </c>
      <c r="F5690" s="55" t="s">
        <v>814</v>
      </c>
      <c r="G5690" s="55" t="s">
        <v>40</v>
      </c>
      <c r="H5690" s="55" t="s">
        <v>223</v>
      </c>
      <c r="I5690" s="55" t="s">
        <v>42</v>
      </c>
      <c r="J5690" s="60">
        <v>105</v>
      </c>
      <c r="K5690" s="60">
        <f t="shared" si="156"/>
        <v>315</v>
      </c>
      <c r="L5690" s="60">
        <v>0</v>
      </c>
      <c r="M5690" s="55" t="s">
        <v>51</v>
      </c>
      <c r="N5690" s="60">
        <f t="shared" si="166"/>
        <v>315</v>
      </c>
      <c r="O5690" s="74">
        <v>46098</v>
      </c>
      <c r="P5690" s="133">
        <v>1544089</v>
      </c>
      <c r="Q5690" s="75"/>
      <c r="R5690" t="str">
        <f t="shared" si="167"/>
        <v>Mar/26</v>
      </c>
      <c r="S5690" s="75"/>
      <c r="T5690" s="75"/>
      <c r="U5690" s="75"/>
      <c r="V5690" s="75"/>
      <c r="W5690" s="75"/>
      <c r="X5690" s="75"/>
      <c r="Y5690" s="75"/>
      <c r="Z5690" s="75"/>
      <c r="AA5690" s="75"/>
      <c r="AB5690" s="75"/>
      <c r="AC5690" s="75"/>
      <c r="AD5690" s="75"/>
      <c r="AE5690" s="75"/>
      <c r="AF5690" s="75"/>
      <c r="AG5690" s="75"/>
    </row>
    <row r="5691" spans="1:33" ht="15.75" customHeight="1">
      <c r="A5691" s="75"/>
      <c r="B5691" s="54">
        <v>46091</v>
      </c>
      <c r="C5691" s="55" t="s">
        <v>132</v>
      </c>
      <c r="D5691" s="55">
        <v>2026</v>
      </c>
      <c r="E5691" s="55">
        <v>3</v>
      </c>
      <c r="F5691" s="55" t="s">
        <v>914</v>
      </c>
      <c r="G5691" s="55" t="s">
        <v>93</v>
      </c>
      <c r="H5691" s="55" t="s">
        <v>223</v>
      </c>
      <c r="I5691" s="55" t="s">
        <v>42</v>
      </c>
      <c r="J5691" s="60">
        <v>24</v>
      </c>
      <c r="K5691" s="60">
        <f t="shared" si="156"/>
        <v>72</v>
      </c>
      <c r="L5691" s="60">
        <v>0</v>
      </c>
      <c r="M5691" s="55" t="s">
        <v>51</v>
      </c>
      <c r="N5691" s="60">
        <f t="shared" si="166"/>
        <v>72</v>
      </c>
      <c r="O5691" s="74">
        <v>46098</v>
      </c>
      <c r="P5691" s="133">
        <v>1544089</v>
      </c>
      <c r="Q5691" s="75"/>
      <c r="R5691" t="str">
        <f t="shared" si="167"/>
        <v>Mar/26</v>
      </c>
      <c r="S5691" s="75"/>
      <c r="T5691" s="75"/>
      <c r="U5691" s="75"/>
      <c r="V5691" s="75"/>
      <c r="W5691" s="75"/>
      <c r="X5691" s="75"/>
      <c r="Y5691" s="75"/>
      <c r="Z5691" s="75"/>
      <c r="AA5691" s="75"/>
      <c r="AB5691" s="75"/>
      <c r="AC5691" s="75"/>
      <c r="AD5691" s="75"/>
      <c r="AE5691" s="75"/>
      <c r="AF5691" s="75"/>
      <c r="AG5691" s="75"/>
    </row>
    <row r="5692" spans="1:33" ht="15.75" customHeight="1">
      <c r="A5692" s="75"/>
      <c r="B5692" s="54">
        <v>46091</v>
      </c>
      <c r="C5692" s="55" t="s">
        <v>132</v>
      </c>
      <c r="D5692" s="55">
        <v>2026</v>
      </c>
      <c r="E5692" s="55">
        <v>24</v>
      </c>
      <c r="F5692" s="55" t="s">
        <v>190</v>
      </c>
      <c r="G5692" s="55" t="s">
        <v>96</v>
      </c>
      <c r="H5692" s="55" t="s">
        <v>223</v>
      </c>
      <c r="I5692" s="55" t="s">
        <v>42</v>
      </c>
      <c r="J5692" s="60">
        <v>7</v>
      </c>
      <c r="K5692" s="60">
        <f t="shared" si="156"/>
        <v>168</v>
      </c>
      <c r="L5692" s="60">
        <v>0</v>
      </c>
      <c r="M5692" s="55" t="s">
        <v>51</v>
      </c>
      <c r="N5692" s="60">
        <f t="shared" si="166"/>
        <v>168</v>
      </c>
      <c r="O5692" s="74">
        <v>46098</v>
      </c>
      <c r="P5692" s="133">
        <v>1544089</v>
      </c>
      <c r="Q5692" s="75"/>
      <c r="R5692" t="str">
        <f t="shared" si="167"/>
        <v>Mar/26</v>
      </c>
      <c r="S5692" s="75"/>
      <c r="T5692" s="75"/>
      <c r="U5692" s="75"/>
      <c r="V5692" s="75"/>
      <c r="W5692" s="75"/>
      <c r="X5692" s="75"/>
      <c r="Y5692" s="75"/>
      <c r="Z5692" s="75"/>
      <c r="AA5692" s="75"/>
      <c r="AB5692" s="75"/>
      <c r="AC5692" s="75"/>
      <c r="AD5692" s="75"/>
      <c r="AE5692" s="75"/>
      <c r="AF5692" s="75"/>
      <c r="AG5692" s="75"/>
    </row>
    <row r="5693" spans="1:33" ht="15.75" customHeight="1">
      <c r="A5693" s="75"/>
      <c r="B5693" s="54">
        <v>46091</v>
      </c>
      <c r="C5693" s="55" t="s">
        <v>132</v>
      </c>
      <c r="D5693" s="55">
        <v>2026</v>
      </c>
      <c r="E5693" s="55">
        <v>24</v>
      </c>
      <c r="F5693" s="55" t="s">
        <v>668</v>
      </c>
      <c r="G5693" s="55" t="s">
        <v>96</v>
      </c>
      <c r="H5693" s="55" t="s">
        <v>223</v>
      </c>
      <c r="I5693" s="55" t="s">
        <v>42</v>
      </c>
      <c r="J5693" s="60">
        <v>7</v>
      </c>
      <c r="K5693" s="60">
        <f t="shared" si="156"/>
        <v>168</v>
      </c>
      <c r="L5693" s="60">
        <v>0</v>
      </c>
      <c r="M5693" s="55" t="s">
        <v>51</v>
      </c>
      <c r="N5693" s="60">
        <f t="shared" si="166"/>
        <v>168</v>
      </c>
      <c r="O5693" s="74">
        <v>46098</v>
      </c>
      <c r="P5693" s="133">
        <v>1544089</v>
      </c>
      <c r="Q5693" s="75"/>
      <c r="R5693" t="str">
        <f t="shared" si="167"/>
        <v>Mar/26</v>
      </c>
      <c r="S5693" s="75"/>
      <c r="T5693" s="75"/>
      <c r="U5693" s="75"/>
      <c r="V5693" s="75"/>
      <c r="W5693" s="75"/>
      <c r="X5693" s="75"/>
      <c r="Y5693" s="75"/>
      <c r="Z5693" s="75"/>
      <c r="AA5693" s="75"/>
      <c r="AB5693" s="75"/>
      <c r="AC5693" s="75"/>
      <c r="AD5693" s="75"/>
      <c r="AE5693" s="75"/>
      <c r="AF5693" s="75"/>
      <c r="AG5693" s="75"/>
    </row>
    <row r="5694" spans="1:33" ht="15.75" customHeight="1">
      <c r="A5694" s="75"/>
      <c r="B5694" s="54">
        <v>46091</v>
      </c>
      <c r="C5694" s="55" t="s">
        <v>132</v>
      </c>
      <c r="D5694" s="55">
        <v>2026</v>
      </c>
      <c r="E5694" s="55">
        <v>72</v>
      </c>
      <c r="F5694" s="55" t="s">
        <v>188</v>
      </c>
      <c r="G5694" s="55" t="s">
        <v>96</v>
      </c>
      <c r="H5694" s="55" t="s">
        <v>223</v>
      </c>
      <c r="I5694" s="55" t="s">
        <v>42</v>
      </c>
      <c r="J5694" s="60">
        <v>7</v>
      </c>
      <c r="K5694" s="60">
        <f t="shared" si="156"/>
        <v>504</v>
      </c>
      <c r="L5694" s="60">
        <v>0</v>
      </c>
      <c r="M5694" s="55" t="s">
        <v>51</v>
      </c>
      <c r="N5694" s="60">
        <f t="shared" si="166"/>
        <v>504</v>
      </c>
      <c r="O5694" s="74">
        <v>46098</v>
      </c>
      <c r="P5694" s="133">
        <v>1544089</v>
      </c>
      <c r="Q5694" s="75"/>
      <c r="R5694" t="str">
        <f t="shared" si="167"/>
        <v>Mar/26</v>
      </c>
      <c r="S5694" s="75"/>
      <c r="T5694" s="75"/>
      <c r="U5694" s="75"/>
      <c r="V5694" s="75"/>
      <c r="W5694" s="75"/>
      <c r="X5694" s="75"/>
      <c r="Y5694" s="75"/>
      <c r="Z5694" s="75"/>
      <c r="AA5694" s="75"/>
      <c r="AB5694" s="75"/>
      <c r="AC5694" s="75"/>
      <c r="AD5694" s="75"/>
      <c r="AE5694" s="75"/>
      <c r="AF5694" s="75"/>
      <c r="AG5694" s="75"/>
    </row>
    <row r="5695" spans="1:33" ht="15.75" customHeight="1">
      <c r="A5695" s="75"/>
      <c r="B5695" s="54">
        <v>46091</v>
      </c>
      <c r="C5695" s="55" t="s">
        <v>132</v>
      </c>
      <c r="D5695" s="55">
        <v>2026</v>
      </c>
      <c r="E5695" s="55">
        <v>24</v>
      </c>
      <c r="F5695" s="55" t="s">
        <v>191</v>
      </c>
      <c r="G5695" s="55" t="s">
        <v>96</v>
      </c>
      <c r="H5695" s="55" t="s">
        <v>223</v>
      </c>
      <c r="I5695" s="55" t="s">
        <v>42</v>
      </c>
      <c r="J5695" s="60">
        <v>7</v>
      </c>
      <c r="K5695" s="60">
        <f t="shared" si="156"/>
        <v>168</v>
      </c>
      <c r="L5695" s="60">
        <v>0</v>
      </c>
      <c r="M5695" s="55" t="s">
        <v>51</v>
      </c>
      <c r="N5695" s="60">
        <f t="shared" si="166"/>
        <v>168</v>
      </c>
      <c r="O5695" s="74">
        <v>46098</v>
      </c>
      <c r="P5695" s="133">
        <v>1544089</v>
      </c>
      <c r="Q5695" s="75"/>
      <c r="R5695" t="str">
        <f t="shared" si="167"/>
        <v>Mar/26</v>
      </c>
      <c r="S5695" s="75"/>
      <c r="T5695" s="75"/>
      <c r="U5695" s="75"/>
      <c r="V5695" s="75"/>
      <c r="W5695" s="75"/>
      <c r="X5695" s="75"/>
      <c r="Y5695" s="75"/>
      <c r="Z5695" s="75"/>
      <c r="AA5695" s="75"/>
      <c r="AB5695" s="75"/>
      <c r="AC5695" s="75"/>
      <c r="AD5695" s="75"/>
      <c r="AE5695" s="75"/>
      <c r="AF5695" s="75"/>
      <c r="AG5695" s="75"/>
    </row>
    <row r="5696" spans="1:33" ht="15.75" customHeight="1">
      <c r="A5696" s="75"/>
      <c r="B5696" s="54">
        <v>46091</v>
      </c>
      <c r="C5696" s="55" t="s">
        <v>132</v>
      </c>
      <c r="D5696" s="55">
        <v>2026</v>
      </c>
      <c r="E5696" s="55">
        <v>3</v>
      </c>
      <c r="F5696" s="55" t="s">
        <v>666</v>
      </c>
      <c r="G5696" s="55" t="s">
        <v>40</v>
      </c>
      <c r="H5696" s="55" t="s">
        <v>223</v>
      </c>
      <c r="I5696" s="55" t="s">
        <v>42</v>
      </c>
      <c r="J5696" s="60">
        <v>25</v>
      </c>
      <c r="K5696" s="60">
        <f t="shared" si="156"/>
        <v>75</v>
      </c>
      <c r="L5696" s="60">
        <v>0</v>
      </c>
      <c r="M5696" s="55" t="s">
        <v>51</v>
      </c>
      <c r="N5696" s="60">
        <f t="shared" si="166"/>
        <v>75</v>
      </c>
      <c r="O5696" s="74">
        <v>46098</v>
      </c>
      <c r="P5696" s="133">
        <v>1544089</v>
      </c>
      <c r="Q5696" s="75"/>
      <c r="R5696" t="str">
        <f t="shared" si="167"/>
        <v>Mar/26</v>
      </c>
      <c r="S5696" s="75"/>
      <c r="T5696" s="75"/>
      <c r="U5696" s="75"/>
      <c r="V5696" s="75"/>
      <c r="W5696" s="75"/>
      <c r="X5696" s="75"/>
      <c r="Y5696" s="75"/>
      <c r="Z5696" s="75"/>
      <c r="AA5696" s="75"/>
      <c r="AB5696" s="75"/>
      <c r="AC5696" s="75"/>
      <c r="AD5696" s="75"/>
      <c r="AE5696" s="75"/>
      <c r="AF5696" s="75"/>
      <c r="AG5696" s="75"/>
    </row>
    <row r="5697" spans="1:33" ht="15.75" customHeight="1">
      <c r="A5697" s="75"/>
      <c r="B5697" s="54">
        <v>46091</v>
      </c>
      <c r="C5697" s="55" t="s">
        <v>132</v>
      </c>
      <c r="D5697" s="55">
        <v>2026</v>
      </c>
      <c r="E5697" s="55">
        <v>8</v>
      </c>
      <c r="F5697" s="55" t="s">
        <v>642</v>
      </c>
      <c r="G5697" s="55" t="s">
        <v>46</v>
      </c>
      <c r="H5697" s="55" t="s">
        <v>223</v>
      </c>
      <c r="I5697" s="55" t="s">
        <v>42</v>
      </c>
      <c r="J5697" s="60">
        <v>54</v>
      </c>
      <c r="K5697" s="60">
        <f t="shared" si="156"/>
        <v>432</v>
      </c>
      <c r="L5697" s="60">
        <v>0</v>
      </c>
      <c r="M5697" s="55" t="s">
        <v>51</v>
      </c>
      <c r="N5697" s="60">
        <f t="shared" si="166"/>
        <v>432</v>
      </c>
      <c r="O5697" s="74">
        <v>46098</v>
      </c>
      <c r="P5697" s="133">
        <v>1544090</v>
      </c>
      <c r="Q5697" s="75"/>
      <c r="R5697" t="str">
        <f t="shared" si="167"/>
        <v>Mar/26</v>
      </c>
      <c r="S5697" s="75"/>
      <c r="T5697" s="75"/>
      <c r="U5697" s="75"/>
      <c r="V5697" s="75"/>
      <c r="W5697" s="75"/>
      <c r="X5697" s="75"/>
      <c r="Y5697" s="75"/>
      <c r="Z5697" s="75"/>
      <c r="AA5697" s="75"/>
      <c r="AB5697" s="75"/>
      <c r="AC5697" s="75"/>
      <c r="AD5697" s="75"/>
      <c r="AE5697" s="75"/>
      <c r="AF5697" s="75"/>
      <c r="AG5697" s="75"/>
    </row>
    <row r="5698" spans="1:33" ht="15.75" customHeight="1">
      <c r="A5698" s="75"/>
      <c r="B5698" s="54">
        <v>46091</v>
      </c>
      <c r="C5698" s="55" t="s">
        <v>132</v>
      </c>
      <c r="D5698" s="55">
        <v>2026</v>
      </c>
      <c r="E5698" s="55">
        <v>1</v>
      </c>
      <c r="F5698" s="55" t="s">
        <v>1139</v>
      </c>
      <c r="G5698" s="55" t="s">
        <v>46</v>
      </c>
      <c r="H5698" s="55" t="s">
        <v>195</v>
      </c>
      <c r="I5698" s="55" t="s">
        <v>42</v>
      </c>
      <c r="J5698" s="60">
        <v>135.24</v>
      </c>
      <c r="K5698" s="60">
        <f t="shared" si="156"/>
        <v>135.24</v>
      </c>
      <c r="L5698" s="60">
        <v>0</v>
      </c>
      <c r="M5698" s="55" t="s">
        <v>51</v>
      </c>
      <c r="N5698" s="60">
        <f t="shared" si="166"/>
        <v>135.24</v>
      </c>
      <c r="O5698" s="74">
        <v>46100</v>
      </c>
      <c r="P5698" s="133">
        <v>338038</v>
      </c>
      <c r="Q5698" s="75"/>
      <c r="R5698" t="str">
        <f t="shared" si="167"/>
        <v>Mar/26</v>
      </c>
      <c r="S5698" s="75"/>
      <c r="T5698" s="75"/>
      <c r="U5698" s="75"/>
      <c r="V5698" s="75"/>
      <c r="W5698" s="75"/>
      <c r="X5698" s="75"/>
      <c r="Y5698" s="75"/>
      <c r="Z5698" s="75"/>
      <c r="AA5698" s="75"/>
      <c r="AB5698" s="75"/>
      <c r="AC5698" s="75"/>
      <c r="AD5698" s="75"/>
      <c r="AE5698" s="75"/>
      <c r="AF5698" s="75"/>
      <c r="AG5698" s="75"/>
    </row>
    <row r="5699" spans="1:33" ht="15.75" customHeight="1">
      <c r="A5699" s="75"/>
      <c r="B5699" s="54">
        <v>46091</v>
      </c>
      <c r="C5699" s="55" t="s">
        <v>132</v>
      </c>
      <c r="D5699" s="55">
        <v>2026</v>
      </c>
      <c r="E5699" s="55">
        <v>4</v>
      </c>
      <c r="F5699" s="55" t="s">
        <v>660</v>
      </c>
      <c r="G5699" s="55" t="s">
        <v>46</v>
      </c>
      <c r="H5699" s="55" t="s">
        <v>195</v>
      </c>
      <c r="I5699" s="55" t="s">
        <v>42</v>
      </c>
      <c r="J5699" s="60">
        <v>231.6</v>
      </c>
      <c r="K5699" s="60">
        <f t="shared" si="156"/>
        <v>926.4</v>
      </c>
      <c r="L5699" s="60">
        <v>0</v>
      </c>
      <c r="M5699" s="55" t="s">
        <v>51</v>
      </c>
      <c r="N5699" s="60">
        <f t="shared" si="166"/>
        <v>926.4</v>
      </c>
      <c r="O5699" s="74">
        <v>46100</v>
      </c>
      <c r="P5699" s="133">
        <v>338038</v>
      </c>
      <c r="Q5699" s="75"/>
      <c r="R5699" t="str">
        <f t="shared" ref="R5699:R5762" si="168">IF(B5699="","",PROPER(TEXT(B5699,"mmm/aa")))</f>
        <v>Mar/26</v>
      </c>
      <c r="S5699" s="75"/>
      <c r="T5699" s="75"/>
      <c r="U5699" s="75"/>
      <c r="V5699" s="75"/>
      <c r="W5699" s="75"/>
      <c r="X5699" s="75"/>
      <c r="Y5699" s="75"/>
      <c r="Z5699" s="75"/>
      <c r="AA5699" s="75"/>
      <c r="AB5699" s="75"/>
      <c r="AC5699" s="75"/>
      <c r="AD5699" s="75"/>
      <c r="AE5699" s="75"/>
      <c r="AF5699" s="75"/>
      <c r="AG5699" s="75"/>
    </row>
    <row r="5700" spans="1:33" ht="15.75" customHeight="1">
      <c r="A5700" s="75"/>
      <c r="B5700" s="54">
        <v>46091</v>
      </c>
      <c r="C5700" s="55" t="s">
        <v>132</v>
      </c>
      <c r="D5700" s="55">
        <v>2026</v>
      </c>
      <c r="E5700" s="55">
        <v>3</v>
      </c>
      <c r="F5700" s="55" t="s">
        <v>385</v>
      </c>
      <c r="G5700" s="55" t="s">
        <v>46</v>
      </c>
      <c r="H5700" s="55" t="s">
        <v>195</v>
      </c>
      <c r="I5700" s="55" t="s">
        <v>42</v>
      </c>
      <c r="J5700" s="60">
        <v>271.07</v>
      </c>
      <c r="K5700" s="60">
        <f t="shared" si="156"/>
        <v>813.21</v>
      </c>
      <c r="L5700" s="60">
        <v>0</v>
      </c>
      <c r="M5700" s="55" t="s">
        <v>51</v>
      </c>
      <c r="N5700" s="60">
        <f t="shared" si="166"/>
        <v>813.21</v>
      </c>
      <c r="O5700" s="74">
        <v>46100</v>
      </c>
      <c r="P5700" s="133">
        <v>338038</v>
      </c>
      <c r="Q5700" s="75"/>
      <c r="R5700" t="str">
        <f t="shared" si="168"/>
        <v>Mar/26</v>
      </c>
      <c r="S5700" s="75"/>
      <c r="T5700" s="75"/>
      <c r="U5700" s="75"/>
      <c r="V5700" s="75"/>
      <c r="W5700" s="75"/>
      <c r="X5700" s="75"/>
      <c r="Y5700" s="75"/>
      <c r="Z5700" s="75"/>
      <c r="AA5700" s="75"/>
      <c r="AB5700" s="75"/>
      <c r="AC5700" s="75"/>
      <c r="AD5700" s="75"/>
      <c r="AE5700" s="75"/>
      <c r="AF5700" s="75"/>
      <c r="AG5700" s="75"/>
    </row>
    <row r="5701" spans="1:33" ht="15.75" customHeight="1">
      <c r="A5701" s="75"/>
      <c r="B5701" s="54">
        <v>46091</v>
      </c>
      <c r="C5701" s="55" t="s">
        <v>132</v>
      </c>
      <c r="D5701" s="55">
        <v>2026</v>
      </c>
      <c r="E5701" s="55">
        <v>1</v>
      </c>
      <c r="F5701" s="55" t="s">
        <v>1049</v>
      </c>
      <c r="G5701" s="55" t="s">
        <v>46</v>
      </c>
      <c r="H5701" s="55" t="s">
        <v>195</v>
      </c>
      <c r="I5701" s="55" t="s">
        <v>42</v>
      </c>
      <c r="J5701" s="60">
        <v>210</v>
      </c>
      <c r="K5701" s="60">
        <f t="shared" si="156"/>
        <v>210</v>
      </c>
      <c r="L5701" s="60">
        <v>0</v>
      </c>
      <c r="M5701" s="55" t="s">
        <v>51</v>
      </c>
      <c r="N5701" s="60">
        <f t="shared" si="166"/>
        <v>210</v>
      </c>
      <c r="O5701" s="74">
        <v>46100</v>
      </c>
      <c r="P5701" s="133">
        <v>338038</v>
      </c>
      <c r="Q5701" s="75"/>
      <c r="R5701" t="str">
        <f t="shared" si="168"/>
        <v>Mar/26</v>
      </c>
      <c r="S5701" s="75"/>
      <c r="T5701" s="75"/>
      <c r="U5701" s="75"/>
      <c r="V5701" s="75"/>
      <c r="W5701" s="75"/>
      <c r="X5701" s="75"/>
      <c r="Y5701" s="75"/>
      <c r="Z5701" s="75"/>
      <c r="AA5701" s="75"/>
      <c r="AB5701" s="75"/>
      <c r="AC5701" s="75"/>
      <c r="AD5701" s="75"/>
      <c r="AE5701" s="75"/>
      <c r="AF5701" s="75"/>
      <c r="AG5701" s="75"/>
    </row>
    <row r="5702" spans="1:33" ht="15.75" customHeight="1">
      <c r="A5702" s="75"/>
      <c r="B5702" s="54">
        <v>46092</v>
      </c>
      <c r="C5702" s="55" t="s">
        <v>132</v>
      </c>
      <c r="D5702" s="55">
        <v>2026</v>
      </c>
      <c r="E5702" s="55">
        <v>8</v>
      </c>
      <c r="F5702" s="55" t="s">
        <v>228</v>
      </c>
      <c r="G5702" s="55" t="s">
        <v>93</v>
      </c>
      <c r="H5702" s="55" t="s">
        <v>499</v>
      </c>
      <c r="I5702" s="55" t="s">
        <v>42</v>
      </c>
      <c r="J5702" s="60">
        <v>26.46</v>
      </c>
      <c r="K5702" s="60">
        <f t="shared" si="156"/>
        <v>211.68</v>
      </c>
      <c r="L5702" s="60">
        <v>0</v>
      </c>
      <c r="M5702" s="55" t="s">
        <v>51</v>
      </c>
      <c r="N5702" s="60">
        <f t="shared" si="166"/>
        <v>211.68</v>
      </c>
      <c r="O5702" s="74">
        <v>46113</v>
      </c>
      <c r="P5702" s="133">
        <v>83858</v>
      </c>
      <c r="Q5702" s="75"/>
      <c r="R5702" t="str">
        <f t="shared" si="168"/>
        <v>Mar/26</v>
      </c>
      <c r="S5702" s="75"/>
      <c r="T5702" s="75"/>
      <c r="U5702" s="75"/>
      <c r="V5702" s="75"/>
      <c r="W5702" s="75"/>
      <c r="X5702" s="75"/>
      <c r="Y5702" s="75"/>
      <c r="Z5702" s="75"/>
      <c r="AA5702" s="75"/>
      <c r="AB5702" s="75"/>
      <c r="AC5702" s="75"/>
      <c r="AD5702" s="75"/>
      <c r="AE5702" s="75"/>
      <c r="AF5702" s="75"/>
      <c r="AG5702" s="75"/>
    </row>
    <row r="5703" spans="1:33" ht="15.75" customHeight="1">
      <c r="A5703" s="75"/>
      <c r="B5703" s="54">
        <v>46092</v>
      </c>
      <c r="C5703" s="55" t="s">
        <v>132</v>
      </c>
      <c r="D5703" s="55">
        <v>2026</v>
      </c>
      <c r="E5703" s="55">
        <v>5</v>
      </c>
      <c r="F5703" s="55" t="s">
        <v>202</v>
      </c>
      <c r="G5703" s="55" t="s">
        <v>93</v>
      </c>
      <c r="H5703" s="55" t="s">
        <v>499</v>
      </c>
      <c r="I5703" s="55" t="s">
        <v>42</v>
      </c>
      <c r="J5703" s="60">
        <v>100.68</v>
      </c>
      <c r="K5703" s="60">
        <f t="shared" si="156"/>
        <v>503.40000000000003</v>
      </c>
      <c r="L5703" s="60">
        <v>0</v>
      </c>
      <c r="M5703" s="55" t="s">
        <v>51</v>
      </c>
      <c r="N5703" s="60">
        <f t="shared" si="166"/>
        <v>503.40000000000003</v>
      </c>
      <c r="O5703" s="74">
        <v>46113</v>
      </c>
      <c r="P5703" s="133">
        <v>83858</v>
      </c>
      <c r="Q5703" s="75"/>
      <c r="R5703" t="str">
        <f t="shared" si="168"/>
        <v>Mar/26</v>
      </c>
      <c r="S5703" s="75"/>
      <c r="T5703" s="75"/>
      <c r="U5703" s="75"/>
      <c r="V5703" s="75"/>
      <c r="W5703" s="75"/>
      <c r="X5703" s="75"/>
      <c r="Y5703" s="75"/>
      <c r="Z5703" s="75"/>
      <c r="AA5703" s="75"/>
      <c r="AB5703" s="75"/>
      <c r="AC5703" s="75"/>
      <c r="AD5703" s="75"/>
      <c r="AE5703" s="75"/>
      <c r="AF5703" s="75"/>
      <c r="AG5703" s="75"/>
    </row>
    <row r="5704" spans="1:33" ht="15.75" customHeight="1">
      <c r="A5704" s="75"/>
      <c r="B5704" s="54">
        <v>46092</v>
      </c>
      <c r="C5704" s="55" t="s">
        <v>132</v>
      </c>
      <c r="D5704" s="55">
        <v>2026</v>
      </c>
      <c r="E5704" s="55">
        <v>4</v>
      </c>
      <c r="F5704" s="55" t="s">
        <v>235</v>
      </c>
      <c r="G5704" s="55" t="s">
        <v>93</v>
      </c>
      <c r="H5704" s="55" t="s">
        <v>499</v>
      </c>
      <c r="I5704" s="55" t="s">
        <v>42</v>
      </c>
      <c r="J5704" s="60">
        <v>35.78</v>
      </c>
      <c r="K5704" s="60">
        <f t="shared" si="156"/>
        <v>143.12</v>
      </c>
      <c r="L5704" s="60">
        <v>0</v>
      </c>
      <c r="M5704" s="55" t="s">
        <v>51</v>
      </c>
      <c r="N5704" s="60">
        <f t="shared" si="166"/>
        <v>143.12</v>
      </c>
      <c r="O5704" s="74">
        <v>46113</v>
      </c>
      <c r="P5704" s="133">
        <v>83858</v>
      </c>
      <c r="Q5704" s="75"/>
      <c r="R5704" t="str">
        <f t="shared" si="168"/>
        <v>Mar/26</v>
      </c>
      <c r="S5704" s="75"/>
      <c r="T5704" s="75"/>
      <c r="U5704" s="75"/>
      <c r="V5704" s="75"/>
      <c r="W5704" s="75"/>
      <c r="X5704" s="75"/>
      <c r="Y5704" s="75"/>
      <c r="Z5704" s="75"/>
      <c r="AA5704" s="75"/>
      <c r="AB5704" s="75"/>
      <c r="AC5704" s="75"/>
      <c r="AD5704" s="75"/>
      <c r="AE5704" s="75"/>
      <c r="AF5704" s="75"/>
      <c r="AG5704" s="75"/>
    </row>
    <row r="5705" spans="1:33" ht="15.75" customHeight="1">
      <c r="A5705" s="75"/>
      <c r="B5705" s="54">
        <v>46092</v>
      </c>
      <c r="C5705" s="55" t="s">
        <v>132</v>
      </c>
      <c r="D5705" s="55">
        <v>2026</v>
      </c>
      <c r="E5705" s="55">
        <v>5</v>
      </c>
      <c r="F5705" s="55" t="s">
        <v>205</v>
      </c>
      <c r="G5705" s="55" t="s">
        <v>93</v>
      </c>
      <c r="H5705" s="55" t="s">
        <v>499</v>
      </c>
      <c r="I5705" s="55" t="s">
        <v>42</v>
      </c>
      <c r="J5705" s="60">
        <v>289</v>
      </c>
      <c r="K5705" s="60">
        <f t="shared" si="156"/>
        <v>1445</v>
      </c>
      <c r="L5705" s="60">
        <v>0</v>
      </c>
      <c r="M5705" s="55" t="s">
        <v>51</v>
      </c>
      <c r="N5705" s="60">
        <f t="shared" si="166"/>
        <v>1445</v>
      </c>
      <c r="O5705" s="74">
        <v>46113</v>
      </c>
      <c r="P5705" s="133">
        <v>83858</v>
      </c>
      <c r="Q5705" s="75"/>
      <c r="R5705" t="str">
        <f t="shared" si="168"/>
        <v>Mar/26</v>
      </c>
      <c r="S5705" s="75"/>
      <c r="T5705" s="75"/>
      <c r="U5705" s="75"/>
      <c r="V5705" s="75"/>
      <c r="W5705" s="75"/>
      <c r="X5705" s="75"/>
      <c r="Y5705" s="75"/>
      <c r="Z5705" s="75"/>
      <c r="AA5705" s="75"/>
      <c r="AB5705" s="75"/>
      <c r="AC5705" s="75"/>
      <c r="AD5705" s="75"/>
      <c r="AE5705" s="75"/>
      <c r="AF5705" s="75"/>
      <c r="AG5705" s="75"/>
    </row>
    <row r="5706" spans="1:33" ht="15.75" customHeight="1">
      <c r="A5706" s="75"/>
      <c r="B5706" s="54">
        <v>46092</v>
      </c>
      <c r="C5706" s="55" t="s">
        <v>132</v>
      </c>
      <c r="D5706" s="55">
        <v>2026</v>
      </c>
      <c r="E5706" s="55">
        <v>1</v>
      </c>
      <c r="F5706" s="55" t="s">
        <v>1435</v>
      </c>
      <c r="G5706" s="55" t="s">
        <v>96</v>
      </c>
      <c r="H5706" s="55" t="s">
        <v>1269</v>
      </c>
      <c r="I5706" s="55" t="s">
        <v>42</v>
      </c>
      <c r="J5706" s="60">
        <v>364.26</v>
      </c>
      <c r="K5706" s="60">
        <f t="shared" si="156"/>
        <v>364.26</v>
      </c>
      <c r="L5706" s="60">
        <v>0</v>
      </c>
      <c r="M5706" s="55" t="s">
        <v>51</v>
      </c>
      <c r="N5706" s="60">
        <f t="shared" si="166"/>
        <v>364.26</v>
      </c>
      <c r="O5706" s="74">
        <v>46106</v>
      </c>
      <c r="P5706" s="133">
        <v>47137</v>
      </c>
      <c r="Q5706" s="75"/>
      <c r="R5706" t="str">
        <f t="shared" si="168"/>
        <v>Mar/26</v>
      </c>
      <c r="S5706" s="75"/>
      <c r="T5706" s="75"/>
      <c r="U5706" s="75"/>
      <c r="V5706" s="75"/>
      <c r="W5706" s="75"/>
      <c r="X5706" s="75"/>
      <c r="Y5706" s="75"/>
      <c r="Z5706" s="75"/>
      <c r="AA5706" s="75"/>
      <c r="AB5706" s="75"/>
      <c r="AC5706" s="75"/>
      <c r="AD5706" s="75"/>
      <c r="AE5706" s="75"/>
      <c r="AF5706" s="75"/>
      <c r="AG5706" s="75"/>
    </row>
    <row r="5707" spans="1:33" ht="15.75" customHeight="1">
      <c r="A5707" s="75"/>
      <c r="B5707" s="54">
        <v>46093</v>
      </c>
      <c r="C5707" s="55" t="s">
        <v>132</v>
      </c>
      <c r="D5707" s="55">
        <v>2026</v>
      </c>
      <c r="E5707" s="55">
        <v>10</v>
      </c>
      <c r="F5707" s="55" t="s">
        <v>208</v>
      </c>
      <c r="G5707" s="55" t="s">
        <v>46</v>
      </c>
      <c r="H5707" s="55" t="s">
        <v>70</v>
      </c>
      <c r="I5707" s="55" t="s">
        <v>42</v>
      </c>
      <c r="J5707" s="60">
        <v>21</v>
      </c>
      <c r="K5707" s="60">
        <f t="shared" si="156"/>
        <v>210</v>
      </c>
      <c r="L5707" s="60">
        <v>0</v>
      </c>
      <c r="M5707" s="55" t="s">
        <v>51</v>
      </c>
      <c r="N5707" s="60">
        <f t="shared" si="166"/>
        <v>210</v>
      </c>
      <c r="O5707" s="74">
        <v>46107</v>
      </c>
      <c r="P5707" s="133">
        <v>49884</v>
      </c>
      <c r="Q5707" s="75"/>
      <c r="R5707" t="str">
        <f t="shared" si="168"/>
        <v>Mar/26</v>
      </c>
      <c r="S5707" s="75"/>
      <c r="T5707" s="75"/>
      <c r="U5707" s="75"/>
      <c r="V5707" s="75"/>
      <c r="W5707" s="75"/>
      <c r="X5707" s="75"/>
      <c r="Y5707" s="75"/>
      <c r="Z5707" s="75"/>
      <c r="AA5707" s="75"/>
      <c r="AB5707" s="75"/>
      <c r="AC5707" s="75"/>
      <c r="AD5707" s="75"/>
      <c r="AE5707" s="75"/>
      <c r="AF5707" s="75"/>
      <c r="AG5707" s="75"/>
    </row>
    <row r="5708" spans="1:33" ht="15.75" customHeight="1">
      <c r="A5708" s="75"/>
      <c r="B5708" s="54">
        <v>46093</v>
      </c>
      <c r="C5708" s="55" t="s">
        <v>132</v>
      </c>
      <c r="D5708" s="55">
        <v>2026</v>
      </c>
      <c r="E5708" s="55">
        <v>1</v>
      </c>
      <c r="F5708" s="55" t="s">
        <v>385</v>
      </c>
      <c r="G5708" s="55" t="s">
        <v>46</v>
      </c>
      <c r="H5708" s="55" t="s">
        <v>70</v>
      </c>
      <c r="I5708" s="55" t="s">
        <v>42</v>
      </c>
      <c r="J5708" s="60">
        <v>220</v>
      </c>
      <c r="K5708" s="60">
        <f t="shared" si="156"/>
        <v>220</v>
      </c>
      <c r="L5708" s="60">
        <v>0</v>
      </c>
      <c r="M5708" s="55" t="s">
        <v>51</v>
      </c>
      <c r="N5708" s="60">
        <f t="shared" si="166"/>
        <v>220</v>
      </c>
      <c r="O5708" s="74">
        <v>46107</v>
      </c>
      <c r="P5708" s="133">
        <v>49882</v>
      </c>
      <c r="Q5708" s="75"/>
      <c r="R5708" t="str">
        <f t="shared" si="168"/>
        <v>Mar/26</v>
      </c>
      <c r="S5708" s="75"/>
      <c r="T5708" s="75"/>
      <c r="U5708" s="75"/>
      <c r="V5708" s="75"/>
      <c r="W5708" s="75"/>
      <c r="X5708" s="75"/>
      <c r="Y5708" s="75"/>
      <c r="Z5708" s="75"/>
      <c r="AA5708" s="75"/>
      <c r="AB5708" s="75"/>
      <c r="AC5708" s="75"/>
      <c r="AD5708" s="75"/>
      <c r="AE5708" s="75"/>
      <c r="AF5708" s="75"/>
      <c r="AG5708" s="75"/>
    </row>
    <row r="5709" spans="1:33" ht="15.75" customHeight="1">
      <c r="A5709" s="75"/>
      <c r="B5709" s="54">
        <v>46093</v>
      </c>
      <c r="C5709" s="55" t="s">
        <v>132</v>
      </c>
      <c r="D5709" s="55">
        <v>2026</v>
      </c>
      <c r="E5709" s="55">
        <v>4</v>
      </c>
      <c r="F5709" s="55" t="s">
        <v>64</v>
      </c>
      <c r="G5709" s="55" t="s">
        <v>46</v>
      </c>
      <c r="H5709" s="55" t="s">
        <v>65</v>
      </c>
      <c r="I5709" s="55" t="s">
        <v>42</v>
      </c>
      <c r="J5709" s="60">
        <v>33</v>
      </c>
      <c r="K5709" s="60">
        <f t="shared" si="156"/>
        <v>132</v>
      </c>
      <c r="L5709" s="60">
        <v>0</v>
      </c>
      <c r="M5709" s="55" t="s">
        <v>43</v>
      </c>
      <c r="N5709" s="60">
        <f t="shared" si="166"/>
        <v>132</v>
      </c>
      <c r="O5709" s="74">
        <v>46112</v>
      </c>
      <c r="P5709" s="133">
        <v>30020</v>
      </c>
      <c r="Q5709" s="75"/>
      <c r="R5709" t="str">
        <f t="shared" si="168"/>
        <v>Mar/26</v>
      </c>
      <c r="S5709" s="75"/>
      <c r="T5709" s="75"/>
      <c r="U5709" s="75"/>
      <c r="V5709" s="75"/>
      <c r="W5709" s="75"/>
      <c r="X5709" s="75"/>
      <c r="Y5709" s="75"/>
      <c r="Z5709" s="75"/>
      <c r="AA5709" s="75"/>
      <c r="AB5709" s="75"/>
      <c r="AC5709" s="75"/>
      <c r="AD5709" s="75"/>
      <c r="AE5709" s="75"/>
      <c r="AF5709" s="75"/>
      <c r="AG5709" s="75"/>
    </row>
    <row r="5710" spans="1:33" ht="15.75" customHeight="1">
      <c r="A5710" s="75"/>
      <c r="B5710" s="54">
        <v>46093</v>
      </c>
      <c r="C5710" s="55" t="s">
        <v>132</v>
      </c>
      <c r="D5710" s="55">
        <v>2026</v>
      </c>
      <c r="E5710" s="55">
        <v>1.5</v>
      </c>
      <c r="F5710" s="55" t="s">
        <v>66</v>
      </c>
      <c r="G5710" s="55" t="s">
        <v>46</v>
      </c>
      <c r="H5710" s="55" t="s">
        <v>65</v>
      </c>
      <c r="I5710" s="55" t="s">
        <v>42</v>
      </c>
      <c r="J5710" s="60">
        <v>28</v>
      </c>
      <c r="K5710" s="60">
        <f t="shared" si="156"/>
        <v>42</v>
      </c>
      <c r="L5710" s="60">
        <v>0</v>
      </c>
      <c r="M5710" s="55" t="s">
        <v>43</v>
      </c>
      <c r="N5710" s="60">
        <f t="shared" si="166"/>
        <v>42</v>
      </c>
      <c r="O5710" s="74">
        <v>46112</v>
      </c>
      <c r="P5710" s="133">
        <v>30020</v>
      </c>
      <c r="Q5710" s="75"/>
      <c r="R5710" t="str">
        <f t="shared" si="168"/>
        <v>Mar/26</v>
      </c>
      <c r="S5710" s="75"/>
      <c r="T5710" s="75"/>
      <c r="U5710" s="75"/>
      <c r="V5710" s="75"/>
      <c r="W5710" s="75"/>
      <c r="X5710" s="75"/>
      <c r="Y5710" s="75"/>
      <c r="Z5710" s="75"/>
      <c r="AA5710" s="75"/>
      <c r="AB5710" s="75"/>
      <c r="AC5710" s="75"/>
      <c r="AD5710" s="75"/>
      <c r="AE5710" s="75"/>
      <c r="AF5710" s="75"/>
      <c r="AG5710" s="75"/>
    </row>
    <row r="5711" spans="1:33" ht="15.75" customHeight="1">
      <c r="A5711" s="75"/>
      <c r="B5711" s="54">
        <v>46093</v>
      </c>
      <c r="C5711" s="55" t="s">
        <v>132</v>
      </c>
      <c r="D5711" s="55">
        <v>2026</v>
      </c>
      <c r="E5711" s="55">
        <v>1.5</v>
      </c>
      <c r="F5711" s="55" t="s">
        <v>1418</v>
      </c>
      <c r="G5711" s="55" t="s">
        <v>46</v>
      </c>
      <c r="H5711" s="55" t="s">
        <v>65</v>
      </c>
      <c r="I5711" s="55" t="s">
        <v>42</v>
      </c>
      <c r="J5711" s="60">
        <v>30</v>
      </c>
      <c r="K5711" s="60">
        <f t="shared" si="156"/>
        <v>45</v>
      </c>
      <c r="L5711" s="60">
        <v>0</v>
      </c>
      <c r="M5711" s="55" t="s">
        <v>43</v>
      </c>
      <c r="N5711" s="60">
        <f t="shared" si="166"/>
        <v>45</v>
      </c>
      <c r="O5711" s="74">
        <v>46112</v>
      </c>
      <c r="P5711" s="133">
        <v>30020</v>
      </c>
      <c r="Q5711" s="75"/>
      <c r="R5711" t="str">
        <f t="shared" si="168"/>
        <v>Mar/26</v>
      </c>
      <c r="S5711" s="75"/>
      <c r="T5711" s="75"/>
      <c r="U5711" s="75"/>
      <c r="V5711" s="75"/>
      <c r="W5711" s="75"/>
      <c r="X5711" s="75"/>
      <c r="Y5711" s="75"/>
      <c r="Z5711" s="75"/>
      <c r="AA5711" s="75"/>
      <c r="AB5711" s="75"/>
      <c r="AC5711" s="75"/>
      <c r="AD5711" s="75"/>
      <c r="AE5711" s="75"/>
      <c r="AF5711" s="75"/>
      <c r="AG5711" s="75"/>
    </row>
    <row r="5712" spans="1:33" ht="15.75" customHeight="1">
      <c r="A5712" s="75"/>
      <c r="B5712" s="54">
        <v>46093</v>
      </c>
      <c r="C5712" s="55" t="s">
        <v>132</v>
      </c>
      <c r="D5712" s="55">
        <v>2026</v>
      </c>
      <c r="E5712" s="55">
        <v>1</v>
      </c>
      <c r="F5712" s="55" t="s">
        <v>634</v>
      </c>
      <c r="G5712" s="55" t="s">
        <v>46</v>
      </c>
      <c r="H5712" s="55" t="s">
        <v>195</v>
      </c>
      <c r="I5712" s="55" t="s">
        <v>42</v>
      </c>
      <c r="J5712" s="60">
        <v>319.20999999999998</v>
      </c>
      <c r="K5712" s="60">
        <f t="shared" si="156"/>
        <v>319.20999999999998</v>
      </c>
      <c r="L5712" s="60">
        <v>0</v>
      </c>
      <c r="M5712" s="55" t="s">
        <v>51</v>
      </c>
      <c r="N5712" s="60">
        <f t="shared" si="166"/>
        <v>319.20999999999998</v>
      </c>
      <c r="O5712" s="74">
        <v>46104</v>
      </c>
      <c r="P5712" s="133">
        <v>338428</v>
      </c>
      <c r="Q5712" s="75"/>
      <c r="R5712" t="str">
        <f t="shared" si="168"/>
        <v>Mar/26</v>
      </c>
      <c r="S5712" s="75"/>
      <c r="T5712" s="75"/>
      <c r="U5712" s="75"/>
      <c r="V5712" s="75"/>
      <c r="W5712" s="75"/>
      <c r="X5712" s="75"/>
      <c r="Y5712" s="75"/>
      <c r="Z5712" s="75"/>
      <c r="AA5712" s="75"/>
      <c r="AB5712" s="75"/>
      <c r="AC5712" s="75"/>
      <c r="AD5712" s="75"/>
      <c r="AE5712" s="75"/>
      <c r="AF5712" s="75"/>
      <c r="AG5712" s="75"/>
    </row>
    <row r="5713" spans="1:33" ht="15.75" customHeight="1">
      <c r="A5713" s="75"/>
      <c r="B5713" s="54">
        <v>46093</v>
      </c>
      <c r="C5713" s="55" t="s">
        <v>132</v>
      </c>
      <c r="D5713" s="55">
        <v>2026</v>
      </c>
      <c r="E5713" s="55">
        <v>1</v>
      </c>
      <c r="F5713" s="55" t="s">
        <v>1321</v>
      </c>
      <c r="G5713" s="55" t="s">
        <v>46</v>
      </c>
      <c r="H5713" s="55" t="s">
        <v>342</v>
      </c>
      <c r="I5713" s="55" t="s">
        <v>42</v>
      </c>
      <c r="J5713" s="60">
        <v>115.31</v>
      </c>
      <c r="K5713" s="60">
        <f t="shared" si="156"/>
        <v>115.31</v>
      </c>
      <c r="L5713" s="60">
        <v>0</v>
      </c>
      <c r="M5713" s="55" t="s">
        <v>43</v>
      </c>
      <c r="N5713" s="60">
        <f t="shared" si="166"/>
        <v>115.31</v>
      </c>
      <c r="O5713" s="74">
        <v>46103</v>
      </c>
      <c r="P5713" s="133">
        <v>745316</v>
      </c>
      <c r="Q5713" s="75"/>
      <c r="R5713" t="str">
        <f t="shared" si="168"/>
        <v>Mar/26</v>
      </c>
      <c r="S5713" s="75"/>
      <c r="T5713" s="75"/>
      <c r="U5713" s="75"/>
      <c r="V5713" s="75"/>
      <c r="W5713" s="75"/>
      <c r="X5713" s="75"/>
      <c r="Y5713" s="75"/>
      <c r="Z5713" s="75"/>
      <c r="AA5713" s="75"/>
      <c r="AB5713" s="75"/>
      <c r="AC5713" s="75"/>
      <c r="AD5713" s="75"/>
      <c r="AE5713" s="75"/>
      <c r="AF5713" s="75"/>
      <c r="AG5713" s="75"/>
    </row>
    <row r="5714" spans="1:33" ht="15.75" customHeight="1">
      <c r="A5714" s="75"/>
      <c r="B5714" s="54">
        <v>46094</v>
      </c>
      <c r="C5714" s="55" t="s">
        <v>132</v>
      </c>
      <c r="D5714" s="55">
        <v>2026</v>
      </c>
      <c r="E5714" s="55">
        <v>13</v>
      </c>
      <c r="F5714" s="55" t="s">
        <v>81</v>
      </c>
      <c r="G5714" s="55" t="s">
        <v>77</v>
      </c>
      <c r="H5714" s="55" t="s">
        <v>78</v>
      </c>
      <c r="I5714" s="55" t="s">
        <v>42</v>
      </c>
      <c r="J5714" s="60">
        <v>510</v>
      </c>
      <c r="K5714" s="60">
        <f t="shared" si="156"/>
        <v>6630</v>
      </c>
      <c r="L5714" s="60">
        <v>0</v>
      </c>
      <c r="M5714" s="55" t="s">
        <v>43</v>
      </c>
      <c r="N5714" s="60">
        <f t="shared" si="166"/>
        <v>6630</v>
      </c>
      <c r="O5714" s="74">
        <v>46098</v>
      </c>
      <c r="P5714" s="133">
        <v>0</v>
      </c>
      <c r="Q5714" s="75"/>
      <c r="R5714" t="str">
        <f t="shared" si="168"/>
        <v>Mar/26</v>
      </c>
      <c r="S5714" s="75"/>
      <c r="T5714" s="75"/>
      <c r="U5714" s="75"/>
      <c r="V5714" s="75"/>
      <c r="W5714" s="75"/>
      <c r="X5714" s="75"/>
      <c r="Y5714" s="75"/>
      <c r="Z5714" s="75"/>
      <c r="AA5714" s="75"/>
      <c r="AB5714" s="75"/>
      <c r="AC5714" s="75"/>
      <c r="AD5714" s="75"/>
      <c r="AE5714" s="75"/>
      <c r="AF5714" s="75"/>
      <c r="AG5714" s="75"/>
    </row>
    <row r="5715" spans="1:33" ht="15.75" customHeight="1">
      <c r="A5715" s="75"/>
      <c r="B5715" s="54">
        <v>46094</v>
      </c>
      <c r="C5715" s="55" t="s">
        <v>132</v>
      </c>
      <c r="D5715" s="55">
        <v>2026</v>
      </c>
      <c r="E5715" s="55">
        <v>1</v>
      </c>
      <c r="F5715" s="55" t="s">
        <v>75</v>
      </c>
      <c r="G5715" s="55" t="s">
        <v>77</v>
      </c>
      <c r="H5715" s="55" t="s">
        <v>78</v>
      </c>
      <c r="I5715" s="55" t="s">
        <v>42</v>
      </c>
      <c r="J5715" s="60">
        <v>435</v>
      </c>
      <c r="K5715" s="60">
        <f t="shared" si="156"/>
        <v>435</v>
      </c>
      <c r="L5715" s="60">
        <v>0</v>
      </c>
      <c r="M5715" s="55" t="s">
        <v>43</v>
      </c>
      <c r="N5715" s="60">
        <f t="shared" si="166"/>
        <v>435</v>
      </c>
      <c r="O5715" s="74">
        <v>46098</v>
      </c>
      <c r="P5715" s="133">
        <v>0</v>
      </c>
      <c r="Q5715" s="75"/>
      <c r="R5715" t="str">
        <f t="shared" si="168"/>
        <v>Mar/26</v>
      </c>
      <c r="S5715" s="75"/>
      <c r="T5715" s="75"/>
      <c r="U5715" s="75"/>
      <c r="V5715" s="75"/>
      <c r="W5715" s="75"/>
      <c r="X5715" s="75"/>
      <c r="Y5715" s="75"/>
      <c r="Z5715" s="75"/>
      <c r="AA5715" s="75"/>
      <c r="AB5715" s="75"/>
      <c r="AC5715" s="75"/>
      <c r="AD5715" s="75"/>
      <c r="AE5715" s="75"/>
      <c r="AF5715" s="75"/>
      <c r="AG5715" s="75"/>
    </row>
    <row r="5716" spans="1:33" ht="15.75" customHeight="1">
      <c r="A5716" s="75"/>
      <c r="B5716" s="54">
        <v>46094</v>
      </c>
      <c r="C5716" s="55" t="s">
        <v>132</v>
      </c>
      <c r="D5716" s="55">
        <v>2026</v>
      </c>
      <c r="E5716" s="55">
        <v>1</v>
      </c>
      <c r="F5716" s="55" t="s">
        <v>455</v>
      </c>
      <c r="G5716" s="55" t="s">
        <v>46</v>
      </c>
      <c r="H5716" s="55" t="s">
        <v>1337</v>
      </c>
      <c r="I5716" s="55" t="s">
        <v>42</v>
      </c>
      <c r="J5716" s="60">
        <v>3.5</v>
      </c>
      <c r="K5716" s="60">
        <f t="shared" si="156"/>
        <v>3.5</v>
      </c>
      <c r="L5716" s="60">
        <v>0</v>
      </c>
      <c r="M5716" s="55" t="s">
        <v>43</v>
      </c>
      <c r="N5716" s="60">
        <f t="shared" si="166"/>
        <v>3.5</v>
      </c>
      <c r="O5716" s="74">
        <v>46112</v>
      </c>
      <c r="P5716" s="133">
        <v>31401</v>
      </c>
      <c r="Q5716" s="75"/>
      <c r="R5716" t="str">
        <f t="shared" si="168"/>
        <v>Mar/26</v>
      </c>
      <c r="S5716" s="75"/>
      <c r="T5716" s="75"/>
      <c r="U5716" s="75"/>
      <c r="V5716" s="75"/>
      <c r="W5716" s="75"/>
      <c r="X5716" s="75"/>
      <c r="Y5716" s="75"/>
      <c r="Z5716" s="75"/>
      <c r="AA5716" s="75"/>
      <c r="AB5716" s="75"/>
      <c r="AC5716" s="75"/>
      <c r="AD5716" s="75"/>
      <c r="AE5716" s="75"/>
      <c r="AF5716" s="75"/>
      <c r="AG5716" s="75"/>
    </row>
    <row r="5717" spans="1:33" ht="15.75" customHeight="1">
      <c r="A5717" s="75"/>
      <c r="B5717" s="54">
        <v>46094</v>
      </c>
      <c r="C5717" s="55" t="s">
        <v>132</v>
      </c>
      <c r="D5717" s="55">
        <v>2026</v>
      </c>
      <c r="E5717" s="55">
        <v>1</v>
      </c>
      <c r="F5717" s="55" t="s">
        <v>1267</v>
      </c>
      <c r="G5717" s="55" t="s">
        <v>46</v>
      </c>
      <c r="H5717" s="55" t="s">
        <v>1337</v>
      </c>
      <c r="I5717" s="55" t="s">
        <v>42</v>
      </c>
      <c r="J5717" s="60">
        <v>5.5</v>
      </c>
      <c r="K5717" s="60">
        <f t="shared" si="156"/>
        <v>5.5</v>
      </c>
      <c r="L5717" s="60">
        <v>0</v>
      </c>
      <c r="M5717" s="55" t="s">
        <v>43</v>
      </c>
      <c r="N5717" s="60">
        <f t="shared" si="166"/>
        <v>5.5</v>
      </c>
      <c r="O5717" s="74">
        <v>46112</v>
      </c>
      <c r="P5717" s="133">
        <v>31401</v>
      </c>
      <c r="Q5717" s="75"/>
      <c r="R5717" t="str">
        <f t="shared" si="168"/>
        <v>Mar/26</v>
      </c>
      <c r="S5717" s="75"/>
      <c r="T5717" s="75"/>
      <c r="U5717" s="75"/>
      <c r="V5717" s="75"/>
      <c r="W5717" s="75"/>
      <c r="X5717" s="75"/>
      <c r="Y5717" s="75"/>
      <c r="Z5717" s="75"/>
      <c r="AA5717" s="75"/>
      <c r="AB5717" s="75"/>
      <c r="AC5717" s="75"/>
      <c r="AD5717" s="75"/>
      <c r="AE5717" s="75"/>
      <c r="AF5717" s="75"/>
      <c r="AG5717" s="75"/>
    </row>
    <row r="5718" spans="1:33" ht="15.75" customHeight="1">
      <c r="A5718" s="75"/>
      <c r="B5718" s="54">
        <v>46094</v>
      </c>
      <c r="C5718" s="55" t="s">
        <v>132</v>
      </c>
      <c r="D5718" s="55">
        <v>2026</v>
      </c>
      <c r="E5718" s="55">
        <v>5</v>
      </c>
      <c r="F5718" s="55" t="s">
        <v>486</v>
      </c>
      <c r="G5718" s="55" t="s">
        <v>46</v>
      </c>
      <c r="H5718" s="55" t="s">
        <v>1337</v>
      </c>
      <c r="I5718" s="55" t="s">
        <v>42</v>
      </c>
      <c r="J5718" s="60">
        <v>8</v>
      </c>
      <c r="K5718" s="60">
        <f t="shared" si="156"/>
        <v>40</v>
      </c>
      <c r="L5718" s="60">
        <v>0</v>
      </c>
      <c r="M5718" s="55" t="s">
        <v>43</v>
      </c>
      <c r="N5718" s="60">
        <f t="shared" si="166"/>
        <v>40</v>
      </c>
      <c r="O5718" s="74">
        <v>46112</v>
      </c>
      <c r="P5718" s="133">
        <v>31401</v>
      </c>
      <c r="Q5718" s="75"/>
      <c r="R5718" t="str">
        <f t="shared" si="168"/>
        <v>Mar/26</v>
      </c>
      <c r="S5718" s="75"/>
      <c r="T5718" s="75"/>
      <c r="U5718" s="75"/>
      <c r="V5718" s="75"/>
      <c r="W5718" s="75"/>
      <c r="X5718" s="75"/>
      <c r="Y5718" s="75"/>
      <c r="Z5718" s="75"/>
      <c r="AA5718" s="75"/>
      <c r="AB5718" s="75"/>
      <c r="AC5718" s="75"/>
      <c r="AD5718" s="75"/>
      <c r="AE5718" s="75"/>
      <c r="AF5718" s="75"/>
      <c r="AG5718" s="75"/>
    </row>
    <row r="5719" spans="1:33" ht="15.75" customHeight="1">
      <c r="A5719" s="75"/>
      <c r="B5719" s="54">
        <v>46094</v>
      </c>
      <c r="C5719" s="55" t="s">
        <v>132</v>
      </c>
      <c r="D5719" s="55">
        <v>2026</v>
      </c>
      <c r="E5719" s="55">
        <v>6</v>
      </c>
      <c r="F5719" s="55" t="s">
        <v>391</v>
      </c>
      <c r="G5719" s="55" t="s">
        <v>46</v>
      </c>
      <c r="H5719" s="55" t="s">
        <v>1337</v>
      </c>
      <c r="I5719" s="55" t="s">
        <v>42</v>
      </c>
      <c r="J5719" s="60">
        <v>1.2</v>
      </c>
      <c r="K5719" s="60">
        <f t="shared" si="156"/>
        <v>7.1999999999999993</v>
      </c>
      <c r="L5719" s="60">
        <v>0</v>
      </c>
      <c r="M5719" s="55" t="s">
        <v>43</v>
      </c>
      <c r="N5719" s="60">
        <f t="shared" si="166"/>
        <v>7.1999999999999993</v>
      </c>
      <c r="O5719" s="74">
        <v>46112</v>
      </c>
      <c r="P5719" s="133">
        <v>31401</v>
      </c>
      <c r="Q5719" s="75"/>
      <c r="R5719" t="str">
        <f t="shared" si="168"/>
        <v>Mar/26</v>
      </c>
      <c r="S5719" s="75"/>
      <c r="T5719" s="75"/>
      <c r="U5719" s="75"/>
      <c r="V5719" s="75"/>
      <c r="W5719" s="75"/>
      <c r="X5719" s="75"/>
      <c r="Y5719" s="75"/>
      <c r="Z5719" s="75"/>
      <c r="AA5719" s="75"/>
      <c r="AB5719" s="75"/>
      <c r="AC5719" s="75"/>
      <c r="AD5719" s="75"/>
      <c r="AE5719" s="75"/>
      <c r="AF5719" s="75"/>
      <c r="AG5719" s="75"/>
    </row>
    <row r="5720" spans="1:33" ht="15.75" customHeight="1">
      <c r="A5720" s="75"/>
      <c r="B5720" s="54">
        <v>46094</v>
      </c>
      <c r="C5720" s="55" t="s">
        <v>132</v>
      </c>
      <c r="D5720" s="55">
        <v>2026</v>
      </c>
      <c r="E5720" s="55">
        <v>4</v>
      </c>
      <c r="F5720" s="55" t="s">
        <v>836</v>
      </c>
      <c r="G5720" s="55" t="s">
        <v>40</v>
      </c>
      <c r="H5720" s="55" t="s">
        <v>1337</v>
      </c>
      <c r="I5720" s="55" t="s">
        <v>42</v>
      </c>
      <c r="J5720" s="60">
        <v>0.8</v>
      </c>
      <c r="K5720" s="60">
        <f t="shared" si="156"/>
        <v>3.2</v>
      </c>
      <c r="L5720" s="60">
        <v>0</v>
      </c>
      <c r="M5720" s="55" t="s">
        <v>43</v>
      </c>
      <c r="N5720" s="60">
        <f t="shared" si="166"/>
        <v>3.2</v>
      </c>
      <c r="O5720" s="74">
        <v>46112</v>
      </c>
      <c r="P5720" s="133">
        <v>31401</v>
      </c>
      <c r="Q5720" s="75"/>
      <c r="R5720" t="str">
        <f t="shared" si="168"/>
        <v>Mar/26</v>
      </c>
      <c r="S5720" s="75"/>
      <c r="T5720" s="75"/>
      <c r="U5720" s="75"/>
      <c r="V5720" s="75"/>
      <c r="W5720" s="75"/>
      <c r="X5720" s="75"/>
      <c r="Y5720" s="75"/>
      <c r="Z5720" s="75"/>
      <c r="AA5720" s="75"/>
      <c r="AB5720" s="75"/>
      <c r="AC5720" s="75"/>
      <c r="AD5720" s="75"/>
      <c r="AE5720" s="75"/>
      <c r="AF5720" s="75"/>
      <c r="AG5720" s="75"/>
    </row>
    <row r="5721" spans="1:33" ht="15.75" customHeight="1">
      <c r="A5721" s="75"/>
      <c r="B5721" s="54">
        <v>46094</v>
      </c>
      <c r="C5721" s="55" t="s">
        <v>132</v>
      </c>
      <c r="D5721" s="55">
        <v>2026</v>
      </c>
      <c r="E5721" s="55">
        <v>2</v>
      </c>
      <c r="F5721" s="55" t="s">
        <v>561</v>
      </c>
      <c r="G5721" s="55" t="s">
        <v>40</v>
      </c>
      <c r="H5721" s="55" t="s">
        <v>1337</v>
      </c>
      <c r="I5721" s="55" t="s">
        <v>42</v>
      </c>
      <c r="J5721" s="60">
        <v>4</v>
      </c>
      <c r="K5721" s="60">
        <f t="shared" si="156"/>
        <v>8</v>
      </c>
      <c r="L5721" s="60">
        <v>0</v>
      </c>
      <c r="M5721" s="55" t="s">
        <v>43</v>
      </c>
      <c r="N5721" s="60">
        <f t="shared" si="166"/>
        <v>8</v>
      </c>
      <c r="O5721" s="74">
        <v>46112</v>
      </c>
      <c r="P5721" s="133">
        <v>31401</v>
      </c>
      <c r="Q5721" s="75"/>
      <c r="R5721" t="str">
        <f t="shared" si="168"/>
        <v>Mar/26</v>
      </c>
      <c r="S5721" s="75"/>
      <c r="T5721" s="75"/>
      <c r="U5721" s="75"/>
      <c r="V5721" s="75"/>
      <c r="W5721" s="75"/>
      <c r="X5721" s="75"/>
      <c r="Y5721" s="75"/>
      <c r="Z5721" s="75"/>
      <c r="AA5721" s="75"/>
      <c r="AB5721" s="75"/>
      <c r="AC5721" s="75"/>
      <c r="AD5721" s="75"/>
      <c r="AE5721" s="75"/>
      <c r="AF5721" s="75"/>
      <c r="AG5721" s="75"/>
    </row>
    <row r="5722" spans="1:33" ht="15.75" customHeight="1">
      <c r="A5722" s="75"/>
      <c r="B5722" s="54">
        <v>46094</v>
      </c>
      <c r="C5722" s="55" t="s">
        <v>132</v>
      </c>
      <c r="D5722" s="55">
        <v>2026</v>
      </c>
      <c r="E5722" s="55">
        <v>1</v>
      </c>
      <c r="F5722" s="55" t="s">
        <v>1340</v>
      </c>
      <c r="G5722" s="55" t="s">
        <v>40</v>
      </c>
      <c r="H5722" s="55" t="s">
        <v>1337</v>
      </c>
      <c r="I5722" s="55" t="s">
        <v>42</v>
      </c>
      <c r="J5722" s="60">
        <v>105</v>
      </c>
      <c r="K5722" s="60">
        <f t="shared" si="156"/>
        <v>105</v>
      </c>
      <c r="L5722" s="60">
        <v>0</v>
      </c>
      <c r="M5722" s="55" t="s">
        <v>43</v>
      </c>
      <c r="N5722" s="60">
        <f t="shared" si="166"/>
        <v>105</v>
      </c>
      <c r="O5722" s="74">
        <v>46112</v>
      </c>
      <c r="P5722" s="133">
        <v>31401</v>
      </c>
      <c r="Q5722" s="75"/>
      <c r="R5722" t="str">
        <f t="shared" si="168"/>
        <v>Mar/26</v>
      </c>
      <c r="S5722" s="75"/>
      <c r="T5722" s="75"/>
      <c r="U5722" s="75"/>
      <c r="V5722" s="75"/>
      <c r="W5722" s="75"/>
      <c r="X5722" s="75"/>
      <c r="Y5722" s="75"/>
      <c r="Z5722" s="75"/>
      <c r="AA5722" s="75"/>
      <c r="AB5722" s="75"/>
      <c r="AC5722" s="75"/>
      <c r="AD5722" s="75"/>
      <c r="AE5722" s="75"/>
      <c r="AF5722" s="75"/>
      <c r="AG5722" s="75"/>
    </row>
    <row r="5723" spans="1:33" ht="15.75" customHeight="1">
      <c r="A5723" s="75"/>
      <c r="B5723" s="54">
        <v>46094</v>
      </c>
      <c r="C5723" s="55" t="s">
        <v>132</v>
      </c>
      <c r="D5723" s="55">
        <v>2026</v>
      </c>
      <c r="E5723" s="55">
        <v>5</v>
      </c>
      <c r="F5723" s="55" t="s">
        <v>64</v>
      </c>
      <c r="G5723" s="55" t="s">
        <v>46</v>
      </c>
      <c r="H5723" s="55" t="s">
        <v>65</v>
      </c>
      <c r="I5723" s="55" t="s">
        <v>42</v>
      </c>
      <c r="J5723" s="60">
        <v>33</v>
      </c>
      <c r="K5723" s="60">
        <f t="shared" si="156"/>
        <v>165</v>
      </c>
      <c r="L5723" s="60">
        <v>0</v>
      </c>
      <c r="M5723" s="55" t="s">
        <v>43</v>
      </c>
      <c r="N5723" s="60">
        <f t="shared" si="166"/>
        <v>165</v>
      </c>
      <c r="O5723" s="74">
        <v>46112</v>
      </c>
      <c r="P5723" s="133">
        <v>30057</v>
      </c>
      <c r="Q5723" s="75"/>
      <c r="R5723" t="str">
        <f t="shared" si="168"/>
        <v>Mar/26</v>
      </c>
      <c r="S5723" s="75"/>
      <c r="T5723" s="75"/>
      <c r="U5723" s="75"/>
      <c r="V5723" s="75"/>
      <c r="W5723" s="75"/>
      <c r="X5723" s="75"/>
      <c r="Y5723" s="75"/>
      <c r="Z5723" s="75"/>
      <c r="AA5723" s="75"/>
      <c r="AB5723" s="75"/>
      <c r="AC5723" s="75"/>
      <c r="AD5723" s="75"/>
      <c r="AE5723" s="75"/>
      <c r="AF5723" s="75"/>
      <c r="AG5723" s="75"/>
    </row>
    <row r="5724" spans="1:33" ht="15.75" customHeight="1">
      <c r="A5724" s="75"/>
      <c r="B5724" s="54">
        <v>46094</v>
      </c>
      <c r="C5724" s="55" t="s">
        <v>132</v>
      </c>
      <c r="D5724" s="55">
        <v>2026</v>
      </c>
      <c r="E5724" s="55">
        <v>2</v>
      </c>
      <c r="F5724" s="55" t="s">
        <v>66</v>
      </c>
      <c r="G5724" s="55" t="s">
        <v>46</v>
      </c>
      <c r="H5724" s="55" t="s">
        <v>65</v>
      </c>
      <c r="I5724" s="55" t="s">
        <v>42</v>
      </c>
      <c r="J5724" s="60">
        <v>28</v>
      </c>
      <c r="K5724" s="60">
        <f t="shared" si="156"/>
        <v>56</v>
      </c>
      <c r="L5724" s="60">
        <v>0</v>
      </c>
      <c r="M5724" s="55" t="s">
        <v>43</v>
      </c>
      <c r="N5724" s="60">
        <f t="shared" si="166"/>
        <v>56</v>
      </c>
      <c r="O5724" s="74">
        <v>46112</v>
      </c>
      <c r="P5724" s="133">
        <v>30057</v>
      </c>
      <c r="Q5724" s="75"/>
      <c r="R5724" t="str">
        <f t="shared" si="168"/>
        <v>Mar/26</v>
      </c>
      <c r="S5724" s="75"/>
      <c r="T5724" s="75"/>
      <c r="U5724" s="75"/>
      <c r="V5724" s="75"/>
      <c r="W5724" s="75"/>
      <c r="X5724" s="75"/>
      <c r="Y5724" s="75"/>
      <c r="Z5724" s="75"/>
      <c r="AA5724" s="75"/>
      <c r="AB5724" s="75"/>
      <c r="AC5724" s="75"/>
      <c r="AD5724" s="75"/>
      <c r="AE5724" s="75"/>
      <c r="AF5724" s="75"/>
      <c r="AG5724" s="75"/>
    </row>
    <row r="5725" spans="1:33" ht="15.75" customHeight="1">
      <c r="A5725" s="75"/>
      <c r="B5725" s="54">
        <v>46094</v>
      </c>
      <c r="C5725" s="55" t="s">
        <v>132</v>
      </c>
      <c r="D5725" s="55">
        <v>2026</v>
      </c>
      <c r="E5725" s="55">
        <v>2</v>
      </c>
      <c r="F5725" s="55" t="s">
        <v>1418</v>
      </c>
      <c r="G5725" s="55" t="s">
        <v>46</v>
      </c>
      <c r="H5725" s="55" t="s">
        <v>65</v>
      </c>
      <c r="I5725" s="55" t="s">
        <v>42</v>
      </c>
      <c r="J5725" s="60">
        <v>30</v>
      </c>
      <c r="K5725" s="60">
        <f t="shared" si="156"/>
        <v>60</v>
      </c>
      <c r="L5725" s="60">
        <v>0</v>
      </c>
      <c r="M5725" s="55" t="s">
        <v>43</v>
      </c>
      <c r="N5725" s="60">
        <f t="shared" si="166"/>
        <v>60</v>
      </c>
      <c r="O5725" s="74">
        <v>46112</v>
      </c>
      <c r="P5725" s="133">
        <v>30057</v>
      </c>
      <c r="Q5725" s="75"/>
      <c r="R5725" t="str">
        <f t="shared" si="168"/>
        <v>Mar/26</v>
      </c>
      <c r="S5725" s="75"/>
      <c r="T5725" s="75"/>
      <c r="U5725" s="75"/>
      <c r="V5725" s="75"/>
      <c r="W5725" s="75"/>
      <c r="X5725" s="75"/>
      <c r="Y5725" s="75"/>
      <c r="Z5725" s="75"/>
      <c r="AA5725" s="75"/>
      <c r="AB5725" s="75"/>
      <c r="AC5725" s="75"/>
      <c r="AD5725" s="75"/>
      <c r="AE5725" s="75"/>
      <c r="AF5725" s="75"/>
      <c r="AG5725" s="75"/>
    </row>
    <row r="5726" spans="1:33" ht="15.75" customHeight="1">
      <c r="A5726" s="75"/>
      <c r="B5726" s="54">
        <v>46094</v>
      </c>
      <c r="C5726" s="55" t="s">
        <v>132</v>
      </c>
      <c r="D5726" s="55">
        <v>2026</v>
      </c>
      <c r="E5726" s="55">
        <v>2</v>
      </c>
      <c r="F5726" s="55" t="s">
        <v>1036</v>
      </c>
      <c r="G5726" s="55" t="s">
        <v>46</v>
      </c>
      <c r="H5726" s="55" t="s">
        <v>65</v>
      </c>
      <c r="I5726" s="55" t="s">
        <v>42</v>
      </c>
      <c r="J5726" s="60">
        <v>36</v>
      </c>
      <c r="K5726" s="60">
        <f t="shared" si="156"/>
        <v>72</v>
      </c>
      <c r="L5726" s="60">
        <v>0</v>
      </c>
      <c r="M5726" s="55" t="s">
        <v>43</v>
      </c>
      <c r="N5726" s="60">
        <f t="shared" si="166"/>
        <v>72</v>
      </c>
      <c r="O5726" s="74">
        <v>46112</v>
      </c>
      <c r="P5726" s="133">
        <v>30057</v>
      </c>
      <c r="Q5726" s="75"/>
      <c r="R5726" t="str">
        <f t="shared" si="168"/>
        <v>Mar/26</v>
      </c>
      <c r="S5726" s="75"/>
      <c r="T5726" s="75"/>
      <c r="U5726" s="75"/>
      <c r="V5726" s="75"/>
      <c r="W5726" s="75"/>
      <c r="X5726" s="75"/>
      <c r="Y5726" s="75"/>
      <c r="Z5726" s="75"/>
      <c r="AA5726" s="75"/>
      <c r="AB5726" s="75"/>
      <c r="AC5726" s="75"/>
      <c r="AD5726" s="75"/>
      <c r="AE5726" s="75"/>
      <c r="AF5726" s="75"/>
      <c r="AG5726" s="75"/>
    </row>
    <row r="5727" spans="1:33" ht="15.75" customHeight="1">
      <c r="A5727" s="75"/>
      <c r="B5727" s="54">
        <v>46094</v>
      </c>
      <c r="C5727" s="55" t="s">
        <v>132</v>
      </c>
      <c r="D5727" s="55">
        <v>2026</v>
      </c>
      <c r="E5727" s="55">
        <v>1</v>
      </c>
      <c r="F5727" s="55" t="s">
        <v>1424</v>
      </c>
      <c r="G5727" s="55" t="s">
        <v>61</v>
      </c>
      <c r="H5727" s="55" t="s">
        <v>342</v>
      </c>
      <c r="I5727" s="55" t="s">
        <v>42</v>
      </c>
      <c r="J5727" s="60">
        <v>170</v>
      </c>
      <c r="K5727" s="60">
        <f t="shared" si="156"/>
        <v>170</v>
      </c>
      <c r="L5727" s="60">
        <v>0</v>
      </c>
      <c r="M5727" s="55" t="s">
        <v>43</v>
      </c>
      <c r="N5727" s="60">
        <f t="shared" si="166"/>
        <v>170</v>
      </c>
      <c r="O5727" s="74">
        <v>46094</v>
      </c>
      <c r="P5727" s="133">
        <v>0</v>
      </c>
      <c r="Q5727" s="75"/>
      <c r="R5727" t="str">
        <f t="shared" si="168"/>
        <v>Mar/26</v>
      </c>
      <c r="S5727" s="75"/>
      <c r="T5727" s="75"/>
      <c r="U5727" s="75"/>
      <c r="V5727" s="75"/>
      <c r="W5727" s="75"/>
      <c r="X5727" s="75"/>
      <c r="Y5727" s="75"/>
      <c r="Z5727" s="75"/>
      <c r="AA5727" s="75"/>
      <c r="AB5727" s="75"/>
      <c r="AC5727" s="75"/>
      <c r="AD5727" s="75"/>
      <c r="AE5727" s="75"/>
      <c r="AF5727" s="75"/>
      <c r="AG5727" s="75"/>
    </row>
    <row r="5728" spans="1:33" ht="15.75" customHeight="1">
      <c r="A5728" s="75"/>
      <c r="B5728" s="54">
        <v>46095</v>
      </c>
      <c r="C5728" s="55" t="s">
        <v>132</v>
      </c>
      <c r="D5728" s="55">
        <v>2026</v>
      </c>
      <c r="E5728" s="55">
        <v>16</v>
      </c>
      <c r="F5728" s="55" t="s">
        <v>64</v>
      </c>
      <c r="G5728" s="55" t="s">
        <v>46</v>
      </c>
      <c r="H5728" s="55" t="s">
        <v>65</v>
      </c>
      <c r="I5728" s="55" t="s">
        <v>42</v>
      </c>
      <c r="J5728" s="60">
        <v>33</v>
      </c>
      <c r="K5728" s="60">
        <f t="shared" si="156"/>
        <v>528</v>
      </c>
      <c r="L5728" s="60">
        <v>0</v>
      </c>
      <c r="M5728" s="55" t="s">
        <v>43</v>
      </c>
      <c r="N5728" s="60">
        <f t="shared" si="166"/>
        <v>528</v>
      </c>
      <c r="O5728" s="74">
        <v>46112</v>
      </c>
      <c r="P5728" s="133">
        <v>30080</v>
      </c>
      <c r="Q5728" s="75"/>
      <c r="R5728" t="str">
        <f t="shared" si="168"/>
        <v>Mar/26</v>
      </c>
      <c r="S5728" s="75"/>
      <c r="T5728" s="75"/>
      <c r="U5728" s="75"/>
      <c r="V5728" s="75"/>
      <c r="W5728" s="75"/>
      <c r="X5728" s="75"/>
      <c r="Y5728" s="75"/>
      <c r="Z5728" s="75"/>
      <c r="AA5728" s="75"/>
      <c r="AB5728" s="75"/>
      <c r="AC5728" s="75"/>
      <c r="AD5728" s="75"/>
      <c r="AE5728" s="75"/>
      <c r="AF5728" s="75"/>
      <c r="AG5728" s="75"/>
    </row>
    <row r="5729" spans="1:33" ht="15.75" customHeight="1">
      <c r="A5729" s="75"/>
      <c r="B5729" s="54">
        <v>46095</v>
      </c>
      <c r="C5729" s="55" t="s">
        <v>132</v>
      </c>
      <c r="D5729" s="55">
        <v>2026</v>
      </c>
      <c r="E5729" s="55">
        <v>2.5</v>
      </c>
      <c r="F5729" s="55" t="s">
        <v>66</v>
      </c>
      <c r="G5729" s="55" t="s">
        <v>46</v>
      </c>
      <c r="H5729" s="55" t="s">
        <v>65</v>
      </c>
      <c r="I5729" s="55" t="s">
        <v>42</v>
      </c>
      <c r="J5729" s="60">
        <v>28</v>
      </c>
      <c r="K5729" s="60">
        <f t="shared" si="156"/>
        <v>70</v>
      </c>
      <c r="L5729" s="60">
        <v>0</v>
      </c>
      <c r="M5729" s="55" t="s">
        <v>43</v>
      </c>
      <c r="N5729" s="60">
        <f t="shared" si="166"/>
        <v>70</v>
      </c>
      <c r="O5729" s="74">
        <v>46112</v>
      </c>
      <c r="P5729" s="133">
        <v>30080</v>
      </c>
      <c r="Q5729" s="75"/>
      <c r="R5729" t="str">
        <f t="shared" si="168"/>
        <v>Mar/26</v>
      </c>
      <c r="S5729" s="75"/>
      <c r="T5729" s="75"/>
      <c r="U5729" s="75"/>
      <c r="V5729" s="75"/>
      <c r="W5729" s="75"/>
      <c r="X5729" s="75"/>
      <c r="Y5729" s="75"/>
      <c r="Z5729" s="75"/>
      <c r="AA5729" s="75"/>
      <c r="AB5729" s="75"/>
      <c r="AC5729" s="75"/>
      <c r="AD5729" s="75"/>
      <c r="AE5729" s="75"/>
      <c r="AF5729" s="75"/>
      <c r="AG5729" s="75"/>
    </row>
    <row r="5730" spans="1:33" ht="15.75" customHeight="1">
      <c r="A5730" s="75"/>
      <c r="B5730" s="54">
        <v>46095</v>
      </c>
      <c r="C5730" s="55" t="s">
        <v>132</v>
      </c>
      <c r="D5730" s="55">
        <v>2026</v>
      </c>
      <c r="E5730" s="55">
        <v>2.5</v>
      </c>
      <c r="F5730" s="55" t="s">
        <v>1418</v>
      </c>
      <c r="G5730" s="55" t="s">
        <v>46</v>
      </c>
      <c r="H5730" s="55" t="s">
        <v>65</v>
      </c>
      <c r="I5730" s="55" t="s">
        <v>42</v>
      </c>
      <c r="J5730" s="60">
        <v>30</v>
      </c>
      <c r="K5730" s="60">
        <f t="shared" si="156"/>
        <v>75</v>
      </c>
      <c r="L5730" s="60">
        <v>0</v>
      </c>
      <c r="M5730" s="55" t="s">
        <v>43</v>
      </c>
      <c r="N5730" s="60">
        <f t="shared" si="166"/>
        <v>75</v>
      </c>
      <c r="O5730" s="74">
        <v>46112</v>
      </c>
      <c r="P5730" s="133">
        <v>30080</v>
      </c>
      <c r="Q5730" s="75"/>
      <c r="R5730" t="str">
        <f t="shared" si="168"/>
        <v>Mar/26</v>
      </c>
      <c r="S5730" s="75"/>
      <c r="T5730" s="75"/>
      <c r="U5730" s="75"/>
      <c r="V5730" s="75"/>
      <c r="W5730" s="75"/>
      <c r="X5730" s="75"/>
      <c r="Y5730" s="75"/>
      <c r="Z5730" s="75"/>
      <c r="AA5730" s="75"/>
      <c r="AB5730" s="75"/>
      <c r="AC5730" s="75"/>
      <c r="AD5730" s="75"/>
      <c r="AE5730" s="75"/>
      <c r="AF5730" s="75"/>
      <c r="AG5730" s="75"/>
    </row>
    <row r="5731" spans="1:33" ht="15.75" customHeight="1">
      <c r="A5731" s="75"/>
      <c r="B5731" s="54">
        <v>46095</v>
      </c>
      <c r="C5731" s="55" t="s">
        <v>132</v>
      </c>
      <c r="D5731" s="55">
        <v>2026</v>
      </c>
      <c r="E5731" s="55">
        <v>4</v>
      </c>
      <c r="F5731" s="55" t="s">
        <v>1036</v>
      </c>
      <c r="G5731" s="55" t="s">
        <v>46</v>
      </c>
      <c r="H5731" s="55" t="s">
        <v>65</v>
      </c>
      <c r="I5731" s="55" t="s">
        <v>42</v>
      </c>
      <c r="J5731" s="60">
        <v>36</v>
      </c>
      <c r="K5731" s="60">
        <f t="shared" si="156"/>
        <v>144</v>
      </c>
      <c r="L5731" s="60">
        <v>0</v>
      </c>
      <c r="M5731" s="55" t="s">
        <v>43</v>
      </c>
      <c r="N5731" s="60">
        <f t="shared" si="166"/>
        <v>144</v>
      </c>
      <c r="O5731" s="74">
        <v>46112</v>
      </c>
      <c r="P5731" s="133">
        <v>30080</v>
      </c>
      <c r="Q5731" s="75"/>
      <c r="R5731" t="str">
        <f t="shared" si="168"/>
        <v>Mar/26</v>
      </c>
      <c r="S5731" s="75"/>
      <c r="T5731" s="75"/>
      <c r="U5731" s="75"/>
      <c r="V5731" s="75"/>
      <c r="W5731" s="75"/>
      <c r="X5731" s="75"/>
      <c r="Y5731" s="75"/>
      <c r="Z5731" s="75"/>
      <c r="AA5731" s="75"/>
      <c r="AB5731" s="75"/>
      <c r="AC5731" s="75"/>
      <c r="AD5731" s="75"/>
      <c r="AE5731" s="75"/>
      <c r="AF5731" s="75"/>
      <c r="AG5731" s="75"/>
    </row>
    <row r="5732" spans="1:33" ht="15.75" customHeight="1">
      <c r="A5732" s="75"/>
      <c r="B5732" s="54">
        <v>46095</v>
      </c>
      <c r="C5732" s="55" t="s">
        <v>132</v>
      </c>
      <c r="D5732" s="55">
        <v>2026</v>
      </c>
      <c r="E5732" s="55">
        <v>1</v>
      </c>
      <c r="F5732" s="55" t="s">
        <v>1085</v>
      </c>
      <c r="G5732" s="55" t="s">
        <v>108</v>
      </c>
      <c r="H5732" s="55" t="s">
        <v>902</v>
      </c>
      <c r="I5732" s="55" t="s">
        <v>42</v>
      </c>
      <c r="J5732" s="60">
        <v>1200</v>
      </c>
      <c r="K5732" s="60">
        <f t="shared" si="156"/>
        <v>1200</v>
      </c>
      <c r="L5732" s="60">
        <v>0</v>
      </c>
      <c r="M5732" s="55" t="s">
        <v>43</v>
      </c>
      <c r="N5732" s="60">
        <f t="shared" si="166"/>
        <v>1200</v>
      </c>
      <c r="O5732" s="74">
        <v>46095</v>
      </c>
      <c r="P5732" s="133">
        <v>0</v>
      </c>
      <c r="Q5732" s="75"/>
      <c r="R5732" t="str">
        <f t="shared" si="168"/>
        <v>Mar/26</v>
      </c>
      <c r="S5732" s="75"/>
      <c r="T5732" s="75"/>
      <c r="U5732" s="75"/>
      <c r="V5732" s="75"/>
      <c r="W5732" s="75"/>
      <c r="X5732" s="75"/>
      <c r="Y5732" s="75"/>
      <c r="Z5732" s="75"/>
      <c r="AA5732" s="75"/>
      <c r="AB5732" s="75"/>
      <c r="AC5732" s="75"/>
      <c r="AD5732" s="75"/>
      <c r="AE5732" s="75"/>
      <c r="AF5732" s="75"/>
      <c r="AG5732" s="75"/>
    </row>
    <row r="5733" spans="1:33" ht="15.75" customHeight="1">
      <c r="A5733" s="75"/>
      <c r="B5733" s="54">
        <v>46095</v>
      </c>
      <c r="C5733" s="55" t="s">
        <v>132</v>
      </c>
      <c r="D5733" s="55">
        <v>2026</v>
      </c>
      <c r="E5733" s="55">
        <v>1</v>
      </c>
      <c r="F5733" s="55" t="s">
        <v>378</v>
      </c>
      <c r="G5733" s="55" t="s">
        <v>46</v>
      </c>
      <c r="H5733" s="55" t="s">
        <v>379</v>
      </c>
      <c r="I5733" s="55" t="s">
        <v>42</v>
      </c>
      <c r="J5733" s="60">
        <v>467</v>
      </c>
      <c r="K5733" s="60">
        <f t="shared" si="156"/>
        <v>467</v>
      </c>
      <c r="L5733" s="60">
        <v>0</v>
      </c>
      <c r="M5733" s="55" t="s">
        <v>43</v>
      </c>
      <c r="N5733" s="60">
        <f t="shared" si="166"/>
        <v>467</v>
      </c>
      <c r="O5733" s="74">
        <v>46095</v>
      </c>
      <c r="P5733" s="133">
        <v>0</v>
      </c>
      <c r="Q5733" s="75"/>
      <c r="R5733" t="str">
        <f t="shared" si="168"/>
        <v>Mar/26</v>
      </c>
      <c r="S5733" s="75"/>
      <c r="T5733" s="75"/>
      <c r="U5733" s="75"/>
      <c r="V5733" s="75"/>
      <c r="W5733" s="75"/>
      <c r="X5733" s="75"/>
      <c r="Y5733" s="75"/>
      <c r="Z5733" s="75"/>
      <c r="AA5733" s="75"/>
      <c r="AB5733" s="75"/>
      <c r="AC5733" s="75"/>
      <c r="AD5733" s="75"/>
      <c r="AE5733" s="75"/>
      <c r="AF5733" s="75"/>
      <c r="AG5733" s="75"/>
    </row>
    <row r="5734" spans="1:33" ht="15.75" customHeight="1">
      <c r="A5734" s="75"/>
      <c r="B5734" s="54">
        <v>46096</v>
      </c>
      <c r="C5734" s="55" t="s">
        <v>132</v>
      </c>
      <c r="D5734" s="55">
        <v>2026</v>
      </c>
      <c r="E5734" s="55">
        <v>4</v>
      </c>
      <c r="F5734" s="55" t="s">
        <v>391</v>
      </c>
      <c r="G5734" s="55" t="s">
        <v>46</v>
      </c>
      <c r="H5734" s="55" t="s">
        <v>1337</v>
      </c>
      <c r="I5734" s="55" t="s">
        <v>42</v>
      </c>
      <c r="J5734" s="60">
        <v>7.75</v>
      </c>
      <c r="K5734" s="60">
        <f t="shared" si="156"/>
        <v>31</v>
      </c>
      <c r="L5734" s="60">
        <v>0</v>
      </c>
      <c r="M5734" s="55" t="s">
        <v>43</v>
      </c>
      <c r="N5734" s="60">
        <f t="shared" si="166"/>
        <v>31</v>
      </c>
      <c r="O5734" s="74">
        <v>46112</v>
      </c>
      <c r="P5734" s="133">
        <v>0</v>
      </c>
      <c r="Q5734" s="75"/>
      <c r="R5734" t="str">
        <f t="shared" si="168"/>
        <v>Mar/26</v>
      </c>
      <c r="S5734" s="75"/>
      <c r="T5734" s="75"/>
      <c r="U5734" s="75"/>
      <c r="V5734" s="75"/>
      <c r="W5734" s="75"/>
      <c r="X5734" s="75"/>
      <c r="Y5734" s="75"/>
      <c r="Z5734" s="75"/>
      <c r="AA5734" s="75"/>
      <c r="AB5734" s="75"/>
      <c r="AC5734" s="75"/>
      <c r="AD5734" s="75"/>
      <c r="AE5734" s="75"/>
      <c r="AF5734" s="75"/>
      <c r="AG5734" s="75"/>
    </row>
    <row r="5735" spans="1:33" ht="15.75" customHeight="1">
      <c r="A5735" s="75"/>
      <c r="B5735" s="54">
        <v>46096</v>
      </c>
      <c r="C5735" s="55" t="s">
        <v>132</v>
      </c>
      <c r="D5735" s="55">
        <v>2026</v>
      </c>
      <c r="E5735" s="55">
        <v>2</v>
      </c>
      <c r="F5735" s="55" t="s">
        <v>486</v>
      </c>
      <c r="G5735" s="55" t="s">
        <v>46</v>
      </c>
      <c r="H5735" s="55" t="s">
        <v>1337</v>
      </c>
      <c r="I5735" s="55" t="s">
        <v>42</v>
      </c>
      <c r="J5735" s="60">
        <v>14</v>
      </c>
      <c r="K5735" s="60">
        <f t="shared" si="156"/>
        <v>28</v>
      </c>
      <c r="L5735" s="60">
        <v>0</v>
      </c>
      <c r="M5735" s="55" t="s">
        <v>43</v>
      </c>
      <c r="N5735" s="60">
        <f t="shared" si="166"/>
        <v>28</v>
      </c>
      <c r="O5735" s="74">
        <v>46112</v>
      </c>
      <c r="P5735" s="133">
        <v>0</v>
      </c>
      <c r="Q5735" s="75"/>
      <c r="R5735" t="str">
        <f t="shared" si="168"/>
        <v>Mar/26</v>
      </c>
      <c r="S5735" s="75"/>
      <c r="T5735" s="75"/>
      <c r="U5735" s="75"/>
      <c r="V5735" s="75"/>
      <c r="W5735" s="75"/>
      <c r="X5735" s="75"/>
      <c r="Y5735" s="75"/>
      <c r="Z5735" s="75"/>
      <c r="AA5735" s="75"/>
      <c r="AB5735" s="75"/>
      <c r="AC5735" s="75"/>
      <c r="AD5735" s="75"/>
      <c r="AE5735" s="75"/>
      <c r="AF5735" s="75"/>
      <c r="AG5735" s="75"/>
    </row>
    <row r="5736" spans="1:33" ht="15.75" customHeight="1">
      <c r="A5736" s="75"/>
      <c r="B5736" s="54">
        <v>46096</v>
      </c>
      <c r="C5736" s="55" t="s">
        <v>132</v>
      </c>
      <c r="D5736" s="55">
        <v>2026</v>
      </c>
      <c r="E5736" s="55">
        <v>3</v>
      </c>
      <c r="F5736" s="55" t="s">
        <v>638</v>
      </c>
      <c r="G5736" s="55" t="s">
        <v>46</v>
      </c>
      <c r="H5736" s="55" t="s">
        <v>1337</v>
      </c>
      <c r="I5736" s="55" t="s">
        <v>42</v>
      </c>
      <c r="J5736" s="60">
        <v>11.7</v>
      </c>
      <c r="K5736" s="60">
        <f t="shared" si="156"/>
        <v>35.099999999999994</v>
      </c>
      <c r="L5736" s="60">
        <v>0</v>
      </c>
      <c r="M5736" s="55" t="s">
        <v>43</v>
      </c>
      <c r="N5736" s="60">
        <f t="shared" si="166"/>
        <v>35.099999999999994</v>
      </c>
      <c r="O5736" s="74">
        <v>46112</v>
      </c>
      <c r="P5736" s="133">
        <v>0</v>
      </c>
      <c r="Q5736" s="75"/>
      <c r="R5736" t="str">
        <f t="shared" si="168"/>
        <v>Mar/26</v>
      </c>
      <c r="S5736" s="75"/>
      <c r="T5736" s="75"/>
      <c r="U5736" s="75"/>
      <c r="V5736" s="75"/>
      <c r="W5736" s="75"/>
      <c r="X5736" s="75"/>
      <c r="Y5736" s="75"/>
      <c r="Z5736" s="75"/>
      <c r="AA5736" s="75"/>
      <c r="AB5736" s="75"/>
      <c r="AC5736" s="75"/>
      <c r="AD5736" s="75"/>
      <c r="AE5736" s="75"/>
      <c r="AF5736" s="75"/>
      <c r="AG5736" s="75"/>
    </row>
    <row r="5737" spans="1:33" ht="15.75" customHeight="1">
      <c r="A5737" s="75"/>
      <c r="B5737" s="54">
        <v>46096</v>
      </c>
      <c r="C5737" s="55" t="s">
        <v>132</v>
      </c>
      <c r="D5737" s="55">
        <v>2026</v>
      </c>
      <c r="E5737" s="55">
        <v>1</v>
      </c>
      <c r="F5737" s="55" t="s">
        <v>864</v>
      </c>
      <c r="G5737" s="55" t="s">
        <v>104</v>
      </c>
      <c r="H5737" s="55" t="s">
        <v>369</v>
      </c>
      <c r="I5737" s="55" t="s">
        <v>42</v>
      </c>
      <c r="J5737" s="60">
        <v>16</v>
      </c>
      <c r="K5737" s="60">
        <f t="shared" si="156"/>
        <v>16</v>
      </c>
      <c r="L5737" s="60">
        <v>0</v>
      </c>
      <c r="M5737" s="55" t="s">
        <v>43</v>
      </c>
      <c r="N5737" s="60">
        <f t="shared" si="166"/>
        <v>16</v>
      </c>
      <c r="O5737" s="74">
        <v>46096</v>
      </c>
      <c r="P5737" s="133">
        <v>0</v>
      </c>
      <c r="Q5737" s="75"/>
      <c r="R5737" t="str">
        <f t="shared" si="168"/>
        <v>Mar/26</v>
      </c>
      <c r="S5737" s="75"/>
      <c r="T5737" s="75"/>
      <c r="U5737" s="75"/>
      <c r="V5737" s="75"/>
      <c r="W5737" s="75"/>
      <c r="X5737" s="75"/>
      <c r="Y5737" s="75"/>
      <c r="Z5737" s="75"/>
      <c r="AA5737" s="75"/>
      <c r="AB5737" s="75"/>
      <c r="AC5737" s="75"/>
      <c r="AD5737" s="75"/>
      <c r="AE5737" s="75"/>
      <c r="AF5737" s="75"/>
      <c r="AG5737" s="75"/>
    </row>
    <row r="5738" spans="1:33" ht="15.75" customHeight="1">
      <c r="A5738" s="75"/>
      <c r="B5738" s="54">
        <v>46096</v>
      </c>
      <c r="C5738" s="55" t="s">
        <v>132</v>
      </c>
      <c r="D5738" s="55">
        <v>2026</v>
      </c>
      <c r="E5738" s="55">
        <v>1</v>
      </c>
      <c r="F5738" s="55" t="s">
        <v>1085</v>
      </c>
      <c r="G5738" s="55" t="s">
        <v>108</v>
      </c>
      <c r="H5738" s="55" t="s">
        <v>1300</v>
      </c>
      <c r="I5738" s="55" t="s">
        <v>42</v>
      </c>
      <c r="J5738" s="60">
        <v>1700</v>
      </c>
      <c r="K5738" s="60">
        <f t="shared" si="156"/>
        <v>1700</v>
      </c>
      <c r="L5738" s="60">
        <v>0</v>
      </c>
      <c r="M5738" s="55" t="s">
        <v>43</v>
      </c>
      <c r="N5738" s="60">
        <f t="shared" si="166"/>
        <v>1700</v>
      </c>
      <c r="O5738" s="74">
        <v>46096</v>
      </c>
      <c r="P5738" s="133">
        <v>0</v>
      </c>
      <c r="Q5738" s="75"/>
      <c r="R5738" t="str">
        <f t="shared" si="168"/>
        <v>Mar/26</v>
      </c>
      <c r="S5738" s="75"/>
      <c r="T5738" s="75"/>
      <c r="U5738" s="75"/>
      <c r="V5738" s="75"/>
      <c r="W5738" s="75"/>
      <c r="X5738" s="75"/>
      <c r="Y5738" s="75"/>
      <c r="Z5738" s="75"/>
      <c r="AA5738" s="75"/>
      <c r="AB5738" s="75"/>
      <c r="AC5738" s="75"/>
      <c r="AD5738" s="75"/>
      <c r="AE5738" s="75"/>
      <c r="AF5738" s="75"/>
      <c r="AG5738" s="75"/>
    </row>
    <row r="5739" spans="1:33" ht="15.75" customHeight="1">
      <c r="A5739" s="75"/>
      <c r="B5739" s="54">
        <v>46097</v>
      </c>
      <c r="C5739" s="55" t="s">
        <v>132</v>
      </c>
      <c r="D5739" s="55">
        <v>2026</v>
      </c>
      <c r="E5739" s="55">
        <v>3</v>
      </c>
      <c r="F5739" s="55" t="s">
        <v>741</v>
      </c>
      <c r="G5739" s="55" t="s">
        <v>40</v>
      </c>
      <c r="H5739" s="55" t="s">
        <v>181</v>
      </c>
      <c r="I5739" s="55" t="s">
        <v>42</v>
      </c>
      <c r="J5739" s="60">
        <v>225</v>
      </c>
      <c r="K5739" s="60">
        <f t="shared" si="156"/>
        <v>675</v>
      </c>
      <c r="L5739" s="60">
        <v>0</v>
      </c>
      <c r="M5739" s="55" t="s">
        <v>51</v>
      </c>
      <c r="N5739" s="60">
        <f t="shared" si="166"/>
        <v>675</v>
      </c>
      <c r="O5739" s="74">
        <v>46112</v>
      </c>
      <c r="P5739" s="133">
        <v>8064</v>
      </c>
      <c r="Q5739" s="75"/>
      <c r="R5739" t="str">
        <f t="shared" si="168"/>
        <v>Mar/26</v>
      </c>
      <c r="S5739" s="75"/>
      <c r="T5739" s="75"/>
      <c r="U5739" s="75"/>
      <c r="V5739" s="75"/>
      <c r="W5739" s="75"/>
      <c r="X5739" s="75"/>
      <c r="Y5739" s="75"/>
      <c r="Z5739" s="75"/>
      <c r="AA5739" s="75"/>
      <c r="AB5739" s="75"/>
      <c r="AC5739" s="75"/>
      <c r="AD5739" s="75"/>
      <c r="AE5739" s="75"/>
      <c r="AF5739" s="75"/>
      <c r="AG5739" s="75"/>
    </row>
    <row r="5740" spans="1:33" ht="15.75" customHeight="1">
      <c r="A5740" s="75"/>
      <c r="B5740" s="54">
        <v>46097</v>
      </c>
      <c r="C5740" s="55" t="s">
        <v>132</v>
      </c>
      <c r="D5740" s="55">
        <v>2026</v>
      </c>
      <c r="E5740" s="55">
        <v>1</v>
      </c>
      <c r="F5740" s="55" t="s">
        <v>916</v>
      </c>
      <c r="G5740" s="55" t="s">
        <v>40</v>
      </c>
      <c r="H5740" s="55" t="s">
        <v>667</v>
      </c>
      <c r="I5740" s="55" t="s">
        <v>42</v>
      </c>
      <c r="J5740" s="60">
        <v>49</v>
      </c>
      <c r="K5740" s="60">
        <f t="shared" si="156"/>
        <v>49</v>
      </c>
      <c r="L5740" s="60">
        <v>0</v>
      </c>
      <c r="M5740" s="55" t="s">
        <v>51</v>
      </c>
      <c r="N5740" s="60">
        <f t="shared" si="166"/>
        <v>49</v>
      </c>
      <c r="O5740" s="74">
        <v>46118</v>
      </c>
      <c r="P5740" s="133">
        <v>612314</v>
      </c>
      <c r="Q5740" s="75"/>
      <c r="R5740" t="str">
        <f t="shared" si="168"/>
        <v>Mar/26</v>
      </c>
      <c r="S5740" s="75"/>
      <c r="T5740" s="75"/>
      <c r="U5740" s="75"/>
      <c r="V5740" s="75"/>
      <c r="W5740" s="75"/>
      <c r="X5740" s="75"/>
      <c r="Y5740" s="75"/>
      <c r="Z5740" s="75"/>
      <c r="AA5740" s="75"/>
      <c r="AB5740" s="75"/>
      <c r="AC5740" s="75"/>
      <c r="AD5740" s="75"/>
      <c r="AE5740" s="75"/>
      <c r="AF5740" s="75"/>
      <c r="AG5740" s="75"/>
    </row>
    <row r="5741" spans="1:33" ht="15.75" customHeight="1">
      <c r="A5741" s="75"/>
      <c r="B5741" s="54">
        <v>46097</v>
      </c>
      <c r="C5741" s="55" t="s">
        <v>132</v>
      </c>
      <c r="D5741" s="55">
        <v>2026</v>
      </c>
      <c r="E5741" s="55">
        <v>3</v>
      </c>
      <c r="F5741" s="55" t="s">
        <v>87</v>
      </c>
      <c r="G5741" s="55" t="s">
        <v>40</v>
      </c>
      <c r="H5741" s="55" t="s">
        <v>667</v>
      </c>
      <c r="I5741" s="55" t="s">
        <v>42</v>
      </c>
      <c r="J5741" s="60">
        <v>49</v>
      </c>
      <c r="K5741" s="60">
        <f t="shared" si="156"/>
        <v>147</v>
      </c>
      <c r="L5741" s="60">
        <v>0</v>
      </c>
      <c r="M5741" s="55" t="s">
        <v>51</v>
      </c>
      <c r="N5741" s="60">
        <f t="shared" si="166"/>
        <v>147</v>
      </c>
      <c r="O5741" s="74">
        <v>46118</v>
      </c>
      <c r="P5741" s="133">
        <v>612314</v>
      </c>
      <c r="Q5741" s="75"/>
      <c r="R5741" t="str">
        <f t="shared" si="168"/>
        <v>Mar/26</v>
      </c>
      <c r="S5741" s="75"/>
      <c r="T5741" s="75"/>
      <c r="U5741" s="75"/>
      <c r="V5741" s="75"/>
      <c r="W5741" s="75"/>
      <c r="X5741" s="75"/>
      <c r="Y5741" s="75"/>
      <c r="Z5741" s="75"/>
      <c r="AA5741" s="75"/>
      <c r="AB5741" s="75"/>
      <c r="AC5741" s="75"/>
      <c r="AD5741" s="75"/>
      <c r="AE5741" s="75"/>
      <c r="AF5741" s="75"/>
      <c r="AG5741" s="75"/>
    </row>
    <row r="5742" spans="1:33" ht="15.75" customHeight="1">
      <c r="A5742" s="75"/>
      <c r="B5742" s="54">
        <v>46097</v>
      </c>
      <c r="C5742" s="55" t="s">
        <v>132</v>
      </c>
      <c r="D5742" s="55">
        <v>2026</v>
      </c>
      <c r="E5742" s="55">
        <v>24</v>
      </c>
      <c r="F5742" s="55" t="s">
        <v>659</v>
      </c>
      <c r="G5742" s="55" t="s">
        <v>40</v>
      </c>
      <c r="H5742" s="55" t="s">
        <v>667</v>
      </c>
      <c r="I5742" s="55" t="s">
        <v>42</v>
      </c>
      <c r="J5742" s="60">
        <v>10.5</v>
      </c>
      <c r="K5742" s="60">
        <f t="shared" si="156"/>
        <v>252</v>
      </c>
      <c r="L5742" s="60">
        <v>0</v>
      </c>
      <c r="M5742" s="55" t="s">
        <v>51</v>
      </c>
      <c r="N5742" s="60">
        <f t="shared" si="166"/>
        <v>252</v>
      </c>
      <c r="O5742" s="74">
        <v>46118</v>
      </c>
      <c r="P5742" s="133">
        <v>612314</v>
      </c>
      <c r="Q5742" s="75"/>
      <c r="R5742" t="str">
        <f t="shared" si="168"/>
        <v>Mar/26</v>
      </c>
      <c r="S5742" s="75"/>
      <c r="T5742" s="75"/>
      <c r="U5742" s="75"/>
      <c r="V5742" s="75"/>
      <c r="W5742" s="75"/>
      <c r="X5742" s="75"/>
      <c r="Y5742" s="75"/>
      <c r="Z5742" s="75"/>
      <c r="AA5742" s="75"/>
      <c r="AB5742" s="75"/>
      <c r="AC5742" s="75"/>
      <c r="AD5742" s="75"/>
      <c r="AE5742" s="75"/>
      <c r="AF5742" s="75"/>
      <c r="AG5742" s="75"/>
    </row>
    <row r="5743" spans="1:33" ht="15.75" customHeight="1">
      <c r="A5743" s="75"/>
      <c r="B5743" s="54">
        <v>46097</v>
      </c>
      <c r="C5743" s="55" t="s">
        <v>132</v>
      </c>
      <c r="D5743" s="55">
        <v>2026</v>
      </c>
      <c r="E5743" s="55">
        <v>3</v>
      </c>
      <c r="F5743" s="55" t="s">
        <v>495</v>
      </c>
      <c r="G5743" s="55" t="s">
        <v>96</v>
      </c>
      <c r="H5743" s="55" t="s">
        <v>570</v>
      </c>
      <c r="I5743" s="55" t="s">
        <v>42</v>
      </c>
      <c r="J5743" s="60">
        <v>18.54</v>
      </c>
      <c r="K5743" s="60">
        <f t="shared" si="156"/>
        <v>55.62</v>
      </c>
      <c r="L5743" s="60">
        <v>0</v>
      </c>
      <c r="M5743" s="55" t="s">
        <v>51</v>
      </c>
      <c r="N5743" s="60">
        <f t="shared" si="166"/>
        <v>55.62</v>
      </c>
      <c r="O5743" s="74">
        <v>46103</v>
      </c>
      <c r="P5743" s="133">
        <v>745316</v>
      </c>
      <c r="Q5743" s="75"/>
      <c r="R5743" t="str">
        <f t="shared" si="168"/>
        <v>Mar/26</v>
      </c>
      <c r="S5743" s="75"/>
      <c r="T5743" s="75"/>
      <c r="U5743" s="75"/>
      <c r="V5743" s="75"/>
      <c r="W5743" s="75"/>
      <c r="X5743" s="75"/>
      <c r="Y5743" s="75"/>
      <c r="Z5743" s="75"/>
      <c r="AA5743" s="75"/>
      <c r="AB5743" s="75"/>
      <c r="AC5743" s="75"/>
      <c r="AD5743" s="75"/>
      <c r="AE5743" s="75"/>
      <c r="AF5743" s="75"/>
      <c r="AG5743" s="75"/>
    </row>
    <row r="5744" spans="1:33" ht="15.75" customHeight="1">
      <c r="A5744" s="75"/>
      <c r="B5744" s="54">
        <v>46097</v>
      </c>
      <c r="C5744" s="55" t="s">
        <v>132</v>
      </c>
      <c r="D5744" s="55">
        <v>2026</v>
      </c>
      <c r="E5744" s="55">
        <v>4</v>
      </c>
      <c r="F5744" s="55" t="s">
        <v>201</v>
      </c>
      <c r="G5744" s="55" t="s">
        <v>96</v>
      </c>
      <c r="H5744" s="55" t="s">
        <v>570</v>
      </c>
      <c r="I5744" s="55" t="s">
        <v>42</v>
      </c>
      <c r="J5744" s="60">
        <v>18.059999999999999</v>
      </c>
      <c r="K5744" s="60">
        <f t="shared" si="156"/>
        <v>72.239999999999995</v>
      </c>
      <c r="L5744" s="60">
        <v>0</v>
      </c>
      <c r="M5744" s="55" t="s">
        <v>51</v>
      </c>
      <c r="N5744" s="60">
        <f t="shared" si="166"/>
        <v>72.239999999999995</v>
      </c>
      <c r="O5744" s="74">
        <v>46103</v>
      </c>
      <c r="P5744" s="133">
        <v>745316</v>
      </c>
      <c r="Q5744" s="75"/>
      <c r="R5744" t="str">
        <f t="shared" si="168"/>
        <v>Mar/26</v>
      </c>
      <c r="S5744" s="75"/>
      <c r="T5744" s="75"/>
      <c r="U5744" s="75"/>
      <c r="V5744" s="75"/>
      <c r="W5744" s="75"/>
      <c r="X5744" s="75"/>
      <c r="Y5744" s="75"/>
      <c r="Z5744" s="75"/>
      <c r="AA5744" s="75"/>
      <c r="AB5744" s="75"/>
      <c r="AC5744" s="75"/>
      <c r="AD5744" s="75"/>
      <c r="AE5744" s="75"/>
      <c r="AF5744" s="75"/>
      <c r="AG5744" s="75"/>
    </row>
    <row r="5745" spans="1:33" ht="15.75" customHeight="1">
      <c r="A5745" s="75"/>
      <c r="B5745" s="54">
        <v>46097</v>
      </c>
      <c r="C5745" s="55" t="s">
        <v>132</v>
      </c>
      <c r="D5745" s="55">
        <v>2026</v>
      </c>
      <c r="E5745" s="55">
        <v>15</v>
      </c>
      <c r="F5745" s="55" t="s">
        <v>615</v>
      </c>
      <c r="G5745" s="55" t="s">
        <v>96</v>
      </c>
      <c r="H5745" s="55" t="s">
        <v>570</v>
      </c>
      <c r="I5745" s="55" t="s">
        <v>42</v>
      </c>
      <c r="J5745" s="60">
        <v>20.46</v>
      </c>
      <c r="K5745" s="60">
        <f t="shared" si="156"/>
        <v>306.90000000000003</v>
      </c>
      <c r="L5745" s="60">
        <v>0</v>
      </c>
      <c r="M5745" s="55" t="s">
        <v>51</v>
      </c>
      <c r="N5745" s="60">
        <f t="shared" si="166"/>
        <v>306.90000000000003</v>
      </c>
      <c r="O5745" s="74">
        <v>46103</v>
      </c>
      <c r="P5745" s="133">
        <v>745316</v>
      </c>
      <c r="Q5745" s="75"/>
      <c r="R5745" t="str">
        <f t="shared" si="168"/>
        <v>Mar/26</v>
      </c>
      <c r="S5745" s="75"/>
      <c r="T5745" s="75"/>
      <c r="U5745" s="75"/>
      <c r="V5745" s="75"/>
      <c r="W5745" s="75"/>
      <c r="X5745" s="75"/>
      <c r="Y5745" s="75"/>
      <c r="Z5745" s="75"/>
      <c r="AA5745" s="75"/>
      <c r="AB5745" s="75"/>
      <c r="AC5745" s="75"/>
      <c r="AD5745" s="75"/>
      <c r="AE5745" s="75"/>
      <c r="AF5745" s="75"/>
      <c r="AG5745" s="75"/>
    </row>
    <row r="5746" spans="1:33" ht="15.75" customHeight="1">
      <c r="A5746" s="75"/>
      <c r="B5746" s="54">
        <v>46097</v>
      </c>
      <c r="C5746" s="55" t="s">
        <v>132</v>
      </c>
      <c r="D5746" s="55">
        <v>2026</v>
      </c>
      <c r="E5746" s="55">
        <v>8</v>
      </c>
      <c r="F5746" s="55" t="s">
        <v>904</v>
      </c>
      <c r="G5746" s="55" t="s">
        <v>96</v>
      </c>
      <c r="H5746" s="55" t="s">
        <v>570</v>
      </c>
      <c r="I5746" s="55" t="s">
        <v>42</v>
      </c>
      <c r="J5746" s="60">
        <v>18.48</v>
      </c>
      <c r="K5746" s="60">
        <f t="shared" ref="K5746:K5875" si="169">E5746*J5746</f>
        <v>147.84</v>
      </c>
      <c r="L5746" s="60">
        <v>0</v>
      </c>
      <c r="M5746" s="55" t="s">
        <v>51</v>
      </c>
      <c r="N5746" s="60">
        <f t="shared" si="166"/>
        <v>147.84</v>
      </c>
      <c r="O5746" s="74">
        <v>46103</v>
      </c>
      <c r="P5746" s="133">
        <v>745316</v>
      </c>
      <c r="Q5746" s="75"/>
      <c r="R5746" t="str">
        <f t="shared" si="168"/>
        <v>Mar/26</v>
      </c>
      <c r="S5746" s="75"/>
      <c r="T5746" s="75"/>
      <c r="U5746" s="75"/>
      <c r="V5746" s="75"/>
      <c r="W5746" s="75"/>
      <c r="X5746" s="75"/>
      <c r="Y5746" s="75"/>
      <c r="Z5746" s="75"/>
      <c r="AA5746" s="75"/>
      <c r="AB5746" s="75"/>
      <c r="AC5746" s="75"/>
      <c r="AD5746" s="75"/>
      <c r="AE5746" s="75"/>
      <c r="AF5746" s="75"/>
      <c r="AG5746" s="75"/>
    </row>
    <row r="5747" spans="1:33" ht="15.75" customHeight="1">
      <c r="A5747" s="75"/>
      <c r="B5747" s="54">
        <v>46097</v>
      </c>
      <c r="C5747" s="55" t="s">
        <v>132</v>
      </c>
      <c r="D5747" s="55">
        <v>2026</v>
      </c>
      <c r="E5747" s="55">
        <v>2</v>
      </c>
      <c r="F5747" s="55" t="s">
        <v>200</v>
      </c>
      <c r="G5747" s="55" t="s">
        <v>96</v>
      </c>
      <c r="H5747" s="55" t="s">
        <v>570</v>
      </c>
      <c r="I5747" s="55" t="s">
        <v>42</v>
      </c>
      <c r="J5747" s="60">
        <v>18.54</v>
      </c>
      <c r="K5747" s="60">
        <f t="shared" si="169"/>
        <v>37.08</v>
      </c>
      <c r="L5747" s="60">
        <v>0</v>
      </c>
      <c r="M5747" s="55" t="s">
        <v>51</v>
      </c>
      <c r="N5747" s="60">
        <f t="shared" si="166"/>
        <v>37.08</v>
      </c>
      <c r="O5747" s="74">
        <v>46103</v>
      </c>
      <c r="P5747" s="133">
        <v>745316</v>
      </c>
      <c r="Q5747" s="75"/>
      <c r="R5747" t="str">
        <f t="shared" si="168"/>
        <v>Mar/26</v>
      </c>
      <c r="S5747" s="75"/>
      <c r="T5747" s="75"/>
      <c r="U5747" s="75"/>
      <c r="V5747" s="75"/>
      <c r="W5747" s="75"/>
      <c r="X5747" s="75"/>
      <c r="Y5747" s="75"/>
      <c r="Z5747" s="75"/>
      <c r="AA5747" s="75"/>
      <c r="AB5747" s="75"/>
      <c r="AC5747" s="75"/>
      <c r="AD5747" s="75"/>
      <c r="AE5747" s="75"/>
      <c r="AF5747" s="75"/>
      <c r="AG5747" s="75"/>
    </row>
    <row r="5748" spans="1:33" ht="15.75" customHeight="1">
      <c r="A5748" s="75"/>
      <c r="B5748" s="54">
        <v>46097</v>
      </c>
      <c r="C5748" s="55" t="s">
        <v>132</v>
      </c>
      <c r="D5748" s="55">
        <v>2026</v>
      </c>
      <c r="E5748" s="55">
        <v>1</v>
      </c>
      <c r="F5748" s="55" t="s">
        <v>571</v>
      </c>
      <c r="G5748" s="55" t="s">
        <v>96</v>
      </c>
      <c r="H5748" s="55" t="s">
        <v>570</v>
      </c>
      <c r="I5748" s="55" t="s">
        <v>42</v>
      </c>
      <c r="J5748" s="60">
        <v>16.38</v>
      </c>
      <c r="K5748" s="60">
        <f t="shared" si="169"/>
        <v>16.38</v>
      </c>
      <c r="L5748" s="60">
        <v>0</v>
      </c>
      <c r="M5748" s="55" t="s">
        <v>51</v>
      </c>
      <c r="N5748" s="60">
        <f t="shared" si="166"/>
        <v>16.38</v>
      </c>
      <c r="O5748" s="74">
        <v>46103</v>
      </c>
      <c r="P5748" s="133">
        <v>745316</v>
      </c>
      <c r="Q5748" s="75"/>
      <c r="R5748" t="str">
        <f t="shared" si="168"/>
        <v>Mar/26</v>
      </c>
      <c r="S5748" s="75"/>
      <c r="T5748" s="75"/>
      <c r="U5748" s="75"/>
      <c r="V5748" s="75"/>
      <c r="W5748" s="75"/>
      <c r="X5748" s="75"/>
      <c r="Y5748" s="75"/>
      <c r="Z5748" s="75"/>
      <c r="AA5748" s="75"/>
      <c r="AB5748" s="75"/>
      <c r="AC5748" s="75"/>
      <c r="AD5748" s="75"/>
      <c r="AE5748" s="75"/>
      <c r="AF5748" s="75"/>
      <c r="AG5748" s="75"/>
    </row>
    <row r="5749" spans="1:33" ht="15.75" customHeight="1">
      <c r="A5749" s="75"/>
      <c r="B5749" s="54">
        <v>46097</v>
      </c>
      <c r="C5749" s="55" t="s">
        <v>132</v>
      </c>
      <c r="D5749" s="55">
        <v>2026</v>
      </c>
      <c r="E5749" s="55">
        <v>1</v>
      </c>
      <c r="F5749" s="55" t="s">
        <v>199</v>
      </c>
      <c r="G5749" s="55" t="s">
        <v>96</v>
      </c>
      <c r="H5749" s="55" t="s">
        <v>570</v>
      </c>
      <c r="I5749" s="55" t="s">
        <v>42</v>
      </c>
      <c r="J5749" s="60">
        <v>17.88</v>
      </c>
      <c r="K5749" s="60">
        <f t="shared" si="169"/>
        <v>17.88</v>
      </c>
      <c r="L5749" s="60">
        <v>0</v>
      </c>
      <c r="M5749" s="55" t="s">
        <v>51</v>
      </c>
      <c r="N5749" s="60">
        <f t="shared" si="166"/>
        <v>17.88</v>
      </c>
      <c r="O5749" s="74">
        <v>46103</v>
      </c>
      <c r="P5749" s="133">
        <v>745316</v>
      </c>
      <c r="Q5749" s="75"/>
      <c r="R5749" t="str">
        <f t="shared" si="168"/>
        <v>Mar/26</v>
      </c>
      <c r="S5749" s="75"/>
      <c r="T5749" s="75"/>
      <c r="U5749" s="75"/>
      <c r="V5749" s="75"/>
      <c r="W5749" s="75"/>
      <c r="X5749" s="75"/>
      <c r="Y5749" s="75"/>
      <c r="Z5749" s="75"/>
      <c r="AA5749" s="75"/>
      <c r="AB5749" s="75"/>
      <c r="AC5749" s="75"/>
      <c r="AD5749" s="75"/>
      <c r="AE5749" s="75"/>
      <c r="AF5749" s="75"/>
      <c r="AG5749" s="75"/>
    </row>
    <row r="5750" spans="1:33" ht="15.75" customHeight="1">
      <c r="A5750" s="75"/>
      <c r="B5750" s="54">
        <v>46097</v>
      </c>
      <c r="C5750" s="55" t="s">
        <v>132</v>
      </c>
      <c r="D5750" s="55">
        <v>2026</v>
      </c>
      <c r="E5750" s="55">
        <v>8</v>
      </c>
      <c r="F5750" s="55" t="s">
        <v>358</v>
      </c>
      <c r="G5750" s="55" t="s">
        <v>96</v>
      </c>
      <c r="H5750" s="55" t="s">
        <v>570</v>
      </c>
      <c r="I5750" s="55" t="s">
        <v>42</v>
      </c>
      <c r="J5750" s="60">
        <v>18.54</v>
      </c>
      <c r="K5750" s="60">
        <f t="shared" si="169"/>
        <v>148.32</v>
      </c>
      <c r="L5750" s="60">
        <v>0</v>
      </c>
      <c r="M5750" s="55" t="s">
        <v>51</v>
      </c>
      <c r="N5750" s="60">
        <f t="shared" si="166"/>
        <v>148.32</v>
      </c>
      <c r="O5750" s="74">
        <v>46103</v>
      </c>
      <c r="P5750" s="133">
        <v>745316</v>
      </c>
      <c r="Q5750" s="75"/>
      <c r="R5750" t="str">
        <f t="shared" si="168"/>
        <v>Mar/26</v>
      </c>
      <c r="S5750" s="75"/>
      <c r="T5750" s="75"/>
      <c r="U5750" s="75"/>
      <c r="V5750" s="75"/>
      <c r="W5750" s="75"/>
      <c r="X5750" s="75"/>
      <c r="Y5750" s="75"/>
      <c r="Z5750" s="75"/>
      <c r="AA5750" s="75"/>
      <c r="AB5750" s="75"/>
      <c r="AC5750" s="75"/>
      <c r="AD5750" s="75"/>
      <c r="AE5750" s="75"/>
      <c r="AF5750" s="75"/>
      <c r="AG5750" s="75"/>
    </row>
    <row r="5751" spans="1:33" ht="15.75" customHeight="1">
      <c r="A5751" s="75"/>
      <c r="B5751" s="54">
        <v>46097</v>
      </c>
      <c r="C5751" s="55" t="s">
        <v>132</v>
      </c>
      <c r="D5751" s="55">
        <v>2026</v>
      </c>
      <c r="E5751" s="55">
        <v>3</v>
      </c>
      <c r="F5751" s="55" t="s">
        <v>357</v>
      </c>
      <c r="G5751" s="55" t="s">
        <v>96</v>
      </c>
      <c r="H5751" s="55" t="s">
        <v>570</v>
      </c>
      <c r="I5751" s="55" t="s">
        <v>42</v>
      </c>
      <c r="J5751" s="60">
        <v>20.58</v>
      </c>
      <c r="K5751" s="60">
        <f t="shared" si="169"/>
        <v>61.739999999999995</v>
      </c>
      <c r="L5751" s="60">
        <v>0</v>
      </c>
      <c r="M5751" s="55" t="s">
        <v>51</v>
      </c>
      <c r="N5751" s="60">
        <f t="shared" si="166"/>
        <v>61.739999999999995</v>
      </c>
      <c r="O5751" s="74">
        <v>46103</v>
      </c>
      <c r="P5751" s="133">
        <v>745316</v>
      </c>
      <c r="Q5751" s="75"/>
      <c r="R5751" t="str">
        <f t="shared" si="168"/>
        <v>Mar/26</v>
      </c>
      <c r="S5751" s="75"/>
      <c r="T5751" s="75"/>
      <c r="U5751" s="75"/>
      <c r="V5751" s="75"/>
      <c r="W5751" s="75"/>
      <c r="X5751" s="75"/>
      <c r="Y5751" s="75"/>
      <c r="Z5751" s="75"/>
      <c r="AA5751" s="75"/>
      <c r="AB5751" s="75"/>
      <c r="AC5751" s="75"/>
      <c r="AD5751" s="75"/>
      <c r="AE5751" s="75"/>
      <c r="AF5751" s="75"/>
      <c r="AG5751" s="75"/>
    </row>
    <row r="5752" spans="1:33" ht="15.75" customHeight="1">
      <c r="A5752" s="75"/>
      <c r="B5752" s="54">
        <v>46097</v>
      </c>
      <c r="C5752" s="55" t="s">
        <v>132</v>
      </c>
      <c r="D5752" s="55">
        <v>2026</v>
      </c>
      <c r="E5752" s="55">
        <v>3</v>
      </c>
      <c r="F5752" s="55" t="s">
        <v>893</v>
      </c>
      <c r="G5752" s="55" t="s">
        <v>96</v>
      </c>
      <c r="H5752" s="55" t="s">
        <v>570</v>
      </c>
      <c r="I5752" s="55" t="s">
        <v>42</v>
      </c>
      <c r="J5752" s="60">
        <v>21.48</v>
      </c>
      <c r="K5752" s="60">
        <f t="shared" si="169"/>
        <v>64.44</v>
      </c>
      <c r="L5752" s="60">
        <v>0</v>
      </c>
      <c r="M5752" s="55" t="s">
        <v>51</v>
      </c>
      <c r="N5752" s="60">
        <f t="shared" si="166"/>
        <v>64.44</v>
      </c>
      <c r="O5752" s="74">
        <v>46103</v>
      </c>
      <c r="P5752" s="133">
        <v>745316</v>
      </c>
      <c r="Q5752" s="75"/>
      <c r="R5752" t="str">
        <f t="shared" si="168"/>
        <v>Mar/26</v>
      </c>
      <c r="S5752" s="75"/>
      <c r="T5752" s="75"/>
      <c r="U5752" s="75"/>
      <c r="V5752" s="75"/>
      <c r="W5752" s="75"/>
      <c r="X5752" s="75"/>
      <c r="Y5752" s="75"/>
      <c r="Z5752" s="75"/>
      <c r="AA5752" s="75"/>
      <c r="AB5752" s="75"/>
      <c r="AC5752" s="75"/>
      <c r="AD5752" s="75"/>
      <c r="AE5752" s="75"/>
      <c r="AF5752" s="75"/>
      <c r="AG5752" s="75"/>
    </row>
    <row r="5753" spans="1:33" ht="15.75" customHeight="1">
      <c r="A5753" s="75"/>
      <c r="B5753" s="54">
        <v>46097</v>
      </c>
      <c r="C5753" s="55" t="s">
        <v>132</v>
      </c>
      <c r="D5753" s="55">
        <v>2026</v>
      </c>
      <c r="E5753" s="55">
        <v>4</v>
      </c>
      <c r="F5753" s="55" t="s">
        <v>649</v>
      </c>
      <c r="G5753" s="55" t="s">
        <v>96</v>
      </c>
      <c r="H5753" s="55" t="s">
        <v>570</v>
      </c>
      <c r="I5753" s="55" t="s">
        <v>42</v>
      </c>
      <c r="J5753" s="60">
        <v>19.440000000000001</v>
      </c>
      <c r="K5753" s="60">
        <f t="shared" si="169"/>
        <v>77.760000000000005</v>
      </c>
      <c r="L5753" s="60">
        <v>0</v>
      </c>
      <c r="M5753" s="55" t="s">
        <v>51</v>
      </c>
      <c r="N5753" s="60">
        <f t="shared" si="166"/>
        <v>77.760000000000005</v>
      </c>
      <c r="O5753" s="74">
        <v>46103</v>
      </c>
      <c r="P5753" s="133">
        <v>745316</v>
      </c>
      <c r="Q5753" s="75"/>
      <c r="R5753" t="str">
        <f t="shared" si="168"/>
        <v>Mar/26</v>
      </c>
      <c r="S5753" s="75"/>
      <c r="T5753" s="75"/>
      <c r="U5753" s="75"/>
      <c r="V5753" s="75"/>
      <c r="W5753" s="75"/>
      <c r="X5753" s="75"/>
      <c r="Y5753" s="75"/>
      <c r="Z5753" s="75"/>
      <c r="AA5753" s="75"/>
      <c r="AB5753" s="75"/>
      <c r="AC5753" s="75"/>
      <c r="AD5753" s="75"/>
      <c r="AE5753" s="75"/>
      <c r="AF5753" s="75"/>
      <c r="AG5753" s="75"/>
    </row>
    <row r="5754" spans="1:33" ht="15.75" customHeight="1">
      <c r="A5754" s="75"/>
      <c r="B5754" s="54">
        <v>46097</v>
      </c>
      <c r="C5754" s="55" t="s">
        <v>132</v>
      </c>
      <c r="D5754" s="55">
        <v>2026</v>
      </c>
      <c r="E5754" s="55">
        <v>1</v>
      </c>
      <c r="F5754" s="55" t="s">
        <v>1436</v>
      </c>
      <c r="G5754" s="55" t="s">
        <v>96</v>
      </c>
      <c r="H5754" s="55" t="s">
        <v>570</v>
      </c>
      <c r="I5754" s="55" t="s">
        <v>42</v>
      </c>
      <c r="J5754" s="60">
        <v>48.9</v>
      </c>
      <c r="K5754" s="60">
        <f t="shared" si="169"/>
        <v>48.9</v>
      </c>
      <c r="L5754" s="60">
        <v>0</v>
      </c>
      <c r="M5754" s="55" t="s">
        <v>51</v>
      </c>
      <c r="N5754" s="60">
        <f t="shared" si="166"/>
        <v>48.9</v>
      </c>
      <c r="O5754" s="74">
        <v>46103</v>
      </c>
      <c r="P5754" s="133">
        <v>745316</v>
      </c>
      <c r="Q5754" s="75"/>
      <c r="R5754" t="str">
        <f t="shared" si="168"/>
        <v>Mar/26</v>
      </c>
      <c r="S5754" s="75"/>
      <c r="T5754" s="75"/>
      <c r="U5754" s="75"/>
      <c r="V5754" s="75"/>
      <c r="W5754" s="75"/>
      <c r="X5754" s="75"/>
      <c r="Y5754" s="75"/>
      <c r="Z5754" s="75"/>
      <c r="AA5754" s="75"/>
      <c r="AB5754" s="75"/>
      <c r="AC5754" s="75"/>
      <c r="AD5754" s="75"/>
      <c r="AE5754" s="75"/>
      <c r="AF5754" s="75"/>
      <c r="AG5754" s="75"/>
    </row>
    <row r="5755" spans="1:33" ht="15.75" customHeight="1">
      <c r="A5755" s="75"/>
      <c r="B5755" s="54">
        <v>46097</v>
      </c>
      <c r="C5755" s="55" t="s">
        <v>132</v>
      </c>
      <c r="D5755" s="55">
        <v>2026</v>
      </c>
      <c r="E5755" s="55">
        <v>2</v>
      </c>
      <c r="F5755" s="55" t="s">
        <v>650</v>
      </c>
      <c r="G5755" s="55" t="s">
        <v>96</v>
      </c>
      <c r="H5755" s="55" t="s">
        <v>570</v>
      </c>
      <c r="I5755" s="55" t="s">
        <v>42</v>
      </c>
      <c r="J5755" s="60">
        <v>19.98</v>
      </c>
      <c r="K5755" s="60">
        <f t="shared" si="169"/>
        <v>39.96</v>
      </c>
      <c r="L5755" s="60">
        <v>0</v>
      </c>
      <c r="M5755" s="55" t="s">
        <v>51</v>
      </c>
      <c r="N5755" s="60">
        <f t="shared" si="166"/>
        <v>39.96</v>
      </c>
      <c r="O5755" s="74">
        <v>46103</v>
      </c>
      <c r="P5755" s="133">
        <v>745316</v>
      </c>
      <c r="Q5755" s="75"/>
      <c r="R5755" t="str">
        <f t="shared" si="168"/>
        <v>Mar/26</v>
      </c>
      <c r="S5755" s="75"/>
      <c r="T5755" s="75"/>
      <c r="U5755" s="75"/>
      <c r="V5755" s="75"/>
      <c r="W5755" s="75"/>
      <c r="X5755" s="75"/>
      <c r="Y5755" s="75"/>
      <c r="Z5755" s="75"/>
      <c r="AA5755" s="75"/>
      <c r="AB5755" s="75"/>
      <c r="AC5755" s="75"/>
      <c r="AD5755" s="75"/>
      <c r="AE5755" s="75"/>
      <c r="AF5755" s="75"/>
      <c r="AG5755" s="75"/>
    </row>
    <row r="5756" spans="1:33" ht="15.75" customHeight="1">
      <c r="A5756" s="75"/>
      <c r="B5756" s="54">
        <v>46097</v>
      </c>
      <c r="C5756" s="55" t="s">
        <v>132</v>
      </c>
      <c r="D5756" s="55">
        <v>2026</v>
      </c>
      <c r="E5756" s="55">
        <v>2</v>
      </c>
      <c r="F5756" s="55" t="s">
        <v>651</v>
      </c>
      <c r="G5756" s="55" t="s">
        <v>96</v>
      </c>
      <c r="H5756" s="55" t="s">
        <v>570</v>
      </c>
      <c r="I5756" s="55" t="s">
        <v>42</v>
      </c>
      <c r="J5756" s="60">
        <v>19.440000000000001</v>
      </c>
      <c r="K5756" s="60">
        <f t="shared" si="169"/>
        <v>38.880000000000003</v>
      </c>
      <c r="L5756" s="60">
        <v>0</v>
      </c>
      <c r="M5756" s="55" t="s">
        <v>51</v>
      </c>
      <c r="N5756" s="60">
        <f t="shared" si="166"/>
        <v>38.880000000000003</v>
      </c>
      <c r="O5756" s="74">
        <v>46103</v>
      </c>
      <c r="P5756" s="133">
        <v>745316</v>
      </c>
      <c r="Q5756" s="75"/>
      <c r="R5756" t="str">
        <f t="shared" si="168"/>
        <v>Mar/26</v>
      </c>
      <c r="S5756" s="75"/>
      <c r="T5756" s="75"/>
      <c r="U5756" s="75"/>
      <c r="V5756" s="75"/>
      <c r="W5756" s="75"/>
      <c r="X5756" s="75"/>
      <c r="Y5756" s="75"/>
      <c r="Z5756" s="75"/>
      <c r="AA5756" s="75"/>
      <c r="AB5756" s="75"/>
      <c r="AC5756" s="75"/>
      <c r="AD5756" s="75"/>
      <c r="AE5756" s="75"/>
      <c r="AF5756" s="75"/>
      <c r="AG5756" s="75"/>
    </row>
    <row r="5757" spans="1:33" ht="15.75" customHeight="1">
      <c r="A5757" s="75"/>
      <c r="B5757" s="54">
        <v>46097</v>
      </c>
      <c r="C5757" s="55" t="s">
        <v>132</v>
      </c>
      <c r="D5757" s="55">
        <v>2026</v>
      </c>
      <c r="E5757" s="55">
        <v>1</v>
      </c>
      <c r="F5757" s="55" t="s">
        <v>39</v>
      </c>
      <c r="G5757" s="55" t="s">
        <v>40</v>
      </c>
      <c r="H5757" s="55" t="s">
        <v>1328</v>
      </c>
      <c r="I5757" s="55" t="s">
        <v>42</v>
      </c>
      <c r="J5757" s="60">
        <v>225</v>
      </c>
      <c r="K5757" s="60">
        <f t="shared" si="169"/>
        <v>225</v>
      </c>
      <c r="L5757" s="60">
        <v>0</v>
      </c>
      <c r="M5757" s="55" t="s">
        <v>43</v>
      </c>
      <c r="N5757" s="60">
        <f t="shared" si="166"/>
        <v>225</v>
      </c>
      <c r="O5757" s="74">
        <v>46097</v>
      </c>
      <c r="P5757" s="133">
        <v>0</v>
      </c>
      <c r="Q5757" s="75"/>
      <c r="R5757" t="str">
        <f t="shared" si="168"/>
        <v>Mar/26</v>
      </c>
      <c r="S5757" s="75"/>
      <c r="T5757" s="75"/>
      <c r="U5757" s="75"/>
      <c r="V5757" s="75"/>
      <c r="W5757" s="75"/>
      <c r="X5757" s="75"/>
      <c r="Y5757" s="75"/>
      <c r="Z5757" s="75"/>
      <c r="AA5757" s="75"/>
      <c r="AB5757" s="75"/>
      <c r="AC5757" s="75"/>
      <c r="AD5757" s="75"/>
      <c r="AE5757" s="75"/>
      <c r="AF5757" s="75"/>
      <c r="AG5757" s="75"/>
    </row>
    <row r="5758" spans="1:33" ht="15.75" customHeight="1">
      <c r="A5758" s="75"/>
      <c r="B5758" s="54">
        <v>46098</v>
      </c>
      <c r="C5758" s="55" t="s">
        <v>132</v>
      </c>
      <c r="D5758" s="55">
        <v>2026</v>
      </c>
      <c r="E5758" s="55">
        <v>2</v>
      </c>
      <c r="F5758" s="55" t="s">
        <v>81</v>
      </c>
      <c r="G5758" s="55" t="s">
        <v>77</v>
      </c>
      <c r="H5758" s="55" t="s">
        <v>78</v>
      </c>
      <c r="I5758" s="55" t="s">
        <v>42</v>
      </c>
      <c r="J5758" s="60">
        <v>565</v>
      </c>
      <c r="K5758" s="60">
        <f t="shared" si="169"/>
        <v>1130</v>
      </c>
      <c r="L5758" s="60">
        <v>0</v>
      </c>
      <c r="M5758" s="55" t="s">
        <v>43</v>
      </c>
      <c r="N5758" s="60">
        <f t="shared" si="166"/>
        <v>1130</v>
      </c>
      <c r="O5758" s="74">
        <v>46105</v>
      </c>
      <c r="P5758" s="133">
        <v>3343</v>
      </c>
      <c r="Q5758" s="75"/>
      <c r="R5758" t="str">
        <f t="shared" si="168"/>
        <v>Mar/26</v>
      </c>
      <c r="S5758" s="75"/>
      <c r="T5758" s="75"/>
      <c r="U5758" s="75"/>
      <c r="V5758" s="75"/>
      <c r="W5758" s="75"/>
      <c r="X5758" s="75"/>
      <c r="Y5758" s="75"/>
      <c r="Z5758" s="75"/>
      <c r="AA5758" s="75"/>
      <c r="AB5758" s="75"/>
      <c r="AC5758" s="75"/>
      <c r="AD5758" s="75"/>
      <c r="AE5758" s="75"/>
      <c r="AF5758" s="75"/>
      <c r="AG5758" s="75"/>
    </row>
    <row r="5759" spans="1:33" ht="15.75" customHeight="1">
      <c r="A5759" s="75"/>
      <c r="B5759" s="54">
        <v>46098</v>
      </c>
      <c r="C5759" s="55" t="s">
        <v>132</v>
      </c>
      <c r="D5759" s="55">
        <v>2026</v>
      </c>
      <c r="E5759" s="55">
        <v>4</v>
      </c>
      <c r="F5759" s="55" t="s">
        <v>660</v>
      </c>
      <c r="G5759" s="55" t="s">
        <v>46</v>
      </c>
      <c r="H5759" s="55" t="s">
        <v>195</v>
      </c>
      <c r="I5759" s="55" t="s">
        <v>42</v>
      </c>
      <c r="J5759" s="60">
        <v>231.6</v>
      </c>
      <c r="K5759" s="60">
        <f t="shared" si="169"/>
        <v>926.4</v>
      </c>
      <c r="L5759" s="60">
        <v>0</v>
      </c>
      <c r="M5759" s="55" t="s">
        <v>51</v>
      </c>
      <c r="N5759" s="60">
        <f t="shared" si="166"/>
        <v>926.4</v>
      </c>
      <c r="O5759" s="74">
        <v>46107</v>
      </c>
      <c r="P5759" s="133">
        <v>338976</v>
      </c>
      <c r="Q5759" s="75"/>
      <c r="R5759" t="str">
        <f t="shared" si="168"/>
        <v>Mar/26</v>
      </c>
      <c r="S5759" s="75"/>
      <c r="T5759" s="75"/>
      <c r="U5759" s="75"/>
      <c r="V5759" s="75"/>
      <c r="W5759" s="75"/>
      <c r="X5759" s="75"/>
      <c r="Y5759" s="75"/>
      <c r="Z5759" s="75"/>
      <c r="AA5759" s="75"/>
      <c r="AB5759" s="75"/>
      <c r="AC5759" s="75"/>
      <c r="AD5759" s="75"/>
      <c r="AE5759" s="75"/>
      <c r="AF5759" s="75"/>
      <c r="AG5759" s="75"/>
    </row>
    <row r="5760" spans="1:33" ht="15.75" customHeight="1">
      <c r="A5760" s="75"/>
      <c r="B5760" s="54">
        <v>46098</v>
      </c>
      <c r="C5760" s="55" t="s">
        <v>132</v>
      </c>
      <c r="D5760" s="55">
        <v>2026</v>
      </c>
      <c r="E5760" s="55">
        <v>72</v>
      </c>
      <c r="F5760" s="55" t="s">
        <v>668</v>
      </c>
      <c r="G5760" s="55" t="s">
        <v>96</v>
      </c>
      <c r="H5760" s="55" t="s">
        <v>223</v>
      </c>
      <c r="I5760" s="55" t="s">
        <v>42</v>
      </c>
      <c r="J5760" s="60">
        <v>7</v>
      </c>
      <c r="K5760" s="60">
        <f t="shared" si="169"/>
        <v>504</v>
      </c>
      <c r="L5760" s="60">
        <v>0</v>
      </c>
      <c r="M5760" s="55" t="s">
        <v>51</v>
      </c>
      <c r="N5760" s="60">
        <f t="shared" si="166"/>
        <v>504</v>
      </c>
      <c r="O5760" s="74">
        <v>46105</v>
      </c>
      <c r="P5760" s="133">
        <v>1547829</v>
      </c>
      <c r="Q5760" s="75"/>
      <c r="R5760" t="str">
        <f t="shared" si="168"/>
        <v>Mar/26</v>
      </c>
      <c r="S5760" s="75"/>
      <c r="T5760" s="75"/>
      <c r="U5760" s="75"/>
      <c r="V5760" s="75"/>
      <c r="W5760" s="75"/>
      <c r="X5760" s="75"/>
      <c r="Y5760" s="75"/>
      <c r="Z5760" s="75"/>
      <c r="AA5760" s="75"/>
      <c r="AB5760" s="75"/>
      <c r="AC5760" s="75"/>
      <c r="AD5760" s="75"/>
      <c r="AE5760" s="75"/>
      <c r="AF5760" s="75"/>
      <c r="AG5760" s="75"/>
    </row>
    <row r="5761" spans="1:33" ht="15.75" customHeight="1">
      <c r="A5761" s="75"/>
      <c r="B5761" s="54">
        <v>46098</v>
      </c>
      <c r="C5761" s="55" t="s">
        <v>132</v>
      </c>
      <c r="D5761" s="55">
        <v>2026</v>
      </c>
      <c r="E5761" s="55">
        <v>72</v>
      </c>
      <c r="F5761" s="55" t="s">
        <v>188</v>
      </c>
      <c r="G5761" s="55" t="s">
        <v>96</v>
      </c>
      <c r="H5761" s="55" t="s">
        <v>223</v>
      </c>
      <c r="I5761" s="55" t="s">
        <v>42</v>
      </c>
      <c r="J5761" s="60">
        <v>7</v>
      </c>
      <c r="K5761" s="60">
        <f t="shared" si="169"/>
        <v>504</v>
      </c>
      <c r="L5761" s="60">
        <v>0</v>
      </c>
      <c r="M5761" s="55" t="s">
        <v>51</v>
      </c>
      <c r="N5761" s="60">
        <f t="shared" si="166"/>
        <v>504</v>
      </c>
      <c r="O5761" s="74">
        <v>46105</v>
      </c>
      <c r="P5761" s="133">
        <v>1547829</v>
      </c>
      <c r="Q5761" s="75"/>
      <c r="R5761" t="str">
        <f t="shared" si="168"/>
        <v>Mar/26</v>
      </c>
      <c r="S5761" s="75"/>
      <c r="T5761" s="75"/>
      <c r="U5761" s="75"/>
      <c r="V5761" s="75"/>
      <c r="W5761" s="75"/>
      <c r="X5761" s="75"/>
      <c r="Y5761" s="75"/>
      <c r="Z5761" s="75"/>
      <c r="AA5761" s="75"/>
      <c r="AB5761" s="75"/>
      <c r="AC5761" s="75"/>
      <c r="AD5761" s="75"/>
      <c r="AE5761" s="75"/>
      <c r="AF5761" s="75"/>
      <c r="AG5761" s="75"/>
    </row>
    <row r="5762" spans="1:33" ht="15.75" customHeight="1">
      <c r="A5762" s="75"/>
      <c r="B5762" s="54">
        <v>46098</v>
      </c>
      <c r="C5762" s="55" t="s">
        <v>132</v>
      </c>
      <c r="D5762" s="55">
        <v>2026</v>
      </c>
      <c r="E5762" s="55">
        <v>4</v>
      </c>
      <c r="F5762" s="55" t="s">
        <v>760</v>
      </c>
      <c r="G5762" s="55" t="s">
        <v>46</v>
      </c>
      <c r="H5762" s="55" t="s">
        <v>223</v>
      </c>
      <c r="I5762" s="55" t="s">
        <v>42</v>
      </c>
      <c r="J5762" s="60">
        <v>18</v>
      </c>
      <c r="K5762" s="60">
        <f t="shared" si="169"/>
        <v>72</v>
      </c>
      <c r="L5762" s="60">
        <v>0</v>
      </c>
      <c r="M5762" s="55" t="s">
        <v>51</v>
      </c>
      <c r="N5762" s="60">
        <f t="shared" si="166"/>
        <v>72</v>
      </c>
      <c r="O5762" s="74">
        <v>46105</v>
      </c>
      <c r="P5762" s="133">
        <v>1547829</v>
      </c>
      <c r="Q5762" s="75"/>
      <c r="R5762" t="str">
        <f t="shared" si="168"/>
        <v>Mar/26</v>
      </c>
      <c r="S5762" s="75"/>
      <c r="T5762" s="75"/>
      <c r="U5762" s="75"/>
      <c r="V5762" s="75"/>
      <c r="W5762" s="75"/>
      <c r="X5762" s="75"/>
      <c r="Y5762" s="75"/>
      <c r="Z5762" s="75"/>
      <c r="AA5762" s="75"/>
      <c r="AB5762" s="75"/>
      <c r="AC5762" s="75"/>
      <c r="AD5762" s="75"/>
      <c r="AE5762" s="75"/>
      <c r="AF5762" s="75"/>
      <c r="AG5762" s="75"/>
    </row>
    <row r="5763" spans="1:33" ht="15.75" customHeight="1">
      <c r="A5763" s="75"/>
      <c r="B5763" s="54">
        <v>46098</v>
      </c>
      <c r="C5763" s="55" t="s">
        <v>132</v>
      </c>
      <c r="D5763" s="55">
        <v>2026</v>
      </c>
      <c r="E5763" s="55">
        <v>4</v>
      </c>
      <c r="F5763" s="55" t="s">
        <v>172</v>
      </c>
      <c r="G5763" s="55" t="s">
        <v>46</v>
      </c>
      <c r="H5763" s="55" t="s">
        <v>223</v>
      </c>
      <c r="I5763" s="55" t="s">
        <v>42</v>
      </c>
      <c r="J5763" s="60">
        <v>18</v>
      </c>
      <c r="K5763" s="60">
        <f t="shared" si="169"/>
        <v>72</v>
      </c>
      <c r="L5763" s="60">
        <v>0</v>
      </c>
      <c r="M5763" s="55" t="s">
        <v>51</v>
      </c>
      <c r="N5763" s="60">
        <f t="shared" si="166"/>
        <v>72</v>
      </c>
      <c r="O5763" s="74">
        <v>46105</v>
      </c>
      <c r="P5763" s="133">
        <v>1547829</v>
      </c>
      <c r="Q5763" s="75"/>
      <c r="R5763" t="str">
        <f t="shared" ref="R5763:R5826" si="170">IF(B5763="","",PROPER(TEXT(B5763,"mmm/aa")))</f>
        <v>Mar/26</v>
      </c>
      <c r="S5763" s="75"/>
      <c r="T5763" s="75"/>
      <c r="U5763" s="75"/>
      <c r="V5763" s="75"/>
      <c r="W5763" s="75"/>
      <c r="X5763" s="75"/>
      <c r="Y5763" s="75"/>
      <c r="Z5763" s="75"/>
      <c r="AA5763" s="75"/>
      <c r="AB5763" s="75"/>
      <c r="AC5763" s="75"/>
      <c r="AD5763" s="75"/>
      <c r="AE5763" s="75"/>
      <c r="AF5763" s="75"/>
      <c r="AG5763" s="75"/>
    </row>
    <row r="5764" spans="1:33" ht="15.75" customHeight="1">
      <c r="A5764" s="75"/>
      <c r="B5764" s="54">
        <v>46098</v>
      </c>
      <c r="C5764" s="55" t="s">
        <v>132</v>
      </c>
      <c r="D5764" s="55">
        <v>2026</v>
      </c>
      <c r="E5764" s="55">
        <v>4</v>
      </c>
      <c r="F5764" s="55" t="s">
        <v>173</v>
      </c>
      <c r="G5764" s="55" t="s">
        <v>46</v>
      </c>
      <c r="H5764" s="55" t="s">
        <v>223</v>
      </c>
      <c r="I5764" s="55" t="s">
        <v>42</v>
      </c>
      <c r="J5764" s="60">
        <v>18</v>
      </c>
      <c r="K5764" s="60">
        <f t="shared" si="169"/>
        <v>72</v>
      </c>
      <c r="L5764" s="60">
        <v>0</v>
      </c>
      <c r="M5764" s="55" t="s">
        <v>51</v>
      </c>
      <c r="N5764" s="60">
        <f t="shared" si="166"/>
        <v>72</v>
      </c>
      <c r="O5764" s="74">
        <v>46105</v>
      </c>
      <c r="P5764" s="133">
        <v>1547829</v>
      </c>
      <c r="Q5764" s="75"/>
      <c r="R5764" t="str">
        <f t="shared" si="170"/>
        <v>Mar/26</v>
      </c>
      <c r="S5764" s="75"/>
      <c r="T5764" s="75"/>
      <c r="U5764" s="75"/>
      <c r="V5764" s="75"/>
      <c r="W5764" s="75"/>
      <c r="X5764" s="75"/>
      <c r="Y5764" s="75"/>
      <c r="Z5764" s="75"/>
      <c r="AA5764" s="75"/>
      <c r="AB5764" s="75"/>
      <c r="AC5764" s="75"/>
      <c r="AD5764" s="75"/>
      <c r="AE5764" s="75"/>
      <c r="AF5764" s="75"/>
      <c r="AG5764" s="75"/>
    </row>
    <row r="5765" spans="1:33" ht="15.75" customHeight="1">
      <c r="A5765" s="75"/>
      <c r="B5765" s="54">
        <v>46098</v>
      </c>
      <c r="C5765" s="55" t="s">
        <v>132</v>
      </c>
      <c r="D5765" s="55">
        <v>2026</v>
      </c>
      <c r="E5765" s="55">
        <v>8.9600000000000009</v>
      </c>
      <c r="F5765" s="55" t="s">
        <v>488</v>
      </c>
      <c r="G5765" s="55" t="s">
        <v>46</v>
      </c>
      <c r="H5765" s="55" t="s">
        <v>823</v>
      </c>
      <c r="I5765" s="55" t="s">
        <v>42</v>
      </c>
      <c r="J5765" s="60">
        <v>35.65</v>
      </c>
      <c r="K5765" s="60">
        <f t="shared" si="169"/>
        <v>319.42400000000004</v>
      </c>
      <c r="L5765" s="60">
        <v>0</v>
      </c>
      <c r="M5765" s="55" t="s">
        <v>51</v>
      </c>
      <c r="N5765" s="60">
        <f t="shared" si="166"/>
        <v>319.42400000000004</v>
      </c>
      <c r="O5765" s="74">
        <v>46104</v>
      </c>
      <c r="P5765" s="133">
        <v>2856613</v>
      </c>
      <c r="Q5765" s="75"/>
      <c r="R5765" t="str">
        <f t="shared" si="170"/>
        <v>Mar/26</v>
      </c>
      <c r="S5765" s="75"/>
      <c r="T5765" s="75"/>
      <c r="U5765" s="75"/>
      <c r="V5765" s="75"/>
      <c r="W5765" s="75"/>
      <c r="X5765" s="75"/>
      <c r="Y5765" s="75"/>
      <c r="Z5765" s="75"/>
      <c r="AA5765" s="75"/>
      <c r="AB5765" s="75"/>
      <c r="AC5765" s="75"/>
      <c r="AD5765" s="75"/>
      <c r="AE5765" s="75"/>
      <c r="AF5765" s="75"/>
      <c r="AG5765" s="75"/>
    </row>
    <row r="5766" spans="1:33" ht="15.75" customHeight="1">
      <c r="A5766" s="75"/>
      <c r="B5766" s="54">
        <v>46098</v>
      </c>
      <c r="C5766" s="55" t="s">
        <v>132</v>
      </c>
      <c r="D5766" s="55">
        <v>2026</v>
      </c>
      <c r="E5766" s="55">
        <v>2.2400000000000002</v>
      </c>
      <c r="F5766" s="55" t="s">
        <v>197</v>
      </c>
      <c r="G5766" s="55" t="s">
        <v>46</v>
      </c>
      <c r="H5766" s="55" t="s">
        <v>823</v>
      </c>
      <c r="I5766" s="55" t="s">
        <v>42</v>
      </c>
      <c r="J5766" s="60">
        <v>39.32</v>
      </c>
      <c r="K5766" s="60">
        <f t="shared" si="169"/>
        <v>88.076800000000006</v>
      </c>
      <c r="L5766" s="60">
        <v>0</v>
      </c>
      <c r="M5766" s="55" t="s">
        <v>51</v>
      </c>
      <c r="N5766" s="60">
        <f t="shared" si="166"/>
        <v>88.076800000000006</v>
      </c>
      <c r="O5766" s="74">
        <v>46104</v>
      </c>
      <c r="P5766" s="133">
        <v>2856613</v>
      </c>
      <c r="Q5766" s="75"/>
      <c r="R5766" t="str">
        <f t="shared" si="170"/>
        <v>Mar/26</v>
      </c>
      <c r="S5766" s="75"/>
      <c r="T5766" s="75"/>
      <c r="U5766" s="75"/>
      <c r="V5766" s="75"/>
      <c r="W5766" s="75"/>
      <c r="X5766" s="75"/>
      <c r="Y5766" s="75"/>
      <c r="Z5766" s="75"/>
      <c r="AA5766" s="75"/>
      <c r="AB5766" s="75"/>
      <c r="AC5766" s="75"/>
      <c r="AD5766" s="75"/>
      <c r="AE5766" s="75"/>
      <c r="AF5766" s="75"/>
      <c r="AG5766" s="75"/>
    </row>
    <row r="5767" spans="1:33" ht="15.75" customHeight="1">
      <c r="A5767" s="75"/>
      <c r="B5767" s="54">
        <v>46098</v>
      </c>
      <c r="C5767" s="55" t="s">
        <v>132</v>
      </c>
      <c r="D5767" s="55">
        <v>2026</v>
      </c>
      <c r="E5767" s="55">
        <v>4</v>
      </c>
      <c r="F5767" s="55" t="s">
        <v>888</v>
      </c>
      <c r="G5767" s="55" t="s">
        <v>46</v>
      </c>
      <c r="H5767" s="55" t="s">
        <v>823</v>
      </c>
      <c r="I5767" s="55" t="s">
        <v>42</v>
      </c>
      <c r="J5767" s="60">
        <v>23</v>
      </c>
      <c r="K5767" s="60">
        <f t="shared" si="169"/>
        <v>92</v>
      </c>
      <c r="L5767" s="60">
        <v>0</v>
      </c>
      <c r="M5767" s="55" t="s">
        <v>51</v>
      </c>
      <c r="N5767" s="60">
        <f t="shared" si="166"/>
        <v>92</v>
      </c>
      <c r="O5767" s="74">
        <v>46104</v>
      </c>
      <c r="P5767" s="133">
        <v>2856613</v>
      </c>
      <c r="Q5767" s="75"/>
      <c r="R5767" t="str">
        <f t="shared" si="170"/>
        <v>Mar/26</v>
      </c>
      <c r="S5767" s="75"/>
      <c r="T5767" s="75"/>
      <c r="U5767" s="75"/>
      <c r="V5767" s="75"/>
      <c r="W5767" s="75"/>
      <c r="X5767" s="75"/>
      <c r="Y5767" s="75"/>
      <c r="Z5767" s="75"/>
      <c r="AA5767" s="75"/>
      <c r="AB5767" s="75"/>
      <c r="AC5767" s="75"/>
      <c r="AD5767" s="75"/>
      <c r="AE5767" s="75"/>
      <c r="AF5767" s="75"/>
      <c r="AG5767" s="75"/>
    </row>
    <row r="5768" spans="1:33" ht="15.75" customHeight="1">
      <c r="A5768" s="75"/>
      <c r="B5768" s="54">
        <v>46098</v>
      </c>
      <c r="C5768" s="55" t="s">
        <v>132</v>
      </c>
      <c r="D5768" s="55">
        <v>2026</v>
      </c>
      <c r="E5768" s="55">
        <v>4.8</v>
      </c>
      <c r="F5768" s="55" t="s">
        <v>232</v>
      </c>
      <c r="G5768" s="55" t="s">
        <v>46</v>
      </c>
      <c r="H5768" s="55" t="s">
        <v>594</v>
      </c>
      <c r="I5768" s="55" t="s">
        <v>42</v>
      </c>
      <c r="J5768" s="60">
        <v>39</v>
      </c>
      <c r="K5768" s="60">
        <f t="shared" si="169"/>
        <v>187.2</v>
      </c>
      <c r="L5768" s="60">
        <v>0</v>
      </c>
      <c r="M5768" s="55" t="s">
        <v>51</v>
      </c>
      <c r="N5768" s="60">
        <f t="shared" si="166"/>
        <v>187.2</v>
      </c>
      <c r="O5768" s="74">
        <v>46112</v>
      </c>
      <c r="P5768" s="133">
        <v>1144269</v>
      </c>
      <c r="Q5768" s="75"/>
      <c r="R5768" t="str">
        <f t="shared" si="170"/>
        <v>Mar/26</v>
      </c>
      <c r="S5768" s="75"/>
      <c r="T5768" s="75"/>
      <c r="U5768" s="75"/>
      <c r="V5768" s="75"/>
      <c r="W5768" s="75"/>
      <c r="X5768" s="75"/>
      <c r="Y5768" s="75"/>
      <c r="Z5768" s="75"/>
      <c r="AA5768" s="75"/>
      <c r="AB5768" s="75"/>
      <c r="AC5768" s="75"/>
      <c r="AD5768" s="75"/>
      <c r="AE5768" s="75"/>
      <c r="AF5768" s="75"/>
      <c r="AG5768" s="75"/>
    </row>
    <row r="5769" spans="1:33" ht="15.75" customHeight="1">
      <c r="A5769" s="75"/>
      <c r="B5769" s="54">
        <v>46098</v>
      </c>
      <c r="C5769" s="55" t="s">
        <v>132</v>
      </c>
      <c r="D5769" s="55">
        <v>2026</v>
      </c>
      <c r="E5769" s="55">
        <v>8</v>
      </c>
      <c r="F5769" s="55" t="s">
        <v>67</v>
      </c>
      <c r="G5769" s="55" t="s">
        <v>46</v>
      </c>
      <c r="H5769" s="55" t="s">
        <v>790</v>
      </c>
      <c r="I5769" s="55" t="s">
        <v>42</v>
      </c>
      <c r="J5769" s="60">
        <v>22.13</v>
      </c>
      <c r="K5769" s="60">
        <f t="shared" si="169"/>
        <v>177.04</v>
      </c>
      <c r="L5769" s="60">
        <v>0</v>
      </c>
      <c r="M5769" s="55" t="s">
        <v>51</v>
      </c>
      <c r="N5769" s="60">
        <f t="shared" si="166"/>
        <v>177.04</v>
      </c>
      <c r="O5769" s="74">
        <v>46112</v>
      </c>
      <c r="P5769" s="133">
        <v>1597868</v>
      </c>
      <c r="Q5769" s="75"/>
      <c r="R5769" t="str">
        <f t="shared" si="170"/>
        <v>Mar/26</v>
      </c>
      <c r="S5769" s="75"/>
      <c r="T5769" s="75"/>
      <c r="U5769" s="75"/>
      <c r="V5769" s="75"/>
      <c r="W5769" s="75"/>
      <c r="X5769" s="75"/>
      <c r="Y5769" s="75"/>
      <c r="Z5769" s="75"/>
      <c r="AA5769" s="75"/>
      <c r="AB5769" s="75"/>
      <c r="AC5769" s="75"/>
      <c r="AD5769" s="75"/>
      <c r="AE5769" s="75"/>
      <c r="AF5769" s="75"/>
      <c r="AG5769" s="75"/>
    </row>
    <row r="5770" spans="1:33" ht="15.75" customHeight="1">
      <c r="A5770" s="75"/>
      <c r="B5770" s="54">
        <v>46099</v>
      </c>
      <c r="C5770" s="55" t="s">
        <v>132</v>
      </c>
      <c r="D5770" s="55">
        <v>2026</v>
      </c>
      <c r="E5770" s="55">
        <v>5</v>
      </c>
      <c r="F5770" s="55" t="s">
        <v>64</v>
      </c>
      <c r="G5770" s="55" t="s">
        <v>46</v>
      </c>
      <c r="H5770" s="55" t="s">
        <v>65</v>
      </c>
      <c r="I5770" s="55" t="s">
        <v>42</v>
      </c>
      <c r="J5770" s="60">
        <v>33</v>
      </c>
      <c r="K5770" s="60">
        <f t="shared" si="169"/>
        <v>165</v>
      </c>
      <c r="L5770" s="60">
        <v>0</v>
      </c>
      <c r="M5770" s="55" t="s">
        <v>43</v>
      </c>
      <c r="N5770" s="60">
        <f t="shared" si="166"/>
        <v>165</v>
      </c>
      <c r="O5770" s="74">
        <v>46112</v>
      </c>
      <c r="P5770" s="133">
        <v>30208</v>
      </c>
      <c r="Q5770" s="75"/>
      <c r="R5770" t="str">
        <f t="shared" si="170"/>
        <v>Mar/26</v>
      </c>
      <c r="S5770" s="75"/>
      <c r="T5770" s="75"/>
      <c r="U5770" s="75"/>
      <c r="V5770" s="75"/>
      <c r="W5770" s="75"/>
      <c r="X5770" s="75"/>
      <c r="Y5770" s="75"/>
      <c r="Z5770" s="75"/>
      <c r="AA5770" s="75"/>
      <c r="AB5770" s="75"/>
      <c r="AC5770" s="75"/>
      <c r="AD5770" s="75"/>
      <c r="AE5770" s="75"/>
      <c r="AF5770" s="75"/>
      <c r="AG5770" s="75"/>
    </row>
    <row r="5771" spans="1:33" ht="15.75" customHeight="1">
      <c r="A5771" s="75"/>
      <c r="B5771" s="54">
        <v>46099</v>
      </c>
      <c r="C5771" s="55" t="s">
        <v>132</v>
      </c>
      <c r="D5771" s="55">
        <v>2026</v>
      </c>
      <c r="E5771" s="55">
        <v>2.5</v>
      </c>
      <c r="F5771" s="55" t="s">
        <v>1418</v>
      </c>
      <c r="G5771" s="55" t="s">
        <v>46</v>
      </c>
      <c r="H5771" s="55" t="s">
        <v>65</v>
      </c>
      <c r="I5771" s="55" t="s">
        <v>42</v>
      </c>
      <c r="J5771" s="60">
        <v>30</v>
      </c>
      <c r="K5771" s="60">
        <f t="shared" si="169"/>
        <v>75</v>
      </c>
      <c r="L5771" s="60">
        <v>0</v>
      </c>
      <c r="M5771" s="55" t="s">
        <v>43</v>
      </c>
      <c r="N5771" s="60">
        <f t="shared" si="166"/>
        <v>75</v>
      </c>
      <c r="O5771" s="74">
        <v>46112</v>
      </c>
      <c r="P5771" s="133">
        <v>30208</v>
      </c>
      <c r="Q5771" s="75"/>
      <c r="R5771" t="str">
        <f t="shared" si="170"/>
        <v>Mar/26</v>
      </c>
      <c r="S5771" s="75"/>
      <c r="T5771" s="75"/>
      <c r="U5771" s="75"/>
      <c r="V5771" s="75"/>
      <c r="W5771" s="75"/>
      <c r="X5771" s="75"/>
      <c r="Y5771" s="75"/>
      <c r="Z5771" s="75"/>
      <c r="AA5771" s="75"/>
      <c r="AB5771" s="75"/>
      <c r="AC5771" s="75"/>
      <c r="AD5771" s="75"/>
      <c r="AE5771" s="75"/>
      <c r="AF5771" s="75"/>
      <c r="AG5771" s="75"/>
    </row>
    <row r="5772" spans="1:33" ht="15.75" customHeight="1">
      <c r="A5772" s="75"/>
      <c r="B5772" s="54">
        <v>46099</v>
      </c>
      <c r="C5772" s="55" t="s">
        <v>132</v>
      </c>
      <c r="D5772" s="55">
        <v>2026</v>
      </c>
      <c r="E5772" s="55">
        <v>1</v>
      </c>
      <c r="F5772" s="55" t="s">
        <v>1437</v>
      </c>
      <c r="G5772" s="55" t="s">
        <v>61</v>
      </c>
      <c r="H5772" s="55" t="s">
        <v>1170</v>
      </c>
      <c r="I5772" s="55" t="s">
        <v>42</v>
      </c>
      <c r="J5772" s="60">
        <v>221.85</v>
      </c>
      <c r="K5772" s="60">
        <f t="shared" si="169"/>
        <v>221.85</v>
      </c>
      <c r="L5772" s="60">
        <v>0</v>
      </c>
      <c r="M5772" s="55" t="s">
        <v>43</v>
      </c>
      <c r="N5772" s="60">
        <f t="shared" si="166"/>
        <v>221.85</v>
      </c>
      <c r="O5772" s="74">
        <v>46099</v>
      </c>
      <c r="P5772" s="133">
        <v>0</v>
      </c>
      <c r="Q5772" s="75"/>
      <c r="R5772" t="str">
        <f t="shared" si="170"/>
        <v>Mar/26</v>
      </c>
      <c r="S5772" s="75"/>
      <c r="T5772" s="75"/>
      <c r="U5772" s="75"/>
      <c r="V5772" s="75"/>
      <c r="W5772" s="75"/>
      <c r="X5772" s="75"/>
      <c r="Y5772" s="75"/>
      <c r="Z5772" s="75"/>
      <c r="AA5772" s="75"/>
      <c r="AB5772" s="75"/>
      <c r="AC5772" s="75"/>
      <c r="AD5772" s="75"/>
      <c r="AE5772" s="75"/>
      <c r="AF5772" s="75"/>
      <c r="AG5772" s="75"/>
    </row>
    <row r="5773" spans="1:33" ht="15.75" customHeight="1">
      <c r="A5773" s="75"/>
      <c r="B5773" s="54">
        <v>46099</v>
      </c>
      <c r="C5773" s="55" t="s">
        <v>132</v>
      </c>
      <c r="D5773" s="55">
        <v>2026</v>
      </c>
      <c r="E5773" s="55">
        <v>1</v>
      </c>
      <c r="F5773" s="55" t="s">
        <v>864</v>
      </c>
      <c r="G5773" s="55" t="s">
        <v>46</v>
      </c>
      <c r="H5773" s="55" t="s">
        <v>369</v>
      </c>
      <c r="I5773" s="55" t="s">
        <v>42</v>
      </c>
      <c r="J5773" s="60">
        <v>94.32</v>
      </c>
      <c r="K5773" s="60">
        <f t="shared" si="169"/>
        <v>94.32</v>
      </c>
      <c r="L5773" s="60">
        <v>0</v>
      </c>
      <c r="M5773" s="55" t="s">
        <v>43</v>
      </c>
      <c r="N5773" s="60">
        <f t="shared" si="166"/>
        <v>94.32</v>
      </c>
      <c r="O5773" s="74">
        <v>46099</v>
      </c>
      <c r="P5773" s="133">
        <v>0</v>
      </c>
      <c r="Q5773" s="75"/>
      <c r="R5773" t="str">
        <f t="shared" si="170"/>
        <v>Mar/26</v>
      </c>
      <c r="S5773" s="75"/>
      <c r="T5773" s="75"/>
      <c r="U5773" s="75"/>
      <c r="V5773" s="75"/>
      <c r="W5773" s="75"/>
      <c r="X5773" s="75"/>
      <c r="Y5773" s="75"/>
      <c r="Z5773" s="75"/>
      <c r="AA5773" s="75"/>
      <c r="AB5773" s="75"/>
      <c r="AC5773" s="75"/>
      <c r="AD5773" s="75"/>
      <c r="AE5773" s="75"/>
      <c r="AF5773" s="75"/>
      <c r="AG5773" s="75"/>
    </row>
    <row r="5774" spans="1:33" ht="15.75" customHeight="1">
      <c r="A5774" s="75"/>
      <c r="B5774" s="54">
        <v>46100</v>
      </c>
      <c r="C5774" s="55" t="s">
        <v>132</v>
      </c>
      <c r="D5774" s="55">
        <v>2026</v>
      </c>
      <c r="E5774" s="55">
        <v>1</v>
      </c>
      <c r="F5774" s="55" t="s">
        <v>1437</v>
      </c>
      <c r="G5774" s="55" t="s">
        <v>61</v>
      </c>
      <c r="H5774" s="55" t="s">
        <v>1170</v>
      </c>
      <c r="I5774" s="55" t="s">
        <v>42</v>
      </c>
      <c r="J5774" s="60">
        <v>81</v>
      </c>
      <c r="K5774" s="60">
        <f t="shared" si="169"/>
        <v>81</v>
      </c>
      <c r="L5774" s="60">
        <v>0</v>
      </c>
      <c r="M5774" s="55" t="s">
        <v>43</v>
      </c>
      <c r="N5774" s="60">
        <f t="shared" si="166"/>
        <v>81</v>
      </c>
      <c r="O5774" s="74">
        <v>46100</v>
      </c>
      <c r="P5774" s="133">
        <v>0</v>
      </c>
      <c r="Q5774" s="75"/>
      <c r="R5774" t="str">
        <f t="shared" si="170"/>
        <v>Mar/26</v>
      </c>
      <c r="S5774" s="75"/>
      <c r="T5774" s="75"/>
      <c r="U5774" s="75"/>
      <c r="V5774" s="75"/>
      <c r="W5774" s="75"/>
      <c r="X5774" s="75"/>
      <c r="Y5774" s="75"/>
      <c r="Z5774" s="75"/>
      <c r="AA5774" s="75"/>
      <c r="AB5774" s="75"/>
      <c r="AC5774" s="75"/>
      <c r="AD5774" s="75"/>
      <c r="AE5774" s="75"/>
      <c r="AF5774" s="75"/>
      <c r="AG5774" s="75"/>
    </row>
    <row r="5775" spans="1:33" ht="15.75" customHeight="1">
      <c r="A5775" s="75"/>
      <c r="B5775" s="54">
        <v>46101</v>
      </c>
      <c r="C5775" s="55" t="s">
        <v>132</v>
      </c>
      <c r="D5775" s="55">
        <v>2026</v>
      </c>
      <c r="E5775" s="55">
        <v>1</v>
      </c>
      <c r="F5775" s="55" t="s">
        <v>1340</v>
      </c>
      <c r="G5775" s="55" t="s">
        <v>40</v>
      </c>
      <c r="H5775" s="55" t="s">
        <v>1337</v>
      </c>
      <c r="I5775" s="55" t="s">
        <v>42</v>
      </c>
      <c r="J5775" s="60">
        <v>125</v>
      </c>
      <c r="K5775" s="60">
        <f t="shared" si="169"/>
        <v>125</v>
      </c>
      <c r="L5775" s="60">
        <v>0</v>
      </c>
      <c r="M5775" s="55" t="s">
        <v>43</v>
      </c>
      <c r="N5775" s="60">
        <f t="shared" si="166"/>
        <v>125</v>
      </c>
      <c r="O5775" s="74">
        <v>46112</v>
      </c>
      <c r="P5775" s="133">
        <v>0</v>
      </c>
      <c r="Q5775" s="75"/>
      <c r="R5775" t="str">
        <f t="shared" si="170"/>
        <v>Mar/26</v>
      </c>
      <c r="S5775" s="75"/>
      <c r="T5775" s="75"/>
      <c r="U5775" s="75"/>
      <c r="V5775" s="75"/>
      <c r="W5775" s="75"/>
      <c r="X5775" s="75"/>
      <c r="Y5775" s="75"/>
      <c r="Z5775" s="75"/>
      <c r="AA5775" s="75"/>
      <c r="AB5775" s="75"/>
      <c r="AC5775" s="75"/>
      <c r="AD5775" s="75"/>
      <c r="AE5775" s="75"/>
      <c r="AF5775" s="75"/>
      <c r="AG5775" s="75"/>
    </row>
    <row r="5776" spans="1:33" ht="15.75" customHeight="1">
      <c r="A5776" s="75"/>
      <c r="B5776" s="54">
        <v>46101</v>
      </c>
      <c r="C5776" s="55" t="s">
        <v>132</v>
      </c>
      <c r="D5776" s="55">
        <v>2026</v>
      </c>
      <c r="E5776" s="55">
        <v>10</v>
      </c>
      <c r="F5776" s="55" t="s">
        <v>836</v>
      </c>
      <c r="G5776" s="55" t="s">
        <v>40</v>
      </c>
      <c r="H5776" s="55" t="s">
        <v>1337</v>
      </c>
      <c r="I5776" s="55" t="s">
        <v>42</v>
      </c>
      <c r="J5776" s="60">
        <v>8.4</v>
      </c>
      <c r="K5776" s="60">
        <f t="shared" si="169"/>
        <v>84</v>
      </c>
      <c r="L5776" s="60">
        <v>0</v>
      </c>
      <c r="M5776" s="55" t="s">
        <v>43</v>
      </c>
      <c r="N5776" s="60">
        <f t="shared" si="166"/>
        <v>84</v>
      </c>
      <c r="O5776" s="74">
        <v>46112</v>
      </c>
      <c r="P5776" s="133">
        <v>0</v>
      </c>
      <c r="Q5776" s="75"/>
      <c r="R5776" t="str">
        <f t="shared" si="170"/>
        <v>Mar/26</v>
      </c>
      <c r="S5776" s="75"/>
      <c r="T5776" s="75"/>
      <c r="U5776" s="75"/>
      <c r="V5776" s="75"/>
      <c r="W5776" s="75"/>
      <c r="X5776" s="75"/>
      <c r="Y5776" s="75"/>
      <c r="Z5776" s="75"/>
      <c r="AA5776" s="75"/>
      <c r="AB5776" s="75"/>
      <c r="AC5776" s="75"/>
      <c r="AD5776" s="75"/>
      <c r="AE5776" s="75"/>
      <c r="AF5776" s="75"/>
      <c r="AG5776" s="75"/>
    </row>
    <row r="5777" spans="1:33" ht="15.75" customHeight="1">
      <c r="A5777" s="75"/>
      <c r="B5777" s="54">
        <v>46101</v>
      </c>
      <c r="C5777" s="55" t="s">
        <v>132</v>
      </c>
      <c r="D5777" s="55">
        <v>2026</v>
      </c>
      <c r="E5777" s="55">
        <v>3</v>
      </c>
      <c r="F5777" s="55" t="s">
        <v>561</v>
      </c>
      <c r="G5777" s="55" t="s">
        <v>40</v>
      </c>
      <c r="H5777" s="55" t="s">
        <v>1337</v>
      </c>
      <c r="I5777" s="55" t="s">
        <v>42</v>
      </c>
      <c r="J5777" s="60">
        <v>11.5</v>
      </c>
      <c r="K5777" s="60">
        <f t="shared" si="169"/>
        <v>34.5</v>
      </c>
      <c r="L5777" s="60">
        <v>0</v>
      </c>
      <c r="M5777" s="55" t="s">
        <v>43</v>
      </c>
      <c r="N5777" s="60">
        <f t="shared" si="166"/>
        <v>34.5</v>
      </c>
      <c r="O5777" s="74">
        <v>46112</v>
      </c>
      <c r="P5777" s="133">
        <v>0</v>
      </c>
      <c r="Q5777" s="75"/>
      <c r="R5777" t="str">
        <f t="shared" si="170"/>
        <v>Mar/26</v>
      </c>
      <c r="S5777" s="75"/>
      <c r="T5777" s="75"/>
      <c r="U5777" s="75"/>
      <c r="V5777" s="75"/>
      <c r="W5777" s="75"/>
      <c r="X5777" s="75"/>
      <c r="Y5777" s="75"/>
      <c r="Z5777" s="75"/>
      <c r="AA5777" s="75"/>
      <c r="AB5777" s="75"/>
      <c r="AC5777" s="75"/>
      <c r="AD5777" s="75"/>
      <c r="AE5777" s="75"/>
      <c r="AF5777" s="75"/>
      <c r="AG5777" s="75"/>
    </row>
    <row r="5778" spans="1:33" ht="15.75" customHeight="1">
      <c r="A5778" s="75"/>
      <c r="B5778" s="54">
        <v>46101</v>
      </c>
      <c r="C5778" s="55" t="s">
        <v>132</v>
      </c>
      <c r="D5778" s="55">
        <v>2026</v>
      </c>
      <c r="E5778" s="55">
        <v>4</v>
      </c>
      <c r="F5778" s="55" t="s">
        <v>391</v>
      </c>
      <c r="G5778" s="55" t="s">
        <v>46</v>
      </c>
      <c r="H5778" s="55" t="s">
        <v>1337</v>
      </c>
      <c r="I5778" s="55" t="s">
        <v>42</v>
      </c>
      <c r="J5778" s="60">
        <v>6</v>
      </c>
      <c r="K5778" s="60">
        <f t="shared" si="169"/>
        <v>24</v>
      </c>
      <c r="L5778" s="60">
        <v>0</v>
      </c>
      <c r="M5778" s="55" t="s">
        <v>43</v>
      </c>
      <c r="N5778" s="60">
        <f t="shared" si="166"/>
        <v>24</v>
      </c>
      <c r="O5778" s="74">
        <v>46112</v>
      </c>
      <c r="P5778" s="133">
        <v>0</v>
      </c>
      <c r="Q5778" s="75"/>
      <c r="R5778" t="str">
        <f t="shared" si="170"/>
        <v>Mar/26</v>
      </c>
      <c r="S5778" s="75"/>
      <c r="T5778" s="75"/>
      <c r="U5778" s="75"/>
      <c r="V5778" s="75"/>
      <c r="W5778" s="75"/>
      <c r="X5778" s="75"/>
      <c r="Y5778" s="75"/>
      <c r="Z5778" s="75"/>
      <c r="AA5778" s="75"/>
      <c r="AB5778" s="75"/>
      <c r="AC5778" s="75"/>
      <c r="AD5778" s="75"/>
      <c r="AE5778" s="75"/>
      <c r="AF5778" s="75"/>
      <c r="AG5778" s="75"/>
    </row>
    <row r="5779" spans="1:33" ht="15.75" customHeight="1">
      <c r="A5779" s="75"/>
      <c r="B5779" s="54">
        <v>46101</v>
      </c>
      <c r="C5779" s="55" t="s">
        <v>132</v>
      </c>
      <c r="D5779" s="55">
        <v>2026</v>
      </c>
      <c r="E5779" s="55">
        <v>1</v>
      </c>
      <c r="F5779" s="55" t="s">
        <v>1438</v>
      </c>
      <c r="G5779" s="55" t="s">
        <v>61</v>
      </c>
      <c r="H5779" s="55" t="s">
        <v>1439</v>
      </c>
      <c r="I5779" s="55" t="s">
        <v>42</v>
      </c>
      <c r="J5779" s="60">
        <v>800</v>
      </c>
      <c r="K5779" s="60">
        <f t="shared" si="169"/>
        <v>800</v>
      </c>
      <c r="L5779" s="60">
        <v>0</v>
      </c>
      <c r="M5779" s="55" t="s">
        <v>43</v>
      </c>
      <c r="N5779" s="60">
        <f t="shared" si="166"/>
        <v>800</v>
      </c>
      <c r="O5779" s="74">
        <v>46101</v>
      </c>
      <c r="P5779" s="133">
        <v>0</v>
      </c>
      <c r="Q5779" s="75"/>
      <c r="R5779" t="str">
        <f t="shared" si="170"/>
        <v>Mar/26</v>
      </c>
      <c r="S5779" s="75"/>
      <c r="T5779" s="75"/>
      <c r="U5779" s="75"/>
      <c r="V5779" s="75"/>
      <c r="W5779" s="75"/>
      <c r="X5779" s="75"/>
      <c r="Y5779" s="75"/>
      <c r="Z5779" s="75"/>
      <c r="AA5779" s="75"/>
      <c r="AB5779" s="75"/>
      <c r="AC5779" s="75"/>
      <c r="AD5779" s="75"/>
      <c r="AE5779" s="75"/>
      <c r="AF5779" s="75"/>
      <c r="AG5779" s="75"/>
    </row>
    <row r="5780" spans="1:33" ht="15.75" customHeight="1">
      <c r="A5780" s="75"/>
      <c r="B5780" s="54">
        <v>46101</v>
      </c>
      <c r="C5780" s="55" t="s">
        <v>132</v>
      </c>
      <c r="D5780" s="55">
        <v>2026</v>
      </c>
      <c r="E5780" s="55">
        <v>1</v>
      </c>
      <c r="F5780" s="55" t="s">
        <v>1085</v>
      </c>
      <c r="G5780" s="55" t="s">
        <v>108</v>
      </c>
      <c r="H5780" s="55" t="s">
        <v>694</v>
      </c>
      <c r="I5780" s="55" t="s">
        <v>42</v>
      </c>
      <c r="J5780" s="60">
        <v>1300</v>
      </c>
      <c r="K5780" s="60">
        <f t="shared" si="169"/>
        <v>1300</v>
      </c>
      <c r="L5780" s="60">
        <v>0</v>
      </c>
      <c r="M5780" s="55" t="s">
        <v>43</v>
      </c>
      <c r="N5780" s="60">
        <f t="shared" si="166"/>
        <v>1300</v>
      </c>
      <c r="O5780" s="74">
        <v>46101</v>
      </c>
      <c r="P5780" s="133">
        <v>0</v>
      </c>
      <c r="Q5780" s="75"/>
      <c r="R5780" t="str">
        <f t="shared" si="170"/>
        <v>Mar/26</v>
      </c>
      <c r="S5780" s="75"/>
      <c r="T5780" s="75"/>
      <c r="U5780" s="75"/>
      <c r="V5780" s="75"/>
      <c r="W5780" s="75"/>
      <c r="X5780" s="75"/>
      <c r="Y5780" s="75"/>
      <c r="Z5780" s="75"/>
      <c r="AA5780" s="75"/>
      <c r="AB5780" s="75"/>
      <c r="AC5780" s="75"/>
      <c r="AD5780" s="75"/>
      <c r="AE5780" s="75"/>
      <c r="AF5780" s="75"/>
      <c r="AG5780" s="75"/>
    </row>
    <row r="5781" spans="1:33" ht="15.75" customHeight="1">
      <c r="A5781" s="75"/>
      <c r="B5781" s="54">
        <v>46102</v>
      </c>
      <c r="C5781" s="55" t="s">
        <v>132</v>
      </c>
      <c r="D5781" s="55">
        <v>2026</v>
      </c>
      <c r="E5781" s="55">
        <v>2</v>
      </c>
      <c r="F5781" s="55" t="s">
        <v>1340</v>
      </c>
      <c r="G5781" s="55" t="s">
        <v>40</v>
      </c>
      <c r="H5781" s="55" t="s">
        <v>1337</v>
      </c>
      <c r="I5781" s="55" t="s">
        <v>42</v>
      </c>
      <c r="J5781" s="60">
        <v>100</v>
      </c>
      <c r="K5781" s="60">
        <f t="shared" si="169"/>
        <v>200</v>
      </c>
      <c r="L5781" s="60">
        <v>0</v>
      </c>
      <c r="M5781" s="55" t="s">
        <v>43</v>
      </c>
      <c r="N5781" s="60">
        <f t="shared" si="166"/>
        <v>200</v>
      </c>
      <c r="O5781" s="74">
        <v>46112</v>
      </c>
      <c r="P5781" s="133">
        <v>0</v>
      </c>
      <c r="Q5781" s="75"/>
      <c r="R5781" t="str">
        <f t="shared" si="170"/>
        <v>Mar/26</v>
      </c>
      <c r="S5781" s="75"/>
      <c r="T5781" s="75"/>
      <c r="U5781" s="75"/>
      <c r="V5781" s="75"/>
      <c r="W5781" s="75"/>
      <c r="X5781" s="75"/>
      <c r="Y5781" s="75"/>
      <c r="Z5781" s="75"/>
      <c r="AA5781" s="75"/>
      <c r="AB5781" s="75"/>
      <c r="AC5781" s="75"/>
      <c r="AD5781" s="75"/>
      <c r="AE5781" s="75"/>
      <c r="AF5781" s="75"/>
      <c r="AG5781" s="75"/>
    </row>
    <row r="5782" spans="1:33" ht="15.75" customHeight="1">
      <c r="A5782" s="75"/>
      <c r="B5782" s="54">
        <v>46102</v>
      </c>
      <c r="C5782" s="55" t="s">
        <v>132</v>
      </c>
      <c r="D5782" s="55">
        <v>2026</v>
      </c>
      <c r="E5782" s="55">
        <v>4</v>
      </c>
      <c r="F5782" s="55" t="s">
        <v>486</v>
      </c>
      <c r="G5782" s="55" t="s">
        <v>46</v>
      </c>
      <c r="H5782" s="55" t="s">
        <v>1337</v>
      </c>
      <c r="I5782" s="55" t="s">
        <v>42</v>
      </c>
      <c r="J5782" s="60">
        <v>6.5</v>
      </c>
      <c r="K5782" s="60">
        <f t="shared" si="169"/>
        <v>26</v>
      </c>
      <c r="L5782" s="60">
        <v>0</v>
      </c>
      <c r="M5782" s="55" t="s">
        <v>43</v>
      </c>
      <c r="N5782" s="60">
        <f t="shared" si="166"/>
        <v>26</v>
      </c>
      <c r="O5782" s="74">
        <v>46112</v>
      </c>
      <c r="P5782" s="133">
        <v>0</v>
      </c>
      <c r="Q5782" s="75"/>
      <c r="R5782" t="str">
        <f t="shared" si="170"/>
        <v>Mar/26</v>
      </c>
      <c r="S5782" s="75"/>
      <c r="T5782" s="75"/>
      <c r="U5782" s="75"/>
      <c r="V5782" s="75"/>
      <c r="W5782" s="75"/>
      <c r="X5782" s="75"/>
      <c r="Y5782" s="75"/>
      <c r="Z5782" s="75"/>
      <c r="AA5782" s="75"/>
      <c r="AB5782" s="75"/>
      <c r="AC5782" s="75"/>
      <c r="AD5782" s="75"/>
      <c r="AE5782" s="75"/>
      <c r="AF5782" s="75"/>
      <c r="AG5782" s="75"/>
    </row>
    <row r="5783" spans="1:33" ht="15.75" customHeight="1">
      <c r="A5783" s="75"/>
      <c r="B5783" s="54">
        <v>46102</v>
      </c>
      <c r="C5783" s="55" t="s">
        <v>132</v>
      </c>
      <c r="D5783" s="55">
        <v>2026</v>
      </c>
      <c r="E5783" s="55">
        <v>8</v>
      </c>
      <c r="F5783" s="55" t="s">
        <v>391</v>
      </c>
      <c r="G5783" s="55" t="s">
        <v>46</v>
      </c>
      <c r="H5783" s="55" t="s">
        <v>1337</v>
      </c>
      <c r="I5783" s="55" t="s">
        <v>42</v>
      </c>
      <c r="J5783" s="60">
        <v>1.85</v>
      </c>
      <c r="K5783" s="60">
        <f t="shared" si="169"/>
        <v>14.8</v>
      </c>
      <c r="L5783" s="60">
        <v>0</v>
      </c>
      <c r="M5783" s="55" t="s">
        <v>43</v>
      </c>
      <c r="N5783" s="60">
        <f t="shared" si="166"/>
        <v>14.8</v>
      </c>
      <c r="O5783" s="74">
        <v>46112</v>
      </c>
      <c r="P5783" s="133">
        <v>0</v>
      </c>
      <c r="Q5783" s="75"/>
      <c r="R5783" t="str">
        <f t="shared" si="170"/>
        <v>Mar/26</v>
      </c>
      <c r="S5783" s="75"/>
      <c r="T5783" s="75"/>
      <c r="U5783" s="75"/>
      <c r="V5783" s="75"/>
      <c r="W5783" s="75"/>
      <c r="X5783" s="75"/>
      <c r="Y5783" s="75"/>
      <c r="Z5783" s="75"/>
      <c r="AA5783" s="75"/>
      <c r="AB5783" s="75"/>
      <c r="AC5783" s="75"/>
      <c r="AD5783" s="75"/>
      <c r="AE5783" s="75"/>
      <c r="AF5783" s="75"/>
      <c r="AG5783" s="75"/>
    </row>
    <row r="5784" spans="1:33" ht="15.75" customHeight="1">
      <c r="A5784" s="75"/>
      <c r="B5784" s="54">
        <v>46102</v>
      </c>
      <c r="C5784" s="55" t="s">
        <v>132</v>
      </c>
      <c r="D5784" s="55">
        <v>2026</v>
      </c>
      <c r="E5784" s="55">
        <v>1</v>
      </c>
      <c r="F5784" s="55" t="s">
        <v>811</v>
      </c>
      <c r="G5784" s="55" t="s">
        <v>108</v>
      </c>
      <c r="H5784" s="55" t="s">
        <v>812</v>
      </c>
      <c r="I5784" s="55" t="s">
        <v>42</v>
      </c>
      <c r="J5784" s="60">
        <v>700</v>
      </c>
      <c r="K5784" s="60">
        <f t="shared" si="169"/>
        <v>700</v>
      </c>
      <c r="L5784" s="60">
        <v>0</v>
      </c>
      <c r="M5784" s="55" t="s">
        <v>43</v>
      </c>
      <c r="N5784" s="60">
        <f t="shared" si="166"/>
        <v>700</v>
      </c>
      <c r="O5784" s="74">
        <v>46102</v>
      </c>
      <c r="P5784" s="133">
        <v>0</v>
      </c>
      <c r="Q5784" s="75"/>
      <c r="R5784" t="str">
        <f t="shared" si="170"/>
        <v>Mar/26</v>
      </c>
      <c r="S5784" s="75"/>
      <c r="T5784" s="75"/>
      <c r="U5784" s="75"/>
      <c r="V5784" s="75"/>
      <c r="W5784" s="75"/>
      <c r="X5784" s="75"/>
      <c r="Y5784" s="75"/>
      <c r="Z5784" s="75"/>
      <c r="AA5784" s="75"/>
      <c r="AB5784" s="75"/>
      <c r="AC5784" s="75"/>
      <c r="AD5784" s="75"/>
      <c r="AE5784" s="75"/>
      <c r="AF5784" s="75"/>
      <c r="AG5784" s="75"/>
    </row>
    <row r="5785" spans="1:33" ht="15.75" customHeight="1">
      <c r="A5785" s="75"/>
      <c r="B5785" s="54">
        <v>46103</v>
      </c>
      <c r="C5785" s="55" t="s">
        <v>132</v>
      </c>
      <c r="D5785" s="55">
        <v>2026</v>
      </c>
      <c r="E5785" s="55">
        <v>11</v>
      </c>
      <c r="F5785" s="55" t="s">
        <v>81</v>
      </c>
      <c r="G5785" s="55" t="s">
        <v>77</v>
      </c>
      <c r="H5785" s="55" t="s">
        <v>78</v>
      </c>
      <c r="I5785" s="55" t="s">
        <v>42</v>
      </c>
      <c r="J5785" s="60">
        <v>510</v>
      </c>
      <c r="K5785" s="60">
        <f t="shared" si="169"/>
        <v>5610</v>
      </c>
      <c r="L5785" s="60">
        <v>0</v>
      </c>
      <c r="M5785" s="55" t="s">
        <v>43</v>
      </c>
      <c r="N5785" s="60">
        <f t="shared" si="166"/>
        <v>5610</v>
      </c>
      <c r="O5785" s="74">
        <v>46105</v>
      </c>
      <c r="P5785" s="133">
        <v>0</v>
      </c>
      <c r="Q5785" s="75"/>
      <c r="R5785" t="str">
        <f t="shared" si="170"/>
        <v>Mar/26</v>
      </c>
      <c r="S5785" s="75"/>
      <c r="T5785" s="75"/>
      <c r="U5785" s="75"/>
      <c r="V5785" s="75"/>
      <c r="W5785" s="75"/>
      <c r="X5785" s="75"/>
      <c r="Y5785" s="75"/>
      <c r="Z5785" s="75"/>
      <c r="AA5785" s="75"/>
      <c r="AB5785" s="75"/>
      <c r="AC5785" s="75"/>
      <c r="AD5785" s="75"/>
      <c r="AE5785" s="75"/>
      <c r="AF5785" s="75"/>
      <c r="AG5785" s="75"/>
    </row>
    <row r="5786" spans="1:33" ht="15.75" customHeight="1">
      <c r="A5786" s="75"/>
      <c r="B5786" s="54">
        <v>46103</v>
      </c>
      <c r="C5786" s="55" t="s">
        <v>132</v>
      </c>
      <c r="D5786" s="55">
        <v>2026</v>
      </c>
      <c r="E5786" s="55">
        <v>1</v>
      </c>
      <c r="F5786" s="55" t="s">
        <v>811</v>
      </c>
      <c r="G5786" s="55" t="s">
        <v>108</v>
      </c>
      <c r="H5786" s="55" t="s">
        <v>1289</v>
      </c>
      <c r="I5786" s="55" t="s">
        <v>42</v>
      </c>
      <c r="J5786" s="60">
        <v>500</v>
      </c>
      <c r="K5786" s="60">
        <f t="shared" si="169"/>
        <v>500</v>
      </c>
      <c r="L5786" s="60">
        <v>0</v>
      </c>
      <c r="M5786" s="55" t="s">
        <v>43</v>
      </c>
      <c r="N5786" s="60">
        <f t="shared" si="166"/>
        <v>500</v>
      </c>
      <c r="O5786" s="74">
        <v>46103</v>
      </c>
      <c r="P5786" s="133">
        <v>0</v>
      </c>
      <c r="Q5786" s="75"/>
      <c r="R5786" t="str">
        <f t="shared" si="170"/>
        <v>Mar/26</v>
      </c>
      <c r="S5786" s="75"/>
      <c r="T5786" s="75"/>
      <c r="U5786" s="75"/>
      <c r="V5786" s="75"/>
      <c r="W5786" s="75"/>
      <c r="X5786" s="75"/>
      <c r="Y5786" s="75"/>
      <c r="Z5786" s="75"/>
      <c r="AA5786" s="75"/>
      <c r="AB5786" s="75"/>
      <c r="AC5786" s="75"/>
      <c r="AD5786" s="75"/>
      <c r="AE5786" s="75"/>
      <c r="AF5786" s="75"/>
      <c r="AG5786" s="75"/>
    </row>
    <row r="5787" spans="1:33" ht="15.75" customHeight="1">
      <c r="A5787" s="75"/>
      <c r="B5787" s="54">
        <v>46103</v>
      </c>
      <c r="C5787" s="55" t="s">
        <v>132</v>
      </c>
      <c r="D5787" s="55">
        <v>2026</v>
      </c>
      <c r="E5787" s="55">
        <v>1</v>
      </c>
      <c r="F5787" s="55" t="s">
        <v>1425</v>
      </c>
      <c r="G5787" s="55" t="s">
        <v>61</v>
      </c>
      <c r="H5787" s="55" t="s">
        <v>342</v>
      </c>
      <c r="I5787" s="55" t="s">
        <v>42</v>
      </c>
      <c r="J5787" s="60">
        <v>201</v>
      </c>
      <c r="K5787" s="60">
        <f t="shared" si="169"/>
        <v>201</v>
      </c>
      <c r="L5787" s="60">
        <v>0</v>
      </c>
      <c r="M5787" s="55" t="s">
        <v>43</v>
      </c>
      <c r="N5787" s="60">
        <f t="shared" si="166"/>
        <v>201</v>
      </c>
      <c r="O5787" s="74">
        <v>46103</v>
      </c>
      <c r="P5787" s="133">
        <v>0</v>
      </c>
      <c r="Q5787" s="75"/>
      <c r="R5787" t="str">
        <f t="shared" si="170"/>
        <v>Mar/26</v>
      </c>
      <c r="S5787" s="75"/>
      <c r="T5787" s="75"/>
      <c r="U5787" s="75"/>
      <c r="V5787" s="75"/>
      <c r="W5787" s="75"/>
      <c r="X5787" s="75"/>
      <c r="Y5787" s="75"/>
      <c r="Z5787" s="75"/>
      <c r="AA5787" s="75"/>
      <c r="AB5787" s="75"/>
      <c r="AC5787" s="75"/>
      <c r="AD5787" s="75"/>
      <c r="AE5787" s="75"/>
      <c r="AF5787" s="75"/>
      <c r="AG5787" s="75"/>
    </row>
    <row r="5788" spans="1:33" ht="15.75" customHeight="1">
      <c r="A5788" s="75"/>
      <c r="B5788" s="54">
        <v>46105</v>
      </c>
      <c r="C5788" s="55" t="s">
        <v>132</v>
      </c>
      <c r="D5788" s="55">
        <v>2026</v>
      </c>
      <c r="E5788" s="55">
        <v>6</v>
      </c>
      <c r="F5788" s="55" t="s">
        <v>95</v>
      </c>
      <c r="G5788" s="55" t="s">
        <v>40</v>
      </c>
      <c r="H5788" s="55" t="s">
        <v>223</v>
      </c>
      <c r="I5788" s="55" t="s">
        <v>42</v>
      </c>
      <c r="J5788" s="60">
        <v>50</v>
      </c>
      <c r="K5788" s="60">
        <f t="shared" si="169"/>
        <v>300</v>
      </c>
      <c r="L5788" s="60">
        <v>0</v>
      </c>
      <c r="M5788" s="55" t="s">
        <v>51</v>
      </c>
      <c r="N5788" s="60">
        <f t="shared" si="166"/>
        <v>300</v>
      </c>
      <c r="O5788" s="74">
        <v>46105</v>
      </c>
      <c r="P5788" s="133">
        <v>1547830</v>
      </c>
      <c r="Q5788" s="75"/>
      <c r="R5788" t="str">
        <f t="shared" si="170"/>
        <v>Mar/26</v>
      </c>
      <c r="S5788" s="75"/>
      <c r="T5788" s="75"/>
      <c r="U5788" s="75"/>
      <c r="V5788" s="75"/>
      <c r="W5788" s="75"/>
      <c r="X5788" s="75"/>
      <c r="Y5788" s="75"/>
      <c r="Z5788" s="75"/>
      <c r="AA5788" s="75"/>
      <c r="AB5788" s="75"/>
      <c r="AC5788" s="75"/>
      <c r="AD5788" s="75"/>
      <c r="AE5788" s="75"/>
      <c r="AF5788" s="75"/>
      <c r="AG5788" s="75"/>
    </row>
    <row r="5789" spans="1:33" ht="15.75" customHeight="1">
      <c r="A5789" s="75"/>
      <c r="B5789" s="54">
        <v>46105</v>
      </c>
      <c r="C5789" s="55" t="s">
        <v>132</v>
      </c>
      <c r="D5789" s="55">
        <v>2026</v>
      </c>
      <c r="E5789" s="55">
        <v>1</v>
      </c>
      <c r="F5789" s="55" t="s">
        <v>1128</v>
      </c>
      <c r="G5789" s="55" t="s">
        <v>46</v>
      </c>
      <c r="H5789" s="55" t="s">
        <v>223</v>
      </c>
      <c r="I5789" s="55" t="s">
        <v>42</v>
      </c>
      <c r="J5789" s="60">
        <v>15.99</v>
      </c>
      <c r="K5789" s="60">
        <f t="shared" si="169"/>
        <v>15.99</v>
      </c>
      <c r="L5789" s="60">
        <v>0</v>
      </c>
      <c r="M5789" s="55" t="s">
        <v>51</v>
      </c>
      <c r="N5789" s="60">
        <f t="shared" si="166"/>
        <v>15.99</v>
      </c>
      <c r="O5789" s="74">
        <v>46105</v>
      </c>
      <c r="P5789" s="133">
        <v>1547830</v>
      </c>
      <c r="Q5789" s="75"/>
      <c r="R5789" t="str">
        <f t="shared" si="170"/>
        <v>Mar/26</v>
      </c>
      <c r="S5789" s="75"/>
      <c r="T5789" s="75"/>
      <c r="U5789" s="75"/>
      <c r="V5789" s="75"/>
      <c r="W5789" s="75"/>
      <c r="X5789" s="75"/>
      <c r="Y5789" s="75"/>
      <c r="Z5789" s="75"/>
      <c r="AA5789" s="75"/>
      <c r="AB5789" s="75"/>
      <c r="AC5789" s="75"/>
      <c r="AD5789" s="75"/>
      <c r="AE5789" s="75"/>
      <c r="AF5789" s="75"/>
      <c r="AG5789" s="75"/>
    </row>
    <row r="5790" spans="1:33" ht="15.75" customHeight="1">
      <c r="A5790" s="75"/>
      <c r="B5790" s="54">
        <v>46105</v>
      </c>
      <c r="C5790" s="55" t="s">
        <v>132</v>
      </c>
      <c r="D5790" s="55">
        <v>2026</v>
      </c>
      <c r="E5790" s="55">
        <v>1</v>
      </c>
      <c r="F5790" s="55" t="s">
        <v>1440</v>
      </c>
      <c r="G5790" s="55" t="s">
        <v>61</v>
      </c>
      <c r="H5790" s="55" t="s">
        <v>1439</v>
      </c>
      <c r="I5790" s="55" t="s">
        <v>42</v>
      </c>
      <c r="J5790" s="60">
        <v>180</v>
      </c>
      <c r="K5790" s="60">
        <f t="shared" si="169"/>
        <v>180</v>
      </c>
      <c r="L5790" s="60">
        <v>0</v>
      </c>
      <c r="M5790" s="55" t="s">
        <v>43</v>
      </c>
      <c r="N5790" s="60">
        <f t="shared" si="166"/>
        <v>180</v>
      </c>
      <c r="O5790" s="74">
        <v>46105</v>
      </c>
      <c r="P5790" s="133">
        <v>0</v>
      </c>
      <c r="Q5790" s="75"/>
      <c r="R5790" t="str">
        <f t="shared" si="170"/>
        <v>Mar/26</v>
      </c>
      <c r="S5790" s="75"/>
      <c r="T5790" s="75"/>
      <c r="U5790" s="75"/>
      <c r="V5790" s="75"/>
      <c r="W5790" s="75"/>
      <c r="X5790" s="75"/>
      <c r="Y5790" s="75"/>
      <c r="Z5790" s="75"/>
      <c r="AA5790" s="75"/>
      <c r="AB5790" s="75"/>
      <c r="AC5790" s="75"/>
      <c r="AD5790" s="75"/>
      <c r="AE5790" s="75"/>
      <c r="AF5790" s="75"/>
      <c r="AG5790" s="75"/>
    </row>
    <row r="5791" spans="1:33" ht="15.75" customHeight="1">
      <c r="A5791" s="75"/>
      <c r="B5791" s="54">
        <v>46105</v>
      </c>
      <c r="C5791" s="55" t="s">
        <v>132</v>
      </c>
      <c r="D5791" s="55">
        <v>2026</v>
      </c>
      <c r="E5791" s="55">
        <v>2</v>
      </c>
      <c r="F5791" s="55" t="s">
        <v>1418</v>
      </c>
      <c r="G5791" s="55" t="s">
        <v>46</v>
      </c>
      <c r="H5791" s="55" t="s">
        <v>65</v>
      </c>
      <c r="I5791" s="55" t="s">
        <v>42</v>
      </c>
      <c r="J5791" s="60">
        <v>30</v>
      </c>
      <c r="K5791" s="60">
        <f t="shared" si="169"/>
        <v>60</v>
      </c>
      <c r="L5791" s="60">
        <v>0</v>
      </c>
      <c r="M5791" s="55" t="s">
        <v>43</v>
      </c>
      <c r="N5791" s="60">
        <f t="shared" si="166"/>
        <v>60</v>
      </c>
      <c r="O5791" s="74">
        <v>46112</v>
      </c>
      <c r="P5791" s="133">
        <v>30449</v>
      </c>
      <c r="Q5791" s="75"/>
      <c r="R5791" t="str">
        <f t="shared" si="170"/>
        <v>Mar/26</v>
      </c>
      <c r="S5791" s="75"/>
      <c r="T5791" s="75"/>
      <c r="U5791" s="75"/>
      <c r="V5791" s="75"/>
      <c r="W5791" s="75"/>
      <c r="X5791" s="75"/>
      <c r="Y5791" s="75"/>
      <c r="Z5791" s="75"/>
      <c r="AA5791" s="75"/>
      <c r="AB5791" s="75"/>
      <c r="AC5791" s="75"/>
      <c r="AD5791" s="75"/>
      <c r="AE5791" s="75"/>
      <c r="AF5791" s="75"/>
      <c r="AG5791" s="75"/>
    </row>
    <row r="5792" spans="1:33" ht="15.75" customHeight="1">
      <c r="A5792" s="75"/>
      <c r="B5792" s="54">
        <v>46105</v>
      </c>
      <c r="C5792" s="55" t="s">
        <v>132</v>
      </c>
      <c r="D5792" s="55">
        <v>2026</v>
      </c>
      <c r="E5792" s="55">
        <v>1</v>
      </c>
      <c r="F5792" s="55" t="s">
        <v>1441</v>
      </c>
      <c r="G5792" s="55" t="s">
        <v>46</v>
      </c>
      <c r="H5792" s="55" t="s">
        <v>1173</v>
      </c>
      <c r="I5792" s="55" t="s">
        <v>42</v>
      </c>
      <c r="J5792" s="60">
        <v>34.299999999999997</v>
      </c>
      <c r="K5792" s="60">
        <f t="shared" si="169"/>
        <v>34.299999999999997</v>
      </c>
      <c r="L5792" s="60">
        <v>0</v>
      </c>
      <c r="M5792" s="55" t="s">
        <v>43</v>
      </c>
      <c r="N5792" s="60">
        <f t="shared" si="166"/>
        <v>34.299999999999997</v>
      </c>
      <c r="O5792" s="74">
        <v>46105</v>
      </c>
      <c r="P5792" s="133">
        <v>36687</v>
      </c>
      <c r="Q5792" s="75"/>
      <c r="R5792" t="str">
        <f t="shared" si="170"/>
        <v>Mar/26</v>
      </c>
      <c r="S5792" s="75"/>
      <c r="T5792" s="75"/>
      <c r="U5792" s="75"/>
      <c r="V5792" s="75"/>
      <c r="W5792" s="75"/>
      <c r="X5792" s="75"/>
      <c r="Y5792" s="75"/>
      <c r="Z5792" s="75"/>
      <c r="AA5792" s="75"/>
      <c r="AB5792" s="75"/>
      <c r="AC5792" s="75"/>
      <c r="AD5792" s="75"/>
      <c r="AE5792" s="75"/>
      <c r="AF5792" s="75"/>
      <c r="AG5792" s="75"/>
    </row>
    <row r="5793" spans="1:33" ht="15.75" customHeight="1">
      <c r="A5793" s="75"/>
      <c r="B5793" s="54">
        <v>46105</v>
      </c>
      <c r="C5793" s="55" t="s">
        <v>132</v>
      </c>
      <c r="D5793" s="55">
        <v>2026</v>
      </c>
      <c r="E5793" s="55">
        <v>1</v>
      </c>
      <c r="F5793" s="55" t="s">
        <v>1442</v>
      </c>
      <c r="G5793" s="55" t="s">
        <v>46</v>
      </c>
      <c r="H5793" s="55" t="s">
        <v>1173</v>
      </c>
      <c r="I5793" s="55" t="s">
        <v>42</v>
      </c>
      <c r="J5793" s="60">
        <v>40.200000000000003</v>
      </c>
      <c r="K5793" s="60">
        <f t="shared" si="169"/>
        <v>40.200000000000003</v>
      </c>
      <c r="L5793" s="60">
        <v>0</v>
      </c>
      <c r="M5793" s="55" t="s">
        <v>43</v>
      </c>
      <c r="N5793" s="60">
        <f t="shared" si="166"/>
        <v>40.200000000000003</v>
      </c>
      <c r="O5793" s="74">
        <v>46105</v>
      </c>
      <c r="P5793" s="133">
        <v>36687</v>
      </c>
      <c r="Q5793" s="75"/>
      <c r="R5793" t="str">
        <f t="shared" si="170"/>
        <v>Mar/26</v>
      </c>
      <c r="S5793" s="75"/>
      <c r="T5793" s="75"/>
      <c r="U5793" s="75"/>
      <c r="V5793" s="75"/>
      <c r="W5793" s="75"/>
      <c r="X5793" s="75"/>
      <c r="Y5793" s="75"/>
      <c r="Z5793" s="75"/>
      <c r="AA5793" s="75"/>
      <c r="AB5793" s="75"/>
      <c r="AC5793" s="75"/>
      <c r="AD5793" s="75"/>
      <c r="AE5793" s="75"/>
      <c r="AF5793" s="75"/>
      <c r="AG5793" s="75"/>
    </row>
    <row r="5794" spans="1:33" ht="15.75" customHeight="1">
      <c r="A5794" s="75"/>
      <c r="B5794" s="54">
        <v>46105</v>
      </c>
      <c r="C5794" s="55" t="s">
        <v>132</v>
      </c>
      <c r="D5794" s="55">
        <v>2026</v>
      </c>
      <c r="E5794" s="55">
        <v>2</v>
      </c>
      <c r="F5794" s="55" t="s">
        <v>742</v>
      </c>
      <c r="G5794" s="55" t="s">
        <v>40</v>
      </c>
      <c r="H5794" s="55" t="s">
        <v>181</v>
      </c>
      <c r="I5794" s="55" t="s">
        <v>42</v>
      </c>
      <c r="J5794" s="60">
        <v>330</v>
      </c>
      <c r="K5794" s="60">
        <f t="shared" si="169"/>
        <v>660</v>
      </c>
      <c r="L5794" s="60">
        <v>0</v>
      </c>
      <c r="M5794" s="55" t="s">
        <v>51</v>
      </c>
      <c r="N5794" s="60">
        <f t="shared" si="166"/>
        <v>660</v>
      </c>
      <c r="O5794" s="74">
        <v>46119</v>
      </c>
      <c r="P5794" s="133">
        <v>8093</v>
      </c>
      <c r="Q5794" s="75"/>
      <c r="R5794" t="str">
        <f t="shared" si="170"/>
        <v>Mar/26</v>
      </c>
      <c r="S5794" s="75"/>
      <c r="T5794" s="75"/>
      <c r="U5794" s="75"/>
      <c r="V5794" s="75"/>
      <c r="W5794" s="75"/>
      <c r="X5794" s="75"/>
      <c r="Y5794" s="75"/>
      <c r="Z5794" s="75"/>
      <c r="AA5794" s="75"/>
      <c r="AB5794" s="75"/>
      <c r="AC5794" s="75"/>
      <c r="AD5794" s="75"/>
      <c r="AE5794" s="75"/>
      <c r="AF5794" s="75"/>
      <c r="AG5794" s="75"/>
    </row>
    <row r="5795" spans="1:33" ht="15.75" customHeight="1">
      <c r="A5795" s="75"/>
      <c r="B5795" s="54">
        <v>46105</v>
      </c>
      <c r="C5795" s="55" t="s">
        <v>132</v>
      </c>
      <c r="D5795" s="55">
        <v>2026</v>
      </c>
      <c r="E5795" s="55">
        <v>20</v>
      </c>
      <c r="F5795" s="55" t="s">
        <v>246</v>
      </c>
      <c r="G5795" s="55" t="s">
        <v>46</v>
      </c>
      <c r="H5795" s="55" t="s">
        <v>790</v>
      </c>
      <c r="I5795" s="55" t="s">
        <v>42</v>
      </c>
      <c r="J5795" s="60">
        <v>6.9</v>
      </c>
      <c r="K5795" s="60">
        <f t="shared" si="169"/>
        <v>138</v>
      </c>
      <c r="L5795" s="60">
        <v>0</v>
      </c>
      <c r="M5795" s="55" t="s">
        <v>51</v>
      </c>
      <c r="N5795" s="60">
        <f t="shared" si="166"/>
        <v>138</v>
      </c>
      <c r="O5795" s="74">
        <v>46119</v>
      </c>
      <c r="P5795" s="133">
        <v>1603895</v>
      </c>
      <c r="Q5795" s="75"/>
      <c r="R5795" t="str">
        <f t="shared" si="170"/>
        <v>Mar/26</v>
      </c>
      <c r="S5795" s="75"/>
      <c r="T5795" s="75"/>
      <c r="U5795" s="75"/>
      <c r="V5795" s="75"/>
      <c r="W5795" s="75"/>
      <c r="X5795" s="75"/>
      <c r="Y5795" s="75"/>
      <c r="Z5795" s="75"/>
      <c r="AA5795" s="75"/>
      <c r="AB5795" s="75"/>
      <c r="AC5795" s="75"/>
      <c r="AD5795" s="75"/>
      <c r="AE5795" s="75"/>
      <c r="AF5795" s="75"/>
      <c r="AG5795" s="75"/>
    </row>
    <row r="5796" spans="1:33" ht="15.75" customHeight="1">
      <c r="A5796" s="75"/>
      <c r="B5796" s="54">
        <v>46105</v>
      </c>
      <c r="C5796" s="55" t="s">
        <v>132</v>
      </c>
      <c r="D5796" s="55">
        <v>2026</v>
      </c>
      <c r="E5796" s="55">
        <v>8</v>
      </c>
      <c r="F5796" s="55" t="s">
        <v>642</v>
      </c>
      <c r="G5796" s="55" t="s">
        <v>46</v>
      </c>
      <c r="H5796" s="55" t="s">
        <v>790</v>
      </c>
      <c r="I5796" s="55" t="s">
        <v>42</v>
      </c>
      <c r="J5796" s="60">
        <v>56.67</v>
      </c>
      <c r="K5796" s="60">
        <f t="shared" si="169"/>
        <v>453.36</v>
      </c>
      <c r="L5796" s="60">
        <v>0</v>
      </c>
      <c r="M5796" s="55" t="s">
        <v>51</v>
      </c>
      <c r="N5796" s="60">
        <f t="shared" si="166"/>
        <v>453.36</v>
      </c>
      <c r="O5796" s="74">
        <v>46119</v>
      </c>
      <c r="P5796" s="133">
        <v>1603895</v>
      </c>
      <c r="Q5796" s="75"/>
      <c r="R5796" t="str">
        <f t="shared" si="170"/>
        <v>Mar/26</v>
      </c>
      <c r="S5796" s="75"/>
      <c r="T5796" s="75"/>
      <c r="U5796" s="75"/>
      <c r="V5796" s="75"/>
      <c r="W5796" s="75"/>
      <c r="X5796" s="75"/>
      <c r="Y5796" s="75"/>
      <c r="Z5796" s="75"/>
      <c r="AA5796" s="75"/>
      <c r="AB5796" s="75"/>
      <c r="AC5796" s="75"/>
      <c r="AD5796" s="75"/>
      <c r="AE5796" s="75"/>
      <c r="AF5796" s="75"/>
      <c r="AG5796" s="75"/>
    </row>
    <row r="5797" spans="1:33" ht="15.75" customHeight="1">
      <c r="A5797" s="75"/>
      <c r="B5797" s="54">
        <v>46105</v>
      </c>
      <c r="C5797" s="55" t="s">
        <v>132</v>
      </c>
      <c r="D5797" s="55">
        <v>2026</v>
      </c>
      <c r="E5797" s="55">
        <v>1</v>
      </c>
      <c r="F5797" s="55" t="s">
        <v>209</v>
      </c>
      <c r="G5797" s="55" t="s">
        <v>46</v>
      </c>
      <c r="H5797" s="55" t="s">
        <v>790</v>
      </c>
      <c r="I5797" s="55" t="s">
        <v>42</v>
      </c>
      <c r="J5797" s="60">
        <v>125</v>
      </c>
      <c r="K5797" s="60">
        <f t="shared" si="169"/>
        <v>125</v>
      </c>
      <c r="L5797" s="60">
        <v>0</v>
      </c>
      <c r="M5797" s="55" t="s">
        <v>51</v>
      </c>
      <c r="N5797" s="60">
        <f t="shared" si="166"/>
        <v>125</v>
      </c>
      <c r="O5797" s="74">
        <v>46119</v>
      </c>
      <c r="P5797" s="133">
        <v>1603895</v>
      </c>
      <c r="Q5797" s="75"/>
      <c r="R5797" t="str">
        <f t="shared" si="170"/>
        <v>Mar/26</v>
      </c>
      <c r="S5797" s="75"/>
      <c r="T5797" s="75"/>
      <c r="U5797" s="75"/>
      <c r="V5797" s="75"/>
      <c r="W5797" s="75"/>
      <c r="X5797" s="75"/>
      <c r="Y5797" s="75"/>
      <c r="Z5797" s="75"/>
      <c r="AA5797" s="75"/>
      <c r="AB5797" s="75"/>
      <c r="AC5797" s="75"/>
      <c r="AD5797" s="75"/>
      <c r="AE5797" s="75"/>
      <c r="AF5797" s="75"/>
      <c r="AG5797" s="75"/>
    </row>
    <row r="5798" spans="1:33" ht="15.75" customHeight="1">
      <c r="A5798" s="75"/>
      <c r="B5798" s="54">
        <v>46105</v>
      </c>
      <c r="C5798" s="55" t="s">
        <v>132</v>
      </c>
      <c r="D5798" s="55">
        <v>2026</v>
      </c>
      <c r="E5798" s="55">
        <v>8</v>
      </c>
      <c r="F5798" s="55" t="s">
        <v>67</v>
      </c>
      <c r="G5798" s="55" t="s">
        <v>46</v>
      </c>
      <c r="H5798" s="55" t="s">
        <v>790</v>
      </c>
      <c r="I5798" s="55" t="s">
        <v>42</v>
      </c>
      <c r="J5798" s="60">
        <v>22.15</v>
      </c>
      <c r="K5798" s="60">
        <f t="shared" si="169"/>
        <v>177.2</v>
      </c>
      <c r="L5798" s="60">
        <v>0</v>
      </c>
      <c r="M5798" s="55" t="s">
        <v>51</v>
      </c>
      <c r="N5798" s="60">
        <f t="shared" si="166"/>
        <v>177.2</v>
      </c>
      <c r="O5798" s="74">
        <v>46119</v>
      </c>
      <c r="P5798" s="133">
        <v>1603895</v>
      </c>
      <c r="Q5798" s="75"/>
      <c r="R5798" t="str">
        <f t="shared" si="170"/>
        <v>Mar/26</v>
      </c>
      <c r="S5798" s="75"/>
      <c r="T5798" s="75"/>
      <c r="U5798" s="75"/>
      <c r="V5798" s="75"/>
      <c r="W5798" s="75"/>
      <c r="X5798" s="75"/>
      <c r="Y5798" s="75"/>
      <c r="Z5798" s="75"/>
      <c r="AA5798" s="75"/>
      <c r="AB5798" s="75"/>
      <c r="AC5798" s="75"/>
      <c r="AD5798" s="75"/>
      <c r="AE5798" s="75"/>
      <c r="AF5798" s="75"/>
      <c r="AG5798" s="75"/>
    </row>
    <row r="5799" spans="1:33" ht="15.75" customHeight="1">
      <c r="A5799" s="75"/>
      <c r="B5799" s="54">
        <v>46105</v>
      </c>
      <c r="C5799" s="55" t="s">
        <v>132</v>
      </c>
      <c r="D5799" s="55">
        <v>2026</v>
      </c>
      <c r="E5799" s="55">
        <v>72</v>
      </c>
      <c r="F5799" s="55" t="s">
        <v>191</v>
      </c>
      <c r="G5799" s="55" t="s">
        <v>46</v>
      </c>
      <c r="H5799" s="55" t="s">
        <v>223</v>
      </c>
      <c r="I5799" s="55" t="s">
        <v>42</v>
      </c>
      <c r="J5799" s="60">
        <v>6.5</v>
      </c>
      <c r="K5799" s="60">
        <f t="shared" si="169"/>
        <v>468</v>
      </c>
      <c r="L5799" s="60">
        <v>0</v>
      </c>
      <c r="M5799" s="55" t="s">
        <v>51</v>
      </c>
      <c r="N5799" s="60">
        <f t="shared" si="166"/>
        <v>468</v>
      </c>
      <c r="O5799" s="74">
        <v>46112</v>
      </c>
      <c r="P5799" s="133">
        <v>1551957</v>
      </c>
      <c r="Q5799" s="75"/>
      <c r="R5799" t="str">
        <f t="shared" si="170"/>
        <v>Mar/26</v>
      </c>
      <c r="S5799" s="75"/>
      <c r="T5799" s="75"/>
      <c r="U5799" s="75"/>
      <c r="V5799" s="75"/>
      <c r="W5799" s="75"/>
      <c r="X5799" s="75"/>
      <c r="Y5799" s="75"/>
      <c r="Z5799" s="75"/>
      <c r="AA5799" s="75"/>
      <c r="AB5799" s="75"/>
      <c r="AC5799" s="75"/>
      <c r="AD5799" s="75"/>
      <c r="AE5799" s="75"/>
      <c r="AF5799" s="75"/>
      <c r="AG5799" s="75"/>
    </row>
    <row r="5800" spans="1:33" ht="15.75" customHeight="1">
      <c r="A5800" s="75"/>
      <c r="B5800" s="54">
        <v>46105</v>
      </c>
      <c r="C5800" s="55" t="s">
        <v>132</v>
      </c>
      <c r="D5800" s="55">
        <v>2026</v>
      </c>
      <c r="E5800" s="55">
        <v>1</v>
      </c>
      <c r="F5800" s="55" t="s">
        <v>1434</v>
      </c>
      <c r="G5800" s="55" t="s">
        <v>53</v>
      </c>
      <c r="H5800" s="55" t="s">
        <v>223</v>
      </c>
      <c r="I5800" s="55" t="s">
        <v>42</v>
      </c>
      <c r="J5800" s="60">
        <v>35</v>
      </c>
      <c r="K5800" s="60">
        <f t="shared" si="169"/>
        <v>35</v>
      </c>
      <c r="L5800" s="60">
        <v>0</v>
      </c>
      <c r="M5800" s="55" t="s">
        <v>51</v>
      </c>
      <c r="N5800" s="60">
        <f t="shared" si="166"/>
        <v>35</v>
      </c>
      <c r="O5800" s="74">
        <v>46112</v>
      </c>
      <c r="P5800" s="133">
        <v>1551956</v>
      </c>
      <c r="Q5800" s="75"/>
      <c r="R5800" t="str">
        <f t="shared" si="170"/>
        <v>Mar/26</v>
      </c>
      <c r="S5800" s="75"/>
      <c r="T5800" s="75"/>
      <c r="U5800" s="75"/>
      <c r="V5800" s="75"/>
      <c r="W5800" s="75"/>
      <c r="X5800" s="75"/>
      <c r="Y5800" s="75"/>
      <c r="Z5800" s="75"/>
      <c r="AA5800" s="75"/>
      <c r="AB5800" s="75"/>
      <c r="AC5800" s="75"/>
      <c r="AD5800" s="75"/>
      <c r="AE5800" s="75"/>
      <c r="AF5800" s="75"/>
      <c r="AG5800" s="75"/>
    </row>
    <row r="5801" spans="1:33" ht="15.75" customHeight="1">
      <c r="A5801" s="75"/>
      <c r="B5801" s="54">
        <v>46105</v>
      </c>
      <c r="C5801" s="55" t="s">
        <v>132</v>
      </c>
      <c r="D5801" s="55">
        <v>2026</v>
      </c>
      <c r="E5801" s="55">
        <v>24</v>
      </c>
      <c r="F5801" s="55" t="s">
        <v>190</v>
      </c>
      <c r="G5801" s="55" t="s">
        <v>96</v>
      </c>
      <c r="H5801" s="55" t="s">
        <v>223</v>
      </c>
      <c r="I5801" s="55" t="s">
        <v>42</v>
      </c>
      <c r="J5801" s="60">
        <v>7</v>
      </c>
      <c r="K5801" s="60">
        <f t="shared" si="169"/>
        <v>168</v>
      </c>
      <c r="L5801" s="60">
        <v>0</v>
      </c>
      <c r="M5801" s="55" t="s">
        <v>51</v>
      </c>
      <c r="N5801" s="60">
        <f t="shared" si="166"/>
        <v>168</v>
      </c>
      <c r="O5801" s="74">
        <v>46112</v>
      </c>
      <c r="P5801" s="133">
        <v>1551956</v>
      </c>
      <c r="Q5801" s="75"/>
      <c r="R5801" t="str">
        <f t="shared" si="170"/>
        <v>Mar/26</v>
      </c>
      <c r="S5801" s="75"/>
      <c r="T5801" s="75"/>
      <c r="U5801" s="75"/>
      <c r="V5801" s="75"/>
      <c r="W5801" s="75"/>
      <c r="X5801" s="75"/>
      <c r="Y5801" s="75"/>
      <c r="Z5801" s="75"/>
      <c r="AA5801" s="75"/>
      <c r="AB5801" s="75"/>
      <c r="AC5801" s="75"/>
      <c r="AD5801" s="75"/>
      <c r="AE5801" s="75"/>
      <c r="AF5801" s="75"/>
      <c r="AG5801" s="75"/>
    </row>
    <row r="5802" spans="1:33" ht="15.75" customHeight="1">
      <c r="A5802" s="75"/>
      <c r="B5802" s="54">
        <v>46105</v>
      </c>
      <c r="C5802" s="55" t="s">
        <v>132</v>
      </c>
      <c r="D5802" s="55">
        <v>2026</v>
      </c>
      <c r="E5802" s="55">
        <v>72</v>
      </c>
      <c r="F5802" s="55" t="s">
        <v>668</v>
      </c>
      <c r="G5802" s="55" t="s">
        <v>96</v>
      </c>
      <c r="H5802" s="55" t="s">
        <v>223</v>
      </c>
      <c r="I5802" s="55" t="s">
        <v>42</v>
      </c>
      <c r="J5802" s="60">
        <v>7</v>
      </c>
      <c r="K5802" s="60">
        <f t="shared" si="169"/>
        <v>504</v>
      </c>
      <c r="L5802" s="60">
        <v>0</v>
      </c>
      <c r="M5802" s="55" t="s">
        <v>51</v>
      </c>
      <c r="N5802" s="60">
        <f t="shared" si="166"/>
        <v>504</v>
      </c>
      <c r="O5802" s="74">
        <v>46112</v>
      </c>
      <c r="P5802" s="133">
        <v>1551956</v>
      </c>
      <c r="Q5802" s="75"/>
      <c r="R5802" t="str">
        <f t="shared" si="170"/>
        <v>Mar/26</v>
      </c>
      <c r="S5802" s="75"/>
      <c r="T5802" s="75"/>
      <c r="U5802" s="75"/>
      <c r="V5802" s="75"/>
      <c r="W5802" s="75"/>
      <c r="X5802" s="75"/>
      <c r="Y5802" s="75"/>
      <c r="Z5802" s="75"/>
      <c r="AA5802" s="75"/>
      <c r="AB5802" s="75"/>
      <c r="AC5802" s="75"/>
      <c r="AD5802" s="75"/>
      <c r="AE5802" s="75"/>
      <c r="AF5802" s="75"/>
      <c r="AG5802" s="75"/>
    </row>
    <row r="5803" spans="1:33" ht="15.75" customHeight="1">
      <c r="A5803" s="75"/>
      <c r="B5803" s="54">
        <v>46105</v>
      </c>
      <c r="C5803" s="55" t="s">
        <v>132</v>
      </c>
      <c r="D5803" s="55">
        <v>2026</v>
      </c>
      <c r="E5803" s="55">
        <v>120</v>
      </c>
      <c r="F5803" s="55" t="s">
        <v>188</v>
      </c>
      <c r="G5803" s="55" t="s">
        <v>96</v>
      </c>
      <c r="H5803" s="55" t="s">
        <v>223</v>
      </c>
      <c r="I5803" s="55" t="s">
        <v>42</v>
      </c>
      <c r="J5803" s="60">
        <v>7</v>
      </c>
      <c r="K5803" s="60">
        <f t="shared" si="169"/>
        <v>840</v>
      </c>
      <c r="L5803" s="60">
        <v>0</v>
      </c>
      <c r="M5803" s="55" t="s">
        <v>51</v>
      </c>
      <c r="N5803" s="60">
        <f t="shared" si="166"/>
        <v>840</v>
      </c>
      <c r="O5803" s="74">
        <v>46112</v>
      </c>
      <c r="P5803" s="133">
        <v>1551956</v>
      </c>
      <c r="Q5803" s="75"/>
      <c r="R5803" t="str">
        <f t="shared" si="170"/>
        <v>Mar/26</v>
      </c>
      <c r="S5803" s="75"/>
      <c r="T5803" s="75"/>
      <c r="U5803" s="75"/>
      <c r="V5803" s="75"/>
      <c r="W5803" s="75"/>
      <c r="X5803" s="75"/>
      <c r="Y5803" s="75"/>
      <c r="Z5803" s="75"/>
      <c r="AA5803" s="75"/>
      <c r="AB5803" s="75"/>
      <c r="AC5803" s="75"/>
      <c r="AD5803" s="75"/>
      <c r="AE5803" s="75"/>
      <c r="AF5803" s="75"/>
      <c r="AG5803" s="75"/>
    </row>
    <row r="5804" spans="1:33" ht="15.75" customHeight="1">
      <c r="A5804" s="75"/>
      <c r="B5804" s="54">
        <v>46105</v>
      </c>
      <c r="C5804" s="55" t="s">
        <v>132</v>
      </c>
      <c r="D5804" s="55">
        <v>2026</v>
      </c>
      <c r="E5804" s="55">
        <v>24</v>
      </c>
      <c r="F5804" s="55" t="s">
        <v>192</v>
      </c>
      <c r="G5804" s="55" t="s">
        <v>96</v>
      </c>
      <c r="H5804" s="55" t="s">
        <v>223</v>
      </c>
      <c r="I5804" s="55" t="s">
        <v>42</v>
      </c>
      <c r="J5804" s="60">
        <v>7</v>
      </c>
      <c r="K5804" s="60">
        <f t="shared" si="169"/>
        <v>168</v>
      </c>
      <c r="L5804" s="60">
        <v>0</v>
      </c>
      <c r="M5804" s="55" t="s">
        <v>51</v>
      </c>
      <c r="N5804" s="60">
        <f t="shared" si="166"/>
        <v>168</v>
      </c>
      <c r="O5804" s="74">
        <v>46112</v>
      </c>
      <c r="P5804" s="133">
        <v>1551956</v>
      </c>
      <c r="Q5804" s="75"/>
      <c r="R5804" t="str">
        <f t="shared" si="170"/>
        <v>Mar/26</v>
      </c>
      <c r="S5804" s="75"/>
      <c r="T5804" s="75"/>
      <c r="U5804" s="75"/>
      <c r="V5804" s="75"/>
      <c r="W5804" s="75"/>
      <c r="X5804" s="75"/>
      <c r="Y5804" s="75"/>
      <c r="Z5804" s="75"/>
      <c r="AA5804" s="75"/>
      <c r="AB5804" s="75"/>
      <c r="AC5804" s="75"/>
      <c r="AD5804" s="75"/>
      <c r="AE5804" s="75"/>
      <c r="AF5804" s="75"/>
      <c r="AG5804" s="75"/>
    </row>
    <row r="5805" spans="1:33" ht="15.75" customHeight="1">
      <c r="A5805" s="75"/>
      <c r="B5805" s="54">
        <v>46105</v>
      </c>
      <c r="C5805" s="55" t="s">
        <v>132</v>
      </c>
      <c r="D5805" s="55">
        <v>2026</v>
      </c>
      <c r="E5805" s="55">
        <v>10</v>
      </c>
      <c r="F5805" s="55" t="s">
        <v>925</v>
      </c>
      <c r="G5805" s="55" t="s">
        <v>53</v>
      </c>
      <c r="H5805" s="55" t="s">
        <v>223</v>
      </c>
      <c r="I5805" s="55" t="s">
        <v>42</v>
      </c>
      <c r="J5805" s="60">
        <v>1.5</v>
      </c>
      <c r="K5805" s="60">
        <f t="shared" si="169"/>
        <v>15</v>
      </c>
      <c r="L5805" s="60">
        <v>0</v>
      </c>
      <c r="M5805" s="55" t="s">
        <v>51</v>
      </c>
      <c r="N5805" s="60">
        <f t="shared" si="166"/>
        <v>15</v>
      </c>
      <c r="O5805" s="74">
        <v>46112</v>
      </c>
      <c r="P5805" s="133">
        <v>1551956</v>
      </c>
      <c r="Q5805" s="75"/>
      <c r="R5805" t="str">
        <f t="shared" si="170"/>
        <v>Mar/26</v>
      </c>
      <c r="S5805" s="75"/>
      <c r="T5805" s="75"/>
      <c r="U5805" s="75"/>
      <c r="V5805" s="75"/>
      <c r="W5805" s="75"/>
      <c r="X5805" s="75"/>
      <c r="Y5805" s="75"/>
      <c r="Z5805" s="75"/>
      <c r="AA5805" s="75"/>
      <c r="AB5805" s="75"/>
      <c r="AC5805" s="75"/>
      <c r="AD5805" s="75"/>
      <c r="AE5805" s="75"/>
      <c r="AF5805" s="75"/>
      <c r="AG5805" s="75"/>
    </row>
    <row r="5806" spans="1:33" ht="15.75" customHeight="1">
      <c r="A5806" s="75"/>
      <c r="B5806" s="54">
        <v>46105</v>
      </c>
      <c r="C5806" s="55" t="s">
        <v>132</v>
      </c>
      <c r="D5806" s="55">
        <v>2026</v>
      </c>
      <c r="E5806" s="55">
        <v>2</v>
      </c>
      <c r="F5806" s="55" t="s">
        <v>760</v>
      </c>
      <c r="G5806" s="55" t="s">
        <v>46</v>
      </c>
      <c r="H5806" s="55" t="s">
        <v>223</v>
      </c>
      <c r="I5806" s="55" t="s">
        <v>42</v>
      </c>
      <c r="J5806" s="60">
        <v>22</v>
      </c>
      <c r="K5806" s="60">
        <f t="shared" si="169"/>
        <v>44</v>
      </c>
      <c r="L5806" s="60">
        <v>0</v>
      </c>
      <c r="M5806" s="55" t="s">
        <v>51</v>
      </c>
      <c r="N5806" s="60">
        <f t="shared" si="166"/>
        <v>44</v>
      </c>
      <c r="O5806" s="74">
        <v>46112</v>
      </c>
      <c r="P5806" s="133">
        <v>1551956</v>
      </c>
      <c r="Q5806" s="75"/>
      <c r="R5806" t="str">
        <f t="shared" si="170"/>
        <v>Mar/26</v>
      </c>
      <c r="S5806" s="75"/>
      <c r="T5806" s="75"/>
      <c r="U5806" s="75"/>
      <c r="V5806" s="75"/>
      <c r="W5806" s="75"/>
      <c r="X5806" s="75"/>
      <c r="Y5806" s="75"/>
      <c r="Z5806" s="75"/>
      <c r="AA5806" s="75"/>
      <c r="AB5806" s="75"/>
      <c r="AC5806" s="75"/>
      <c r="AD5806" s="75"/>
      <c r="AE5806" s="75"/>
      <c r="AF5806" s="75"/>
      <c r="AG5806" s="75"/>
    </row>
    <row r="5807" spans="1:33" ht="15.75" customHeight="1">
      <c r="A5807" s="75"/>
      <c r="B5807" s="54">
        <v>46105</v>
      </c>
      <c r="C5807" s="55" t="s">
        <v>132</v>
      </c>
      <c r="D5807" s="55">
        <v>2026</v>
      </c>
      <c r="E5807" s="55">
        <v>1</v>
      </c>
      <c r="F5807" s="55" t="s">
        <v>843</v>
      </c>
      <c r="G5807" s="55" t="s">
        <v>40</v>
      </c>
      <c r="H5807" s="55" t="s">
        <v>223</v>
      </c>
      <c r="I5807" s="55" t="s">
        <v>42</v>
      </c>
      <c r="J5807" s="60">
        <v>115</v>
      </c>
      <c r="K5807" s="60">
        <f t="shared" si="169"/>
        <v>115</v>
      </c>
      <c r="L5807" s="60">
        <v>0</v>
      </c>
      <c r="M5807" s="55" t="s">
        <v>51</v>
      </c>
      <c r="N5807" s="60">
        <f t="shared" si="166"/>
        <v>115</v>
      </c>
      <c r="O5807" s="74">
        <v>46112</v>
      </c>
      <c r="P5807" s="133">
        <v>1551956</v>
      </c>
      <c r="Q5807" s="75"/>
      <c r="R5807" t="str">
        <f t="shared" si="170"/>
        <v>Mar/26</v>
      </c>
      <c r="S5807" s="75"/>
      <c r="T5807" s="75"/>
      <c r="U5807" s="75"/>
      <c r="V5807" s="75"/>
      <c r="W5807" s="75"/>
      <c r="X5807" s="75"/>
      <c r="Y5807" s="75"/>
      <c r="Z5807" s="75"/>
      <c r="AA5807" s="75"/>
      <c r="AB5807" s="75"/>
      <c r="AC5807" s="75"/>
      <c r="AD5807" s="75"/>
      <c r="AE5807" s="75"/>
      <c r="AF5807" s="75"/>
      <c r="AG5807" s="75"/>
    </row>
    <row r="5808" spans="1:33" ht="15.75" customHeight="1">
      <c r="A5808" s="75"/>
      <c r="B5808" s="54">
        <v>46105</v>
      </c>
      <c r="C5808" s="55" t="s">
        <v>132</v>
      </c>
      <c r="D5808" s="55">
        <v>2026</v>
      </c>
      <c r="E5808" s="55">
        <v>3</v>
      </c>
      <c r="F5808" s="55" t="s">
        <v>660</v>
      </c>
      <c r="G5808" s="55" t="s">
        <v>46</v>
      </c>
      <c r="H5808" s="55" t="s">
        <v>195</v>
      </c>
      <c r="I5808" s="55" t="s">
        <v>42</v>
      </c>
      <c r="J5808" s="60">
        <v>231.6</v>
      </c>
      <c r="K5808" s="60">
        <f t="shared" si="169"/>
        <v>694.8</v>
      </c>
      <c r="L5808" s="60">
        <v>0</v>
      </c>
      <c r="M5808" s="55" t="s">
        <v>51</v>
      </c>
      <c r="N5808" s="60">
        <f t="shared" si="166"/>
        <v>694.8</v>
      </c>
      <c r="O5808" s="74">
        <v>46114</v>
      </c>
      <c r="P5808" s="133">
        <v>339960</v>
      </c>
      <c r="Q5808" s="75"/>
      <c r="R5808" t="str">
        <f t="shared" si="170"/>
        <v>Mar/26</v>
      </c>
      <c r="S5808" s="75"/>
      <c r="T5808" s="75"/>
      <c r="U5808" s="75"/>
      <c r="V5808" s="75"/>
      <c r="W5808" s="75"/>
      <c r="X5808" s="75"/>
      <c r="Y5808" s="75"/>
      <c r="Z5808" s="75"/>
      <c r="AA5808" s="75"/>
      <c r="AB5808" s="75"/>
      <c r="AC5808" s="75"/>
      <c r="AD5808" s="75"/>
      <c r="AE5808" s="75"/>
      <c r="AF5808" s="75"/>
      <c r="AG5808" s="75"/>
    </row>
    <row r="5809" spans="1:33" ht="15.75" customHeight="1">
      <c r="A5809" s="75"/>
      <c r="B5809" s="54">
        <v>46105</v>
      </c>
      <c r="C5809" s="55" t="s">
        <v>132</v>
      </c>
      <c r="D5809" s="55">
        <v>2026</v>
      </c>
      <c r="E5809" s="55">
        <v>1</v>
      </c>
      <c r="F5809" s="55" t="s">
        <v>782</v>
      </c>
      <c r="G5809" s="55" t="s">
        <v>46</v>
      </c>
      <c r="H5809" s="55" t="s">
        <v>195</v>
      </c>
      <c r="I5809" s="55" t="s">
        <v>42</v>
      </c>
      <c r="J5809" s="60">
        <v>271.07</v>
      </c>
      <c r="K5809" s="60">
        <f t="shared" si="169"/>
        <v>271.07</v>
      </c>
      <c r="L5809" s="60">
        <v>0</v>
      </c>
      <c r="M5809" s="55" t="s">
        <v>51</v>
      </c>
      <c r="N5809" s="60">
        <f t="shared" si="166"/>
        <v>271.07</v>
      </c>
      <c r="O5809" s="74">
        <v>46114</v>
      </c>
      <c r="P5809" s="133">
        <v>339959</v>
      </c>
      <c r="Q5809" s="75"/>
      <c r="R5809" t="str">
        <f t="shared" si="170"/>
        <v>Mar/26</v>
      </c>
      <c r="S5809" s="75"/>
      <c r="T5809" s="75"/>
      <c r="U5809" s="75"/>
      <c r="V5809" s="75"/>
      <c r="W5809" s="75"/>
      <c r="X5809" s="75"/>
      <c r="Y5809" s="75"/>
      <c r="Z5809" s="75"/>
      <c r="AA5809" s="75"/>
      <c r="AB5809" s="75"/>
      <c r="AC5809" s="75"/>
      <c r="AD5809" s="75"/>
      <c r="AE5809" s="75"/>
      <c r="AF5809" s="75"/>
      <c r="AG5809" s="75"/>
    </row>
    <row r="5810" spans="1:33" ht="15.75" customHeight="1">
      <c r="A5810" s="75"/>
      <c r="B5810" s="54">
        <v>46105</v>
      </c>
      <c r="C5810" s="55" t="s">
        <v>132</v>
      </c>
      <c r="D5810" s="55">
        <v>2026</v>
      </c>
      <c r="E5810" s="55">
        <v>1</v>
      </c>
      <c r="F5810" s="55" t="s">
        <v>1049</v>
      </c>
      <c r="G5810" s="55" t="s">
        <v>46</v>
      </c>
      <c r="H5810" s="55" t="s">
        <v>195</v>
      </c>
      <c r="I5810" s="55" t="s">
        <v>42</v>
      </c>
      <c r="J5810" s="60">
        <v>210</v>
      </c>
      <c r="K5810" s="60">
        <f t="shared" si="169"/>
        <v>210</v>
      </c>
      <c r="L5810" s="60">
        <v>0</v>
      </c>
      <c r="M5810" s="55" t="s">
        <v>51</v>
      </c>
      <c r="N5810" s="60">
        <f t="shared" si="166"/>
        <v>210</v>
      </c>
      <c r="O5810" s="74">
        <v>46114</v>
      </c>
      <c r="P5810" s="133">
        <v>339959</v>
      </c>
      <c r="Q5810" s="75"/>
      <c r="R5810" t="str">
        <f t="shared" si="170"/>
        <v>Mar/26</v>
      </c>
      <c r="S5810" s="75"/>
      <c r="T5810" s="75"/>
      <c r="U5810" s="75"/>
      <c r="V5810" s="75"/>
      <c r="W5810" s="75"/>
      <c r="X5810" s="75"/>
      <c r="Y5810" s="75"/>
      <c r="Z5810" s="75"/>
      <c r="AA5810" s="75"/>
      <c r="AB5810" s="75"/>
      <c r="AC5810" s="75"/>
      <c r="AD5810" s="75"/>
      <c r="AE5810" s="75"/>
      <c r="AF5810" s="75"/>
      <c r="AG5810" s="75"/>
    </row>
    <row r="5811" spans="1:33" ht="15.75" customHeight="1">
      <c r="A5811" s="75"/>
      <c r="B5811" s="54">
        <v>46105</v>
      </c>
      <c r="C5811" s="55" t="s">
        <v>132</v>
      </c>
      <c r="D5811" s="55">
        <v>2026</v>
      </c>
      <c r="E5811" s="55">
        <v>1</v>
      </c>
      <c r="F5811" s="55" t="s">
        <v>782</v>
      </c>
      <c r="G5811" s="55" t="s">
        <v>46</v>
      </c>
      <c r="H5811" s="55" t="s">
        <v>195</v>
      </c>
      <c r="I5811" s="55" t="s">
        <v>42</v>
      </c>
      <c r="J5811" s="60">
        <v>271.07</v>
      </c>
      <c r="K5811" s="60">
        <f t="shared" si="169"/>
        <v>271.07</v>
      </c>
      <c r="L5811" s="60">
        <v>0</v>
      </c>
      <c r="M5811" s="55" t="s">
        <v>51</v>
      </c>
      <c r="N5811" s="60">
        <f t="shared" si="166"/>
        <v>271.07</v>
      </c>
      <c r="O5811" s="74">
        <v>46114</v>
      </c>
      <c r="P5811" s="133">
        <v>339958</v>
      </c>
      <c r="Q5811" s="75"/>
      <c r="R5811" t="str">
        <f t="shared" si="170"/>
        <v>Mar/26</v>
      </c>
      <c r="S5811" s="75"/>
      <c r="T5811" s="75"/>
      <c r="U5811" s="75"/>
      <c r="V5811" s="75"/>
      <c r="W5811" s="75"/>
      <c r="X5811" s="75"/>
      <c r="Y5811" s="75"/>
      <c r="Z5811" s="75"/>
      <c r="AA5811" s="75"/>
      <c r="AB5811" s="75"/>
      <c r="AC5811" s="75"/>
      <c r="AD5811" s="75"/>
      <c r="AE5811" s="75"/>
      <c r="AF5811" s="75"/>
      <c r="AG5811" s="75"/>
    </row>
    <row r="5812" spans="1:33" ht="15.75" customHeight="1">
      <c r="A5812" s="75"/>
      <c r="B5812" s="54">
        <v>46105</v>
      </c>
      <c r="C5812" s="55" t="s">
        <v>132</v>
      </c>
      <c r="D5812" s="55">
        <v>2026</v>
      </c>
      <c r="E5812" s="55">
        <v>4.8</v>
      </c>
      <c r="F5812" s="55" t="s">
        <v>232</v>
      </c>
      <c r="G5812" s="55" t="s">
        <v>46</v>
      </c>
      <c r="H5812" s="55" t="s">
        <v>594</v>
      </c>
      <c r="I5812" s="55" t="s">
        <v>42</v>
      </c>
      <c r="J5812" s="60">
        <v>38.630000000000003</v>
      </c>
      <c r="K5812" s="60">
        <f t="shared" si="169"/>
        <v>185.42400000000001</v>
      </c>
      <c r="L5812" s="60">
        <v>0</v>
      </c>
      <c r="M5812" s="55" t="s">
        <v>51</v>
      </c>
      <c r="N5812" s="60">
        <f t="shared" si="166"/>
        <v>185.42400000000001</v>
      </c>
      <c r="O5812" s="74">
        <v>46119</v>
      </c>
      <c r="P5812" s="133">
        <v>1150091</v>
      </c>
      <c r="Q5812" s="75"/>
      <c r="R5812" t="str">
        <f t="shared" si="170"/>
        <v>Mar/26</v>
      </c>
      <c r="S5812" s="75"/>
      <c r="T5812" s="75"/>
      <c r="U5812" s="75"/>
      <c r="V5812" s="75"/>
      <c r="W5812" s="75"/>
      <c r="X5812" s="75"/>
      <c r="Y5812" s="75"/>
      <c r="Z5812" s="75"/>
      <c r="AA5812" s="75"/>
      <c r="AB5812" s="75"/>
      <c r="AC5812" s="75"/>
      <c r="AD5812" s="75"/>
      <c r="AE5812" s="75"/>
      <c r="AF5812" s="75"/>
      <c r="AG5812" s="75"/>
    </row>
    <row r="5813" spans="1:33" ht="15.75" customHeight="1">
      <c r="A5813" s="75"/>
      <c r="B5813" s="54">
        <v>46105</v>
      </c>
      <c r="C5813" s="55" t="s">
        <v>132</v>
      </c>
      <c r="D5813" s="55">
        <v>2026</v>
      </c>
      <c r="E5813" s="55">
        <v>2</v>
      </c>
      <c r="F5813" s="55" t="s">
        <v>1203</v>
      </c>
      <c r="G5813" s="55" t="s">
        <v>53</v>
      </c>
      <c r="H5813" s="55" t="s">
        <v>594</v>
      </c>
      <c r="I5813" s="55" t="s">
        <v>42</v>
      </c>
      <c r="J5813" s="60">
        <v>63.65</v>
      </c>
      <c r="K5813" s="60">
        <f t="shared" si="169"/>
        <v>127.3</v>
      </c>
      <c r="L5813" s="60">
        <v>0</v>
      </c>
      <c r="M5813" s="55" t="s">
        <v>51</v>
      </c>
      <c r="N5813" s="60">
        <f t="shared" si="166"/>
        <v>127.3</v>
      </c>
      <c r="O5813" s="74">
        <v>46119</v>
      </c>
      <c r="P5813" s="133">
        <v>1150091</v>
      </c>
      <c r="Q5813" s="75"/>
      <c r="R5813" t="str">
        <f t="shared" si="170"/>
        <v>Mar/26</v>
      </c>
      <c r="S5813" s="75"/>
      <c r="T5813" s="75"/>
      <c r="U5813" s="75"/>
      <c r="V5813" s="75"/>
      <c r="W5813" s="75"/>
      <c r="X5813" s="75"/>
      <c r="Y5813" s="75"/>
      <c r="Z5813" s="75"/>
      <c r="AA5813" s="75"/>
      <c r="AB5813" s="75"/>
      <c r="AC5813" s="75"/>
      <c r="AD5813" s="75"/>
      <c r="AE5813" s="75"/>
      <c r="AF5813" s="75"/>
      <c r="AG5813" s="75"/>
    </row>
    <row r="5814" spans="1:33" ht="15.75" customHeight="1">
      <c r="A5814" s="75"/>
      <c r="B5814" s="54">
        <v>46105</v>
      </c>
      <c r="C5814" s="55" t="s">
        <v>132</v>
      </c>
      <c r="D5814" s="55">
        <v>2026</v>
      </c>
      <c r="E5814" s="55">
        <v>1</v>
      </c>
      <c r="F5814" s="55" t="s">
        <v>952</v>
      </c>
      <c r="G5814" s="55" t="s">
        <v>53</v>
      </c>
      <c r="H5814" s="55" t="s">
        <v>594</v>
      </c>
      <c r="I5814" s="55" t="s">
        <v>42</v>
      </c>
      <c r="J5814" s="60">
        <v>51.23</v>
      </c>
      <c r="K5814" s="60">
        <f t="shared" si="169"/>
        <v>51.23</v>
      </c>
      <c r="L5814" s="60">
        <v>0</v>
      </c>
      <c r="M5814" s="55" t="s">
        <v>51</v>
      </c>
      <c r="N5814" s="60">
        <f t="shared" si="166"/>
        <v>51.23</v>
      </c>
      <c r="O5814" s="74">
        <v>46119</v>
      </c>
      <c r="P5814" s="133">
        <v>1150091</v>
      </c>
      <c r="Q5814" s="75"/>
      <c r="R5814" t="str">
        <f t="shared" si="170"/>
        <v>Mar/26</v>
      </c>
      <c r="S5814" s="75"/>
      <c r="T5814" s="75"/>
      <c r="U5814" s="75"/>
      <c r="V5814" s="75"/>
      <c r="W5814" s="75"/>
      <c r="X5814" s="75"/>
      <c r="Y5814" s="75"/>
      <c r="Z5814" s="75"/>
      <c r="AA5814" s="75"/>
      <c r="AB5814" s="75"/>
      <c r="AC5814" s="75"/>
      <c r="AD5814" s="75"/>
      <c r="AE5814" s="75"/>
      <c r="AF5814" s="75"/>
      <c r="AG5814" s="75"/>
    </row>
    <row r="5815" spans="1:33" ht="15.75" customHeight="1">
      <c r="A5815" s="75"/>
      <c r="B5815" s="54">
        <v>46105</v>
      </c>
      <c r="C5815" s="55" t="s">
        <v>132</v>
      </c>
      <c r="D5815" s="55">
        <v>2026</v>
      </c>
      <c r="E5815" s="55">
        <v>1</v>
      </c>
      <c r="F5815" s="55" t="s">
        <v>953</v>
      </c>
      <c r="G5815" s="55" t="s">
        <v>53</v>
      </c>
      <c r="H5815" s="55" t="s">
        <v>594</v>
      </c>
      <c r="I5815" s="55" t="s">
        <v>42</v>
      </c>
      <c r="J5815" s="60">
        <v>77.959999999999994</v>
      </c>
      <c r="K5815" s="60">
        <f t="shared" si="169"/>
        <v>77.959999999999994</v>
      </c>
      <c r="L5815" s="60">
        <v>0</v>
      </c>
      <c r="M5815" s="55" t="s">
        <v>51</v>
      </c>
      <c r="N5815" s="60">
        <f t="shared" si="166"/>
        <v>77.959999999999994</v>
      </c>
      <c r="O5815" s="74">
        <v>46119</v>
      </c>
      <c r="P5815" s="133">
        <v>1150091</v>
      </c>
      <c r="Q5815" s="75"/>
      <c r="R5815" t="str">
        <f t="shared" si="170"/>
        <v>Mar/26</v>
      </c>
      <c r="S5815" s="75"/>
      <c r="T5815" s="75"/>
      <c r="U5815" s="75"/>
      <c r="V5815" s="75"/>
      <c r="W5815" s="75"/>
      <c r="X5815" s="75"/>
      <c r="Y5815" s="75"/>
      <c r="Z5815" s="75"/>
      <c r="AA5815" s="75"/>
      <c r="AB5815" s="75"/>
      <c r="AC5815" s="75"/>
      <c r="AD5815" s="75"/>
      <c r="AE5815" s="75"/>
      <c r="AF5815" s="75"/>
      <c r="AG5815" s="75"/>
    </row>
    <row r="5816" spans="1:33" ht="15.75" customHeight="1">
      <c r="A5816" s="75"/>
      <c r="B5816" s="54">
        <v>46105</v>
      </c>
      <c r="C5816" s="55" t="s">
        <v>132</v>
      </c>
      <c r="D5816" s="55">
        <v>2026</v>
      </c>
      <c r="E5816" s="55">
        <v>1</v>
      </c>
      <c r="F5816" s="55" t="s">
        <v>1138</v>
      </c>
      <c r="G5816" s="55" t="s">
        <v>53</v>
      </c>
      <c r="H5816" s="55" t="s">
        <v>594</v>
      </c>
      <c r="I5816" s="55" t="s">
        <v>42</v>
      </c>
      <c r="J5816" s="60">
        <v>83.77</v>
      </c>
      <c r="K5816" s="60">
        <f t="shared" si="169"/>
        <v>83.77</v>
      </c>
      <c r="L5816" s="60">
        <v>0</v>
      </c>
      <c r="M5816" s="55" t="s">
        <v>51</v>
      </c>
      <c r="N5816" s="60">
        <f t="shared" si="166"/>
        <v>83.77</v>
      </c>
      <c r="O5816" s="74">
        <v>46119</v>
      </c>
      <c r="P5816" s="133">
        <v>1150091</v>
      </c>
      <c r="Q5816" s="75"/>
      <c r="R5816" t="str">
        <f t="shared" si="170"/>
        <v>Mar/26</v>
      </c>
      <c r="S5816" s="75"/>
      <c r="T5816" s="75"/>
      <c r="U5816" s="75"/>
      <c r="V5816" s="75"/>
      <c r="W5816" s="75"/>
      <c r="X5816" s="75"/>
      <c r="Y5816" s="75"/>
      <c r="Z5816" s="75"/>
      <c r="AA5816" s="75"/>
      <c r="AB5816" s="75"/>
      <c r="AC5816" s="75"/>
      <c r="AD5816" s="75"/>
      <c r="AE5816" s="75"/>
      <c r="AF5816" s="75"/>
      <c r="AG5816" s="75"/>
    </row>
    <row r="5817" spans="1:33" ht="15.75" customHeight="1">
      <c r="A5817" s="75"/>
      <c r="B5817" s="54">
        <v>46105</v>
      </c>
      <c r="C5817" s="55" t="s">
        <v>132</v>
      </c>
      <c r="D5817" s="55">
        <v>2026</v>
      </c>
      <c r="E5817" s="55">
        <v>6.72</v>
      </c>
      <c r="F5817" s="55" t="s">
        <v>488</v>
      </c>
      <c r="G5817" s="55" t="s">
        <v>46</v>
      </c>
      <c r="H5817" s="55" t="s">
        <v>823</v>
      </c>
      <c r="I5817" s="55" t="s">
        <v>42</v>
      </c>
      <c r="J5817" s="60">
        <v>35.660699999999999</v>
      </c>
      <c r="K5817" s="60">
        <f t="shared" si="169"/>
        <v>239.63990399999997</v>
      </c>
      <c r="L5817" s="60">
        <v>0</v>
      </c>
      <c r="M5817" s="55" t="s">
        <v>51</v>
      </c>
      <c r="N5817" s="60">
        <f t="shared" si="166"/>
        <v>239.63990399999997</v>
      </c>
      <c r="O5817" s="74">
        <v>46111</v>
      </c>
      <c r="P5817" s="133">
        <v>2867610</v>
      </c>
      <c r="Q5817" s="75"/>
      <c r="R5817" t="str">
        <f t="shared" si="170"/>
        <v>Mar/26</v>
      </c>
      <c r="S5817" s="75"/>
      <c r="T5817" s="75"/>
      <c r="U5817" s="75"/>
      <c r="V5817" s="75"/>
      <c r="W5817" s="75"/>
      <c r="X5817" s="75"/>
      <c r="Y5817" s="75"/>
      <c r="Z5817" s="75"/>
      <c r="AA5817" s="75"/>
      <c r="AB5817" s="75"/>
      <c r="AC5817" s="75"/>
      <c r="AD5817" s="75"/>
      <c r="AE5817" s="75"/>
      <c r="AF5817" s="75"/>
      <c r="AG5817" s="75"/>
    </row>
    <row r="5818" spans="1:33" ht="15.75" customHeight="1">
      <c r="A5818" s="75"/>
      <c r="B5818" s="54">
        <v>46105</v>
      </c>
      <c r="C5818" s="55" t="s">
        <v>132</v>
      </c>
      <c r="D5818" s="55">
        <v>2026</v>
      </c>
      <c r="E5818" s="55">
        <v>2.2400000000000002</v>
      </c>
      <c r="F5818" s="55" t="s">
        <v>1443</v>
      </c>
      <c r="G5818" s="55" t="s">
        <v>46</v>
      </c>
      <c r="H5818" s="55" t="s">
        <v>823</v>
      </c>
      <c r="I5818" s="55" t="s">
        <v>42</v>
      </c>
      <c r="J5818" s="60">
        <v>39.32</v>
      </c>
      <c r="K5818" s="60">
        <f t="shared" si="169"/>
        <v>88.076800000000006</v>
      </c>
      <c r="L5818" s="60">
        <v>0</v>
      </c>
      <c r="M5818" s="55" t="s">
        <v>51</v>
      </c>
      <c r="N5818" s="60">
        <f t="shared" si="166"/>
        <v>88.076800000000006</v>
      </c>
      <c r="O5818" s="74">
        <v>46111</v>
      </c>
      <c r="P5818" s="133">
        <v>2867610</v>
      </c>
      <c r="Q5818" s="75"/>
      <c r="R5818" t="str">
        <f t="shared" si="170"/>
        <v>Mar/26</v>
      </c>
      <c r="S5818" s="75"/>
      <c r="T5818" s="75"/>
      <c r="U5818" s="75"/>
      <c r="V5818" s="75"/>
      <c r="W5818" s="75"/>
      <c r="X5818" s="75"/>
      <c r="Y5818" s="75"/>
      <c r="Z5818" s="75"/>
      <c r="AA5818" s="75"/>
      <c r="AB5818" s="75"/>
      <c r="AC5818" s="75"/>
      <c r="AD5818" s="75"/>
      <c r="AE5818" s="75"/>
      <c r="AF5818" s="75"/>
      <c r="AG5818" s="75"/>
    </row>
    <row r="5819" spans="1:33" ht="15.75" customHeight="1">
      <c r="A5819" s="75"/>
      <c r="B5819" s="54">
        <v>46105</v>
      </c>
      <c r="C5819" s="55" t="s">
        <v>132</v>
      </c>
      <c r="D5819" s="55">
        <v>2026</v>
      </c>
      <c r="E5819" s="55">
        <v>1</v>
      </c>
      <c r="F5819" s="55" t="s">
        <v>39</v>
      </c>
      <c r="G5819" s="55" t="s">
        <v>40</v>
      </c>
      <c r="H5819" s="55" t="s">
        <v>1328</v>
      </c>
      <c r="I5819" s="55" t="s">
        <v>42</v>
      </c>
      <c r="J5819" s="60">
        <v>275</v>
      </c>
      <c r="K5819" s="60">
        <f t="shared" si="169"/>
        <v>275</v>
      </c>
      <c r="L5819" s="60">
        <v>0</v>
      </c>
      <c r="M5819" s="55" t="s">
        <v>43</v>
      </c>
      <c r="N5819" s="60">
        <f t="shared" si="166"/>
        <v>275</v>
      </c>
      <c r="O5819" s="74">
        <v>46105</v>
      </c>
      <c r="P5819" s="133">
        <v>0</v>
      </c>
      <c r="Q5819" s="75"/>
      <c r="R5819" t="str">
        <f t="shared" si="170"/>
        <v>Mar/26</v>
      </c>
      <c r="S5819" s="75"/>
      <c r="T5819" s="75"/>
      <c r="U5819" s="75"/>
      <c r="V5819" s="75"/>
      <c r="W5819" s="75"/>
      <c r="X5819" s="75"/>
      <c r="Y5819" s="75"/>
      <c r="Z5819" s="75"/>
      <c r="AA5819" s="75"/>
      <c r="AB5819" s="75"/>
      <c r="AC5819" s="75"/>
      <c r="AD5819" s="75"/>
      <c r="AE5819" s="75"/>
      <c r="AF5819" s="75"/>
      <c r="AG5819" s="75"/>
    </row>
    <row r="5820" spans="1:33" ht="15.75" customHeight="1">
      <c r="A5820" s="75"/>
      <c r="B5820" s="54">
        <v>46105</v>
      </c>
      <c r="C5820" s="55" t="s">
        <v>132</v>
      </c>
      <c r="D5820" s="55">
        <v>2026</v>
      </c>
      <c r="E5820" s="55">
        <v>1</v>
      </c>
      <c r="F5820" s="55" t="s">
        <v>1163</v>
      </c>
      <c r="G5820" s="55" t="s">
        <v>57</v>
      </c>
      <c r="H5820" s="55" t="s">
        <v>1444</v>
      </c>
      <c r="I5820" s="55" t="s">
        <v>42</v>
      </c>
      <c r="J5820" s="60">
        <v>37</v>
      </c>
      <c r="K5820" s="60">
        <f t="shared" si="169"/>
        <v>37</v>
      </c>
      <c r="L5820" s="60">
        <v>0</v>
      </c>
      <c r="M5820" s="55" t="s">
        <v>43</v>
      </c>
      <c r="N5820" s="60">
        <f t="shared" si="166"/>
        <v>37</v>
      </c>
      <c r="O5820" s="74">
        <v>46105</v>
      </c>
      <c r="P5820" s="133">
        <v>0</v>
      </c>
      <c r="Q5820" s="75"/>
      <c r="R5820" t="str">
        <f t="shared" si="170"/>
        <v>Mar/26</v>
      </c>
      <c r="S5820" s="75"/>
      <c r="T5820" s="75"/>
      <c r="U5820" s="75"/>
      <c r="V5820" s="75"/>
      <c r="W5820" s="75"/>
      <c r="X5820" s="75"/>
      <c r="Y5820" s="75"/>
      <c r="Z5820" s="75"/>
      <c r="AA5820" s="75"/>
      <c r="AB5820" s="75"/>
      <c r="AC5820" s="75"/>
      <c r="AD5820" s="75"/>
      <c r="AE5820" s="75"/>
      <c r="AF5820" s="75"/>
      <c r="AG5820" s="75"/>
    </row>
    <row r="5821" spans="1:33" ht="15.75" customHeight="1">
      <c r="A5821" s="75"/>
      <c r="B5821" s="54">
        <v>46106</v>
      </c>
      <c r="C5821" s="55" t="s">
        <v>132</v>
      </c>
      <c r="D5821" s="55">
        <v>2026</v>
      </c>
      <c r="E5821" s="55">
        <v>3</v>
      </c>
      <c r="F5821" s="55" t="s">
        <v>64</v>
      </c>
      <c r="G5821" s="55" t="s">
        <v>46</v>
      </c>
      <c r="H5821" s="55" t="s">
        <v>65</v>
      </c>
      <c r="I5821" s="55" t="s">
        <v>42</v>
      </c>
      <c r="J5821" s="60">
        <v>33</v>
      </c>
      <c r="K5821" s="60">
        <f t="shared" si="169"/>
        <v>99</v>
      </c>
      <c r="L5821" s="60">
        <v>0</v>
      </c>
      <c r="M5821" s="55" t="s">
        <v>43</v>
      </c>
      <c r="N5821" s="60">
        <f t="shared" si="166"/>
        <v>99</v>
      </c>
      <c r="O5821" s="74">
        <v>46112</v>
      </c>
      <c r="P5821" s="133">
        <v>30478</v>
      </c>
      <c r="Q5821" s="75"/>
      <c r="R5821" t="str">
        <f t="shared" si="170"/>
        <v>Mar/26</v>
      </c>
      <c r="S5821" s="75"/>
      <c r="T5821" s="75"/>
      <c r="U5821" s="75"/>
      <c r="V5821" s="75"/>
      <c r="W5821" s="75"/>
      <c r="X5821" s="75"/>
      <c r="Y5821" s="75"/>
      <c r="Z5821" s="75"/>
      <c r="AA5821" s="75"/>
      <c r="AB5821" s="75"/>
      <c r="AC5821" s="75"/>
      <c r="AD5821" s="75"/>
      <c r="AE5821" s="75"/>
      <c r="AF5821" s="75"/>
      <c r="AG5821" s="75"/>
    </row>
    <row r="5822" spans="1:33" ht="15.75" customHeight="1">
      <c r="A5822" s="75"/>
      <c r="B5822" s="54">
        <v>46106</v>
      </c>
      <c r="C5822" s="55" t="s">
        <v>132</v>
      </c>
      <c r="D5822" s="55">
        <v>2026</v>
      </c>
      <c r="E5822" s="55">
        <v>2</v>
      </c>
      <c r="F5822" s="55" t="s">
        <v>1418</v>
      </c>
      <c r="G5822" s="55" t="s">
        <v>46</v>
      </c>
      <c r="H5822" s="55" t="s">
        <v>65</v>
      </c>
      <c r="I5822" s="55" t="s">
        <v>42</v>
      </c>
      <c r="J5822" s="60">
        <v>30</v>
      </c>
      <c r="K5822" s="60">
        <f t="shared" si="169"/>
        <v>60</v>
      </c>
      <c r="L5822" s="60">
        <v>0</v>
      </c>
      <c r="M5822" s="55" t="s">
        <v>43</v>
      </c>
      <c r="N5822" s="60">
        <f t="shared" si="166"/>
        <v>60</v>
      </c>
      <c r="O5822" s="74">
        <v>46112</v>
      </c>
      <c r="P5822" s="133">
        <v>30478</v>
      </c>
      <c r="Q5822" s="75"/>
      <c r="R5822" t="str">
        <f t="shared" si="170"/>
        <v>Mar/26</v>
      </c>
      <c r="S5822" s="75"/>
      <c r="T5822" s="75"/>
      <c r="U5822" s="75"/>
      <c r="V5822" s="75"/>
      <c r="W5822" s="75"/>
      <c r="X5822" s="75"/>
      <c r="Y5822" s="75"/>
      <c r="Z5822" s="75"/>
      <c r="AA5822" s="75"/>
      <c r="AB5822" s="75"/>
      <c r="AC5822" s="75"/>
      <c r="AD5822" s="75"/>
      <c r="AE5822" s="75"/>
      <c r="AF5822" s="75"/>
      <c r="AG5822" s="75"/>
    </row>
    <row r="5823" spans="1:33" ht="15.75" customHeight="1">
      <c r="A5823" s="75"/>
      <c r="B5823" s="54">
        <v>46106</v>
      </c>
      <c r="C5823" s="55" t="s">
        <v>132</v>
      </c>
      <c r="D5823" s="55">
        <v>2026</v>
      </c>
      <c r="E5823" s="55">
        <v>1</v>
      </c>
      <c r="F5823" s="55" t="s">
        <v>378</v>
      </c>
      <c r="G5823" s="55" t="s">
        <v>46</v>
      </c>
      <c r="H5823" s="55" t="s">
        <v>379</v>
      </c>
      <c r="I5823" s="55" t="s">
        <v>42</v>
      </c>
      <c r="J5823" s="60">
        <v>467</v>
      </c>
      <c r="K5823" s="60">
        <f t="shared" si="169"/>
        <v>467</v>
      </c>
      <c r="L5823" s="60">
        <v>0</v>
      </c>
      <c r="M5823" s="55" t="s">
        <v>43</v>
      </c>
      <c r="N5823" s="60">
        <f t="shared" si="166"/>
        <v>467</v>
      </c>
      <c r="O5823" s="74">
        <v>46106</v>
      </c>
      <c r="P5823" s="133">
        <v>0</v>
      </c>
      <c r="Q5823" s="75"/>
      <c r="R5823" t="str">
        <f t="shared" si="170"/>
        <v>Mar/26</v>
      </c>
      <c r="S5823" s="75"/>
      <c r="T5823" s="75"/>
      <c r="U5823" s="75"/>
      <c r="V5823" s="75"/>
      <c r="W5823" s="75"/>
      <c r="X5823" s="75"/>
      <c r="Y5823" s="75"/>
      <c r="Z5823" s="75"/>
      <c r="AA5823" s="75"/>
      <c r="AB5823" s="75"/>
      <c r="AC5823" s="75"/>
      <c r="AD5823" s="75"/>
      <c r="AE5823" s="75"/>
      <c r="AF5823" s="75"/>
      <c r="AG5823" s="75"/>
    </row>
    <row r="5824" spans="1:33" ht="15.75" customHeight="1">
      <c r="A5824" s="75"/>
      <c r="B5824" s="54">
        <v>46107</v>
      </c>
      <c r="C5824" s="55" t="s">
        <v>132</v>
      </c>
      <c r="D5824" s="55">
        <v>2026</v>
      </c>
      <c r="E5824" s="55">
        <v>7</v>
      </c>
      <c r="F5824" s="55" t="s">
        <v>64</v>
      </c>
      <c r="G5824" s="55" t="s">
        <v>46</v>
      </c>
      <c r="H5824" s="55" t="s">
        <v>65</v>
      </c>
      <c r="I5824" s="55" t="s">
        <v>42</v>
      </c>
      <c r="J5824" s="60">
        <v>32.99</v>
      </c>
      <c r="K5824" s="60">
        <f t="shared" si="169"/>
        <v>230.93</v>
      </c>
      <c r="L5824" s="60">
        <v>0</v>
      </c>
      <c r="M5824" s="55" t="s">
        <v>43</v>
      </c>
      <c r="N5824" s="60">
        <f t="shared" si="166"/>
        <v>230.93</v>
      </c>
      <c r="O5824" s="74">
        <v>46112</v>
      </c>
      <c r="P5824" s="133">
        <v>30531</v>
      </c>
      <c r="Q5824" s="75"/>
      <c r="R5824" t="str">
        <f t="shared" si="170"/>
        <v>Mar/26</v>
      </c>
      <c r="S5824" s="75"/>
      <c r="T5824" s="75"/>
      <c r="U5824" s="75"/>
      <c r="V5824" s="75"/>
      <c r="W5824" s="75"/>
      <c r="X5824" s="75"/>
      <c r="Y5824" s="75"/>
      <c r="Z5824" s="75"/>
      <c r="AA5824" s="75"/>
      <c r="AB5824" s="75"/>
      <c r="AC5824" s="75"/>
      <c r="AD5824" s="75"/>
      <c r="AE5824" s="75"/>
      <c r="AF5824" s="75"/>
      <c r="AG5824" s="75"/>
    </row>
    <row r="5825" spans="1:33" ht="15.75" customHeight="1">
      <c r="A5825" s="75"/>
      <c r="B5825" s="54">
        <v>46107</v>
      </c>
      <c r="C5825" s="55" t="s">
        <v>132</v>
      </c>
      <c r="D5825" s="55">
        <v>2026</v>
      </c>
      <c r="E5825" s="55">
        <v>3</v>
      </c>
      <c r="F5825" s="55" t="s">
        <v>66</v>
      </c>
      <c r="G5825" s="55" t="s">
        <v>46</v>
      </c>
      <c r="H5825" s="55" t="s">
        <v>65</v>
      </c>
      <c r="I5825" s="55" t="s">
        <v>42</v>
      </c>
      <c r="J5825" s="60">
        <v>27.99</v>
      </c>
      <c r="K5825" s="60">
        <f t="shared" si="169"/>
        <v>83.97</v>
      </c>
      <c r="L5825" s="60">
        <v>0</v>
      </c>
      <c r="M5825" s="55" t="s">
        <v>43</v>
      </c>
      <c r="N5825" s="60">
        <f t="shared" si="166"/>
        <v>83.97</v>
      </c>
      <c r="O5825" s="74">
        <v>46112</v>
      </c>
      <c r="P5825" s="133">
        <v>30531</v>
      </c>
      <c r="Q5825" s="75"/>
      <c r="R5825" t="str">
        <f t="shared" si="170"/>
        <v>Mar/26</v>
      </c>
      <c r="S5825" s="75"/>
      <c r="T5825" s="75"/>
      <c r="U5825" s="75"/>
      <c r="V5825" s="75"/>
      <c r="W5825" s="75"/>
      <c r="X5825" s="75"/>
      <c r="Y5825" s="75"/>
      <c r="Z5825" s="75"/>
      <c r="AA5825" s="75"/>
      <c r="AB5825" s="75"/>
      <c r="AC5825" s="75"/>
      <c r="AD5825" s="75"/>
      <c r="AE5825" s="75"/>
      <c r="AF5825" s="75"/>
      <c r="AG5825" s="75"/>
    </row>
    <row r="5826" spans="1:33" ht="15.75" customHeight="1">
      <c r="A5826" s="75"/>
      <c r="B5826" s="54">
        <v>46107</v>
      </c>
      <c r="C5826" s="55" t="s">
        <v>132</v>
      </c>
      <c r="D5826" s="55">
        <v>2026</v>
      </c>
      <c r="E5826" s="55">
        <v>2</v>
      </c>
      <c r="F5826" s="55" t="s">
        <v>1201</v>
      </c>
      <c r="G5826" s="55" t="s">
        <v>46</v>
      </c>
      <c r="H5826" s="55" t="s">
        <v>65</v>
      </c>
      <c r="I5826" s="55" t="s">
        <v>42</v>
      </c>
      <c r="J5826" s="60">
        <v>29.99</v>
      </c>
      <c r="K5826" s="60">
        <f t="shared" si="169"/>
        <v>59.98</v>
      </c>
      <c r="L5826" s="60">
        <v>0</v>
      </c>
      <c r="M5826" s="55" t="s">
        <v>43</v>
      </c>
      <c r="N5826" s="60">
        <f t="shared" si="166"/>
        <v>59.98</v>
      </c>
      <c r="O5826" s="74">
        <v>46112</v>
      </c>
      <c r="P5826" s="133">
        <v>30531</v>
      </c>
      <c r="Q5826" s="75"/>
      <c r="R5826" t="str">
        <f t="shared" si="170"/>
        <v>Mar/26</v>
      </c>
      <c r="S5826" s="75"/>
      <c r="T5826" s="75"/>
      <c r="U5826" s="75"/>
      <c r="V5826" s="75"/>
      <c r="W5826" s="75"/>
      <c r="X5826" s="75"/>
      <c r="Y5826" s="75"/>
      <c r="Z5826" s="75"/>
      <c r="AA5826" s="75"/>
      <c r="AB5826" s="75"/>
      <c r="AC5826" s="75"/>
      <c r="AD5826" s="75"/>
      <c r="AE5826" s="75"/>
      <c r="AF5826" s="75"/>
      <c r="AG5826" s="75"/>
    </row>
    <row r="5827" spans="1:33" ht="15.75" customHeight="1">
      <c r="A5827" s="75"/>
      <c r="B5827" s="54">
        <v>46107</v>
      </c>
      <c r="C5827" s="55" t="s">
        <v>132</v>
      </c>
      <c r="D5827" s="55">
        <v>2026</v>
      </c>
      <c r="E5827" s="55">
        <v>2</v>
      </c>
      <c r="F5827" s="55" t="s">
        <v>1036</v>
      </c>
      <c r="G5827" s="55" t="s">
        <v>46</v>
      </c>
      <c r="H5827" s="55" t="s">
        <v>65</v>
      </c>
      <c r="I5827" s="55" t="s">
        <v>42</v>
      </c>
      <c r="J5827" s="60">
        <v>35.99</v>
      </c>
      <c r="K5827" s="60">
        <f t="shared" si="169"/>
        <v>71.98</v>
      </c>
      <c r="L5827" s="60">
        <v>0</v>
      </c>
      <c r="M5827" s="55" t="s">
        <v>43</v>
      </c>
      <c r="N5827" s="60">
        <f t="shared" si="166"/>
        <v>71.98</v>
      </c>
      <c r="O5827" s="74">
        <v>46112</v>
      </c>
      <c r="P5827" s="133">
        <v>30531</v>
      </c>
      <c r="Q5827" s="75"/>
      <c r="R5827" t="str">
        <f t="shared" ref="R5827:R5890" si="171">IF(B5827="","",PROPER(TEXT(B5827,"mmm/aa")))</f>
        <v>Mar/26</v>
      </c>
      <c r="S5827" s="75"/>
      <c r="T5827" s="75"/>
      <c r="U5827" s="75"/>
      <c r="V5827" s="75"/>
      <c r="W5827" s="75"/>
      <c r="X5827" s="75"/>
      <c r="Y5827" s="75"/>
      <c r="Z5827" s="75"/>
      <c r="AA5827" s="75"/>
      <c r="AB5827" s="75"/>
      <c r="AC5827" s="75"/>
      <c r="AD5827" s="75"/>
      <c r="AE5827" s="75"/>
      <c r="AF5827" s="75"/>
      <c r="AG5827" s="75"/>
    </row>
    <row r="5828" spans="1:33" ht="15.75" customHeight="1">
      <c r="A5828" s="75"/>
      <c r="B5828" s="54">
        <v>46107</v>
      </c>
      <c r="C5828" s="55" t="s">
        <v>132</v>
      </c>
      <c r="D5828" s="55">
        <v>2026</v>
      </c>
      <c r="E5828" s="55">
        <v>10</v>
      </c>
      <c r="F5828" s="55" t="s">
        <v>1445</v>
      </c>
      <c r="G5828" s="55" t="s">
        <v>46</v>
      </c>
      <c r="H5828" s="55" t="s">
        <v>70</v>
      </c>
      <c r="I5828" s="55" t="s">
        <v>42</v>
      </c>
      <c r="J5828" s="60">
        <v>24.1</v>
      </c>
      <c r="K5828" s="60">
        <f t="shared" si="169"/>
        <v>241</v>
      </c>
      <c r="L5828" s="60">
        <v>0</v>
      </c>
      <c r="M5828" s="55" t="s">
        <v>51</v>
      </c>
      <c r="N5828" s="60">
        <f t="shared" si="166"/>
        <v>241</v>
      </c>
      <c r="O5828" s="74">
        <v>46121</v>
      </c>
      <c r="P5828" s="133">
        <v>50924</v>
      </c>
      <c r="Q5828" s="75"/>
      <c r="R5828" t="str">
        <f t="shared" si="171"/>
        <v>Mar/26</v>
      </c>
      <c r="S5828" s="75"/>
      <c r="T5828" s="75"/>
      <c r="U5828" s="75"/>
      <c r="V5828" s="75"/>
      <c r="W5828" s="75"/>
      <c r="X5828" s="75"/>
      <c r="Y5828" s="75"/>
      <c r="Z5828" s="75"/>
      <c r="AA5828" s="75"/>
      <c r="AB5828" s="75"/>
      <c r="AC5828" s="75"/>
      <c r="AD5828" s="75"/>
      <c r="AE5828" s="75"/>
      <c r="AF5828" s="75"/>
      <c r="AG5828" s="75"/>
    </row>
    <row r="5829" spans="1:33" ht="15.75" customHeight="1">
      <c r="A5829" s="75"/>
      <c r="B5829" s="54">
        <v>46107</v>
      </c>
      <c r="C5829" s="55" t="s">
        <v>132</v>
      </c>
      <c r="D5829" s="55">
        <v>2026</v>
      </c>
      <c r="E5829" s="55">
        <v>6</v>
      </c>
      <c r="F5829" s="55" t="s">
        <v>634</v>
      </c>
      <c r="G5829" s="55" t="s">
        <v>46</v>
      </c>
      <c r="H5829" s="55" t="s">
        <v>70</v>
      </c>
      <c r="I5829" s="55" t="s">
        <v>42</v>
      </c>
      <c r="J5829" s="60">
        <v>53.9</v>
      </c>
      <c r="K5829" s="60">
        <f t="shared" si="169"/>
        <v>323.39999999999998</v>
      </c>
      <c r="L5829" s="60">
        <v>0</v>
      </c>
      <c r="M5829" s="55" t="s">
        <v>51</v>
      </c>
      <c r="N5829" s="60">
        <f t="shared" si="166"/>
        <v>323.39999999999998</v>
      </c>
      <c r="O5829" s="74">
        <v>46121</v>
      </c>
      <c r="P5829" s="133">
        <v>50924</v>
      </c>
      <c r="Q5829" s="75"/>
      <c r="R5829" t="str">
        <f t="shared" si="171"/>
        <v>Mar/26</v>
      </c>
      <c r="S5829" s="75"/>
      <c r="T5829" s="75"/>
      <c r="U5829" s="75"/>
      <c r="V5829" s="75"/>
      <c r="W5829" s="75"/>
      <c r="X5829" s="75"/>
      <c r="Y5829" s="75"/>
      <c r="Z5829" s="75"/>
      <c r="AA5829" s="75"/>
      <c r="AB5829" s="75"/>
      <c r="AC5829" s="75"/>
      <c r="AD5829" s="75"/>
      <c r="AE5829" s="75"/>
      <c r="AF5829" s="75"/>
      <c r="AG5829" s="75"/>
    </row>
    <row r="5830" spans="1:33" ht="15.75" customHeight="1">
      <c r="A5830" s="75"/>
      <c r="B5830" s="54">
        <v>46108</v>
      </c>
      <c r="C5830" s="55" t="s">
        <v>132</v>
      </c>
      <c r="D5830" s="55">
        <v>2026</v>
      </c>
      <c r="E5830" s="55">
        <v>1</v>
      </c>
      <c r="F5830" s="55" t="s">
        <v>811</v>
      </c>
      <c r="G5830" s="55" t="s">
        <v>108</v>
      </c>
      <c r="H5830" s="55" t="s">
        <v>159</v>
      </c>
      <c r="I5830" s="55" t="s">
        <v>42</v>
      </c>
      <c r="J5830" s="60">
        <v>700</v>
      </c>
      <c r="K5830" s="60">
        <f t="shared" si="169"/>
        <v>700</v>
      </c>
      <c r="L5830" s="60">
        <v>0</v>
      </c>
      <c r="M5830" s="55" t="s">
        <v>43</v>
      </c>
      <c r="N5830" s="60">
        <f t="shared" si="166"/>
        <v>700</v>
      </c>
      <c r="O5830" s="74">
        <v>46108</v>
      </c>
      <c r="P5830" s="133">
        <v>0</v>
      </c>
      <c r="Q5830" s="75"/>
      <c r="R5830" t="str">
        <f t="shared" si="171"/>
        <v>Mar/26</v>
      </c>
      <c r="S5830" s="75"/>
      <c r="T5830" s="75"/>
      <c r="U5830" s="75"/>
      <c r="V5830" s="75"/>
      <c r="W5830" s="75"/>
      <c r="X5830" s="75"/>
      <c r="Y5830" s="75"/>
      <c r="Z5830" s="75"/>
      <c r="AA5830" s="75"/>
      <c r="AB5830" s="75"/>
      <c r="AC5830" s="75"/>
      <c r="AD5830" s="75"/>
      <c r="AE5830" s="75"/>
      <c r="AF5830" s="75"/>
      <c r="AG5830" s="75"/>
    </row>
    <row r="5831" spans="1:33" ht="15.75" customHeight="1">
      <c r="A5831" s="75"/>
      <c r="B5831" s="54">
        <v>46108</v>
      </c>
      <c r="C5831" s="55" t="s">
        <v>132</v>
      </c>
      <c r="D5831" s="55">
        <v>2026</v>
      </c>
      <c r="E5831" s="55">
        <v>12</v>
      </c>
      <c r="F5831" s="55" t="s">
        <v>81</v>
      </c>
      <c r="G5831" s="55" t="s">
        <v>77</v>
      </c>
      <c r="H5831" s="55" t="s">
        <v>78</v>
      </c>
      <c r="I5831" s="55" t="s">
        <v>42</v>
      </c>
      <c r="J5831" s="60">
        <v>525</v>
      </c>
      <c r="K5831" s="60">
        <f t="shared" si="169"/>
        <v>6300</v>
      </c>
      <c r="L5831" s="60">
        <v>0</v>
      </c>
      <c r="M5831" s="55" t="s">
        <v>43</v>
      </c>
      <c r="N5831" s="60">
        <f t="shared" si="166"/>
        <v>6300</v>
      </c>
      <c r="O5831" s="74">
        <v>46108</v>
      </c>
      <c r="P5831" s="133">
        <v>3416</v>
      </c>
      <c r="Q5831" s="75"/>
      <c r="R5831" t="str">
        <f t="shared" si="171"/>
        <v>Mar/26</v>
      </c>
      <c r="S5831" s="75"/>
      <c r="T5831" s="75"/>
      <c r="U5831" s="75"/>
      <c r="V5831" s="75"/>
      <c r="W5831" s="75"/>
      <c r="X5831" s="75"/>
      <c r="Y5831" s="75"/>
      <c r="Z5831" s="75"/>
      <c r="AA5831" s="75"/>
      <c r="AB5831" s="75"/>
      <c r="AC5831" s="75"/>
      <c r="AD5831" s="75"/>
      <c r="AE5831" s="75"/>
      <c r="AF5831" s="75"/>
      <c r="AG5831" s="75"/>
    </row>
    <row r="5832" spans="1:33" ht="15.75" customHeight="1">
      <c r="A5832" s="75"/>
      <c r="B5832" s="54">
        <v>46108</v>
      </c>
      <c r="C5832" s="55" t="s">
        <v>132</v>
      </c>
      <c r="D5832" s="55">
        <v>2026</v>
      </c>
      <c r="E5832" s="55">
        <v>2</v>
      </c>
      <c r="F5832" s="55" t="s">
        <v>75</v>
      </c>
      <c r="G5832" s="55" t="s">
        <v>77</v>
      </c>
      <c r="H5832" s="55" t="s">
        <v>78</v>
      </c>
      <c r="I5832" s="55" t="s">
        <v>42</v>
      </c>
      <c r="J5832" s="60">
        <v>450</v>
      </c>
      <c r="K5832" s="60">
        <f t="shared" si="169"/>
        <v>900</v>
      </c>
      <c r="L5832" s="60">
        <v>0</v>
      </c>
      <c r="M5832" s="55" t="s">
        <v>43</v>
      </c>
      <c r="N5832" s="60">
        <f t="shared" si="166"/>
        <v>900</v>
      </c>
      <c r="O5832" s="74">
        <v>46108</v>
      </c>
      <c r="P5832" s="133">
        <v>3416</v>
      </c>
      <c r="Q5832" s="75"/>
      <c r="R5832" t="str">
        <f t="shared" si="171"/>
        <v>Mar/26</v>
      </c>
      <c r="S5832" s="75"/>
      <c r="T5832" s="75"/>
      <c r="U5832" s="75"/>
      <c r="V5832" s="75"/>
      <c r="W5832" s="75"/>
      <c r="X5832" s="75"/>
      <c r="Y5832" s="75"/>
      <c r="Z5832" s="75"/>
      <c r="AA5832" s="75"/>
      <c r="AB5832" s="75"/>
      <c r="AC5832" s="75"/>
      <c r="AD5832" s="75"/>
      <c r="AE5832" s="75"/>
      <c r="AF5832" s="75"/>
      <c r="AG5832" s="75"/>
    </row>
    <row r="5833" spans="1:33" ht="15.75" customHeight="1">
      <c r="A5833" s="75"/>
      <c r="B5833" s="54">
        <v>46108</v>
      </c>
      <c r="C5833" s="55" t="s">
        <v>132</v>
      </c>
      <c r="D5833" s="55">
        <v>2026</v>
      </c>
      <c r="E5833" s="55">
        <v>4</v>
      </c>
      <c r="F5833" s="55" t="s">
        <v>337</v>
      </c>
      <c r="G5833" s="55" t="s">
        <v>40</v>
      </c>
      <c r="H5833" s="55" t="s">
        <v>91</v>
      </c>
      <c r="I5833" s="55" t="s">
        <v>42</v>
      </c>
      <c r="J5833" s="60">
        <v>130</v>
      </c>
      <c r="K5833" s="60">
        <f t="shared" si="169"/>
        <v>520</v>
      </c>
      <c r="L5833" s="60">
        <v>0</v>
      </c>
      <c r="M5833" s="55" t="s">
        <v>51</v>
      </c>
      <c r="N5833" s="60">
        <f t="shared" si="166"/>
        <v>520</v>
      </c>
      <c r="O5833" s="74">
        <v>46123</v>
      </c>
      <c r="P5833" s="133">
        <v>0</v>
      </c>
      <c r="Q5833" s="75"/>
      <c r="R5833" t="str">
        <f t="shared" si="171"/>
        <v>Mar/26</v>
      </c>
      <c r="S5833" s="75"/>
      <c r="T5833" s="75"/>
      <c r="U5833" s="75"/>
      <c r="V5833" s="75"/>
      <c r="W5833" s="75"/>
      <c r="X5833" s="75"/>
      <c r="Y5833" s="75"/>
      <c r="Z5833" s="75"/>
      <c r="AA5833" s="75"/>
      <c r="AB5833" s="75"/>
      <c r="AC5833" s="75"/>
      <c r="AD5833" s="75"/>
      <c r="AE5833" s="75"/>
      <c r="AF5833" s="75"/>
      <c r="AG5833" s="75"/>
    </row>
    <row r="5834" spans="1:33" ht="15.75" customHeight="1">
      <c r="A5834" s="75"/>
      <c r="B5834" s="54">
        <v>46108</v>
      </c>
      <c r="C5834" s="55" t="s">
        <v>132</v>
      </c>
      <c r="D5834" s="55">
        <v>2026</v>
      </c>
      <c r="E5834" s="55">
        <v>12</v>
      </c>
      <c r="F5834" s="55" t="s">
        <v>659</v>
      </c>
      <c r="G5834" s="55" t="s">
        <v>40</v>
      </c>
      <c r="H5834" s="55" t="s">
        <v>1446</v>
      </c>
      <c r="I5834" s="55" t="s">
        <v>42</v>
      </c>
      <c r="J5834" s="60">
        <v>10</v>
      </c>
      <c r="K5834" s="60">
        <f t="shared" si="169"/>
        <v>120</v>
      </c>
      <c r="L5834" s="60">
        <v>0</v>
      </c>
      <c r="M5834" s="55" t="s">
        <v>51</v>
      </c>
      <c r="N5834" s="60">
        <f t="shared" si="166"/>
        <v>120</v>
      </c>
      <c r="O5834" s="74">
        <v>46132</v>
      </c>
      <c r="P5834" s="133">
        <v>0</v>
      </c>
      <c r="Q5834" s="75"/>
      <c r="R5834" t="str">
        <f t="shared" si="171"/>
        <v>Mar/26</v>
      </c>
      <c r="S5834" s="75"/>
      <c r="T5834" s="75"/>
      <c r="U5834" s="75"/>
      <c r="V5834" s="75"/>
      <c r="W5834" s="75"/>
      <c r="X5834" s="75"/>
      <c r="Y5834" s="75"/>
      <c r="Z5834" s="75"/>
      <c r="AA5834" s="75"/>
      <c r="AB5834" s="75"/>
      <c r="AC5834" s="75"/>
      <c r="AD5834" s="75"/>
      <c r="AE5834" s="75"/>
      <c r="AF5834" s="75"/>
      <c r="AG5834" s="75"/>
    </row>
    <row r="5835" spans="1:33" ht="15.75" customHeight="1">
      <c r="A5835" s="75"/>
      <c r="B5835" s="54">
        <v>46108</v>
      </c>
      <c r="C5835" s="55" t="s">
        <v>132</v>
      </c>
      <c r="D5835" s="55">
        <v>2026</v>
      </c>
      <c r="E5835" s="55">
        <v>6</v>
      </c>
      <c r="F5835" s="55" t="s">
        <v>64</v>
      </c>
      <c r="G5835" s="55" t="s">
        <v>46</v>
      </c>
      <c r="H5835" s="55" t="s">
        <v>65</v>
      </c>
      <c r="I5835" s="55" t="s">
        <v>42</v>
      </c>
      <c r="J5835" s="60">
        <v>32.99</v>
      </c>
      <c r="K5835" s="60">
        <f t="shared" si="169"/>
        <v>197.94</v>
      </c>
      <c r="L5835" s="60">
        <v>0</v>
      </c>
      <c r="M5835" s="55" t="s">
        <v>43</v>
      </c>
      <c r="N5835" s="60">
        <f t="shared" si="166"/>
        <v>197.94</v>
      </c>
      <c r="O5835" s="74">
        <v>46112</v>
      </c>
      <c r="P5835" s="133">
        <v>30573</v>
      </c>
      <c r="Q5835" s="75"/>
      <c r="R5835" t="str">
        <f t="shared" si="171"/>
        <v>Mar/26</v>
      </c>
      <c r="S5835" s="75"/>
      <c r="T5835" s="75"/>
      <c r="U5835" s="75"/>
      <c r="V5835" s="75"/>
      <c r="W5835" s="75"/>
      <c r="X5835" s="75"/>
      <c r="Y5835" s="75"/>
      <c r="Z5835" s="75"/>
      <c r="AA5835" s="75"/>
      <c r="AB5835" s="75"/>
      <c r="AC5835" s="75"/>
      <c r="AD5835" s="75"/>
      <c r="AE5835" s="75"/>
      <c r="AF5835" s="75"/>
      <c r="AG5835" s="75"/>
    </row>
    <row r="5836" spans="1:33" ht="15.75" customHeight="1">
      <c r="A5836" s="75"/>
      <c r="B5836" s="54">
        <v>46108</v>
      </c>
      <c r="C5836" s="55" t="s">
        <v>132</v>
      </c>
      <c r="D5836" s="55">
        <v>2026</v>
      </c>
      <c r="E5836" s="55">
        <v>2</v>
      </c>
      <c r="F5836" s="55" t="s">
        <v>66</v>
      </c>
      <c r="G5836" s="55" t="s">
        <v>46</v>
      </c>
      <c r="H5836" s="55" t="s">
        <v>65</v>
      </c>
      <c r="I5836" s="55" t="s">
        <v>42</v>
      </c>
      <c r="J5836" s="60">
        <v>27.99</v>
      </c>
      <c r="K5836" s="60">
        <f t="shared" si="169"/>
        <v>55.98</v>
      </c>
      <c r="L5836" s="60">
        <v>0</v>
      </c>
      <c r="M5836" s="55" t="s">
        <v>43</v>
      </c>
      <c r="N5836" s="60">
        <f t="shared" si="166"/>
        <v>55.98</v>
      </c>
      <c r="O5836" s="74">
        <v>46112</v>
      </c>
      <c r="P5836" s="133">
        <v>30573</v>
      </c>
      <c r="Q5836" s="75"/>
      <c r="R5836" t="str">
        <f t="shared" si="171"/>
        <v>Mar/26</v>
      </c>
      <c r="S5836" s="75"/>
      <c r="T5836" s="75"/>
      <c r="U5836" s="75"/>
      <c r="V5836" s="75"/>
      <c r="W5836" s="75"/>
      <c r="X5836" s="75"/>
      <c r="Y5836" s="75"/>
      <c r="Z5836" s="75"/>
      <c r="AA5836" s="75"/>
      <c r="AB5836" s="75"/>
      <c r="AC5836" s="75"/>
      <c r="AD5836" s="75"/>
      <c r="AE5836" s="75"/>
      <c r="AF5836" s="75"/>
      <c r="AG5836" s="75"/>
    </row>
    <row r="5837" spans="1:33" ht="15.75" customHeight="1">
      <c r="A5837" s="75"/>
      <c r="B5837" s="54">
        <v>46108</v>
      </c>
      <c r="C5837" s="55" t="s">
        <v>132</v>
      </c>
      <c r="D5837" s="55">
        <v>2026</v>
      </c>
      <c r="E5837" s="55">
        <v>1.5</v>
      </c>
      <c r="F5837" s="55" t="s">
        <v>1201</v>
      </c>
      <c r="G5837" s="55" t="s">
        <v>46</v>
      </c>
      <c r="H5837" s="55" t="s">
        <v>65</v>
      </c>
      <c r="I5837" s="55" t="s">
        <v>42</v>
      </c>
      <c r="J5837" s="60">
        <v>29.99</v>
      </c>
      <c r="K5837" s="60">
        <f t="shared" si="169"/>
        <v>44.984999999999999</v>
      </c>
      <c r="L5837" s="60">
        <v>0</v>
      </c>
      <c r="M5837" s="55" t="s">
        <v>43</v>
      </c>
      <c r="N5837" s="60">
        <f t="shared" ref="N5837:N6091" si="172">K5837+L5837</f>
        <v>44.984999999999999</v>
      </c>
      <c r="O5837" s="74">
        <v>46112</v>
      </c>
      <c r="P5837" s="133">
        <v>30573</v>
      </c>
      <c r="Q5837" s="75"/>
      <c r="R5837" t="str">
        <f t="shared" si="171"/>
        <v>Mar/26</v>
      </c>
      <c r="S5837" s="75"/>
      <c r="T5837" s="75"/>
      <c r="U5837" s="75"/>
      <c r="V5837" s="75"/>
      <c r="W5837" s="75"/>
      <c r="X5837" s="75"/>
      <c r="Y5837" s="75"/>
      <c r="Z5837" s="75"/>
      <c r="AA5837" s="75"/>
      <c r="AB5837" s="75"/>
      <c r="AC5837" s="75"/>
      <c r="AD5837" s="75"/>
      <c r="AE5837" s="75"/>
      <c r="AF5837" s="75"/>
      <c r="AG5837" s="75"/>
    </row>
    <row r="5838" spans="1:33" ht="15.75" customHeight="1">
      <c r="A5838" s="75"/>
      <c r="B5838" s="54">
        <v>46108</v>
      </c>
      <c r="C5838" s="55" t="s">
        <v>132</v>
      </c>
      <c r="D5838" s="55">
        <v>2026</v>
      </c>
      <c r="E5838" s="55">
        <v>1.5</v>
      </c>
      <c r="F5838" s="55" t="s">
        <v>1036</v>
      </c>
      <c r="G5838" s="55" t="s">
        <v>46</v>
      </c>
      <c r="H5838" s="55" t="s">
        <v>65</v>
      </c>
      <c r="I5838" s="55" t="s">
        <v>42</v>
      </c>
      <c r="J5838" s="60">
        <v>35.99</v>
      </c>
      <c r="K5838" s="60">
        <f t="shared" si="169"/>
        <v>53.984999999999999</v>
      </c>
      <c r="L5838" s="60">
        <v>0</v>
      </c>
      <c r="M5838" s="55" t="s">
        <v>43</v>
      </c>
      <c r="N5838" s="60">
        <f t="shared" si="172"/>
        <v>53.984999999999999</v>
      </c>
      <c r="O5838" s="74">
        <v>46112</v>
      </c>
      <c r="P5838" s="133">
        <v>30573</v>
      </c>
      <c r="Q5838" s="75"/>
      <c r="R5838" t="str">
        <f t="shared" si="171"/>
        <v>Mar/26</v>
      </c>
      <c r="S5838" s="75"/>
      <c r="T5838" s="75"/>
      <c r="U5838" s="75"/>
      <c r="V5838" s="75"/>
      <c r="W5838" s="75"/>
      <c r="X5838" s="75"/>
      <c r="Y5838" s="75"/>
      <c r="Z5838" s="75"/>
      <c r="AA5838" s="75"/>
      <c r="AB5838" s="75"/>
      <c r="AC5838" s="75"/>
      <c r="AD5838" s="75"/>
      <c r="AE5838" s="75"/>
      <c r="AF5838" s="75"/>
      <c r="AG5838" s="75"/>
    </row>
    <row r="5839" spans="1:33" ht="15.75" customHeight="1">
      <c r="A5839" s="75"/>
      <c r="B5839" s="54">
        <v>46109</v>
      </c>
      <c r="C5839" s="55" t="s">
        <v>132</v>
      </c>
      <c r="D5839" s="55">
        <v>2026</v>
      </c>
      <c r="E5839" s="55">
        <v>2</v>
      </c>
      <c r="F5839" s="55" t="s">
        <v>1340</v>
      </c>
      <c r="G5839" s="55" t="s">
        <v>40</v>
      </c>
      <c r="H5839" s="55" t="s">
        <v>1337</v>
      </c>
      <c r="I5839" s="55" t="s">
        <v>42</v>
      </c>
      <c r="J5839" s="60">
        <v>100</v>
      </c>
      <c r="K5839" s="60">
        <f t="shared" si="169"/>
        <v>200</v>
      </c>
      <c r="L5839" s="60">
        <v>0</v>
      </c>
      <c r="M5839" s="55" t="s">
        <v>43</v>
      </c>
      <c r="N5839" s="60">
        <f t="shared" si="172"/>
        <v>200</v>
      </c>
      <c r="O5839" s="74">
        <v>46112</v>
      </c>
      <c r="P5839" s="133">
        <v>31744</v>
      </c>
      <c r="Q5839" s="75"/>
      <c r="R5839" t="str">
        <f t="shared" si="171"/>
        <v>Mar/26</v>
      </c>
      <c r="S5839" s="75"/>
      <c r="T5839" s="75"/>
      <c r="U5839" s="75"/>
      <c r="V5839" s="75"/>
      <c r="W5839" s="75"/>
      <c r="X5839" s="75"/>
      <c r="Y5839" s="75"/>
      <c r="Z5839" s="75"/>
      <c r="AA5839" s="75"/>
      <c r="AB5839" s="75"/>
      <c r="AC5839" s="75"/>
      <c r="AD5839" s="75"/>
      <c r="AE5839" s="75"/>
      <c r="AF5839" s="75"/>
      <c r="AG5839" s="75"/>
    </row>
    <row r="5840" spans="1:33" ht="15.75" customHeight="1">
      <c r="A5840" s="75"/>
      <c r="B5840" s="54">
        <v>46109</v>
      </c>
      <c r="C5840" s="55" t="s">
        <v>132</v>
      </c>
      <c r="D5840" s="55">
        <v>2026</v>
      </c>
      <c r="E5840" s="55">
        <v>8</v>
      </c>
      <c r="F5840" s="55" t="s">
        <v>486</v>
      </c>
      <c r="G5840" s="55" t="s">
        <v>46</v>
      </c>
      <c r="H5840" s="55" t="s">
        <v>1337</v>
      </c>
      <c r="I5840" s="55" t="s">
        <v>42</v>
      </c>
      <c r="J5840" s="60">
        <v>2.5</v>
      </c>
      <c r="K5840" s="60">
        <f t="shared" si="169"/>
        <v>20</v>
      </c>
      <c r="L5840" s="60">
        <v>0</v>
      </c>
      <c r="M5840" s="55" t="s">
        <v>43</v>
      </c>
      <c r="N5840" s="60">
        <f t="shared" si="172"/>
        <v>20</v>
      </c>
      <c r="O5840" s="74">
        <v>46113</v>
      </c>
      <c r="P5840" s="133">
        <v>31744</v>
      </c>
      <c r="Q5840" s="75"/>
      <c r="R5840" t="str">
        <f t="shared" si="171"/>
        <v>Mar/26</v>
      </c>
      <c r="S5840" s="75"/>
      <c r="T5840" s="75"/>
      <c r="U5840" s="75"/>
      <c r="V5840" s="75"/>
      <c r="W5840" s="75"/>
      <c r="X5840" s="75"/>
      <c r="Y5840" s="75"/>
      <c r="Z5840" s="75"/>
      <c r="AA5840" s="75"/>
      <c r="AB5840" s="75"/>
      <c r="AC5840" s="75"/>
      <c r="AD5840" s="75"/>
      <c r="AE5840" s="75"/>
      <c r="AF5840" s="75"/>
      <c r="AG5840" s="75"/>
    </row>
    <row r="5841" spans="1:33" ht="15.75" customHeight="1">
      <c r="A5841" s="75"/>
      <c r="B5841" s="54">
        <v>46109</v>
      </c>
      <c r="C5841" s="55" t="s">
        <v>132</v>
      </c>
      <c r="D5841" s="55">
        <v>2026</v>
      </c>
      <c r="E5841" s="55">
        <v>8</v>
      </c>
      <c r="F5841" s="55" t="s">
        <v>836</v>
      </c>
      <c r="G5841" s="55" t="s">
        <v>46</v>
      </c>
      <c r="H5841" s="55" t="s">
        <v>1337</v>
      </c>
      <c r="I5841" s="55" t="s">
        <v>42</v>
      </c>
      <c r="J5841" s="60">
        <v>0.8</v>
      </c>
      <c r="K5841" s="60">
        <f t="shared" si="169"/>
        <v>6.4</v>
      </c>
      <c r="L5841" s="60">
        <v>0</v>
      </c>
      <c r="M5841" s="55" t="s">
        <v>43</v>
      </c>
      <c r="N5841" s="60">
        <f t="shared" si="172"/>
        <v>6.4</v>
      </c>
      <c r="O5841" s="74">
        <v>46114</v>
      </c>
      <c r="P5841" s="133">
        <v>31744</v>
      </c>
      <c r="Q5841" s="75"/>
      <c r="R5841" t="str">
        <f t="shared" si="171"/>
        <v>Mar/26</v>
      </c>
      <c r="S5841" s="75"/>
      <c r="T5841" s="75"/>
      <c r="U5841" s="75"/>
      <c r="V5841" s="75"/>
      <c r="W5841" s="75"/>
      <c r="X5841" s="75"/>
      <c r="Y5841" s="75"/>
      <c r="Z5841" s="75"/>
      <c r="AA5841" s="75"/>
      <c r="AB5841" s="75"/>
      <c r="AC5841" s="75"/>
      <c r="AD5841" s="75"/>
      <c r="AE5841" s="75"/>
      <c r="AF5841" s="75"/>
      <c r="AG5841" s="75"/>
    </row>
    <row r="5842" spans="1:33" ht="15.75" customHeight="1">
      <c r="A5842" s="75"/>
      <c r="B5842" s="54">
        <v>46109</v>
      </c>
      <c r="C5842" s="55" t="s">
        <v>132</v>
      </c>
      <c r="D5842" s="55">
        <v>2026</v>
      </c>
      <c r="E5842" s="55">
        <v>1</v>
      </c>
      <c r="F5842" s="55" t="s">
        <v>1267</v>
      </c>
      <c r="G5842" s="55" t="s">
        <v>46</v>
      </c>
      <c r="H5842" s="55" t="s">
        <v>1337</v>
      </c>
      <c r="I5842" s="55" t="s">
        <v>42</v>
      </c>
      <c r="J5842" s="60">
        <v>7</v>
      </c>
      <c r="K5842" s="60">
        <f t="shared" si="169"/>
        <v>7</v>
      </c>
      <c r="L5842" s="60">
        <v>0</v>
      </c>
      <c r="M5842" s="55" t="s">
        <v>43</v>
      </c>
      <c r="N5842" s="60">
        <f t="shared" si="172"/>
        <v>7</v>
      </c>
      <c r="O5842" s="74">
        <v>46115</v>
      </c>
      <c r="P5842" s="133">
        <v>31744</v>
      </c>
      <c r="Q5842" s="75"/>
      <c r="R5842" t="str">
        <f t="shared" si="171"/>
        <v>Mar/26</v>
      </c>
      <c r="S5842" s="75"/>
      <c r="T5842" s="75"/>
      <c r="U5842" s="75"/>
      <c r="V5842" s="75"/>
      <c r="W5842" s="75"/>
      <c r="X5842" s="75"/>
      <c r="Y5842" s="75"/>
      <c r="Z5842" s="75"/>
      <c r="AA5842" s="75"/>
      <c r="AB5842" s="75"/>
      <c r="AC5842" s="75"/>
      <c r="AD5842" s="75"/>
      <c r="AE5842" s="75"/>
      <c r="AF5842" s="75"/>
      <c r="AG5842" s="75"/>
    </row>
    <row r="5843" spans="1:33" ht="15.75" customHeight="1">
      <c r="A5843" s="75"/>
      <c r="B5843" s="54">
        <v>46109</v>
      </c>
      <c r="C5843" s="55" t="s">
        <v>132</v>
      </c>
      <c r="D5843" s="55">
        <v>2026</v>
      </c>
      <c r="E5843" s="55">
        <v>10</v>
      </c>
      <c r="F5843" s="55" t="s">
        <v>64</v>
      </c>
      <c r="G5843" s="55" t="s">
        <v>46</v>
      </c>
      <c r="H5843" s="55" t="s">
        <v>65</v>
      </c>
      <c r="I5843" s="55" t="s">
        <v>42</v>
      </c>
      <c r="J5843" s="60">
        <v>32.99</v>
      </c>
      <c r="K5843" s="60">
        <f t="shared" si="169"/>
        <v>329.90000000000003</v>
      </c>
      <c r="L5843" s="60">
        <v>0</v>
      </c>
      <c r="M5843" s="55" t="s">
        <v>43</v>
      </c>
      <c r="N5843" s="60">
        <f t="shared" si="172"/>
        <v>329.90000000000003</v>
      </c>
      <c r="O5843" s="74">
        <v>46112</v>
      </c>
      <c r="P5843" s="133">
        <v>30596</v>
      </c>
      <c r="Q5843" s="75"/>
      <c r="R5843" t="str">
        <f t="shared" si="171"/>
        <v>Mar/26</v>
      </c>
      <c r="S5843" s="75"/>
      <c r="T5843" s="75"/>
      <c r="U5843" s="75"/>
      <c r="V5843" s="75"/>
      <c r="W5843" s="75"/>
      <c r="X5843" s="75"/>
      <c r="Y5843" s="75"/>
      <c r="Z5843" s="75"/>
      <c r="AA5843" s="75"/>
      <c r="AB5843" s="75"/>
      <c r="AC5843" s="75"/>
      <c r="AD5843" s="75"/>
      <c r="AE5843" s="75"/>
      <c r="AF5843" s="75"/>
      <c r="AG5843" s="75"/>
    </row>
    <row r="5844" spans="1:33" ht="15.75" customHeight="1">
      <c r="A5844" s="75"/>
      <c r="B5844" s="54">
        <v>46109</v>
      </c>
      <c r="C5844" s="55" t="s">
        <v>132</v>
      </c>
      <c r="D5844" s="55">
        <v>2026</v>
      </c>
      <c r="E5844" s="55">
        <v>3</v>
      </c>
      <c r="F5844" s="55" t="s">
        <v>66</v>
      </c>
      <c r="G5844" s="55" t="s">
        <v>46</v>
      </c>
      <c r="H5844" s="55" t="s">
        <v>65</v>
      </c>
      <c r="I5844" s="55" t="s">
        <v>42</v>
      </c>
      <c r="J5844" s="60">
        <v>27.99</v>
      </c>
      <c r="K5844" s="60">
        <f t="shared" si="169"/>
        <v>83.97</v>
      </c>
      <c r="L5844" s="60">
        <v>0</v>
      </c>
      <c r="M5844" s="55" t="s">
        <v>43</v>
      </c>
      <c r="N5844" s="60">
        <f t="shared" si="172"/>
        <v>83.97</v>
      </c>
      <c r="O5844" s="74">
        <v>46112</v>
      </c>
      <c r="P5844" s="133">
        <v>30596</v>
      </c>
      <c r="Q5844" s="75"/>
      <c r="R5844" t="str">
        <f t="shared" si="171"/>
        <v>Mar/26</v>
      </c>
      <c r="S5844" s="75"/>
      <c r="T5844" s="75"/>
      <c r="U5844" s="75"/>
      <c r="V5844" s="75"/>
      <c r="W5844" s="75"/>
      <c r="X5844" s="75"/>
      <c r="Y5844" s="75"/>
      <c r="Z5844" s="75"/>
      <c r="AA5844" s="75"/>
      <c r="AB5844" s="75"/>
      <c r="AC5844" s="75"/>
      <c r="AD5844" s="75"/>
      <c r="AE5844" s="75"/>
      <c r="AF5844" s="75"/>
      <c r="AG5844" s="75"/>
    </row>
    <row r="5845" spans="1:33" ht="15.75" customHeight="1">
      <c r="A5845" s="75"/>
      <c r="B5845" s="54">
        <v>46109</v>
      </c>
      <c r="C5845" s="55" t="s">
        <v>132</v>
      </c>
      <c r="D5845" s="55">
        <v>2026</v>
      </c>
      <c r="E5845" s="55">
        <v>3</v>
      </c>
      <c r="F5845" s="55" t="s">
        <v>1201</v>
      </c>
      <c r="G5845" s="55" t="s">
        <v>46</v>
      </c>
      <c r="H5845" s="55" t="s">
        <v>65</v>
      </c>
      <c r="I5845" s="55" t="s">
        <v>42</v>
      </c>
      <c r="J5845" s="60">
        <v>29.99</v>
      </c>
      <c r="K5845" s="60">
        <f t="shared" si="169"/>
        <v>89.97</v>
      </c>
      <c r="L5845" s="60">
        <v>0</v>
      </c>
      <c r="M5845" s="55" t="s">
        <v>43</v>
      </c>
      <c r="N5845" s="60">
        <f t="shared" si="172"/>
        <v>89.97</v>
      </c>
      <c r="O5845" s="74">
        <v>46112</v>
      </c>
      <c r="P5845" s="133">
        <v>30596</v>
      </c>
      <c r="Q5845" s="75"/>
      <c r="R5845" t="str">
        <f t="shared" si="171"/>
        <v>Mar/26</v>
      </c>
      <c r="S5845" s="75"/>
      <c r="T5845" s="75"/>
      <c r="U5845" s="75"/>
      <c r="V5845" s="75"/>
      <c r="W5845" s="75"/>
      <c r="X5845" s="75"/>
      <c r="Y5845" s="75"/>
      <c r="Z5845" s="75"/>
      <c r="AA5845" s="75"/>
      <c r="AB5845" s="75"/>
      <c r="AC5845" s="75"/>
      <c r="AD5845" s="75"/>
      <c r="AE5845" s="75"/>
      <c r="AF5845" s="75"/>
      <c r="AG5845" s="75"/>
    </row>
    <row r="5846" spans="1:33" ht="15.75" customHeight="1">
      <c r="A5846" s="75"/>
      <c r="B5846" s="54">
        <v>46109</v>
      </c>
      <c r="C5846" s="55" t="s">
        <v>132</v>
      </c>
      <c r="D5846" s="55">
        <v>2026</v>
      </c>
      <c r="E5846" s="55">
        <v>3</v>
      </c>
      <c r="F5846" s="55" t="s">
        <v>1036</v>
      </c>
      <c r="G5846" s="55" t="s">
        <v>46</v>
      </c>
      <c r="H5846" s="55" t="s">
        <v>65</v>
      </c>
      <c r="I5846" s="55" t="s">
        <v>42</v>
      </c>
      <c r="J5846" s="60">
        <v>35.99</v>
      </c>
      <c r="K5846" s="60">
        <f t="shared" si="169"/>
        <v>107.97</v>
      </c>
      <c r="L5846" s="60">
        <v>0</v>
      </c>
      <c r="M5846" s="55" t="s">
        <v>43</v>
      </c>
      <c r="N5846" s="60">
        <f t="shared" si="172"/>
        <v>107.97</v>
      </c>
      <c r="O5846" s="74">
        <v>46112</v>
      </c>
      <c r="P5846" s="133">
        <v>30596</v>
      </c>
      <c r="Q5846" s="75"/>
      <c r="R5846" t="str">
        <f t="shared" si="171"/>
        <v>Mar/26</v>
      </c>
      <c r="S5846" s="75"/>
      <c r="T5846" s="75"/>
      <c r="U5846" s="75"/>
      <c r="V5846" s="75"/>
      <c r="W5846" s="75"/>
      <c r="X5846" s="75"/>
      <c r="Y5846" s="75"/>
      <c r="Z5846" s="75"/>
      <c r="AA5846" s="75"/>
      <c r="AB5846" s="75"/>
      <c r="AC5846" s="75"/>
      <c r="AD5846" s="75"/>
      <c r="AE5846" s="75"/>
      <c r="AF5846" s="75"/>
      <c r="AG5846" s="75"/>
    </row>
    <row r="5847" spans="1:33" ht="15.75" customHeight="1">
      <c r="A5847" s="75"/>
      <c r="B5847" s="54">
        <v>46111</v>
      </c>
      <c r="C5847" s="55" t="s">
        <v>132</v>
      </c>
      <c r="D5847" s="55">
        <v>2026</v>
      </c>
      <c r="E5847" s="55">
        <v>1</v>
      </c>
      <c r="F5847" s="55" t="s">
        <v>39</v>
      </c>
      <c r="G5847" s="55" t="s">
        <v>40</v>
      </c>
      <c r="H5847" s="55" t="s">
        <v>1328</v>
      </c>
      <c r="I5847" s="55" t="s">
        <v>42</v>
      </c>
      <c r="J5847" s="60">
        <v>304</v>
      </c>
      <c r="K5847" s="60">
        <f t="shared" si="169"/>
        <v>304</v>
      </c>
      <c r="L5847" s="60">
        <v>0</v>
      </c>
      <c r="M5847" s="55" t="s">
        <v>43</v>
      </c>
      <c r="N5847" s="60">
        <f t="shared" si="172"/>
        <v>304</v>
      </c>
      <c r="O5847" s="74">
        <v>46111</v>
      </c>
      <c r="P5847" s="133">
        <v>0</v>
      </c>
      <c r="Q5847" s="75"/>
      <c r="R5847" t="str">
        <f t="shared" si="171"/>
        <v>Mar/26</v>
      </c>
      <c r="S5847" s="75"/>
      <c r="T5847" s="75"/>
      <c r="U5847" s="75"/>
      <c r="V5847" s="75"/>
      <c r="W5847" s="75"/>
      <c r="X5847" s="75"/>
      <c r="Y5847" s="75"/>
      <c r="Z5847" s="75"/>
      <c r="AA5847" s="75"/>
      <c r="AB5847" s="75"/>
      <c r="AC5847" s="75"/>
      <c r="AD5847" s="75"/>
      <c r="AE5847" s="75"/>
      <c r="AF5847" s="75"/>
      <c r="AG5847" s="75"/>
    </row>
    <row r="5848" spans="1:33" ht="15.75" customHeight="1">
      <c r="A5848" s="75"/>
      <c r="B5848" s="54">
        <v>46111</v>
      </c>
      <c r="C5848" s="55" t="s">
        <v>132</v>
      </c>
      <c r="D5848" s="55">
        <v>2026</v>
      </c>
      <c r="E5848" s="55">
        <v>1</v>
      </c>
      <c r="F5848" s="55" t="s">
        <v>1447</v>
      </c>
      <c r="G5848" s="55" t="s">
        <v>61</v>
      </c>
      <c r="H5848" s="55" t="s">
        <v>342</v>
      </c>
      <c r="I5848" s="55" t="s">
        <v>42</v>
      </c>
      <c r="J5848" s="60">
        <v>800</v>
      </c>
      <c r="K5848" s="60">
        <f t="shared" si="169"/>
        <v>800</v>
      </c>
      <c r="L5848" s="60">
        <v>0</v>
      </c>
      <c r="M5848" s="55" t="s">
        <v>43</v>
      </c>
      <c r="N5848" s="60">
        <f t="shared" si="172"/>
        <v>800</v>
      </c>
      <c r="O5848" s="74">
        <v>46142</v>
      </c>
      <c r="P5848" s="133">
        <v>0</v>
      </c>
      <c r="Q5848" s="75"/>
      <c r="R5848" t="str">
        <f t="shared" si="171"/>
        <v>Mar/26</v>
      </c>
      <c r="S5848" s="75"/>
      <c r="T5848" s="75"/>
      <c r="U5848" s="75"/>
      <c r="V5848" s="75"/>
      <c r="W5848" s="75"/>
      <c r="X5848" s="75"/>
      <c r="Y5848" s="75"/>
      <c r="Z5848" s="75"/>
      <c r="AA5848" s="75"/>
      <c r="AB5848" s="75"/>
      <c r="AC5848" s="75"/>
      <c r="AD5848" s="75"/>
      <c r="AE5848" s="75"/>
      <c r="AF5848" s="75"/>
      <c r="AG5848" s="75"/>
    </row>
    <row r="5849" spans="1:33" ht="15.75" customHeight="1">
      <c r="A5849" s="75"/>
      <c r="B5849" s="54">
        <v>46113</v>
      </c>
      <c r="C5849" s="55" t="s">
        <v>187</v>
      </c>
      <c r="D5849" s="55">
        <v>2026</v>
      </c>
      <c r="E5849" s="56">
        <v>1</v>
      </c>
      <c r="F5849" s="51" t="s">
        <v>274</v>
      </c>
      <c r="G5849" s="45" t="s">
        <v>57</v>
      </c>
      <c r="H5849" s="51" t="s">
        <v>274</v>
      </c>
      <c r="I5849" s="46" t="s">
        <v>74</v>
      </c>
      <c r="J5849" s="66">
        <v>168.99</v>
      </c>
      <c r="K5849" s="60">
        <f t="shared" si="169"/>
        <v>168.99</v>
      </c>
      <c r="L5849" s="60">
        <v>0</v>
      </c>
      <c r="M5849" s="55"/>
      <c r="N5849" s="60">
        <f t="shared" si="172"/>
        <v>168.99</v>
      </c>
      <c r="O5849" s="74"/>
      <c r="P5849" s="133"/>
      <c r="Q5849" s="75"/>
      <c r="R5849" t="str">
        <f t="shared" si="171"/>
        <v>Abr/26</v>
      </c>
      <c r="S5849" s="75"/>
      <c r="T5849" s="75"/>
      <c r="U5849" s="75"/>
      <c r="V5849" s="75"/>
      <c r="W5849" s="75"/>
      <c r="X5849" s="75"/>
      <c r="Y5849" s="75"/>
      <c r="Z5849" s="75"/>
      <c r="AA5849" s="75"/>
      <c r="AB5849" s="75"/>
      <c r="AC5849" s="75"/>
      <c r="AD5849" s="75"/>
      <c r="AE5849" s="75"/>
      <c r="AF5849" s="75"/>
      <c r="AG5849" s="75"/>
    </row>
    <row r="5850" spans="1:33" ht="15.75" customHeight="1">
      <c r="A5850" s="75"/>
      <c r="B5850" s="54">
        <v>46113</v>
      </c>
      <c r="C5850" s="55" t="s">
        <v>187</v>
      </c>
      <c r="D5850" s="55">
        <v>2026</v>
      </c>
      <c r="E5850" s="56">
        <v>1</v>
      </c>
      <c r="F5850" s="51" t="s">
        <v>707</v>
      </c>
      <c r="G5850" s="45" t="s">
        <v>107</v>
      </c>
      <c r="H5850" s="51" t="s">
        <v>212</v>
      </c>
      <c r="I5850" s="46" t="s">
        <v>74</v>
      </c>
      <c r="J5850" s="66">
        <v>10800</v>
      </c>
      <c r="K5850" s="60">
        <f t="shared" si="169"/>
        <v>10800</v>
      </c>
      <c r="L5850" s="60">
        <v>0</v>
      </c>
      <c r="M5850" s="55"/>
      <c r="N5850" s="60">
        <f t="shared" si="172"/>
        <v>10800</v>
      </c>
      <c r="O5850" s="74"/>
      <c r="P5850" s="133"/>
      <c r="Q5850" s="75"/>
      <c r="R5850" t="str">
        <f t="shared" si="171"/>
        <v>Abr/26</v>
      </c>
      <c r="S5850" s="75"/>
      <c r="T5850" s="75"/>
      <c r="U5850" s="75"/>
      <c r="V5850" s="75"/>
      <c r="W5850" s="75"/>
      <c r="X5850" s="75"/>
      <c r="Y5850" s="75"/>
      <c r="Z5850" s="75"/>
      <c r="AA5850" s="75"/>
      <c r="AB5850" s="75"/>
      <c r="AC5850" s="75"/>
      <c r="AD5850" s="75"/>
      <c r="AE5850" s="75"/>
      <c r="AF5850" s="75"/>
      <c r="AG5850" s="75"/>
    </row>
    <row r="5851" spans="1:33" ht="15.75" customHeight="1">
      <c r="A5851" s="75"/>
      <c r="B5851" s="54">
        <v>46113</v>
      </c>
      <c r="C5851" s="55" t="s">
        <v>187</v>
      </c>
      <c r="D5851" s="55">
        <v>2026</v>
      </c>
      <c r="E5851" s="56">
        <v>1</v>
      </c>
      <c r="F5851" s="51" t="s">
        <v>277</v>
      </c>
      <c r="G5851" s="45" t="s">
        <v>105</v>
      </c>
      <c r="H5851" s="45" t="s">
        <v>278</v>
      </c>
      <c r="I5851" s="46" t="s">
        <v>74</v>
      </c>
      <c r="J5851" s="47">
        <v>10000</v>
      </c>
      <c r="K5851" s="60">
        <f t="shared" si="169"/>
        <v>10000</v>
      </c>
      <c r="L5851" s="60">
        <v>0</v>
      </c>
      <c r="M5851" s="55"/>
      <c r="N5851" s="60">
        <f t="shared" si="172"/>
        <v>10000</v>
      </c>
      <c r="O5851" s="74"/>
      <c r="P5851" s="133"/>
      <c r="Q5851" s="75"/>
      <c r="R5851" t="str">
        <f t="shared" si="171"/>
        <v>Abr/26</v>
      </c>
      <c r="S5851" s="75"/>
      <c r="T5851" s="75"/>
      <c r="U5851" s="75"/>
      <c r="V5851" s="75"/>
      <c r="W5851" s="75"/>
      <c r="X5851" s="75"/>
      <c r="Y5851" s="75"/>
      <c r="Z5851" s="75"/>
      <c r="AA5851" s="75"/>
      <c r="AB5851" s="75"/>
      <c r="AC5851" s="75"/>
      <c r="AD5851" s="75"/>
      <c r="AE5851" s="75"/>
      <c r="AF5851" s="75"/>
      <c r="AG5851" s="75"/>
    </row>
    <row r="5852" spans="1:33" ht="15.75" customHeight="1">
      <c r="A5852" s="75"/>
      <c r="B5852" s="54">
        <v>46113</v>
      </c>
      <c r="C5852" s="55" t="s">
        <v>187</v>
      </c>
      <c r="D5852" s="55">
        <v>2026</v>
      </c>
      <c r="E5852" s="56">
        <v>1</v>
      </c>
      <c r="F5852" s="51" t="s">
        <v>279</v>
      </c>
      <c r="G5852" s="11" t="s">
        <v>104</v>
      </c>
      <c r="H5852" s="51" t="s">
        <v>278</v>
      </c>
      <c r="I5852" s="46" t="s">
        <v>74</v>
      </c>
      <c r="J5852" s="47">
        <v>3500</v>
      </c>
      <c r="K5852" s="60">
        <f t="shared" si="169"/>
        <v>3500</v>
      </c>
      <c r="L5852" s="60">
        <v>0</v>
      </c>
      <c r="M5852" s="55"/>
      <c r="N5852" s="60">
        <f t="shared" si="172"/>
        <v>3500</v>
      </c>
      <c r="O5852" s="74"/>
      <c r="P5852" s="133"/>
      <c r="Q5852" s="75"/>
      <c r="R5852" t="str">
        <f t="shared" si="171"/>
        <v>Abr/26</v>
      </c>
      <c r="S5852" s="75"/>
      <c r="T5852" s="75"/>
      <c r="U5852" s="75"/>
      <c r="V5852" s="75"/>
      <c r="W5852" s="75"/>
      <c r="X5852" s="75"/>
      <c r="Y5852" s="75"/>
      <c r="Z5852" s="75"/>
      <c r="AA5852" s="75"/>
      <c r="AB5852" s="75"/>
      <c r="AC5852" s="75"/>
      <c r="AD5852" s="75"/>
      <c r="AE5852" s="75"/>
      <c r="AF5852" s="75"/>
      <c r="AG5852" s="75"/>
    </row>
    <row r="5853" spans="1:33" ht="15.75" customHeight="1">
      <c r="A5853" s="75"/>
      <c r="B5853" s="54">
        <v>46113</v>
      </c>
      <c r="C5853" s="55" t="s">
        <v>187</v>
      </c>
      <c r="D5853" s="55">
        <v>2026</v>
      </c>
      <c r="E5853" s="56">
        <v>1</v>
      </c>
      <c r="F5853" s="51" t="s">
        <v>281</v>
      </c>
      <c r="G5853" s="11" t="s">
        <v>104</v>
      </c>
      <c r="H5853" s="51" t="s">
        <v>113</v>
      </c>
      <c r="I5853" s="46" t="s">
        <v>55</v>
      </c>
      <c r="J5853" s="66">
        <v>2200</v>
      </c>
      <c r="K5853" s="60">
        <f t="shared" si="169"/>
        <v>2200</v>
      </c>
      <c r="L5853" s="60">
        <v>0</v>
      </c>
      <c r="M5853" s="55"/>
      <c r="N5853" s="60">
        <f t="shared" si="172"/>
        <v>2200</v>
      </c>
      <c r="O5853" s="74"/>
      <c r="P5853" s="133"/>
      <c r="Q5853" s="75"/>
      <c r="R5853" t="str">
        <f t="shared" si="171"/>
        <v>Abr/26</v>
      </c>
      <c r="S5853" s="75"/>
      <c r="T5853" s="75"/>
      <c r="U5853" s="75"/>
      <c r="V5853" s="75"/>
      <c r="W5853" s="75"/>
      <c r="X5853" s="75"/>
      <c r="Y5853" s="75"/>
      <c r="Z5853" s="75"/>
      <c r="AA5853" s="75"/>
      <c r="AB5853" s="75"/>
      <c r="AC5853" s="75"/>
      <c r="AD5853" s="75"/>
      <c r="AE5853" s="75"/>
      <c r="AF5853" s="75"/>
      <c r="AG5853" s="75"/>
    </row>
    <row r="5854" spans="1:33" ht="15.75" customHeight="1">
      <c r="A5854" s="75"/>
      <c r="B5854" s="54">
        <v>46113</v>
      </c>
      <c r="C5854" s="55" t="s">
        <v>187</v>
      </c>
      <c r="D5854" s="55">
        <v>2026</v>
      </c>
      <c r="E5854" s="56">
        <v>1</v>
      </c>
      <c r="F5854" s="51" t="s">
        <v>282</v>
      </c>
      <c r="G5854" s="45" t="s">
        <v>104</v>
      </c>
      <c r="H5854" s="51" t="s">
        <v>113</v>
      </c>
      <c r="I5854" s="46" t="s">
        <v>55</v>
      </c>
      <c r="J5854" s="66">
        <v>2610</v>
      </c>
      <c r="K5854" s="60">
        <f t="shared" si="169"/>
        <v>2610</v>
      </c>
      <c r="L5854" s="60">
        <v>0</v>
      </c>
      <c r="M5854" s="55"/>
      <c r="N5854" s="60">
        <f t="shared" si="172"/>
        <v>2610</v>
      </c>
      <c r="O5854" s="74"/>
      <c r="P5854" s="133"/>
      <c r="Q5854" s="75"/>
      <c r="R5854" t="str">
        <f t="shared" si="171"/>
        <v>Abr/26</v>
      </c>
      <c r="S5854" s="75"/>
      <c r="T5854" s="75"/>
      <c r="U5854" s="75"/>
      <c r="V5854" s="75"/>
      <c r="W5854" s="75"/>
      <c r="X5854" s="75"/>
      <c r="Y5854" s="75"/>
      <c r="Z5854" s="75"/>
      <c r="AA5854" s="75"/>
      <c r="AB5854" s="75"/>
      <c r="AC5854" s="75"/>
      <c r="AD5854" s="75"/>
      <c r="AE5854" s="75"/>
      <c r="AF5854" s="75"/>
      <c r="AG5854" s="75"/>
    </row>
    <row r="5855" spans="1:33" ht="15.75" customHeight="1">
      <c r="A5855" s="75"/>
      <c r="B5855" s="54">
        <v>46113</v>
      </c>
      <c r="C5855" s="55" t="s">
        <v>187</v>
      </c>
      <c r="D5855" s="55">
        <v>2026</v>
      </c>
      <c r="E5855" s="56">
        <v>1</v>
      </c>
      <c r="F5855" s="51" t="s">
        <v>1107</v>
      </c>
      <c r="G5855" s="45" t="s">
        <v>104</v>
      </c>
      <c r="H5855" s="51" t="s">
        <v>116</v>
      </c>
      <c r="I5855" s="46" t="s">
        <v>55</v>
      </c>
      <c r="J5855" s="66">
        <v>2450</v>
      </c>
      <c r="K5855" s="60">
        <f t="shared" si="169"/>
        <v>2450</v>
      </c>
      <c r="L5855" s="60">
        <v>0</v>
      </c>
      <c r="M5855" s="55"/>
      <c r="N5855" s="60">
        <f t="shared" si="172"/>
        <v>2450</v>
      </c>
      <c r="O5855" s="74"/>
      <c r="P5855" s="133"/>
      <c r="Q5855" s="75"/>
      <c r="R5855" t="str">
        <f t="shared" si="171"/>
        <v>Abr/26</v>
      </c>
      <c r="S5855" s="75"/>
      <c r="T5855" s="75"/>
      <c r="U5855" s="75"/>
      <c r="V5855" s="75"/>
      <c r="W5855" s="75"/>
      <c r="X5855" s="75"/>
      <c r="Y5855" s="75"/>
      <c r="Z5855" s="75"/>
      <c r="AA5855" s="75"/>
      <c r="AB5855" s="75"/>
      <c r="AC5855" s="75"/>
      <c r="AD5855" s="75"/>
      <c r="AE5855" s="75"/>
      <c r="AF5855" s="75"/>
      <c r="AG5855" s="75"/>
    </row>
    <row r="5856" spans="1:33" ht="15.75" customHeight="1">
      <c r="A5856" s="75"/>
      <c r="B5856" s="54">
        <v>46113</v>
      </c>
      <c r="C5856" s="55" t="s">
        <v>187</v>
      </c>
      <c r="D5856" s="55">
        <v>2026</v>
      </c>
      <c r="E5856" s="56">
        <v>1</v>
      </c>
      <c r="F5856" s="45" t="s">
        <v>285</v>
      </c>
      <c r="G5856" s="45" t="s">
        <v>104</v>
      </c>
      <c r="H5856" s="51" t="s">
        <v>113</v>
      </c>
      <c r="I5856" s="46" t="s">
        <v>55</v>
      </c>
      <c r="J5856" s="66">
        <v>2816.16</v>
      </c>
      <c r="K5856" s="60">
        <f t="shared" si="169"/>
        <v>2816.16</v>
      </c>
      <c r="L5856" s="60">
        <v>0</v>
      </c>
      <c r="M5856" s="55"/>
      <c r="N5856" s="60">
        <f t="shared" si="172"/>
        <v>2816.16</v>
      </c>
      <c r="O5856" s="74"/>
      <c r="P5856" s="133"/>
      <c r="Q5856" s="75"/>
      <c r="R5856" t="str">
        <f t="shared" si="171"/>
        <v>Abr/26</v>
      </c>
      <c r="S5856" s="75"/>
      <c r="T5856" s="75"/>
      <c r="U5856" s="75"/>
      <c r="V5856" s="75"/>
      <c r="W5856" s="75"/>
      <c r="X5856" s="75"/>
      <c r="Y5856" s="75"/>
      <c r="Z5856" s="75"/>
      <c r="AA5856" s="75"/>
      <c r="AB5856" s="75"/>
      <c r="AC5856" s="75"/>
      <c r="AD5856" s="75"/>
      <c r="AE5856" s="75"/>
      <c r="AF5856" s="75"/>
      <c r="AG5856" s="75"/>
    </row>
    <row r="5857" spans="1:33" ht="15.75" customHeight="1">
      <c r="A5857" s="75"/>
      <c r="B5857" s="54">
        <v>46113</v>
      </c>
      <c r="C5857" s="55" t="s">
        <v>187</v>
      </c>
      <c r="D5857" s="55">
        <v>2026</v>
      </c>
      <c r="E5857" s="56">
        <v>1</v>
      </c>
      <c r="F5857" s="45" t="s">
        <v>708</v>
      </c>
      <c r="G5857" s="45" t="s">
        <v>104</v>
      </c>
      <c r="H5857" s="51" t="s">
        <v>113</v>
      </c>
      <c r="I5857" s="46" t="s">
        <v>55</v>
      </c>
      <c r="J5857" s="66">
        <v>2350</v>
      </c>
      <c r="K5857" s="60">
        <f t="shared" si="169"/>
        <v>2350</v>
      </c>
      <c r="L5857" s="60">
        <v>0</v>
      </c>
      <c r="M5857" s="55"/>
      <c r="N5857" s="60">
        <f t="shared" si="172"/>
        <v>2350</v>
      </c>
      <c r="O5857" s="74"/>
      <c r="P5857" s="133"/>
      <c r="Q5857" s="75"/>
      <c r="R5857" t="str">
        <f t="shared" si="171"/>
        <v>Abr/26</v>
      </c>
      <c r="S5857" s="75"/>
      <c r="T5857" s="75"/>
      <c r="U5857" s="75"/>
      <c r="V5857" s="75"/>
      <c r="W5857" s="75"/>
      <c r="X5857" s="75"/>
      <c r="Y5857" s="75"/>
      <c r="Z5857" s="75"/>
      <c r="AA5857" s="75"/>
      <c r="AB5857" s="75"/>
      <c r="AC5857" s="75"/>
      <c r="AD5857" s="75"/>
      <c r="AE5857" s="75"/>
      <c r="AF5857" s="75"/>
      <c r="AG5857" s="75"/>
    </row>
    <row r="5858" spans="1:33" ht="15.75" customHeight="1">
      <c r="A5858" s="75"/>
      <c r="B5858" s="54">
        <v>46113</v>
      </c>
      <c r="C5858" s="55" t="s">
        <v>187</v>
      </c>
      <c r="D5858" s="55">
        <v>2026</v>
      </c>
      <c r="E5858" s="56">
        <v>1</v>
      </c>
      <c r="F5858" s="57" t="s">
        <v>290</v>
      </c>
      <c r="G5858" s="58" t="s">
        <v>57</v>
      </c>
      <c r="H5858" s="57" t="s">
        <v>58</v>
      </c>
      <c r="I5858" s="59" t="s">
        <v>55</v>
      </c>
      <c r="J5858" s="60">
        <v>2100</v>
      </c>
      <c r="K5858" s="60">
        <f t="shared" si="169"/>
        <v>2100</v>
      </c>
      <c r="L5858" s="60">
        <v>0</v>
      </c>
      <c r="M5858" s="55"/>
      <c r="N5858" s="60">
        <f t="shared" si="172"/>
        <v>2100</v>
      </c>
      <c r="O5858" s="74"/>
      <c r="P5858" s="133"/>
      <c r="Q5858" s="75"/>
      <c r="R5858" t="str">
        <f t="shared" si="171"/>
        <v>Abr/26</v>
      </c>
      <c r="S5858" s="75"/>
      <c r="T5858" s="75"/>
      <c r="U5858" s="75"/>
      <c r="V5858" s="75"/>
      <c r="W5858" s="75"/>
      <c r="X5858" s="75"/>
      <c r="Y5858" s="75"/>
      <c r="Z5858" s="75"/>
      <c r="AA5858" s="75"/>
      <c r="AB5858" s="75"/>
      <c r="AC5858" s="75"/>
      <c r="AD5858" s="75"/>
      <c r="AE5858" s="75"/>
      <c r="AF5858" s="75"/>
      <c r="AG5858" s="75"/>
    </row>
    <row r="5859" spans="1:33" ht="15.75" customHeight="1">
      <c r="A5859" s="75"/>
      <c r="B5859" s="54">
        <v>46113</v>
      </c>
      <c r="C5859" s="55" t="s">
        <v>187</v>
      </c>
      <c r="D5859" s="55">
        <v>2026</v>
      </c>
      <c r="E5859" s="56">
        <v>1</v>
      </c>
      <c r="F5859" s="51" t="s">
        <v>101</v>
      </c>
      <c r="G5859" s="45" t="s">
        <v>101</v>
      </c>
      <c r="H5859" s="51" t="s">
        <v>293</v>
      </c>
      <c r="I5859" s="46" t="s">
        <v>55</v>
      </c>
      <c r="J5859" s="66">
        <v>11500</v>
      </c>
      <c r="K5859" s="60">
        <f t="shared" si="169"/>
        <v>11500</v>
      </c>
      <c r="L5859" s="60">
        <v>0</v>
      </c>
      <c r="M5859" s="55"/>
      <c r="N5859" s="60">
        <f t="shared" si="172"/>
        <v>11500</v>
      </c>
      <c r="O5859" s="74"/>
      <c r="P5859" s="133"/>
      <c r="Q5859" s="75"/>
      <c r="R5859" t="str">
        <f t="shared" si="171"/>
        <v>Abr/26</v>
      </c>
      <c r="S5859" s="75"/>
      <c r="T5859" s="75"/>
      <c r="U5859" s="75"/>
      <c r="V5859" s="75"/>
      <c r="W5859" s="75"/>
      <c r="X5859" s="75"/>
      <c r="Y5859" s="75"/>
      <c r="Z5859" s="75"/>
      <c r="AA5859" s="75"/>
      <c r="AB5859" s="75"/>
      <c r="AC5859" s="75"/>
      <c r="AD5859" s="75"/>
      <c r="AE5859" s="75"/>
      <c r="AF5859" s="75"/>
      <c r="AG5859" s="75"/>
    </row>
    <row r="5860" spans="1:33" ht="15.75" customHeight="1">
      <c r="A5860" s="75"/>
      <c r="B5860" s="54">
        <v>46113</v>
      </c>
      <c r="C5860" s="55" t="s">
        <v>187</v>
      </c>
      <c r="D5860" s="55">
        <v>2026</v>
      </c>
      <c r="E5860" s="56">
        <v>1</v>
      </c>
      <c r="F5860" s="45" t="s">
        <v>48</v>
      </c>
      <c r="G5860" s="51" t="s">
        <v>49</v>
      </c>
      <c r="H5860" s="45" t="s">
        <v>50</v>
      </c>
      <c r="I5860" s="46" t="s">
        <v>55</v>
      </c>
      <c r="J5860" s="47">
        <v>21500</v>
      </c>
      <c r="K5860" s="60">
        <f t="shared" si="169"/>
        <v>21500</v>
      </c>
      <c r="L5860" s="60">
        <v>0</v>
      </c>
      <c r="M5860" s="55"/>
      <c r="N5860" s="60">
        <f t="shared" si="172"/>
        <v>21500</v>
      </c>
      <c r="O5860" s="74"/>
      <c r="P5860" s="133"/>
      <c r="Q5860" s="75"/>
      <c r="R5860" t="str">
        <f t="shared" si="171"/>
        <v>Abr/26</v>
      </c>
      <c r="S5860" s="75"/>
      <c r="T5860" s="75"/>
      <c r="U5860" s="75"/>
      <c r="V5860" s="75"/>
      <c r="W5860" s="75"/>
      <c r="X5860" s="75"/>
      <c r="Y5860" s="75"/>
      <c r="Z5860" s="75"/>
      <c r="AA5860" s="75"/>
      <c r="AB5860" s="75"/>
      <c r="AC5860" s="75"/>
      <c r="AD5860" s="75"/>
      <c r="AE5860" s="75"/>
      <c r="AF5860" s="75"/>
      <c r="AG5860" s="75"/>
    </row>
    <row r="5861" spans="1:33" ht="15.75" customHeight="1">
      <c r="A5861" s="75"/>
      <c r="B5861" s="54">
        <v>46113</v>
      </c>
      <c r="C5861" s="55" t="s">
        <v>187</v>
      </c>
      <c r="D5861" s="55">
        <v>2026</v>
      </c>
      <c r="E5861" s="56">
        <v>1</v>
      </c>
      <c r="F5861" s="51" t="s">
        <v>370</v>
      </c>
      <c r="G5861" s="45" t="s">
        <v>57</v>
      </c>
      <c r="H5861" s="51" t="s">
        <v>371</v>
      </c>
      <c r="I5861" s="46" t="s">
        <v>74</v>
      </c>
      <c r="J5861" s="66">
        <v>470</v>
      </c>
      <c r="K5861" s="60">
        <f t="shared" si="169"/>
        <v>470</v>
      </c>
      <c r="L5861" s="60">
        <v>0</v>
      </c>
      <c r="M5861" s="55"/>
      <c r="N5861" s="60">
        <f t="shared" si="172"/>
        <v>470</v>
      </c>
      <c r="O5861" s="74"/>
      <c r="P5861" s="133"/>
      <c r="Q5861" s="75"/>
      <c r="R5861" t="str">
        <f t="shared" si="171"/>
        <v>Abr/26</v>
      </c>
      <c r="S5861" s="75"/>
      <c r="T5861" s="75"/>
      <c r="U5861" s="75"/>
      <c r="V5861" s="75"/>
      <c r="W5861" s="75"/>
      <c r="X5861" s="75"/>
      <c r="Y5861" s="75"/>
      <c r="Z5861" s="75"/>
      <c r="AA5861" s="75"/>
      <c r="AB5861" s="75"/>
      <c r="AC5861" s="75"/>
      <c r="AD5861" s="75"/>
      <c r="AE5861" s="75"/>
      <c r="AF5861" s="75"/>
      <c r="AG5861" s="75"/>
    </row>
    <row r="5862" spans="1:33" ht="15.75" customHeight="1">
      <c r="A5862" s="75"/>
      <c r="B5862" s="54">
        <v>46113</v>
      </c>
      <c r="C5862" s="55" t="s">
        <v>187</v>
      </c>
      <c r="D5862" s="55">
        <v>2026</v>
      </c>
      <c r="E5862" s="56">
        <v>1</v>
      </c>
      <c r="F5862" s="51" t="s">
        <v>217</v>
      </c>
      <c r="G5862" s="45" t="s">
        <v>57</v>
      </c>
      <c r="H5862" s="51" t="s">
        <v>617</v>
      </c>
      <c r="I5862" s="46" t="s">
        <v>74</v>
      </c>
      <c r="J5862" s="66">
        <v>240</v>
      </c>
      <c r="K5862" s="60">
        <f t="shared" si="169"/>
        <v>240</v>
      </c>
      <c r="L5862" s="60">
        <v>0</v>
      </c>
      <c r="M5862" s="55"/>
      <c r="N5862" s="60">
        <f t="shared" si="172"/>
        <v>240</v>
      </c>
      <c r="O5862" s="74"/>
      <c r="P5862" s="133"/>
      <c r="Q5862" s="75"/>
      <c r="R5862" t="str">
        <f t="shared" si="171"/>
        <v>Abr/26</v>
      </c>
      <c r="S5862" s="75"/>
      <c r="T5862" s="75"/>
      <c r="U5862" s="75"/>
      <c r="V5862" s="75"/>
      <c r="W5862" s="75"/>
      <c r="X5862" s="75"/>
      <c r="Y5862" s="75"/>
      <c r="Z5862" s="75"/>
      <c r="AA5862" s="75"/>
      <c r="AB5862" s="75"/>
      <c r="AC5862" s="75"/>
      <c r="AD5862" s="75"/>
      <c r="AE5862" s="75"/>
      <c r="AF5862" s="75"/>
      <c r="AG5862" s="75"/>
    </row>
    <row r="5863" spans="1:33" ht="15.75" customHeight="1">
      <c r="A5863" s="75"/>
      <c r="B5863" s="54">
        <v>46113</v>
      </c>
      <c r="C5863" s="55" t="s">
        <v>187</v>
      </c>
      <c r="D5863" s="55">
        <v>2026</v>
      </c>
      <c r="E5863" s="56">
        <v>1</v>
      </c>
      <c r="F5863" s="45" t="s">
        <v>73</v>
      </c>
      <c r="G5863" s="45" t="s">
        <v>40</v>
      </c>
      <c r="H5863" s="45" t="s">
        <v>73</v>
      </c>
      <c r="I5863" s="46" t="s">
        <v>74</v>
      </c>
      <c r="J5863" s="47">
        <v>528</v>
      </c>
      <c r="K5863" s="60">
        <f t="shared" si="169"/>
        <v>528</v>
      </c>
      <c r="L5863" s="60">
        <v>0</v>
      </c>
      <c r="M5863" s="55"/>
      <c r="N5863" s="60">
        <f t="shared" si="172"/>
        <v>528</v>
      </c>
      <c r="O5863" s="74"/>
      <c r="P5863" s="133"/>
      <c r="Q5863" s="75"/>
      <c r="R5863" t="str">
        <f t="shared" si="171"/>
        <v>Abr/26</v>
      </c>
      <c r="S5863" s="75"/>
      <c r="T5863" s="75"/>
      <c r="U5863" s="75"/>
      <c r="V5863" s="75"/>
      <c r="W5863" s="75"/>
      <c r="X5863" s="75"/>
      <c r="Y5863" s="75"/>
      <c r="Z5863" s="75"/>
      <c r="AA5863" s="75"/>
      <c r="AB5863" s="75"/>
      <c r="AC5863" s="75"/>
      <c r="AD5863" s="75"/>
      <c r="AE5863" s="75"/>
      <c r="AF5863" s="75"/>
      <c r="AG5863" s="75"/>
    </row>
    <row r="5864" spans="1:33" ht="15.75" customHeight="1">
      <c r="A5864" s="75"/>
      <c r="B5864" s="54">
        <v>46113</v>
      </c>
      <c r="C5864" s="55" t="s">
        <v>187</v>
      </c>
      <c r="D5864" s="55">
        <v>2026</v>
      </c>
      <c r="E5864" s="56">
        <v>1</v>
      </c>
      <c r="F5864" s="45" t="s">
        <v>162</v>
      </c>
      <c r="G5864" s="45" t="s">
        <v>57</v>
      </c>
      <c r="H5864" s="45" t="s">
        <v>163</v>
      </c>
      <c r="I5864" s="46" t="s">
        <v>74</v>
      </c>
      <c r="J5864" s="47">
        <v>1050</v>
      </c>
      <c r="K5864" s="60">
        <f t="shared" si="169"/>
        <v>1050</v>
      </c>
      <c r="L5864" s="60">
        <v>0</v>
      </c>
      <c r="M5864" s="55"/>
      <c r="N5864" s="60">
        <f t="shared" si="172"/>
        <v>1050</v>
      </c>
      <c r="O5864" s="74"/>
      <c r="P5864" s="133"/>
      <c r="Q5864" s="75"/>
      <c r="R5864" t="str">
        <f t="shared" si="171"/>
        <v>Abr/26</v>
      </c>
      <c r="S5864" s="75"/>
      <c r="T5864" s="75"/>
      <c r="U5864" s="75"/>
      <c r="V5864" s="75"/>
      <c r="W5864" s="75"/>
      <c r="X5864" s="75"/>
      <c r="Y5864" s="75"/>
      <c r="Z5864" s="75"/>
      <c r="AA5864" s="75"/>
      <c r="AB5864" s="75"/>
      <c r="AC5864" s="75"/>
      <c r="AD5864" s="75"/>
      <c r="AE5864" s="75"/>
      <c r="AF5864" s="75"/>
      <c r="AG5864" s="75"/>
    </row>
    <row r="5865" spans="1:33" ht="15.75" customHeight="1">
      <c r="A5865" s="75"/>
      <c r="B5865" s="54">
        <v>46113</v>
      </c>
      <c r="C5865" s="55" t="s">
        <v>187</v>
      </c>
      <c r="D5865" s="55">
        <v>2026</v>
      </c>
      <c r="E5865" s="56">
        <v>1</v>
      </c>
      <c r="F5865" s="51" t="s">
        <v>709</v>
      </c>
      <c r="G5865" s="45" t="s">
        <v>104</v>
      </c>
      <c r="H5865" s="45" t="s">
        <v>116</v>
      </c>
      <c r="I5865" s="46" t="s">
        <v>74</v>
      </c>
      <c r="J5865" s="47">
        <v>2640</v>
      </c>
      <c r="K5865" s="60">
        <f t="shared" si="169"/>
        <v>2640</v>
      </c>
      <c r="L5865" s="60">
        <v>0</v>
      </c>
      <c r="M5865" s="55"/>
      <c r="N5865" s="60">
        <f t="shared" si="172"/>
        <v>2640</v>
      </c>
      <c r="O5865" s="74"/>
      <c r="P5865" s="133"/>
      <c r="Q5865" s="75"/>
      <c r="R5865" t="str">
        <f t="shared" si="171"/>
        <v>Abr/26</v>
      </c>
      <c r="S5865" s="75"/>
      <c r="T5865" s="75"/>
      <c r="U5865" s="75"/>
      <c r="V5865" s="75"/>
      <c r="W5865" s="75"/>
      <c r="X5865" s="75"/>
      <c r="Y5865" s="75"/>
      <c r="Z5865" s="75"/>
      <c r="AA5865" s="75"/>
      <c r="AB5865" s="75"/>
      <c r="AC5865" s="75"/>
      <c r="AD5865" s="75"/>
      <c r="AE5865" s="75"/>
      <c r="AF5865" s="75"/>
      <c r="AG5865" s="75"/>
    </row>
    <row r="5866" spans="1:33" ht="15.75" customHeight="1">
      <c r="A5866" s="75"/>
      <c r="B5866" s="54">
        <v>46113</v>
      </c>
      <c r="C5866" s="55" t="s">
        <v>187</v>
      </c>
      <c r="D5866" s="55">
        <v>2026</v>
      </c>
      <c r="E5866" s="56">
        <v>1</v>
      </c>
      <c r="F5866" s="57" t="s">
        <v>476</v>
      </c>
      <c r="G5866" s="57" t="s">
        <v>61</v>
      </c>
      <c r="H5866" s="57" t="s">
        <v>335</v>
      </c>
      <c r="I5866" s="59" t="s">
        <v>74</v>
      </c>
      <c r="J5866" s="60">
        <v>200</v>
      </c>
      <c r="K5866" s="60">
        <f t="shared" si="169"/>
        <v>200</v>
      </c>
      <c r="L5866" s="60">
        <v>0</v>
      </c>
      <c r="M5866" s="55"/>
      <c r="N5866" s="60">
        <f t="shared" si="172"/>
        <v>200</v>
      </c>
      <c r="O5866" s="74"/>
      <c r="P5866" s="133"/>
      <c r="Q5866" s="75"/>
      <c r="R5866" t="str">
        <f t="shared" si="171"/>
        <v>Abr/26</v>
      </c>
      <c r="S5866" s="75"/>
      <c r="T5866" s="75"/>
      <c r="U5866" s="75"/>
      <c r="V5866" s="75"/>
      <c r="W5866" s="75"/>
      <c r="X5866" s="75"/>
      <c r="Y5866" s="75"/>
      <c r="Z5866" s="75"/>
      <c r="AA5866" s="75"/>
      <c r="AB5866" s="75"/>
      <c r="AC5866" s="75"/>
      <c r="AD5866" s="75"/>
      <c r="AE5866" s="75"/>
      <c r="AF5866" s="75"/>
      <c r="AG5866" s="75"/>
    </row>
    <row r="5867" spans="1:33" ht="15.75" customHeight="1">
      <c r="A5867" s="75"/>
      <c r="B5867" s="54">
        <v>46113</v>
      </c>
      <c r="C5867" s="55" t="s">
        <v>187</v>
      </c>
      <c r="D5867" s="55">
        <v>2026</v>
      </c>
      <c r="E5867" s="56">
        <v>1</v>
      </c>
      <c r="F5867" s="45" t="s">
        <v>63</v>
      </c>
      <c r="G5867" s="45" t="s">
        <v>49</v>
      </c>
      <c r="H5867" s="45" t="s">
        <v>50</v>
      </c>
      <c r="I5867" s="46" t="s">
        <v>55</v>
      </c>
      <c r="J5867" s="47">
        <v>1400</v>
      </c>
      <c r="K5867" s="60">
        <f t="shared" si="169"/>
        <v>1400</v>
      </c>
      <c r="L5867" s="60">
        <v>0</v>
      </c>
      <c r="M5867" s="55"/>
      <c r="N5867" s="60">
        <f t="shared" si="172"/>
        <v>1400</v>
      </c>
      <c r="O5867" s="74"/>
      <c r="P5867" s="133"/>
      <c r="Q5867" s="75"/>
      <c r="R5867" t="str">
        <f t="shared" si="171"/>
        <v>Abr/26</v>
      </c>
      <c r="S5867" s="75"/>
      <c r="T5867" s="75"/>
      <c r="U5867" s="75"/>
      <c r="V5867" s="75"/>
      <c r="W5867" s="75"/>
      <c r="X5867" s="75"/>
      <c r="Y5867" s="75"/>
      <c r="Z5867" s="75"/>
      <c r="AA5867" s="75"/>
      <c r="AB5867" s="75"/>
      <c r="AC5867" s="75"/>
      <c r="AD5867" s="75"/>
      <c r="AE5867" s="75"/>
      <c r="AF5867" s="75"/>
      <c r="AG5867" s="75"/>
    </row>
    <row r="5868" spans="1:33" ht="15.75" customHeight="1">
      <c r="A5868" s="75"/>
      <c r="B5868" s="54">
        <v>46113</v>
      </c>
      <c r="C5868" s="55" t="s">
        <v>187</v>
      </c>
      <c r="D5868" s="55">
        <v>2026</v>
      </c>
      <c r="E5868" s="56">
        <v>1</v>
      </c>
      <c r="F5868" s="58" t="s">
        <v>59</v>
      </c>
      <c r="G5868" s="57" t="s">
        <v>49</v>
      </c>
      <c r="H5868" s="58" t="s">
        <v>59</v>
      </c>
      <c r="I5868" s="59" t="s">
        <v>55</v>
      </c>
      <c r="J5868" s="96">
        <v>1100</v>
      </c>
      <c r="K5868" s="60">
        <f t="shared" si="169"/>
        <v>1100</v>
      </c>
      <c r="L5868" s="60">
        <v>0</v>
      </c>
      <c r="M5868" s="55"/>
      <c r="N5868" s="60">
        <f t="shared" si="172"/>
        <v>1100</v>
      </c>
      <c r="O5868" s="74"/>
      <c r="P5868" s="133"/>
      <c r="Q5868" s="75"/>
      <c r="R5868" t="str">
        <f t="shared" si="171"/>
        <v>Abr/26</v>
      </c>
      <c r="S5868" s="75"/>
      <c r="T5868" s="75"/>
      <c r="U5868" s="75"/>
      <c r="V5868" s="75"/>
      <c r="W5868" s="75"/>
      <c r="X5868" s="75"/>
      <c r="Y5868" s="75"/>
      <c r="Z5868" s="75"/>
      <c r="AA5868" s="75"/>
      <c r="AB5868" s="75"/>
      <c r="AC5868" s="75"/>
      <c r="AD5868" s="75"/>
      <c r="AE5868" s="75"/>
      <c r="AF5868" s="75"/>
      <c r="AG5868" s="75"/>
    </row>
    <row r="5869" spans="1:33" ht="15.75" customHeight="1">
      <c r="A5869" s="75"/>
      <c r="B5869" s="54">
        <v>46113</v>
      </c>
      <c r="C5869" s="55" t="s">
        <v>187</v>
      </c>
      <c r="D5869" s="55">
        <v>2026</v>
      </c>
      <c r="E5869" s="56">
        <v>1</v>
      </c>
      <c r="F5869" s="45" t="s">
        <v>273</v>
      </c>
      <c r="G5869" s="45" t="s">
        <v>53</v>
      </c>
      <c r="H5869" s="45" t="s">
        <v>466</v>
      </c>
      <c r="I5869" s="46" t="s">
        <v>74</v>
      </c>
      <c r="J5869" s="47">
        <v>800</v>
      </c>
      <c r="K5869" s="60">
        <f t="shared" si="169"/>
        <v>800</v>
      </c>
      <c r="L5869" s="60">
        <v>0</v>
      </c>
      <c r="M5869" s="55"/>
      <c r="N5869" s="60">
        <f t="shared" si="172"/>
        <v>800</v>
      </c>
      <c r="O5869" s="74"/>
      <c r="P5869" s="133"/>
      <c r="Q5869" s="75"/>
      <c r="R5869" t="str">
        <f t="shared" si="171"/>
        <v>Abr/26</v>
      </c>
      <c r="S5869" s="75"/>
      <c r="T5869" s="75"/>
      <c r="U5869" s="75"/>
      <c r="V5869" s="75"/>
      <c r="W5869" s="75"/>
      <c r="X5869" s="75"/>
      <c r="Y5869" s="75"/>
      <c r="Z5869" s="75"/>
      <c r="AA5869" s="75"/>
      <c r="AB5869" s="75"/>
      <c r="AC5869" s="75"/>
      <c r="AD5869" s="75"/>
      <c r="AE5869" s="75"/>
      <c r="AF5869" s="75"/>
      <c r="AG5869" s="75"/>
    </row>
    <row r="5870" spans="1:33" ht="15.75" customHeight="1">
      <c r="A5870" s="75"/>
      <c r="B5870" s="54">
        <v>46113</v>
      </c>
      <c r="C5870" s="55" t="s">
        <v>187</v>
      </c>
      <c r="D5870" s="55">
        <v>2026</v>
      </c>
      <c r="E5870" s="56">
        <v>1</v>
      </c>
      <c r="F5870" s="57" t="s">
        <v>619</v>
      </c>
      <c r="G5870" s="57" t="s">
        <v>109</v>
      </c>
      <c r="H5870" s="58" t="s">
        <v>1108</v>
      </c>
      <c r="I5870" s="59" t="s">
        <v>55</v>
      </c>
      <c r="J5870" s="96">
        <v>1800</v>
      </c>
      <c r="K5870" s="60">
        <f t="shared" si="169"/>
        <v>1800</v>
      </c>
      <c r="L5870" s="60">
        <v>0</v>
      </c>
      <c r="M5870" s="55"/>
      <c r="N5870" s="60">
        <f t="shared" si="172"/>
        <v>1800</v>
      </c>
      <c r="O5870" s="74"/>
      <c r="P5870" s="133"/>
      <c r="Q5870" s="75"/>
      <c r="R5870" t="str">
        <f t="shared" si="171"/>
        <v>Abr/26</v>
      </c>
      <c r="S5870" s="75"/>
      <c r="T5870" s="75"/>
      <c r="U5870" s="75"/>
      <c r="V5870" s="75"/>
      <c r="W5870" s="75"/>
      <c r="X5870" s="75"/>
      <c r="Y5870" s="75"/>
      <c r="Z5870" s="75"/>
      <c r="AA5870" s="75"/>
      <c r="AB5870" s="75"/>
      <c r="AC5870" s="75"/>
      <c r="AD5870" s="75"/>
      <c r="AE5870" s="75"/>
      <c r="AF5870" s="75"/>
      <c r="AG5870" s="75"/>
    </row>
    <row r="5871" spans="1:33" ht="15.75" customHeight="1">
      <c r="A5871" s="75"/>
      <c r="B5871" s="54">
        <v>46113</v>
      </c>
      <c r="C5871" s="55" t="s">
        <v>187</v>
      </c>
      <c r="D5871" s="55">
        <v>2026</v>
      </c>
      <c r="E5871" s="56">
        <v>1</v>
      </c>
      <c r="F5871" s="57" t="s">
        <v>809</v>
      </c>
      <c r="G5871" s="57" t="s">
        <v>108</v>
      </c>
      <c r="H5871" s="57" t="s">
        <v>529</v>
      </c>
      <c r="I5871" s="59" t="s">
        <v>55</v>
      </c>
      <c r="J5871" s="60">
        <v>500</v>
      </c>
      <c r="K5871" s="60">
        <f t="shared" si="169"/>
        <v>500</v>
      </c>
      <c r="L5871" s="60">
        <v>0</v>
      </c>
      <c r="M5871" s="55"/>
      <c r="N5871" s="60">
        <f t="shared" si="172"/>
        <v>500</v>
      </c>
      <c r="O5871" s="74"/>
      <c r="P5871" s="133"/>
      <c r="Q5871" s="75"/>
      <c r="R5871" t="str">
        <f t="shared" si="171"/>
        <v>Abr/26</v>
      </c>
      <c r="S5871" s="75"/>
      <c r="T5871" s="75"/>
      <c r="U5871" s="75"/>
      <c r="V5871" s="75"/>
      <c r="W5871" s="75"/>
      <c r="X5871" s="75"/>
      <c r="Y5871" s="75"/>
      <c r="Z5871" s="75"/>
      <c r="AA5871" s="75"/>
      <c r="AB5871" s="75"/>
      <c r="AC5871" s="75"/>
      <c r="AD5871" s="75"/>
      <c r="AE5871" s="75"/>
      <c r="AF5871" s="75"/>
      <c r="AG5871" s="75"/>
    </row>
    <row r="5872" spans="1:33" ht="15.75" customHeight="1">
      <c r="A5872" s="75"/>
      <c r="B5872" s="54">
        <v>46113</v>
      </c>
      <c r="C5872" s="55" t="s">
        <v>187</v>
      </c>
      <c r="D5872" s="55">
        <v>2026</v>
      </c>
      <c r="E5872" s="56">
        <v>1</v>
      </c>
      <c r="F5872" s="57" t="s">
        <v>126</v>
      </c>
      <c r="G5872" s="58" t="s">
        <v>104</v>
      </c>
      <c r="H5872" s="57" t="s">
        <v>423</v>
      </c>
      <c r="I5872" s="59" t="s">
        <v>55</v>
      </c>
      <c r="J5872" s="60">
        <v>4000</v>
      </c>
      <c r="K5872" s="60">
        <f t="shared" si="169"/>
        <v>4000</v>
      </c>
      <c r="L5872" s="60">
        <v>0</v>
      </c>
      <c r="M5872" s="55"/>
      <c r="N5872" s="60">
        <f t="shared" si="172"/>
        <v>4000</v>
      </c>
      <c r="O5872" s="74"/>
      <c r="P5872" s="133"/>
      <c r="Q5872" s="75"/>
      <c r="R5872" t="str">
        <f t="shared" si="171"/>
        <v>Abr/26</v>
      </c>
      <c r="S5872" s="75"/>
      <c r="T5872" s="75"/>
      <c r="U5872" s="75"/>
      <c r="V5872" s="75"/>
      <c r="W5872" s="75"/>
      <c r="X5872" s="75"/>
      <c r="Y5872" s="75"/>
      <c r="Z5872" s="75"/>
      <c r="AA5872" s="75"/>
      <c r="AB5872" s="75"/>
      <c r="AC5872" s="75"/>
      <c r="AD5872" s="75"/>
      <c r="AE5872" s="75"/>
      <c r="AF5872" s="75"/>
      <c r="AG5872" s="75"/>
    </row>
    <row r="5873" spans="1:33" ht="15.75" customHeight="1">
      <c r="A5873" s="75"/>
      <c r="B5873" s="54">
        <v>46113</v>
      </c>
      <c r="C5873" s="55" t="s">
        <v>187</v>
      </c>
      <c r="D5873" s="55">
        <v>2026</v>
      </c>
      <c r="E5873" s="56">
        <v>1</v>
      </c>
      <c r="F5873" s="57" t="s">
        <v>619</v>
      </c>
      <c r="G5873" s="57" t="s">
        <v>109</v>
      </c>
      <c r="H5873" s="57" t="s">
        <v>289</v>
      </c>
      <c r="I5873" s="59" t="s">
        <v>74</v>
      </c>
      <c r="J5873" s="60">
        <v>192.5</v>
      </c>
      <c r="K5873" s="60">
        <f t="shared" si="169"/>
        <v>192.5</v>
      </c>
      <c r="L5873" s="60">
        <v>0</v>
      </c>
      <c r="M5873" s="55"/>
      <c r="N5873" s="60">
        <f t="shared" si="172"/>
        <v>192.5</v>
      </c>
      <c r="O5873" s="74"/>
      <c r="P5873" s="133"/>
      <c r="Q5873" s="75"/>
      <c r="R5873" t="str">
        <f t="shared" si="171"/>
        <v>Abr/26</v>
      </c>
      <c r="S5873" s="75"/>
      <c r="T5873" s="75"/>
      <c r="U5873" s="75"/>
      <c r="V5873" s="75"/>
      <c r="W5873" s="75"/>
      <c r="X5873" s="75"/>
      <c r="Y5873" s="75"/>
      <c r="Z5873" s="75"/>
      <c r="AA5873" s="75"/>
      <c r="AB5873" s="75"/>
      <c r="AC5873" s="75"/>
      <c r="AD5873" s="75"/>
      <c r="AE5873" s="75"/>
      <c r="AF5873" s="75"/>
      <c r="AG5873" s="75"/>
    </row>
    <row r="5874" spans="1:33" ht="15.75" customHeight="1">
      <c r="A5874" s="75"/>
      <c r="B5874" s="54">
        <v>46113</v>
      </c>
      <c r="C5874" s="55" t="s">
        <v>187</v>
      </c>
      <c r="D5874" s="55">
        <v>2026</v>
      </c>
      <c r="E5874" s="56">
        <v>1</v>
      </c>
      <c r="F5874" s="58" t="s">
        <v>1019</v>
      </c>
      <c r="G5874" s="57" t="s">
        <v>57</v>
      </c>
      <c r="H5874" s="58" t="s">
        <v>1020</v>
      </c>
      <c r="I5874" s="59" t="s">
        <v>74</v>
      </c>
      <c r="J5874" s="96">
        <v>300</v>
      </c>
      <c r="K5874" s="60">
        <f t="shared" si="169"/>
        <v>300</v>
      </c>
      <c r="L5874" s="60">
        <v>0</v>
      </c>
      <c r="M5874" s="55"/>
      <c r="N5874" s="60">
        <f t="shared" si="172"/>
        <v>300</v>
      </c>
      <c r="O5874" s="74"/>
      <c r="P5874" s="133"/>
      <c r="Q5874" s="75"/>
      <c r="R5874" t="str">
        <f t="shared" si="171"/>
        <v>Abr/26</v>
      </c>
      <c r="S5874" s="75"/>
      <c r="T5874" s="75"/>
      <c r="U5874" s="75"/>
      <c r="V5874" s="75"/>
      <c r="W5874" s="75"/>
      <c r="X5874" s="75"/>
      <c r="Y5874" s="75"/>
      <c r="Z5874" s="75"/>
      <c r="AA5874" s="75"/>
      <c r="AB5874" s="75"/>
      <c r="AC5874" s="75"/>
      <c r="AD5874" s="75"/>
      <c r="AE5874" s="75"/>
      <c r="AF5874" s="75"/>
      <c r="AG5874" s="75"/>
    </row>
    <row r="5875" spans="1:33" ht="15.75" customHeight="1">
      <c r="A5875" s="75"/>
      <c r="B5875" s="54">
        <v>46113</v>
      </c>
      <c r="C5875" s="55" t="s">
        <v>187</v>
      </c>
      <c r="D5875" s="55">
        <v>2026</v>
      </c>
      <c r="E5875" s="56">
        <v>1</v>
      </c>
      <c r="F5875" s="58" t="s">
        <v>1044</v>
      </c>
      <c r="G5875" s="57" t="s">
        <v>104</v>
      </c>
      <c r="H5875" s="58" t="s">
        <v>1045</v>
      </c>
      <c r="I5875" s="59" t="s">
        <v>74</v>
      </c>
      <c r="J5875" s="96">
        <v>40</v>
      </c>
      <c r="K5875" s="60">
        <f t="shared" si="169"/>
        <v>40</v>
      </c>
      <c r="L5875" s="60">
        <v>0</v>
      </c>
      <c r="M5875" s="55"/>
      <c r="N5875" s="60">
        <f t="shared" si="172"/>
        <v>40</v>
      </c>
      <c r="O5875" s="74"/>
      <c r="P5875" s="133"/>
      <c r="Q5875" s="75"/>
      <c r="R5875" t="str">
        <f t="shared" si="171"/>
        <v>Abr/26</v>
      </c>
      <c r="S5875" s="75"/>
      <c r="T5875" s="75"/>
      <c r="U5875" s="75"/>
      <c r="V5875" s="75"/>
      <c r="W5875" s="75"/>
      <c r="X5875" s="75"/>
      <c r="Y5875" s="75"/>
      <c r="Z5875" s="75"/>
      <c r="AA5875" s="75"/>
      <c r="AB5875" s="75"/>
      <c r="AC5875" s="75"/>
      <c r="AD5875" s="75"/>
      <c r="AE5875" s="75"/>
      <c r="AF5875" s="75"/>
      <c r="AG5875" s="75"/>
    </row>
    <row r="5876" spans="1:33" ht="15.75" customHeight="1">
      <c r="A5876" s="75"/>
      <c r="B5876" s="54">
        <v>46113</v>
      </c>
      <c r="C5876" s="55" t="s">
        <v>187</v>
      </c>
      <c r="D5876" s="55">
        <v>2026</v>
      </c>
      <c r="E5876" s="56">
        <v>1</v>
      </c>
      <c r="F5876" s="58" t="s">
        <v>1148</v>
      </c>
      <c r="G5876" s="57" t="s">
        <v>57</v>
      </c>
      <c r="H5876" s="58" t="s">
        <v>295</v>
      </c>
      <c r="I5876" s="59" t="s">
        <v>55</v>
      </c>
      <c r="J5876" s="96">
        <v>1800</v>
      </c>
      <c r="K5876" s="60">
        <v>2500</v>
      </c>
      <c r="L5876" s="60">
        <v>0</v>
      </c>
      <c r="M5876" s="55"/>
      <c r="N5876" s="60">
        <f t="shared" si="172"/>
        <v>2500</v>
      </c>
      <c r="O5876" s="74"/>
      <c r="P5876" s="133"/>
      <c r="Q5876" s="75"/>
      <c r="R5876" t="str">
        <f t="shared" si="171"/>
        <v>Abr/26</v>
      </c>
      <c r="S5876" s="75"/>
      <c r="T5876" s="75"/>
      <c r="U5876" s="75"/>
      <c r="V5876" s="75"/>
      <c r="W5876" s="75"/>
      <c r="X5876" s="75"/>
      <c r="Y5876" s="75"/>
      <c r="Z5876" s="75"/>
      <c r="AA5876" s="75"/>
      <c r="AB5876" s="75"/>
      <c r="AC5876" s="75"/>
      <c r="AD5876" s="75"/>
      <c r="AE5876" s="75"/>
      <c r="AF5876" s="75"/>
      <c r="AG5876" s="75"/>
    </row>
    <row r="5877" spans="1:33" ht="15.75" customHeight="1">
      <c r="A5877" s="75"/>
      <c r="B5877" s="54">
        <v>46113</v>
      </c>
      <c r="C5877" s="55" t="s">
        <v>187</v>
      </c>
      <c r="D5877" s="55">
        <v>2026</v>
      </c>
      <c r="E5877" s="56">
        <v>1</v>
      </c>
      <c r="F5877" s="58" t="s">
        <v>104</v>
      </c>
      <c r="G5877" s="57" t="s">
        <v>104</v>
      </c>
      <c r="H5877" s="58" t="s">
        <v>299</v>
      </c>
      <c r="I5877" s="59" t="s">
        <v>55</v>
      </c>
      <c r="J5877" s="96">
        <v>80</v>
      </c>
      <c r="K5877" s="60">
        <f t="shared" ref="K5877:K6131" si="173">E5877*J5877</f>
        <v>80</v>
      </c>
      <c r="L5877" s="60">
        <v>0</v>
      </c>
      <c r="M5877" s="55"/>
      <c r="N5877" s="60">
        <f t="shared" si="172"/>
        <v>80</v>
      </c>
      <c r="O5877" s="74"/>
      <c r="P5877" s="133"/>
      <c r="Q5877" s="75"/>
      <c r="R5877" t="str">
        <f t="shared" si="171"/>
        <v>Abr/26</v>
      </c>
      <c r="S5877" s="75"/>
      <c r="T5877" s="75"/>
      <c r="U5877" s="75"/>
      <c r="V5877" s="75"/>
      <c r="W5877" s="75"/>
      <c r="X5877" s="75"/>
      <c r="Y5877" s="75"/>
      <c r="Z5877" s="75"/>
      <c r="AA5877" s="75"/>
      <c r="AB5877" s="75"/>
      <c r="AC5877" s="75"/>
      <c r="AD5877" s="75"/>
      <c r="AE5877" s="75"/>
      <c r="AF5877" s="75"/>
      <c r="AG5877" s="75"/>
    </row>
    <row r="5878" spans="1:33" ht="15.75" customHeight="1">
      <c r="A5878" s="75"/>
      <c r="B5878" s="54">
        <v>46113</v>
      </c>
      <c r="C5878" s="55" t="s">
        <v>187</v>
      </c>
      <c r="D5878" s="55">
        <v>2026</v>
      </c>
      <c r="E5878" s="56">
        <v>1</v>
      </c>
      <c r="F5878" s="58" t="s">
        <v>1199</v>
      </c>
      <c r="G5878" s="57" t="s">
        <v>104</v>
      </c>
      <c r="H5878" s="58" t="s">
        <v>1200</v>
      </c>
      <c r="I5878" s="59" t="s">
        <v>74</v>
      </c>
      <c r="J5878" s="96">
        <v>694</v>
      </c>
      <c r="K5878" s="60">
        <f t="shared" si="173"/>
        <v>694</v>
      </c>
      <c r="L5878" s="60">
        <v>0</v>
      </c>
      <c r="M5878" s="55"/>
      <c r="N5878" s="60">
        <f t="shared" si="172"/>
        <v>694</v>
      </c>
      <c r="O5878" s="74"/>
      <c r="P5878" s="133"/>
      <c r="Q5878" s="75"/>
      <c r="R5878" t="str">
        <f t="shared" si="171"/>
        <v>Abr/26</v>
      </c>
      <c r="S5878" s="75"/>
      <c r="T5878" s="75"/>
      <c r="U5878" s="75"/>
      <c r="V5878" s="75"/>
      <c r="W5878" s="75"/>
      <c r="X5878" s="75"/>
      <c r="Y5878" s="75"/>
      <c r="Z5878" s="75"/>
      <c r="AA5878" s="75"/>
      <c r="AB5878" s="75"/>
      <c r="AC5878" s="75"/>
      <c r="AD5878" s="75"/>
      <c r="AE5878" s="75"/>
      <c r="AF5878" s="75"/>
      <c r="AG5878" s="75"/>
    </row>
    <row r="5879" spans="1:33" ht="15.75" customHeight="1">
      <c r="A5879" s="75"/>
      <c r="B5879" s="54">
        <v>46113</v>
      </c>
      <c r="C5879" s="55" t="s">
        <v>187</v>
      </c>
      <c r="D5879" s="55">
        <v>2026</v>
      </c>
      <c r="E5879" s="56">
        <v>1</v>
      </c>
      <c r="F5879" s="58" t="s">
        <v>1234</v>
      </c>
      <c r="G5879" s="57" t="s">
        <v>108</v>
      </c>
      <c r="H5879" s="57" t="s">
        <v>1151</v>
      </c>
      <c r="I5879" s="59" t="s">
        <v>74</v>
      </c>
      <c r="J5879" s="60">
        <v>1000</v>
      </c>
      <c r="K5879" s="60">
        <f t="shared" si="173"/>
        <v>1000</v>
      </c>
      <c r="L5879" s="60">
        <v>0</v>
      </c>
      <c r="M5879" s="55"/>
      <c r="N5879" s="60">
        <f t="shared" si="172"/>
        <v>1000</v>
      </c>
      <c r="O5879" s="74"/>
      <c r="P5879" s="133"/>
      <c r="Q5879" s="75"/>
      <c r="R5879" t="str">
        <f t="shared" si="171"/>
        <v>Abr/26</v>
      </c>
      <c r="S5879" s="75"/>
      <c r="T5879" s="75"/>
      <c r="U5879" s="75"/>
      <c r="V5879" s="75"/>
      <c r="W5879" s="75"/>
      <c r="X5879" s="75"/>
      <c r="Y5879" s="75"/>
      <c r="Z5879" s="75"/>
      <c r="AA5879" s="75"/>
      <c r="AB5879" s="75"/>
      <c r="AC5879" s="75"/>
      <c r="AD5879" s="75"/>
      <c r="AE5879" s="75"/>
      <c r="AF5879" s="75"/>
      <c r="AG5879" s="75"/>
    </row>
    <row r="5880" spans="1:33" ht="15.75" customHeight="1">
      <c r="A5880" s="75"/>
      <c r="B5880" s="54">
        <v>46113</v>
      </c>
      <c r="C5880" s="55" t="s">
        <v>187</v>
      </c>
      <c r="D5880" s="55">
        <v>2026</v>
      </c>
      <c r="E5880" s="56">
        <v>1</v>
      </c>
      <c r="F5880" s="58" t="s">
        <v>1240</v>
      </c>
      <c r="G5880" s="57" t="s">
        <v>104</v>
      </c>
      <c r="H5880" s="58" t="s">
        <v>1240</v>
      </c>
      <c r="I5880" s="59" t="s">
        <v>74</v>
      </c>
      <c r="J5880" s="96">
        <v>85</v>
      </c>
      <c r="K5880" s="60">
        <f t="shared" si="173"/>
        <v>85</v>
      </c>
      <c r="L5880" s="60">
        <v>0</v>
      </c>
      <c r="M5880" s="55"/>
      <c r="N5880" s="60">
        <f t="shared" si="172"/>
        <v>85</v>
      </c>
      <c r="O5880" s="74"/>
      <c r="P5880" s="133"/>
      <c r="Q5880" s="75"/>
      <c r="R5880" t="str">
        <f t="shared" si="171"/>
        <v>Abr/26</v>
      </c>
      <c r="S5880" s="75"/>
      <c r="T5880" s="75"/>
      <c r="U5880" s="75"/>
      <c r="V5880" s="75"/>
      <c r="W5880" s="75"/>
      <c r="X5880" s="75"/>
      <c r="Y5880" s="75"/>
      <c r="Z5880" s="75"/>
      <c r="AA5880" s="75"/>
      <c r="AB5880" s="75"/>
      <c r="AC5880" s="75"/>
      <c r="AD5880" s="75"/>
      <c r="AE5880" s="75"/>
      <c r="AF5880" s="75"/>
      <c r="AG5880" s="75"/>
    </row>
    <row r="5881" spans="1:33" ht="15.75" customHeight="1">
      <c r="A5881" s="75"/>
      <c r="B5881" s="54">
        <v>46113</v>
      </c>
      <c r="C5881" s="55" t="s">
        <v>187</v>
      </c>
      <c r="D5881" s="55">
        <v>2026</v>
      </c>
      <c r="E5881" s="55">
        <v>4</v>
      </c>
      <c r="F5881" s="55" t="s">
        <v>81</v>
      </c>
      <c r="G5881" s="55" t="s">
        <v>77</v>
      </c>
      <c r="H5881" s="55" t="s">
        <v>78</v>
      </c>
      <c r="I5881" s="55" t="s">
        <v>42</v>
      </c>
      <c r="J5881" s="60">
        <v>510</v>
      </c>
      <c r="K5881" s="60">
        <f t="shared" si="173"/>
        <v>2040</v>
      </c>
      <c r="L5881" s="60">
        <v>0</v>
      </c>
      <c r="M5881" s="55"/>
      <c r="N5881" s="60">
        <f t="shared" si="172"/>
        <v>2040</v>
      </c>
      <c r="O5881" s="74"/>
      <c r="P5881" s="133"/>
      <c r="Q5881" s="75"/>
      <c r="R5881" t="str">
        <f t="shared" si="171"/>
        <v>Abr/26</v>
      </c>
      <c r="S5881" s="75"/>
      <c r="T5881" s="75"/>
      <c r="U5881" s="75"/>
      <c r="V5881" s="75"/>
      <c r="W5881" s="75"/>
      <c r="X5881" s="75"/>
      <c r="Y5881" s="75"/>
      <c r="Z5881" s="75"/>
      <c r="AA5881" s="75"/>
      <c r="AB5881" s="75"/>
      <c r="AC5881" s="75"/>
      <c r="AD5881" s="75"/>
      <c r="AE5881" s="75"/>
      <c r="AF5881" s="75"/>
      <c r="AG5881" s="75"/>
    </row>
    <row r="5882" spans="1:33" ht="15.75" customHeight="1">
      <c r="A5882" s="75"/>
      <c r="B5882" s="54">
        <v>46113</v>
      </c>
      <c r="C5882" s="55" t="s">
        <v>187</v>
      </c>
      <c r="D5882" s="55">
        <v>2026</v>
      </c>
      <c r="E5882" s="55">
        <v>1</v>
      </c>
      <c r="F5882" s="55" t="s">
        <v>1411</v>
      </c>
      <c r="G5882" s="55" t="s">
        <v>104</v>
      </c>
      <c r="H5882" s="55" t="s">
        <v>1412</v>
      </c>
      <c r="I5882" s="55" t="s">
        <v>42</v>
      </c>
      <c r="J5882" s="60">
        <v>150</v>
      </c>
      <c r="K5882" s="60">
        <f t="shared" si="173"/>
        <v>150</v>
      </c>
      <c r="L5882" s="60">
        <v>0</v>
      </c>
      <c r="M5882" s="55"/>
      <c r="N5882" s="60">
        <f t="shared" si="172"/>
        <v>150</v>
      </c>
      <c r="O5882" s="74"/>
      <c r="P5882" s="133"/>
      <c r="Q5882" s="75"/>
      <c r="R5882" t="str">
        <f t="shared" si="171"/>
        <v>Abr/26</v>
      </c>
      <c r="S5882" s="75"/>
      <c r="T5882" s="75"/>
      <c r="U5882" s="75"/>
      <c r="V5882" s="75"/>
      <c r="W5882" s="75"/>
      <c r="X5882" s="75"/>
      <c r="Y5882" s="75"/>
      <c r="Z5882" s="75"/>
      <c r="AA5882" s="75"/>
      <c r="AB5882" s="75"/>
      <c r="AC5882" s="75"/>
      <c r="AD5882" s="75"/>
      <c r="AE5882" s="75"/>
      <c r="AF5882" s="75"/>
      <c r="AG5882" s="75"/>
    </row>
    <row r="5883" spans="1:33" ht="15.75" customHeight="1">
      <c r="A5883" s="75"/>
      <c r="B5883" s="54">
        <v>46113</v>
      </c>
      <c r="C5883" s="55" t="s">
        <v>187</v>
      </c>
      <c r="D5883" s="55">
        <v>2026</v>
      </c>
      <c r="E5883" s="55">
        <v>1</v>
      </c>
      <c r="F5883" s="55" t="s">
        <v>1413</v>
      </c>
      <c r="G5883" s="55" t="s">
        <v>57</v>
      </c>
      <c r="H5883" s="55" t="s">
        <v>1414</v>
      </c>
      <c r="I5883" s="55" t="s">
        <v>55</v>
      </c>
      <c r="J5883" s="60">
        <v>120.48</v>
      </c>
      <c r="K5883" s="60">
        <f t="shared" si="173"/>
        <v>120.48</v>
      </c>
      <c r="L5883" s="60">
        <v>0</v>
      </c>
      <c r="M5883" s="55"/>
      <c r="N5883" s="60">
        <f t="shared" si="172"/>
        <v>120.48</v>
      </c>
      <c r="O5883" s="74"/>
      <c r="P5883" s="133"/>
      <c r="Q5883" s="75"/>
      <c r="R5883" t="str">
        <f t="shared" si="171"/>
        <v>Abr/26</v>
      </c>
      <c r="S5883" s="75"/>
      <c r="T5883" s="75"/>
      <c r="U5883" s="75"/>
      <c r="V5883" s="75"/>
      <c r="W5883" s="75"/>
      <c r="X5883" s="75"/>
      <c r="Y5883" s="75"/>
      <c r="Z5883" s="75"/>
      <c r="AA5883" s="75"/>
      <c r="AB5883" s="75"/>
      <c r="AC5883" s="75"/>
      <c r="AD5883" s="75"/>
      <c r="AE5883" s="75"/>
      <c r="AF5883" s="75"/>
      <c r="AG5883" s="75"/>
    </row>
    <row r="5884" spans="1:33" ht="15.75" customHeight="1">
      <c r="A5884" s="75"/>
      <c r="B5884" s="54">
        <v>46113</v>
      </c>
      <c r="C5884" s="55" t="s">
        <v>187</v>
      </c>
      <c r="D5884" s="55">
        <v>2026</v>
      </c>
      <c r="E5884" s="55">
        <v>3</v>
      </c>
      <c r="F5884" s="55" t="s">
        <v>1448</v>
      </c>
      <c r="G5884" s="55" t="s">
        <v>98</v>
      </c>
      <c r="H5884" s="55" t="s">
        <v>1449</v>
      </c>
      <c r="I5884" s="55" t="s">
        <v>42</v>
      </c>
      <c r="J5884" s="60">
        <v>131.1</v>
      </c>
      <c r="K5884" s="60">
        <f t="shared" si="173"/>
        <v>393.29999999999995</v>
      </c>
      <c r="L5884" s="60">
        <v>0</v>
      </c>
      <c r="M5884" s="55"/>
      <c r="N5884" s="60">
        <f t="shared" si="172"/>
        <v>393.29999999999995</v>
      </c>
      <c r="O5884" s="54"/>
      <c r="P5884" s="62">
        <v>281841</v>
      </c>
      <c r="Q5884" s="75"/>
      <c r="R5884" t="str">
        <f t="shared" si="171"/>
        <v>Abr/26</v>
      </c>
      <c r="S5884" s="75"/>
      <c r="T5884" s="75"/>
      <c r="U5884" s="75"/>
      <c r="V5884" s="75"/>
      <c r="W5884" s="75"/>
      <c r="X5884" s="75"/>
      <c r="Y5884" s="75"/>
      <c r="Z5884" s="75"/>
      <c r="AA5884" s="75"/>
      <c r="AB5884" s="75"/>
      <c r="AC5884" s="75"/>
      <c r="AD5884" s="75"/>
      <c r="AE5884" s="75"/>
      <c r="AF5884" s="75"/>
      <c r="AG5884" s="75"/>
    </row>
    <row r="5885" spans="1:33" ht="15.75" customHeight="1">
      <c r="A5885" s="75"/>
      <c r="B5885" s="54">
        <v>46113</v>
      </c>
      <c r="C5885" s="55" t="s">
        <v>187</v>
      </c>
      <c r="D5885" s="55">
        <v>2026</v>
      </c>
      <c r="E5885" s="55">
        <v>2</v>
      </c>
      <c r="F5885" s="55" t="s">
        <v>1450</v>
      </c>
      <c r="G5885" s="55" t="s">
        <v>98</v>
      </c>
      <c r="H5885" s="55" t="s">
        <v>1449</v>
      </c>
      <c r="I5885" s="55" t="s">
        <v>42</v>
      </c>
      <c r="J5885" s="60">
        <v>135.69999999999999</v>
      </c>
      <c r="K5885" s="60">
        <f t="shared" si="173"/>
        <v>271.39999999999998</v>
      </c>
      <c r="L5885" s="60">
        <v>0</v>
      </c>
      <c r="M5885" s="55"/>
      <c r="N5885" s="60">
        <f t="shared" si="172"/>
        <v>271.39999999999998</v>
      </c>
      <c r="O5885" s="54"/>
      <c r="P5885" s="62">
        <v>281841</v>
      </c>
      <c r="Q5885" s="75"/>
      <c r="R5885" t="str">
        <f t="shared" si="171"/>
        <v>Abr/26</v>
      </c>
      <c r="S5885" s="75"/>
      <c r="T5885" s="75"/>
      <c r="U5885" s="75"/>
      <c r="V5885" s="75"/>
      <c r="W5885" s="75"/>
      <c r="X5885" s="75"/>
      <c r="Y5885" s="75"/>
      <c r="Z5885" s="75"/>
      <c r="AA5885" s="75"/>
      <c r="AB5885" s="75"/>
      <c r="AC5885" s="75"/>
      <c r="AD5885" s="75"/>
      <c r="AE5885" s="75"/>
      <c r="AF5885" s="75"/>
      <c r="AG5885" s="75"/>
    </row>
    <row r="5886" spans="1:33" ht="15.75" customHeight="1">
      <c r="A5886" s="75"/>
      <c r="B5886" s="54">
        <v>46113</v>
      </c>
      <c r="C5886" s="55" t="s">
        <v>187</v>
      </c>
      <c r="D5886" s="55">
        <v>2026</v>
      </c>
      <c r="E5886" s="55">
        <v>2</v>
      </c>
      <c r="F5886" s="55" t="s">
        <v>1451</v>
      </c>
      <c r="G5886" s="55" t="s">
        <v>98</v>
      </c>
      <c r="H5886" s="55" t="s">
        <v>1449</v>
      </c>
      <c r="I5886" s="55" t="s">
        <v>42</v>
      </c>
      <c r="J5886" s="60">
        <v>71.3</v>
      </c>
      <c r="K5886" s="60">
        <f t="shared" si="173"/>
        <v>142.6</v>
      </c>
      <c r="L5886" s="60">
        <v>0</v>
      </c>
      <c r="M5886" s="55"/>
      <c r="N5886" s="60">
        <f t="shared" si="172"/>
        <v>142.6</v>
      </c>
      <c r="O5886" s="54"/>
      <c r="P5886" s="62">
        <v>281841</v>
      </c>
      <c r="Q5886" s="75"/>
      <c r="R5886" t="str">
        <f t="shared" si="171"/>
        <v>Abr/26</v>
      </c>
      <c r="S5886" s="75"/>
      <c r="T5886" s="75"/>
      <c r="U5886" s="75"/>
      <c r="V5886" s="75"/>
      <c r="W5886" s="75"/>
      <c r="X5886" s="75"/>
      <c r="Y5886" s="75"/>
      <c r="Z5886" s="75"/>
      <c r="AA5886" s="75"/>
      <c r="AB5886" s="75"/>
      <c r="AC5886" s="75"/>
      <c r="AD5886" s="75"/>
      <c r="AE5886" s="75"/>
      <c r="AF5886" s="75"/>
      <c r="AG5886" s="75"/>
    </row>
    <row r="5887" spans="1:33" ht="15.75" customHeight="1">
      <c r="A5887" s="75"/>
      <c r="B5887" s="54">
        <v>46113</v>
      </c>
      <c r="C5887" s="55" t="s">
        <v>187</v>
      </c>
      <c r="D5887" s="55">
        <v>2026</v>
      </c>
      <c r="E5887" s="55">
        <v>24</v>
      </c>
      <c r="F5887" s="55" t="s">
        <v>1452</v>
      </c>
      <c r="G5887" s="55" t="s">
        <v>77</v>
      </c>
      <c r="H5887" s="55" t="s">
        <v>1419</v>
      </c>
      <c r="I5887" s="55" t="s">
        <v>42</v>
      </c>
      <c r="J5887" s="60">
        <v>6.3</v>
      </c>
      <c r="K5887" s="60">
        <f t="shared" si="173"/>
        <v>151.19999999999999</v>
      </c>
      <c r="L5887" s="60">
        <v>0</v>
      </c>
      <c r="M5887" s="55"/>
      <c r="N5887" s="60">
        <f t="shared" si="172"/>
        <v>151.19999999999999</v>
      </c>
      <c r="O5887" s="54"/>
      <c r="P5887" s="62">
        <v>609479</v>
      </c>
      <c r="Q5887" s="75"/>
      <c r="R5887" t="str">
        <f t="shared" si="171"/>
        <v>Abr/26</v>
      </c>
      <c r="S5887" s="75"/>
      <c r="T5887" s="75"/>
      <c r="U5887" s="75"/>
      <c r="V5887" s="75"/>
      <c r="W5887" s="75"/>
      <c r="X5887" s="75"/>
      <c r="Y5887" s="75"/>
      <c r="Z5887" s="75"/>
      <c r="AA5887" s="75"/>
      <c r="AB5887" s="75"/>
      <c r="AC5887" s="75"/>
      <c r="AD5887" s="75"/>
      <c r="AE5887" s="75"/>
      <c r="AF5887" s="75"/>
      <c r="AG5887" s="75"/>
    </row>
    <row r="5888" spans="1:33" ht="15.75" customHeight="1">
      <c r="A5888" s="75"/>
      <c r="B5888" s="54">
        <v>46113</v>
      </c>
      <c r="C5888" s="55" t="s">
        <v>187</v>
      </c>
      <c r="D5888" s="55">
        <v>2026</v>
      </c>
      <c r="E5888" s="55">
        <v>2</v>
      </c>
      <c r="F5888" s="55" t="s">
        <v>486</v>
      </c>
      <c r="G5888" s="55" t="s">
        <v>46</v>
      </c>
      <c r="H5888" s="55" t="s">
        <v>1337</v>
      </c>
      <c r="I5888" s="55" t="s">
        <v>42</v>
      </c>
      <c r="J5888" s="60">
        <v>7</v>
      </c>
      <c r="K5888" s="60">
        <f t="shared" si="173"/>
        <v>14</v>
      </c>
      <c r="L5888" s="60">
        <v>0</v>
      </c>
      <c r="M5888" s="55"/>
      <c r="N5888" s="60">
        <f t="shared" si="172"/>
        <v>14</v>
      </c>
      <c r="O5888" s="54"/>
      <c r="P5888" s="62">
        <v>31778</v>
      </c>
      <c r="Q5888" s="75"/>
      <c r="R5888" t="str">
        <f t="shared" si="171"/>
        <v>Abr/26</v>
      </c>
      <c r="S5888" s="75"/>
      <c r="T5888" s="75"/>
      <c r="U5888" s="75"/>
      <c r="V5888" s="75"/>
      <c r="W5888" s="75"/>
      <c r="X5888" s="75"/>
      <c r="Y5888" s="75"/>
      <c r="Z5888" s="75"/>
      <c r="AA5888" s="75"/>
      <c r="AB5888" s="75"/>
      <c r="AC5888" s="75"/>
      <c r="AD5888" s="75"/>
      <c r="AE5888" s="75"/>
      <c r="AF5888" s="75"/>
      <c r="AG5888" s="75"/>
    </row>
    <row r="5889" spans="1:33" ht="15.75" customHeight="1">
      <c r="A5889" s="75"/>
      <c r="B5889" s="54">
        <v>46113</v>
      </c>
      <c r="C5889" s="55" t="s">
        <v>187</v>
      </c>
      <c r="D5889" s="55">
        <v>2026</v>
      </c>
      <c r="E5889" s="55">
        <v>1</v>
      </c>
      <c r="F5889" s="55" t="s">
        <v>391</v>
      </c>
      <c r="G5889" s="55" t="s">
        <v>46</v>
      </c>
      <c r="H5889" s="55" t="s">
        <v>1337</v>
      </c>
      <c r="I5889" s="55" t="s">
        <v>42</v>
      </c>
      <c r="J5889" s="60">
        <v>6</v>
      </c>
      <c r="K5889" s="60">
        <f t="shared" si="173"/>
        <v>6</v>
      </c>
      <c r="L5889" s="60">
        <v>0</v>
      </c>
      <c r="M5889" s="55"/>
      <c r="N5889" s="60">
        <f t="shared" si="172"/>
        <v>6</v>
      </c>
      <c r="O5889" s="54"/>
      <c r="P5889" s="62">
        <v>31778</v>
      </c>
      <c r="Q5889" s="75"/>
      <c r="R5889" t="str">
        <f t="shared" si="171"/>
        <v>Abr/26</v>
      </c>
      <c r="S5889" s="75"/>
      <c r="T5889" s="75"/>
      <c r="U5889" s="75"/>
      <c r="V5889" s="75"/>
      <c r="W5889" s="75"/>
      <c r="X5889" s="75"/>
      <c r="Y5889" s="75"/>
      <c r="Z5889" s="75"/>
      <c r="AA5889" s="75"/>
      <c r="AB5889" s="75"/>
      <c r="AC5889" s="75"/>
      <c r="AD5889" s="75"/>
      <c r="AE5889" s="75"/>
      <c r="AF5889" s="75"/>
      <c r="AG5889" s="75"/>
    </row>
    <row r="5890" spans="1:33" ht="15.75" customHeight="1">
      <c r="A5890" s="75"/>
      <c r="B5890" s="54">
        <v>46113</v>
      </c>
      <c r="C5890" s="55" t="s">
        <v>187</v>
      </c>
      <c r="D5890" s="55">
        <v>2026</v>
      </c>
      <c r="E5890" s="55">
        <v>3</v>
      </c>
      <c r="F5890" s="55" t="s">
        <v>1035</v>
      </c>
      <c r="G5890" s="55" t="s">
        <v>46</v>
      </c>
      <c r="H5890" s="55" t="s">
        <v>1337</v>
      </c>
      <c r="I5890" s="55" t="s">
        <v>42</v>
      </c>
      <c r="J5890" s="60">
        <v>3.8</v>
      </c>
      <c r="K5890" s="60">
        <f t="shared" si="173"/>
        <v>11.399999999999999</v>
      </c>
      <c r="L5890" s="60">
        <v>0</v>
      </c>
      <c r="M5890" s="55"/>
      <c r="N5890" s="60">
        <f t="shared" si="172"/>
        <v>11.399999999999999</v>
      </c>
      <c r="O5890" s="54"/>
      <c r="P5890" s="62">
        <v>31778</v>
      </c>
      <c r="Q5890" s="75"/>
      <c r="R5890" t="str">
        <f t="shared" si="171"/>
        <v>Abr/26</v>
      </c>
      <c r="S5890" s="75"/>
      <c r="T5890" s="75"/>
      <c r="U5890" s="75"/>
      <c r="V5890" s="75"/>
      <c r="W5890" s="75"/>
      <c r="X5890" s="75"/>
      <c r="Y5890" s="75"/>
      <c r="Z5890" s="75"/>
      <c r="AA5890" s="75"/>
      <c r="AB5890" s="75"/>
      <c r="AC5890" s="75"/>
      <c r="AD5890" s="75"/>
      <c r="AE5890" s="75"/>
      <c r="AF5890" s="75"/>
      <c r="AG5890" s="75"/>
    </row>
    <row r="5891" spans="1:33" ht="15.75" customHeight="1">
      <c r="A5891" s="75"/>
      <c r="B5891" s="54">
        <v>46113</v>
      </c>
      <c r="C5891" s="55" t="s">
        <v>187</v>
      </c>
      <c r="D5891" s="55">
        <v>2026</v>
      </c>
      <c r="E5891" s="55">
        <v>3</v>
      </c>
      <c r="F5891" s="55" t="s">
        <v>64</v>
      </c>
      <c r="G5891" s="55" t="s">
        <v>46</v>
      </c>
      <c r="H5891" s="55" t="s">
        <v>65</v>
      </c>
      <c r="I5891" s="55" t="s">
        <v>42</v>
      </c>
      <c r="J5891" s="60">
        <v>33</v>
      </c>
      <c r="K5891" s="60">
        <f t="shared" si="173"/>
        <v>99</v>
      </c>
      <c r="L5891" s="60">
        <v>0</v>
      </c>
      <c r="M5891" s="55"/>
      <c r="N5891" s="60">
        <f t="shared" si="172"/>
        <v>99</v>
      </c>
      <c r="O5891" s="54"/>
      <c r="P5891" s="62">
        <v>30723</v>
      </c>
      <c r="Q5891" s="75"/>
      <c r="R5891" t="str">
        <f t="shared" ref="R5891:R5954" si="174">IF(B5891="","",PROPER(TEXT(B5891,"mmm/aa")))</f>
        <v>Abr/26</v>
      </c>
      <c r="S5891" s="75"/>
      <c r="T5891" s="75"/>
      <c r="U5891" s="75"/>
      <c r="V5891" s="75"/>
      <c r="W5891" s="75"/>
      <c r="X5891" s="75"/>
      <c r="Y5891" s="75"/>
      <c r="Z5891" s="75"/>
      <c r="AA5891" s="75"/>
      <c r="AB5891" s="75"/>
      <c r="AC5891" s="75"/>
      <c r="AD5891" s="75"/>
      <c r="AE5891" s="75"/>
      <c r="AF5891" s="75"/>
      <c r="AG5891" s="75"/>
    </row>
    <row r="5892" spans="1:33" ht="15.75" customHeight="1">
      <c r="A5892" s="75"/>
      <c r="B5892" s="54">
        <v>46113</v>
      </c>
      <c r="C5892" s="55" t="s">
        <v>187</v>
      </c>
      <c r="D5892" s="55">
        <v>2026</v>
      </c>
      <c r="E5892" s="55">
        <v>2</v>
      </c>
      <c r="F5892" s="55" t="s">
        <v>1201</v>
      </c>
      <c r="G5892" s="55" t="s">
        <v>46</v>
      </c>
      <c r="H5892" s="55" t="s">
        <v>65</v>
      </c>
      <c r="I5892" s="55" t="s">
        <v>42</v>
      </c>
      <c r="J5892" s="60">
        <v>30</v>
      </c>
      <c r="K5892" s="60">
        <f t="shared" si="173"/>
        <v>60</v>
      </c>
      <c r="L5892" s="60">
        <v>0</v>
      </c>
      <c r="M5892" s="55"/>
      <c r="N5892" s="60">
        <f t="shared" si="172"/>
        <v>60</v>
      </c>
      <c r="O5892" s="54"/>
      <c r="P5892" s="62">
        <v>30723</v>
      </c>
      <c r="Q5892" s="75"/>
      <c r="R5892" t="str">
        <f t="shared" si="174"/>
        <v>Abr/26</v>
      </c>
      <c r="S5892" s="75"/>
      <c r="T5892" s="75"/>
      <c r="U5892" s="75"/>
      <c r="V5892" s="75"/>
      <c r="W5892" s="75"/>
      <c r="X5892" s="75"/>
      <c r="Y5892" s="75"/>
      <c r="Z5892" s="75"/>
      <c r="AA5892" s="75"/>
      <c r="AB5892" s="75"/>
      <c r="AC5892" s="75"/>
      <c r="AD5892" s="75"/>
      <c r="AE5892" s="75"/>
      <c r="AF5892" s="75"/>
      <c r="AG5892" s="75"/>
    </row>
    <row r="5893" spans="1:33" ht="15.75" customHeight="1">
      <c r="A5893" s="75"/>
      <c r="B5893" s="54">
        <v>46113</v>
      </c>
      <c r="C5893" s="55" t="s">
        <v>187</v>
      </c>
      <c r="D5893" s="55">
        <v>2026</v>
      </c>
      <c r="E5893" s="55">
        <v>7</v>
      </c>
      <c r="F5893" s="55" t="s">
        <v>64</v>
      </c>
      <c r="G5893" s="55" t="s">
        <v>46</v>
      </c>
      <c r="H5893" s="55" t="s">
        <v>65</v>
      </c>
      <c r="I5893" s="55" t="s">
        <v>42</v>
      </c>
      <c r="J5893" s="60">
        <v>33</v>
      </c>
      <c r="K5893" s="60">
        <f t="shared" si="173"/>
        <v>231</v>
      </c>
      <c r="L5893" s="60">
        <v>0</v>
      </c>
      <c r="M5893" s="55"/>
      <c r="N5893" s="60">
        <f t="shared" si="172"/>
        <v>231</v>
      </c>
      <c r="O5893" s="54"/>
      <c r="P5893" s="62">
        <v>30671</v>
      </c>
      <c r="Q5893" s="75"/>
      <c r="R5893" t="str">
        <f t="shared" si="174"/>
        <v>Abr/26</v>
      </c>
      <c r="S5893" s="75"/>
      <c r="T5893" s="75"/>
      <c r="U5893" s="75"/>
      <c r="V5893" s="75"/>
      <c r="W5893" s="75"/>
      <c r="X5893" s="75"/>
      <c r="Y5893" s="75"/>
      <c r="Z5893" s="75"/>
      <c r="AA5893" s="75"/>
      <c r="AB5893" s="75"/>
      <c r="AC5893" s="75"/>
      <c r="AD5893" s="75"/>
      <c r="AE5893" s="75"/>
      <c r="AF5893" s="75"/>
      <c r="AG5893" s="75"/>
    </row>
    <row r="5894" spans="1:33" ht="15.75" customHeight="1">
      <c r="A5894" s="75"/>
      <c r="B5894" s="54">
        <v>46113</v>
      </c>
      <c r="C5894" s="55" t="s">
        <v>187</v>
      </c>
      <c r="D5894" s="55">
        <v>2026</v>
      </c>
      <c r="E5894" s="55">
        <v>3</v>
      </c>
      <c r="F5894" s="55" t="s">
        <v>1201</v>
      </c>
      <c r="G5894" s="55" t="s">
        <v>46</v>
      </c>
      <c r="H5894" s="55" t="s">
        <v>65</v>
      </c>
      <c r="I5894" s="55" t="s">
        <v>42</v>
      </c>
      <c r="J5894" s="60">
        <v>30</v>
      </c>
      <c r="K5894" s="60">
        <f t="shared" si="173"/>
        <v>90</v>
      </c>
      <c r="L5894" s="60">
        <v>0</v>
      </c>
      <c r="M5894" s="55"/>
      <c r="N5894" s="60">
        <f t="shared" si="172"/>
        <v>90</v>
      </c>
      <c r="O5894" s="54"/>
      <c r="P5894" s="62">
        <v>30671</v>
      </c>
      <c r="Q5894" s="75"/>
      <c r="R5894" t="str">
        <f t="shared" si="174"/>
        <v>Abr/26</v>
      </c>
      <c r="S5894" s="75"/>
      <c r="T5894" s="75"/>
      <c r="U5894" s="75"/>
      <c r="V5894" s="75"/>
      <c r="W5894" s="75"/>
      <c r="X5894" s="75"/>
      <c r="Y5894" s="75"/>
      <c r="Z5894" s="75"/>
      <c r="AA5894" s="75"/>
      <c r="AB5894" s="75"/>
      <c r="AC5894" s="75"/>
      <c r="AD5894" s="75"/>
      <c r="AE5894" s="75"/>
      <c r="AF5894" s="75"/>
      <c r="AG5894" s="75"/>
    </row>
    <row r="5895" spans="1:33" ht="15.75" customHeight="1">
      <c r="A5895" s="75"/>
      <c r="B5895" s="54">
        <v>46113</v>
      </c>
      <c r="C5895" s="55" t="s">
        <v>187</v>
      </c>
      <c r="D5895" s="55">
        <v>2026</v>
      </c>
      <c r="E5895" s="55">
        <v>2</v>
      </c>
      <c r="F5895" s="55" t="s">
        <v>1036</v>
      </c>
      <c r="G5895" s="55" t="s">
        <v>46</v>
      </c>
      <c r="H5895" s="55" t="s">
        <v>65</v>
      </c>
      <c r="I5895" s="55" t="s">
        <v>42</v>
      </c>
      <c r="J5895" s="60">
        <v>36</v>
      </c>
      <c r="K5895" s="60">
        <f t="shared" si="173"/>
        <v>72</v>
      </c>
      <c r="L5895" s="60">
        <v>0</v>
      </c>
      <c r="M5895" s="55"/>
      <c r="N5895" s="60">
        <f t="shared" si="172"/>
        <v>72</v>
      </c>
      <c r="O5895" s="54"/>
      <c r="P5895" s="62">
        <v>30671</v>
      </c>
      <c r="Q5895" s="75"/>
      <c r="R5895" t="str">
        <f t="shared" si="174"/>
        <v>Abr/26</v>
      </c>
      <c r="S5895" s="75"/>
      <c r="T5895" s="75"/>
      <c r="U5895" s="75"/>
      <c r="V5895" s="75"/>
      <c r="W5895" s="75"/>
      <c r="X5895" s="75"/>
      <c r="Y5895" s="75"/>
      <c r="Z5895" s="75"/>
      <c r="AA5895" s="75"/>
      <c r="AB5895" s="75"/>
      <c r="AC5895" s="75"/>
      <c r="AD5895" s="75"/>
      <c r="AE5895" s="75"/>
      <c r="AF5895" s="75"/>
      <c r="AG5895" s="75"/>
    </row>
    <row r="5896" spans="1:33" ht="15.75" customHeight="1">
      <c r="A5896" s="75"/>
      <c r="B5896" s="54">
        <v>46113</v>
      </c>
      <c r="C5896" s="55" t="s">
        <v>187</v>
      </c>
      <c r="D5896" s="55">
        <v>2026</v>
      </c>
      <c r="E5896" s="55">
        <v>132</v>
      </c>
      <c r="F5896" s="55" t="s">
        <v>659</v>
      </c>
      <c r="G5896" s="55" t="s">
        <v>40</v>
      </c>
      <c r="H5896" s="55" t="s">
        <v>1446</v>
      </c>
      <c r="I5896" s="55" t="s">
        <v>42</v>
      </c>
      <c r="J5896" s="60">
        <v>8.2899999999999991</v>
      </c>
      <c r="K5896" s="60">
        <f t="shared" si="173"/>
        <v>1094.28</v>
      </c>
      <c r="L5896" s="60">
        <v>0</v>
      </c>
      <c r="M5896" s="55"/>
      <c r="N5896" s="60">
        <f t="shared" si="172"/>
        <v>1094.28</v>
      </c>
      <c r="O5896" s="54"/>
      <c r="P5896" s="62">
        <v>0</v>
      </c>
      <c r="Q5896" s="75"/>
      <c r="R5896" t="str">
        <f t="shared" si="174"/>
        <v>Abr/26</v>
      </c>
      <c r="S5896" s="75"/>
      <c r="T5896" s="75"/>
      <c r="U5896" s="75"/>
      <c r="V5896" s="75"/>
      <c r="W5896" s="75"/>
      <c r="X5896" s="75"/>
      <c r="Y5896" s="75"/>
      <c r="Z5896" s="75"/>
      <c r="AA5896" s="75"/>
      <c r="AB5896" s="75"/>
      <c r="AC5896" s="75"/>
      <c r="AD5896" s="75"/>
      <c r="AE5896" s="75"/>
      <c r="AF5896" s="75"/>
      <c r="AG5896" s="75"/>
    </row>
    <row r="5897" spans="1:33" ht="15.75" customHeight="1">
      <c r="A5897" s="75"/>
      <c r="B5897" s="54">
        <v>46113</v>
      </c>
      <c r="C5897" s="55" t="s">
        <v>187</v>
      </c>
      <c r="D5897" s="55">
        <v>2026</v>
      </c>
      <c r="E5897" s="55">
        <v>6</v>
      </c>
      <c r="F5897" s="55" t="s">
        <v>1453</v>
      </c>
      <c r="G5897" s="55" t="s">
        <v>96</v>
      </c>
      <c r="H5897" s="55" t="s">
        <v>1269</v>
      </c>
      <c r="I5897" s="55" t="s">
        <v>42</v>
      </c>
      <c r="J5897" s="60">
        <v>37.020000000000003</v>
      </c>
      <c r="K5897" s="60">
        <f t="shared" si="173"/>
        <v>222.12</v>
      </c>
      <c r="L5897" s="60">
        <v>0</v>
      </c>
      <c r="M5897" s="55"/>
      <c r="N5897" s="60">
        <f t="shared" si="172"/>
        <v>222.12</v>
      </c>
      <c r="O5897" s="54"/>
      <c r="P5897" s="62">
        <v>47422</v>
      </c>
      <c r="Q5897" s="75"/>
      <c r="R5897" t="str">
        <f t="shared" si="174"/>
        <v>Abr/26</v>
      </c>
      <c r="S5897" s="75"/>
      <c r="T5897" s="75"/>
      <c r="U5897" s="75"/>
      <c r="V5897" s="75"/>
      <c r="W5897" s="75"/>
      <c r="X5897" s="75"/>
      <c r="Y5897" s="75"/>
      <c r="Z5897" s="75"/>
      <c r="AA5897" s="75"/>
      <c r="AB5897" s="75"/>
      <c r="AC5897" s="75"/>
      <c r="AD5897" s="75"/>
      <c r="AE5897" s="75"/>
      <c r="AF5897" s="75"/>
      <c r="AG5897" s="75"/>
    </row>
    <row r="5898" spans="1:33" ht="15.75" customHeight="1">
      <c r="A5898" s="75"/>
      <c r="B5898" s="54">
        <v>46113</v>
      </c>
      <c r="C5898" s="55" t="s">
        <v>187</v>
      </c>
      <c r="D5898" s="55">
        <v>2026</v>
      </c>
      <c r="E5898" s="55">
        <v>4</v>
      </c>
      <c r="F5898" s="55" t="s">
        <v>201</v>
      </c>
      <c r="G5898" s="55" t="s">
        <v>96</v>
      </c>
      <c r="H5898" s="55" t="s">
        <v>570</v>
      </c>
      <c r="I5898" s="55" t="s">
        <v>42</v>
      </c>
      <c r="J5898" s="60">
        <v>18.059999999999999</v>
      </c>
      <c r="K5898" s="60">
        <f t="shared" si="173"/>
        <v>72.239999999999995</v>
      </c>
      <c r="L5898" s="60">
        <v>0</v>
      </c>
      <c r="M5898" s="55"/>
      <c r="N5898" s="60">
        <f t="shared" si="172"/>
        <v>72.239999999999995</v>
      </c>
      <c r="O5898" s="54"/>
      <c r="P5898" s="62">
        <v>749608</v>
      </c>
      <c r="Q5898" s="75"/>
      <c r="R5898" t="str">
        <f t="shared" si="174"/>
        <v>Abr/26</v>
      </c>
      <c r="S5898" s="75"/>
      <c r="T5898" s="75"/>
      <c r="U5898" s="75"/>
      <c r="V5898" s="75"/>
      <c r="W5898" s="75"/>
      <c r="X5898" s="75"/>
      <c r="Y5898" s="75"/>
      <c r="Z5898" s="75"/>
      <c r="AA5898" s="75"/>
      <c r="AB5898" s="75"/>
      <c r="AC5898" s="75"/>
      <c r="AD5898" s="75"/>
      <c r="AE5898" s="75"/>
      <c r="AF5898" s="75"/>
      <c r="AG5898" s="75"/>
    </row>
    <row r="5899" spans="1:33" ht="15.75" customHeight="1">
      <c r="A5899" s="75"/>
      <c r="B5899" s="54">
        <v>46113</v>
      </c>
      <c r="C5899" s="55" t="s">
        <v>187</v>
      </c>
      <c r="D5899" s="55">
        <v>2026</v>
      </c>
      <c r="E5899" s="55">
        <v>22</v>
      </c>
      <c r="F5899" s="55" t="s">
        <v>615</v>
      </c>
      <c r="G5899" s="55" t="s">
        <v>96</v>
      </c>
      <c r="H5899" s="55" t="s">
        <v>570</v>
      </c>
      <c r="I5899" s="55" t="s">
        <v>42</v>
      </c>
      <c r="J5899" s="60">
        <v>20.46</v>
      </c>
      <c r="K5899" s="60">
        <f t="shared" si="173"/>
        <v>450.12</v>
      </c>
      <c r="L5899" s="60">
        <v>0</v>
      </c>
      <c r="M5899" s="55"/>
      <c r="N5899" s="60">
        <f t="shared" si="172"/>
        <v>450.12</v>
      </c>
      <c r="O5899" s="54"/>
      <c r="P5899" s="62">
        <v>749608</v>
      </c>
      <c r="Q5899" s="75"/>
      <c r="R5899" t="str">
        <f t="shared" si="174"/>
        <v>Abr/26</v>
      </c>
      <c r="S5899" s="75"/>
      <c r="T5899" s="75"/>
      <c r="U5899" s="75"/>
      <c r="V5899" s="75"/>
      <c r="W5899" s="75"/>
      <c r="X5899" s="75"/>
      <c r="Y5899" s="75"/>
      <c r="Z5899" s="75"/>
      <c r="AA5899" s="75"/>
      <c r="AB5899" s="75"/>
      <c r="AC5899" s="75"/>
      <c r="AD5899" s="75"/>
      <c r="AE5899" s="75"/>
      <c r="AF5899" s="75"/>
      <c r="AG5899" s="75"/>
    </row>
    <row r="5900" spans="1:33" ht="15.75" customHeight="1">
      <c r="A5900" s="75"/>
      <c r="B5900" s="54">
        <v>46113</v>
      </c>
      <c r="C5900" s="55" t="s">
        <v>187</v>
      </c>
      <c r="D5900" s="55">
        <v>2026</v>
      </c>
      <c r="E5900" s="55">
        <v>8</v>
      </c>
      <c r="F5900" s="55" t="s">
        <v>904</v>
      </c>
      <c r="G5900" s="55" t="s">
        <v>96</v>
      </c>
      <c r="H5900" s="55" t="s">
        <v>570</v>
      </c>
      <c r="I5900" s="55" t="s">
        <v>42</v>
      </c>
      <c r="J5900" s="60">
        <v>18.48</v>
      </c>
      <c r="K5900" s="60">
        <f t="shared" si="173"/>
        <v>147.84</v>
      </c>
      <c r="L5900" s="60">
        <v>0</v>
      </c>
      <c r="M5900" s="55" t="s">
        <v>51</v>
      </c>
      <c r="N5900" s="60">
        <f t="shared" si="172"/>
        <v>147.84</v>
      </c>
      <c r="O5900" s="54"/>
      <c r="P5900" s="62">
        <v>749608</v>
      </c>
      <c r="Q5900" s="75"/>
      <c r="R5900" t="str">
        <f t="shared" si="174"/>
        <v>Abr/26</v>
      </c>
      <c r="S5900" s="75"/>
      <c r="T5900" s="75"/>
      <c r="U5900" s="75"/>
      <c r="V5900" s="75"/>
      <c r="W5900" s="75"/>
      <c r="X5900" s="75"/>
      <c r="Y5900" s="75"/>
      <c r="Z5900" s="75"/>
      <c r="AA5900" s="75"/>
      <c r="AB5900" s="75"/>
      <c r="AC5900" s="75"/>
      <c r="AD5900" s="75"/>
      <c r="AE5900" s="75"/>
      <c r="AF5900" s="75"/>
      <c r="AG5900" s="75"/>
    </row>
    <row r="5901" spans="1:33" ht="15.75" customHeight="1">
      <c r="A5901" s="75"/>
      <c r="B5901" s="54">
        <v>46113</v>
      </c>
      <c r="C5901" s="55" t="s">
        <v>187</v>
      </c>
      <c r="D5901" s="55">
        <v>2026</v>
      </c>
      <c r="E5901" s="55">
        <v>3</v>
      </c>
      <c r="F5901" s="55" t="s">
        <v>200</v>
      </c>
      <c r="G5901" s="55" t="s">
        <v>96</v>
      </c>
      <c r="H5901" s="55" t="s">
        <v>570</v>
      </c>
      <c r="I5901" s="55" t="s">
        <v>42</v>
      </c>
      <c r="J5901" s="60">
        <v>18.54</v>
      </c>
      <c r="K5901" s="60">
        <f t="shared" si="173"/>
        <v>55.62</v>
      </c>
      <c r="L5901" s="60">
        <v>0</v>
      </c>
      <c r="M5901" s="55"/>
      <c r="N5901" s="60">
        <f t="shared" si="172"/>
        <v>55.62</v>
      </c>
      <c r="O5901" s="54"/>
      <c r="P5901" s="62">
        <v>749608</v>
      </c>
      <c r="Q5901" s="75"/>
      <c r="R5901" t="str">
        <f t="shared" si="174"/>
        <v>Abr/26</v>
      </c>
      <c r="S5901" s="75"/>
      <c r="T5901" s="75"/>
      <c r="U5901" s="75"/>
      <c r="V5901" s="75"/>
      <c r="W5901" s="75"/>
      <c r="X5901" s="75"/>
      <c r="Y5901" s="75"/>
      <c r="Z5901" s="75"/>
      <c r="AA5901" s="75"/>
      <c r="AB5901" s="75"/>
      <c r="AC5901" s="75"/>
      <c r="AD5901" s="75"/>
      <c r="AE5901" s="75"/>
      <c r="AF5901" s="75"/>
      <c r="AG5901" s="75"/>
    </row>
    <row r="5902" spans="1:33" ht="15.75" customHeight="1">
      <c r="A5902" s="75"/>
      <c r="B5902" s="54">
        <v>46113</v>
      </c>
      <c r="C5902" s="55" t="s">
        <v>187</v>
      </c>
      <c r="D5902" s="55">
        <v>2026</v>
      </c>
      <c r="E5902" s="55">
        <v>1</v>
      </c>
      <c r="F5902" s="55" t="s">
        <v>571</v>
      </c>
      <c r="G5902" s="55" t="s">
        <v>96</v>
      </c>
      <c r="H5902" s="55" t="s">
        <v>570</v>
      </c>
      <c r="I5902" s="55" t="s">
        <v>42</v>
      </c>
      <c r="J5902" s="60">
        <v>16.38</v>
      </c>
      <c r="K5902" s="60">
        <f t="shared" si="173"/>
        <v>16.38</v>
      </c>
      <c r="L5902" s="60">
        <v>0</v>
      </c>
      <c r="M5902" s="55"/>
      <c r="N5902" s="60">
        <f t="shared" si="172"/>
        <v>16.38</v>
      </c>
      <c r="O5902" s="54"/>
      <c r="P5902" s="62">
        <v>749608</v>
      </c>
      <c r="Q5902" s="75"/>
      <c r="R5902" t="str">
        <f t="shared" si="174"/>
        <v>Abr/26</v>
      </c>
      <c r="S5902" s="75"/>
      <c r="T5902" s="75"/>
      <c r="U5902" s="75"/>
      <c r="V5902" s="75"/>
      <c r="W5902" s="75"/>
      <c r="X5902" s="75"/>
      <c r="Y5902" s="75"/>
      <c r="Z5902" s="75"/>
      <c r="AA5902" s="75"/>
      <c r="AB5902" s="75"/>
      <c r="AC5902" s="75"/>
      <c r="AD5902" s="75"/>
      <c r="AE5902" s="75"/>
      <c r="AF5902" s="75"/>
      <c r="AG5902" s="75"/>
    </row>
    <row r="5903" spans="1:33" ht="15.75" customHeight="1">
      <c r="A5903" s="75"/>
      <c r="B5903" s="54">
        <v>46113</v>
      </c>
      <c r="C5903" s="55" t="s">
        <v>187</v>
      </c>
      <c r="D5903" s="55">
        <v>2026</v>
      </c>
      <c r="E5903" s="55">
        <v>9</v>
      </c>
      <c r="F5903" s="55" t="s">
        <v>358</v>
      </c>
      <c r="G5903" s="55" t="s">
        <v>96</v>
      </c>
      <c r="H5903" s="55" t="s">
        <v>570</v>
      </c>
      <c r="I5903" s="55" t="s">
        <v>42</v>
      </c>
      <c r="J5903" s="60">
        <v>18.54</v>
      </c>
      <c r="K5903" s="60">
        <f t="shared" si="173"/>
        <v>166.85999999999999</v>
      </c>
      <c r="L5903" s="60">
        <v>0</v>
      </c>
      <c r="M5903" s="55"/>
      <c r="N5903" s="60">
        <f t="shared" si="172"/>
        <v>166.85999999999999</v>
      </c>
      <c r="O5903" s="54"/>
      <c r="P5903" s="62">
        <v>749608</v>
      </c>
      <c r="Q5903" s="75"/>
      <c r="R5903" t="str">
        <f t="shared" si="174"/>
        <v>Abr/26</v>
      </c>
      <c r="S5903" s="75"/>
      <c r="T5903" s="75"/>
      <c r="U5903" s="75"/>
      <c r="V5903" s="75"/>
      <c r="W5903" s="75"/>
      <c r="X5903" s="75"/>
      <c r="Y5903" s="75"/>
      <c r="Z5903" s="75"/>
      <c r="AA5903" s="75"/>
      <c r="AB5903" s="75"/>
      <c r="AC5903" s="75"/>
      <c r="AD5903" s="75"/>
      <c r="AE5903" s="75"/>
      <c r="AF5903" s="75"/>
      <c r="AG5903" s="75"/>
    </row>
    <row r="5904" spans="1:33" ht="15.75" customHeight="1">
      <c r="A5904" s="75"/>
      <c r="B5904" s="54">
        <v>46113</v>
      </c>
      <c r="C5904" s="55" t="s">
        <v>187</v>
      </c>
      <c r="D5904" s="55">
        <v>2026</v>
      </c>
      <c r="E5904" s="55">
        <v>2</v>
      </c>
      <c r="F5904" s="55" t="s">
        <v>357</v>
      </c>
      <c r="G5904" s="55" t="s">
        <v>96</v>
      </c>
      <c r="H5904" s="55" t="s">
        <v>570</v>
      </c>
      <c r="I5904" s="55" t="s">
        <v>42</v>
      </c>
      <c r="J5904" s="60">
        <v>20.58</v>
      </c>
      <c r="K5904" s="60">
        <f t="shared" si="173"/>
        <v>41.16</v>
      </c>
      <c r="L5904" s="60">
        <v>0</v>
      </c>
      <c r="M5904" s="55"/>
      <c r="N5904" s="60">
        <f t="shared" si="172"/>
        <v>41.16</v>
      </c>
      <c r="O5904" s="54"/>
      <c r="P5904" s="62">
        <v>749608</v>
      </c>
      <c r="Q5904" s="75"/>
      <c r="R5904" t="str">
        <f t="shared" si="174"/>
        <v>Abr/26</v>
      </c>
      <c r="S5904" s="75"/>
      <c r="T5904" s="75"/>
      <c r="U5904" s="75"/>
      <c r="V5904" s="75"/>
      <c r="W5904" s="75"/>
      <c r="X5904" s="75"/>
      <c r="Y5904" s="75"/>
      <c r="Z5904" s="75"/>
      <c r="AA5904" s="75"/>
      <c r="AB5904" s="75"/>
      <c r="AC5904" s="75"/>
      <c r="AD5904" s="75"/>
      <c r="AE5904" s="75"/>
      <c r="AF5904" s="75"/>
      <c r="AG5904" s="75"/>
    </row>
    <row r="5905" spans="1:33" ht="15.75" customHeight="1">
      <c r="A5905" s="75"/>
      <c r="B5905" s="54">
        <v>46113</v>
      </c>
      <c r="C5905" s="55" t="s">
        <v>187</v>
      </c>
      <c r="D5905" s="55">
        <v>2026</v>
      </c>
      <c r="E5905" s="55">
        <v>4</v>
      </c>
      <c r="F5905" s="55" t="s">
        <v>893</v>
      </c>
      <c r="G5905" s="55" t="s">
        <v>96</v>
      </c>
      <c r="H5905" s="55" t="s">
        <v>570</v>
      </c>
      <c r="I5905" s="55" t="s">
        <v>42</v>
      </c>
      <c r="J5905" s="60">
        <v>21.48</v>
      </c>
      <c r="K5905" s="60">
        <f t="shared" si="173"/>
        <v>85.92</v>
      </c>
      <c r="L5905" s="60">
        <v>0</v>
      </c>
      <c r="M5905" s="55"/>
      <c r="N5905" s="60">
        <f t="shared" si="172"/>
        <v>85.92</v>
      </c>
      <c r="O5905" s="54"/>
      <c r="P5905" s="62">
        <v>749608</v>
      </c>
      <c r="Q5905" s="75"/>
      <c r="R5905" t="str">
        <f t="shared" si="174"/>
        <v>Abr/26</v>
      </c>
      <c r="S5905" s="75"/>
      <c r="T5905" s="75"/>
      <c r="U5905" s="75"/>
      <c r="V5905" s="75"/>
      <c r="W5905" s="75"/>
      <c r="X5905" s="75"/>
      <c r="Y5905" s="75"/>
      <c r="Z5905" s="75"/>
      <c r="AA5905" s="75"/>
      <c r="AB5905" s="75"/>
      <c r="AC5905" s="75"/>
      <c r="AD5905" s="75"/>
      <c r="AE5905" s="75"/>
      <c r="AF5905" s="75"/>
      <c r="AG5905" s="75"/>
    </row>
    <row r="5906" spans="1:33" ht="15.75" customHeight="1">
      <c r="A5906" s="75"/>
      <c r="B5906" s="54">
        <v>46113</v>
      </c>
      <c r="C5906" s="55" t="s">
        <v>187</v>
      </c>
      <c r="D5906" s="55">
        <v>2026</v>
      </c>
      <c r="E5906" s="55">
        <v>11</v>
      </c>
      <c r="F5906" s="55" t="s">
        <v>649</v>
      </c>
      <c r="G5906" s="55" t="s">
        <v>96</v>
      </c>
      <c r="H5906" s="55" t="s">
        <v>570</v>
      </c>
      <c r="I5906" s="55" t="s">
        <v>42</v>
      </c>
      <c r="J5906" s="60">
        <v>19.440000000000001</v>
      </c>
      <c r="K5906" s="60">
        <f t="shared" si="173"/>
        <v>213.84</v>
      </c>
      <c r="L5906" s="60">
        <v>0</v>
      </c>
      <c r="M5906" s="55"/>
      <c r="N5906" s="60">
        <f t="shared" si="172"/>
        <v>213.84</v>
      </c>
      <c r="O5906" s="54"/>
      <c r="P5906" s="62">
        <v>749608</v>
      </c>
      <c r="Q5906" s="75"/>
      <c r="R5906" t="str">
        <f t="shared" si="174"/>
        <v>Abr/26</v>
      </c>
      <c r="S5906" s="75"/>
      <c r="T5906" s="75"/>
      <c r="U5906" s="75"/>
      <c r="V5906" s="75"/>
      <c r="W5906" s="75"/>
      <c r="X5906" s="75"/>
      <c r="Y5906" s="75"/>
      <c r="Z5906" s="75"/>
      <c r="AA5906" s="75"/>
      <c r="AB5906" s="75"/>
      <c r="AC5906" s="75"/>
      <c r="AD5906" s="75"/>
      <c r="AE5906" s="75"/>
      <c r="AF5906" s="75"/>
      <c r="AG5906" s="75"/>
    </row>
    <row r="5907" spans="1:33" ht="15.75" customHeight="1">
      <c r="A5907" s="75"/>
      <c r="B5907" s="54">
        <v>46113</v>
      </c>
      <c r="C5907" s="55" t="s">
        <v>187</v>
      </c>
      <c r="D5907" s="55">
        <v>2026</v>
      </c>
      <c r="E5907" s="55">
        <v>3</v>
      </c>
      <c r="F5907" s="55" t="s">
        <v>650</v>
      </c>
      <c r="G5907" s="55" t="s">
        <v>96</v>
      </c>
      <c r="H5907" s="55" t="s">
        <v>570</v>
      </c>
      <c r="I5907" s="55" t="s">
        <v>42</v>
      </c>
      <c r="J5907" s="60">
        <v>19.98</v>
      </c>
      <c r="K5907" s="60">
        <f t="shared" si="173"/>
        <v>59.94</v>
      </c>
      <c r="L5907" s="60">
        <v>0</v>
      </c>
      <c r="M5907" s="55"/>
      <c r="N5907" s="60">
        <f t="shared" si="172"/>
        <v>59.94</v>
      </c>
      <c r="O5907" s="54"/>
      <c r="P5907" s="62">
        <v>749608</v>
      </c>
      <c r="Q5907" s="75"/>
      <c r="R5907" t="str">
        <f t="shared" si="174"/>
        <v>Abr/26</v>
      </c>
      <c r="S5907" s="75"/>
      <c r="T5907" s="75"/>
      <c r="U5907" s="75"/>
      <c r="V5907" s="75"/>
      <c r="W5907" s="75"/>
      <c r="X5907" s="75"/>
      <c r="Y5907" s="75"/>
      <c r="Z5907" s="75"/>
      <c r="AA5907" s="75"/>
      <c r="AB5907" s="75"/>
      <c r="AC5907" s="75"/>
      <c r="AD5907" s="75"/>
      <c r="AE5907" s="75"/>
      <c r="AF5907" s="75"/>
      <c r="AG5907" s="75"/>
    </row>
    <row r="5908" spans="1:33" ht="15.75" customHeight="1">
      <c r="A5908" s="75"/>
      <c r="B5908" s="54">
        <v>46113</v>
      </c>
      <c r="C5908" s="55" t="s">
        <v>187</v>
      </c>
      <c r="D5908" s="55">
        <v>2026</v>
      </c>
      <c r="E5908" s="55">
        <v>2</v>
      </c>
      <c r="F5908" s="55" t="s">
        <v>651</v>
      </c>
      <c r="G5908" s="55" t="s">
        <v>96</v>
      </c>
      <c r="H5908" s="55" t="s">
        <v>570</v>
      </c>
      <c r="I5908" s="55" t="s">
        <v>42</v>
      </c>
      <c r="J5908" s="60">
        <v>19.440000000000001</v>
      </c>
      <c r="K5908" s="60">
        <f t="shared" si="173"/>
        <v>38.880000000000003</v>
      </c>
      <c r="L5908" s="60">
        <v>0</v>
      </c>
      <c r="M5908" s="55"/>
      <c r="N5908" s="60">
        <f t="shared" si="172"/>
        <v>38.880000000000003</v>
      </c>
      <c r="O5908" s="54"/>
      <c r="P5908" s="62">
        <v>749608</v>
      </c>
      <c r="Q5908" s="75"/>
      <c r="R5908" t="str">
        <f t="shared" si="174"/>
        <v>Abr/26</v>
      </c>
      <c r="S5908" s="75"/>
      <c r="T5908" s="75"/>
      <c r="U5908" s="75"/>
      <c r="V5908" s="75"/>
      <c r="W5908" s="75"/>
      <c r="X5908" s="75"/>
      <c r="Y5908" s="75"/>
      <c r="Z5908" s="75"/>
      <c r="AA5908" s="75"/>
      <c r="AB5908" s="75"/>
      <c r="AC5908" s="75"/>
      <c r="AD5908" s="75"/>
      <c r="AE5908" s="75"/>
      <c r="AF5908" s="75"/>
      <c r="AG5908" s="75"/>
    </row>
    <row r="5909" spans="1:33" ht="15.75" customHeight="1">
      <c r="A5909" s="75"/>
      <c r="B5909" s="54">
        <v>46113</v>
      </c>
      <c r="C5909" s="55" t="s">
        <v>187</v>
      </c>
      <c r="D5909" s="55">
        <v>2026</v>
      </c>
      <c r="E5909" s="55">
        <v>72</v>
      </c>
      <c r="F5909" s="55" t="s">
        <v>191</v>
      </c>
      <c r="G5909" s="55" t="s">
        <v>96</v>
      </c>
      <c r="H5909" s="55" t="s">
        <v>570</v>
      </c>
      <c r="I5909" s="55" t="s">
        <v>42</v>
      </c>
      <c r="J5909" s="60">
        <v>7</v>
      </c>
      <c r="K5909" s="60">
        <f t="shared" si="173"/>
        <v>504</v>
      </c>
      <c r="L5909" s="60">
        <v>0</v>
      </c>
      <c r="M5909" s="55"/>
      <c r="N5909" s="60">
        <f t="shared" si="172"/>
        <v>504</v>
      </c>
      <c r="O5909" s="54"/>
      <c r="P5909" s="62">
        <v>1555505</v>
      </c>
      <c r="Q5909" s="75"/>
      <c r="R5909" t="str">
        <f t="shared" si="174"/>
        <v>Abr/26</v>
      </c>
      <c r="S5909" s="75"/>
      <c r="T5909" s="75"/>
      <c r="U5909" s="75"/>
      <c r="V5909" s="75"/>
      <c r="W5909" s="75"/>
      <c r="X5909" s="75"/>
      <c r="Y5909" s="75"/>
      <c r="Z5909" s="75"/>
      <c r="AA5909" s="75"/>
      <c r="AB5909" s="75"/>
      <c r="AC5909" s="75"/>
      <c r="AD5909" s="75"/>
      <c r="AE5909" s="75"/>
      <c r="AF5909" s="75"/>
      <c r="AG5909" s="75"/>
    </row>
    <row r="5910" spans="1:33" ht="15.75" customHeight="1">
      <c r="A5910" s="75"/>
      <c r="B5910" s="54">
        <v>46113</v>
      </c>
      <c r="C5910" s="55" t="s">
        <v>187</v>
      </c>
      <c r="D5910" s="55">
        <v>2026</v>
      </c>
      <c r="E5910" s="55">
        <v>14</v>
      </c>
      <c r="F5910" s="55" t="s">
        <v>760</v>
      </c>
      <c r="G5910" s="55" t="s">
        <v>46</v>
      </c>
      <c r="H5910" s="55" t="s">
        <v>223</v>
      </c>
      <c r="I5910" s="55" t="s">
        <v>42</v>
      </c>
      <c r="J5910" s="60">
        <v>22</v>
      </c>
      <c r="K5910" s="60">
        <f t="shared" si="173"/>
        <v>308</v>
      </c>
      <c r="L5910" s="60">
        <v>0</v>
      </c>
      <c r="M5910" s="55"/>
      <c r="N5910" s="60">
        <f t="shared" si="172"/>
        <v>308</v>
      </c>
      <c r="O5910" s="54"/>
      <c r="P5910" s="62">
        <v>1555505</v>
      </c>
      <c r="Q5910" s="75"/>
      <c r="R5910" t="str">
        <f t="shared" si="174"/>
        <v>Abr/26</v>
      </c>
      <c r="S5910" s="75"/>
      <c r="T5910" s="75"/>
      <c r="U5910" s="75"/>
      <c r="V5910" s="75"/>
      <c r="W5910" s="75"/>
      <c r="X5910" s="75"/>
      <c r="Y5910" s="75"/>
      <c r="Z5910" s="75"/>
      <c r="AA5910" s="75"/>
      <c r="AB5910" s="75"/>
      <c r="AC5910" s="75"/>
      <c r="AD5910" s="75"/>
      <c r="AE5910" s="75"/>
      <c r="AF5910" s="75"/>
      <c r="AG5910" s="75"/>
    </row>
    <row r="5911" spans="1:33" ht="15.75" customHeight="1">
      <c r="A5911" s="75"/>
      <c r="B5911" s="54">
        <v>46113</v>
      </c>
      <c r="C5911" s="55" t="s">
        <v>187</v>
      </c>
      <c r="D5911" s="55">
        <v>2026</v>
      </c>
      <c r="E5911" s="55">
        <v>14</v>
      </c>
      <c r="F5911" s="55" t="s">
        <v>172</v>
      </c>
      <c r="G5911" s="55" t="s">
        <v>46</v>
      </c>
      <c r="H5911" s="55" t="s">
        <v>223</v>
      </c>
      <c r="I5911" s="55" t="s">
        <v>42</v>
      </c>
      <c r="J5911" s="60">
        <v>22</v>
      </c>
      <c r="K5911" s="60">
        <f t="shared" si="173"/>
        <v>308</v>
      </c>
      <c r="L5911" s="60">
        <v>0</v>
      </c>
      <c r="M5911" s="55"/>
      <c r="N5911" s="60">
        <f t="shared" si="172"/>
        <v>308</v>
      </c>
      <c r="O5911" s="54"/>
      <c r="P5911" s="62">
        <v>1555505</v>
      </c>
      <c r="Q5911" s="75"/>
      <c r="R5911" t="str">
        <f t="shared" si="174"/>
        <v>Abr/26</v>
      </c>
      <c r="S5911" s="75"/>
      <c r="T5911" s="75"/>
      <c r="U5911" s="75"/>
      <c r="V5911" s="75"/>
      <c r="W5911" s="75"/>
      <c r="X5911" s="75"/>
      <c r="Y5911" s="75"/>
      <c r="Z5911" s="75"/>
      <c r="AA5911" s="75"/>
      <c r="AB5911" s="75"/>
      <c r="AC5911" s="75"/>
      <c r="AD5911" s="75"/>
      <c r="AE5911" s="75"/>
      <c r="AF5911" s="75"/>
      <c r="AG5911" s="75"/>
    </row>
    <row r="5912" spans="1:33" ht="15.75" customHeight="1">
      <c r="A5912" s="75"/>
      <c r="B5912" s="54">
        <v>46113</v>
      </c>
      <c r="C5912" s="55" t="s">
        <v>187</v>
      </c>
      <c r="D5912" s="55">
        <v>2026</v>
      </c>
      <c r="E5912" s="55">
        <v>14</v>
      </c>
      <c r="F5912" s="55" t="s">
        <v>173</v>
      </c>
      <c r="G5912" s="55" t="s">
        <v>46</v>
      </c>
      <c r="H5912" s="55" t="s">
        <v>223</v>
      </c>
      <c r="I5912" s="55" t="s">
        <v>42</v>
      </c>
      <c r="J5912" s="60">
        <v>22</v>
      </c>
      <c r="K5912" s="60">
        <f t="shared" si="173"/>
        <v>308</v>
      </c>
      <c r="L5912" s="60">
        <v>0</v>
      </c>
      <c r="M5912" s="55"/>
      <c r="N5912" s="60">
        <f t="shared" si="172"/>
        <v>308</v>
      </c>
      <c r="O5912" s="54"/>
      <c r="P5912" s="62">
        <v>1555505</v>
      </c>
      <c r="Q5912" s="75"/>
      <c r="R5912" t="str">
        <f t="shared" si="174"/>
        <v>Abr/26</v>
      </c>
      <c r="S5912" s="75"/>
      <c r="T5912" s="75"/>
      <c r="U5912" s="75"/>
      <c r="V5912" s="75"/>
      <c r="W5912" s="75"/>
      <c r="X5912" s="75"/>
      <c r="Y5912" s="75"/>
      <c r="Z5912" s="75"/>
      <c r="AA5912" s="75"/>
      <c r="AB5912" s="75"/>
      <c r="AC5912" s="75"/>
      <c r="AD5912" s="75"/>
      <c r="AE5912" s="75"/>
      <c r="AF5912" s="75"/>
      <c r="AG5912" s="75"/>
    </row>
    <row r="5913" spans="1:33" ht="15.75" customHeight="1">
      <c r="A5913" s="75"/>
      <c r="B5913" s="54">
        <v>46113</v>
      </c>
      <c r="C5913" s="55" t="s">
        <v>187</v>
      </c>
      <c r="D5913" s="55">
        <v>2026</v>
      </c>
      <c r="E5913" s="55">
        <v>6</v>
      </c>
      <c r="F5913" s="55" t="s">
        <v>578</v>
      </c>
      <c r="G5913" s="55" t="s">
        <v>40</v>
      </c>
      <c r="H5913" s="55" t="s">
        <v>223</v>
      </c>
      <c r="I5913" s="55" t="s">
        <v>42</v>
      </c>
      <c r="J5913" s="60">
        <v>51</v>
      </c>
      <c r="K5913" s="60">
        <f t="shared" si="173"/>
        <v>306</v>
      </c>
      <c r="L5913" s="60">
        <v>0</v>
      </c>
      <c r="M5913" s="55"/>
      <c r="N5913" s="60">
        <f t="shared" si="172"/>
        <v>306</v>
      </c>
      <c r="O5913" s="54"/>
      <c r="P5913" s="62">
        <v>1555506</v>
      </c>
      <c r="Q5913" s="75"/>
      <c r="R5913" t="str">
        <f t="shared" si="174"/>
        <v>Abr/26</v>
      </c>
      <c r="S5913" s="75"/>
      <c r="T5913" s="75"/>
      <c r="U5913" s="75"/>
      <c r="V5913" s="75"/>
      <c r="W5913" s="75"/>
      <c r="X5913" s="75"/>
      <c r="Y5913" s="75"/>
      <c r="Z5913" s="75"/>
      <c r="AA5913" s="75"/>
      <c r="AB5913" s="75"/>
      <c r="AC5913" s="75"/>
      <c r="AD5913" s="75"/>
      <c r="AE5913" s="75"/>
      <c r="AF5913" s="75"/>
      <c r="AG5913" s="75"/>
    </row>
    <row r="5914" spans="1:33" ht="15.75" customHeight="1">
      <c r="A5914" s="75"/>
      <c r="B5914" s="54">
        <v>46113</v>
      </c>
      <c r="C5914" s="55" t="s">
        <v>187</v>
      </c>
      <c r="D5914" s="55">
        <v>2026</v>
      </c>
      <c r="E5914" s="55">
        <v>96</v>
      </c>
      <c r="F5914" s="55" t="s">
        <v>188</v>
      </c>
      <c r="G5914" s="55" t="s">
        <v>96</v>
      </c>
      <c r="H5914" s="55" t="s">
        <v>570</v>
      </c>
      <c r="I5914" s="55" t="s">
        <v>42</v>
      </c>
      <c r="J5914" s="60">
        <v>7</v>
      </c>
      <c r="K5914" s="60">
        <f t="shared" si="173"/>
        <v>672</v>
      </c>
      <c r="L5914" s="60">
        <v>0</v>
      </c>
      <c r="M5914" s="55"/>
      <c r="N5914" s="60">
        <f t="shared" si="172"/>
        <v>672</v>
      </c>
      <c r="O5914" s="54"/>
      <c r="P5914" s="62">
        <v>1555505</v>
      </c>
      <c r="Q5914" s="75"/>
      <c r="R5914" t="str">
        <f t="shared" si="174"/>
        <v>Abr/26</v>
      </c>
      <c r="S5914" s="75"/>
      <c r="T5914" s="75"/>
      <c r="U5914" s="75"/>
      <c r="V5914" s="75"/>
      <c r="W5914" s="75"/>
      <c r="X5914" s="75"/>
      <c r="Y5914" s="75"/>
      <c r="Z5914" s="75"/>
      <c r="AA5914" s="75"/>
      <c r="AB5914" s="75"/>
      <c r="AC5914" s="75"/>
      <c r="AD5914" s="75"/>
      <c r="AE5914" s="75"/>
      <c r="AF5914" s="75"/>
      <c r="AG5914" s="75"/>
    </row>
    <row r="5915" spans="1:33" ht="15.75" customHeight="1">
      <c r="A5915" s="75"/>
      <c r="B5915" s="54">
        <v>46113</v>
      </c>
      <c r="C5915" s="55" t="s">
        <v>187</v>
      </c>
      <c r="D5915" s="55">
        <v>2026</v>
      </c>
      <c r="E5915" s="55">
        <v>96</v>
      </c>
      <c r="F5915" s="55" t="s">
        <v>668</v>
      </c>
      <c r="G5915" s="55" t="s">
        <v>96</v>
      </c>
      <c r="H5915" s="55" t="s">
        <v>570</v>
      </c>
      <c r="I5915" s="55" t="s">
        <v>42</v>
      </c>
      <c r="J5915" s="60">
        <v>7</v>
      </c>
      <c r="K5915" s="60">
        <f t="shared" si="173"/>
        <v>672</v>
      </c>
      <c r="L5915" s="60">
        <v>0</v>
      </c>
      <c r="M5915" s="55"/>
      <c r="N5915" s="60">
        <f t="shared" si="172"/>
        <v>672</v>
      </c>
      <c r="O5915" s="54"/>
      <c r="P5915" s="62">
        <v>1555505</v>
      </c>
      <c r="Q5915" s="75"/>
      <c r="R5915" t="str">
        <f t="shared" si="174"/>
        <v>Abr/26</v>
      </c>
      <c r="S5915" s="75"/>
      <c r="T5915" s="75"/>
      <c r="U5915" s="75"/>
      <c r="V5915" s="75"/>
      <c r="W5915" s="75"/>
      <c r="X5915" s="75"/>
      <c r="Y5915" s="75"/>
      <c r="Z5915" s="75"/>
      <c r="AA5915" s="75"/>
      <c r="AB5915" s="75"/>
      <c r="AC5915" s="75"/>
      <c r="AD5915" s="75"/>
      <c r="AE5915" s="75"/>
      <c r="AF5915" s="75"/>
      <c r="AG5915" s="75"/>
    </row>
    <row r="5916" spans="1:33" ht="15.75" customHeight="1">
      <c r="A5916" s="75"/>
      <c r="B5916" s="54">
        <v>46113</v>
      </c>
      <c r="C5916" s="55" t="s">
        <v>187</v>
      </c>
      <c r="D5916" s="55">
        <v>2026</v>
      </c>
      <c r="E5916" s="55">
        <v>6.72</v>
      </c>
      <c r="F5916" s="55" t="s">
        <v>488</v>
      </c>
      <c r="G5916" s="55" t="s">
        <v>46</v>
      </c>
      <c r="H5916" s="55" t="s">
        <v>823</v>
      </c>
      <c r="I5916" s="55" t="s">
        <v>42</v>
      </c>
      <c r="J5916" s="60">
        <v>38</v>
      </c>
      <c r="K5916" s="60">
        <f t="shared" si="173"/>
        <v>255.35999999999999</v>
      </c>
      <c r="L5916" s="60">
        <v>0</v>
      </c>
      <c r="M5916" s="55"/>
      <c r="N5916" s="60">
        <f t="shared" si="172"/>
        <v>255.35999999999999</v>
      </c>
      <c r="O5916" s="54"/>
      <c r="P5916" s="62">
        <v>2879077</v>
      </c>
      <c r="Q5916" s="75"/>
      <c r="R5916" t="str">
        <f t="shared" si="174"/>
        <v>Abr/26</v>
      </c>
      <c r="S5916" s="75"/>
      <c r="T5916" s="75"/>
      <c r="U5916" s="75"/>
      <c r="V5916" s="75"/>
      <c r="W5916" s="75"/>
      <c r="X5916" s="75"/>
      <c r="Y5916" s="75"/>
      <c r="Z5916" s="75"/>
      <c r="AA5916" s="75"/>
      <c r="AB5916" s="75"/>
      <c r="AC5916" s="75"/>
      <c r="AD5916" s="75"/>
      <c r="AE5916" s="75"/>
      <c r="AF5916" s="75"/>
      <c r="AG5916" s="75"/>
    </row>
    <row r="5917" spans="1:33" ht="15.75" customHeight="1">
      <c r="A5917" s="75"/>
      <c r="B5917" s="54">
        <v>46113</v>
      </c>
      <c r="C5917" s="55" t="s">
        <v>187</v>
      </c>
      <c r="D5917" s="55">
        <v>2026</v>
      </c>
      <c r="E5917" s="55">
        <v>24</v>
      </c>
      <c r="F5917" s="55" t="s">
        <v>190</v>
      </c>
      <c r="G5917" s="55" t="s">
        <v>96</v>
      </c>
      <c r="H5917" s="55" t="s">
        <v>570</v>
      </c>
      <c r="I5917" s="55" t="s">
        <v>42</v>
      </c>
      <c r="J5917" s="60">
        <v>7</v>
      </c>
      <c r="K5917" s="60">
        <f t="shared" si="173"/>
        <v>168</v>
      </c>
      <c r="L5917" s="60">
        <v>0</v>
      </c>
      <c r="M5917" s="55"/>
      <c r="N5917" s="60">
        <f t="shared" si="172"/>
        <v>168</v>
      </c>
      <c r="O5917" s="54"/>
      <c r="P5917" s="62">
        <v>1555505</v>
      </c>
      <c r="Q5917" s="75"/>
      <c r="R5917" t="str">
        <f t="shared" si="174"/>
        <v>Abr/26</v>
      </c>
      <c r="S5917" s="75"/>
      <c r="T5917" s="75"/>
      <c r="U5917" s="75"/>
      <c r="V5917" s="75"/>
      <c r="W5917" s="75"/>
      <c r="X5917" s="75"/>
      <c r="Y5917" s="75"/>
      <c r="Z5917" s="75"/>
      <c r="AA5917" s="75"/>
      <c r="AB5917" s="75"/>
      <c r="AC5917" s="75"/>
      <c r="AD5917" s="75"/>
      <c r="AE5917" s="75"/>
      <c r="AF5917" s="75"/>
      <c r="AG5917" s="75"/>
    </row>
    <row r="5918" spans="1:33" ht="15.75" customHeight="1">
      <c r="A5918" s="75"/>
      <c r="B5918" s="54">
        <v>46113</v>
      </c>
      <c r="C5918" s="55" t="s">
        <v>187</v>
      </c>
      <c r="D5918" s="55">
        <v>2026</v>
      </c>
      <c r="E5918" s="55">
        <v>2</v>
      </c>
      <c r="F5918" s="55" t="s">
        <v>209</v>
      </c>
      <c r="G5918" s="55" t="s">
        <v>46</v>
      </c>
      <c r="H5918" s="55" t="s">
        <v>790</v>
      </c>
      <c r="I5918" s="55" t="s">
        <v>42</v>
      </c>
      <c r="J5918" s="60">
        <v>125.4</v>
      </c>
      <c r="K5918" s="60">
        <f t="shared" si="173"/>
        <v>250.8</v>
      </c>
      <c r="L5918" s="60">
        <v>0</v>
      </c>
      <c r="M5918" s="55"/>
      <c r="N5918" s="60">
        <f t="shared" si="172"/>
        <v>250.8</v>
      </c>
      <c r="O5918" s="54"/>
      <c r="P5918" s="62">
        <v>1611136</v>
      </c>
      <c r="Q5918" s="75"/>
      <c r="R5918" t="str">
        <f t="shared" si="174"/>
        <v>Abr/26</v>
      </c>
      <c r="S5918" s="75"/>
      <c r="T5918" s="75"/>
      <c r="U5918" s="75"/>
      <c r="V5918" s="75"/>
      <c r="W5918" s="75"/>
      <c r="X5918" s="75"/>
      <c r="Y5918" s="75"/>
      <c r="Z5918" s="75"/>
      <c r="AA5918" s="75"/>
      <c r="AB5918" s="75"/>
      <c r="AC5918" s="75"/>
      <c r="AD5918" s="75"/>
      <c r="AE5918" s="75"/>
      <c r="AF5918" s="75"/>
      <c r="AG5918" s="75"/>
    </row>
    <row r="5919" spans="1:33" ht="15.75" customHeight="1">
      <c r="A5919" s="75"/>
      <c r="B5919" s="54">
        <v>46113</v>
      </c>
      <c r="C5919" s="55" t="s">
        <v>187</v>
      </c>
      <c r="D5919" s="55">
        <v>2026</v>
      </c>
      <c r="E5919" s="55">
        <v>8</v>
      </c>
      <c r="F5919" s="55" t="s">
        <v>67</v>
      </c>
      <c r="G5919" s="55" t="s">
        <v>46</v>
      </c>
      <c r="H5919" s="55" t="s">
        <v>790</v>
      </c>
      <c r="I5919" s="55" t="s">
        <v>42</v>
      </c>
      <c r="J5919" s="60">
        <v>22.13</v>
      </c>
      <c r="K5919" s="60">
        <f t="shared" si="173"/>
        <v>177.04</v>
      </c>
      <c r="L5919" s="60">
        <v>0</v>
      </c>
      <c r="M5919" s="55"/>
      <c r="N5919" s="60">
        <f t="shared" si="172"/>
        <v>177.04</v>
      </c>
      <c r="O5919" s="54"/>
      <c r="P5919" s="62">
        <v>1611136</v>
      </c>
      <c r="Q5919" s="75"/>
      <c r="R5919" t="str">
        <f t="shared" si="174"/>
        <v>Abr/26</v>
      </c>
      <c r="S5919" s="75"/>
      <c r="T5919" s="75"/>
      <c r="U5919" s="75"/>
      <c r="V5919" s="75"/>
      <c r="W5919" s="75"/>
      <c r="X5919" s="75"/>
      <c r="Y5919" s="75"/>
      <c r="Z5919" s="75"/>
      <c r="AA5919" s="75"/>
      <c r="AB5919" s="75"/>
      <c r="AC5919" s="75"/>
      <c r="AD5919" s="75"/>
      <c r="AE5919" s="75"/>
      <c r="AF5919" s="75"/>
      <c r="AG5919" s="75"/>
    </row>
    <row r="5920" spans="1:33" ht="15.75" customHeight="1">
      <c r="A5920" s="75"/>
      <c r="B5920" s="54">
        <v>46113</v>
      </c>
      <c r="C5920" s="55" t="s">
        <v>187</v>
      </c>
      <c r="D5920" s="55">
        <v>2026</v>
      </c>
      <c r="E5920" s="55">
        <v>3</v>
      </c>
      <c r="F5920" s="55" t="s">
        <v>660</v>
      </c>
      <c r="G5920" s="55" t="s">
        <v>46</v>
      </c>
      <c r="H5920" s="55" t="s">
        <v>195</v>
      </c>
      <c r="I5920" s="55" t="s">
        <v>42</v>
      </c>
      <c r="J5920" s="60">
        <v>231.6</v>
      </c>
      <c r="K5920" s="60">
        <f t="shared" si="173"/>
        <v>694.8</v>
      </c>
      <c r="L5920" s="60">
        <v>0</v>
      </c>
      <c r="M5920" s="55" t="s">
        <v>51</v>
      </c>
      <c r="N5920" s="60">
        <f t="shared" si="172"/>
        <v>694.8</v>
      </c>
      <c r="O5920" s="54"/>
      <c r="P5920" s="62">
        <v>340994</v>
      </c>
      <c r="Q5920" s="75"/>
      <c r="R5920" t="str">
        <f t="shared" si="174"/>
        <v>Abr/26</v>
      </c>
      <c r="S5920" s="75"/>
      <c r="T5920" s="75"/>
      <c r="U5920" s="75"/>
      <c r="V5920" s="75"/>
      <c r="W5920" s="75"/>
      <c r="X5920" s="75"/>
      <c r="Y5920" s="75"/>
      <c r="Z5920" s="75"/>
      <c r="AA5920" s="75"/>
      <c r="AB5920" s="75"/>
      <c r="AC5920" s="75"/>
      <c r="AD5920" s="75"/>
      <c r="AE5920" s="75"/>
      <c r="AF5920" s="75"/>
      <c r="AG5920" s="75"/>
    </row>
    <row r="5921" spans="1:33" ht="15.75" customHeight="1">
      <c r="A5921" s="75"/>
      <c r="B5921" s="54">
        <v>46113</v>
      </c>
      <c r="C5921" s="55" t="s">
        <v>187</v>
      </c>
      <c r="D5921" s="55">
        <v>2026</v>
      </c>
      <c r="E5921" s="55">
        <v>1</v>
      </c>
      <c r="F5921" s="55" t="s">
        <v>782</v>
      </c>
      <c r="G5921" s="55" t="s">
        <v>46</v>
      </c>
      <c r="H5921" s="55" t="s">
        <v>195</v>
      </c>
      <c r="I5921" s="55" t="s">
        <v>42</v>
      </c>
      <c r="J5921" s="60">
        <v>271.07</v>
      </c>
      <c r="K5921" s="60">
        <f t="shared" si="173"/>
        <v>271.07</v>
      </c>
      <c r="L5921" s="60">
        <v>0</v>
      </c>
      <c r="M5921" s="55"/>
      <c r="N5921" s="60">
        <f t="shared" si="172"/>
        <v>271.07</v>
      </c>
      <c r="O5921" s="54"/>
      <c r="P5921" s="62">
        <v>340995</v>
      </c>
      <c r="Q5921" s="75"/>
      <c r="R5921" t="str">
        <f t="shared" si="174"/>
        <v>Abr/26</v>
      </c>
      <c r="S5921" s="75"/>
      <c r="T5921" s="75"/>
      <c r="U5921" s="75"/>
      <c r="V5921" s="75"/>
      <c r="W5921" s="75"/>
      <c r="X5921" s="75"/>
      <c r="Y5921" s="75"/>
      <c r="Z5921" s="75"/>
      <c r="AA5921" s="75"/>
      <c r="AB5921" s="75"/>
      <c r="AC5921" s="75"/>
      <c r="AD5921" s="75"/>
      <c r="AE5921" s="75"/>
      <c r="AF5921" s="75"/>
      <c r="AG5921" s="75"/>
    </row>
    <row r="5922" spans="1:33" ht="15.75" customHeight="1">
      <c r="A5922" s="75"/>
      <c r="B5922" s="54">
        <v>46113</v>
      </c>
      <c r="C5922" s="55" t="s">
        <v>187</v>
      </c>
      <c r="D5922" s="55">
        <v>2026</v>
      </c>
      <c r="E5922" s="55">
        <v>1</v>
      </c>
      <c r="F5922" s="55" t="s">
        <v>1049</v>
      </c>
      <c r="G5922" s="55" t="s">
        <v>46</v>
      </c>
      <c r="H5922" s="55" t="s">
        <v>195</v>
      </c>
      <c r="I5922" s="55" t="s">
        <v>42</v>
      </c>
      <c r="J5922" s="60">
        <v>210</v>
      </c>
      <c r="K5922" s="60">
        <f t="shared" si="173"/>
        <v>210</v>
      </c>
      <c r="L5922" s="60">
        <v>0</v>
      </c>
      <c r="M5922" s="55"/>
      <c r="N5922" s="60">
        <f t="shared" si="172"/>
        <v>210</v>
      </c>
      <c r="O5922" s="54"/>
      <c r="P5922" s="62">
        <v>340995</v>
      </c>
      <c r="Q5922" s="75"/>
      <c r="R5922" t="str">
        <f t="shared" si="174"/>
        <v>Abr/26</v>
      </c>
      <c r="S5922" s="75"/>
      <c r="T5922" s="75"/>
      <c r="U5922" s="75"/>
      <c r="V5922" s="75"/>
      <c r="W5922" s="75"/>
      <c r="X5922" s="75"/>
      <c r="Y5922" s="75"/>
      <c r="Z5922" s="75"/>
      <c r="AA5922" s="75"/>
      <c r="AB5922" s="75"/>
      <c r="AC5922" s="75"/>
      <c r="AD5922" s="75"/>
      <c r="AE5922" s="75"/>
      <c r="AF5922" s="75"/>
      <c r="AG5922" s="75"/>
    </row>
    <row r="5923" spans="1:33" ht="15.75" customHeight="1">
      <c r="A5923" s="75"/>
      <c r="B5923" s="54">
        <v>46113</v>
      </c>
      <c r="C5923" s="55" t="s">
        <v>187</v>
      </c>
      <c r="D5923" s="55">
        <v>2026</v>
      </c>
      <c r="E5923" s="55">
        <v>3</v>
      </c>
      <c r="F5923" s="55" t="s">
        <v>916</v>
      </c>
      <c r="G5923" s="55" t="s">
        <v>40</v>
      </c>
      <c r="H5923" s="55" t="s">
        <v>667</v>
      </c>
      <c r="I5923" s="55" t="s">
        <v>42</v>
      </c>
      <c r="J5923" s="60">
        <v>49</v>
      </c>
      <c r="K5923" s="60">
        <f t="shared" si="173"/>
        <v>147</v>
      </c>
      <c r="L5923" s="60">
        <v>0</v>
      </c>
      <c r="M5923" s="55"/>
      <c r="N5923" s="60">
        <f t="shared" si="172"/>
        <v>147</v>
      </c>
      <c r="O5923" s="54"/>
      <c r="P5923" s="62">
        <v>616590</v>
      </c>
      <c r="Q5923" s="75"/>
      <c r="R5923" t="str">
        <f t="shared" si="174"/>
        <v>Abr/26</v>
      </c>
      <c r="S5923" s="75"/>
      <c r="T5923" s="75"/>
      <c r="U5923" s="75"/>
      <c r="V5923" s="75"/>
      <c r="W5923" s="75"/>
      <c r="X5923" s="75"/>
      <c r="Y5923" s="75"/>
      <c r="Z5923" s="75"/>
      <c r="AA5923" s="75"/>
      <c r="AB5923" s="75"/>
      <c r="AC5923" s="75"/>
      <c r="AD5923" s="75"/>
      <c r="AE5923" s="75"/>
      <c r="AF5923" s="75"/>
      <c r="AG5923" s="75"/>
    </row>
    <row r="5924" spans="1:33" ht="15.75" customHeight="1">
      <c r="A5924" s="75"/>
      <c r="B5924" s="54">
        <v>46113</v>
      </c>
      <c r="C5924" s="55" t="s">
        <v>187</v>
      </c>
      <c r="D5924" s="55">
        <v>2026</v>
      </c>
      <c r="E5924" s="55">
        <v>1</v>
      </c>
      <c r="F5924" s="55" t="s">
        <v>87</v>
      </c>
      <c r="G5924" s="55" t="s">
        <v>40</v>
      </c>
      <c r="H5924" s="55" t="s">
        <v>667</v>
      </c>
      <c r="I5924" s="55" t="s">
        <v>42</v>
      </c>
      <c r="J5924" s="60">
        <v>49</v>
      </c>
      <c r="K5924" s="60">
        <f t="shared" si="173"/>
        <v>49</v>
      </c>
      <c r="L5924" s="60">
        <v>0</v>
      </c>
      <c r="M5924" s="55"/>
      <c r="N5924" s="60">
        <f t="shared" si="172"/>
        <v>49</v>
      </c>
      <c r="O5924" s="54"/>
      <c r="P5924" s="62">
        <v>616590</v>
      </c>
      <c r="Q5924" s="75"/>
      <c r="R5924" t="str">
        <f t="shared" si="174"/>
        <v>Abr/26</v>
      </c>
      <c r="S5924" s="75"/>
      <c r="T5924" s="75"/>
      <c r="U5924" s="75"/>
      <c r="V5924" s="75"/>
      <c r="W5924" s="75"/>
      <c r="X5924" s="75"/>
      <c r="Y5924" s="75"/>
      <c r="Z5924" s="75"/>
      <c r="AA5924" s="75"/>
      <c r="AB5924" s="75"/>
      <c r="AC5924" s="75"/>
      <c r="AD5924" s="75"/>
      <c r="AE5924" s="75"/>
      <c r="AF5924" s="75"/>
      <c r="AG5924" s="75"/>
    </row>
    <row r="5925" spans="1:33" ht="15.75" customHeight="1">
      <c r="A5925" s="75"/>
      <c r="B5925" s="54">
        <v>46113</v>
      </c>
      <c r="C5925" s="55" t="s">
        <v>187</v>
      </c>
      <c r="D5925" s="55">
        <v>2026</v>
      </c>
      <c r="E5925" s="55">
        <v>4.8</v>
      </c>
      <c r="F5925" s="55" t="s">
        <v>232</v>
      </c>
      <c r="G5925" s="55" t="s">
        <v>46</v>
      </c>
      <c r="H5925" s="55" t="s">
        <v>594</v>
      </c>
      <c r="I5925" s="55" t="s">
        <v>42</v>
      </c>
      <c r="J5925" s="60">
        <v>39</v>
      </c>
      <c r="K5925" s="60">
        <f t="shared" si="173"/>
        <v>187.2</v>
      </c>
      <c r="L5925" s="60">
        <v>0</v>
      </c>
      <c r="M5925" s="55"/>
      <c r="N5925" s="60">
        <f t="shared" si="172"/>
        <v>187.2</v>
      </c>
      <c r="O5925" s="54"/>
      <c r="P5925" s="62">
        <v>1155795</v>
      </c>
      <c r="Q5925" s="75"/>
      <c r="R5925" t="str">
        <f t="shared" si="174"/>
        <v>Abr/26</v>
      </c>
      <c r="S5925" s="75"/>
      <c r="T5925" s="75"/>
      <c r="U5925" s="75"/>
      <c r="V5925" s="75"/>
      <c r="W5925" s="75"/>
      <c r="X5925" s="75"/>
      <c r="Y5925" s="75"/>
      <c r="Z5925" s="75"/>
      <c r="AA5925" s="75"/>
      <c r="AB5925" s="75"/>
      <c r="AC5925" s="75"/>
      <c r="AD5925" s="75"/>
      <c r="AE5925" s="75"/>
      <c r="AF5925" s="75"/>
      <c r="AG5925" s="75"/>
    </row>
    <row r="5926" spans="1:33" ht="15.75" customHeight="1">
      <c r="A5926" s="75"/>
      <c r="B5926" s="54">
        <v>46113</v>
      </c>
      <c r="C5926" s="55" t="s">
        <v>187</v>
      </c>
      <c r="D5926" s="55">
        <v>2026</v>
      </c>
      <c r="E5926" s="55">
        <v>3</v>
      </c>
      <c r="F5926" s="55" t="s">
        <v>1454</v>
      </c>
      <c r="G5926" s="55" t="s">
        <v>93</v>
      </c>
      <c r="H5926" s="55" t="s">
        <v>499</v>
      </c>
      <c r="I5926" s="55" t="s">
        <v>42</v>
      </c>
      <c r="J5926" s="60">
        <v>170</v>
      </c>
      <c r="K5926" s="60">
        <f t="shared" si="173"/>
        <v>510</v>
      </c>
      <c r="L5926" s="60">
        <v>0</v>
      </c>
      <c r="M5926" s="55"/>
      <c r="N5926" s="60">
        <f t="shared" si="172"/>
        <v>510</v>
      </c>
      <c r="O5926" s="54"/>
      <c r="P5926" s="62">
        <v>84469</v>
      </c>
      <c r="Q5926" s="75"/>
      <c r="R5926" t="str">
        <f t="shared" si="174"/>
        <v>Abr/26</v>
      </c>
      <c r="S5926" s="75"/>
      <c r="T5926" s="75"/>
      <c r="U5926" s="75"/>
      <c r="V5926" s="75"/>
      <c r="W5926" s="75"/>
      <c r="X5926" s="75"/>
      <c r="Y5926" s="75"/>
      <c r="Z5926" s="75"/>
      <c r="AA5926" s="75"/>
      <c r="AB5926" s="75"/>
      <c r="AC5926" s="75"/>
      <c r="AD5926" s="75"/>
      <c r="AE5926" s="75"/>
      <c r="AF5926" s="75"/>
      <c r="AG5926" s="75"/>
    </row>
    <row r="5927" spans="1:33" ht="15.75" customHeight="1">
      <c r="A5927" s="75"/>
      <c r="B5927" s="54">
        <v>46113</v>
      </c>
      <c r="C5927" s="55" t="s">
        <v>187</v>
      </c>
      <c r="D5927" s="55">
        <v>2026</v>
      </c>
      <c r="E5927" s="55">
        <v>8</v>
      </c>
      <c r="F5927" s="55" t="s">
        <v>1357</v>
      </c>
      <c r="G5927" s="55" t="s">
        <v>93</v>
      </c>
      <c r="H5927" s="55" t="s">
        <v>499</v>
      </c>
      <c r="I5927" s="55" t="s">
        <v>42</v>
      </c>
      <c r="J5927" s="60">
        <v>26.46</v>
      </c>
      <c r="K5927" s="60">
        <f t="shared" si="173"/>
        <v>211.68</v>
      </c>
      <c r="L5927" s="60">
        <v>0</v>
      </c>
      <c r="M5927" s="55"/>
      <c r="N5927" s="60">
        <f t="shared" si="172"/>
        <v>211.68</v>
      </c>
      <c r="O5927" s="54"/>
      <c r="P5927" s="62">
        <v>84469</v>
      </c>
      <c r="Q5927" s="75"/>
      <c r="R5927" t="str">
        <f t="shared" si="174"/>
        <v>Abr/26</v>
      </c>
      <c r="S5927" s="75"/>
      <c r="T5927" s="75"/>
      <c r="U5927" s="75"/>
      <c r="V5927" s="75"/>
      <c r="W5927" s="75"/>
      <c r="X5927" s="75"/>
      <c r="Y5927" s="75"/>
      <c r="Z5927" s="75"/>
      <c r="AA5927" s="75"/>
      <c r="AB5927" s="75"/>
      <c r="AC5927" s="75"/>
      <c r="AD5927" s="75"/>
      <c r="AE5927" s="75"/>
      <c r="AF5927" s="75"/>
      <c r="AG5927" s="75"/>
    </row>
    <row r="5928" spans="1:33" ht="15.75" customHeight="1">
      <c r="A5928" s="75"/>
      <c r="B5928" s="54">
        <v>46113</v>
      </c>
      <c r="C5928" s="55" t="s">
        <v>187</v>
      </c>
      <c r="D5928" s="55">
        <v>2026</v>
      </c>
      <c r="E5928" s="55">
        <v>5</v>
      </c>
      <c r="F5928" s="55" t="s">
        <v>202</v>
      </c>
      <c r="G5928" s="55" t="s">
        <v>93</v>
      </c>
      <c r="H5928" s="55" t="s">
        <v>499</v>
      </c>
      <c r="I5928" s="55" t="s">
        <v>42</v>
      </c>
      <c r="J5928" s="60">
        <v>100.68</v>
      </c>
      <c r="K5928" s="60">
        <f t="shared" si="173"/>
        <v>503.40000000000003</v>
      </c>
      <c r="L5928" s="60">
        <v>0</v>
      </c>
      <c r="M5928" s="55"/>
      <c r="N5928" s="60">
        <f t="shared" si="172"/>
        <v>503.40000000000003</v>
      </c>
      <c r="O5928" s="54"/>
      <c r="P5928" s="62">
        <v>84469</v>
      </c>
      <c r="Q5928" s="75"/>
      <c r="R5928" t="str">
        <f t="shared" si="174"/>
        <v>Abr/26</v>
      </c>
      <c r="S5928" s="75"/>
      <c r="T5928" s="75"/>
      <c r="U5928" s="75"/>
      <c r="V5928" s="75"/>
      <c r="W5928" s="75"/>
      <c r="X5928" s="75"/>
      <c r="Y5928" s="75"/>
      <c r="Z5928" s="75"/>
      <c r="AA5928" s="75"/>
      <c r="AB5928" s="75"/>
      <c r="AC5928" s="75"/>
      <c r="AD5928" s="75"/>
      <c r="AE5928" s="75"/>
      <c r="AF5928" s="75"/>
      <c r="AG5928" s="75"/>
    </row>
    <row r="5929" spans="1:33" ht="15.75" customHeight="1">
      <c r="A5929" s="75"/>
      <c r="B5929" s="54">
        <v>46113</v>
      </c>
      <c r="C5929" s="55" t="s">
        <v>187</v>
      </c>
      <c r="D5929" s="55">
        <v>2026</v>
      </c>
      <c r="E5929" s="55">
        <v>2</v>
      </c>
      <c r="F5929" s="55" t="s">
        <v>235</v>
      </c>
      <c r="G5929" s="55" t="s">
        <v>93</v>
      </c>
      <c r="H5929" s="55" t="s">
        <v>499</v>
      </c>
      <c r="I5929" s="55" t="s">
        <v>42</v>
      </c>
      <c r="J5929" s="60">
        <v>35.78</v>
      </c>
      <c r="K5929" s="60">
        <f t="shared" si="173"/>
        <v>71.56</v>
      </c>
      <c r="L5929" s="60">
        <v>0</v>
      </c>
      <c r="M5929" s="55"/>
      <c r="N5929" s="60">
        <f t="shared" si="172"/>
        <v>71.56</v>
      </c>
      <c r="O5929" s="54"/>
      <c r="P5929" s="62">
        <v>84469</v>
      </c>
      <c r="Q5929" s="75"/>
      <c r="R5929" t="str">
        <f t="shared" si="174"/>
        <v>Abr/26</v>
      </c>
      <c r="S5929" s="75"/>
      <c r="T5929" s="75"/>
      <c r="U5929" s="75"/>
      <c r="V5929" s="75"/>
      <c r="W5929" s="75"/>
      <c r="X5929" s="75"/>
      <c r="Y5929" s="75"/>
      <c r="Z5929" s="75"/>
      <c r="AA5929" s="75"/>
      <c r="AB5929" s="75"/>
      <c r="AC5929" s="75"/>
      <c r="AD5929" s="75"/>
      <c r="AE5929" s="75"/>
      <c r="AF5929" s="75"/>
      <c r="AG5929" s="75"/>
    </row>
    <row r="5930" spans="1:33" ht="15.75" customHeight="1">
      <c r="A5930" s="75"/>
      <c r="B5930" s="54">
        <v>46113</v>
      </c>
      <c r="C5930" s="55" t="s">
        <v>187</v>
      </c>
      <c r="D5930" s="55">
        <v>2026</v>
      </c>
      <c r="E5930" s="55">
        <v>3</v>
      </c>
      <c r="F5930" s="55" t="s">
        <v>1455</v>
      </c>
      <c r="G5930" s="55" t="s">
        <v>93</v>
      </c>
      <c r="H5930" s="55" t="s">
        <v>499</v>
      </c>
      <c r="I5930" s="55" t="s">
        <v>42</v>
      </c>
      <c r="J5930" s="60">
        <v>102.44</v>
      </c>
      <c r="K5930" s="60">
        <f t="shared" si="173"/>
        <v>307.32</v>
      </c>
      <c r="L5930" s="60">
        <v>0</v>
      </c>
      <c r="M5930" s="55"/>
      <c r="N5930" s="60">
        <f t="shared" si="172"/>
        <v>307.32</v>
      </c>
      <c r="O5930" s="54"/>
      <c r="P5930" s="62">
        <v>84469</v>
      </c>
      <c r="Q5930" s="75"/>
      <c r="R5930" t="str">
        <f t="shared" si="174"/>
        <v>Abr/26</v>
      </c>
      <c r="S5930" s="75"/>
      <c r="T5930" s="75"/>
      <c r="U5930" s="75"/>
      <c r="V5930" s="75"/>
      <c r="W5930" s="75"/>
      <c r="X5930" s="75"/>
      <c r="Y5930" s="75"/>
      <c r="Z5930" s="75"/>
      <c r="AA5930" s="75"/>
      <c r="AB5930" s="75"/>
      <c r="AC5930" s="75"/>
      <c r="AD5930" s="75"/>
      <c r="AE5930" s="75"/>
      <c r="AF5930" s="75"/>
      <c r="AG5930" s="75"/>
    </row>
    <row r="5931" spans="1:33" ht="15.75" customHeight="1">
      <c r="A5931" s="75"/>
      <c r="B5931" s="54">
        <v>46113</v>
      </c>
      <c r="C5931" s="55" t="s">
        <v>187</v>
      </c>
      <c r="D5931" s="55">
        <v>2026</v>
      </c>
      <c r="E5931" s="55">
        <v>2</v>
      </c>
      <c r="F5931" s="55" t="s">
        <v>204</v>
      </c>
      <c r="G5931" s="55" t="s">
        <v>93</v>
      </c>
      <c r="H5931" s="55" t="s">
        <v>499</v>
      </c>
      <c r="I5931" s="55" t="s">
        <v>42</v>
      </c>
      <c r="J5931" s="60">
        <v>177.29</v>
      </c>
      <c r="K5931" s="60">
        <f t="shared" si="173"/>
        <v>354.58</v>
      </c>
      <c r="L5931" s="60">
        <v>0</v>
      </c>
      <c r="M5931" s="55"/>
      <c r="N5931" s="60">
        <f t="shared" si="172"/>
        <v>354.58</v>
      </c>
      <c r="O5931" s="54"/>
      <c r="P5931" s="62">
        <v>84469</v>
      </c>
      <c r="Q5931" s="75"/>
      <c r="R5931" t="str">
        <f t="shared" si="174"/>
        <v>Abr/26</v>
      </c>
      <c r="S5931" s="75"/>
      <c r="T5931" s="75"/>
      <c r="U5931" s="75"/>
      <c r="V5931" s="75"/>
      <c r="W5931" s="75"/>
      <c r="X5931" s="75"/>
      <c r="Y5931" s="75"/>
      <c r="Z5931" s="75"/>
      <c r="AA5931" s="75"/>
      <c r="AB5931" s="75"/>
      <c r="AC5931" s="75"/>
      <c r="AD5931" s="75"/>
      <c r="AE5931" s="75"/>
      <c r="AF5931" s="75"/>
      <c r="AG5931" s="75"/>
    </row>
    <row r="5932" spans="1:33" ht="15.75" customHeight="1">
      <c r="A5932" s="75"/>
      <c r="B5932" s="54">
        <v>46113</v>
      </c>
      <c r="C5932" s="55" t="s">
        <v>187</v>
      </c>
      <c r="D5932" s="55">
        <v>2026</v>
      </c>
      <c r="E5932" s="55">
        <v>12</v>
      </c>
      <c r="F5932" s="55" t="s">
        <v>205</v>
      </c>
      <c r="G5932" s="55" t="s">
        <v>93</v>
      </c>
      <c r="H5932" s="55" t="s">
        <v>499</v>
      </c>
      <c r="I5932" s="55" t="s">
        <v>42</v>
      </c>
      <c r="J5932" s="60">
        <v>289</v>
      </c>
      <c r="K5932" s="60">
        <f t="shared" si="173"/>
        <v>3468</v>
      </c>
      <c r="L5932" s="60">
        <v>0</v>
      </c>
      <c r="M5932" s="55"/>
      <c r="N5932" s="60">
        <f t="shared" si="172"/>
        <v>3468</v>
      </c>
      <c r="O5932" s="54"/>
      <c r="P5932" s="62">
        <v>84469</v>
      </c>
      <c r="Q5932" s="75"/>
      <c r="R5932" t="str">
        <f t="shared" si="174"/>
        <v>Abr/26</v>
      </c>
      <c r="S5932" s="75"/>
      <c r="T5932" s="75"/>
      <c r="U5932" s="75"/>
      <c r="V5932" s="75"/>
      <c r="W5932" s="75"/>
      <c r="X5932" s="75"/>
      <c r="Y5932" s="75"/>
      <c r="Z5932" s="75"/>
      <c r="AA5932" s="75"/>
      <c r="AB5932" s="75"/>
      <c r="AC5932" s="75"/>
      <c r="AD5932" s="75"/>
      <c r="AE5932" s="75"/>
      <c r="AF5932" s="75"/>
      <c r="AG5932" s="75"/>
    </row>
    <row r="5933" spans="1:33" ht="15.75" customHeight="1">
      <c r="A5933" s="75"/>
      <c r="B5933" s="54">
        <v>46113</v>
      </c>
      <c r="C5933" s="55" t="s">
        <v>187</v>
      </c>
      <c r="D5933" s="55">
        <v>2026</v>
      </c>
      <c r="E5933" s="55">
        <v>9</v>
      </c>
      <c r="F5933" s="55" t="s">
        <v>488</v>
      </c>
      <c r="G5933" s="55" t="s">
        <v>46</v>
      </c>
      <c r="H5933" s="55" t="s">
        <v>823</v>
      </c>
      <c r="I5933" s="55" t="s">
        <v>42</v>
      </c>
      <c r="J5933" s="60">
        <v>36</v>
      </c>
      <c r="K5933" s="60">
        <f t="shared" si="173"/>
        <v>324</v>
      </c>
      <c r="L5933" s="60">
        <v>0</v>
      </c>
      <c r="M5933" s="55"/>
      <c r="N5933" s="60">
        <f t="shared" si="172"/>
        <v>324</v>
      </c>
      <c r="O5933" s="54"/>
      <c r="P5933" s="62">
        <v>2881862</v>
      </c>
      <c r="Q5933" s="75"/>
      <c r="R5933" t="str">
        <f t="shared" si="174"/>
        <v>Abr/26</v>
      </c>
      <c r="S5933" s="75"/>
      <c r="T5933" s="75"/>
      <c r="U5933" s="75"/>
      <c r="V5933" s="75"/>
      <c r="W5933" s="75"/>
      <c r="X5933" s="75"/>
      <c r="Y5933" s="75"/>
      <c r="Z5933" s="75"/>
      <c r="AA5933" s="75"/>
      <c r="AB5933" s="75"/>
      <c r="AC5933" s="75"/>
      <c r="AD5933" s="75"/>
      <c r="AE5933" s="75"/>
      <c r="AF5933" s="75"/>
      <c r="AG5933" s="75"/>
    </row>
    <row r="5934" spans="1:33" ht="15.75" customHeight="1">
      <c r="A5934" s="75"/>
      <c r="B5934" s="54">
        <v>46113</v>
      </c>
      <c r="C5934" s="55" t="s">
        <v>187</v>
      </c>
      <c r="D5934" s="55">
        <v>2026</v>
      </c>
      <c r="E5934" s="55">
        <v>5</v>
      </c>
      <c r="F5934" s="55" t="s">
        <v>197</v>
      </c>
      <c r="G5934" s="55" t="s">
        <v>46</v>
      </c>
      <c r="H5934" s="55" t="s">
        <v>823</v>
      </c>
      <c r="I5934" s="55" t="s">
        <v>42</v>
      </c>
      <c r="J5934" s="60">
        <v>39</v>
      </c>
      <c r="K5934" s="60">
        <f t="shared" si="173"/>
        <v>195</v>
      </c>
      <c r="L5934" s="60">
        <v>0</v>
      </c>
      <c r="M5934" s="55"/>
      <c r="N5934" s="60">
        <f t="shared" si="172"/>
        <v>195</v>
      </c>
      <c r="O5934" s="54"/>
      <c r="P5934" s="62">
        <v>2881862</v>
      </c>
      <c r="Q5934" s="75"/>
      <c r="R5934" t="str">
        <f t="shared" si="174"/>
        <v>Abr/26</v>
      </c>
      <c r="S5934" s="75"/>
      <c r="T5934" s="75"/>
      <c r="U5934" s="75"/>
      <c r="V5934" s="75"/>
      <c r="W5934" s="75"/>
      <c r="X5934" s="75"/>
      <c r="Y5934" s="75"/>
      <c r="Z5934" s="75"/>
      <c r="AA5934" s="75"/>
      <c r="AB5934" s="75"/>
      <c r="AC5934" s="75"/>
      <c r="AD5934" s="75"/>
      <c r="AE5934" s="75"/>
      <c r="AF5934" s="75"/>
      <c r="AG5934" s="75"/>
    </row>
    <row r="5935" spans="1:33" ht="15.75" customHeight="1">
      <c r="A5935" s="75"/>
      <c r="B5935" s="54">
        <v>46113</v>
      </c>
      <c r="C5935" s="55" t="s">
        <v>187</v>
      </c>
      <c r="D5935" s="55">
        <v>2026</v>
      </c>
      <c r="E5935" s="55">
        <v>8</v>
      </c>
      <c r="F5935" s="55" t="s">
        <v>1456</v>
      </c>
      <c r="G5935" s="55" t="s">
        <v>46</v>
      </c>
      <c r="H5935" s="55" t="s">
        <v>823</v>
      </c>
      <c r="I5935" s="55" t="s">
        <v>42</v>
      </c>
      <c r="J5935" s="60">
        <v>23</v>
      </c>
      <c r="K5935" s="60">
        <f t="shared" si="173"/>
        <v>184</v>
      </c>
      <c r="L5935" s="60">
        <v>0</v>
      </c>
      <c r="M5935" s="55"/>
      <c r="N5935" s="60">
        <f t="shared" si="172"/>
        <v>184</v>
      </c>
      <c r="O5935" s="54"/>
      <c r="P5935" s="62">
        <v>2881862</v>
      </c>
      <c r="Q5935" s="75"/>
      <c r="R5935" t="str">
        <f t="shared" si="174"/>
        <v>Abr/26</v>
      </c>
      <c r="S5935" s="75"/>
      <c r="T5935" s="75"/>
      <c r="U5935" s="75"/>
      <c r="V5935" s="75"/>
      <c r="W5935" s="75"/>
      <c r="X5935" s="75"/>
      <c r="Y5935" s="75"/>
      <c r="Z5935" s="75"/>
      <c r="AA5935" s="75"/>
      <c r="AB5935" s="75"/>
      <c r="AC5935" s="75"/>
      <c r="AD5935" s="75"/>
      <c r="AE5935" s="75"/>
      <c r="AF5935" s="75"/>
      <c r="AG5935" s="75"/>
    </row>
    <row r="5936" spans="1:33" ht="15.75" customHeight="1">
      <c r="A5936" s="75"/>
      <c r="B5936" s="54">
        <v>46113</v>
      </c>
      <c r="C5936" s="55" t="s">
        <v>187</v>
      </c>
      <c r="D5936" s="55">
        <v>2026</v>
      </c>
      <c r="E5936" s="55">
        <v>1</v>
      </c>
      <c r="F5936" s="55" t="s">
        <v>801</v>
      </c>
      <c r="G5936" s="55" t="s">
        <v>53</v>
      </c>
      <c r="H5936" s="55" t="s">
        <v>54</v>
      </c>
      <c r="I5936" s="55" t="s">
        <v>42</v>
      </c>
      <c r="J5936" s="60">
        <v>488</v>
      </c>
      <c r="K5936" s="60">
        <f t="shared" si="173"/>
        <v>488</v>
      </c>
      <c r="L5936" s="60">
        <v>0</v>
      </c>
      <c r="M5936" s="55"/>
      <c r="N5936" s="60">
        <f t="shared" si="172"/>
        <v>488</v>
      </c>
      <c r="O5936" s="54"/>
      <c r="P5936" s="62">
        <v>0</v>
      </c>
      <c r="Q5936" s="75"/>
      <c r="R5936" t="str">
        <f t="shared" si="174"/>
        <v>Abr/26</v>
      </c>
      <c r="S5936" s="75"/>
      <c r="T5936" s="75"/>
      <c r="U5936" s="75"/>
      <c r="V5936" s="75"/>
      <c r="W5936" s="75"/>
      <c r="X5936" s="75"/>
      <c r="Y5936" s="75"/>
      <c r="Z5936" s="75"/>
      <c r="AA5936" s="75"/>
      <c r="AB5936" s="75"/>
      <c r="AC5936" s="75"/>
      <c r="AD5936" s="75"/>
      <c r="AE5936" s="75"/>
      <c r="AF5936" s="75"/>
      <c r="AG5936" s="75"/>
    </row>
    <row r="5937" spans="1:33" ht="15.75" customHeight="1">
      <c r="A5937" s="75"/>
      <c r="B5937" s="54">
        <v>46113</v>
      </c>
      <c r="C5937" s="55" t="s">
        <v>187</v>
      </c>
      <c r="D5937" s="55">
        <v>2026</v>
      </c>
      <c r="E5937" s="55">
        <v>1</v>
      </c>
      <c r="F5937" s="55" t="s">
        <v>531</v>
      </c>
      <c r="G5937" s="55" t="s">
        <v>40</v>
      </c>
      <c r="H5937" s="55" t="s">
        <v>456</v>
      </c>
      <c r="I5937" s="55" t="s">
        <v>42</v>
      </c>
      <c r="J5937" s="60">
        <v>246</v>
      </c>
      <c r="K5937" s="60">
        <f t="shared" si="173"/>
        <v>246</v>
      </c>
      <c r="L5937" s="60">
        <v>0</v>
      </c>
      <c r="M5937" s="55"/>
      <c r="N5937" s="60">
        <f t="shared" si="172"/>
        <v>246</v>
      </c>
      <c r="O5937" s="54"/>
      <c r="P5937" s="62">
        <v>0</v>
      </c>
      <c r="Q5937" s="75"/>
      <c r="R5937" t="str">
        <f t="shared" si="174"/>
        <v>Abr/26</v>
      </c>
      <c r="S5937" s="75"/>
      <c r="T5937" s="75"/>
      <c r="U5937" s="75"/>
      <c r="V5937" s="75"/>
      <c r="W5937" s="75"/>
      <c r="X5937" s="75"/>
      <c r="Y5937" s="75"/>
      <c r="Z5937" s="75"/>
      <c r="AA5937" s="75"/>
      <c r="AB5937" s="75"/>
      <c r="AC5937" s="75"/>
      <c r="AD5937" s="75"/>
      <c r="AE5937" s="75"/>
      <c r="AF5937" s="75"/>
      <c r="AG5937" s="75"/>
    </row>
    <row r="5938" spans="1:33" ht="15.75" customHeight="1">
      <c r="A5938" s="75"/>
      <c r="B5938" s="54">
        <v>46113</v>
      </c>
      <c r="C5938" s="55" t="s">
        <v>187</v>
      </c>
      <c r="D5938" s="55">
        <v>2026</v>
      </c>
      <c r="E5938" s="55">
        <v>1</v>
      </c>
      <c r="F5938" s="55" t="s">
        <v>378</v>
      </c>
      <c r="G5938" s="55" t="s">
        <v>46</v>
      </c>
      <c r="H5938" s="55" t="s">
        <v>379</v>
      </c>
      <c r="I5938" s="55" t="s">
        <v>42</v>
      </c>
      <c r="J5938" s="60">
        <v>467</v>
      </c>
      <c r="K5938" s="60">
        <f t="shared" si="173"/>
        <v>467</v>
      </c>
      <c r="L5938" s="60">
        <v>0</v>
      </c>
      <c r="M5938" s="55"/>
      <c r="N5938" s="60">
        <f t="shared" si="172"/>
        <v>467</v>
      </c>
      <c r="O5938" s="54"/>
      <c r="P5938" s="62">
        <v>0</v>
      </c>
      <c r="Q5938" s="75"/>
      <c r="R5938" t="str">
        <f t="shared" si="174"/>
        <v>Abr/26</v>
      </c>
      <c r="S5938" s="75"/>
      <c r="T5938" s="75"/>
      <c r="U5938" s="75"/>
      <c r="V5938" s="75"/>
      <c r="W5938" s="75"/>
      <c r="X5938" s="75"/>
      <c r="Y5938" s="75"/>
      <c r="Z5938" s="75"/>
      <c r="AA5938" s="75"/>
      <c r="AB5938" s="75"/>
      <c r="AC5938" s="75"/>
      <c r="AD5938" s="75"/>
      <c r="AE5938" s="75"/>
      <c r="AF5938" s="75"/>
      <c r="AG5938" s="75"/>
    </row>
    <row r="5939" spans="1:33" ht="15.75" customHeight="1">
      <c r="A5939" s="75"/>
      <c r="B5939" s="54">
        <v>46113</v>
      </c>
      <c r="C5939" s="55" t="s">
        <v>187</v>
      </c>
      <c r="D5939" s="55">
        <v>2026</v>
      </c>
      <c r="E5939" s="55">
        <v>1</v>
      </c>
      <c r="F5939" s="55" t="s">
        <v>463</v>
      </c>
      <c r="G5939" s="55" t="s">
        <v>108</v>
      </c>
      <c r="H5939" s="55" t="s">
        <v>1198</v>
      </c>
      <c r="I5939" s="55" t="s">
        <v>55</v>
      </c>
      <c r="J5939" s="60">
        <v>500</v>
      </c>
      <c r="K5939" s="60">
        <f t="shared" si="173"/>
        <v>500</v>
      </c>
      <c r="L5939" s="60">
        <v>0</v>
      </c>
      <c r="M5939" s="55"/>
      <c r="N5939" s="60">
        <f t="shared" si="172"/>
        <v>500</v>
      </c>
      <c r="O5939" s="54"/>
      <c r="P5939" s="62">
        <v>0</v>
      </c>
      <c r="Q5939" s="75"/>
      <c r="R5939" t="str">
        <f t="shared" si="174"/>
        <v>Abr/26</v>
      </c>
      <c r="S5939" s="75"/>
      <c r="T5939" s="75"/>
      <c r="U5939" s="75"/>
      <c r="V5939" s="75"/>
      <c r="W5939" s="75"/>
      <c r="X5939" s="75"/>
      <c r="Y5939" s="75"/>
      <c r="Z5939" s="75"/>
      <c r="AA5939" s="75"/>
      <c r="AB5939" s="75"/>
      <c r="AC5939" s="75"/>
      <c r="AD5939" s="75"/>
      <c r="AE5939" s="75"/>
      <c r="AF5939" s="75"/>
      <c r="AG5939" s="75"/>
    </row>
    <row r="5940" spans="1:33" ht="15.75" customHeight="1">
      <c r="A5940" s="75"/>
      <c r="B5940" s="54">
        <v>46114</v>
      </c>
      <c r="C5940" s="55" t="s">
        <v>187</v>
      </c>
      <c r="D5940" s="55">
        <v>2026</v>
      </c>
      <c r="E5940" s="55">
        <v>2</v>
      </c>
      <c r="F5940" s="55" t="s">
        <v>679</v>
      </c>
      <c r="G5940" s="55" t="s">
        <v>96</v>
      </c>
      <c r="H5940" s="55" t="s">
        <v>293</v>
      </c>
      <c r="I5940" s="55" t="s">
        <v>42</v>
      </c>
      <c r="J5940" s="60">
        <v>56</v>
      </c>
      <c r="K5940" s="60">
        <f t="shared" si="173"/>
        <v>112</v>
      </c>
      <c r="L5940" s="60">
        <v>0</v>
      </c>
      <c r="M5940" s="55"/>
      <c r="N5940" s="60">
        <f t="shared" si="172"/>
        <v>112</v>
      </c>
      <c r="O5940" s="54"/>
      <c r="P5940" s="62">
        <v>1770</v>
      </c>
      <c r="Q5940" s="75"/>
      <c r="R5940" t="str">
        <f t="shared" si="174"/>
        <v>Abr/26</v>
      </c>
      <c r="S5940" s="75"/>
      <c r="T5940" s="75"/>
      <c r="U5940" s="75"/>
      <c r="V5940" s="75"/>
      <c r="W5940" s="75"/>
      <c r="X5940" s="75"/>
      <c r="Y5940" s="75"/>
      <c r="Z5940" s="75"/>
      <c r="AA5940" s="75"/>
      <c r="AB5940" s="75"/>
      <c r="AC5940" s="75"/>
      <c r="AD5940" s="75"/>
      <c r="AE5940" s="75"/>
      <c r="AF5940" s="75"/>
      <c r="AG5940" s="75"/>
    </row>
    <row r="5941" spans="1:33" ht="15.75" customHeight="1">
      <c r="A5941" s="75"/>
      <c r="B5941" s="54">
        <v>46114</v>
      </c>
      <c r="C5941" s="55" t="s">
        <v>187</v>
      </c>
      <c r="D5941" s="55">
        <v>2026</v>
      </c>
      <c r="E5941" s="55">
        <v>2</v>
      </c>
      <c r="F5941" s="55" t="s">
        <v>680</v>
      </c>
      <c r="G5941" s="55" t="s">
        <v>96</v>
      </c>
      <c r="H5941" s="55" t="s">
        <v>293</v>
      </c>
      <c r="I5941" s="55" t="s">
        <v>42</v>
      </c>
      <c r="J5941" s="60">
        <v>56</v>
      </c>
      <c r="K5941" s="60">
        <f t="shared" si="173"/>
        <v>112</v>
      </c>
      <c r="L5941" s="60">
        <v>0</v>
      </c>
      <c r="M5941" s="55"/>
      <c r="N5941" s="60">
        <f t="shared" si="172"/>
        <v>112</v>
      </c>
      <c r="O5941" s="54"/>
      <c r="P5941" s="62">
        <v>1770</v>
      </c>
      <c r="Q5941" s="75"/>
      <c r="R5941" t="str">
        <f t="shared" si="174"/>
        <v>Abr/26</v>
      </c>
      <c r="S5941" s="75"/>
      <c r="T5941" s="75"/>
      <c r="U5941" s="75"/>
      <c r="V5941" s="75"/>
      <c r="W5941" s="75"/>
      <c r="X5941" s="75"/>
      <c r="Y5941" s="75"/>
      <c r="Z5941" s="75"/>
      <c r="AA5941" s="75"/>
      <c r="AB5941" s="75"/>
      <c r="AC5941" s="75"/>
      <c r="AD5941" s="75"/>
      <c r="AE5941" s="75"/>
      <c r="AF5941" s="75"/>
      <c r="AG5941" s="75"/>
    </row>
    <row r="5942" spans="1:33" ht="15.75" customHeight="1">
      <c r="A5942" s="75"/>
      <c r="B5942" s="54">
        <v>46114</v>
      </c>
      <c r="C5942" s="55" t="s">
        <v>187</v>
      </c>
      <c r="D5942" s="55">
        <v>2026</v>
      </c>
      <c r="E5942" s="55">
        <v>3</v>
      </c>
      <c r="F5942" s="55" t="s">
        <v>587</v>
      </c>
      <c r="G5942" s="55" t="s">
        <v>40</v>
      </c>
      <c r="H5942" s="55" t="s">
        <v>293</v>
      </c>
      <c r="I5942" s="55" t="s">
        <v>42</v>
      </c>
      <c r="J5942" s="60">
        <v>73</v>
      </c>
      <c r="K5942" s="60">
        <f t="shared" si="173"/>
        <v>219</v>
      </c>
      <c r="L5942" s="60">
        <v>0</v>
      </c>
      <c r="M5942" s="55"/>
      <c r="N5942" s="60">
        <f t="shared" si="172"/>
        <v>219</v>
      </c>
      <c r="O5942" s="54"/>
      <c r="P5942" s="62">
        <v>1770</v>
      </c>
      <c r="Q5942" s="75"/>
      <c r="R5942" t="str">
        <f t="shared" si="174"/>
        <v>Abr/26</v>
      </c>
      <c r="S5942" s="75"/>
      <c r="T5942" s="75"/>
      <c r="U5942" s="75"/>
      <c r="V5942" s="75"/>
      <c r="W5942" s="75"/>
      <c r="X5942" s="75"/>
      <c r="Y5942" s="75"/>
      <c r="Z5942" s="75"/>
      <c r="AA5942" s="75"/>
      <c r="AB5942" s="75"/>
      <c r="AC5942" s="75"/>
      <c r="AD5942" s="75"/>
      <c r="AE5942" s="75"/>
      <c r="AF5942" s="75"/>
      <c r="AG5942" s="75"/>
    </row>
    <row r="5943" spans="1:33" ht="15.75" customHeight="1">
      <c r="A5943" s="75"/>
      <c r="B5943" s="54">
        <v>46114</v>
      </c>
      <c r="C5943" s="55" t="s">
        <v>187</v>
      </c>
      <c r="D5943" s="55">
        <v>2026</v>
      </c>
      <c r="E5943" s="55">
        <v>1</v>
      </c>
      <c r="F5943" s="55" t="s">
        <v>681</v>
      </c>
      <c r="G5943" s="55" t="s">
        <v>40</v>
      </c>
      <c r="H5943" s="55" t="s">
        <v>293</v>
      </c>
      <c r="I5943" s="55" t="s">
        <v>42</v>
      </c>
      <c r="J5943" s="60">
        <v>559</v>
      </c>
      <c r="K5943" s="60">
        <f t="shared" si="173"/>
        <v>559</v>
      </c>
      <c r="L5943" s="60">
        <v>0</v>
      </c>
      <c r="M5943" s="55"/>
      <c r="N5943" s="60">
        <f t="shared" si="172"/>
        <v>559</v>
      </c>
      <c r="O5943" s="54"/>
      <c r="P5943" s="62">
        <v>1770</v>
      </c>
      <c r="Q5943" s="75"/>
      <c r="R5943" t="str">
        <f t="shared" si="174"/>
        <v>Abr/26</v>
      </c>
      <c r="S5943" s="75"/>
      <c r="T5943" s="75"/>
      <c r="U5943" s="75"/>
      <c r="V5943" s="75"/>
      <c r="W5943" s="75"/>
      <c r="X5943" s="75"/>
      <c r="Y5943" s="75"/>
      <c r="Z5943" s="75"/>
      <c r="AA5943" s="75"/>
      <c r="AB5943" s="75"/>
      <c r="AC5943" s="75"/>
      <c r="AD5943" s="75"/>
      <c r="AE5943" s="75"/>
      <c r="AF5943" s="75"/>
      <c r="AG5943" s="75"/>
    </row>
    <row r="5944" spans="1:33" ht="15.75" customHeight="1">
      <c r="A5944" s="75"/>
      <c r="B5944" s="54">
        <v>46114</v>
      </c>
      <c r="C5944" s="55" t="s">
        <v>187</v>
      </c>
      <c r="D5944" s="55">
        <v>2026</v>
      </c>
      <c r="E5944" s="55">
        <v>4</v>
      </c>
      <c r="F5944" s="55" t="s">
        <v>1457</v>
      </c>
      <c r="G5944" s="55" t="s">
        <v>61</v>
      </c>
      <c r="H5944" s="55" t="s">
        <v>293</v>
      </c>
      <c r="I5944" s="55" t="s">
        <v>42</v>
      </c>
      <c r="J5944" s="60">
        <v>59</v>
      </c>
      <c r="K5944" s="60">
        <f t="shared" si="173"/>
        <v>236</v>
      </c>
      <c r="L5944" s="60">
        <v>0</v>
      </c>
      <c r="M5944" s="55"/>
      <c r="N5944" s="60">
        <f t="shared" si="172"/>
        <v>236</v>
      </c>
      <c r="O5944" s="54"/>
      <c r="P5944" s="62">
        <v>1770</v>
      </c>
      <c r="Q5944" s="75"/>
      <c r="R5944" t="str">
        <f t="shared" si="174"/>
        <v>Abr/26</v>
      </c>
      <c r="S5944" s="75"/>
      <c r="T5944" s="75"/>
      <c r="U5944" s="75"/>
      <c r="V5944" s="75"/>
      <c r="W5944" s="75"/>
      <c r="X5944" s="75"/>
      <c r="Y5944" s="75"/>
      <c r="Z5944" s="75"/>
      <c r="AA5944" s="75"/>
      <c r="AB5944" s="75"/>
      <c r="AC5944" s="75"/>
      <c r="AD5944" s="75"/>
      <c r="AE5944" s="75"/>
      <c r="AF5944" s="75"/>
      <c r="AG5944" s="75"/>
    </row>
    <row r="5945" spans="1:33" ht="15.75" customHeight="1">
      <c r="A5945" s="75"/>
      <c r="B5945" s="54">
        <v>46114</v>
      </c>
      <c r="C5945" s="55" t="s">
        <v>187</v>
      </c>
      <c r="D5945" s="55">
        <v>2026</v>
      </c>
      <c r="E5945" s="55">
        <v>15</v>
      </c>
      <c r="F5945" s="55" t="s">
        <v>64</v>
      </c>
      <c r="G5945" s="55" t="s">
        <v>46</v>
      </c>
      <c r="H5945" s="55" t="s">
        <v>65</v>
      </c>
      <c r="I5945" s="55" t="s">
        <v>42</v>
      </c>
      <c r="J5945" s="60">
        <v>33</v>
      </c>
      <c r="K5945" s="60">
        <f t="shared" si="173"/>
        <v>495</v>
      </c>
      <c r="L5945" s="60">
        <v>0</v>
      </c>
      <c r="M5945" s="55"/>
      <c r="N5945" s="60">
        <f t="shared" si="172"/>
        <v>495</v>
      </c>
      <c r="O5945" s="54"/>
      <c r="P5945" s="62">
        <v>30758</v>
      </c>
      <c r="Q5945" s="75"/>
      <c r="R5945" t="str">
        <f t="shared" si="174"/>
        <v>Abr/26</v>
      </c>
      <c r="S5945" s="75"/>
      <c r="T5945" s="75"/>
      <c r="U5945" s="75"/>
      <c r="V5945" s="75"/>
      <c r="W5945" s="75"/>
      <c r="X5945" s="75"/>
      <c r="Y5945" s="75"/>
      <c r="Z5945" s="75"/>
      <c r="AA5945" s="75"/>
      <c r="AB5945" s="75"/>
      <c r="AC5945" s="75"/>
      <c r="AD5945" s="75"/>
      <c r="AE5945" s="75"/>
      <c r="AF5945" s="75"/>
      <c r="AG5945" s="75"/>
    </row>
    <row r="5946" spans="1:33" ht="15.75" customHeight="1">
      <c r="A5946" s="75"/>
      <c r="B5946" s="54">
        <v>46114</v>
      </c>
      <c r="C5946" s="55" t="s">
        <v>187</v>
      </c>
      <c r="D5946" s="55">
        <v>2026</v>
      </c>
      <c r="E5946" s="55">
        <v>5</v>
      </c>
      <c r="F5946" s="55" t="s">
        <v>66</v>
      </c>
      <c r="G5946" s="55" t="s">
        <v>46</v>
      </c>
      <c r="H5946" s="55" t="s">
        <v>65</v>
      </c>
      <c r="I5946" s="55" t="s">
        <v>42</v>
      </c>
      <c r="J5946" s="60">
        <v>28</v>
      </c>
      <c r="K5946" s="60">
        <f t="shared" si="173"/>
        <v>140</v>
      </c>
      <c r="L5946" s="60">
        <v>0</v>
      </c>
      <c r="M5946" s="55"/>
      <c r="N5946" s="60">
        <f t="shared" si="172"/>
        <v>140</v>
      </c>
      <c r="O5946" s="54"/>
      <c r="P5946" s="62">
        <v>30758</v>
      </c>
      <c r="Q5946" s="75"/>
      <c r="R5946" t="str">
        <f t="shared" si="174"/>
        <v>Abr/26</v>
      </c>
      <c r="S5946" s="75"/>
      <c r="T5946" s="75"/>
      <c r="U5946" s="75"/>
      <c r="V5946" s="75"/>
      <c r="W5946" s="75"/>
      <c r="X5946" s="75"/>
      <c r="Y5946" s="75"/>
      <c r="Z5946" s="75"/>
      <c r="AA5946" s="75"/>
      <c r="AB5946" s="75"/>
      <c r="AC5946" s="75"/>
      <c r="AD5946" s="75"/>
      <c r="AE5946" s="75"/>
      <c r="AF5946" s="75"/>
      <c r="AG5946" s="75"/>
    </row>
    <row r="5947" spans="1:33" ht="15.75" customHeight="1">
      <c r="A5947" s="75"/>
      <c r="B5947" s="54">
        <v>46114</v>
      </c>
      <c r="C5947" s="55" t="s">
        <v>187</v>
      </c>
      <c r="D5947" s="55">
        <v>2026</v>
      </c>
      <c r="E5947" s="55">
        <v>4</v>
      </c>
      <c r="F5947" s="55" t="s">
        <v>1201</v>
      </c>
      <c r="G5947" s="55" t="s">
        <v>46</v>
      </c>
      <c r="H5947" s="55" t="s">
        <v>65</v>
      </c>
      <c r="I5947" s="55" t="s">
        <v>42</v>
      </c>
      <c r="J5947" s="60">
        <v>30</v>
      </c>
      <c r="K5947" s="60">
        <f t="shared" si="173"/>
        <v>120</v>
      </c>
      <c r="L5947" s="60">
        <v>0</v>
      </c>
      <c r="M5947" s="55"/>
      <c r="N5947" s="60">
        <f t="shared" si="172"/>
        <v>120</v>
      </c>
      <c r="O5947" s="54"/>
      <c r="P5947" s="62">
        <v>30758</v>
      </c>
      <c r="Q5947" s="75"/>
      <c r="R5947" t="str">
        <f t="shared" si="174"/>
        <v>Abr/26</v>
      </c>
      <c r="S5947" s="75"/>
      <c r="T5947" s="75"/>
      <c r="U5947" s="75"/>
      <c r="V5947" s="75"/>
      <c r="W5947" s="75"/>
      <c r="X5947" s="75"/>
      <c r="Y5947" s="75"/>
      <c r="Z5947" s="75"/>
      <c r="AA5947" s="75"/>
      <c r="AB5947" s="75"/>
      <c r="AC5947" s="75"/>
      <c r="AD5947" s="75"/>
      <c r="AE5947" s="75"/>
      <c r="AF5947" s="75"/>
      <c r="AG5947" s="75"/>
    </row>
    <row r="5948" spans="1:33" ht="15.75" customHeight="1">
      <c r="A5948" s="75"/>
      <c r="B5948" s="54">
        <v>46114</v>
      </c>
      <c r="C5948" s="55" t="s">
        <v>187</v>
      </c>
      <c r="D5948" s="55">
        <v>2026</v>
      </c>
      <c r="E5948" s="55">
        <v>4</v>
      </c>
      <c r="F5948" s="55" t="s">
        <v>1036</v>
      </c>
      <c r="G5948" s="55" t="s">
        <v>46</v>
      </c>
      <c r="H5948" s="55" t="s">
        <v>65</v>
      </c>
      <c r="I5948" s="55" t="s">
        <v>42</v>
      </c>
      <c r="J5948" s="60">
        <v>36</v>
      </c>
      <c r="K5948" s="60">
        <f t="shared" si="173"/>
        <v>144</v>
      </c>
      <c r="L5948" s="60">
        <v>0</v>
      </c>
      <c r="M5948" s="55"/>
      <c r="N5948" s="60">
        <f t="shared" si="172"/>
        <v>144</v>
      </c>
      <c r="O5948" s="54"/>
      <c r="P5948" s="62">
        <v>30758</v>
      </c>
      <c r="Q5948" s="75"/>
      <c r="R5948" t="str">
        <f t="shared" si="174"/>
        <v>Abr/26</v>
      </c>
      <c r="S5948" s="75"/>
      <c r="T5948" s="75"/>
      <c r="U5948" s="75"/>
      <c r="V5948" s="75"/>
      <c r="W5948" s="75"/>
      <c r="X5948" s="75"/>
      <c r="Y5948" s="75"/>
      <c r="Z5948" s="75"/>
      <c r="AA5948" s="75"/>
      <c r="AB5948" s="75"/>
      <c r="AC5948" s="75"/>
      <c r="AD5948" s="75"/>
      <c r="AE5948" s="75"/>
      <c r="AF5948" s="75"/>
      <c r="AG5948" s="75"/>
    </row>
    <row r="5949" spans="1:33" ht="15.75" customHeight="1">
      <c r="A5949" s="75"/>
      <c r="B5949" s="54">
        <v>46114</v>
      </c>
      <c r="C5949" s="55" t="s">
        <v>187</v>
      </c>
      <c r="D5949" s="55">
        <v>2026</v>
      </c>
      <c r="E5949" s="55">
        <v>20</v>
      </c>
      <c r="F5949" s="55" t="s">
        <v>797</v>
      </c>
      <c r="G5949" s="55" t="s">
        <v>40</v>
      </c>
      <c r="H5949" s="55" t="s">
        <v>1126</v>
      </c>
      <c r="I5949" s="55" t="s">
        <v>42</v>
      </c>
      <c r="J5949" s="60">
        <v>16.059999999999999</v>
      </c>
      <c r="K5949" s="60">
        <f t="shared" si="173"/>
        <v>321.2</v>
      </c>
      <c r="L5949" s="60">
        <v>0</v>
      </c>
      <c r="M5949" s="55"/>
      <c r="N5949" s="60">
        <f t="shared" si="172"/>
        <v>321.2</v>
      </c>
      <c r="O5949" s="54"/>
      <c r="P5949" s="62">
        <v>1451886</v>
      </c>
      <c r="Q5949" s="75"/>
      <c r="R5949" t="str">
        <f t="shared" si="174"/>
        <v>Abr/26</v>
      </c>
      <c r="S5949" s="75"/>
      <c r="T5949" s="75"/>
      <c r="U5949" s="75"/>
      <c r="V5949" s="75"/>
      <c r="W5949" s="75"/>
      <c r="X5949" s="75"/>
      <c r="Y5949" s="75"/>
      <c r="Z5949" s="75"/>
      <c r="AA5949" s="75"/>
      <c r="AB5949" s="75"/>
      <c r="AC5949" s="75"/>
      <c r="AD5949" s="75"/>
      <c r="AE5949" s="75"/>
      <c r="AF5949" s="75"/>
      <c r="AG5949" s="75"/>
    </row>
    <row r="5950" spans="1:33" ht="15.75" customHeight="1">
      <c r="A5950" s="75"/>
      <c r="B5950" s="54">
        <v>46114</v>
      </c>
      <c r="C5950" s="55" t="s">
        <v>187</v>
      </c>
      <c r="D5950" s="55">
        <v>2026</v>
      </c>
      <c r="E5950" s="55">
        <v>2</v>
      </c>
      <c r="F5950" s="55" t="s">
        <v>1458</v>
      </c>
      <c r="G5950" s="55" t="s">
        <v>53</v>
      </c>
      <c r="H5950" s="55" t="s">
        <v>1126</v>
      </c>
      <c r="I5950" s="55" t="s">
        <v>42</v>
      </c>
      <c r="J5950" s="60">
        <v>11.06</v>
      </c>
      <c r="K5950" s="60">
        <f t="shared" si="173"/>
        <v>22.12</v>
      </c>
      <c r="L5950" s="60">
        <v>0</v>
      </c>
      <c r="M5950" s="55"/>
      <c r="N5950" s="60">
        <f t="shared" si="172"/>
        <v>22.12</v>
      </c>
      <c r="O5950" s="54"/>
      <c r="P5950" s="62">
        <v>1451886</v>
      </c>
      <c r="Q5950" s="75"/>
      <c r="R5950" t="str">
        <f t="shared" si="174"/>
        <v>Abr/26</v>
      </c>
      <c r="S5950" s="75"/>
      <c r="T5950" s="75"/>
      <c r="U5950" s="75"/>
      <c r="V5950" s="75"/>
      <c r="W5950" s="75"/>
      <c r="X5950" s="75"/>
      <c r="Y5950" s="75"/>
      <c r="Z5950" s="75"/>
      <c r="AA5950" s="75"/>
      <c r="AB5950" s="75"/>
      <c r="AC5950" s="75"/>
      <c r="AD5950" s="75"/>
      <c r="AE5950" s="75"/>
      <c r="AF5950" s="75"/>
      <c r="AG5950" s="75"/>
    </row>
    <row r="5951" spans="1:33" ht="15.75" customHeight="1">
      <c r="A5951" s="75"/>
      <c r="B5951" s="54">
        <v>46114</v>
      </c>
      <c r="C5951" s="55" t="s">
        <v>187</v>
      </c>
      <c r="D5951" s="55">
        <v>2026</v>
      </c>
      <c r="E5951" s="55">
        <v>3</v>
      </c>
      <c r="F5951" s="55" t="s">
        <v>914</v>
      </c>
      <c r="G5951" s="55" t="s">
        <v>93</v>
      </c>
      <c r="H5951" s="55" t="s">
        <v>1126</v>
      </c>
      <c r="I5951" s="55" t="s">
        <v>42</v>
      </c>
      <c r="J5951" s="60">
        <v>24.29</v>
      </c>
      <c r="K5951" s="60">
        <f t="shared" si="173"/>
        <v>72.87</v>
      </c>
      <c r="L5951" s="60">
        <v>0</v>
      </c>
      <c r="M5951" s="55"/>
      <c r="N5951" s="60">
        <f t="shared" si="172"/>
        <v>72.87</v>
      </c>
      <c r="O5951" s="54"/>
      <c r="P5951" s="62">
        <v>1451886</v>
      </c>
      <c r="Q5951" s="75"/>
      <c r="R5951" t="str">
        <f t="shared" si="174"/>
        <v>Abr/26</v>
      </c>
      <c r="S5951" s="75"/>
      <c r="T5951" s="75"/>
      <c r="U5951" s="75"/>
      <c r="V5951" s="75"/>
      <c r="W5951" s="75"/>
      <c r="X5951" s="75"/>
      <c r="Y5951" s="75"/>
      <c r="Z5951" s="75"/>
      <c r="AA5951" s="75"/>
      <c r="AB5951" s="75"/>
      <c r="AC5951" s="75"/>
      <c r="AD5951" s="75"/>
      <c r="AE5951" s="75"/>
      <c r="AF5951" s="75"/>
      <c r="AG5951" s="75"/>
    </row>
    <row r="5952" spans="1:33" ht="15.75" customHeight="1">
      <c r="A5952" s="75"/>
      <c r="B5952" s="54">
        <v>46114</v>
      </c>
      <c r="C5952" s="55" t="s">
        <v>187</v>
      </c>
      <c r="D5952" s="55">
        <v>2026</v>
      </c>
      <c r="E5952" s="55">
        <v>20</v>
      </c>
      <c r="F5952" s="55" t="s">
        <v>1459</v>
      </c>
      <c r="G5952" s="55" t="s">
        <v>40</v>
      </c>
      <c r="H5952" s="55" t="s">
        <v>1126</v>
      </c>
      <c r="I5952" s="55" t="s">
        <v>42</v>
      </c>
      <c r="J5952" s="60">
        <v>5.37</v>
      </c>
      <c r="K5952" s="60">
        <f t="shared" si="173"/>
        <v>107.4</v>
      </c>
      <c r="L5952" s="60">
        <v>0</v>
      </c>
      <c r="M5952" s="55"/>
      <c r="N5952" s="60">
        <f t="shared" si="172"/>
        <v>107.4</v>
      </c>
      <c r="O5952" s="54"/>
      <c r="P5952" s="62">
        <v>1451886</v>
      </c>
      <c r="Q5952" s="75"/>
      <c r="R5952" t="str">
        <f t="shared" si="174"/>
        <v>Abr/26</v>
      </c>
      <c r="S5952" s="75"/>
      <c r="T5952" s="75"/>
      <c r="U5952" s="75"/>
      <c r="V5952" s="75"/>
      <c r="W5952" s="75"/>
      <c r="X5952" s="75"/>
      <c r="Y5952" s="75"/>
      <c r="Z5952" s="75"/>
      <c r="AA5952" s="75"/>
      <c r="AB5952" s="75"/>
      <c r="AC5952" s="75"/>
      <c r="AD5952" s="75"/>
      <c r="AE5952" s="75"/>
      <c r="AF5952" s="75"/>
      <c r="AG5952" s="75"/>
    </row>
    <row r="5953" spans="1:33" ht="15.75" customHeight="1">
      <c r="A5953" s="75"/>
      <c r="B5953" s="54">
        <v>46114</v>
      </c>
      <c r="C5953" s="55" t="s">
        <v>187</v>
      </c>
      <c r="D5953" s="55">
        <v>2026</v>
      </c>
      <c r="E5953" s="55">
        <v>20</v>
      </c>
      <c r="F5953" s="55" t="s">
        <v>1460</v>
      </c>
      <c r="G5953" s="55" t="s">
        <v>40</v>
      </c>
      <c r="H5953" s="55" t="s">
        <v>1126</v>
      </c>
      <c r="I5953" s="55" t="s">
        <v>42</v>
      </c>
      <c r="J5953" s="60">
        <v>8.74</v>
      </c>
      <c r="K5953" s="60">
        <f t="shared" si="173"/>
        <v>174.8</v>
      </c>
      <c r="L5953" s="60">
        <v>0</v>
      </c>
      <c r="M5953" s="55"/>
      <c r="N5953" s="60">
        <f t="shared" si="172"/>
        <v>174.8</v>
      </c>
      <c r="O5953" s="54"/>
      <c r="P5953" s="62">
        <v>1451886</v>
      </c>
      <c r="Q5953" s="75"/>
      <c r="R5953" t="str">
        <f t="shared" si="174"/>
        <v>Abr/26</v>
      </c>
      <c r="S5953" s="75"/>
      <c r="T5953" s="75"/>
      <c r="U5953" s="75"/>
      <c r="V5953" s="75"/>
      <c r="W5953" s="75"/>
      <c r="X5953" s="75"/>
      <c r="Y5953" s="75"/>
      <c r="Z5953" s="75"/>
      <c r="AA5953" s="75"/>
      <c r="AB5953" s="75"/>
      <c r="AC5953" s="75"/>
      <c r="AD5953" s="75"/>
      <c r="AE5953" s="75"/>
      <c r="AF5953" s="75"/>
      <c r="AG5953" s="75"/>
    </row>
    <row r="5954" spans="1:33" ht="15.75" customHeight="1">
      <c r="A5954" s="75"/>
      <c r="B5954" s="54">
        <v>46114</v>
      </c>
      <c r="C5954" s="55" t="s">
        <v>187</v>
      </c>
      <c r="D5954" s="55">
        <v>2026</v>
      </c>
      <c r="E5954" s="55">
        <v>4</v>
      </c>
      <c r="F5954" s="55" t="s">
        <v>1116</v>
      </c>
      <c r="G5954" s="55" t="s">
        <v>53</v>
      </c>
      <c r="H5954" s="55" t="s">
        <v>1126</v>
      </c>
      <c r="I5954" s="55" t="s">
        <v>42</v>
      </c>
      <c r="J5954" s="60">
        <v>19</v>
      </c>
      <c r="K5954" s="60">
        <f t="shared" si="173"/>
        <v>76</v>
      </c>
      <c r="L5954" s="60">
        <v>0</v>
      </c>
      <c r="M5954" s="55"/>
      <c r="N5954" s="60">
        <f t="shared" si="172"/>
        <v>76</v>
      </c>
      <c r="O5954" s="54"/>
      <c r="P5954" s="62">
        <v>1451886</v>
      </c>
      <c r="Q5954" s="75"/>
      <c r="R5954" t="str">
        <f t="shared" si="174"/>
        <v>Abr/26</v>
      </c>
      <c r="S5954" s="75"/>
      <c r="T5954" s="75"/>
      <c r="U5954" s="75"/>
      <c r="V5954" s="75"/>
      <c r="W5954" s="75"/>
      <c r="X5954" s="75"/>
      <c r="Y5954" s="75"/>
      <c r="Z5954" s="75"/>
      <c r="AA5954" s="75"/>
      <c r="AB5954" s="75"/>
      <c r="AC5954" s="75"/>
      <c r="AD5954" s="75"/>
      <c r="AE5954" s="75"/>
      <c r="AF5954" s="75"/>
      <c r="AG5954" s="75"/>
    </row>
    <row r="5955" spans="1:33" ht="15.75" customHeight="1">
      <c r="A5955" s="75"/>
      <c r="B5955" s="54">
        <v>46114</v>
      </c>
      <c r="C5955" s="55" t="s">
        <v>187</v>
      </c>
      <c r="D5955" s="55">
        <v>2026</v>
      </c>
      <c r="E5955" s="55">
        <v>2</v>
      </c>
      <c r="F5955" s="55" t="s">
        <v>1461</v>
      </c>
      <c r="G5955" s="55" t="s">
        <v>93</v>
      </c>
      <c r="H5955" s="55" t="s">
        <v>1126</v>
      </c>
      <c r="I5955" s="55" t="s">
        <v>42</v>
      </c>
      <c r="J5955" s="60">
        <v>30.09</v>
      </c>
      <c r="K5955" s="60">
        <f t="shared" si="173"/>
        <v>60.18</v>
      </c>
      <c r="L5955" s="60">
        <v>0</v>
      </c>
      <c r="M5955" s="55"/>
      <c r="N5955" s="60">
        <f t="shared" si="172"/>
        <v>60.18</v>
      </c>
      <c r="O5955" s="54"/>
      <c r="P5955" s="62">
        <v>1451886</v>
      </c>
      <c r="Q5955" s="75"/>
      <c r="R5955" t="str">
        <f t="shared" ref="R5955:R6018" si="175">IF(B5955="","",PROPER(TEXT(B5955,"mmm/aa")))</f>
        <v>Abr/26</v>
      </c>
      <c r="S5955" s="75"/>
      <c r="T5955" s="75"/>
      <c r="U5955" s="75"/>
      <c r="V5955" s="75"/>
      <c r="W5955" s="75"/>
      <c r="X5955" s="75"/>
      <c r="Y5955" s="75"/>
      <c r="Z5955" s="75"/>
      <c r="AA5955" s="75"/>
      <c r="AB5955" s="75"/>
      <c r="AC5955" s="75"/>
      <c r="AD5955" s="75"/>
      <c r="AE5955" s="75"/>
      <c r="AF5955" s="75"/>
      <c r="AG5955" s="75"/>
    </row>
    <row r="5956" spans="1:33" ht="15.75" customHeight="1">
      <c r="A5956" s="75"/>
      <c r="B5956" s="54">
        <v>46114</v>
      </c>
      <c r="C5956" s="55" t="s">
        <v>187</v>
      </c>
      <c r="D5956" s="55">
        <v>2026</v>
      </c>
      <c r="E5956" s="55">
        <v>6</v>
      </c>
      <c r="F5956" s="55" t="s">
        <v>206</v>
      </c>
      <c r="G5956" s="55" t="s">
        <v>46</v>
      </c>
      <c r="H5956" s="55" t="s">
        <v>1126</v>
      </c>
      <c r="I5956" s="55" t="s">
        <v>42</v>
      </c>
      <c r="J5956" s="60">
        <v>47.33</v>
      </c>
      <c r="K5956" s="60">
        <f t="shared" si="173"/>
        <v>283.98</v>
      </c>
      <c r="L5956" s="60">
        <v>0</v>
      </c>
      <c r="M5956" s="55"/>
      <c r="N5956" s="60">
        <f t="shared" si="172"/>
        <v>283.98</v>
      </c>
      <c r="O5956" s="54"/>
      <c r="P5956" s="62">
        <v>1451886</v>
      </c>
      <c r="Q5956" s="75"/>
      <c r="R5956" t="str">
        <f t="shared" si="175"/>
        <v>Abr/26</v>
      </c>
      <c r="S5956" s="75"/>
      <c r="T5956" s="75"/>
      <c r="U5956" s="75"/>
      <c r="V5956" s="75"/>
      <c r="W5956" s="75"/>
      <c r="X5956" s="75"/>
      <c r="Y5956" s="75"/>
      <c r="Z5956" s="75"/>
      <c r="AA5956" s="75"/>
      <c r="AB5956" s="75"/>
      <c r="AC5956" s="75"/>
      <c r="AD5956" s="75"/>
      <c r="AE5956" s="75"/>
      <c r="AF5956" s="75"/>
      <c r="AG5956" s="75"/>
    </row>
    <row r="5957" spans="1:33" ht="15.75" customHeight="1">
      <c r="A5957" s="75"/>
      <c r="B5957" s="54">
        <v>46114</v>
      </c>
      <c r="C5957" s="55" t="s">
        <v>187</v>
      </c>
      <c r="D5957" s="55">
        <v>2026</v>
      </c>
      <c r="E5957" s="55">
        <v>2</v>
      </c>
      <c r="F5957" s="55" t="s">
        <v>255</v>
      </c>
      <c r="G5957" s="55" t="s">
        <v>93</v>
      </c>
      <c r="H5957" s="55" t="s">
        <v>1126</v>
      </c>
      <c r="I5957" s="55" t="s">
        <v>42</v>
      </c>
      <c r="J5957" s="60">
        <v>56.54</v>
      </c>
      <c r="K5957" s="60">
        <f t="shared" si="173"/>
        <v>113.08</v>
      </c>
      <c r="L5957" s="60">
        <v>0</v>
      </c>
      <c r="M5957" s="55"/>
      <c r="N5957" s="60">
        <f t="shared" si="172"/>
        <v>113.08</v>
      </c>
      <c r="O5957" s="54"/>
      <c r="P5957" s="62">
        <v>1451886</v>
      </c>
      <c r="Q5957" s="75"/>
      <c r="R5957" t="str">
        <f t="shared" si="175"/>
        <v>Abr/26</v>
      </c>
      <c r="S5957" s="75"/>
      <c r="T5957" s="75"/>
      <c r="U5957" s="75"/>
      <c r="V5957" s="75"/>
      <c r="W5957" s="75"/>
      <c r="X5957" s="75"/>
      <c r="Y5957" s="75"/>
      <c r="Z5957" s="75"/>
      <c r="AA5957" s="75"/>
      <c r="AB5957" s="75"/>
      <c r="AC5957" s="75"/>
      <c r="AD5957" s="75"/>
      <c r="AE5957" s="75"/>
      <c r="AF5957" s="75"/>
      <c r="AG5957" s="75"/>
    </row>
    <row r="5958" spans="1:33" ht="15.75" customHeight="1">
      <c r="A5958" s="75"/>
      <c r="B5958" s="54">
        <v>46114</v>
      </c>
      <c r="C5958" s="55" t="s">
        <v>187</v>
      </c>
      <c r="D5958" s="55">
        <v>2026</v>
      </c>
      <c r="E5958" s="55">
        <v>1</v>
      </c>
      <c r="F5958" s="55" t="s">
        <v>1423</v>
      </c>
      <c r="G5958" s="55" t="s">
        <v>53</v>
      </c>
      <c r="H5958" s="55" t="s">
        <v>1126</v>
      </c>
      <c r="I5958" s="55" t="s">
        <v>42</v>
      </c>
      <c r="J5958" s="60">
        <v>20.05</v>
      </c>
      <c r="K5958" s="60">
        <f t="shared" si="173"/>
        <v>20.05</v>
      </c>
      <c r="L5958" s="60">
        <v>0</v>
      </c>
      <c r="M5958" s="55"/>
      <c r="N5958" s="60">
        <f t="shared" si="172"/>
        <v>20.05</v>
      </c>
      <c r="O5958" s="54"/>
      <c r="P5958" s="62">
        <v>1451886</v>
      </c>
      <c r="Q5958" s="75"/>
      <c r="R5958" t="str">
        <f t="shared" si="175"/>
        <v>Abr/26</v>
      </c>
      <c r="S5958" s="75"/>
      <c r="T5958" s="75"/>
      <c r="U5958" s="75"/>
      <c r="V5958" s="75"/>
      <c r="W5958" s="75"/>
      <c r="X5958" s="75"/>
      <c r="Y5958" s="75"/>
      <c r="Z5958" s="75"/>
      <c r="AA5958" s="75"/>
      <c r="AB5958" s="75"/>
      <c r="AC5958" s="75"/>
      <c r="AD5958" s="75"/>
      <c r="AE5958" s="75"/>
      <c r="AF5958" s="75"/>
      <c r="AG5958" s="75"/>
    </row>
    <row r="5959" spans="1:33" ht="15.75" customHeight="1">
      <c r="A5959" s="75"/>
      <c r="B5959" s="54">
        <v>46114</v>
      </c>
      <c r="C5959" s="55" t="s">
        <v>187</v>
      </c>
      <c r="D5959" s="55">
        <v>2026</v>
      </c>
      <c r="E5959" s="55">
        <v>1</v>
      </c>
      <c r="F5959" s="55" t="s">
        <v>1462</v>
      </c>
      <c r="G5959" s="55" t="s">
        <v>61</v>
      </c>
      <c r="H5959" s="55" t="s">
        <v>342</v>
      </c>
      <c r="I5959" s="55" t="s">
        <v>42</v>
      </c>
      <c r="J5959" s="60">
        <v>666.36</v>
      </c>
      <c r="K5959" s="60">
        <f t="shared" si="173"/>
        <v>666.36</v>
      </c>
      <c r="L5959" s="60">
        <v>0</v>
      </c>
      <c r="M5959" s="55"/>
      <c r="N5959" s="60">
        <f t="shared" si="172"/>
        <v>666.36</v>
      </c>
      <c r="O5959" s="54"/>
      <c r="P5959" s="62">
        <v>0</v>
      </c>
      <c r="Q5959" s="75"/>
      <c r="R5959" t="str">
        <f t="shared" si="175"/>
        <v>Abr/26</v>
      </c>
      <c r="S5959" s="75"/>
      <c r="T5959" s="75"/>
      <c r="U5959" s="75"/>
      <c r="V5959" s="75"/>
      <c r="W5959" s="75"/>
      <c r="X5959" s="75"/>
      <c r="Y5959" s="75"/>
      <c r="Z5959" s="75"/>
      <c r="AA5959" s="75"/>
      <c r="AB5959" s="75"/>
      <c r="AC5959" s="75"/>
      <c r="AD5959" s="75"/>
      <c r="AE5959" s="75"/>
      <c r="AF5959" s="75"/>
      <c r="AG5959" s="75"/>
    </row>
    <row r="5960" spans="1:33" ht="15.75" customHeight="1">
      <c r="A5960" s="75"/>
      <c r="B5960" s="54">
        <v>46114</v>
      </c>
      <c r="C5960" s="55" t="s">
        <v>187</v>
      </c>
      <c r="D5960" s="55">
        <v>2026</v>
      </c>
      <c r="E5960" s="55">
        <v>1</v>
      </c>
      <c r="F5960" s="55" t="s">
        <v>811</v>
      </c>
      <c r="G5960" s="55" t="s">
        <v>108</v>
      </c>
      <c r="H5960" s="55" t="s">
        <v>1289</v>
      </c>
      <c r="I5960" s="55" t="s">
        <v>42</v>
      </c>
      <c r="J5960" s="60">
        <v>500</v>
      </c>
      <c r="K5960" s="60">
        <f t="shared" si="173"/>
        <v>500</v>
      </c>
      <c r="L5960" s="60">
        <v>0</v>
      </c>
      <c r="M5960" s="55"/>
      <c r="N5960" s="60">
        <f t="shared" si="172"/>
        <v>500</v>
      </c>
      <c r="O5960" s="54"/>
      <c r="P5960" s="62">
        <v>0</v>
      </c>
      <c r="Q5960" s="75"/>
      <c r="R5960" t="str">
        <f t="shared" si="175"/>
        <v>Abr/26</v>
      </c>
      <c r="S5960" s="75"/>
      <c r="T5960" s="75"/>
      <c r="U5960" s="75"/>
      <c r="V5960" s="75"/>
      <c r="W5960" s="75"/>
      <c r="X5960" s="75"/>
      <c r="Y5960" s="75"/>
      <c r="Z5960" s="75"/>
      <c r="AA5960" s="75"/>
      <c r="AB5960" s="75"/>
      <c r="AC5960" s="75"/>
      <c r="AD5960" s="75"/>
      <c r="AE5960" s="75"/>
      <c r="AF5960" s="75"/>
      <c r="AG5960" s="75"/>
    </row>
    <row r="5961" spans="1:33" ht="15.75" customHeight="1">
      <c r="A5961" s="75"/>
      <c r="B5961" s="54">
        <v>46115</v>
      </c>
      <c r="C5961" s="55" t="s">
        <v>187</v>
      </c>
      <c r="D5961" s="55">
        <v>2026</v>
      </c>
      <c r="E5961" s="55">
        <v>10</v>
      </c>
      <c r="F5961" s="55" t="s">
        <v>81</v>
      </c>
      <c r="G5961" s="55" t="s">
        <v>77</v>
      </c>
      <c r="H5961" s="55" t="s">
        <v>78</v>
      </c>
      <c r="I5961" s="55" t="s">
        <v>42</v>
      </c>
      <c r="J5961" s="60">
        <v>525</v>
      </c>
      <c r="K5961" s="60">
        <f t="shared" si="173"/>
        <v>5250</v>
      </c>
      <c r="L5961" s="60">
        <v>0</v>
      </c>
      <c r="M5961" s="55"/>
      <c r="N5961" s="60">
        <f t="shared" si="172"/>
        <v>5250</v>
      </c>
      <c r="O5961" s="54"/>
      <c r="P5961" s="62">
        <v>3475</v>
      </c>
      <c r="Q5961" s="75"/>
      <c r="R5961" t="str">
        <f t="shared" si="175"/>
        <v>Abr/26</v>
      </c>
      <c r="S5961" s="75"/>
      <c r="T5961" s="75"/>
      <c r="U5961" s="75"/>
      <c r="V5961" s="75"/>
      <c r="W5961" s="75"/>
      <c r="X5961" s="75"/>
      <c r="Y5961" s="75"/>
      <c r="Z5961" s="75"/>
      <c r="AA5961" s="75"/>
      <c r="AB5961" s="75"/>
      <c r="AC5961" s="75"/>
      <c r="AD5961" s="75"/>
      <c r="AE5961" s="75"/>
      <c r="AF5961" s="75"/>
      <c r="AG5961" s="75"/>
    </row>
    <row r="5962" spans="1:33" ht="15.75" customHeight="1">
      <c r="A5962" s="75"/>
      <c r="B5962" s="54">
        <v>46115</v>
      </c>
      <c r="C5962" s="55" t="s">
        <v>187</v>
      </c>
      <c r="D5962" s="55">
        <v>2026</v>
      </c>
      <c r="E5962" s="55">
        <v>1</v>
      </c>
      <c r="F5962" s="55" t="s">
        <v>1463</v>
      </c>
      <c r="G5962" s="55" t="s">
        <v>61</v>
      </c>
      <c r="H5962" s="55" t="s">
        <v>989</v>
      </c>
      <c r="I5962" s="55" t="s">
        <v>42</v>
      </c>
      <c r="J5962" s="60">
        <v>500</v>
      </c>
      <c r="K5962" s="60">
        <f t="shared" si="173"/>
        <v>500</v>
      </c>
      <c r="L5962" s="60">
        <v>0</v>
      </c>
      <c r="M5962" s="55"/>
      <c r="N5962" s="60">
        <f t="shared" si="172"/>
        <v>500</v>
      </c>
      <c r="O5962" s="54"/>
      <c r="P5962" s="62">
        <v>0</v>
      </c>
      <c r="Q5962" s="75"/>
      <c r="R5962" t="str">
        <f t="shared" si="175"/>
        <v>Abr/26</v>
      </c>
      <c r="S5962" s="75"/>
      <c r="T5962" s="75"/>
      <c r="U5962" s="75"/>
      <c r="V5962" s="75"/>
      <c r="W5962" s="75"/>
      <c r="X5962" s="75"/>
      <c r="Y5962" s="75"/>
      <c r="Z5962" s="75"/>
      <c r="AA5962" s="75"/>
      <c r="AB5962" s="75"/>
      <c r="AC5962" s="75"/>
      <c r="AD5962" s="75"/>
      <c r="AE5962" s="75"/>
      <c r="AF5962" s="75"/>
      <c r="AG5962" s="75"/>
    </row>
    <row r="5963" spans="1:33" ht="15.75" customHeight="1">
      <c r="A5963" s="75"/>
      <c r="B5963" s="54">
        <v>46115</v>
      </c>
      <c r="C5963" s="55" t="s">
        <v>187</v>
      </c>
      <c r="D5963" s="55">
        <v>2026</v>
      </c>
      <c r="E5963" s="55">
        <v>1</v>
      </c>
      <c r="F5963" s="55" t="s">
        <v>885</v>
      </c>
      <c r="G5963" s="55" t="s">
        <v>61</v>
      </c>
      <c r="H5963" s="55" t="s">
        <v>759</v>
      </c>
      <c r="I5963" s="55" t="s">
        <v>42</v>
      </c>
      <c r="J5963" s="60">
        <v>2460</v>
      </c>
      <c r="K5963" s="60">
        <f t="shared" si="173"/>
        <v>2460</v>
      </c>
      <c r="L5963" s="60">
        <v>0</v>
      </c>
      <c r="M5963" s="55"/>
      <c r="N5963" s="60">
        <f t="shared" si="172"/>
        <v>2460</v>
      </c>
      <c r="O5963" s="54"/>
      <c r="P5963" s="62">
        <v>0</v>
      </c>
      <c r="Q5963" s="75"/>
      <c r="R5963" t="str">
        <f t="shared" si="175"/>
        <v>Abr/26</v>
      </c>
      <c r="S5963" s="75"/>
      <c r="T5963" s="75"/>
      <c r="U5963" s="75"/>
      <c r="V5963" s="75"/>
      <c r="W5963" s="75"/>
      <c r="X5963" s="75"/>
      <c r="Y5963" s="75"/>
      <c r="Z5963" s="75"/>
      <c r="AA5963" s="75"/>
      <c r="AB5963" s="75"/>
      <c r="AC5963" s="75"/>
      <c r="AD5963" s="75"/>
      <c r="AE5963" s="75"/>
      <c r="AF5963" s="75"/>
      <c r="AG5963" s="75"/>
    </row>
    <row r="5964" spans="1:33" ht="15.75" customHeight="1">
      <c r="A5964" s="75"/>
      <c r="B5964" s="54">
        <v>46115</v>
      </c>
      <c r="C5964" s="55" t="s">
        <v>187</v>
      </c>
      <c r="D5964" s="55">
        <v>2026</v>
      </c>
      <c r="E5964" s="55">
        <v>1</v>
      </c>
      <c r="F5964" s="55" t="s">
        <v>1464</v>
      </c>
      <c r="G5964" s="55" t="s">
        <v>61</v>
      </c>
      <c r="H5964" s="55" t="s">
        <v>1465</v>
      </c>
      <c r="I5964" s="55" t="s">
        <v>42</v>
      </c>
      <c r="J5964" s="60">
        <v>1000</v>
      </c>
      <c r="K5964" s="60">
        <f t="shared" si="173"/>
        <v>1000</v>
      </c>
      <c r="L5964" s="60">
        <v>0</v>
      </c>
      <c r="M5964" s="55"/>
      <c r="N5964" s="60">
        <f t="shared" si="172"/>
        <v>1000</v>
      </c>
      <c r="O5964" s="54"/>
      <c r="P5964" s="62">
        <v>0</v>
      </c>
      <c r="Q5964" s="75"/>
      <c r="R5964" t="str">
        <f t="shared" si="175"/>
        <v>Abr/26</v>
      </c>
      <c r="S5964" s="75"/>
      <c r="T5964" s="75"/>
      <c r="U5964" s="75"/>
      <c r="V5964" s="75"/>
      <c r="W5964" s="75"/>
      <c r="X5964" s="75"/>
      <c r="Y5964" s="75"/>
      <c r="Z5964" s="75"/>
      <c r="AA5964" s="75"/>
      <c r="AB5964" s="75"/>
      <c r="AC5964" s="75"/>
      <c r="AD5964" s="75"/>
      <c r="AE5964" s="75"/>
      <c r="AF5964" s="75"/>
      <c r="AG5964" s="75"/>
    </row>
    <row r="5965" spans="1:33" ht="15.75" customHeight="1">
      <c r="A5965" s="75"/>
      <c r="B5965" s="54">
        <v>46115</v>
      </c>
      <c r="C5965" s="55" t="s">
        <v>187</v>
      </c>
      <c r="D5965" s="55">
        <v>2026</v>
      </c>
      <c r="E5965" s="55">
        <v>1</v>
      </c>
      <c r="F5965" s="55" t="s">
        <v>1340</v>
      </c>
      <c r="G5965" s="55" t="s">
        <v>40</v>
      </c>
      <c r="H5965" s="55" t="s">
        <v>456</v>
      </c>
      <c r="I5965" s="55" t="s">
        <v>42</v>
      </c>
      <c r="J5965" s="60">
        <v>200</v>
      </c>
      <c r="K5965" s="60">
        <f t="shared" si="173"/>
        <v>200</v>
      </c>
      <c r="L5965" s="60">
        <v>0</v>
      </c>
      <c r="M5965" s="55"/>
      <c r="N5965" s="60">
        <f t="shared" si="172"/>
        <v>200</v>
      </c>
      <c r="O5965" s="54"/>
      <c r="P5965" s="62">
        <v>0</v>
      </c>
      <c r="Q5965" s="75"/>
      <c r="R5965" t="str">
        <f t="shared" si="175"/>
        <v>Abr/26</v>
      </c>
      <c r="S5965" s="75"/>
      <c r="T5965" s="75"/>
      <c r="U5965" s="75"/>
      <c r="V5965" s="75"/>
      <c r="W5965" s="75"/>
      <c r="X5965" s="75"/>
      <c r="Y5965" s="75"/>
      <c r="Z5965" s="75"/>
      <c r="AA5965" s="75"/>
      <c r="AB5965" s="75"/>
      <c r="AC5965" s="75"/>
      <c r="AD5965" s="75"/>
      <c r="AE5965" s="75"/>
      <c r="AF5965" s="75"/>
      <c r="AG5965" s="75"/>
    </row>
    <row r="5966" spans="1:33" ht="15.75" customHeight="1">
      <c r="A5966" s="75"/>
      <c r="B5966" s="54">
        <v>46115</v>
      </c>
      <c r="C5966" s="55" t="s">
        <v>187</v>
      </c>
      <c r="D5966" s="55">
        <v>2026</v>
      </c>
      <c r="E5966" s="55">
        <v>1</v>
      </c>
      <c r="F5966" s="55" t="s">
        <v>762</v>
      </c>
      <c r="G5966" s="55" t="s">
        <v>104</v>
      </c>
      <c r="H5966" s="55" t="s">
        <v>892</v>
      </c>
      <c r="I5966" s="55" t="s">
        <v>42</v>
      </c>
      <c r="J5966" s="60">
        <v>1400</v>
      </c>
      <c r="K5966" s="60">
        <f t="shared" si="173"/>
        <v>1400</v>
      </c>
      <c r="L5966" s="60">
        <v>0</v>
      </c>
      <c r="M5966" s="55"/>
      <c r="N5966" s="60">
        <f t="shared" si="172"/>
        <v>1400</v>
      </c>
      <c r="O5966" s="54"/>
      <c r="P5966" s="62">
        <v>0</v>
      </c>
      <c r="Q5966" s="75"/>
      <c r="R5966" t="str">
        <f t="shared" si="175"/>
        <v>Abr/26</v>
      </c>
      <c r="S5966" s="75"/>
      <c r="T5966" s="75"/>
      <c r="U5966" s="75"/>
      <c r="V5966" s="75"/>
      <c r="W5966" s="75"/>
      <c r="X5966" s="75"/>
      <c r="Y5966" s="75"/>
      <c r="Z5966" s="75"/>
      <c r="AA5966" s="75"/>
      <c r="AB5966" s="75"/>
      <c r="AC5966" s="75"/>
      <c r="AD5966" s="75"/>
      <c r="AE5966" s="75"/>
      <c r="AF5966" s="75"/>
      <c r="AG5966" s="75"/>
    </row>
    <row r="5967" spans="1:33" ht="15.75" customHeight="1">
      <c r="A5967" s="75"/>
      <c r="B5967" s="54">
        <v>46115</v>
      </c>
      <c r="C5967" s="55" t="s">
        <v>187</v>
      </c>
      <c r="D5967" s="55">
        <v>2026</v>
      </c>
      <c r="E5967" s="55">
        <v>1</v>
      </c>
      <c r="F5967" s="55" t="s">
        <v>1085</v>
      </c>
      <c r="G5967" s="55" t="s">
        <v>108</v>
      </c>
      <c r="H5967" s="55" t="s">
        <v>694</v>
      </c>
      <c r="I5967" s="55" t="s">
        <v>42</v>
      </c>
      <c r="J5967" s="60">
        <v>1300</v>
      </c>
      <c r="K5967" s="60">
        <f t="shared" si="173"/>
        <v>1300</v>
      </c>
      <c r="L5967" s="60">
        <v>0</v>
      </c>
      <c r="M5967" s="55"/>
      <c r="N5967" s="60">
        <f t="shared" si="172"/>
        <v>1300</v>
      </c>
      <c r="O5967" s="54"/>
      <c r="P5967" s="62">
        <v>0</v>
      </c>
      <c r="Q5967" s="75"/>
      <c r="R5967" t="str">
        <f t="shared" si="175"/>
        <v>Abr/26</v>
      </c>
      <c r="S5967" s="75"/>
      <c r="T5967" s="75"/>
      <c r="U5967" s="75"/>
      <c r="V5967" s="75"/>
      <c r="W5967" s="75"/>
      <c r="X5967" s="75"/>
      <c r="Y5967" s="75"/>
      <c r="Z5967" s="75"/>
      <c r="AA5967" s="75"/>
      <c r="AB5967" s="75"/>
      <c r="AC5967" s="75"/>
      <c r="AD5967" s="75"/>
      <c r="AE5967" s="75"/>
      <c r="AF5967" s="75"/>
      <c r="AG5967" s="75"/>
    </row>
    <row r="5968" spans="1:33" ht="15.75" customHeight="1">
      <c r="A5968" s="75"/>
      <c r="B5968" s="54">
        <v>46116</v>
      </c>
      <c r="C5968" s="55" t="s">
        <v>187</v>
      </c>
      <c r="D5968" s="55">
        <v>2026</v>
      </c>
      <c r="E5968" s="55">
        <v>4</v>
      </c>
      <c r="F5968" s="55" t="s">
        <v>486</v>
      </c>
      <c r="G5968" s="55" t="s">
        <v>46</v>
      </c>
      <c r="H5968" s="55" t="s">
        <v>1337</v>
      </c>
      <c r="I5968" s="55" t="s">
        <v>42</v>
      </c>
      <c r="J5968" s="60">
        <v>6.5</v>
      </c>
      <c r="K5968" s="60">
        <f t="shared" si="173"/>
        <v>26</v>
      </c>
      <c r="L5968" s="60">
        <v>0</v>
      </c>
      <c r="M5968" s="55"/>
      <c r="N5968" s="60">
        <f t="shared" si="172"/>
        <v>26</v>
      </c>
      <c r="O5968" s="54"/>
      <c r="P5968" s="62">
        <v>31928</v>
      </c>
      <c r="Q5968" s="75"/>
      <c r="R5968" t="str">
        <f t="shared" si="175"/>
        <v>Abr/26</v>
      </c>
      <c r="S5968" s="75"/>
      <c r="T5968" s="75"/>
      <c r="U5968" s="75"/>
      <c r="V5968" s="75"/>
      <c r="W5968" s="75"/>
      <c r="X5968" s="75"/>
      <c r="Y5968" s="75"/>
      <c r="Z5968" s="75"/>
      <c r="AA5968" s="75"/>
      <c r="AB5968" s="75"/>
      <c r="AC5968" s="75"/>
      <c r="AD5968" s="75"/>
      <c r="AE5968" s="75"/>
      <c r="AF5968" s="75"/>
      <c r="AG5968" s="75"/>
    </row>
    <row r="5969" spans="1:33" ht="15.75" customHeight="1">
      <c r="A5969" s="75"/>
      <c r="B5969" s="54">
        <v>46116</v>
      </c>
      <c r="C5969" s="55" t="s">
        <v>187</v>
      </c>
      <c r="D5969" s="55">
        <v>2026</v>
      </c>
      <c r="E5969" s="55">
        <v>1</v>
      </c>
      <c r="F5969" s="55" t="s">
        <v>1267</v>
      </c>
      <c r="G5969" s="55" t="s">
        <v>46</v>
      </c>
      <c r="H5969" s="55" t="s">
        <v>1337</v>
      </c>
      <c r="I5969" s="55" t="s">
        <v>42</v>
      </c>
      <c r="J5969" s="60">
        <v>6</v>
      </c>
      <c r="K5969" s="60">
        <f t="shared" si="173"/>
        <v>6</v>
      </c>
      <c r="L5969" s="60">
        <v>0</v>
      </c>
      <c r="M5969" s="55"/>
      <c r="N5969" s="60">
        <f t="shared" si="172"/>
        <v>6</v>
      </c>
      <c r="O5969" s="54"/>
      <c r="P5969" s="62">
        <v>31928</v>
      </c>
      <c r="Q5969" s="75"/>
      <c r="R5969" t="str">
        <f t="shared" si="175"/>
        <v>Abr/26</v>
      </c>
      <c r="S5969" s="75"/>
      <c r="T5969" s="75"/>
      <c r="U5969" s="75"/>
      <c r="V5969" s="75"/>
      <c r="W5969" s="75"/>
      <c r="X5969" s="75"/>
      <c r="Y5969" s="75"/>
      <c r="Z5969" s="75"/>
      <c r="AA5969" s="75"/>
      <c r="AB5969" s="75"/>
      <c r="AC5969" s="75"/>
      <c r="AD5969" s="75"/>
      <c r="AE5969" s="75"/>
      <c r="AF5969" s="75"/>
      <c r="AG5969" s="75"/>
    </row>
    <row r="5970" spans="1:33" ht="15.75" customHeight="1">
      <c r="A5970" s="75"/>
      <c r="B5970" s="54">
        <v>46116</v>
      </c>
      <c r="C5970" s="55" t="s">
        <v>187</v>
      </c>
      <c r="D5970" s="55">
        <v>2026</v>
      </c>
      <c r="E5970" s="55">
        <v>1</v>
      </c>
      <c r="F5970" s="55" t="s">
        <v>455</v>
      </c>
      <c r="G5970" s="55" t="s">
        <v>46</v>
      </c>
      <c r="H5970" s="55" t="s">
        <v>1337</v>
      </c>
      <c r="I5970" s="55" t="s">
        <v>42</v>
      </c>
      <c r="J5970" s="60">
        <v>3.5</v>
      </c>
      <c r="K5970" s="60">
        <f t="shared" si="173"/>
        <v>3.5</v>
      </c>
      <c r="L5970" s="60">
        <v>0</v>
      </c>
      <c r="M5970" s="55"/>
      <c r="N5970" s="60">
        <f t="shared" si="172"/>
        <v>3.5</v>
      </c>
      <c r="O5970" s="54"/>
      <c r="P5970" s="62">
        <v>31928</v>
      </c>
      <c r="Q5970" s="75"/>
      <c r="R5970" t="str">
        <f t="shared" si="175"/>
        <v>Abr/26</v>
      </c>
      <c r="S5970" s="75"/>
      <c r="T5970" s="75"/>
      <c r="U5970" s="75"/>
      <c r="V5970" s="75"/>
      <c r="W5970" s="75"/>
      <c r="X5970" s="75"/>
      <c r="Y5970" s="75"/>
      <c r="Z5970" s="75"/>
      <c r="AA5970" s="75"/>
      <c r="AB5970" s="75"/>
      <c r="AC5970" s="75"/>
      <c r="AD5970" s="75"/>
      <c r="AE5970" s="75"/>
      <c r="AF5970" s="75"/>
      <c r="AG5970" s="75"/>
    </row>
    <row r="5971" spans="1:33" ht="15.75" customHeight="1">
      <c r="A5971" s="75"/>
      <c r="B5971" s="54">
        <v>46116</v>
      </c>
      <c r="C5971" s="55" t="s">
        <v>187</v>
      </c>
      <c r="D5971" s="55">
        <v>2026</v>
      </c>
      <c r="E5971" s="55">
        <v>1</v>
      </c>
      <c r="F5971" s="55" t="s">
        <v>1147</v>
      </c>
      <c r="G5971" s="55" t="s">
        <v>46</v>
      </c>
      <c r="H5971" s="55" t="s">
        <v>1337</v>
      </c>
      <c r="I5971" s="55" t="s">
        <v>42</v>
      </c>
      <c r="J5971" s="60">
        <v>2.5</v>
      </c>
      <c r="K5971" s="60">
        <f t="shared" si="173"/>
        <v>2.5</v>
      </c>
      <c r="L5971" s="60">
        <v>0</v>
      </c>
      <c r="M5971" s="55"/>
      <c r="N5971" s="60">
        <f t="shared" si="172"/>
        <v>2.5</v>
      </c>
      <c r="O5971" s="54"/>
      <c r="P5971" s="62">
        <v>31928</v>
      </c>
      <c r="Q5971" s="75"/>
      <c r="R5971" t="str">
        <f t="shared" si="175"/>
        <v>Abr/26</v>
      </c>
      <c r="S5971" s="75"/>
      <c r="T5971" s="75"/>
      <c r="U5971" s="75"/>
      <c r="V5971" s="75"/>
      <c r="W5971" s="75"/>
      <c r="X5971" s="75"/>
      <c r="Y5971" s="75"/>
      <c r="Z5971" s="75"/>
      <c r="AA5971" s="75"/>
      <c r="AB5971" s="75"/>
      <c r="AC5971" s="75"/>
      <c r="AD5971" s="75"/>
      <c r="AE5971" s="75"/>
      <c r="AF5971" s="75"/>
      <c r="AG5971" s="75"/>
    </row>
    <row r="5972" spans="1:33" ht="15.75" customHeight="1">
      <c r="A5972" s="75"/>
      <c r="B5972" s="54">
        <v>46116</v>
      </c>
      <c r="C5972" s="55" t="s">
        <v>187</v>
      </c>
      <c r="D5972" s="55">
        <v>2026</v>
      </c>
      <c r="E5972" s="55">
        <v>1</v>
      </c>
      <c r="F5972" s="55" t="s">
        <v>1340</v>
      </c>
      <c r="G5972" s="55" t="s">
        <v>46</v>
      </c>
      <c r="H5972" s="55" t="s">
        <v>1337</v>
      </c>
      <c r="I5972" s="55" t="s">
        <v>42</v>
      </c>
      <c r="J5972" s="60">
        <v>105</v>
      </c>
      <c r="K5972" s="60">
        <f t="shared" si="173"/>
        <v>105</v>
      </c>
      <c r="L5972" s="60">
        <v>0</v>
      </c>
      <c r="M5972" s="55"/>
      <c r="N5972" s="60">
        <f t="shared" si="172"/>
        <v>105</v>
      </c>
      <c r="O5972" s="54"/>
      <c r="P5972" s="62">
        <v>31928</v>
      </c>
      <c r="Q5972" s="75"/>
      <c r="R5972" t="str">
        <f t="shared" si="175"/>
        <v>Abr/26</v>
      </c>
      <c r="S5972" s="75"/>
      <c r="T5972" s="75"/>
      <c r="U5972" s="75"/>
      <c r="V5972" s="75"/>
      <c r="W5972" s="75"/>
      <c r="X5972" s="75"/>
      <c r="Y5972" s="75"/>
      <c r="Z5972" s="75"/>
      <c r="AA5972" s="75"/>
      <c r="AB5972" s="75"/>
      <c r="AC5972" s="75"/>
      <c r="AD5972" s="75"/>
      <c r="AE5972" s="75"/>
      <c r="AF5972" s="75"/>
      <c r="AG5972" s="75"/>
    </row>
    <row r="5973" spans="1:33" ht="15.75" customHeight="1">
      <c r="A5973" s="75"/>
      <c r="B5973" s="54">
        <v>46116</v>
      </c>
      <c r="C5973" s="55" t="s">
        <v>187</v>
      </c>
      <c r="D5973" s="55">
        <v>2026</v>
      </c>
      <c r="E5973" s="55">
        <v>8</v>
      </c>
      <c r="F5973" s="55" t="s">
        <v>64</v>
      </c>
      <c r="G5973" s="55" t="s">
        <v>46</v>
      </c>
      <c r="H5973" s="55" t="s">
        <v>65</v>
      </c>
      <c r="I5973" s="55" t="s">
        <v>42</v>
      </c>
      <c r="J5973" s="60">
        <v>33</v>
      </c>
      <c r="K5973" s="60">
        <f t="shared" si="173"/>
        <v>264</v>
      </c>
      <c r="L5973" s="60">
        <v>0</v>
      </c>
      <c r="M5973" s="55"/>
      <c r="N5973" s="60">
        <f t="shared" si="172"/>
        <v>264</v>
      </c>
      <c r="O5973" s="54"/>
      <c r="P5973" s="62">
        <v>30823</v>
      </c>
      <c r="Q5973" s="75"/>
      <c r="R5973" t="str">
        <f t="shared" si="175"/>
        <v>Abr/26</v>
      </c>
      <c r="S5973" s="75"/>
      <c r="T5973" s="75"/>
      <c r="U5973" s="75"/>
      <c r="V5973" s="75"/>
      <c r="W5973" s="75"/>
      <c r="X5973" s="75"/>
      <c r="Y5973" s="75"/>
      <c r="Z5973" s="75"/>
      <c r="AA5973" s="75"/>
      <c r="AB5973" s="75"/>
      <c r="AC5973" s="75"/>
      <c r="AD5973" s="75"/>
      <c r="AE5973" s="75"/>
      <c r="AF5973" s="75"/>
      <c r="AG5973" s="75"/>
    </row>
    <row r="5974" spans="1:33" ht="15.75" customHeight="1">
      <c r="A5974" s="75"/>
      <c r="B5974" s="54">
        <v>46116</v>
      </c>
      <c r="C5974" s="55" t="s">
        <v>187</v>
      </c>
      <c r="D5974" s="55">
        <v>2026</v>
      </c>
      <c r="E5974" s="55">
        <v>2</v>
      </c>
      <c r="F5974" s="55" t="s">
        <v>66</v>
      </c>
      <c r="G5974" s="55" t="s">
        <v>46</v>
      </c>
      <c r="H5974" s="55" t="s">
        <v>65</v>
      </c>
      <c r="I5974" s="55" t="s">
        <v>42</v>
      </c>
      <c r="J5974" s="60">
        <v>28</v>
      </c>
      <c r="K5974" s="60">
        <f t="shared" si="173"/>
        <v>56</v>
      </c>
      <c r="L5974" s="60">
        <v>0</v>
      </c>
      <c r="M5974" s="55"/>
      <c r="N5974" s="60">
        <f t="shared" si="172"/>
        <v>56</v>
      </c>
      <c r="O5974" s="54"/>
      <c r="P5974" s="62">
        <v>30823</v>
      </c>
      <c r="Q5974" s="75"/>
      <c r="R5974" t="str">
        <f t="shared" si="175"/>
        <v>Abr/26</v>
      </c>
      <c r="S5974" s="75"/>
      <c r="T5974" s="75"/>
      <c r="U5974" s="75"/>
      <c r="V5974" s="75"/>
      <c r="W5974" s="75"/>
      <c r="X5974" s="75"/>
      <c r="Y5974" s="75"/>
      <c r="Z5974" s="75"/>
      <c r="AA5974" s="75"/>
      <c r="AB5974" s="75"/>
      <c r="AC5974" s="75"/>
      <c r="AD5974" s="75"/>
      <c r="AE5974" s="75"/>
      <c r="AF5974" s="75"/>
      <c r="AG5974" s="75"/>
    </row>
    <row r="5975" spans="1:33" ht="15.75" customHeight="1">
      <c r="A5975" s="75"/>
      <c r="B5975" s="54">
        <v>46116</v>
      </c>
      <c r="C5975" s="55" t="s">
        <v>187</v>
      </c>
      <c r="D5975" s="55">
        <v>2026</v>
      </c>
      <c r="E5975" s="55">
        <v>2</v>
      </c>
      <c r="F5975" s="55" t="s">
        <v>1201</v>
      </c>
      <c r="G5975" s="55" t="s">
        <v>46</v>
      </c>
      <c r="H5975" s="55" t="s">
        <v>65</v>
      </c>
      <c r="I5975" s="55" t="s">
        <v>42</v>
      </c>
      <c r="J5975" s="60">
        <v>30</v>
      </c>
      <c r="K5975" s="60">
        <f t="shared" si="173"/>
        <v>60</v>
      </c>
      <c r="L5975" s="60">
        <v>0</v>
      </c>
      <c r="M5975" s="55"/>
      <c r="N5975" s="60">
        <f t="shared" si="172"/>
        <v>60</v>
      </c>
      <c r="O5975" s="54"/>
      <c r="P5975" s="62">
        <v>30823</v>
      </c>
      <c r="Q5975" s="75"/>
      <c r="R5975" t="str">
        <f t="shared" si="175"/>
        <v>Abr/26</v>
      </c>
      <c r="S5975" s="75"/>
      <c r="T5975" s="75"/>
      <c r="U5975" s="75"/>
      <c r="V5975" s="75"/>
      <c r="W5975" s="75"/>
      <c r="X5975" s="75"/>
      <c r="Y5975" s="75"/>
      <c r="Z5975" s="75"/>
      <c r="AA5975" s="75"/>
      <c r="AB5975" s="75"/>
      <c r="AC5975" s="75"/>
      <c r="AD5975" s="75"/>
      <c r="AE5975" s="75"/>
      <c r="AF5975" s="75"/>
      <c r="AG5975" s="75"/>
    </row>
    <row r="5976" spans="1:33" ht="15.75" customHeight="1">
      <c r="A5976" s="75"/>
      <c r="B5976" s="54">
        <v>46116</v>
      </c>
      <c r="C5976" s="55" t="s">
        <v>187</v>
      </c>
      <c r="D5976" s="55">
        <v>2026</v>
      </c>
      <c r="E5976" s="55">
        <v>2</v>
      </c>
      <c r="F5976" s="55" t="s">
        <v>1036</v>
      </c>
      <c r="G5976" s="55" t="s">
        <v>46</v>
      </c>
      <c r="H5976" s="55" t="s">
        <v>65</v>
      </c>
      <c r="I5976" s="55" t="s">
        <v>42</v>
      </c>
      <c r="J5976" s="60">
        <v>36</v>
      </c>
      <c r="K5976" s="60">
        <f t="shared" si="173"/>
        <v>72</v>
      </c>
      <c r="L5976" s="60">
        <v>0</v>
      </c>
      <c r="M5976" s="55"/>
      <c r="N5976" s="60">
        <f t="shared" si="172"/>
        <v>72</v>
      </c>
      <c r="O5976" s="54"/>
      <c r="P5976" s="62">
        <v>30823</v>
      </c>
      <c r="Q5976" s="75"/>
      <c r="R5976" t="str">
        <f t="shared" si="175"/>
        <v>Abr/26</v>
      </c>
      <c r="S5976" s="75"/>
      <c r="T5976" s="75"/>
      <c r="U5976" s="75"/>
      <c r="V5976" s="75"/>
      <c r="W5976" s="75"/>
      <c r="X5976" s="75"/>
      <c r="Y5976" s="75"/>
      <c r="Z5976" s="75"/>
      <c r="AA5976" s="75"/>
      <c r="AB5976" s="75"/>
      <c r="AC5976" s="75"/>
      <c r="AD5976" s="75"/>
      <c r="AE5976" s="75"/>
      <c r="AF5976" s="75"/>
      <c r="AG5976" s="75"/>
    </row>
    <row r="5977" spans="1:33" ht="15.75" customHeight="1">
      <c r="A5977" s="75"/>
      <c r="B5977" s="54">
        <v>46117</v>
      </c>
      <c r="C5977" s="55" t="s">
        <v>187</v>
      </c>
      <c r="D5977" s="55">
        <v>2026</v>
      </c>
      <c r="E5977" s="55">
        <v>1</v>
      </c>
      <c r="F5977" s="55" t="s">
        <v>811</v>
      </c>
      <c r="G5977" s="55" t="s">
        <v>108</v>
      </c>
      <c r="H5977" s="55" t="s">
        <v>812</v>
      </c>
      <c r="I5977" s="55" t="s">
        <v>42</v>
      </c>
      <c r="J5977" s="60">
        <v>500</v>
      </c>
      <c r="K5977" s="60">
        <f t="shared" si="173"/>
        <v>500</v>
      </c>
      <c r="L5977" s="60">
        <v>0</v>
      </c>
      <c r="M5977" s="55"/>
      <c r="N5977" s="60">
        <f t="shared" si="172"/>
        <v>500</v>
      </c>
      <c r="O5977" s="54"/>
      <c r="P5977" s="62">
        <v>0</v>
      </c>
      <c r="Q5977" s="75"/>
      <c r="R5977" t="str">
        <f t="shared" si="175"/>
        <v>Abr/26</v>
      </c>
      <c r="S5977" s="75"/>
      <c r="T5977" s="75"/>
      <c r="U5977" s="75"/>
      <c r="V5977" s="75"/>
      <c r="W5977" s="75"/>
      <c r="X5977" s="75"/>
      <c r="Y5977" s="75"/>
      <c r="Z5977" s="75"/>
      <c r="AA5977" s="75"/>
      <c r="AB5977" s="75"/>
      <c r="AC5977" s="75"/>
      <c r="AD5977" s="75"/>
      <c r="AE5977" s="75"/>
      <c r="AF5977" s="75"/>
      <c r="AG5977" s="75"/>
    </row>
    <row r="5978" spans="1:33" ht="15.75" customHeight="1">
      <c r="A5978" s="75"/>
      <c r="B5978" s="54">
        <v>46117</v>
      </c>
      <c r="C5978" s="55" t="s">
        <v>187</v>
      </c>
      <c r="D5978" s="55">
        <v>2026</v>
      </c>
      <c r="E5978" s="55">
        <v>1</v>
      </c>
      <c r="F5978" s="55" t="s">
        <v>1466</v>
      </c>
      <c r="G5978" s="55" t="s">
        <v>57</v>
      </c>
      <c r="H5978" s="55" t="s">
        <v>1467</v>
      </c>
      <c r="I5978" s="55" t="s">
        <v>42</v>
      </c>
      <c r="J5978" s="60">
        <v>167</v>
      </c>
      <c r="K5978" s="60">
        <f t="shared" si="173"/>
        <v>167</v>
      </c>
      <c r="L5978" s="60">
        <v>0</v>
      </c>
      <c r="M5978" s="55"/>
      <c r="N5978" s="60">
        <f t="shared" si="172"/>
        <v>167</v>
      </c>
      <c r="O5978" s="54"/>
      <c r="P5978" s="62">
        <v>0</v>
      </c>
      <c r="Q5978" s="75"/>
      <c r="R5978" t="str">
        <f t="shared" si="175"/>
        <v>Abr/26</v>
      </c>
      <c r="S5978" s="75"/>
      <c r="T5978" s="75"/>
      <c r="U5978" s="75"/>
      <c r="V5978" s="75"/>
      <c r="W5978" s="75"/>
      <c r="X5978" s="75"/>
      <c r="Y5978" s="75"/>
      <c r="Z5978" s="75"/>
      <c r="AA5978" s="75"/>
      <c r="AB5978" s="75"/>
      <c r="AC5978" s="75"/>
      <c r="AD5978" s="75"/>
      <c r="AE5978" s="75"/>
      <c r="AF5978" s="75"/>
      <c r="AG5978" s="75"/>
    </row>
    <row r="5979" spans="1:33" ht="15.75" customHeight="1">
      <c r="A5979" s="75"/>
      <c r="B5979" s="54">
        <v>46118</v>
      </c>
      <c r="C5979" s="55" t="s">
        <v>187</v>
      </c>
      <c r="D5979" s="55">
        <v>2026</v>
      </c>
      <c r="E5979" s="55">
        <v>1</v>
      </c>
      <c r="F5979" s="55" t="s">
        <v>39</v>
      </c>
      <c r="G5979" s="55" t="s">
        <v>40</v>
      </c>
      <c r="H5979" s="55" t="s">
        <v>1328</v>
      </c>
      <c r="I5979" s="55" t="s">
        <v>42</v>
      </c>
      <c r="J5979" s="60">
        <v>445</v>
      </c>
      <c r="K5979" s="60">
        <f t="shared" si="173"/>
        <v>445</v>
      </c>
      <c r="L5979" s="60">
        <v>0</v>
      </c>
      <c r="M5979" s="55"/>
      <c r="N5979" s="60">
        <f t="shared" si="172"/>
        <v>445</v>
      </c>
      <c r="O5979" s="54"/>
      <c r="P5979" s="62">
        <v>0</v>
      </c>
      <c r="Q5979" s="75"/>
      <c r="R5979" t="str">
        <f t="shared" si="175"/>
        <v>Abr/26</v>
      </c>
      <c r="S5979" s="75"/>
      <c r="T5979" s="75"/>
      <c r="U5979" s="75"/>
      <c r="V5979" s="75"/>
      <c r="W5979" s="75"/>
      <c r="X5979" s="75"/>
      <c r="Y5979" s="75"/>
      <c r="Z5979" s="75"/>
      <c r="AA5979" s="75"/>
      <c r="AB5979" s="75"/>
      <c r="AC5979" s="75"/>
      <c r="AD5979" s="75"/>
      <c r="AE5979" s="75"/>
      <c r="AF5979" s="75"/>
      <c r="AG5979" s="75"/>
    </row>
    <row r="5980" spans="1:33" ht="15.75" customHeight="1">
      <c r="A5980" s="75"/>
      <c r="B5980" s="54">
        <v>46118</v>
      </c>
      <c r="C5980" s="55" t="s">
        <v>187</v>
      </c>
      <c r="D5980" s="55">
        <v>2026</v>
      </c>
      <c r="E5980" s="55">
        <v>5</v>
      </c>
      <c r="F5980" s="55" t="s">
        <v>814</v>
      </c>
      <c r="G5980" s="55" t="s">
        <v>40</v>
      </c>
      <c r="H5980" s="55" t="s">
        <v>667</v>
      </c>
      <c r="I5980" s="55" t="s">
        <v>42</v>
      </c>
      <c r="J5980" s="60">
        <v>100</v>
      </c>
      <c r="K5980" s="60">
        <f t="shared" si="173"/>
        <v>500</v>
      </c>
      <c r="L5980" s="60">
        <v>0</v>
      </c>
      <c r="M5980" s="55"/>
      <c r="N5980" s="60">
        <f t="shared" si="172"/>
        <v>500</v>
      </c>
      <c r="O5980" s="54"/>
      <c r="P5980" s="62">
        <v>818058</v>
      </c>
      <c r="Q5980" s="75"/>
      <c r="R5980" t="str">
        <f t="shared" si="175"/>
        <v>Abr/26</v>
      </c>
      <c r="S5980" s="75"/>
      <c r="T5980" s="75"/>
      <c r="U5980" s="75"/>
      <c r="V5980" s="75"/>
      <c r="W5980" s="75"/>
      <c r="X5980" s="75"/>
      <c r="Y5980" s="75"/>
      <c r="Z5980" s="75"/>
      <c r="AA5980" s="75"/>
      <c r="AB5980" s="75"/>
      <c r="AC5980" s="75"/>
      <c r="AD5980" s="75"/>
      <c r="AE5980" s="75"/>
      <c r="AF5980" s="75"/>
      <c r="AG5980" s="75"/>
    </row>
    <row r="5981" spans="1:33" ht="15.75" customHeight="1">
      <c r="A5981" s="75"/>
      <c r="B5981" s="54">
        <v>46118</v>
      </c>
      <c r="C5981" s="55" t="s">
        <v>187</v>
      </c>
      <c r="D5981" s="55">
        <v>2026</v>
      </c>
      <c r="E5981" s="55">
        <v>4</v>
      </c>
      <c r="F5981" s="55" t="s">
        <v>87</v>
      </c>
      <c r="G5981" s="55" t="s">
        <v>40</v>
      </c>
      <c r="H5981" s="55" t="s">
        <v>667</v>
      </c>
      <c r="I5981" s="55" t="s">
        <v>42</v>
      </c>
      <c r="J5981" s="60">
        <v>49</v>
      </c>
      <c r="K5981" s="60">
        <f t="shared" si="173"/>
        <v>196</v>
      </c>
      <c r="L5981" s="60">
        <v>0</v>
      </c>
      <c r="M5981" s="55"/>
      <c r="N5981" s="60">
        <f t="shared" si="172"/>
        <v>196</v>
      </c>
      <c r="O5981" s="54"/>
      <c r="P5981" s="62">
        <v>818058</v>
      </c>
      <c r="Q5981" s="75"/>
      <c r="R5981" t="str">
        <f t="shared" si="175"/>
        <v>Abr/26</v>
      </c>
      <c r="S5981" s="75"/>
      <c r="T5981" s="75"/>
      <c r="U5981" s="75"/>
      <c r="V5981" s="75"/>
      <c r="W5981" s="75"/>
      <c r="X5981" s="75"/>
      <c r="Y5981" s="75"/>
      <c r="Z5981" s="75"/>
      <c r="AA5981" s="75"/>
      <c r="AB5981" s="75"/>
      <c r="AC5981" s="75"/>
      <c r="AD5981" s="75"/>
      <c r="AE5981" s="75"/>
      <c r="AF5981" s="75"/>
      <c r="AG5981" s="75"/>
    </row>
    <row r="5982" spans="1:33" ht="15.75" customHeight="1">
      <c r="A5982" s="75"/>
      <c r="B5982" s="54">
        <v>46118</v>
      </c>
      <c r="C5982" s="55" t="s">
        <v>187</v>
      </c>
      <c r="D5982" s="55">
        <v>2026</v>
      </c>
      <c r="E5982" s="55">
        <v>2</v>
      </c>
      <c r="F5982" s="55" t="s">
        <v>88</v>
      </c>
      <c r="G5982" s="55" t="s">
        <v>40</v>
      </c>
      <c r="H5982" s="55" t="s">
        <v>667</v>
      </c>
      <c r="I5982" s="55" t="s">
        <v>42</v>
      </c>
      <c r="J5982" s="60">
        <v>49</v>
      </c>
      <c r="K5982" s="60">
        <f t="shared" si="173"/>
        <v>98</v>
      </c>
      <c r="L5982" s="60">
        <v>0</v>
      </c>
      <c r="M5982" s="55"/>
      <c r="N5982" s="60">
        <f t="shared" si="172"/>
        <v>98</v>
      </c>
      <c r="O5982" s="54"/>
      <c r="P5982" s="62">
        <v>818058</v>
      </c>
      <c r="Q5982" s="75"/>
      <c r="R5982" t="str">
        <f t="shared" si="175"/>
        <v>Abr/26</v>
      </c>
      <c r="S5982" s="75"/>
      <c r="T5982" s="75"/>
      <c r="U5982" s="75"/>
      <c r="V5982" s="75"/>
      <c r="W5982" s="75"/>
      <c r="X5982" s="75"/>
      <c r="Y5982" s="75"/>
      <c r="Z5982" s="75"/>
      <c r="AA5982" s="75"/>
      <c r="AB5982" s="75"/>
      <c r="AC5982" s="75"/>
      <c r="AD5982" s="75"/>
      <c r="AE5982" s="75"/>
      <c r="AF5982" s="75"/>
      <c r="AG5982" s="75"/>
    </row>
    <row r="5983" spans="1:33" ht="15.75" customHeight="1">
      <c r="A5983" s="75"/>
      <c r="B5983" s="54">
        <v>46119</v>
      </c>
      <c r="C5983" s="55" t="s">
        <v>187</v>
      </c>
      <c r="D5983" s="55">
        <v>2026</v>
      </c>
      <c r="E5983" s="55">
        <v>6</v>
      </c>
      <c r="F5983" s="55" t="s">
        <v>64</v>
      </c>
      <c r="G5983" s="55" t="s">
        <v>46</v>
      </c>
      <c r="H5983" s="55" t="s">
        <v>65</v>
      </c>
      <c r="I5983" s="55" t="s">
        <v>42</v>
      </c>
      <c r="J5983" s="60">
        <v>33</v>
      </c>
      <c r="K5983" s="60">
        <f t="shared" si="173"/>
        <v>198</v>
      </c>
      <c r="L5983" s="60">
        <v>0</v>
      </c>
      <c r="M5983" s="55"/>
      <c r="N5983" s="60">
        <f t="shared" si="172"/>
        <v>198</v>
      </c>
      <c r="O5983" s="54"/>
      <c r="P5983" s="62">
        <v>30891</v>
      </c>
      <c r="Q5983" s="75"/>
      <c r="R5983" t="str">
        <f t="shared" si="175"/>
        <v>Abr/26</v>
      </c>
      <c r="S5983" s="75"/>
      <c r="T5983" s="75"/>
      <c r="U5983" s="75"/>
      <c r="V5983" s="75"/>
      <c r="W5983" s="75"/>
      <c r="X5983" s="75"/>
      <c r="Y5983" s="75"/>
      <c r="Z5983" s="75"/>
      <c r="AA5983" s="75"/>
      <c r="AB5983" s="75"/>
      <c r="AC5983" s="75"/>
      <c r="AD5983" s="75"/>
      <c r="AE5983" s="75"/>
      <c r="AF5983" s="75"/>
      <c r="AG5983" s="75"/>
    </row>
    <row r="5984" spans="1:33" ht="15.75" customHeight="1">
      <c r="A5984" s="75"/>
      <c r="B5984" s="54">
        <v>46119</v>
      </c>
      <c r="C5984" s="55" t="s">
        <v>187</v>
      </c>
      <c r="D5984" s="55">
        <v>2026</v>
      </c>
      <c r="E5984" s="55">
        <v>1</v>
      </c>
      <c r="F5984" s="55" t="s">
        <v>391</v>
      </c>
      <c r="G5984" s="55" t="s">
        <v>46</v>
      </c>
      <c r="H5984" s="55" t="s">
        <v>1337</v>
      </c>
      <c r="I5984" s="55" t="s">
        <v>42</v>
      </c>
      <c r="J5984" s="60">
        <v>7</v>
      </c>
      <c r="K5984" s="60">
        <f t="shared" si="173"/>
        <v>7</v>
      </c>
      <c r="L5984" s="60">
        <v>0</v>
      </c>
      <c r="M5984" s="55"/>
      <c r="N5984" s="60">
        <f t="shared" si="172"/>
        <v>7</v>
      </c>
      <c r="O5984" s="54"/>
      <c r="P5984" s="62">
        <v>0</v>
      </c>
      <c r="Q5984" s="75"/>
      <c r="R5984" t="str">
        <f t="shared" si="175"/>
        <v>Abr/26</v>
      </c>
      <c r="S5984" s="75"/>
      <c r="T5984" s="75"/>
      <c r="U5984" s="75"/>
      <c r="V5984" s="75"/>
      <c r="W5984" s="75"/>
      <c r="X5984" s="75"/>
      <c r="Y5984" s="75"/>
      <c r="Z5984" s="75"/>
      <c r="AA5984" s="75"/>
      <c r="AB5984" s="75"/>
      <c r="AC5984" s="75"/>
      <c r="AD5984" s="75"/>
      <c r="AE5984" s="75"/>
      <c r="AF5984" s="75"/>
      <c r="AG5984" s="75"/>
    </row>
    <row r="5985" spans="1:33" ht="15.75" customHeight="1">
      <c r="A5985" s="75"/>
      <c r="B5985" s="54">
        <v>46119</v>
      </c>
      <c r="C5985" s="55" t="s">
        <v>187</v>
      </c>
      <c r="D5985" s="55">
        <v>2026</v>
      </c>
      <c r="E5985" s="55">
        <v>2</v>
      </c>
      <c r="F5985" s="55" t="s">
        <v>486</v>
      </c>
      <c r="G5985" s="55" t="s">
        <v>46</v>
      </c>
      <c r="H5985" s="55" t="s">
        <v>1337</v>
      </c>
      <c r="I5985" s="55" t="s">
        <v>42</v>
      </c>
      <c r="J5985" s="60">
        <v>7</v>
      </c>
      <c r="K5985" s="60">
        <f t="shared" si="173"/>
        <v>14</v>
      </c>
      <c r="L5985" s="60">
        <v>0</v>
      </c>
      <c r="M5985" s="55"/>
      <c r="N5985" s="60">
        <f t="shared" si="172"/>
        <v>14</v>
      </c>
      <c r="O5985" s="54"/>
      <c r="P5985" s="62">
        <v>0</v>
      </c>
      <c r="Q5985" s="75"/>
      <c r="R5985" t="str">
        <f t="shared" si="175"/>
        <v>Abr/26</v>
      </c>
      <c r="S5985" s="75"/>
      <c r="T5985" s="75"/>
      <c r="U5985" s="75"/>
      <c r="V5985" s="75"/>
      <c r="W5985" s="75"/>
      <c r="X5985" s="75"/>
      <c r="Y5985" s="75"/>
      <c r="Z5985" s="75"/>
      <c r="AA5985" s="75"/>
      <c r="AB5985" s="75"/>
      <c r="AC5985" s="75"/>
      <c r="AD5985" s="75"/>
      <c r="AE5985" s="75"/>
      <c r="AF5985" s="75"/>
      <c r="AG5985" s="75"/>
    </row>
    <row r="5986" spans="1:33" ht="15.75" customHeight="1">
      <c r="A5986" s="75"/>
      <c r="B5986" s="54">
        <v>46119</v>
      </c>
      <c r="C5986" s="55" t="s">
        <v>187</v>
      </c>
      <c r="D5986" s="55">
        <v>2026</v>
      </c>
      <c r="E5986" s="55">
        <v>2</v>
      </c>
      <c r="F5986" s="55" t="s">
        <v>1035</v>
      </c>
      <c r="G5986" s="55" t="s">
        <v>46</v>
      </c>
      <c r="H5986" s="55" t="s">
        <v>1337</v>
      </c>
      <c r="I5986" s="55" t="s">
        <v>42</v>
      </c>
      <c r="J5986" s="60">
        <v>4.5999999999999996</v>
      </c>
      <c r="K5986" s="60">
        <f t="shared" si="173"/>
        <v>9.1999999999999993</v>
      </c>
      <c r="L5986" s="60">
        <v>0</v>
      </c>
      <c r="M5986" s="55"/>
      <c r="N5986" s="60">
        <f t="shared" si="172"/>
        <v>9.1999999999999993</v>
      </c>
      <c r="O5986" s="54"/>
      <c r="P5986" s="62">
        <v>0</v>
      </c>
      <c r="Q5986" s="75"/>
      <c r="R5986" t="str">
        <f t="shared" si="175"/>
        <v>Abr/26</v>
      </c>
      <c r="S5986" s="75"/>
      <c r="T5986" s="75"/>
      <c r="U5986" s="75"/>
      <c r="V5986" s="75"/>
      <c r="W5986" s="75"/>
      <c r="X5986" s="75"/>
      <c r="Y5986" s="75"/>
      <c r="Z5986" s="75"/>
      <c r="AA5986" s="75"/>
      <c r="AB5986" s="75"/>
      <c r="AC5986" s="75"/>
      <c r="AD5986" s="75"/>
      <c r="AE5986" s="75"/>
      <c r="AF5986" s="75"/>
      <c r="AG5986" s="75"/>
    </row>
    <row r="5987" spans="1:33" ht="15.75" customHeight="1">
      <c r="A5987" s="75"/>
      <c r="B5987" s="54">
        <v>46119</v>
      </c>
      <c r="C5987" s="55" t="s">
        <v>187</v>
      </c>
      <c r="D5987" s="55">
        <v>2026</v>
      </c>
      <c r="E5987" s="55">
        <v>1</v>
      </c>
      <c r="F5987" s="55" t="s">
        <v>455</v>
      </c>
      <c r="G5987" s="55" t="s">
        <v>46</v>
      </c>
      <c r="H5987" s="55" t="s">
        <v>1337</v>
      </c>
      <c r="I5987" s="55" t="s">
        <v>42</v>
      </c>
      <c r="J5987" s="60">
        <v>3.5</v>
      </c>
      <c r="K5987" s="60">
        <f t="shared" si="173"/>
        <v>3.5</v>
      </c>
      <c r="L5987" s="60">
        <v>0</v>
      </c>
      <c r="M5987" s="55"/>
      <c r="N5987" s="60">
        <f t="shared" si="172"/>
        <v>3.5</v>
      </c>
      <c r="O5987" s="54"/>
      <c r="P5987" s="62">
        <v>0</v>
      </c>
      <c r="Q5987" s="75"/>
      <c r="R5987" t="str">
        <f t="shared" si="175"/>
        <v>Abr/26</v>
      </c>
      <c r="S5987" s="75"/>
      <c r="T5987" s="75"/>
      <c r="U5987" s="75"/>
      <c r="V5987" s="75"/>
      <c r="W5987" s="75"/>
      <c r="X5987" s="75"/>
      <c r="Y5987" s="75"/>
      <c r="Z5987" s="75"/>
      <c r="AA5987" s="75"/>
      <c r="AB5987" s="75"/>
      <c r="AC5987" s="75"/>
      <c r="AD5987" s="75"/>
      <c r="AE5987" s="75"/>
      <c r="AF5987" s="75"/>
      <c r="AG5987" s="75"/>
    </row>
    <row r="5988" spans="1:33" ht="15.75" customHeight="1">
      <c r="A5988" s="75"/>
      <c r="B5988" s="54">
        <v>46119</v>
      </c>
      <c r="C5988" s="55" t="s">
        <v>187</v>
      </c>
      <c r="D5988" s="55">
        <v>2026</v>
      </c>
      <c r="E5988" s="55">
        <v>4.8</v>
      </c>
      <c r="F5988" s="55" t="s">
        <v>232</v>
      </c>
      <c r="G5988" s="55" t="s">
        <v>46</v>
      </c>
      <c r="H5988" s="55" t="s">
        <v>594</v>
      </c>
      <c r="I5988" s="55" t="s">
        <v>42</v>
      </c>
      <c r="J5988" s="60">
        <v>39</v>
      </c>
      <c r="K5988" s="60">
        <f t="shared" si="173"/>
        <v>187.2</v>
      </c>
      <c r="L5988" s="60">
        <v>0</v>
      </c>
      <c r="M5988" s="55"/>
      <c r="N5988" s="60">
        <f t="shared" si="172"/>
        <v>187.2</v>
      </c>
      <c r="O5988" s="54"/>
      <c r="P5988" s="62">
        <v>1159870</v>
      </c>
      <c r="Q5988" s="75"/>
      <c r="R5988" t="str">
        <f t="shared" si="175"/>
        <v>Abr/26</v>
      </c>
      <c r="S5988" s="75"/>
      <c r="T5988" s="75"/>
      <c r="U5988" s="75"/>
      <c r="V5988" s="75"/>
      <c r="W5988" s="75"/>
      <c r="X5988" s="75"/>
      <c r="Y5988" s="75"/>
      <c r="Z5988" s="75"/>
      <c r="AA5988" s="75"/>
      <c r="AB5988" s="75"/>
      <c r="AC5988" s="75"/>
      <c r="AD5988" s="75"/>
      <c r="AE5988" s="75"/>
      <c r="AF5988" s="75"/>
      <c r="AG5988" s="75"/>
    </row>
    <row r="5989" spans="1:33" ht="15.75" customHeight="1">
      <c r="A5989" s="75"/>
      <c r="B5989" s="54">
        <v>46119</v>
      </c>
      <c r="C5989" s="55" t="s">
        <v>187</v>
      </c>
      <c r="D5989" s="55">
        <v>2026</v>
      </c>
      <c r="E5989" s="55">
        <v>4</v>
      </c>
      <c r="F5989" s="55" t="s">
        <v>660</v>
      </c>
      <c r="G5989" s="55" t="s">
        <v>46</v>
      </c>
      <c r="H5989" s="55" t="s">
        <v>195</v>
      </c>
      <c r="I5989" s="55" t="s">
        <v>42</v>
      </c>
      <c r="J5989" s="60">
        <v>235</v>
      </c>
      <c r="K5989" s="60">
        <f t="shared" si="173"/>
        <v>940</v>
      </c>
      <c r="L5989" s="60">
        <v>0</v>
      </c>
      <c r="M5989" s="55" t="s">
        <v>51</v>
      </c>
      <c r="N5989" s="60">
        <f t="shared" si="172"/>
        <v>940</v>
      </c>
      <c r="O5989" s="54"/>
      <c r="P5989" s="62">
        <v>341857</v>
      </c>
      <c r="Q5989" s="75"/>
      <c r="R5989" t="str">
        <f t="shared" si="175"/>
        <v>Abr/26</v>
      </c>
      <c r="S5989" s="75"/>
      <c r="T5989" s="75"/>
      <c r="U5989" s="75"/>
      <c r="V5989" s="75"/>
      <c r="W5989" s="75"/>
      <c r="X5989" s="75"/>
      <c r="Y5989" s="75"/>
      <c r="Z5989" s="75"/>
      <c r="AA5989" s="75"/>
      <c r="AB5989" s="75"/>
      <c r="AC5989" s="75"/>
      <c r="AD5989" s="75"/>
      <c r="AE5989" s="75"/>
      <c r="AF5989" s="75"/>
      <c r="AG5989" s="75"/>
    </row>
    <row r="5990" spans="1:33" ht="15.75" customHeight="1">
      <c r="A5990" s="75"/>
      <c r="B5990" s="54">
        <v>46119</v>
      </c>
      <c r="C5990" s="55" t="s">
        <v>187</v>
      </c>
      <c r="D5990" s="55">
        <v>2026</v>
      </c>
      <c r="E5990" s="55">
        <v>1</v>
      </c>
      <c r="F5990" s="55" t="s">
        <v>1049</v>
      </c>
      <c r="G5990" s="55" t="s">
        <v>46</v>
      </c>
      <c r="H5990" s="55" t="s">
        <v>195</v>
      </c>
      <c r="I5990" s="55" t="s">
        <v>42</v>
      </c>
      <c r="J5990" s="60">
        <v>215</v>
      </c>
      <c r="K5990" s="60">
        <f t="shared" si="173"/>
        <v>215</v>
      </c>
      <c r="L5990" s="60">
        <v>0</v>
      </c>
      <c r="M5990" s="55"/>
      <c r="N5990" s="60">
        <f t="shared" si="172"/>
        <v>215</v>
      </c>
      <c r="O5990" s="54"/>
      <c r="P5990" s="62">
        <v>341857</v>
      </c>
      <c r="Q5990" s="75"/>
      <c r="R5990" t="str">
        <f t="shared" si="175"/>
        <v>Abr/26</v>
      </c>
      <c r="S5990" s="75"/>
      <c r="T5990" s="75"/>
      <c r="U5990" s="75"/>
      <c r="V5990" s="75"/>
      <c r="W5990" s="75"/>
      <c r="X5990" s="75"/>
      <c r="Y5990" s="75"/>
      <c r="Z5990" s="75"/>
      <c r="AA5990" s="75"/>
      <c r="AB5990" s="75"/>
      <c r="AC5990" s="75"/>
      <c r="AD5990" s="75"/>
      <c r="AE5990" s="75"/>
      <c r="AF5990" s="75"/>
      <c r="AG5990" s="75"/>
    </row>
    <row r="5991" spans="1:33" ht="15.75" customHeight="1">
      <c r="A5991" s="75"/>
      <c r="B5991" s="54">
        <v>46119</v>
      </c>
      <c r="C5991" s="55" t="s">
        <v>187</v>
      </c>
      <c r="D5991" s="55">
        <v>2026</v>
      </c>
      <c r="E5991" s="55">
        <v>1</v>
      </c>
      <c r="F5991" s="55" t="s">
        <v>676</v>
      </c>
      <c r="G5991" s="55" t="s">
        <v>40</v>
      </c>
      <c r="H5991" s="55" t="s">
        <v>181</v>
      </c>
      <c r="I5991" s="55" t="s">
        <v>42</v>
      </c>
      <c r="J5991" s="60">
        <v>330</v>
      </c>
      <c r="K5991" s="60">
        <f t="shared" si="173"/>
        <v>330</v>
      </c>
      <c r="L5991" s="60">
        <v>0</v>
      </c>
      <c r="M5991" s="55"/>
      <c r="N5991" s="60">
        <f t="shared" si="172"/>
        <v>330</v>
      </c>
      <c r="O5991" s="54"/>
      <c r="P5991" s="62">
        <v>8166</v>
      </c>
      <c r="Q5991" s="75"/>
      <c r="R5991" t="str">
        <f t="shared" si="175"/>
        <v>Abr/26</v>
      </c>
      <c r="S5991" s="75"/>
      <c r="T5991" s="75"/>
      <c r="U5991" s="75"/>
      <c r="V5991" s="75"/>
      <c r="W5991" s="75"/>
      <c r="X5991" s="75"/>
      <c r="Y5991" s="75"/>
      <c r="Z5991" s="75"/>
      <c r="AA5991" s="75"/>
      <c r="AB5991" s="75"/>
      <c r="AC5991" s="75"/>
      <c r="AD5991" s="75"/>
      <c r="AE5991" s="75"/>
      <c r="AF5991" s="75"/>
      <c r="AG5991" s="75"/>
    </row>
    <row r="5992" spans="1:33" ht="15.75" customHeight="1">
      <c r="A5992" s="75"/>
      <c r="B5992" s="54">
        <v>46119</v>
      </c>
      <c r="C5992" s="55" t="s">
        <v>187</v>
      </c>
      <c r="D5992" s="55">
        <v>2026</v>
      </c>
      <c r="E5992" s="55">
        <v>1</v>
      </c>
      <c r="F5992" s="55" t="s">
        <v>741</v>
      </c>
      <c r="G5992" s="55" t="s">
        <v>40</v>
      </c>
      <c r="H5992" s="55" t="s">
        <v>181</v>
      </c>
      <c r="I5992" s="55" t="s">
        <v>42</v>
      </c>
      <c r="J5992" s="60">
        <v>225</v>
      </c>
      <c r="K5992" s="60">
        <f t="shared" si="173"/>
        <v>225</v>
      </c>
      <c r="L5992" s="60">
        <v>0</v>
      </c>
      <c r="M5992" s="55"/>
      <c r="N5992" s="60">
        <f t="shared" si="172"/>
        <v>225</v>
      </c>
      <c r="O5992" s="54"/>
      <c r="P5992" s="62">
        <v>8166</v>
      </c>
      <c r="Q5992" s="75"/>
      <c r="R5992" t="str">
        <f t="shared" si="175"/>
        <v>Abr/26</v>
      </c>
      <c r="S5992" s="75"/>
      <c r="T5992" s="75"/>
      <c r="U5992" s="75"/>
      <c r="V5992" s="75"/>
      <c r="W5992" s="75"/>
      <c r="X5992" s="75"/>
      <c r="Y5992" s="75"/>
      <c r="Z5992" s="75"/>
      <c r="AA5992" s="75"/>
      <c r="AB5992" s="75"/>
      <c r="AC5992" s="75"/>
      <c r="AD5992" s="75"/>
      <c r="AE5992" s="75"/>
      <c r="AF5992" s="75"/>
      <c r="AG5992" s="75"/>
    </row>
    <row r="5993" spans="1:33" ht="15.75" customHeight="1">
      <c r="A5993" s="75"/>
      <c r="B5993" s="54">
        <v>46119</v>
      </c>
      <c r="C5993" s="55" t="s">
        <v>187</v>
      </c>
      <c r="D5993" s="55">
        <v>2026</v>
      </c>
      <c r="E5993" s="55">
        <v>14</v>
      </c>
      <c r="F5993" s="55" t="s">
        <v>692</v>
      </c>
      <c r="G5993" s="55" t="s">
        <v>40</v>
      </c>
      <c r="H5993" s="55" t="s">
        <v>91</v>
      </c>
      <c r="I5993" s="55" t="s">
        <v>42</v>
      </c>
      <c r="J5993" s="60">
        <v>120</v>
      </c>
      <c r="K5993" s="60">
        <f t="shared" si="173"/>
        <v>1680</v>
      </c>
      <c r="L5993" s="60">
        <v>0</v>
      </c>
      <c r="M5993" s="55" t="s">
        <v>51</v>
      </c>
      <c r="N5993" s="60">
        <f t="shared" si="172"/>
        <v>1680</v>
      </c>
      <c r="O5993" s="54"/>
      <c r="P5993" s="62">
        <v>4387</v>
      </c>
      <c r="Q5993" s="75"/>
      <c r="R5993" t="str">
        <f t="shared" si="175"/>
        <v>Abr/26</v>
      </c>
      <c r="S5993" s="75"/>
      <c r="T5993" s="75"/>
      <c r="U5993" s="75"/>
      <c r="V5993" s="75"/>
      <c r="W5993" s="75"/>
      <c r="X5993" s="75"/>
      <c r="Y5993" s="75"/>
      <c r="Z5993" s="75"/>
      <c r="AA5993" s="75"/>
      <c r="AB5993" s="75"/>
      <c r="AC5993" s="75"/>
      <c r="AD5993" s="75"/>
      <c r="AE5993" s="75"/>
      <c r="AF5993" s="75"/>
      <c r="AG5993" s="75"/>
    </row>
    <row r="5994" spans="1:33" ht="15.75" customHeight="1">
      <c r="A5994" s="75"/>
      <c r="B5994" s="54">
        <v>46119</v>
      </c>
      <c r="C5994" s="55" t="s">
        <v>187</v>
      </c>
      <c r="D5994" s="55">
        <v>2026</v>
      </c>
      <c r="E5994" s="55">
        <v>5</v>
      </c>
      <c r="F5994" s="55" t="s">
        <v>715</v>
      </c>
      <c r="G5994" s="55" t="s">
        <v>40</v>
      </c>
      <c r="H5994" s="55" t="s">
        <v>91</v>
      </c>
      <c r="I5994" s="55" t="s">
        <v>42</v>
      </c>
      <c r="J5994" s="60">
        <v>240</v>
      </c>
      <c r="K5994" s="60">
        <f t="shared" si="173"/>
        <v>1200</v>
      </c>
      <c r="L5994" s="60">
        <v>0</v>
      </c>
      <c r="M5994" s="55"/>
      <c r="N5994" s="60">
        <f t="shared" si="172"/>
        <v>1200</v>
      </c>
      <c r="O5994" s="54"/>
      <c r="P5994" s="62">
        <v>4387</v>
      </c>
      <c r="Q5994" s="75"/>
      <c r="R5994" t="str">
        <f t="shared" si="175"/>
        <v>Abr/26</v>
      </c>
      <c r="S5994" s="75"/>
      <c r="T5994" s="75"/>
      <c r="U5994" s="75"/>
      <c r="V5994" s="75"/>
      <c r="W5994" s="75"/>
      <c r="X5994" s="75"/>
      <c r="Y5994" s="75"/>
      <c r="Z5994" s="75"/>
      <c r="AA5994" s="75"/>
      <c r="AB5994" s="75"/>
      <c r="AC5994" s="75"/>
      <c r="AD5994" s="75"/>
      <c r="AE5994" s="75"/>
      <c r="AF5994" s="75"/>
      <c r="AG5994" s="75"/>
    </row>
    <row r="5995" spans="1:33" ht="15.75" customHeight="1">
      <c r="A5995" s="75"/>
      <c r="B5995" s="54">
        <v>46119</v>
      </c>
      <c r="C5995" s="55" t="s">
        <v>187</v>
      </c>
      <c r="D5995" s="55">
        <v>2026</v>
      </c>
      <c r="E5995" s="55">
        <v>3</v>
      </c>
      <c r="F5995" s="55" t="s">
        <v>716</v>
      </c>
      <c r="G5995" s="55" t="s">
        <v>40</v>
      </c>
      <c r="H5995" s="55" t="s">
        <v>91</v>
      </c>
      <c r="I5995" s="55" t="s">
        <v>42</v>
      </c>
      <c r="J5995" s="60">
        <v>240</v>
      </c>
      <c r="K5995" s="60">
        <f t="shared" si="173"/>
        <v>720</v>
      </c>
      <c r="L5995" s="60">
        <v>0</v>
      </c>
      <c r="M5995" s="55"/>
      <c r="N5995" s="60">
        <f t="shared" si="172"/>
        <v>720</v>
      </c>
      <c r="O5995" s="54"/>
      <c r="P5995" s="62">
        <v>4387</v>
      </c>
      <c r="Q5995" s="75"/>
      <c r="R5995" t="str">
        <f t="shared" si="175"/>
        <v>Abr/26</v>
      </c>
      <c r="S5995" s="75"/>
      <c r="T5995" s="75"/>
      <c r="U5995" s="75"/>
      <c r="V5995" s="75"/>
      <c r="W5995" s="75"/>
      <c r="X5995" s="75"/>
      <c r="Y5995" s="75"/>
      <c r="Z5995" s="75"/>
      <c r="AA5995" s="75"/>
      <c r="AB5995" s="75"/>
      <c r="AC5995" s="75"/>
      <c r="AD5995" s="75"/>
      <c r="AE5995" s="75"/>
      <c r="AF5995" s="75"/>
      <c r="AG5995" s="75"/>
    </row>
    <row r="5996" spans="1:33" ht="15.75" customHeight="1">
      <c r="A5996" s="75"/>
      <c r="B5996" s="54">
        <v>46119</v>
      </c>
      <c r="C5996" s="55" t="s">
        <v>187</v>
      </c>
      <c r="D5996" s="55">
        <v>2026</v>
      </c>
      <c r="E5996" s="55">
        <v>7</v>
      </c>
      <c r="F5996" s="55" t="s">
        <v>691</v>
      </c>
      <c r="G5996" s="55" t="s">
        <v>40</v>
      </c>
      <c r="H5996" s="55" t="s">
        <v>91</v>
      </c>
      <c r="I5996" s="55" t="s">
        <v>42</v>
      </c>
      <c r="J5996" s="60">
        <v>240</v>
      </c>
      <c r="K5996" s="60">
        <f t="shared" si="173"/>
        <v>1680</v>
      </c>
      <c r="L5996" s="60">
        <v>0</v>
      </c>
      <c r="M5996" s="55"/>
      <c r="N5996" s="60">
        <f t="shared" si="172"/>
        <v>1680</v>
      </c>
      <c r="O5996" s="54"/>
      <c r="P5996" s="62">
        <v>4387</v>
      </c>
      <c r="Q5996" s="75"/>
      <c r="R5996" t="str">
        <f t="shared" si="175"/>
        <v>Abr/26</v>
      </c>
      <c r="S5996" s="75"/>
      <c r="T5996" s="75"/>
      <c r="U5996" s="75"/>
      <c r="V5996" s="75"/>
      <c r="W5996" s="75"/>
      <c r="X5996" s="75"/>
      <c r="Y5996" s="75"/>
      <c r="Z5996" s="75"/>
      <c r="AA5996" s="75"/>
      <c r="AB5996" s="75"/>
      <c r="AC5996" s="75"/>
      <c r="AD5996" s="75"/>
      <c r="AE5996" s="75"/>
      <c r="AF5996" s="75"/>
      <c r="AG5996" s="75"/>
    </row>
    <row r="5997" spans="1:33" ht="15.75" customHeight="1">
      <c r="A5997" s="75"/>
      <c r="B5997" s="54">
        <v>46119</v>
      </c>
      <c r="C5997" s="55" t="s">
        <v>187</v>
      </c>
      <c r="D5997" s="55">
        <v>2026</v>
      </c>
      <c r="E5997" s="55">
        <v>8</v>
      </c>
      <c r="F5997" s="55" t="s">
        <v>578</v>
      </c>
      <c r="G5997" s="55" t="s">
        <v>40</v>
      </c>
      <c r="H5997" s="55" t="s">
        <v>223</v>
      </c>
      <c r="I5997" s="55" t="s">
        <v>42</v>
      </c>
      <c r="J5997" s="60">
        <v>50</v>
      </c>
      <c r="K5997" s="60">
        <f t="shared" si="173"/>
        <v>400</v>
      </c>
      <c r="L5997" s="60">
        <v>0</v>
      </c>
      <c r="M5997" s="55"/>
      <c r="N5997" s="60">
        <f t="shared" si="172"/>
        <v>400</v>
      </c>
      <c r="O5997" s="54"/>
      <c r="P5997" s="62">
        <v>1559964</v>
      </c>
      <c r="Q5997" s="75"/>
      <c r="R5997" t="str">
        <f t="shared" si="175"/>
        <v>Abr/26</v>
      </c>
      <c r="S5997" s="75"/>
      <c r="T5997" s="75"/>
      <c r="U5997" s="75"/>
      <c r="V5997" s="75"/>
      <c r="W5997" s="75"/>
      <c r="X5997" s="75"/>
      <c r="Y5997" s="75"/>
      <c r="Z5997" s="75"/>
      <c r="AA5997" s="75"/>
      <c r="AB5997" s="75"/>
      <c r="AC5997" s="75"/>
      <c r="AD5997" s="75"/>
      <c r="AE5997" s="75"/>
      <c r="AF5997" s="75"/>
      <c r="AG5997" s="75"/>
    </row>
    <row r="5998" spans="1:33" ht="15.75" customHeight="1">
      <c r="A5998" s="75"/>
      <c r="B5998" s="54">
        <v>46119</v>
      </c>
      <c r="C5998" s="55" t="s">
        <v>187</v>
      </c>
      <c r="D5998" s="55">
        <v>2026</v>
      </c>
      <c r="E5998" s="55">
        <v>8</v>
      </c>
      <c r="F5998" s="55" t="s">
        <v>940</v>
      </c>
      <c r="G5998" s="55" t="s">
        <v>46</v>
      </c>
      <c r="H5998" s="55" t="s">
        <v>223</v>
      </c>
      <c r="I5998" s="55" t="s">
        <v>42</v>
      </c>
      <c r="J5998" s="60">
        <v>60</v>
      </c>
      <c r="K5998" s="60">
        <f t="shared" si="173"/>
        <v>480</v>
      </c>
      <c r="L5998" s="60">
        <v>0</v>
      </c>
      <c r="M5998" s="55"/>
      <c r="N5998" s="60">
        <f t="shared" si="172"/>
        <v>480</v>
      </c>
      <c r="O5998" s="54"/>
      <c r="P5998" s="62">
        <v>1559964</v>
      </c>
      <c r="Q5998" s="75"/>
      <c r="R5998" t="str">
        <f t="shared" si="175"/>
        <v>Abr/26</v>
      </c>
      <c r="S5998" s="75"/>
      <c r="T5998" s="75"/>
      <c r="U5998" s="75"/>
      <c r="V5998" s="75"/>
      <c r="W5998" s="75"/>
      <c r="X5998" s="75"/>
      <c r="Y5998" s="75"/>
      <c r="Z5998" s="75"/>
      <c r="AA5998" s="75"/>
      <c r="AB5998" s="75"/>
      <c r="AC5998" s="75"/>
      <c r="AD5998" s="75"/>
      <c r="AE5998" s="75"/>
      <c r="AF5998" s="75"/>
      <c r="AG5998" s="75"/>
    </row>
    <row r="5999" spans="1:33" ht="15.75" customHeight="1">
      <c r="A5999" s="75"/>
      <c r="B5999" s="54">
        <v>46119</v>
      </c>
      <c r="C5999" s="55" t="s">
        <v>187</v>
      </c>
      <c r="D5999" s="55">
        <v>2026</v>
      </c>
      <c r="E5999" s="55">
        <v>5</v>
      </c>
      <c r="F5999" s="55" t="s">
        <v>843</v>
      </c>
      <c r="G5999" s="55" t="s">
        <v>40</v>
      </c>
      <c r="H5999" s="55" t="s">
        <v>223</v>
      </c>
      <c r="I5999" s="55" t="s">
        <v>42</v>
      </c>
      <c r="J5999" s="60">
        <v>110</v>
      </c>
      <c r="K5999" s="60">
        <f t="shared" si="173"/>
        <v>550</v>
      </c>
      <c r="L5999" s="60">
        <v>0</v>
      </c>
      <c r="M5999" s="55"/>
      <c r="N5999" s="60">
        <f t="shared" si="172"/>
        <v>550</v>
      </c>
      <c r="O5999" s="54"/>
      <c r="P5999" s="62">
        <v>1559964</v>
      </c>
      <c r="Q5999" s="75"/>
      <c r="R5999" t="str">
        <f t="shared" si="175"/>
        <v>Abr/26</v>
      </c>
      <c r="S5999" s="75"/>
      <c r="T5999" s="75"/>
      <c r="U5999" s="75"/>
      <c r="V5999" s="75"/>
      <c r="W5999" s="75"/>
      <c r="X5999" s="75"/>
      <c r="Y5999" s="75"/>
      <c r="Z5999" s="75"/>
      <c r="AA5999" s="75"/>
      <c r="AB5999" s="75"/>
      <c r="AC5999" s="75"/>
      <c r="AD5999" s="75"/>
      <c r="AE5999" s="75"/>
      <c r="AF5999" s="75"/>
      <c r="AG5999" s="75"/>
    </row>
    <row r="6000" spans="1:33" ht="15.75" customHeight="1">
      <c r="A6000" s="75"/>
      <c r="B6000" s="54">
        <v>46120</v>
      </c>
      <c r="C6000" s="55" t="s">
        <v>187</v>
      </c>
      <c r="D6000" s="55">
        <v>2026</v>
      </c>
      <c r="E6000" s="55">
        <v>3</v>
      </c>
      <c r="F6000" s="55" t="s">
        <v>64</v>
      </c>
      <c r="G6000" s="55" t="s">
        <v>46</v>
      </c>
      <c r="H6000" s="55" t="s">
        <v>65</v>
      </c>
      <c r="I6000" s="55" t="s">
        <v>42</v>
      </c>
      <c r="J6000" s="60">
        <v>33</v>
      </c>
      <c r="K6000" s="60">
        <f t="shared" si="173"/>
        <v>99</v>
      </c>
      <c r="L6000" s="60">
        <v>0</v>
      </c>
      <c r="M6000" s="55"/>
      <c r="N6000" s="60">
        <f t="shared" si="172"/>
        <v>99</v>
      </c>
      <c r="O6000" s="54"/>
      <c r="P6000" s="62">
        <v>30936</v>
      </c>
      <c r="Q6000" s="75"/>
      <c r="R6000" t="str">
        <f t="shared" si="175"/>
        <v>Abr/26</v>
      </c>
      <c r="S6000" s="75"/>
      <c r="T6000" s="75"/>
      <c r="U6000" s="75"/>
      <c r="V6000" s="75"/>
      <c r="W6000" s="75"/>
      <c r="X6000" s="75"/>
      <c r="Y6000" s="75"/>
      <c r="Z6000" s="75"/>
      <c r="AA6000" s="75"/>
      <c r="AB6000" s="75"/>
      <c r="AC6000" s="75"/>
      <c r="AD6000" s="75"/>
      <c r="AE6000" s="75"/>
      <c r="AF6000" s="75"/>
      <c r="AG6000" s="75"/>
    </row>
    <row r="6001" spans="1:33" ht="15.75" customHeight="1">
      <c r="A6001" s="75"/>
      <c r="B6001" s="54">
        <v>46120</v>
      </c>
      <c r="C6001" s="55" t="s">
        <v>187</v>
      </c>
      <c r="D6001" s="55">
        <v>2026</v>
      </c>
      <c r="E6001" s="55">
        <v>1</v>
      </c>
      <c r="F6001" s="55" t="s">
        <v>1468</v>
      </c>
      <c r="G6001" s="55" t="s">
        <v>57</v>
      </c>
      <c r="H6001" s="55" t="s">
        <v>342</v>
      </c>
      <c r="I6001" s="55" t="s">
        <v>42</v>
      </c>
      <c r="J6001" s="60">
        <v>300</v>
      </c>
      <c r="K6001" s="60">
        <f t="shared" si="173"/>
        <v>300</v>
      </c>
      <c r="L6001" s="60">
        <v>0</v>
      </c>
      <c r="M6001" s="55"/>
      <c r="N6001" s="60">
        <f t="shared" si="172"/>
        <v>300</v>
      </c>
      <c r="O6001" s="54"/>
      <c r="P6001" s="62">
        <v>0</v>
      </c>
      <c r="Q6001" s="75"/>
      <c r="R6001" t="str">
        <f t="shared" si="175"/>
        <v>Abr/26</v>
      </c>
      <c r="S6001" s="75"/>
      <c r="T6001" s="75"/>
      <c r="U6001" s="75"/>
      <c r="V6001" s="75"/>
      <c r="W6001" s="75"/>
      <c r="X6001" s="75"/>
      <c r="Y6001" s="75"/>
      <c r="Z6001" s="75"/>
      <c r="AA6001" s="75"/>
      <c r="AB6001" s="75"/>
      <c r="AC6001" s="75"/>
      <c r="AD6001" s="75"/>
      <c r="AE6001" s="75"/>
      <c r="AF6001" s="75"/>
      <c r="AG6001" s="75"/>
    </row>
    <row r="6002" spans="1:33" ht="15.75" customHeight="1">
      <c r="A6002" s="75"/>
      <c r="B6002" s="54">
        <v>46121</v>
      </c>
      <c r="C6002" s="55" t="s">
        <v>187</v>
      </c>
      <c r="D6002" s="55">
        <v>2026</v>
      </c>
      <c r="E6002" s="55">
        <v>12</v>
      </c>
      <c r="F6002" s="55" t="s">
        <v>81</v>
      </c>
      <c r="G6002" s="55" t="s">
        <v>77</v>
      </c>
      <c r="H6002" s="55" t="s">
        <v>78</v>
      </c>
      <c r="I6002" s="55" t="s">
        <v>42</v>
      </c>
      <c r="J6002" s="60">
        <v>525</v>
      </c>
      <c r="K6002" s="60">
        <f t="shared" si="173"/>
        <v>6300</v>
      </c>
      <c r="L6002" s="60">
        <v>0</v>
      </c>
      <c r="M6002" s="55"/>
      <c r="N6002" s="60">
        <f t="shared" si="172"/>
        <v>6300</v>
      </c>
      <c r="O6002" s="54"/>
      <c r="P6002" s="62">
        <v>3503</v>
      </c>
      <c r="Q6002" s="75"/>
      <c r="R6002" t="str">
        <f t="shared" si="175"/>
        <v>Abr/26</v>
      </c>
      <c r="S6002" s="75"/>
      <c r="T6002" s="75"/>
      <c r="U6002" s="75"/>
      <c r="V6002" s="75"/>
      <c r="W6002" s="75"/>
      <c r="X6002" s="75"/>
      <c r="Y6002" s="75"/>
      <c r="Z6002" s="75"/>
      <c r="AA6002" s="75"/>
      <c r="AB6002" s="75"/>
      <c r="AC6002" s="75"/>
      <c r="AD6002" s="75"/>
      <c r="AE6002" s="75"/>
      <c r="AF6002" s="75"/>
      <c r="AG6002" s="75"/>
    </row>
    <row r="6003" spans="1:33" ht="15.75" customHeight="1">
      <c r="A6003" s="75"/>
      <c r="B6003" s="54">
        <v>46121</v>
      </c>
      <c r="C6003" s="55" t="s">
        <v>187</v>
      </c>
      <c r="D6003" s="55">
        <v>2026</v>
      </c>
      <c r="E6003" s="55">
        <v>1</v>
      </c>
      <c r="F6003" s="55" t="s">
        <v>75</v>
      </c>
      <c r="G6003" s="55" t="s">
        <v>77</v>
      </c>
      <c r="H6003" s="55" t="s">
        <v>78</v>
      </c>
      <c r="I6003" s="55" t="s">
        <v>42</v>
      </c>
      <c r="J6003" s="60">
        <v>465</v>
      </c>
      <c r="K6003" s="60">
        <f t="shared" si="173"/>
        <v>465</v>
      </c>
      <c r="L6003" s="60">
        <v>0</v>
      </c>
      <c r="M6003" s="55"/>
      <c r="N6003" s="60">
        <f t="shared" si="172"/>
        <v>465</v>
      </c>
      <c r="O6003" s="54"/>
      <c r="P6003" s="62">
        <v>3503</v>
      </c>
      <c r="Q6003" s="75"/>
      <c r="R6003" t="str">
        <f t="shared" si="175"/>
        <v>Abr/26</v>
      </c>
      <c r="S6003" s="75"/>
      <c r="T6003" s="75"/>
      <c r="U6003" s="75"/>
      <c r="V6003" s="75"/>
      <c r="W6003" s="75"/>
      <c r="X6003" s="75"/>
      <c r="Y6003" s="75"/>
      <c r="Z6003" s="75"/>
      <c r="AA6003" s="75"/>
      <c r="AB6003" s="75"/>
      <c r="AC6003" s="75"/>
      <c r="AD6003" s="75"/>
      <c r="AE6003" s="75"/>
      <c r="AF6003" s="75"/>
      <c r="AG6003" s="75"/>
    </row>
    <row r="6004" spans="1:33" ht="15.75" customHeight="1">
      <c r="A6004" s="75"/>
      <c r="B6004" s="54">
        <v>46121</v>
      </c>
      <c r="C6004" s="55" t="s">
        <v>187</v>
      </c>
      <c r="D6004" s="55">
        <v>2026</v>
      </c>
      <c r="E6004" s="55">
        <v>5</v>
      </c>
      <c r="F6004" s="55" t="s">
        <v>64</v>
      </c>
      <c r="G6004" s="55" t="s">
        <v>46</v>
      </c>
      <c r="H6004" s="55" t="s">
        <v>65</v>
      </c>
      <c r="I6004" s="55" t="s">
        <v>42</v>
      </c>
      <c r="J6004" s="60">
        <v>33</v>
      </c>
      <c r="K6004" s="60">
        <f t="shared" si="173"/>
        <v>165</v>
      </c>
      <c r="L6004" s="60">
        <v>0</v>
      </c>
      <c r="M6004" s="55"/>
      <c r="N6004" s="60">
        <f t="shared" si="172"/>
        <v>165</v>
      </c>
      <c r="O6004" s="54"/>
      <c r="P6004" s="62">
        <v>30975</v>
      </c>
      <c r="Q6004" s="75"/>
      <c r="R6004" t="str">
        <f t="shared" si="175"/>
        <v>Abr/26</v>
      </c>
      <c r="S6004" s="75"/>
      <c r="T6004" s="75"/>
      <c r="U6004" s="75"/>
      <c r="V6004" s="75"/>
      <c r="W6004" s="75"/>
      <c r="X6004" s="75"/>
      <c r="Y6004" s="75"/>
      <c r="Z6004" s="75"/>
      <c r="AA6004" s="75"/>
      <c r="AB6004" s="75"/>
      <c r="AC6004" s="75"/>
      <c r="AD6004" s="75"/>
      <c r="AE6004" s="75"/>
      <c r="AF6004" s="75"/>
      <c r="AG6004" s="75"/>
    </row>
    <row r="6005" spans="1:33" ht="15.75" customHeight="1">
      <c r="A6005" s="75"/>
      <c r="B6005" s="54">
        <v>46121</v>
      </c>
      <c r="C6005" s="55" t="s">
        <v>187</v>
      </c>
      <c r="D6005" s="55">
        <v>2026</v>
      </c>
      <c r="E6005" s="55">
        <v>2</v>
      </c>
      <c r="F6005" s="55" t="s">
        <v>66</v>
      </c>
      <c r="G6005" s="55" t="s">
        <v>46</v>
      </c>
      <c r="H6005" s="55" t="s">
        <v>65</v>
      </c>
      <c r="I6005" s="55" t="s">
        <v>42</v>
      </c>
      <c r="J6005" s="60">
        <v>28</v>
      </c>
      <c r="K6005" s="60">
        <f t="shared" si="173"/>
        <v>56</v>
      </c>
      <c r="L6005" s="60">
        <v>0</v>
      </c>
      <c r="M6005" s="55"/>
      <c r="N6005" s="60">
        <f t="shared" si="172"/>
        <v>56</v>
      </c>
      <c r="O6005" s="54"/>
      <c r="P6005" s="62">
        <v>30975</v>
      </c>
      <c r="Q6005" s="75"/>
      <c r="R6005" t="str">
        <f t="shared" si="175"/>
        <v>Abr/26</v>
      </c>
      <c r="S6005" s="75"/>
      <c r="T6005" s="75"/>
      <c r="U6005" s="75"/>
      <c r="V6005" s="75"/>
      <c r="W6005" s="75"/>
      <c r="X6005" s="75"/>
      <c r="Y6005" s="75"/>
      <c r="Z6005" s="75"/>
      <c r="AA6005" s="75"/>
      <c r="AB6005" s="75"/>
      <c r="AC6005" s="75"/>
      <c r="AD6005" s="75"/>
      <c r="AE6005" s="75"/>
      <c r="AF6005" s="75"/>
      <c r="AG6005" s="75"/>
    </row>
    <row r="6006" spans="1:33" ht="15.75" customHeight="1">
      <c r="A6006" s="75"/>
      <c r="B6006" s="54">
        <v>46121</v>
      </c>
      <c r="C6006" s="55" t="s">
        <v>187</v>
      </c>
      <c r="D6006" s="55">
        <v>2026</v>
      </c>
      <c r="E6006" s="55">
        <v>5</v>
      </c>
      <c r="F6006" s="55" t="s">
        <v>251</v>
      </c>
      <c r="G6006" s="55" t="s">
        <v>46</v>
      </c>
      <c r="H6006" s="55" t="s">
        <v>1126</v>
      </c>
      <c r="I6006" s="55" t="s">
        <v>42</v>
      </c>
      <c r="J6006" s="60">
        <v>78</v>
      </c>
      <c r="K6006" s="60">
        <f t="shared" si="173"/>
        <v>390</v>
      </c>
      <c r="L6006" s="60">
        <v>0</v>
      </c>
      <c r="M6006" s="55"/>
      <c r="N6006" s="60">
        <f t="shared" si="172"/>
        <v>390</v>
      </c>
      <c r="O6006" s="54"/>
      <c r="P6006" s="62">
        <v>1454021</v>
      </c>
      <c r="Q6006" s="75"/>
      <c r="R6006" t="str">
        <f t="shared" si="175"/>
        <v>Abr/26</v>
      </c>
      <c r="S6006" s="75"/>
      <c r="T6006" s="75"/>
      <c r="U6006" s="75"/>
      <c r="V6006" s="75"/>
      <c r="W6006" s="75"/>
      <c r="X6006" s="75"/>
      <c r="Y6006" s="75"/>
      <c r="Z6006" s="75"/>
      <c r="AA6006" s="75"/>
      <c r="AB6006" s="75"/>
      <c r="AC6006" s="75"/>
      <c r="AD6006" s="75"/>
      <c r="AE6006" s="75"/>
      <c r="AF6006" s="75"/>
      <c r="AG6006" s="75"/>
    </row>
    <row r="6007" spans="1:33" ht="15.75" customHeight="1">
      <c r="A6007" s="75"/>
      <c r="B6007" s="54">
        <v>46121</v>
      </c>
      <c r="C6007" s="55" t="s">
        <v>187</v>
      </c>
      <c r="D6007" s="55">
        <v>2026</v>
      </c>
      <c r="E6007" s="55">
        <v>1</v>
      </c>
      <c r="F6007" s="55" t="s">
        <v>1469</v>
      </c>
      <c r="G6007" s="55" t="s">
        <v>96</v>
      </c>
      <c r="H6007" s="55" t="s">
        <v>1269</v>
      </c>
      <c r="I6007" s="55" t="s">
        <v>42</v>
      </c>
      <c r="J6007" s="60">
        <v>371.46</v>
      </c>
      <c r="K6007" s="60">
        <f t="shared" si="173"/>
        <v>371.46</v>
      </c>
      <c r="L6007" s="60">
        <v>0</v>
      </c>
      <c r="M6007" s="55"/>
      <c r="N6007" s="60">
        <f t="shared" si="172"/>
        <v>371.46</v>
      </c>
      <c r="O6007" s="54"/>
      <c r="P6007" s="62">
        <v>47508</v>
      </c>
      <c r="Q6007" s="75"/>
      <c r="R6007" t="str">
        <f t="shared" si="175"/>
        <v>Abr/26</v>
      </c>
      <c r="S6007" s="75"/>
      <c r="T6007" s="75"/>
      <c r="U6007" s="75"/>
      <c r="V6007" s="75"/>
      <c r="W6007" s="75"/>
      <c r="X6007" s="75"/>
      <c r="Y6007" s="75"/>
      <c r="Z6007" s="75"/>
      <c r="AA6007" s="75"/>
      <c r="AB6007" s="75"/>
      <c r="AC6007" s="75"/>
      <c r="AD6007" s="75"/>
      <c r="AE6007" s="75"/>
      <c r="AF6007" s="75"/>
      <c r="AG6007" s="75"/>
    </row>
    <row r="6008" spans="1:33" ht="15.75" customHeight="1">
      <c r="A6008" s="75"/>
      <c r="B6008" s="54">
        <v>46121</v>
      </c>
      <c r="C6008" s="55" t="s">
        <v>187</v>
      </c>
      <c r="D6008" s="55">
        <v>2026</v>
      </c>
      <c r="E6008" s="55">
        <v>1</v>
      </c>
      <c r="F6008" s="55" t="s">
        <v>1232</v>
      </c>
      <c r="G6008" s="55" t="s">
        <v>46</v>
      </c>
      <c r="H6008" s="55" t="s">
        <v>369</v>
      </c>
      <c r="I6008" s="55" t="s">
        <v>42</v>
      </c>
      <c r="J6008" s="60">
        <v>141</v>
      </c>
      <c r="K6008" s="60">
        <f t="shared" si="173"/>
        <v>141</v>
      </c>
      <c r="L6008" s="60">
        <v>0</v>
      </c>
      <c r="M6008" s="55"/>
      <c r="N6008" s="60">
        <f t="shared" si="172"/>
        <v>141</v>
      </c>
      <c r="O6008" s="54"/>
      <c r="P6008" s="62">
        <v>0</v>
      </c>
      <c r="Q6008" s="75"/>
      <c r="R6008" t="str">
        <f t="shared" si="175"/>
        <v>Abr/26</v>
      </c>
      <c r="S6008" s="75"/>
      <c r="T6008" s="75"/>
      <c r="U6008" s="75"/>
      <c r="V6008" s="75"/>
      <c r="W6008" s="75"/>
      <c r="X6008" s="75"/>
      <c r="Y6008" s="75"/>
      <c r="Z6008" s="75"/>
      <c r="AA6008" s="75"/>
      <c r="AB6008" s="75"/>
      <c r="AC6008" s="75"/>
      <c r="AD6008" s="75"/>
      <c r="AE6008" s="75"/>
      <c r="AF6008" s="75"/>
      <c r="AG6008" s="75"/>
    </row>
    <row r="6009" spans="1:33" ht="15.75" customHeight="1">
      <c r="A6009" s="75"/>
      <c r="B6009" s="54">
        <v>46121</v>
      </c>
      <c r="C6009" s="55" t="s">
        <v>187</v>
      </c>
      <c r="D6009" s="55">
        <v>2026</v>
      </c>
      <c r="E6009" s="55">
        <v>1</v>
      </c>
      <c r="F6009" s="55" t="s">
        <v>1470</v>
      </c>
      <c r="G6009" s="55" t="s">
        <v>61</v>
      </c>
      <c r="H6009" s="55" t="s">
        <v>342</v>
      </c>
      <c r="I6009" s="55" t="s">
        <v>42</v>
      </c>
      <c r="J6009" s="60">
        <v>120</v>
      </c>
      <c r="K6009" s="60">
        <f t="shared" si="173"/>
        <v>120</v>
      </c>
      <c r="L6009" s="60">
        <v>0</v>
      </c>
      <c r="M6009" s="55"/>
      <c r="N6009" s="60">
        <f t="shared" si="172"/>
        <v>120</v>
      </c>
      <c r="O6009" s="54"/>
      <c r="P6009" s="62">
        <v>0</v>
      </c>
      <c r="Q6009" s="75"/>
      <c r="R6009" t="str">
        <f t="shared" si="175"/>
        <v>Abr/26</v>
      </c>
      <c r="S6009" s="75"/>
      <c r="T6009" s="75"/>
      <c r="U6009" s="75"/>
      <c r="V6009" s="75"/>
      <c r="W6009" s="75"/>
      <c r="X6009" s="75"/>
      <c r="Y6009" s="75"/>
      <c r="Z6009" s="75"/>
      <c r="AA6009" s="75"/>
      <c r="AB6009" s="75"/>
      <c r="AC6009" s="75"/>
      <c r="AD6009" s="75"/>
      <c r="AE6009" s="75"/>
      <c r="AF6009" s="75"/>
      <c r="AG6009" s="75"/>
    </row>
    <row r="6010" spans="1:33" ht="15.75" customHeight="1">
      <c r="A6010" s="75"/>
      <c r="B6010" s="54">
        <v>46122</v>
      </c>
      <c r="C6010" s="55" t="s">
        <v>187</v>
      </c>
      <c r="D6010" s="55">
        <v>2026</v>
      </c>
      <c r="E6010" s="55">
        <v>1</v>
      </c>
      <c r="F6010" s="55" t="s">
        <v>378</v>
      </c>
      <c r="G6010" s="55" t="s">
        <v>46</v>
      </c>
      <c r="H6010" s="55" t="s">
        <v>379</v>
      </c>
      <c r="I6010" s="55" t="s">
        <v>42</v>
      </c>
      <c r="J6010" s="60">
        <v>467</v>
      </c>
      <c r="K6010" s="60">
        <f t="shared" si="173"/>
        <v>467</v>
      </c>
      <c r="L6010" s="60">
        <v>0</v>
      </c>
      <c r="M6010" s="55"/>
      <c r="N6010" s="60">
        <f t="shared" si="172"/>
        <v>467</v>
      </c>
      <c r="O6010" s="54"/>
      <c r="P6010" s="62">
        <v>0</v>
      </c>
      <c r="Q6010" s="75"/>
      <c r="R6010" t="str">
        <f t="shared" si="175"/>
        <v>Abr/26</v>
      </c>
      <c r="S6010" s="75"/>
      <c r="T6010" s="75"/>
      <c r="U6010" s="75"/>
      <c r="V6010" s="75"/>
      <c r="W6010" s="75"/>
      <c r="X6010" s="75"/>
      <c r="Y6010" s="75"/>
      <c r="Z6010" s="75"/>
      <c r="AA6010" s="75"/>
      <c r="AB6010" s="75"/>
      <c r="AC6010" s="75"/>
      <c r="AD6010" s="75"/>
      <c r="AE6010" s="75"/>
      <c r="AF6010" s="75"/>
      <c r="AG6010" s="75"/>
    </row>
    <row r="6011" spans="1:33" ht="15.75" customHeight="1">
      <c r="A6011" s="75"/>
      <c r="B6011" s="54">
        <v>46122</v>
      </c>
      <c r="C6011" s="55" t="s">
        <v>187</v>
      </c>
      <c r="D6011" s="55">
        <v>2026</v>
      </c>
      <c r="E6011" s="55">
        <v>48</v>
      </c>
      <c r="F6011" s="55" t="s">
        <v>1471</v>
      </c>
      <c r="G6011" s="55" t="s">
        <v>46</v>
      </c>
      <c r="H6011" s="55" t="s">
        <v>184</v>
      </c>
      <c r="I6011" s="55" t="s">
        <v>42</v>
      </c>
      <c r="J6011" s="60">
        <v>6.6</v>
      </c>
      <c r="K6011" s="60">
        <f t="shared" si="173"/>
        <v>316.79999999999995</v>
      </c>
      <c r="L6011" s="60">
        <v>0</v>
      </c>
      <c r="M6011" s="55"/>
      <c r="N6011" s="60">
        <f t="shared" si="172"/>
        <v>316.79999999999995</v>
      </c>
      <c r="O6011" s="54"/>
      <c r="P6011" s="62">
        <v>1968107</v>
      </c>
      <c r="Q6011" s="75"/>
      <c r="R6011" t="str">
        <f t="shared" si="175"/>
        <v>Abr/26</v>
      </c>
      <c r="S6011" s="75"/>
      <c r="T6011" s="75"/>
      <c r="U6011" s="75"/>
      <c r="V6011" s="75"/>
      <c r="W6011" s="75"/>
      <c r="X6011" s="75"/>
      <c r="Y6011" s="75"/>
      <c r="Z6011" s="75"/>
      <c r="AA6011" s="75"/>
      <c r="AB6011" s="75"/>
      <c r="AC6011" s="75"/>
      <c r="AD6011" s="75"/>
      <c r="AE6011" s="75"/>
      <c r="AF6011" s="75"/>
      <c r="AG6011" s="75"/>
    </row>
    <row r="6012" spans="1:33" ht="15.75" customHeight="1">
      <c r="A6012" s="75"/>
      <c r="B6012" s="54">
        <v>46122</v>
      </c>
      <c r="C6012" s="55" t="s">
        <v>187</v>
      </c>
      <c r="D6012" s="55">
        <v>2026</v>
      </c>
      <c r="E6012" s="55">
        <v>60</v>
      </c>
      <c r="F6012" s="55" t="s">
        <v>615</v>
      </c>
      <c r="G6012" s="55" t="s">
        <v>96</v>
      </c>
      <c r="H6012" s="55" t="s">
        <v>1472</v>
      </c>
      <c r="I6012" s="55" t="s">
        <v>42</v>
      </c>
      <c r="J6012" s="60">
        <v>3.9</v>
      </c>
      <c r="K6012" s="60">
        <f t="shared" si="173"/>
        <v>234</v>
      </c>
      <c r="L6012" s="60">
        <v>0</v>
      </c>
      <c r="M6012" s="55"/>
      <c r="N6012" s="60">
        <f t="shared" si="172"/>
        <v>234</v>
      </c>
      <c r="O6012" s="54"/>
      <c r="P6012" s="62">
        <v>0</v>
      </c>
      <c r="Q6012" s="75"/>
      <c r="R6012" t="str">
        <f t="shared" si="175"/>
        <v>Abr/26</v>
      </c>
      <c r="S6012" s="75"/>
      <c r="T6012" s="75"/>
      <c r="U6012" s="75"/>
      <c r="V6012" s="75"/>
      <c r="W6012" s="75"/>
      <c r="X6012" s="75"/>
      <c r="Y6012" s="75"/>
      <c r="Z6012" s="75"/>
      <c r="AA6012" s="75"/>
      <c r="AB6012" s="75"/>
      <c r="AC6012" s="75"/>
      <c r="AD6012" s="75"/>
      <c r="AE6012" s="75"/>
      <c r="AF6012" s="75"/>
      <c r="AG6012" s="75"/>
    </row>
    <row r="6013" spans="1:33" ht="15.75" customHeight="1">
      <c r="A6013" s="75"/>
      <c r="B6013" s="54">
        <v>46122</v>
      </c>
      <c r="C6013" s="55" t="s">
        <v>187</v>
      </c>
      <c r="D6013" s="55">
        <v>2026</v>
      </c>
      <c r="E6013" s="55">
        <v>24</v>
      </c>
      <c r="F6013" s="55" t="s">
        <v>358</v>
      </c>
      <c r="G6013" s="55" t="s">
        <v>96</v>
      </c>
      <c r="H6013" s="55" t="s">
        <v>1472</v>
      </c>
      <c r="I6013" s="55" t="s">
        <v>42</v>
      </c>
      <c r="J6013" s="60">
        <v>3.5</v>
      </c>
      <c r="K6013" s="60">
        <f t="shared" si="173"/>
        <v>84</v>
      </c>
      <c r="L6013" s="60">
        <v>0</v>
      </c>
      <c r="M6013" s="55"/>
      <c r="N6013" s="60">
        <f t="shared" si="172"/>
        <v>84</v>
      </c>
      <c r="O6013" s="54"/>
      <c r="P6013" s="62">
        <v>0</v>
      </c>
      <c r="Q6013" s="75"/>
      <c r="R6013" t="str">
        <f t="shared" si="175"/>
        <v>Abr/26</v>
      </c>
      <c r="S6013" s="75"/>
      <c r="T6013" s="75"/>
      <c r="U6013" s="75"/>
      <c r="V6013" s="75"/>
      <c r="W6013" s="75"/>
      <c r="X6013" s="75"/>
      <c r="Y6013" s="75"/>
      <c r="Z6013" s="75"/>
      <c r="AA6013" s="75"/>
      <c r="AB6013" s="75"/>
      <c r="AC6013" s="75"/>
      <c r="AD6013" s="75"/>
      <c r="AE6013" s="75"/>
      <c r="AF6013" s="75"/>
      <c r="AG6013" s="75"/>
    </row>
    <row r="6014" spans="1:33" ht="15.75" customHeight="1">
      <c r="A6014" s="75"/>
      <c r="B6014" s="54">
        <v>46122</v>
      </c>
      <c r="C6014" s="55" t="s">
        <v>187</v>
      </c>
      <c r="D6014" s="55">
        <v>2026</v>
      </c>
      <c r="E6014" s="55">
        <v>72</v>
      </c>
      <c r="F6014" s="55" t="s">
        <v>649</v>
      </c>
      <c r="G6014" s="55" t="s">
        <v>96</v>
      </c>
      <c r="H6014" s="55" t="s">
        <v>1472</v>
      </c>
      <c r="I6014" s="55" t="s">
        <v>42</v>
      </c>
      <c r="J6014" s="60">
        <v>0.9</v>
      </c>
      <c r="K6014" s="60">
        <f t="shared" si="173"/>
        <v>64.8</v>
      </c>
      <c r="L6014" s="60">
        <v>0</v>
      </c>
      <c r="M6014" s="55"/>
      <c r="N6014" s="60">
        <f t="shared" si="172"/>
        <v>64.8</v>
      </c>
      <c r="O6014" s="54"/>
      <c r="P6014" s="62">
        <v>0</v>
      </c>
      <c r="Q6014" s="75"/>
      <c r="R6014" t="str">
        <f t="shared" si="175"/>
        <v>Abr/26</v>
      </c>
      <c r="S6014" s="75"/>
      <c r="T6014" s="75"/>
      <c r="U6014" s="75"/>
      <c r="V6014" s="75"/>
      <c r="W6014" s="75"/>
      <c r="X6014" s="75"/>
      <c r="Y6014" s="75"/>
      <c r="Z6014" s="75"/>
      <c r="AA6014" s="75"/>
      <c r="AB6014" s="75"/>
      <c r="AC6014" s="75"/>
      <c r="AD6014" s="75"/>
      <c r="AE6014" s="75"/>
      <c r="AF6014" s="75"/>
      <c r="AG6014" s="75"/>
    </row>
    <row r="6015" spans="1:33" ht="15.75" customHeight="1">
      <c r="A6015" s="75"/>
      <c r="B6015" s="54">
        <v>46122</v>
      </c>
      <c r="C6015" s="55" t="s">
        <v>187</v>
      </c>
      <c r="D6015" s="55">
        <v>2026</v>
      </c>
      <c r="E6015" s="55">
        <v>1</v>
      </c>
      <c r="F6015" s="55" t="s">
        <v>378</v>
      </c>
      <c r="G6015" s="55" t="s">
        <v>46</v>
      </c>
      <c r="H6015" s="55" t="s">
        <v>379</v>
      </c>
      <c r="I6015" s="55" t="s">
        <v>42</v>
      </c>
      <c r="J6015" s="60">
        <v>491</v>
      </c>
      <c r="K6015" s="60">
        <f t="shared" si="173"/>
        <v>491</v>
      </c>
      <c r="L6015" s="60">
        <v>0</v>
      </c>
      <c r="M6015" s="55"/>
      <c r="N6015" s="60">
        <f t="shared" si="172"/>
        <v>491</v>
      </c>
      <c r="O6015" s="54"/>
      <c r="P6015" s="62">
        <v>0</v>
      </c>
      <c r="Q6015" s="75"/>
      <c r="R6015" t="str">
        <f t="shared" si="175"/>
        <v>Abr/26</v>
      </c>
      <c r="S6015" s="75"/>
      <c r="T6015" s="75"/>
      <c r="U6015" s="75"/>
      <c r="V6015" s="75"/>
      <c r="W6015" s="75"/>
      <c r="X6015" s="75"/>
      <c r="Y6015" s="75"/>
      <c r="Z6015" s="75"/>
      <c r="AA6015" s="75"/>
      <c r="AB6015" s="75"/>
      <c r="AC6015" s="75"/>
      <c r="AD6015" s="75"/>
      <c r="AE6015" s="75"/>
      <c r="AF6015" s="75"/>
      <c r="AG6015" s="75"/>
    </row>
    <row r="6016" spans="1:33" ht="15.75" customHeight="1">
      <c r="A6016" s="75"/>
      <c r="B6016" s="54">
        <v>46122</v>
      </c>
      <c r="C6016" s="55" t="s">
        <v>187</v>
      </c>
      <c r="D6016" s="55">
        <v>2026</v>
      </c>
      <c r="E6016" s="55">
        <v>1</v>
      </c>
      <c r="F6016" s="55" t="s">
        <v>1085</v>
      </c>
      <c r="G6016" s="55" t="s">
        <v>108</v>
      </c>
      <c r="H6016" s="55" t="s">
        <v>713</v>
      </c>
      <c r="I6016" s="55" t="s">
        <v>42</v>
      </c>
      <c r="J6016" s="60">
        <v>1600</v>
      </c>
      <c r="K6016" s="60">
        <f t="shared" si="173"/>
        <v>1600</v>
      </c>
      <c r="L6016" s="60">
        <v>0</v>
      </c>
      <c r="M6016" s="55"/>
      <c r="N6016" s="60">
        <f t="shared" si="172"/>
        <v>1600</v>
      </c>
      <c r="O6016" s="54"/>
      <c r="P6016" s="62">
        <v>0</v>
      </c>
      <c r="Q6016" s="75"/>
      <c r="R6016" t="str">
        <f t="shared" si="175"/>
        <v>Abr/26</v>
      </c>
      <c r="S6016" s="75"/>
      <c r="T6016" s="75"/>
      <c r="U6016" s="75"/>
      <c r="V6016" s="75"/>
      <c r="W6016" s="75"/>
      <c r="X6016" s="75"/>
      <c r="Y6016" s="75"/>
      <c r="Z6016" s="75"/>
      <c r="AA6016" s="75"/>
      <c r="AB6016" s="75"/>
      <c r="AC6016" s="75"/>
      <c r="AD6016" s="75"/>
      <c r="AE6016" s="75"/>
      <c r="AF6016" s="75"/>
      <c r="AG6016" s="75"/>
    </row>
    <row r="6017" spans="1:33" ht="15.75" customHeight="1">
      <c r="A6017" s="75"/>
      <c r="B6017" s="54">
        <v>46122</v>
      </c>
      <c r="C6017" s="55" t="s">
        <v>187</v>
      </c>
      <c r="D6017" s="55">
        <v>2026</v>
      </c>
      <c r="E6017" s="55">
        <v>7</v>
      </c>
      <c r="F6017" s="55" t="s">
        <v>64</v>
      </c>
      <c r="G6017" s="55" t="s">
        <v>46</v>
      </c>
      <c r="H6017" s="55" t="s">
        <v>65</v>
      </c>
      <c r="I6017" s="55" t="s">
        <v>42</v>
      </c>
      <c r="J6017" s="60">
        <v>33</v>
      </c>
      <c r="K6017" s="60">
        <f t="shared" si="173"/>
        <v>231</v>
      </c>
      <c r="L6017" s="60">
        <v>0</v>
      </c>
      <c r="M6017" s="55"/>
      <c r="N6017" s="60">
        <f t="shared" si="172"/>
        <v>231</v>
      </c>
      <c r="O6017" s="54"/>
      <c r="P6017" s="62">
        <v>31023</v>
      </c>
      <c r="Q6017" s="75"/>
      <c r="R6017" t="str">
        <f t="shared" si="175"/>
        <v>Abr/26</v>
      </c>
      <c r="S6017" s="75"/>
      <c r="T6017" s="75"/>
      <c r="U6017" s="75"/>
      <c r="V6017" s="75"/>
      <c r="W6017" s="75"/>
      <c r="X6017" s="75"/>
      <c r="Y6017" s="75"/>
      <c r="Z6017" s="75"/>
      <c r="AA6017" s="75"/>
      <c r="AB6017" s="75"/>
      <c r="AC6017" s="75"/>
      <c r="AD6017" s="75"/>
      <c r="AE6017" s="75"/>
      <c r="AF6017" s="75"/>
      <c r="AG6017" s="75"/>
    </row>
    <row r="6018" spans="1:33" ht="15.75" customHeight="1">
      <c r="A6018" s="75"/>
      <c r="B6018" s="54">
        <v>46122</v>
      </c>
      <c r="C6018" s="55" t="s">
        <v>187</v>
      </c>
      <c r="D6018" s="55">
        <v>2026</v>
      </c>
      <c r="E6018" s="55">
        <v>2</v>
      </c>
      <c r="F6018" s="55" t="s">
        <v>66</v>
      </c>
      <c r="G6018" s="55" t="s">
        <v>46</v>
      </c>
      <c r="H6018" s="55" t="s">
        <v>65</v>
      </c>
      <c r="I6018" s="55" t="s">
        <v>42</v>
      </c>
      <c r="J6018" s="60">
        <v>28</v>
      </c>
      <c r="K6018" s="60">
        <f t="shared" si="173"/>
        <v>56</v>
      </c>
      <c r="L6018" s="60">
        <v>0</v>
      </c>
      <c r="M6018" s="55"/>
      <c r="N6018" s="60">
        <f t="shared" si="172"/>
        <v>56</v>
      </c>
      <c r="O6018" s="54"/>
      <c r="P6018" s="62">
        <v>31023</v>
      </c>
      <c r="Q6018" s="75"/>
      <c r="R6018" t="str">
        <f t="shared" si="175"/>
        <v>Abr/26</v>
      </c>
      <c r="S6018" s="75"/>
      <c r="T6018" s="75"/>
      <c r="U6018" s="75"/>
      <c r="V6018" s="75"/>
      <c r="W6018" s="75"/>
      <c r="X6018" s="75"/>
      <c r="Y6018" s="75"/>
      <c r="Z6018" s="75"/>
      <c r="AA6018" s="75"/>
      <c r="AB6018" s="75"/>
      <c r="AC6018" s="75"/>
      <c r="AD6018" s="75"/>
      <c r="AE6018" s="75"/>
      <c r="AF6018" s="75"/>
      <c r="AG6018" s="75"/>
    </row>
    <row r="6019" spans="1:33" ht="15.75" customHeight="1">
      <c r="A6019" s="75"/>
      <c r="B6019" s="54">
        <v>46122</v>
      </c>
      <c r="C6019" s="55" t="s">
        <v>187</v>
      </c>
      <c r="D6019" s="55">
        <v>2026</v>
      </c>
      <c r="E6019" s="55">
        <v>2</v>
      </c>
      <c r="F6019" s="55" t="s">
        <v>1036</v>
      </c>
      <c r="G6019" s="55" t="s">
        <v>46</v>
      </c>
      <c r="H6019" s="55" t="s">
        <v>65</v>
      </c>
      <c r="I6019" s="55" t="s">
        <v>42</v>
      </c>
      <c r="J6019" s="60">
        <v>36</v>
      </c>
      <c r="K6019" s="60">
        <f t="shared" si="173"/>
        <v>72</v>
      </c>
      <c r="L6019" s="60">
        <v>0</v>
      </c>
      <c r="M6019" s="55"/>
      <c r="N6019" s="60">
        <f t="shared" si="172"/>
        <v>72</v>
      </c>
      <c r="O6019" s="54"/>
      <c r="P6019" s="62">
        <v>31023</v>
      </c>
      <c r="Q6019" s="75"/>
      <c r="R6019" t="str">
        <f t="shared" ref="R6019:R6082" si="176">IF(B6019="","",PROPER(TEXT(B6019,"mmm/aa")))</f>
        <v>Abr/26</v>
      </c>
      <c r="S6019" s="75"/>
      <c r="T6019" s="75"/>
      <c r="U6019" s="75"/>
      <c r="V6019" s="75"/>
      <c r="W6019" s="75"/>
      <c r="X6019" s="75"/>
      <c r="Y6019" s="75"/>
      <c r="Z6019" s="75"/>
      <c r="AA6019" s="75"/>
      <c r="AB6019" s="75"/>
      <c r="AC6019" s="75"/>
      <c r="AD6019" s="75"/>
      <c r="AE6019" s="75"/>
      <c r="AF6019" s="75"/>
      <c r="AG6019" s="75"/>
    </row>
    <row r="6020" spans="1:33" ht="15.75" customHeight="1">
      <c r="A6020" s="75"/>
      <c r="B6020" s="54">
        <v>46122</v>
      </c>
      <c r="C6020" s="55" t="s">
        <v>187</v>
      </c>
      <c r="D6020" s="55">
        <v>2026</v>
      </c>
      <c r="E6020" s="55">
        <v>2</v>
      </c>
      <c r="F6020" s="55" t="s">
        <v>486</v>
      </c>
      <c r="G6020" s="55" t="s">
        <v>46</v>
      </c>
      <c r="H6020" s="55" t="s">
        <v>1337</v>
      </c>
      <c r="I6020" s="55" t="s">
        <v>42</v>
      </c>
      <c r="J6020" s="60">
        <v>7</v>
      </c>
      <c r="K6020" s="60">
        <f t="shared" si="173"/>
        <v>14</v>
      </c>
      <c r="L6020" s="60">
        <v>0</v>
      </c>
      <c r="M6020" s="55"/>
      <c r="N6020" s="60">
        <f t="shared" si="172"/>
        <v>14</v>
      </c>
      <c r="O6020" s="54"/>
      <c r="P6020" s="62">
        <v>0</v>
      </c>
      <c r="Q6020" s="75"/>
      <c r="R6020" t="str">
        <f t="shared" si="176"/>
        <v>Abr/26</v>
      </c>
      <c r="S6020" s="75"/>
      <c r="T6020" s="75"/>
      <c r="U6020" s="75"/>
      <c r="V6020" s="75"/>
      <c r="W6020" s="75"/>
      <c r="X6020" s="75"/>
      <c r="Y6020" s="75"/>
      <c r="Z6020" s="75"/>
      <c r="AA6020" s="75"/>
      <c r="AB6020" s="75"/>
      <c r="AC6020" s="75"/>
      <c r="AD6020" s="75"/>
      <c r="AE6020" s="75"/>
      <c r="AF6020" s="75"/>
      <c r="AG6020" s="75"/>
    </row>
    <row r="6021" spans="1:33" ht="15.75" customHeight="1">
      <c r="A6021" s="75"/>
      <c r="B6021" s="54">
        <v>46122</v>
      </c>
      <c r="C6021" s="55" t="s">
        <v>187</v>
      </c>
      <c r="D6021" s="55">
        <v>2026</v>
      </c>
      <c r="E6021" s="55">
        <v>4</v>
      </c>
      <c r="F6021" s="55" t="s">
        <v>836</v>
      </c>
      <c r="G6021" s="55" t="s">
        <v>40</v>
      </c>
      <c r="H6021" s="55" t="s">
        <v>1337</v>
      </c>
      <c r="I6021" s="55" t="s">
        <v>42</v>
      </c>
      <c r="J6021" s="60">
        <v>0.8</v>
      </c>
      <c r="K6021" s="60">
        <f t="shared" si="173"/>
        <v>3.2</v>
      </c>
      <c r="L6021" s="60">
        <v>0</v>
      </c>
      <c r="M6021" s="55"/>
      <c r="N6021" s="60">
        <f t="shared" si="172"/>
        <v>3.2</v>
      </c>
      <c r="O6021" s="54"/>
      <c r="P6021" s="62">
        <v>0</v>
      </c>
      <c r="Q6021" s="75"/>
      <c r="R6021" t="str">
        <f t="shared" si="176"/>
        <v>Abr/26</v>
      </c>
      <c r="S6021" s="75"/>
      <c r="T6021" s="75"/>
      <c r="U6021" s="75"/>
      <c r="V6021" s="75"/>
      <c r="W6021" s="75"/>
      <c r="X6021" s="75"/>
      <c r="Y6021" s="75"/>
      <c r="Z6021" s="75"/>
      <c r="AA6021" s="75"/>
      <c r="AB6021" s="75"/>
      <c r="AC6021" s="75"/>
      <c r="AD6021" s="75"/>
      <c r="AE6021" s="75"/>
      <c r="AF6021" s="75"/>
      <c r="AG6021" s="75"/>
    </row>
    <row r="6022" spans="1:33" ht="15.75" customHeight="1">
      <c r="A6022" s="75"/>
      <c r="B6022" s="54">
        <v>46122</v>
      </c>
      <c r="C6022" s="55" t="s">
        <v>187</v>
      </c>
      <c r="D6022" s="55">
        <v>2026</v>
      </c>
      <c r="E6022" s="55">
        <v>2</v>
      </c>
      <c r="F6022" s="55" t="s">
        <v>1473</v>
      </c>
      <c r="G6022" s="55" t="s">
        <v>40</v>
      </c>
      <c r="H6022" s="55" t="s">
        <v>1337</v>
      </c>
      <c r="I6022" s="55" t="s">
        <v>42</v>
      </c>
      <c r="J6022" s="60">
        <v>8</v>
      </c>
      <c r="K6022" s="60">
        <f t="shared" si="173"/>
        <v>16</v>
      </c>
      <c r="L6022" s="60">
        <v>0</v>
      </c>
      <c r="M6022" s="55"/>
      <c r="N6022" s="60">
        <f t="shared" si="172"/>
        <v>16</v>
      </c>
      <c r="O6022" s="54"/>
      <c r="P6022" s="62">
        <v>0</v>
      </c>
      <c r="Q6022" s="75"/>
      <c r="R6022" t="str">
        <f t="shared" si="176"/>
        <v>Abr/26</v>
      </c>
      <c r="S6022" s="75"/>
      <c r="T6022" s="75"/>
      <c r="U6022" s="75"/>
      <c r="V6022" s="75"/>
      <c r="W6022" s="75"/>
      <c r="X6022" s="75"/>
      <c r="Y6022" s="75"/>
      <c r="Z6022" s="75"/>
      <c r="AA6022" s="75"/>
      <c r="AB6022" s="75"/>
      <c r="AC6022" s="75"/>
      <c r="AD6022" s="75"/>
      <c r="AE6022" s="75"/>
      <c r="AF6022" s="75"/>
      <c r="AG6022" s="75"/>
    </row>
    <row r="6023" spans="1:33" ht="15.75" customHeight="1">
      <c r="A6023" s="75"/>
      <c r="B6023" s="54">
        <v>46122</v>
      </c>
      <c r="C6023" s="55" t="s">
        <v>187</v>
      </c>
      <c r="D6023" s="55">
        <v>2026</v>
      </c>
      <c r="E6023" s="55">
        <v>2</v>
      </c>
      <c r="F6023" s="55" t="s">
        <v>1340</v>
      </c>
      <c r="G6023" s="55" t="s">
        <v>40</v>
      </c>
      <c r="H6023" s="55" t="s">
        <v>1337</v>
      </c>
      <c r="I6023" s="55" t="s">
        <v>42</v>
      </c>
      <c r="J6023" s="60">
        <v>105</v>
      </c>
      <c r="K6023" s="60">
        <f t="shared" si="173"/>
        <v>210</v>
      </c>
      <c r="L6023" s="60">
        <v>0</v>
      </c>
      <c r="M6023" s="55"/>
      <c r="N6023" s="60">
        <f t="shared" si="172"/>
        <v>210</v>
      </c>
      <c r="O6023" s="54"/>
      <c r="P6023" s="62">
        <v>0</v>
      </c>
      <c r="Q6023" s="75"/>
      <c r="R6023" t="str">
        <f t="shared" si="176"/>
        <v>Abr/26</v>
      </c>
      <c r="S6023" s="75"/>
      <c r="T6023" s="75"/>
      <c r="U6023" s="75"/>
      <c r="V6023" s="75"/>
      <c r="W6023" s="75"/>
      <c r="X6023" s="75"/>
      <c r="Y6023" s="75"/>
      <c r="Z6023" s="75"/>
      <c r="AA6023" s="75"/>
      <c r="AB6023" s="75"/>
      <c r="AC6023" s="75"/>
      <c r="AD6023" s="75"/>
      <c r="AE6023" s="75"/>
      <c r="AF6023" s="75"/>
      <c r="AG6023" s="75"/>
    </row>
    <row r="6024" spans="1:33" ht="15.75" customHeight="1">
      <c r="A6024" s="75"/>
      <c r="B6024" s="54">
        <v>46123</v>
      </c>
      <c r="C6024" s="55" t="s">
        <v>187</v>
      </c>
      <c r="D6024" s="55">
        <v>2026</v>
      </c>
      <c r="E6024" s="55">
        <v>4</v>
      </c>
      <c r="F6024" s="55" t="s">
        <v>81</v>
      </c>
      <c r="G6024" s="55" t="s">
        <v>77</v>
      </c>
      <c r="H6024" s="55" t="s">
        <v>78</v>
      </c>
      <c r="I6024" s="55" t="s">
        <v>42</v>
      </c>
      <c r="J6024" s="60">
        <v>525</v>
      </c>
      <c r="K6024" s="60">
        <f t="shared" si="173"/>
        <v>2100</v>
      </c>
      <c r="L6024" s="60">
        <v>0</v>
      </c>
      <c r="M6024" s="55"/>
      <c r="N6024" s="60">
        <f t="shared" si="172"/>
        <v>2100</v>
      </c>
      <c r="O6024" s="54"/>
      <c r="P6024" s="62">
        <v>3522</v>
      </c>
      <c r="Q6024" s="75"/>
      <c r="R6024" t="str">
        <f t="shared" si="176"/>
        <v>Abr/26</v>
      </c>
      <c r="S6024" s="75"/>
      <c r="T6024" s="75"/>
      <c r="U6024" s="75"/>
      <c r="V6024" s="75"/>
      <c r="W6024" s="75"/>
      <c r="X6024" s="75"/>
      <c r="Y6024" s="75"/>
      <c r="Z6024" s="75"/>
      <c r="AA6024" s="75"/>
      <c r="AB6024" s="75"/>
      <c r="AC6024" s="75"/>
      <c r="AD6024" s="75"/>
      <c r="AE6024" s="75"/>
      <c r="AF6024" s="75"/>
      <c r="AG6024" s="75"/>
    </row>
    <row r="6025" spans="1:33" ht="15.75" customHeight="1">
      <c r="A6025" s="75"/>
      <c r="B6025" s="54">
        <v>46123</v>
      </c>
      <c r="C6025" s="55" t="s">
        <v>187</v>
      </c>
      <c r="D6025" s="55">
        <v>2026</v>
      </c>
      <c r="E6025" s="55">
        <v>15</v>
      </c>
      <c r="F6025" s="55" t="s">
        <v>64</v>
      </c>
      <c r="G6025" s="55" t="s">
        <v>46</v>
      </c>
      <c r="H6025" s="55" t="s">
        <v>65</v>
      </c>
      <c r="I6025" s="55" t="s">
        <v>42</v>
      </c>
      <c r="J6025" s="60">
        <v>33</v>
      </c>
      <c r="K6025" s="60">
        <f t="shared" si="173"/>
        <v>495</v>
      </c>
      <c r="L6025" s="60">
        <v>0</v>
      </c>
      <c r="M6025" s="55"/>
      <c r="N6025" s="60">
        <f t="shared" si="172"/>
        <v>495</v>
      </c>
      <c r="O6025" s="54"/>
      <c r="P6025" s="62">
        <v>31059</v>
      </c>
      <c r="Q6025" s="75"/>
      <c r="R6025" t="str">
        <f t="shared" si="176"/>
        <v>Abr/26</v>
      </c>
      <c r="S6025" s="75"/>
      <c r="T6025" s="75"/>
      <c r="U6025" s="75"/>
      <c r="V6025" s="75"/>
      <c r="W6025" s="75"/>
      <c r="X6025" s="75"/>
      <c r="Y6025" s="75"/>
      <c r="Z6025" s="75"/>
      <c r="AA6025" s="75"/>
      <c r="AB6025" s="75"/>
      <c r="AC6025" s="75"/>
      <c r="AD6025" s="75"/>
      <c r="AE6025" s="75"/>
      <c r="AF6025" s="75"/>
      <c r="AG6025" s="75"/>
    </row>
    <row r="6026" spans="1:33" ht="15.75" customHeight="1">
      <c r="A6026" s="75"/>
      <c r="B6026" s="54">
        <v>46123</v>
      </c>
      <c r="C6026" s="55" t="s">
        <v>187</v>
      </c>
      <c r="D6026" s="55">
        <v>2026</v>
      </c>
      <c r="E6026" s="55">
        <v>4</v>
      </c>
      <c r="F6026" s="55" t="s">
        <v>66</v>
      </c>
      <c r="G6026" s="55" t="s">
        <v>46</v>
      </c>
      <c r="H6026" s="55" t="s">
        <v>65</v>
      </c>
      <c r="I6026" s="55" t="s">
        <v>42</v>
      </c>
      <c r="J6026" s="60">
        <v>28</v>
      </c>
      <c r="K6026" s="60">
        <f t="shared" si="173"/>
        <v>112</v>
      </c>
      <c r="L6026" s="60">
        <v>0</v>
      </c>
      <c r="M6026" s="55"/>
      <c r="N6026" s="60">
        <f t="shared" si="172"/>
        <v>112</v>
      </c>
      <c r="O6026" s="54"/>
      <c r="P6026" s="62">
        <v>31059</v>
      </c>
      <c r="Q6026" s="75"/>
      <c r="R6026" t="str">
        <f t="shared" si="176"/>
        <v>Abr/26</v>
      </c>
      <c r="S6026" s="75"/>
      <c r="T6026" s="75"/>
      <c r="U6026" s="75"/>
      <c r="V6026" s="75"/>
      <c r="W6026" s="75"/>
      <c r="X6026" s="75"/>
      <c r="Y6026" s="75"/>
      <c r="Z6026" s="75"/>
      <c r="AA6026" s="75"/>
      <c r="AB6026" s="75"/>
      <c r="AC6026" s="75"/>
      <c r="AD6026" s="75"/>
      <c r="AE6026" s="75"/>
      <c r="AF6026" s="75"/>
      <c r="AG6026" s="75"/>
    </row>
    <row r="6027" spans="1:33" ht="15.75" customHeight="1">
      <c r="A6027" s="75"/>
      <c r="B6027" s="54">
        <v>46123</v>
      </c>
      <c r="C6027" s="55" t="s">
        <v>187</v>
      </c>
      <c r="D6027" s="55">
        <v>2026</v>
      </c>
      <c r="E6027" s="55">
        <v>3.5</v>
      </c>
      <c r="F6027" s="55" t="s">
        <v>1201</v>
      </c>
      <c r="G6027" s="55" t="s">
        <v>46</v>
      </c>
      <c r="H6027" s="55" t="s">
        <v>65</v>
      </c>
      <c r="I6027" s="55" t="s">
        <v>42</v>
      </c>
      <c r="J6027" s="60">
        <v>30</v>
      </c>
      <c r="K6027" s="60">
        <f t="shared" si="173"/>
        <v>105</v>
      </c>
      <c r="L6027" s="60">
        <v>0</v>
      </c>
      <c r="M6027" s="55"/>
      <c r="N6027" s="60">
        <f t="shared" si="172"/>
        <v>105</v>
      </c>
      <c r="O6027" s="54"/>
      <c r="P6027" s="62">
        <v>31059</v>
      </c>
      <c r="Q6027" s="75"/>
      <c r="R6027" t="str">
        <f t="shared" si="176"/>
        <v>Abr/26</v>
      </c>
      <c r="S6027" s="75"/>
      <c r="T6027" s="75"/>
      <c r="U6027" s="75"/>
      <c r="V6027" s="75"/>
      <c r="W6027" s="75"/>
      <c r="X6027" s="75"/>
      <c r="Y6027" s="75"/>
      <c r="Z6027" s="75"/>
      <c r="AA6027" s="75"/>
      <c r="AB6027" s="75"/>
      <c r="AC6027" s="75"/>
      <c r="AD6027" s="75"/>
      <c r="AE6027" s="75"/>
      <c r="AF6027" s="75"/>
      <c r="AG6027" s="75"/>
    </row>
    <row r="6028" spans="1:33" ht="15.75" customHeight="1">
      <c r="A6028" s="75"/>
      <c r="B6028" s="54">
        <v>46123</v>
      </c>
      <c r="C6028" s="55" t="s">
        <v>187</v>
      </c>
      <c r="D6028" s="55">
        <v>2026</v>
      </c>
      <c r="E6028" s="55">
        <v>4</v>
      </c>
      <c r="F6028" s="55" t="s">
        <v>1036</v>
      </c>
      <c r="G6028" s="55" t="s">
        <v>46</v>
      </c>
      <c r="H6028" s="55" t="s">
        <v>65</v>
      </c>
      <c r="I6028" s="55" t="s">
        <v>42</v>
      </c>
      <c r="J6028" s="60">
        <v>36</v>
      </c>
      <c r="K6028" s="60">
        <f t="shared" si="173"/>
        <v>144</v>
      </c>
      <c r="L6028" s="60">
        <v>0</v>
      </c>
      <c r="M6028" s="55"/>
      <c r="N6028" s="60">
        <f t="shared" si="172"/>
        <v>144</v>
      </c>
      <c r="O6028" s="54"/>
      <c r="P6028" s="62">
        <v>31059</v>
      </c>
      <c r="Q6028" s="75"/>
      <c r="R6028" t="str">
        <f t="shared" si="176"/>
        <v>Abr/26</v>
      </c>
      <c r="S6028" s="75"/>
      <c r="T6028" s="75"/>
      <c r="U6028" s="75"/>
      <c r="V6028" s="75"/>
      <c r="W6028" s="75"/>
      <c r="X6028" s="75"/>
      <c r="Y6028" s="75"/>
      <c r="Z6028" s="75"/>
      <c r="AA6028" s="75"/>
      <c r="AB6028" s="75"/>
      <c r="AC6028" s="75"/>
      <c r="AD6028" s="75"/>
      <c r="AE6028" s="75"/>
      <c r="AF6028" s="75"/>
      <c r="AG6028" s="75"/>
    </row>
    <row r="6029" spans="1:33" ht="15.75" customHeight="1">
      <c r="A6029" s="75"/>
      <c r="B6029" s="54">
        <v>46123</v>
      </c>
      <c r="C6029" s="55" t="s">
        <v>187</v>
      </c>
      <c r="D6029" s="55">
        <v>2026</v>
      </c>
      <c r="E6029" s="55">
        <v>1</v>
      </c>
      <c r="F6029" s="55" t="s">
        <v>1340</v>
      </c>
      <c r="G6029" s="55" t="s">
        <v>40</v>
      </c>
      <c r="H6029" s="55" t="s">
        <v>1337</v>
      </c>
      <c r="I6029" s="55" t="s">
        <v>42</v>
      </c>
      <c r="J6029" s="60">
        <v>100</v>
      </c>
      <c r="K6029" s="60">
        <f t="shared" si="173"/>
        <v>100</v>
      </c>
      <c r="L6029" s="60">
        <v>0</v>
      </c>
      <c r="M6029" s="55"/>
      <c r="N6029" s="60">
        <f t="shared" si="172"/>
        <v>100</v>
      </c>
      <c r="O6029" s="54"/>
      <c r="P6029" s="62">
        <v>0</v>
      </c>
      <c r="Q6029" s="75"/>
      <c r="R6029" t="str">
        <f t="shared" si="176"/>
        <v>Abr/26</v>
      </c>
      <c r="S6029" s="75"/>
      <c r="T6029" s="75"/>
      <c r="U6029" s="75"/>
      <c r="V6029" s="75"/>
      <c r="W6029" s="75"/>
      <c r="X6029" s="75"/>
      <c r="Y6029" s="75"/>
      <c r="Z6029" s="75"/>
      <c r="AA6029" s="75"/>
      <c r="AB6029" s="75"/>
      <c r="AC6029" s="75"/>
      <c r="AD6029" s="75"/>
      <c r="AE6029" s="75"/>
      <c r="AF6029" s="75"/>
      <c r="AG6029" s="75"/>
    </row>
    <row r="6030" spans="1:33" ht="15.75" customHeight="1">
      <c r="A6030" s="75"/>
      <c r="B6030" s="54">
        <v>46123</v>
      </c>
      <c r="C6030" s="55" t="s">
        <v>187</v>
      </c>
      <c r="D6030" s="55">
        <v>2026</v>
      </c>
      <c r="E6030" s="55">
        <v>4</v>
      </c>
      <c r="F6030" s="55" t="s">
        <v>1473</v>
      </c>
      <c r="G6030" s="55" t="s">
        <v>40</v>
      </c>
      <c r="H6030" s="55" t="s">
        <v>1337</v>
      </c>
      <c r="I6030" s="55" t="s">
        <v>42</v>
      </c>
      <c r="J6030" s="60">
        <v>4</v>
      </c>
      <c r="K6030" s="60">
        <f t="shared" si="173"/>
        <v>16</v>
      </c>
      <c r="L6030" s="60">
        <v>0</v>
      </c>
      <c r="M6030" s="55"/>
      <c r="N6030" s="60">
        <f t="shared" si="172"/>
        <v>16</v>
      </c>
      <c r="O6030" s="54"/>
      <c r="P6030" s="62">
        <v>0</v>
      </c>
      <c r="Q6030" s="75"/>
      <c r="R6030" t="str">
        <f t="shared" si="176"/>
        <v>Abr/26</v>
      </c>
      <c r="S6030" s="75"/>
      <c r="T6030" s="75"/>
      <c r="U6030" s="75"/>
      <c r="V6030" s="75"/>
      <c r="W6030" s="75"/>
      <c r="X6030" s="75"/>
      <c r="Y6030" s="75"/>
      <c r="Z6030" s="75"/>
      <c r="AA6030" s="75"/>
      <c r="AB6030" s="75"/>
      <c r="AC6030" s="75"/>
      <c r="AD6030" s="75"/>
      <c r="AE6030" s="75"/>
      <c r="AF6030" s="75"/>
      <c r="AG6030" s="75"/>
    </row>
    <row r="6031" spans="1:33" ht="15.75" customHeight="1">
      <c r="A6031" s="75"/>
      <c r="B6031" s="54">
        <v>46123</v>
      </c>
      <c r="C6031" s="55" t="s">
        <v>187</v>
      </c>
      <c r="D6031" s="55">
        <v>2026</v>
      </c>
      <c r="E6031" s="55">
        <v>7</v>
      </c>
      <c r="F6031" s="55" t="s">
        <v>391</v>
      </c>
      <c r="G6031" s="55" t="s">
        <v>46</v>
      </c>
      <c r="H6031" s="55" t="s">
        <v>1337</v>
      </c>
      <c r="I6031" s="55" t="s">
        <v>42</v>
      </c>
      <c r="J6031" s="60">
        <v>11.2</v>
      </c>
      <c r="K6031" s="60">
        <f t="shared" si="173"/>
        <v>78.399999999999991</v>
      </c>
      <c r="L6031" s="60">
        <v>0</v>
      </c>
      <c r="M6031" s="55"/>
      <c r="N6031" s="60">
        <f t="shared" si="172"/>
        <v>78.399999999999991</v>
      </c>
      <c r="O6031" s="54"/>
      <c r="P6031" s="62">
        <v>0</v>
      </c>
      <c r="Q6031" s="75"/>
      <c r="R6031" t="str">
        <f t="shared" si="176"/>
        <v>Abr/26</v>
      </c>
      <c r="S6031" s="75"/>
      <c r="T6031" s="75"/>
      <c r="U6031" s="75"/>
      <c r="V6031" s="75"/>
      <c r="W6031" s="75"/>
      <c r="X6031" s="75"/>
      <c r="Y6031" s="75"/>
      <c r="Z6031" s="75"/>
      <c r="AA6031" s="75"/>
      <c r="AB6031" s="75"/>
      <c r="AC6031" s="75"/>
      <c r="AD6031" s="75"/>
      <c r="AE6031" s="75"/>
      <c r="AF6031" s="75"/>
      <c r="AG6031" s="75"/>
    </row>
    <row r="6032" spans="1:33" ht="15.75" customHeight="1">
      <c r="A6032" s="75"/>
      <c r="B6032" s="54">
        <v>46123</v>
      </c>
      <c r="C6032" s="55" t="s">
        <v>187</v>
      </c>
      <c r="D6032" s="55">
        <v>2026</v>
      </c>
      <c r="E6032" s="55">
        <v>3</v>
      </c>
      <c r="F6032" s="55" t="s">
        <v>486</v>
      </c>
      <c r="G6032" s="55" t="s">
        <v>46</v>
      </c>
      <c r="H6032" s="55" t="s">
        <v>1337</v>
      </c>
      <c r="I6032" s="55" t="s">
        <v>42</v>
      </c>
      <c r="J6032" s="60">
        <v>7</v>
      </c>
      <c r="K6032" s="60">
        <f t="shared" si="173"/>
        <v>21</v>
      </c>
      <c r="L6032" s="60">
        <v>0</v>
      </c>
      <c r="M6032" s="55"/>
      <c r="N6032" s="60">
        <f t="shared" si="172"/>
        <v>21</v>
      </c>
      <c r="O6032" s="54"/>
      <c r="P6032" s="62">
        <v>0</v>
      </c>
      <c r="Q6032" s="75"/>
      <c r="R6032" t="str">
        <f t="shared" si="176"/>
        <v>Abr/26</v>
      </c>
      <c r="S6032" s="75"/>
      <c r="T6032" s="75"/>
      <c r="U6032" s="75"/>
      <c r="V6032" s="75"/>
      <c r="W6032" s="75"/>
      <c r="X6032" s="75"/>
      <c r="Y6032" s="75"/>
      <c r="Z6032" s="75"/>
      <c r="AA6032" s="75"/>
      <c r="AB6032" s="75"/>
      <c r="AC6032" s="75"/>
      <c r="AD6032" s="75"/>
      <c r="AE6032" s="75"/>
      <c r="AF6032" s="75"/>
      <c r="AG6032" s="75"/>
    </row>
    <row r="6033" spans="1:33" ht="15.75" customHeight="1">
      <c r="A6033" s="75"/>
      <c r="B6033" s="54">
        <v>46124</v>
      </c>
      <c r="C6033" s="55" t="s">
        <v>187</v>
      </c>
      <c r="D6033" s="55">
        <v>2026</v>
      </c>
      <c r="E6033" s="55">
        <v>1</v>
      </c>
      <c r="F6033" s="55" t="s">
        <v>974</v>
      </c>
      <c r="G6033" s="55" t="s">
        <v>46</v>
      </c>
      <c r="H6033" s="55" t="s">
        <v>568</v>
      </c>
      <c r="I6033" s="55" t="s">
        <v>42</v>
      </c>
      <c r="J6033" s="60">
        <v>135.75</v>
      </c>
      <c r="K6033" s="60">
        <f t="shared" si="173"/>
        <v>135.75</v>
      </c>
      <c r="L6033" s="60">
        <v>0</v>
      </c>
      <c r="M6033" s="55"/>
      <c r="N6033" s="60">
        <f t="shared" si="172"/>
        <v>135.75</v>
      </c>
      <c r="O6033" s="54"/>
      <c r="P6033" s="62">
        <v>0</v>
      </c>
      <c r="Q6033" s="75"/>
      <c r="R6033" t="str">
        <f t="shared" si="176"/>
        <v>Abr/26</v>
      </c>
      <c r="S6033" s="75"/>
      <c r="T6033" s="75"/>
      <c r="U6033" s="75"/>
      <c r="V6033" s="75"/>
      <c r="W6033" s="75"/>
      <c r="X6033" s="75"/>
      <c r="Y6033" s="75"/>
      <c r="Z6033" s="75"/>
      <c r="AA6033" s="75"/>
      <c r="AB6033" s="75"/>
      <c r="AC6033" s="75"/>
      <c r="AD6033" s="75"/>
      <c r="AE6033" s="75"/>
      <c r="AF6033" s="75"/>
      <c r="AG6033" s="75"/>
    </row>
    <row r="6034" spans="1:33" ht="15.75" customHeight="1">
      <c r="A6034" s="75"/>
      <c r="B6034" s="54">
        <v>46125</v>
      </c>
      <c r="C6034" s="55" t="s">
        <v>187</v>
      </c>
      <c r="D6034" s="55">
        <v>2026</v>
      </c>
      <c r="E6034" s="55">
        <v>5</v>
      </c>
      <c r="F6034" s="55" t="s">
        <v>814</v>
      </c>
      <c r="G6034" s="55" t="s">
        <v>40</v>
      </c>
      <c r="H6034" s="55" t="s">
        <v>667</v>
      </c>
      <c r="I6034" s="55" t="s">
        <v>42</v>
      </c>
      <c r="J6034" s="60">
        <v>69.040000000000006</v>
      </c>
      <c r="K6034" s="60">
        <f t="shared" si="173"/>
        <v>345.20000000000005</v>
      </c>
      <c r="L6034" s="60">
        <v>0</v>
      </c>
      <c r="M6034" s="55"/>
      <c r="N6034" s="60">
        <f t="shared" si="172"/>
        <v>345.20000000000005</v>
      </c>
      <c r="O6034" s="54"/>
      <c r="P6034" s="62">
        <v>620471</v>
      </c>
      <c r="Q6034" s="75"/>
      <c r="R6034" t="str">
        <f t="shared" si="176"/>
        <v>Abr/26</v>
      </c>
      <c r="S6034" s="75"/>
      <c r="T6034" s="75"/>
      <c r="U6034" s="75"/>
      <c r="V6034" s="75"/>
      <c r="W6034" s="75"/>
      <c r="X6034" s="75"/>
      <c r="Y6034" s="75"/>
      <c r="Z6034" s="75"/>
      <c r="AA6034" s="75"/>
      <c r="AB6034" s="75"/>
      <c r="AC6034" s="75"/>
      <c r="AD6034" s="75"/>
      <c r="AE6034" s="75"/>
      <c r="AF6034" s="75"/>
      <c r="AG6034" s="75"/>
    </row>
    <row r="6035" spans="1:33" ht="15.75" customHeight="1">
      <c r="A6035" s="75"/>
      <c r="B6035" s="54">
        <v>46125</v>
      </c>
      <c r="C6035" s="55" t="s">
        <v>187</v>
      </c>
      <c r="D6035" s="55">
        <v>2026</v>
      </c>
      <c r="E6035" s="55">
        <v>1</v>
      </c>
      <c r="F6035" s="55" t="s">
        <v>87</v>
      </c>
      <c r="G6035" s="55" t="s">
        <v>40</v>
      </c>
      <c r="H6035" s="55" t="s">
        <v>667</v>
      </c>
      <c r="I6035" s="55" t="s">
        <v>42</v>
      </c>
      <c r="J6035" s="60">
        <v>47</v>
      </c>
      <c r="K6035" s="60">
        <f t="shared" si="173"/>
        <v>47</v>
      </c>
      <c r="L6035" s="60">
        <v>0</v>
      </c>
      <c r="M6035" s="55"/>
      <c r="N6035" s="60">
        <f t="shared" si="172"/>
        <v>47</v>
      </c>
      <c r="O6035" s="54"/>
      <c r="P6035" s="62">
        <v>620471</v>
      </c>
      <c r="Q6035" s="75"/>
      <c r="R6035" t="str">
        <f t="shared" si="176"/>
        <v>Abr/26</v>
      </c>
      <c r="S6035" s="75"/>
      <c r="T6035" s="75"/>
      <c r="U6035" s="75"/>
      <c r="V6035" s="75"/>
      <c r="W6035" s="75"/>
      <c r="X6035" s="75"/>
      <c r="Y6035" s="75"/>
      <c r="Z6035" s="75"/>
      <c r="AA6035" s="75"/>
      <c r="AB6035" s="75"/>
      <c r="AC6035" s="75"/>
      <c r="AD6035" s="75"/>
      <c r="AE6035" s="75"/>
      <c r="AF6035" s="75"/>
      <c r="AG6035" s="75"/>
    </row>
    <row r="6036" spans="1:33" ht="15.75" customHeight="1">
      <c r="A6036" s="75"/>
      <c r="B6036" s="54">
        <v>46125</v>
      </c>
      <c r="C6036" s="55" t="s">
        <v>187</v>
      </c>
      <c r="D6036" s="55">
        <v>2026</v>
      </c>
      <c r="E6036" s="55">
        <v>1</v>
      </c>
      <c r="F6036" s="55" t="s">
        <v>916</v>
      </c>
      <c r="G6036" s="55" t="s">
        <v>40</v>
      </c>
      <c r="H6036" s="55" t="s">
        <v>667</v>
      </c>
      <c r="I6036" s="55" t="s">
        <v>42</v>
      </c>
      <c r="J6036" s="60">
        <v>47</v>
      </c>
      <c r="K6036" s="60">
        <f t="shared" si="173"/>
        <v>47</v>
      </c>
      <c r="L6036" s="60">
        <v>0</v>
      </c>
      <c r="M6036" s="55"/>
      <c r="N6036" s="60">
        <f t="shared" si="172"/>
        <v>47</v>
      </c>
      <c r="O6036" s="54"/>
      <c r="P6036" s="62">
        <v>620471</v>
      </c>
      <c r="Q6036" s="75"/>
      <c r="R6036" t="str">
        <f t="shared" si="176"/>
        <v>Abr/26</v>
      </c>
      <c r="S6036" s="75"/>
      <c r="T6036" s="75"/>
      <c r="U6036" s="75"/>
      <c r="V6036" s="75"/>
      <c r="W6036" s="75"/>
      <c r="X6036" s="75"/>
      <c r="Y6036" s="75"/>
      <c r="Z6036" s="75"/>
      <c r="AA6036" s="75"/>
      <c r="AB6036" s="75"/>
      <c r="AC6036" s="75"/>
      <c r="AD6036" s="75"/>
      <c r="AE6036" s="75"/>
      <c r="AF6036" s="75"/>
      <c r="AG6036" s="75"/>
    </row>
    <row r="6037" spans="1:33" ht="15.75" customHeight="1">
      <c r="A6037" s="75"/>
      <c r="B6037" s="54">
        <v>46125</v>
      </c>
      <c r="C6037" s="55" t="s">
        <v>187</v>
      </c>
      <c r="D6037" s="55">
        <v>2026</v>
      </c>
      <c r="E6037" s="55">
        <v>3</v>
      </c>
      <c r="F6037" s="55" t="s">
        <v>495</v>
      </c>
      <c r="G6037" s="55" t="s">
        <v>96</v>
      </c>
      <c r="H6037" s="55" t="s">
        <v>570</v>
      </c>
      <c r="I6037" s="55" t="s">
        <v>42</v>
      </c>
      <c r="J6037" s="60">
        <v>18.54</v>
      </c>
      <c r="K6037" s="60">
        <f t="shared" si="173"/>
        <v>55.62</v>
      </c>
      <c r="L6037" s="60">
        <v>0</v>
      </c>
      <c r="M6037" s="55"/>
      <c r="N6037" s="60">
        <f t="shared" si="172"/>
        <v>55.62</v>
      </c>
      <c r="O6037" s="54"/>
      <c r="P6037" s="62">
        <v>753752</v>
      </c>
      <c r="Q6037" s="75"/>
      <c r="R6037" t="str">
        <f t="shared" si="176"/>
        <v>Abr/26</v>
      </c>
      <c r="S6037" s="75"/>
      <c r="T6037" s="75"/>
      <c r="U6037" s="75"/>
      <c r="V6037" s="75"/>
      <c r="W6037" s="75"/>
      <c r="X6037" s="75"/>
      <c r="Y6037" s="75"/>
      <c r="Z6037" s="75"/>
      <c r="AA6037" s="75"/>
      <c r="AB6037" s="75"/>
      <c r="AC6037" s="75"/>
      <c r="AD6037" s="75"/>
      <c r="AE6037" s="75"/>
      <c r="AF6037" s="75"/>
      <c r="AG6037" s="75"/>
    </row>
    <row r="6038" spans="1:33" ht="15.75" customHeight="1">
      <c r="A6038" s="75"/>
      <c r="B6038" s="54">
        <v>46125</v>
      </c>
      <c r="C6038" s="55" t="s">
        <v>187</v>
      </c>
      <c r="D6038" s="55">
        <v>2026</v>
      </c>
      <c r="E6038" s="55">
        <v>24</v>
      </c>
      <c r="F6038" s="55" t="s">
        <v>615</v>
      </c>
      <c r="G6038" s="55" t="s">
        <v>96</v>
      </c>
      <c r="H6038" s="55" t="s">
        <v>570</v>
      </c>
      <c r="I6038" s="55" t="s">
        <v>42</v>
      </c>
      <c r="J6038" s="60">
        <v>20.46</v>
      </c>
      <c r="K6038" s="60">
        <f t="shared" si="173"/>
        <v>491.04</v>
      </c>
      <c r="L6038" s="60">
        <v>0</v>
      </c>
      <c r="M6038" s="55"/>
      <c r="N6038" s="60">
        <f t="shared" si="172"/>
        <v>491.04</v>
      </c>
      <c r="O6038" s="54"/>
      <c r="P6038" s="62">
        <v>753752</v>
      </c>
      <c r="Q6038" s="75"/>
      <c r="R6038" t="str">
        <f t="shared" si="176"/>
        <v>Abr/26</v>
      </c>
      <c r="S6038" s="75"/>
      <c r="T6038" s="75"/>
      <c r="U6038" s="75"/>
      <c r="V6038" s="75"/>
      <c r="W6038" s="75"/>
      <c r="X6038" s="75"/>
      <c r="Y6038" s="75"/>
      <c r="Z6038" s="75"/>
      <c r="AA6038" s="75"/>
      <c r="AB6038" s="75"/>
      <c r="AC6038" s="75"/>
      <c r="AD6038" s="75"/>
      <c r="AE6038" s="75"/>
      <c r="AF6038" s="75"/>
      <c r="AG6038" s="75"/>
    </row>
    <row r="6039" spans="1:33" ht="15.75" customHeight="1">
      <c r="A6039" s="75"/>
      <c r="B6039" s="54">
        <v>46125</v>
      </c>
      <c r="C6039" s="55" t="s">
        <v>187</v>
      </c>
      <c r="D6039" s="55">
        <v>2026</v>
      </c>
      <c r="E6039" s="55">
        <v>13</v>
      </c>
      <c r="F6039" s="55" t="s">
        <v>904</v>
      </c>
      <c r="G6039" s="55" t="s">
        <v>96</v>
      </c>
      <c r="H6039" s="55" t="s">
        <v>570</v>
      </c>
      <c r="I6039" s="55" t="s">
        <v>42</v>
      </c>
      <c r="J6039" s="60">
        <v>37.68</v>
      </c>
      <c r="K6039" s="60">
        <f t="shared" si="173"/>
        <v>489.84</v>
      </c>
      <c r="L6039" s="60">
        <v>0</v>
      </c>
      <c r="M6039" s="55"/>
      <c r="N6039" s="60">
        <f t="shared" si="172"/>
        <v>489.84</v>
      </c>
      <c r="O6039" s="54"/>
      <c r="P6039" s="62">
        <v>753752</v>
      </c>
      <c r="Q6039" s="75"/>
      <c r="R6039" t="str">
        <f t="shared" si="176"/>
        <v>Abr/26</v>
      </c>
      <c r="S6039" s="75"/>
      <c r="T6039" s="75"/>
      <c r="U6039" s="75"/>
      <c r="V6039" s="75"/>
      <c r="W6039" s="75"/>
      <c r="X6039" s="75"/>
      <c r="Y6039" s="75"/>
      <c r="Z6039" s="75"/>
      <c r="AA6039" s="75"/>
      <c r="AB6039" s="75"/>
      <c r="AC6039" s="75"/>
      <c r="AD6039" s="75"/>
      <c r="AE6039" s="75"/>
      <c r="AF6039" s="75"/>
      <c r="AG6039" s="75"/>
    </row>
    <row r="6040" spans="1:33" ht="15.75" customHeight="1">
      <c r="A6040" s="75"/>
      <c r="B6040" s="54">
        <v>46125</v>
      </c>
      <c r="C6040" s="55" t="s">
        <v>187</v>
      </c>
      <c r="D6040" s="55">
        <v>2026</v>
      </c>
      <c r="E6040" s="55">
        <v>3</v>
      </c>
      <c r="F6040" s="55" t="s">
        <v>571</v>
      </c>
      <c r="G6040" s="55" t="s">
        <v>96</v>
      </c>
      <c r="H6040" s="55" t="s">
        <v>570</v>
      </c>
      <c r="I6040" s="55" t="s">
        <v>42</v>
      </c>
      <c r="J6040" s="60">
        <v>16.38</v>
      </c>
      <c r="K6040" s="60">
        <f t="shared" si="173"/>
        <v>49.14</v>
      </c>
      <c r="L6040" s="60">
        <v>0</v>
      </c>
      <c r="M6040" s="55"/>
      <c r="N6040" s="60">
        <f t="shared" si="172"/>
        <v>49.14</v>
      </c>
      <c r="O6040" s="54"/>
      <c r="P6040" s="62">
        <v>753752</v>
      </c>
      <c r="Q6040" s="75"/>
      <c r="R6040" t="str">
        <f t="shared" si="176"/>
        <v>Abr/26</v>
      </c>
      <c r="S6040" s="75"/>
      <c r="T6040" s="75"/>
      <c r="U6040" s="75"/>
      <c r="V6040" s="75"/>
      <c r="W6040" s="75"/>
      <c r="X6040" s="75"/>
      <c r="Y6040" s="75"/>
      <c r="Z6040" s="75"/>
      <c r="AA6040" s="75"/>
      <c r="AB6040" s="75"/>
      <c r="AC6040" s="75"/>
      <c r="AD6040" s="75"/>
      <c r="AE6040" s="75"/>
      <c r="AF6040" s="75"/>
      <c r="AG6040" s="75"/>
    </row>
    <row r="6041" spans="1:33" ht="15.75" customHeight="1">
      <c r="A6041" s="75"/>
      <c r="B6041" s="54">
        <v>46125</v>
      </c>
      <c r="C6041" s="55" t="s">
        <v>187</v>
      </c>
      <c r="D6041" s="55">
        <v>2026</v>
      </c>
      <c r="E6041" s="55">
        <v>10</v>
      </c>
      <c r="F6041" s="55" t="s">
        <v>358</v>
      </c>
      <c r="G6041" s="55" t="s">
        <v>96</v>
      </c>
      <c r="H6041" s="55" t="s">
        <v>570</v>
      </c>
      <c r="I6041" s="55" t="s">
        <v>42</v>
      </c>
      <c r="J6041" s="60">
        <v>18.54</v>
      </c>
      <c r="K6041" s="60">
        <f t="shared" si="173"/>
        <v>185.39999999999998</v>
      </c>
      <c r="L6041" s="60">
        <v>0</v>
      </c>
      <c r="M6041" s="55"/>
      <c r="N6041" s="60">
        <f t="shared" si="172"/>
        <v>185.39999999999998</v>
      </c>
      <c r="O6041" s="54"/>
      <c r="P6041" s="62">
        <v>753752</v>
      </c>
      <c r="Q6041" s="75"/>
      <c r="R6041" t="str">
        <f t="shared" si="176"/>
        <v>Abr/26</v>
      </c>
      <c r="S6041" s="75"/>
      <c r="T6041" s="75"/>
      <c r="U6041" s="75"/>
      <c r="V6041" s="75"/>
      <c r="W6041" s="75"/>
      <c r="X6041" s="75"/>
      <c r="Y6041" s="75"/>
      <c r="Z6041" s="75"/>
      <c r="AA6041" s="75"/>
      <c r="AB6041" s="75"/>
      <c r="AC6041" s="75"/>
      <c r="AD6041" s="75"/>
      <c r="AE6041" s="75"/>
      <c r="AF6041" s="75"/>
      <c r="AG6041" s="75"/>
    </row>
    <row r="6042" spans="1:33" ht="15.75" customHeight="1">
      <c r="A6042" s="75"/>
      <c r="B6042" s="54">
        <v>46125</v>
      </c>
      <c r="C6042" s="55" t="s">
        <v>187</v>
      </c>
      <c r="D6042" s="55">
        <v>2026</v>
      </c>
      <c r="E6042" s="55">
        <v>8</v>
      </c>
      <c r="F6042" s="55" t="s">
        <v>201</v>
      </c>
      <c r="G6042" s="55" t="s">
        <v>96</v>
      </c>
      <c r="H6042" s="55" t="s">
        <v>570</v>
      </c>
      <c r="I6042" s="55" t="s">
        <v>42</v>
      </c>
      <c r="J6042" s="60">
        <v>18.059999999999999</v>
      </c>
      <c r="K6042" s="60">
        <f t="shared" si="173"/>
        <v>144.47999999999999</v>
      </c>
      <c r="L6042" s="60">
        <v>0</v>
      </c>
      <c r="M6042" s="55"/>
      <c r="N6042" s="60">
        <f t="shared" si="172"/>
        <v>144.47999999999999</v>
      </c>
      <c r="O6042" s="54"/>
      <c r="P6042" s="62">
        <v>753752</v>
      </c>
      <c r="Q6042" s="75"/>
      <c r="R6042" t="str">
        <f t="shared" si="176"/>
        <v>Abr/26</v>
      </c>
      <c r="S6042" s="75"/>
      <c r="T6042" s="75"/>
      <c r="U6042" s="75"/>
      <c r="V6042" s="75"/>
      <c r="W6042" s="75"/>
      <c r="X6042" s="75"/>
      <c r="Y6042" s="75"/>
      <c r="Z6042" s="75"/>
      <c r="AA6042" s="75"/>
      <c r="AB6042" s="75"/>
      <c r="AC6042" s="75"/>
      <c r="AD6042" s="75"/>
      <c r="AE6042" s="75"/>
      <c r="AF6042" s="75"/>
      <c r="AG6042" s="75"/>
    </row>
    <row r="6043" spans="1:33" ht="15.75" customHeight="1">
      <c r="A6043" s="75"/>
      <c r="B6043" s="54">
        <v>46125</v>
      </c>
      <c r="C6043" s="55" t="s">
        <v>187</v>
      </c>
      <c r="D6043" s="55">
        <v>2026</v>
      </c>
      <c r="E6043" s="55">
        <v>3</v>
      </c>
      <c r="F6043" s="55" t="s">
        <v>357</v>
      </c>
      <c r="G6043" s="55" t="s">
        <v>96</v>
      </c>
      <c r="H6043" s="55" t="s">
        <v>570</v>
      </c>
      <c r="I6043" s="55" t="s">
        <v>42</v>
      </c>
      <c r="J6043" s="60">
        <v>20.58</v>
      </c>
      <c r="K6043" s="60">
        <f t="shared" si="173"/>
        <v>61.739999999999995</v>
      </c>
      <c r="L6043" s="60">
        <v>0</v>
      </c>
      <c r="M6043" s="55"/>
      <c r="N6043" s="60">
        <f t="shared" si="172"/>
        <v>61.739999999999995</v>
      </c>
      <c r="O6043" s="54"/>
      <c r="P6043" s="62">
        <v>753752</v>
      </c>
      <c r="Q6043" s="75"/>
      <c r="R6043" t="str">
        <f t="shared" si="176"/>
        <v>Abr/26</v>
      </c>
      <c r="S6043" s="75"/>
      <c r="T6043" s="75"/>
      <c r="U6043" s="75"/>
      <c r="V6043" s="75"/>
      <c r="W6043" s="75"/>
      <c r="X6043" s="75"/>
      <c r="Y6043" s="75"/>
      <c r="Z6043" s="75"/>
      <c r="AA6043" s="75"/>
      <c r="AB6043" s="75"/>
      <c r="AC6043" s="75"/>
      <c r="AD6043" s="75"/>
      <c r="AE6043" s="75"/>
      <c r="AF6043" s="75"/>
      <c r="AG6043" s="75"/>
    </row>
    <row r="6044" spans="1:33" ht="15.75" customHeight="1">
      <c r="A6044" s="75"/>
      <c r="B6044" s="54">
        <v>46125</v>
      </c>
      <c r="C6044" s="55" t="s">
        <v>187</v>
      </c>
      <c r="D6044" s="55">
        <v>2026</v>
      </c>
      <c r="E6044" s="55">
        <v>18</v>
      </c>
      <c r="F6044" s="55" t="s">
        <v>649</v>
      </c>
      <c r="G6044" s="55" t="s">
        <v>96</v>
      </c>
      <c r="H6044" s="55" t="s">
        <v>570</v>
      </c>
      <c r="I6044" s="55" t="s">
        <v>42</v>
      </c>
      <c r="J6044" s="60">
        <v>19.440000000000001</v>
      </c>
      <c r="K6044" s="60">
        <f t="shared" si="173"/>
        <v>349.92</v>
      </c>
      <c r="L6044" s="60">
        <v>0</v>
      </c>
      <c r="M6044" s="55"/>
      <c r="N6044" s="60">
        <f t="shared" si="172"/>
        <v>349.92</v>
      </c>
      <c r="O6044" s="54"/>
      <c r="P6044" s="62">
        <v>753752</v>
      </c>
      <c r="Q6044" s="75"/>
      <c r="R6044" t="str">
        <f t="shared" si="176"/>
        <v>Abr/26</v>
      </c>
      <c r="S6044" s="75"/>
      <c r="T6044" s="75"/>
      <c r="U6044" s="75"/>
      <c r="V6044" s="75"/>
      <c r="W6044" s="75"/>
      <c r="X6044" s="75"/>
      <c r="Y6044" s="75"/>
      <c r="Z6044" s="75"/>
      <c r="AA6044" s="75"/>
      <c r="AB6044" s="75"/>
      <c r="AC6044" s="75"/>
      <c r="AD6044" s="75"/>
      <c r="AE6044" s="75"/>
      <c r="AF6044" s="75"/>
      <c r="AG6044" s="75"/>
    </row>
    <row r="6045" spans="1:33" ht="15.75" customHeight="1">
      <c r="A6045" s="75"/>
      <c r="B6045" s="54">
        <v>46125</v>
      </c>
      <c r="C6045" s="55" t="s">
        <v>187</v>
      </c>
      <c r="D6045" s="55">
        <v>2026</v>
      </c>
      <c r="E6045" s="55">
        <v>3</v>
      </c>
      <c r="F6045" s="55" t="s">
        <v>1474</v>
      </c>
      <c r="G6045" s="55" t="s">
        <v>96</v>
      </c>
      <c r="H6045" s="55" t="s">
        <v>570</v>
      </c>
      <c r="I6045" s="55" t="s">
        <v>42</v>
      </c>
      <c r="J6045" s="60">
        <v>19.98</v>
      </c>
      <c r="K6045" s="60">
        <f t="shared" si="173"/>
        <v>59.94</v>
      </c>
      <c r="L6045" s="60">
        <v>0</v>
      </c>
      <c r="M6045" s="55"/>
      <c r="N6045" s="60">
        <f t="shared" si="172"/>
        <v>59.94</v>
      </c>
      <c r="O6045" s="54"/>
      <c r="P6045" s="62">
        <v>753752</v>
      </c>
      <c r="Q6045" s="75"/>
      <c r="R6045" t="str">
        <f t="shared" si="176"/>
        <v>Abr/26</v>
      </c>
      <c r="S6045" s="75"/>
      <c r="T6045" s="75"/>
      <c r="U6045" s="75"/>
      <c r="V6045" s="75"/>
      <c r="W6045" s="75"/>
      <c r="X6045" s="75"/>
      <c r="Y6045" s="75"/>
      <c r="Z6045" s="75"/>
      <c r="AA6045" s="75"/>
      <c r="AB6045" s="75"/>
      <c r="AC6045" s="75"/>
      <c r="AD6045" s="75"/>
      <c r="AE6045" s="75"/>
      <c r="AF6045" s="75"/>
      <c r="AG6045" s="75"/>
    </row>
    <row r="6046" spans="1:33" ht="15.75" customHeight="1">
      <c r="A6046" s="75"/>
      <c r="B6046" s="54">
        <v>46125</v>
      </c>
      <c r="C6046" s="55" t="s">
        <v>187</v>
      </c>
      <c r="D6046" s="55">
        <v>2026</v>
      </c>
      <c r="E6046" s="55">
        <v>1000</v>
      </c>
      <c r="F6046" s="55" t="s">
        <v>1475</v>
      </c>
      <c r="G6046" s="55" t="s">
        <v>61</v>
      </c>
      <c r="H6046" s="55" t="s">
        <v>1476</v>
      </c>
      <c r="I6046" s="55" t="s">
        <v>42</v>
      </c>
      <c r="J6046" s="60">
        <v>7</v>
      </c>
      <c r="K6046" s="60">
        <f t="shared" si="173"/>
        <v>7000</v>
      </c>
      <c r="L6046" s="60">
        <v>0</v>
      </c>
      <c r="M6046" s="55"/>
      <c r="N6046" s="60">
        <f t="shared" si="172"/>
        <v>7000</v>
      </c>
      <c r="O6046" s="54"/>
      <c r="P6046" s="62">
        <v>0</v>
      </c>
      <c r="Q6046" s="75"/>
      <c r="R6046" t="str">
        <f t="shared" si="176"/>
        <v>Abr/26</v>
      </c>
      <c r="S6046" s="75"/>
      <c r="T6046" s="75"/>
      <c r="U6046" s="75"/>
      <c r="V6046" s="75"/>
      <c r="W6046" s="75"/>
      <c r="X6046" s="75"/>
      <c r="Y6046" s="75"/>
      <c r="Z6046" s="75"/>
      <c r="AA6046" s="75"/>
      <c r="AB6046" s="75"/>
      <c r="AC6046" s="75"/>
      <c r="AD6046" s="75"/>
      <c r="AE6046" s="75"/>
      <c r="AF6046" s="75"/>
      <c r="AG6046" s="75"/>
    </row>
    <row r="6047" spans="1:33" ht="15.75" customHeight="1">
      <c r="A6047" s="75"/>
      <c r="B6047" s="54">
        <v>46125</v>
      </c>
      <c r="C6047" s="55" t="s">
        <v>187</v>
      </c>
      <c r="D6047" s="55">
        <v>2026</v>
      </c>
      <c r="E6047" s="55">
        <v>30</v>
      </c>
      <c r="F6047" s="55" t="s">
        <v>1477</v>
      </c>
      <c r="G6047" s="55" t="s">
        <v>61</v>
      </c>
      <c r="H6047" s="55" t="s">
        <v>1476</v>
      </c>
      <c r="I6047" s="55" t="s">
        <v>42</v>
      </c>
      <c r="J6047" s="60">
        <v>5.75</v>
      </c>
      <c r="K6047" s="60">
        <f t="shared" si="173"/>
        <v>172.5</v>
      </c>
      <c r="L6047" s="60">
        <v>0</v>
      </c>
      <c r="M6047" s="55"/>
      <c r="N6047" s="60">
        <f t="shared" si="172"/>
        <v>172.5</v>
      </c>
      <c r="O6047" s="54"/>
      <c r="P6047" s="62">
        <v>0</v>
      </c>
      <c r="Q6047" s="75"/>
      <c r="R6047" t="str">
        <f t="shared" si="176"/>
        <v>Abr/26</v>
      </c>
      <c r="S6047" s="75"/>
      <c r="T6047" s="75"/>
      <c r="U6047" s="75"/>
      <c r="V6047" s="75"/>
      <c r="W6047" s="75"/>
      <c r="X6047" s="75"/>
      <c r="Y6047" s="75"/>
      <c r="Z6047" s="75"/>
      <c r="AA6047" s="75"/>
      <c r="AB6047" s="75"/>
      <c r="AC6047" s="75"/>
      <c r="AD6047" s="75"/>
      <c r="AE6047" s="75"/>
      <c r="AF6047" s="75"/>
      <c r="AG6047" s="75"/>
    </row>
    <row r="6048" spans="1:33" ht="15.75" customHeight="1">
      <c r="A6048" s="75"/>
      <c r="B6048" s="54">
        <v>46125</v>
      </c>
      <c r="C6048" s="55" t="s">
        <v>187</v>
      </c>
      <c r="D6048" s="55">
        <v>2026</v>
      </c>
      <c r="E6048" s="55">
        <v>20</v>
      </c>
      <c r="F6048" s="55" t="s">
        <v>1478</v>
      </c>
      <c r="G6048" s="55" t="s">
        <v>61</v>
      </c>
      <c r="H6048" s="55" t="s">
        <v>1476</v>
      </c>
      <c r="I6048" s="55" t="s">
        <v>42</v>
      </c>
      <c r="J6048" s="60">
        <v>75</v>
      </c>
      <c r="K6048" s="60">
        <f t="shared" si="173"/>
        <v>1500</v>
      </c>
      <c r="L6048" s="60">
        <v>0</v>
      </c>
      <c r="M6048" s="55"/>
      <c r="N6048" s="60">
        <f t="shared" si="172"/>
        <v>1500</v>
      </c>
      <c r="O6048" s="54"/>
      <c r="P6048" s="62">
        <v>0</v>
      </c>
      <c r="Q6048" s="75"/>
      <c r="R6048" t="str">
        <f t="shared" si="176"/>
        <v>Abr/26</v>
      </c>
      <c r="S6048" s="75"/>
      <c r="T6048" s="75"/>
      <c r="U6048" s="75"/>
      <c r="V6048" s="75"/>
      <c r="W6048" s="75"/>
      <c r="X6048" s="75"/>
      <c r="Y6048" s="75"/>
      <c r="Z6048" s="75"/>
      <c r="AA6048" s="75"/>
      <c r="AB6048" s="75"/>
      <c r="AC6048" s="75"/>
      <c r="AD6048" s="75"/>
      <c r="AE6048" s="75"/>
      <c r="AF6048" s="75"/>
      <c r="AG6048" s="75"/>
    </row>
    <row r="6049" spans="1:33" ht="15.75" customHeight="1">
      <c r="A6049" s="75"/>
      <c r="B6049" s="54">
        <v>46125</v>
      </c>
      <c r="C6049" s="55" t="s">
        <v>187</v>
      </c>
      <c r="D6049" s="55">
        <v>2026</v>
      </c>
      <c r="E6049" s="55">
        <v>1</v>
      </c>
      <c r="F6049" s="55" t="s">
        <v>39</v>
      </c>
      <c r="G6049" s="55" t="s">
        <v>40</v>
      </c>
      <c r="H6049" s="55" t="s">
        <v>1328</v>
      </c>
      <c r="I6049" s="55" t="s">
        <v>42</v>
      </c>
      <c r="J6049" s="60">
        <v>288.5</v>
      </c>
      <c r="K6049" s="60">
        <f t="shared" si="173"/>
        <v>288.5</v>
      </c>
      <c r="L6049" s="60">
        <v>0</v>
      </c>
      <c r="M6049" s="55"/>
      <c r="N6049" s="60">
        <f t="shared" si="172"/>
        <v>288.5</v>
      </c>
      <c r="O6049" s="54"/>
      <c r="P6049" s="62">
        <v>0</v>
      </c>
      <c r="Q6049" s="75"/>
      <c r="R6049" t="str">
        <f t="shared" si="176"/>
        <v>Abr/26</v>
      </c>
      <c r="S6049" s="75"/>
      <c r="T6049" s="75"/>
      <c r="U6049" s="75"/>
      <c r="V6049" s="75"/>
      <c r="W6049" s="75"/>
      <c r="X6049" s="75"/>
      <c r="Y6049" s="75"/>
      <c r="Z6049" s="75"/>
      <c r="AA6049" s="75"/>
      <c r="AB6049" s="75"/>
      <c r="AC6049" s="75"/>
      <c r="AD6049" s="75"/>
      <c r="AE6049" s="75"/>
      <c r="AF6049" s="75"/>
      <c r="AG6049" s="75"/>
    </row>
    <row r="6050" spans="1:33" ht="15.75" customHeight="1">
      <c r="A6050" s="75"/>
      <c r="B6050" s="54">
        <v>46125</v>
      </c>
      <c r="C6050" s="55" t="s">
        <v>187</v>
      </c>
      <c r="D6050" s="55">
        <v>2026</v>
      </c>
      <c r="E6050" s="55">
        <v>1</v>
      </c>
      <c r="F6050" s="55" t="s">
        <v>1253</v>
      </c>
      <c r="G6050" s="55" t="s">
        <v>40</v>
      </c>
      <c r="H6050" s="55" t="s">
        <v>181</v>
      </c>
      <c r="I6050" s="55" t="s">
        <v>42</v>
      </c>
      <c r="J6050" s="60">
        <v>330</v>
      </c>
      <c r="K6050" s="60">
        <f t="shared" si="173"/>
        <v>330</v>
      </c>
      <c r="L6050" s="60">
        <v>0</v>
      </c>
      <c r="M6050" s="55"/>
      <c r="N6050" s="60">
        <f t="shared" si="172"/>
        <v>330</v>
      </c>
      <c r="O6050" s="54"/>
      <c r="P6050" s="62">
        <v>8189</v>
      </c>
      <c r="Q6050" s="75"/>
      <c r="R6050" t="str">
        <f t="shared" si="176"/>
        <v>Abr/26</v>
      </c>
      <c r="S6050" s="75"/>
      <c r="T6050" s="75"/>
      <c r="U6050" s="75"/>
      <c r="V6050" s="75"/>
      <c r="W6050" s="75"/>
      <c r="X6050" s="75"/>
      <c r="Y6050" s="75"/>
      <c r="Z6050" s="75"/>
      <c r="AA6050" s="75"/>
      <c r="AB6050" s="75"/>
      <c r="AC6050" s="75"/>
      <c r="AD6050" s="75"/>
      <c r="AE6050" s="75"/>
      <c r="AF6050" s="75"/>
      <c r="AG6050" s="75"/>
    </row>
    <row r="6051" spans="1:33" ht="15.75" customHeight="1">
      <c r="A6051" s="75"/>
      <c r="B6051" s="54">
        <v>46125</v>
      </c>
      <c r="C6051" s="55" t="s">
        <v>187</v>
      </c>
      <c r="D6051" s="55">
        <v>2026</v>
      </c>
      <c r="E6051" s="55">
        <v>2</v>
      </c>
      <c r="F6051" s="55" t="s">
        <v>741</v>
      </c>
      <c r="G6051" s="55" t="s">
        <v>40</v>
      </c>
      <c r="H6051" s="55" t="s">
        <v>181</v>
      </c>
      <c r="I6051" s="55" t="s">
        <v>42</v>
      </c>
      <c r="J6051" s="60">
        <v>225</v>
      </c>
      <c r="K6051" s="60">
        <f t="shared" si="173"/>
        <v>450</v>
      </c>
      <c r="L6051" s="60">
        <v>0</v>
      </c>
      <c r="M6051" s="55"/>
      <c r="N6051" s="60">
        <f t="shared" si="172"/>
        <v>450</v>
      </c>
      <c r="O6051" s="54"/>
      <c r="P6051" s="62">
        <v>8189</v>
      </c>
      <c r="Q6051" s="75"/>
      <c r="R6051" t="str">
        <f t="shared" si="176"/>
        <v>Abr/26</v>
      </c>
      <c r="S6051" s="75"/>
      <c r="T6051" s="75"/>
      <c r="U6051" s="75"/>
      <c r="V6051" s="75"/>
      <c r="W6051" s="75"/>
      <c r="X6051" s="75"/>
      <c r="Y6051" s="75"/>
      <c r="Z6051" s="75"/>
      <c r="AA6051" s="75"/>
      <c r="AB6051" s="75"/>
      <c r="AC6051" s="75"/>
      <c r="AD6051" s="75"/>
      <c r="AE6051" s="75"/>
      <c r="AF6051" s="75"/>
      <c r="AG6051" s="75"/>
    </row>
    <row r="6052" spans="1:33" ht="15.75" customHeight="1">
      <c r="A6052" s="75"/>
      <c r="B6052" s="54">
        <v>46126</v>
      </c>
      <c r="C6052" s="55" t="s">
        <v>187</v>
      </c>
      <c r="D6052" s="55">
        <v>2026</v>
      </c>
      <c r="E6052" s="55">
        <v>1</v>
      </c>
      <c r="F6052" s="55" t="s">
        <v>378</v>
      </c>
      <c r="G6052" s="55" t="s">
        <v>46</v>
      </c>
      <c r="H6052" s="55" t="s">
        <v>379</v>
      </c>
      <c r="I6052" s="55" t="s">
        <v>42</v>
      </c>
      <c r="J6052" s="60">
        <v>495</v>
      </c>
      <c r="K6052" s="60">
        <f t="shared" si="173"/>
        <v>495</v>
      </c>
      <c r="L6052" s="60">
        <v>0</v>
      </c>
      <c r="M6052" s="55"/>
      <c r="N6052" s="60">
        <f t="shared" si="172"/>
        <v>495</v>
      </c>
      <c r="O6052" s="54"/>
      <c r="P6052" s="62">
        <v>0</v>
      </c>
      <c r="Q6052" s="75"/>
      <c r="R6052" t="str">
        <f t="shared" si="176"/>
        <v>Abr/26</v>
      </c>
      <c r="S6052" s="75"/>
      <c r="T6052" s="75"/>
      <c r="U6052" s="75"/>
      <c r="V6052" s="75"/>
      <c r="W6052" s="75"/>
      <c r="X6052" s="75"/>
      <c r="Y6052" s="75"/>
      <c r="Z6052" s="75"/>
      <c r="AA6052" s="75"/>
      <c r="AB6052" s="75"/>
      <c r="AC6052" s="75"/>
      <c r="AD6052" s="75"/>
      <c r="AE6052" s="75"/>
      <c r="AF6052" s="75"/>
      <c r="AG6052" s="75"/>
    </row>
    <row r="6053" spans="1:33" ht="15.75" customHeight="1">
      <c r="A6053" s="75"/>
      <c r="B6053" s="54">
        <v>46126</v>
      </c>
      <c r="C6053" s="55" t="s">
        <v>187</v>
      </c>
      <c r="D6053" s="55">
        <v>2026</v>
      </c>
      <c r="E6053" s="55">
        <v>3</v>
      </c>
      <c r="F6053" s="55" t="s">
        <v>782</v>
      </c>
      <c r="G6053" s="55" t="s">
        <v>46</v>
      </c>
      <c r="H6053" s="55" t="s">
        <v>195</v>
      </c>
      <c r="I6053" s="55" t="s">
        <v>42</v>
      </c>
      <c r="J6053" s="60">
        <v>269.26</v>
      </c>
      <c r="K6053" s="60">
        <f t="shared" si="173"/>
        <v>807.78</v>
      </c>
      <c r="L6053" s="60">
        <v>0</v>
      </c>
      <c r="M6053" s="55"/>
      <c r="N6053" s="60">
        <f t="shared" si="172"/>
        <v>807.78</v>
      </c>
      <c r="O6053" s="54"/>
      <c r="P6053" s="62">
        <v>342906</v>
      </c>
      <c r="Q6053" s="75"/>
      <c r="R6053" t="str">
        <f t="shared" si="176"/>
        <v>Abr/26</v>
      </c>
      <c r="S6053" s="75"/>
      <c r="T6053" s="75"/>
      <c r="U6053" s="75"/>
      <c r="V6053" s="75"/>
      <c r="W6053" s="75"/>
      <c r="X6053" s="75"/>
      <c r="Y6053" s="75"/>
      <c r="Z6053" s="75"/>
      <c r="AA6053" s="75"/>
      <c r="AB6053" s="75"/>
      <c r="AC6053" s="75"/>
      <c r="AD6053" s="75"/>
      <c r="AE6053" s="75"/>
      <c r="AF6053" s="75"/>
      <c r="AG6053" s="75"/>
    </row>
    <row r="6054" spans="1:33" ht="15.75" customHeight="1">
      <c r="A6054" s="75"/>
      <c r="B6054" s="54">
        <v>46126</v>
      </c>
      <c r="C6054" s="55" t="s">
        <v>187</v>
      </c>
      <c r="D6054" s="55">
        <v>2026</v>
      </c>
      <c r="E6054" s="55">
        <v>3</v>
      </c>
      <c r="F6054" s="55" t="s">
        <v>660</v>
      </c>
      <c r="G6054" s="55" t="s">
        <v>46</v>
      </c>
      <c r="H6054" s="55" t="s">
        <v>195</v>
      </c>
      <c r="I6054" s="55" t="s">
        <v>42</v>
      </c>
      <c r="J6054" s="60">
        <v>231.6</v>
      </c>
      <c r="K6054" s="60">
        <f t="shared" si="173"/>
        <v>694.8</v>
      </c>
      <c r="L6054" s="60">
        <v>0</v>
      </c>
      <c r="M6054" s="55"/>
      <c r="N6054" s="60">
        <f t="shared" si="172"/>
        <v>694.8</v>
      </c>
      <c r="O6054" s="54"/>
      <c r="P6054" s="62">
        <v>342906</v>
      </c>
      <c r="Q6054" s="75"/>
      <c r="R6054" t="str">
        <f t="shared" si="176"/>
        <v>Abr/26</v>
      </c>
      <c r="S6054" s="75"/>
      <c r="T6054" s="75"/>
      <c r="U6054" s="75"/>
      <c r="V6054" s="75"/>
      <c r="W6054" s="75"/>
      <c r="X6054" s="75"/>
      <c r="Y6054" s="75"/>
      <c r="Z6054" s="75"/>
      <c r="AA6054" s="75"/>
      <c r="AB6054" s="75"/>
      <c r="AC6054" s="75"/>
      <c r="AD6054" s="75"/>
      <c r="AE6054" s="75"/>
      <c r="AF6054" s="75"/>
      <c r="AG6054" s="75"/>
    </row>
    <row r="6055" spans="1:33" ht="15.75" customHeight="1">
      <c r="A6055" s="75"/>
      <c r="B6055" s="54">
        <v>46126</v>
      </c>
      <c r="C6055" s="55" t="s">
        <v>187</v>
      </c>
      <c r="D6055" s="55">
        <v>2026</v>
      </c>
      <c r="E6055" s="55">
        <v>180</v>
      </c>
      <c r="F6055" s="55" t="s">
        <v>668</v>
      </c>
      <c r="G6055" s="55" t="s">
        <v>96</v>
      </c>
      <c r="H6055" s="55" t="s">
        <v>1479</v>
      </c>
      <c r="I6055" s="55" t="s">
        <v>42</v>
      </c>
      <c r="J6055" s="60">
        <v>5.99</v>
      </c>
      <c r="K6055" s="60">
        <f t="shared" si="173"/>
        <v>1078.2</v>
      </c>
      <c r="L6055" s="60">
        <v>0</v>
      </c>
      <c r="M6055" s="55"/>
      <c r="N6055" s="60">
        <f t="shared" si="172"/>
        <v>1078.2</v>
      </c>
      <c r="O6055" s="54"/>
      <c r="P6055" s="62">
        <v>687102</v>
      </c>
      <c r="Q6055" s="75"/>
      <c r="R6055" t="str">
        <f t="shared" si="176"/>
        <v>Abr/26</v>
      </c>
      <c r="S6055" s="75"/>
      <c r="T6055" s="75"/>
      <c r="U6055" s="75"/>
      <c r="V6055" s="75"/>
      <c r="W6055" s="75"/>
      <c r="X6055" s="75"/>
      <c r="Y6055" s="75"/>
      <c r="Z6055" s="75"/>
      <c r="AA6055" s="75"/>
      <c r="AB6055" s="75"/>
      <c r="AC6055" s="75"/>
      <c r="AD6055" s="75"/>
      <c r="AE6055" s="75"/>
      <c r="AF6055" s="75"/>
      <c r="AG6055" s="75"/>
    </row>
    <row r="6056" spans="1:33" ht="15.75" customHeight="1">
      <c r="A6056" s="75"/>
      <c r="B6056" s="54">
        <v>46126</v>
      </c>
      <c r="C6056" s="55" t="s">
        <v>187</v>
      </c>
      <c r="D6056" s="55">
        <v>2026</v>
      </c>
      <c r="E6056" s="55">
        <v>4.8</v>
      </c>
      <c r="F6056" s="55" t="s">
        <v>232</v>
      </c>
      <c r="G6056" s="55" t="s">
        <v>46</v>
      </c>
      <c r="H6056" s="55" t="s">
        <v>594</v>
      </c>
      <c r="I6056" s="55" t="s">
        <v>42</v>
      </c>
      <c r="J6056" s="60">
        <v>41.5</v>
      </c>
      <c r="K6056" s="60">
        <f t="shared" si="173"/>
        <v>199.2</v>
      </c>
      <c r="L6056" s="60">
        <v>0</v>
      </c>
      <c r="M6056" s="55"/>
      <c r="N6056" s="60">
        <f t="shared" si="172"/>
        <v>199.2</v>
      </c>
      <c r="O6056" s="54"/>
      <c r="P6056" s="62">
        <v>1167374</v>
      </c>
      <c r="Q6056" s="75"/>
      <c r="R6056" t="str">
        <f t="shared" si="176"/>
        <v>Abr/26</v>
      </c>
      <c r="S6056" s="75"/>
      <c r="T6056" s="75"/>
      <c r="U6056" s="75"/>
      <c r="V6056" s="75"/>
      <c r="W6056" s="75"/>
      <c r="X6056" s="75"/>
      <c r="Y6056" s="75"/>
      <c r="Z6056" s="75"/>
      <c r="AA6056" s="75"/>
      <c r="AB6056" s="75"/>
      <c r="AC6056" s="75"/>
      <c r="AD6056" s="75"/>
      <c r="AE6056" s="75"/>
      <c r="AF6056" s="75"/>
      <c r="AG6056" s="75"/>
    </row>
    <row r="6057" spans="1:33" ht="15.75" customHeight="1">
      <c r="A6057" s="75"/>
      <c r="B6057" s="54">
        <v>46126</v>
      </c>
      <c r="C6057" s="55" t="s">
        <v>187</v>
      </c>
      <c r="D6057" s="55">
        <v>2026</v>
      </c>
      <c r="E6057" s="55">
        <v>6.72</v>
      </c>
      <c r="F6057" s="55" t="s">
        <v>488</v>
      </c>
      <c r="G6057" s="55" t="s">
        <v>46</v>
      </c>
      <c r="H6057" s="55" t="s">
        <v>823</v>
      </c>
      <c r="I6057" s="55" t="s">
        <v>42</v>
      </c>
      <c r="J6057" s="60">
        <v>35.869999999999997</v>
      </c>
      <c r="K6057" s="60">
        <f t="shared" si="173"/>
        <v>241.04639999999998</v>
      </c>
      <c r="L6057" s="60">
        <v>0</v>
      </c>
      <c r="M6057" s="55"/>
      <c r="N6057" s="60">
        <f t="shared" si="172"/>
        <v>241.04639999999998</v>
      </c>
      <c r="O6057" s="54"/>
      <c r="P6057" s="62">
        <v>2900957</v>
      </c>
      <c r="Q6057" s="75"/>
      <c r="R6057" t="str">
        <f t="shared" si="176"/>
        <v>Abr/26</v>
      </c>
      <c r="S6057" s="75"/>
      <c r="T6057" s="75"/>
      <c r="U6057" s="75"/>
      <c r="V6057" s="75"/>
      <c r="W6057" s="75"/>
      <c r="X6057" s="75"/>
      <c r="Y6057" s="75"/>
      <c r="Z6057" s="75"/>
      <c r="AA6057" s="75"/>
      <c r="AB6057" s="75"/>
      <c r="AC6057" s="75"/>
      <c r="AD6057" s="75"/>
      <c r="AE6057" s="75"/>
      <c r="AF6057" s="75"/>
      <c r="AG6057" s="75"/>
    </row>
    <row r="6058" spans="1:33" ht="15.75" customHeight="1">
      <c r="A6058" s="75"/>
      <c r="B6058" s="54">
        <v>46126</v>
      </c>
      <c r="C6058" s="55" t="s">
        <v>187</v>
      </c>
      <c r="D6058" s="55">
        <v>2026</v>
      </c>
      <c r="E6058" s="55">
        <v>4</v>
      </c>
      <c r="F6058" s="55" t="s">
        <v>940</v>
      </c>
      <c r="G6058" s="55" t="s">
        <v>46</v>
      </c>
      <c r="H6058" s="55" t="s">
        <v>823</v>
      </c>
      <c r="I6058" s="55" t="s">
        <v>42</v>
      </c>
      <c r="J6058" s="60">
        <v>55</v>
      </c>
      <c r="K6058" s="60">
        <f t="shared" si="173"/>
        <v>220</v>
      </c>
      <c r="L6058" s="60">
        <v>0</v>
      </c>
      <c r="M6058" s="55"/>
      <c r="N6058" s="60">
        <f t="shared" si="172"/>
        <v>220</v>
      </c>
      <c r="O6058" s="54"/>
      <c r="P6058" s="62">
        <v>2900957</v>
      </c>
      <c r="Q6058" s="75"/>
      <c r="R6058" t="str">
        <f t="shared" si="176"/>
        <v>Abr/26</v>
      </c>
      <c r="S6058" s="75"/>
      <c r="T6058" s="75"/>
      <c r="U6058" s="75"/>
      <c r="V6058" s="75"/>
      <c r="W6058" s="75"/>
      <c r="X6058" s="75"/>
      <c r="Y6058" s="75"/>
      <c r="Z6058" s="75"/>
      <c r="AA6058" s="75"/>
      <c r="AB6058" s="75"/>
      <c r="AC6058" s="75"/>
      <c r="AD6058" s="75"/>
      <c r="AE6058" s="75"/>
      <c r="AF6058" s="75"/>
      <c r="AG6058" s="75"/>
    </row>
    <row r="6059" spans="1:33" ht="15.75" customHeight="1">
      <c r="A6059" s="75"/>
      <c r="B6059" s="54">
        <v>46126</v>
      </c>
      <c r="C6059" s="55" t="s">
        <v>187</v>
      </c>
      <c r="D6059" s="55">
        <v>2026</v>
      </c>
      <c r="E6059" s="55">
        <v>2</v>
      </c>
      <c r="F6059" s="55" t="s">
        <v>1109</v>
      </c>
      <c r="G6059" s="55" t="s">
        <v>46</v>
      </c>
      <c r="H6059" s="55" t="s">
        <v>823</v>
      </c>
      <c r="I6059" s="55" t="s">
        <v>42</v>
      </c>
      <c r="J6059" s="60">
        <v>39</v>
      </c>
      <c r="K6059" s="60">
        <f t="shared" si="173"/>
        <v>78</v>
      </c>
      <c r="L6059" s="60">
        <v>0</v>
      </c>
      <c r="M6059" s="55"/>
      <c r="N6059" s="60">
        <f t="shared" si="172"/>
        <v>78</v>
      </c>
      <c r="O6059" s="54"/>
      <c r="P6059" s="62">
        <v>2900957</v>
      </c>
      <c r="Q6059" s="75"/>
      <c r="R6059" t="str">
        <f t="shared" si="176"/>
        <v>Abr/26</v>
      </c>
      <c r="S6059" s="75"/>
      <c r="T6059" s="75"/>
      <c r="U6059" s="75"/>
      <c r="V6059" s="75"/>
      <c r="W6059" s="75"/>
      <c r="X6059" s="75"/>
      <c r="Y6059" s="75"/>
      <c r="Z6059" s="75"/>
      <c r="AA6059" s="75"/>
      <c r="AB6059" s="75"/>
      <c r="AC6059" s="75"/>
      <c r="AD6059" s="75"/>
      <c r="AE6059" s="75"/>
      <c r="AF6059" s="75"/>
      <c r="AG6059" s="75"/>
    </row>
    <row r="6060" spans="1:33" ht="15.75" customHeight="1">
      <c r="A6060" s="75"/>
      <c r="B6060" s="54">
        <v>46126</v>
      </c>
      <c r="C6060" s="55" t="s">
        <v>187</v>
      </c>
      <c r="D6060" s="55">
        <v>2026</v>
      </c>
      <c r="E6060" s="55">
        <v>3</v>
      </c>
      <c r="F6060" s="55" t="s">
        <v>578</v>
      </c>
      <c r="G6060" s="55" t="s">
        <v>40</v>
      </c>
      <c r="H6060" s="55" t="s">
        <v>223</v>
      </c>
      <c r="I6060" s="55" t="s">
        <v>42</v>
      </c>
      <c r="J6060" s="60">
        <v>43.95</v>
      </c>
      <c r="K6060" s="60">
        <f t="shared" si="173"/>
        <v>131.85000000000002</v>
      </c>
      <c r="L6060" s="60">
        <v>0</v>
      </c>
      <c r="M6060" s="55"/>
      <c r="N6060" s="60">
        <f t="shared" si="172"/>
        <v>131.85000000000002</v>
      </c>
      <c r="O6060" s="54"/>
      <c r="P6060" s="62">
        <v>1563814</v>
      </c>
      <c r="Q6060" s="75"/>
      <c r="R6060" t="str">
        <f t="shared" si="176"/>
        <v>Abr/26</v>
      </c>
      <c r="S6060" s="75"/>
      <c r="T6060" s="75"/>
      <c r="U6060" s="75"/>
      <c r="V6060" s="75"/>
      <c r="W6060" s="75"/>
      <c r="X6060" s="75"/>
      <c r="Y6060" s="75"/>
      <c r="Z6060" s="75"/>
      <c r="AA6060" s="75"/>
      <c r="AB6060" s="75"/>
      <c r="AC6060" s="75"/>
      <c r="AD6060" s="75"/>
      <c r="AE6060" s="75"/>
      <c r="AF6060" s="75"/>
      <c r="AG6060" s="75"/>
    </row>
    <row r="6061" spans="1:33" ht="15.75" customHeight="1">
      <c r="A6061" s="75"/>
      <c r="B6061" s="54">
        <v>46126</v>
      </c>
      <c r="C6061" s="55" t="s">
        <v>187</v>
      </c>
      <c r="D6061" s="55">
        <v>2026</v>
      </c>
      <c r="E6061" s="55">
        <v>5</v>
      </c>
      <c r="F6061" s="55" t="s">
        <v>760</v>
      </c>
      <c r="G6061" s="55" t="s">
        <v>46</v>
      </c>
      <c r="H6061" s="55" t="s">
        <v>223</v>
      </c>
      <c r="I6061" s="55" t="s">
        <v>42</v>
      </c>
      <c r="J6061" s="60">
        <v>19</v>
      </c>
      <c r="K6061" s="60">
        <f t="shared" si="173"/>
        <v>95</v>
      </c>
      <c r="L6061" s="60">
        <v>0</v>
      </c>
      <c r="M6061" s="55"/>
      <c r="N6061" s="60">
        <f t="shared" si="172"/>
        <v>95</v>
      </c>
      <c r="O6061" s="54"/>
      <c r="P6061" s="62">
        <v>1563814</v>
      </c>
      <c r="Q6061" s="75"/>
      <c r="R6061" t="str">
        <f t="shared" si="176"/>
        <v>Abr/26</v>
      </c>
      <c r="S6061" s="75"/>
      <c r="T6061" s="75"/>
      <c r="U6061" s="75"/>
      <c r="V6061" s="75"/>
      <c r="W6061" s="75"/>
      <c r="X6061" s="75"/>
      <c r="Y6061" s="75"/>
      <c r="Z6061" s="75"/>
      <c r="AA6061" s="75"/>
      <c r="AB6061" s="75"/>
      <c r="AC6061" s="75"/>
      <c r="AD6061" s="75"/>
      <c r="AE6061" s="75"/>
      <c r="AF6061" s="75"/>
      <c r="AG6061" s="75"/>
    </row>
    <row r="6062" spans="1:33" ht="15.75" customHeight="1">
      <c r="A6062" s="75"/>
      <c r="B6062" s="54">
        <v>46126</v>
      </c>
      <c r="C6062" s="55" t="s">
        <v>187</v>
      </c>
      <c r="D6062" s="55">
        <v>2026</v>
      </c>
      <c r="E6062" s="55">
        <v>5</v>
      </c>
      <c r="F6062" s="55" t="s">
        <v>172</v>
      </c>
      <c r="G6062" s="55" t="s">
        <v>46</v>
      </c>
      <c r="H6062" s="55" t="s">
        <v>223</v>
      </c>
      <c r="I6062" s="55" t="s">
        <v>42</v>
      </c>
      <c r="J6062" s="60">
        <v>19</v>
      </c>
      <c r="K6062" s="60">
        <f t="shared" si="173"/>
        <v>95</v>
      </c>
      <c r="L6062" s="60">
        <v>0</v>
      </c>
      <c r="M6062" s="55"/>
      <c r="N6062" s="60">
        <f t="shared" si="172"/>
        <v>95</v>
      </c>
      <c r="O6062" s="54"/>
      <c r="P6062" s="62">
        <v>1563814</v>
      </c>
      <c r="Q6062" s="75"/>
      <c r="R6062" t="str">
        <f t="shared" si="176"/>
        <v>Abr/26</v>
      </c>
      <c r="S6062" s="75"/>
      <c r="T6062" s="75"/>
      <c r="U6062" s="75"/>
      <c r="V6062" s="75"/>
      <c r="W6062" s="75"/>
      <c r="X6062" s="75"/>
      <c r="Y6062" s="75"/>
      <c r="Z6062" s="75"/>
      <c r="AA6062" s="75"/>
      <c r="AB6062" s="75"/>
      <c r="AC6062" s="75"/>
      <c r="AD6062" s="75"/>
      <c r="AE6062" s="75"/>
      <c r="AF6062" s="75"/>
      <c r="AG6062" s="75"/>
    </row>
    <row r="6063" spans="1:33" ht="15.75" customHeight="1">
      <c r="A6063" s="75"/>
      <c r="B6063" s="54">
        <v>46126</v>
      </c>
      <c r="C6063" s="55" t="s">
        <v>187</v>
      </c>
      <c r="D6063" s="55">
        <v>2026</v>
      </c>
      <c r="E6063" s="55">
        <v>1</v>
      </c>
      <c r="F6063" s="55" t="s">
        <v>531</v>
      </c>
      <c r="G6063" s="55" t="s">
        <v>46</v>
      </c>
      <c r="H6063" s="55" t="s">
        <v>369</v>
      </c>
      <c r="I6063" s="55" t="s">
        <v>42</v>
      </c>
      <c r="J6063" s="60">
        <v>180</v>
      </c>
      <c r="K6063" s="60">
        <f t="shared" si="173"/>
        <v>180</v>
      </c>
      <c r="L6063" s="60">
        <v>0</v>
      </c>
      <c r="M6063" s="55"/>
      <c r="N6063" s="60">
        <f t="shared" si="172"/>
        <v>180</v>
      </c>
      <c r="O6063" s="54"/>
      <c r="P6063" s="62">
        <v>0</v>
      </c>
      <c r="Q6063" s="75"/>
      <c r="R6063" t="str">
        <f t="shared" si="176"/>
        <v>Abr/26</v>
      </c>
      <c r="S6063" s="75"/>
      <c r="T6063" s="75"/>
      <c r="U6063" s="75"/>
      <c r="V6063" s="75"/>
      <c r="W6063" s="75"/>
      <c r="X6063" s="75"/>
      <c r="Y6063" s="75"/>
      <c r="Z6063" s="75"/>
      <c r="AA6063" s="75"/>
      <c r="AB6063" s="75"/>
      <c r="AC6063" s="75"/>
      <c r="AD6063" s="75"/>
      <c r="AE6063" s="75"/>
      <c r="AF6063" s="75"/>
      <c r="AG6063" s="75"/>
    </row>
    <row r="6064" spans="1:33" ht="15.75" customHeight="1">
      <c r="A6064" s="75"/>
      <c r="B6064" s="54">
        <v>46126</v>
      </c>
      <c r="C6064" s="55" t="s">
        <v>187</v>
      </c>
      <c r="D6064" s="55">
        <v>2026</v>
      </c>
      <c r="E6064" s="55">
        <v>1</v>
      </c>
      <c r="F6064" s="55" t="s">
        <v>1480</v>
      </c>
      <c r="G6064" s="55" t="s">
        <v>108</v>
      </c>
      <c r="H6064" s="55" t="s">
        <v>1198</v>
      </c>
      <c r="I6064" s="55" t="s">
        <v>42</v>
      </c>
      <c r="J6064" s="60">
        <v>600</v>
      </c>
      <c r="K6064" s="60">
        <f t="shared" si="173"/>
        <v>600</v>
      </c>
      <c r="L6064" s="60">
        <v>0</v>
      </c>
      <c r="M6064" s="55"/>
      <c r="N6064" s="60">
        <f t="shared" si="172"/>
        <v>600</v>
      </c>
      <c r="O6064" s="54"/>
      <c r="P6064" s="62">
        <v>1770</v>
      </c>
      <c r="Q6064" s="75"/>
      <c r="R6064" t="str">
        <f t="shared" si="176"/>
        <v>Abr/26</v>
      </c>
      <c r="S6064" s="75"/>
      <c r="T6064" s="75"/>
      <c r="U6064" s="75"/>
      <c r="V6064" s="75"/>
      <c r="W6064" s="75"/>
      <c r="X6064" s="75"/>
      <c r="Y6064" s="75"/>
      <c r="Z6064" s="75"/>
      <c r="AA6064" s="75"/>
      <c r="AB6064" s="75"/>
      <c r="AC6064" s="75"/>
      <c r="AD6064" s="75"/>
      <c r="AE6064" s="75"/>
      <c r="AF6064" s="75"/>
      <c r="AG6064" s="75"/>
    </row>
    <row r="6065" spans="1:33" ht="15.75" customHeight="1">
      <c r="A6065" s="75"/>
      <c r="B6065" s="54">
        <v>46127</v>
      </c>
      <c r="C6065" s="55" t="s">
        <v>187</v>
      </c>
      <c r="D6065" s="55">
        <v>2026</v>
      </c>
      <c r="E6065" s="55">
        <v>24</v>
      </c>
      <c r="F6065" s="55" t="s">
        <v>1452</v>
      </c>
      <c r="G6065" s="55" t="s">
        <v>77</v>
      </c>
      <c r="H6065" s="55" t="s">
        <v>1419</v>
      </c>
      <c r="I6065" s="55" t="s">
        <v>42</v>
      </c>
      <c r="J6065" s="60">
        <v>6.31</v>
      </c>
      <c r="K6065" s="60">
        <f t="shared" si="173"/>
        <v>151.44</v>
      </c>
      <c r="L6065" s="60">
        <v>0</v>
      </c>
      <c r="M6065" s="55"/>
      <c r="N6065" s="60">
        <f t="shared" si="172"/>
        <v>151.44</v>
      </c>
      <c r="O6065" s="54"/>
      <c r="P6065" s="62">
        <v>611529</v>
      </c>
      <c r="Q6065" s="75"/>
      <c r="R6065" t="str">
        <f t="shared" si="176"/>
        <v>Abr/26</v>
      </c>
      <c r="S6065" s="75"/>
      <c r="T6065" s="75"/>
      <c r="U6065" s="75"/>
      <c r="V6065" s="75"/>
      <c r="W6065" s="75"/>
      <c r="X6065" s="75"/>
      <c r="Y6065" s="75"/>
      <c r="Z6065" s="75"/>
      <c r="AA6065" s="75"/>
      <c r="AB6065" s="75"/>
      <c r="AC6065" s="75"/>
      <c r="AD6065" s="75"/>
      <c r="AE6065" s="75"/>
      <c r="AF6065" s="75"/>
      <c r="AG6065" s="75"/>
    </row>
    <row r="6066" spans="1:33" ht="15.75" customHeight="1">
      <c r="A6066" s="75"/>
      <c r="B6066" s="54">
        <v>46127</v>
      </c>
      <c r="C6066" s="55" t="s">
        <v>187</v>
      </c>
      <c r="D6066" s="55">
        <v>2026</v>
      </c>
      <c r="E6066" s="55">
        <v>8</v>
      </c>
      <c r="F6066" s="55" t="s">
        <v>67</v>
      </c>
      <c r="G6066" s="55" t="s">
        <v>46</v>
      </c>
      <c r="H6066" s="55" t="s">
        <v>790</v>
      </c>
      <c r="I6066" s="55" t="s">
        <v>42</v>
      </c>
      <c r="J6066" s="60">
        <v>25</v>
      </c>
      <c r="K6066" s="60">
        <f t="shared" si="173"/>
        <v>200</v>
      </c>
      <c r="L6066" s="60">
        <v>0</v>
      </c>
      <c r="M6066" s="55"/>
      <c r="N6066" s="60">
        <f t="shared" si="172"/>
        <v>200</v>
      </c>
      <c r="O6066" s="54"/>
      <c r="P6066" s="62">
        <v>1624116</v>
      </c>
      <c r="Q6066" s="75"/>
      <c r="R6066" t="str">
        <f t="shared" si="176"/>
        <v>Abr/26</v>
      </c>
      <c r="S6066" s="75"/>
      <c r="T6066" s="75"/>
      <c r="U6066" s="75"/>
      <c r="V6066" s="75"/>
      <c r="W6066" s="75"/>
      <c r="X6066" s="75"/>
      <c r="Y6066" s="75"/>
      <c r="Z6066" s="75"/>
      <c r="AA6066" s="75"/>
      <c r="AB6066" s="75"/>
      <c r="AC6066" s="75"/>
      <c r="AD6066" s="75"/>
      <c r="AE6066" s="75"/>
      <c r="AF6066" s="75"/>
      <c r="AG6066" s="75"/>
    </row>
    <row r="6067" spans="1:33" ht="15.75" customHeight="1">
      <c r="A6067" s="75"/>
      <c r="B6067" s="54">
        <v>46127</v>
      </c>
      <c r="C6067" s="55" t="s">
        <v>187</v>
      </c>
      <c r="D6067" s="55">
        <v>2026</v>
      </c>
      <c r="E6067" s="55">
        <v>2</v>
      </c>
      <c r="F6067" s="55" t="s">
        <v>66</v>
      </c>
      <c r="G6067" s="55" t="s">
        <v>46</v>
      </c>
      <c r="H6067" s="55" t="s">
        <v>65</v>
      </c>
      <c r="I6067" s="55" t="s">
        <v>42</v>
      </c>
      <c r="J6067" s="60">
        <v>28</v>
      </c>
      <c r="K6067" s="60">
        <f t="shared" si="173"/>
        <v>56</v>
      </c>
      <c r="L6067" s="60">
        <v>0</v>
      </c>
      <c r="M6067" s="55"/>
      <c r="N6067" s="60">
        <f t="shared" si="172"/>
        <v>56</v>
      </c>
      <c r="O6067" s="54"/>
      <c r="P6067" s="62">
        <v>31184</v>
      </c>
      <c r="Q6067" s="75"/>
      <c r="R6067" t="str">
        <f t="shared" si="176"/>
        <v>Abr/26</v>
      </c>
      <c r="S6067" s="75"/>
      <c r="T6067" s="75"/>
      <c r="U6067" s="75"/>
      <c r="V6067" s="75"/>
      <c r="W6067" s="75"/>
      <c r="X6067" s="75"/>
      <c r="Y6067" s="75"/>
      <c r="Z6067" s="75"/>
      <c r="AA6067" s="75"/>
      <c r="AB6067" s="75"/>
      <c r="AC6067" s="75"/>
      <c r="AD6067" s="75"/>
      <c r="AE6067" s="75"/>
      <c r="AF6067" s="75"/>
      <c r="AG6067" s="75"/>
    </row>
    <row r="6068" spans="1:33" ht="15.75" customHeight="1">
      <c r="A6068" s="75"/>
      <c r="B6068" s="54">
        <v>46127</v>
      </c>
      <c r="C6068" s="55" t="s">
        <v>187</v>
      </c>
      <c r="D6068" s="55">
        <v>2026</v>
      </c>
      <c r="E6068" s="55">
        <v>2</v>
      </c>
      <c r="F6068" s="55" t="s">
        <v>1201</v>
      </c>
      <c r="G6068" s="55" t="s">
        <v>46</v>
      </c>
      <c r="H6068" s="55" t="s">
        <v>65</v>
      </c>
      <c r="I6068" s="55" t="s">
        <v>42</v>
      </c>
      <c r="J6068" s="60">
        <v>30</v>
      </c>
      <c r="K6068" s="60">
        <f t="shared" si="173"/>
        <v>60</v>
      </c>
      <c r="L6068" s="60">
        <v>0</v>
      </c>
      <c r="M6068" s="55"/>
      <c r="N6068" s="60">
        <f t="shared" si="172"/>
        <v>60</v>
      </c>
      <c r="O6068" s="54"/>
      <c r="P6068" s="62">
        <v>31184</v>
      </c>
      <c r="Q6068" s="75"/>
      <c r="R6068" t="str">
        <f t="shared" si="176"/>
        <v>Abr/26</v>
      </c>
      <c r="S6068" s="75"/>
      <c r="T6068" s="75"/>
      <c r="U6068" s="75"/>
      <c r="V6068" s="75"/>
      <c r="W6068" s="75"/>
      <c r="X6068" s="75"/>
      <c r="Y6068" s="75"/>
      <c r="Z6068" s="75"/>
      <c r="AA6068" s="75"/>
      <c r="AB6068" s="75"/>
      <c r="AC6068" s="75"/>
      <c r="AD6068" s="75"/>
      <c r="AE6068" s="75"/>
      <c r="AF6068" s="75"/>
      <c r="AG6068" s="75"/>
    </row>
    <row r="6069" spans="1:33" ht="15.75" customHeight="1">
      <c r="A6069" s="75"/>
      <c r="B6069" s="54">
        <v>46127</v>
      </c>
      <c r="C6069" s="55" t="s">
        <v>187</v>
      </c>
      <c r="D6069" s="55">
        <v>2026</v>
      </c>
      <c r="E6069" s="55">
        <v>1</v>
      </c>
      <c r="F6069" s="55" t="s">
        <v>445</v>
      </c>
      <c r="G6069" s="55" t="s">
        <v>53</v>
      </c>
      <c r="H6069" s="55" t="s">
        <v>1481</v>
      </c>
      <c r="I6069" s="55" t="s">
        <v>42</v>
      </c>
      <c r="J6069" s="60">
        <v>464</v>
      </c>
      <c r="K6069" s="60">
        <f t="shared" si="173"/>
        <v>464</v>
      </c>
      <c r="L6069" s="60">
        <v>0</v>
      </c>
      <c r="M6069" s="55"/>
      <c r="N6069" s="60">
        <f t="shared" si="172"/>
        <v>464</v>
      </c>
      <c r="O6069" s="54"/>
      <c r="P6069" s="62">
        <v>724</v>
      </c>
      <c r="Q6069" s="75"/>
      <c r="R6069" t="str">
        <f t="shared" si="176"/>
        <v>Abr/26</v>
      </c>
      <c r="S6069" s="75"/>
      <c r="T6069" s="75"/>
      <c r="U6069" s="75"/>
      <c r="V6069" s="75"/>
      <c r="W6069" s="75"/>
      <c r="X6069" s="75"/>
      <c r="Y6069" s="75"/>
      <c r="Z6069" s="75"/>
      <c r="AA6069" s="75"/>
      <c r="AB6069" s="75"/>
      <c r="AC6069" s="75"/>
      <c r="AD6069" s="75"/>
      <c r="AE6069" s="75"/>
      <c r="AF6069" s="75"/>
      <c r="AG6069" s="75"/>
    </row>
    <row r="6070" spans="1:33" ht="15.75" customHeight="1">
      <c r="A6070" s="75"/>
      <c r="B6070" s="54">
        <v>46128</v>
      </c>
      <c r="C6070" s="55" t="s">
        <v>187</v>
      </c>
      <c r="D6070" s="55">
        <v>2026</v>
      </c>
      <c r="E6070" s="55">
        <v>1</v>
      </c>
      <c r="F6070" s="55" t="s">
        <v>1340</v>
      </c>
      <c r="G6070" s="55" t="s">
        <v>46</v>
      </c>
      <c r="H6070" s="55" t="s">
        <v>1337</v>
      </c>
      <c r="I6070" s="55" t="s">
        <v>42</v>
      </c>
      <c r="J6070" s="60">
        <v>100</v>
      </c>
      <c r="K6070" s="60">
        <f t="shared" si="173"/>
        <v>100</v>
      </c>
      <c r="L6070" s="60">
        <v>0</v>
      </c>
      <c r="M6070" s="55"/>
      <c r="N6070" s="60">
        <f t="shared" si="172"/>
        <v>100</v>
      </c>
      <c r="O6070" s="54"/>
      <c r="P6070" s="62">
        <v>32177</v>
      </c>
      <c r="Q6070" s="75"/>
      <c r="R6070" t="str">
        <f t="shared" si="176"/>
        <v>Abr/26</v>
      </c>
      <c r="S6070" s="75"/>
      <c r="T6070" s="75"/>
      <c r="U6070" s="75"/>
      <c r="V6070" s="75"/>
      <c r="W6070" s="75"/>
      <c r="X6070" s="75"/>
      <c r="Y6070" s="75"/>
      <c r="Z6070" s="75"/>
      <c r="AA6070" s="75"/>
      <c r="AB6070" s="75"/>
      <c r="AC6070" s="75"/>
      <c r="AD6070" s="75"/>
      <c r="AE6070" s="75"/>
      <c r="AF6070" s="75"/>
      <c r="AG6070" s="75"/>
    </row>
    <row r="6071" spans="1:33" ht="15.75" customHeight="1">
      <c r="A6071" s="75"/>
      <c r="B6071" s="54">
        <v>46128</v>
      </c>
      <c r="C6071" s="55" t="s">
        <v>187</v>
      </c>
      <c r="D6071" s="55">
        <v>2026</v>
      </c>
      <c r="E6071" s="55">
        <v>1</v>
      </c>
      <c r="F6071" s="55" t="s">
        <v>1172</v>
      </c>
      <c r="G6071" s="55" t="s">
        <v>46</v>
      </c>
      <c r="H6071" s="55" t="s">
        <v>1337</v>
      </c>
      <c r="I6071" s="55" t="s">
        <v>42</v>
      </c>
      <c r="J6071" s="60">
        <v>262</v>
      </c>
      <c r="K6071" s="60">
        <f t="shared" si="173"/>
        <v>262</v>
      </c>
      <c r="L6071" s="60">
        <v>0</v>
      </c>
      <c r="M6071" s="55"/>
      <c r="N6071" s="60">
        <f t="shared" si="172"/>
        <v>262</v>
      </c>
      <c r="O6071" s="54"/>
      <c r="P6071" s="62">
        <v>32177</v>
      </c>
      <c r="Q6071" s="75"/>
      <c r="R6071" t="str">
        <f t="shared" si="176"/>
        <v>Abr/26</v>
      </c>
      <c r="S6071" s="75"/>
      <c r="T6071" s="75"/>
      <c r="U6071" s="75"/>
      <c r="V6071" s="75"/>
      <c r="W6071" s="75"/>
      <c r="X6071" s="75"/>
      <c r="Y6071" s="75"/>
      <c r="Z6071" s="75"/>
      <c r="AA6071" s="75"/>
      <c r="AB6071" s="75"/>
      <c r="AC6071" s="75"/>
      <c r="AD6071" s="75"/>
      <c r="AE6071" s="75"/>
      <c r="AF6071" s="75"/>
      <c r="AG6071" s="75"/>
    </row>
    <row r="6072" spans="1:33" ht="15.75" customHeight="1">
      <c r="A6072" s="75"/>
      <c r="B6072" s="54">
        <v>46128</v>
      </c>
      <c r="C6072" s="55" t="s">
        <v>187</v>
      </c>
      <c r="D6072" s="55">
        <v>2026</v>
      </c>
      <c r="E6072" s="55">
        <v>2</v>
      </c>
      <c r="F6072" s="55" t="s">
        <v>1035</v>
      </c>
      <c r="G6072" s="55" t="s">
        <v>46</v>
      </c>
      <c r="H6072" s="55" t="s">
        <v>1337</v>
      </c>
      <c r="I6072" s="55" t="s">
        <v>42</v>
      </c>
      <c r="J6072" s="60">
        <v>4.8</v>
      </c>
      <c r="K6072" s="60">
        <f t="shared" si="173"/>
        <v>9.6</v>
      </c>
      <c r="L6072" s="60">
        <v>0</v>
      </c>
      <c r="M6072" s="55"/>
      <c r="N6072" s="60">
        <f t="shared" si="172"/>
        <v>9.6</v>
      </c>
      <c r="O6072" s="54"/>
      <c r="P6072" s="62">
        <v>32177</v>
      </c>
      <c r="Q6072" s="75"/>
      <c r="R6072" t="str">
        <f t="shared" si="176"/>
        <v>Abr/26</v>
      </c>
      <c r="S6072" s="75"/>
      <c r="T6072" s="75"/>
      <c r="U6072" s="75"/>
      <c r="V6072" s="75"/>
      <c r="W6072" s="75"/>
      <c r="X6072" s="75"/>
      <c r="Y6072" s="75"/>
      <c r="Z6072" s="75"/>
      <c r="AA6072" s="75"/>
      <c r="AB6072" s="75"/>
      <c r="AC6072" s="75"/>
      <c r="AD6072" s="75"/>
      <c r="AE6072" s="75"/>
      <c r="AF6072" s="75"/>
      <c r="AG6072" s="75"/>
    </row>
    <row r="6073" spans="1:33" ht="15.75" customHeight="1">
      <c r="A6073" s="75"/>
      <c r="B6073" s="54">
        <v>46128</v>
      </c>
      <c r="C6073" s="55" t="s">
        <v>187</v>
      </c>
      <c r="D6073" s="55">
        <v>2026</v>
      </c>
      <c r="E6073" s="55">
        <v>6</v>
      </c>
      <c r="F6073" s="55" t="s">
        <v>836</v>
      </c>
      <c r="G6073" s="55" t="s">
        <v>46</v>
      </c>
      <c r="H6073" s="55" t="s">
        <v>1337</v>
      </c>
      <c r="I6073" s="55" t="s">
        <v>42</v>
      </c>
      <c r="J6073" s="60">
        <v>0.8</v>
      </c>
      <c r="K6073" s="60">
        <f t="shared" si="173"/>
        <v>4.8000000000000007</v>
      </c>
      <c r="L6073" s="60">
        <v>0</v>
      </c>
      <c r="M6073" s="55"/>
      <c r="N6073" s="60">
        <f t="shared" si="172"/>
        <v>4.8000000000000007</v>
      </c>
      <c r="O6073" s="54"/>
      <c r="P6073" s="62">
        <v>32177</v>
      </c>
      <c r="Q6073" s="75"/>
      <c r="R6073" t="str">
        <f t="shared" si="176"/>
        <v>Abr/26</v>
      </c>
      <c r="S6073" s="75"/>
      <c r="T6073" s="75"/>
      <c r="U6073" s="75"/>
      <c r="V6073" s="75"/>
      <c r="W6073" s="75"/>
      <c r="X6073" s="75"/>
      <c r="Y6073" s="75"/>
      <c r="Z6073" s="75"/>
      <c r="AA6073" s="75"/>
      <c r="AB6073" s="75"/>
      <c r="AC6073" s="75"/>
      <c r="AD6073" s="75"/>
      <c r="AE6073" s="75"/>
      <c r="AF6073" s="75"/>
      <c r="AG6073" s="75"/>
    </row>
    <row r="6074" spans="1:33" ht="15.75" customHeight="1">
      <c r="A6074" s="75"/>
      <c r="B6074" s="54">
        <v>46128</v>
      </c>
      <c r="C6074" s="55" t="s">
        <v>187</v>
      </c>
      <c r="D6074" s="55">
        <v>2026</v>
      </c>
      <c r="E6074" s="55">
        <v>3</v>
      </c>
      <c r="F6074" s="55" t="s">
        <v>1473</v>
      </c>
      <c r="G6074" s="55" t="s">
        <v>46</v>
      </c>
      <c r="H6074" s="55" t="s">
        <v>1337</v>
      </c>
      <c r="I6074" s="55" t="s">
        <v>42</v>
      </c>
      <c r="J6074" s="60">
        <v>4</v>
      </c>
      <c r="K6074" s="60">
        <f t="shared" si="173"/>
        <v>12</v>
      </c>
      <c r="L6074" s="60">
        <v>0</v>
      </c>
      <c r="M6074" s="55"/>
      <c r="N6074" s="60">
        <f t="shared" si="172"/>
        <v>12</v>
      </c>
      <c r="O6074" s="54"/>
      <c r="P6074" s="62">
        <v>32177</v>
      </c>
      <c r="Q6074" s="75"/>
      <c r="R6074" t="str">
        <f t="shared" si="176"/>
        <v>Abr/26</v>
      </c>
      <c r="S6074" s="75"/>
      <c r="T6074" s="75"/>
      <c r="U6074" s="75"/>
      <c r="V6074" s="75"/>
      <c r="W6074" s="75"/>
      <c r="X6074" s="75"/>
      <c r="Y6074" s="75"/>
      <c r="Z6074" s="75"/>
      <c r="AA6074" s="75"/>
      <c r="AB6074" s="75"/>
      <c r="AC6074" s="75"/>
      <c r="AD6074" s="75"/>
      <c r="AE6074" s="75"/>
      <c r="AF6074" s="75"/>
      <c r="AG6074" s="75"/>
    </row>
    <row r="6075" spans="1:33" ht="15.75" customHeight="1">
      <c r="A6075" s="75"/>
      <c r="B6075" s="54">
        <v>46128</v>
      </c>
      <c r="C6075" s="55" t="s">
        <v>187</v>
      </c>
      <c r="D6075" s="55">
        <v>2026</v>
      </c>
      <c r="E6075" s="55">
        <v>1</v>
      </c>
      <c r="F6075" s="55" t="s">
        <v>1267</v>
      </c>
      <c r="G6075" s="55" t="s">
        <v>46</v>
      </c>
      <c r="H6075" s="55" t="s">
        <v>1337</v>
      </c>
      <c r="I6075" s="55" t="s">
        <v>42</v>
      </c>
      <c r="J6075" s="60">
        <v>6</v>
      </c>
      <c r="K6075" s="60">
        <f t="shared" si="173"/>
        <v>6</v>
      </c>
      <c r="L6075" s="60">
        <v>0</v>
      </c>
      <c r="M6075" s="55"/>
      <c r="N6075" s="60">
        <f t="shared" si="172"/>
        <v>6</v>
      </c>
      <c r="O6075" s="54"/>
      <c r="P6075" s="62">
        <v>32177</v>
      </c>
      <c r="Q6075" s="75"/>
      <c r="R6075" t="str">
        <f t="shared" si="176"/>
        <v>Abr/26</v>
      </c>
      <c r="S6075" s="75"/>
      <c r="T6075" s="75"/>
      <c r="U6075" s="75"/>
      <c r="V6075" s="75"/>
      <c r="W6075" s="75"/>
      <c r="X6075" s="75"/>
      <c r="Y6075" s="75"/>
      <c r="Z6075" s="75"/>
      <c r="AA6075" s="75"/>
      <c r="AB6075" s="75"/>
      <c r="AC6075" s="75"/>
      <c r="AD6075" s="75"/>
      <c r="AE6075" s="75"/>
      <c r="AF6075" s="75"/>
      <c r="AG6075" s="75"/>
    </row>
    <row r="6076" spans="1:33" ht="15.75" customHeight="1">
      <c r="A6076" s="75"/>
      <c r="B6076" s="54">
        <v>46128</v>
      </c>
      <c r="C6076" s="55" t="s">
        <v>187</v>
      </c>
      <c r="D6076" s="55">
        <v>2026</v>
      </c>
      <c r="E6076" s="55">
        <v>1</v>
      </c>
      <c r="F6076" s="55" t="s">
        <v>486</v>
      </c>
      <c r="G6076" s="55" t="s">
        <v>46</v>
      </c>
      <c r="H6076" s="55" t="s">
        <v>1337</v>
      </c>
      <c r="I6076" s="55" t="s">
        <v>42</v>
      </c>
      <c r="J6076" s="60">
        <v>7</v>
      </c>
      <c r="K6076" s="60">
        <f t="shared" si="173"/>
        <v>7</v>
      </c>
      <c r="L6076" s="60">
        <v>0</v>
      </c>
      <c r="M6076" s="55"/>
      <c r="N6076" s="60">
        <f t="shared" si="172"/>
        <v>7</v>
      </c>
      <c r="O6076" s="54"/>
      <c r="P6076" s="62">
        <v>32177</v>
      </c>
      <c r="Q6076" s="75"/>
      <c r="R6076" t="str">
        <f t="shared" si="176"/>
        <v>Abr/26</v>
      </c>
      <c r="S6076" s="75"/>
      <c r="T6076" s="75"/>
      <c r="U6076" s="75"/>
      <c r="V6076" s="75"/>
      <c r="W6076" s="75"/>
      <c r="X6076" s="75"/>
      <c r="Y6076" s="75"/>
      <c r="Z6076" s="75"/>
      <c r="AA6076" s="75"/>
      <c r="AB6076" s="75"/>
      <c r="AC6076" s="75"/>
      <c r="AD6076" s="75"/>
      <c r="AE6076" s="75"/>
      <c r="AF6076" s="75"/>
      <c r="AG6076" s="75"/>
    </row>
    <row r="6077" spans="1:33" ht="15.75" customHeight="1">
      <c r="A6077" s="75"/>
      <c r="B6077" s="54">
        <v>46128</v>
      </c>
      <c r="C6077" s="55" t="s">
        <v>187</v>
      </c>
      <c r="D6077" s="55">
        <v>2026</v>
      </c>
      <c r="E6077" s="55">
        <v>6</v>
      </c>
      <c r="F6077" s="55" t="s">
        <v>64</v>
      </c>
      <c r="G6077" s="55" t="s">
        <v>46</v>
      </c>
      <c r="H6077" s="55" t="s">
        <v>65</v>
      </c>
      <c r="I6077" s="55" t="s">
        <v>42</v>
      </c>
      <c r="J6077" s="60">
        <v>33</v>
      </c>
      <c r="K6077" s="60">
        <f t="shared" si="173"/>
        <v>198</v>
      </c>
      <c r="L6077" s="60">
        <v>0</v>
      </c>
      <c r="M6077" s="55"/>
      <c r="N6077" s="60">
        <f t="shared" si="172"/>
        <v>198</v>
      </c>
      <c r="O6077" s="54"/>
      <c r="P6077" s="62">
        <v>31198</v>
      </c>
      <c r="Q6077" s="75"/>
      <c r="R6077" t="str">
        <f t="shared" si="176"/>
        <v>Abr/26</v>
      </c>
      <c r="S6077" s="75"/>
      <c r="T6077" s="75"/>
      <c r="U6077" s="75"/>
      <c r="V6077" s="75"/>
      <c r="W6077" s="75"/>
      <c r="X6077" s="75"/>
      <c r="Y6077" s="75"/>
      <c r="Z6077" s="75"/>
      <c r="AA6077" s="75"/>
      <c r="AB6077" s="75"/>
      <c r="AC6077" s="75"/>
      <c r="AD6077" s="75"/>
      <c r="AE6077" s="75"/>
      <c r="AF6077" s="75"/>
      <c r="AG6077" s="75"/>
    </row>
    <row r="6078" spans="1:33" ht="15.75" customHeight="1">
      <c r="A6078" s="75"/>
      <c r="B6078" s="54">
        <v>46128</v>
      </c>
      <c r="C6078" s="55" t="s">
        <v>187</v>
      </c>
      <c r="D6078" s="55">
        <v>2026</v>
      </c>
      <c r="E6078" s="55">
        <v>2</v>
      </c>
      <c r="F6078" s="55" t="s">
        <v>66</v>
      </c>
      <c r="G6078" s="55" t="s">
        <v>46</v>
      </c>
      <c r="H6078" s="55" t="s">
        <v>65</v>
      </c>
      <c r="I6078" s="55" t="s">
        <v>42</v>
      </c>
      <c r="J6078" s="60">
        <v>28</v>
      </c>
      <c r="K6078" s="60">
        <f t="shared" si="173"/>
        <v>56</v>
      </c>
      <c r="L6078" s="60">
        <v>0</v>
      </c>
      <c r="M6078" s="55"/>
      <c r="N6078" s="60">
        <f t="shared" si="172"/>
        <v>56</v>
      </c>
      <c r="O6078" s="54"/>
      <c r="P6078" s="62">
        <v>31198</v>
      </c>
      <c r="Q6078" s="75"/>
      <c r="R6078" t="str">
        <f t="shared" si="176"/>
        <v>Abr/26</v>
      </c>
      <c r="S6078" s="75"/>
      <c r="T6078" s="75"/>
      <c r="U6078" s="75"/>
      <c r="V6078" s="75"/>
      <c r="W6078" s="75"/>
      <c r="X6078" s="75"/>
      <c r="Y6078" s="75"/>
      <c r="Z6078" s="75"/>
      <c r="AA6078" s="75"/>
      <c r="AB6078" s="75"/>
      <c r="AC6078" s="75"/>
      <c r="AD6078" s="75"/>
      <c r="AE6078" s="75"/>
      <c r="AF6078" s="75"/>
      <c r="AG6078" s="75"/>
    </row>
    <row r="6079" spans="1:33" ht="15.75" customHeight="1">
      <c r="A6079" s="75"/>
      <c r="B6079" s="54">
        <v>46128</v>
      </c>
      <c r="C6079" s="55" t="s">
        <v>187</v>
      </c>
      <c r="D6079" s="55">
        <v>2026</v>
      </c>
      <c r="E6079" s="55">
        <v>2</v>
      </c>
      <c r="F6079" s="55" t="s">
        <v>1201</v>
      </c>
      <c r="G6079" s="55" t="s">
        <v>46</v>
      </c>
      <c r="H6079" s="55" t="s">
        <v>65</v>
      </c>
      <c r="I6079" s="55" t="s">
        <v>42</v>
      </c>
      <c r="J6079" s="60">
        <v>30</v>
      </c>
      <c r="K6079" s="60">
        <f t="shared" si="173"/>
        <v>60</v>
      </c>
      <c r="L6079" s="60">
        <v>0</v>
      </c>
      <c r="M6079" s="55"/>
      <c r="N6079" s="60">
        <f t="shared" si="172"/>
        <v>60</v>
      </c>
      <c r="O6079" s="54"/>
      <c r="P6079" s="62">
        <v>31198</v>
      </c>
      <c r="Q6079" s="75"/>
      <c r="R6079" t="str">
        <f t="shared" si="176"/>
        <v>Abr/26</v>
      </c>
      <c r="S6079" s="75"/>
      <c r="T6079" s="75"/>
      <c r="U6079" s="75"/>
      <c r="V6079" s="75"/>
      <c r="W6079" s="75"/>
      <c r="X6079" s="75"/>
      <c r="Y6079" s="75"/>
      <c r="Z6079" s="75"/>
      <c r="AA6079" s="75"/>
      <c r="AB6079" s="75"/>
      <c r="AC6079" s="75"/>
      <c r="AD6079" s="75"/>
      <c r="AE6079" s="75"/>
      <c r="AF6079" s="75"/>
      <c r="AG6079" s="75"/>
    </row>
    <row r="6080" spans="1:33" ht="15.75" customHeight="1">
      <c r="A6080" s="75"/>
      <c r="B6080" s="54">
        <v>46128</v>
      </c>
      <c r="C6080" s="55" t="s">
        <v>187</v>
      </c>
      <c r="D6080" s="55">
        <v>2026</v>
      </c>
      <c r="E6080" s="55">
        <v>1</v>
      </c>
      <c r="F6080" s="55" t="s">
        <v>660</v>
      </c>
      <c r="G6080" s="55" t="s">
        <v>46</v>
      </c>
      <c r="H6080" s="55" t="s">
        <v>195</v>
      </c>
      <c r="I6080" s="55" t="s">
        <v>42</v>
      </c>
      <c r="J6080" s="60">
        <v>231.6</v>
      </c>
      <c r="K6080" s="60">
        <f t="shared" si="173"/>
        <v>231.6</v>
      </c>
      <c r="L6080" s="60">
        <v>0</v>
      </c>
      <c r="M6080" s="55"/>
      <c r="N6080" s="60">
        <f t="shared" si="172"/>
        <v>231.6</v>
      </c>
      <c r="O6080" s="54"/>
      <c r="P6080" s="62">
        <v>343369</v>
      </c>
      <c r="Q6080" s="75"/>
      <c r="R6080" t="str">
        <f t="shared" si="176"/>
        <v>Abr/26</v>
      </c>
      <c r="S6080" s="75"/>
      <c r="T6080" s="75"/>
      <c r="U6080" s="75"/>
      <c r="V6080" s="75"/>
      <c r="W6080" s="75"/>
      <c r="X6080" s="75"/>
      <c r="Y6080" s="75"/>
      <c r="Z6080" s="75"/>
      <c r="AA6080" s="75"/>
      <c r="AB6080" s="75"/>
      <c r="AC6080" s="75"/>
      <c r="AD6080" s="75"/>
      <c r="AE6080" s="75"/>
      <c r="AF6080" s="75"/>
      <c r="AG6080" s="75"/>
    </row>
    <row r="6081" spans="1:33" ht="15.75" customHeight="1">
      <c r="A6081" s="75"/>
      <c r="B6081" s="54">
        <v>46128</v>
      </c>
      <c r="C6081" s="55" t="s">
        <v>187</v>
      </c>
      <c r="D6081" s="55">
        <v>2026</v>
      </c>
      <c r="E6081" s="55">
        <v>1</v>
      </c>
      <c r="F6081" s="55" t="s">
        <v>869</v>
      </c>
      <c r="G6081" s="55" t="s">
        <v>46</v>
      </c>
      <c r="H6081" s="55" t="s">
        <v>195</v>
      </c>
      <c r="I6081" s="55" t="s">
        <v>42</v>
      </c>
      <c r="J6081" s="60">
        <v>135.24</v>
      </c>
      <c r="K6081" s="60">
        <f t="shared" si="173"/>
        <v>135.24</v>
      </c>
      <c r="L6081" s="60">
        <v>0</v>
      </c>
      <c r="M6081" s="55"/>
      <c r="N6081" s="60">
        <f t="shared" si="172"/>
        <v>135.24</v>
      </c>
      <c r="O6081" s="54"/>
      <c r="P6081" s="62">
        <v>343369</v>
      </c>
      <c r="Q6081" s="75"/>
      <c r="R6081" t="str">
        <f t="shared" si="176"/>
        <v>Abr/26</v>
      </c>
      <c r="S6081" s="75"/>
      <c r="T6081" s="75"/>
      <c r="U6081" s="75"/>
      <c r="V6081" s="75"/>
      <c r="W6081" s="75"/>
      <c r="X6081" s="75"/>
      <c r="Y6081" s="75"/>
      <c r="Z6081" s="75"/>
      <c r="AA6081" s="75"/>
      <c r="AB6081" s="75"/>
      <c r="AC6081" s="75"/>
      <c r="AD6081" s="75"/>
      <c r="AE6081" s="75"/>
      <c r="AF6081" s="75"/>
      <c r="AG6081" s="75"/>
    </row>
    <row r="6082" spans="1:33" ht="15.75" customHeight="1">
      <c r="A6082" s="75"/>
      <c r="B6082" s="54">
        <v>46128</v>
      </c>
      <c r="C6082" s="55" t="s">
        <v>187</v>
      </c>
      <c r="D6082" s="55">
        <v>2026</v>
      </c>
      <c r="E6082" s="55">
        <v>12.5</v>
      </c>
      <c r="F6082" s="55" t="s">
        <v>782</v>
      </c>
      <c r="G6082" s="55" t="s">
        <v>46</v>
      </c>
      <c r="H6082" s="55" t="s">
        <v>633</v>
      </c>
      <c r="I6082" s="55" t="s">
        <v>42</v>
      </c>
      <c r="J6082" s="60">
        <v>15.42</v>
      </c>
      <c r="K6082" s="60">
        <f t="shared" si="173"/>
        <v>192.75</v>
      </c>
      <c r="L6082" s="60">
        <v>0</v>
      </c>
      <c r="M6082" s="55"/>
      <c r="N6082" s="60">
        <f t="shared" si="172"/>
        <v>192.75</v>
      </c>
      <c r="O6082" s="54"/>
      <c r="P6082" s="62">
        <v>62369</v>
      </c>
      <c r="Q6082" s="75"/>
      <c r="R6082" t="str">
        <f t="shared" si="176"/>
        <v>Abr/26</v>
      </c>
      <c r="S6082" s="75"/>
      <c r="T6082" s="75"/>
      <c r="U6082" s="75"/>
      <c r="V6082" s="75"/>
      <c r="W6082" s="75"/>
      <c r="X6082" s="75"/>
      <c r="Y6082" s="75"/>
      <c r="Z6082" s="75"/>
      <c r="AA6082" s="75"/>
      <c r="AB6082" s="75"/>
      <c r="AC6082" s="75"/>
      <c r="AD6082" s="75"/>
      <c r="AE6082" s="75"/>
      <c r="AF6082" s="75"/>
      <c r="AG6082" s="75"/>
    </row>
    <row r="6083" spans="1:33" ht="15.75" customHeight="1">
      <c r="A6083" s="75"/>
      <c r="B6083" s="54">
        <v>46128</v>
      </c>
      <c r="C6083" s="55" t="s">
        <v>187</v>
      </c>
      <c r="D6083" s="55">
        <v>2026</v>
      </c>
      <c r="E6083" s="55">
        <v>6</v>
      </c>
      <c r="F6083" s="55" t="s">
        <v>634</v>
      </c>
      <c r="G6083" s="55" t="s">
        <v>46</v>
      </c>
      <c r="H6083" s="55" t="s">
        <v>633</v>
      </c>
      <c r="I6083" s="55" t="s">
        <v>42</v>
      </c>
      <c r="J6083" s="60">
        <v>51.78</v>
      </c>
      <c r="K6083" s="60">
        <f t="shared" si="173"/>
        <v>310.68</v>
      </c>
      <c r="L6083" s="60">
        <v>0</v>
      </c>
      <c r="M6083" s="55"/>
      <c r="N6083" s="60">
        <f t="shared" si="172"/>
        <v>310.68</v>
      </c>
      <c r="O6083" s="54"/>
      <c r="P6083" s="62">
        <v>62369</v>
      </c>
      <c r="Q6083" s="75"/>
      <c r="R6083" t="str">
        <f t="shared" ref="R6083:R6146" si="177">IF(B6083="","",PROPER(TEXT(B6083,"mmm/aa")))</f>
        <v>Abr/26</v>
      </c>
      <c r="S6083" s="75"/>
      <c r="T6083" s="75"/>
      <c r="U6083" s="75"/>
      <c r="V6083" s="75"/>
      <c r="W6083" s="75"/>
      <c r="X6083" s="75"/>
      <c r="Y6083" s="75"/>
      <c r="Z6083" s="75"/>
      <c r="AA6083" s="75"/>
      <c r="AB6083" s="75"/>
      <c r="AC6083" s="75"/>
      <c r="AD6083" s="75"/>
      <c r="AE6083" s="75"/>
      <c r="AF6083" s="75"/>
      <c r="AG6083" s="75"/>
    </row>
    <row r="6084" spans="1:33" ht="15.75" customHeight="1">
      <c r="A6084" s="75"/>
      <c r="B6084" s="54">
        <v>46128</v>
      </c>
      <c r="C6084" s="55" t="s">
        <v>187</v>
      </c>
      <c r="D6084" s="55">
        <v>2026</v>
      </c>
      <c r="E6084" s="55">
        <v>1</v>
      </c>
      <c r="F6084" s="55" t="s">
        <v>660</v>
      </c>
      <c r="G6084" s="55" t="s">
        <v>46</v>
      </c>
      <c r="H6084" s="55" t="s">
        <v>195</v>
      </c>
      <c r="I6084" s="55" t="s">
        <v>42</v>
      </c>
      <c r="J6084" s="60">
        <v>232</v>
      </c>
      <c r="K6084" s="60">
        <f t="shared" si="173"/>
        <v>232</v>
      </c>
      <c r="L6084" s="60">
        <v>0</v>
      </c>
      <c r="M6084" s="55"/>
      <c r="N6084" s="60">
        <f t="shared" si="172"/>
        <v>232</v>
      </c>
      <c r="O6084" s="54"/>
      <c r="P6084" s="62">
        <v>343369</v>
      </c>
      <c r="Q6084" s="75"/>
      <c r="R6084" t="str">
        <f t="shared" si="177"/>
        <v>Abr/26</v>
      </c>
      <c r="S6084" s="75"/>
      <c r="T6084" s="75"/>
      <c r="U6084" s="75"/>
      <c r="V6084" s="75"/>
      <c r="W6084" s="75"/>
      <c r="X6084" s="75"/>
      <c r="Y6084" s="75"/>
      <c r="Z6084" s="75"/>
      <c r="AA6084" s="75"/>
      <c r="AB6084" s="75"/>
      <c r="AC6084" s="75"/>
      <c r="AD6084" s="75"/>
      <c r="AE6084" s="75"/>
      <c r="AF6084" s="75"/>
      <c r="AG6084" s="75"/>
    </row>
    <row r="6085" spans="1:33" ht="15.75" customHeight="1">
      <c r="A6085" s="75"/>
      <c r="B6085" s="54">
        <v>46128</v>
      </c>
      <c r="C6085" s="55" t="s">
        <v>187</v>
      </c>
      <c r="D6085" s="55">
        <v>2026</v>
      </c>
      <c r="E6085" s="55">
        <v>1</v>
      </c>
      <c r="F6085" s="55" t="s">
        <v>1482</v>
      </c>
      <c r="G6085" s="55" t="s">
        <v>46</v>
      </c>
      <c r="H6085" s="55" t="s">
        <v>195</v>
      </c>
      <c r="I6085" s="55" t="s">
        <v>42</v>
      </c>
      <c r="J6085" s="60">
        <v>136</v>
      </c>
      <c r="K6085" s="60">
        <f t="shared" si="173"/>
        <v>136</v>
      </c>
      <c r="L6085" s="60">
        <v>0</v>
      </c>
      <c r="M6085" s="55"/>
      <c r="N6085" s="60">
        <f t="shared" si="172"/>
        <v>136</v>
      </c>
      <c r="O6085" s="54"/>
      <c r="P6085" s="62">
        <v>343369</v>
      </c>
      <c r="Q6085" s="75"/>
      <c r="R6085" t="str">
        <f t="shared" si="177"/>
        <v>Abr/26</v>
      </c>
      <c r="S6085" s="75"/>
      <c r="T6085" s="75"/>
      <c r="U6085" s="75"/>
      <c r="V6085" s="75"/>
      <c r="W6085" s="75"/>
      <c r="X6085" s="75"/>
      <c r="Y6085" s="75"/>
      <c r="Z6085" s="75"/>
      <c r="AA6085" s="75"/>
      <c r="AB6085" s="75"/>
      <c r="AC6085" s="75"/>
      <c r="AD6085" s="75"/>
      <c r="AE6085" s="75"/>
      <c r="AF6085" s="75"/>
      <c r="AG6085" s="75"/>
    </row>
    <row r="6086" spans="1:33" ht="15.75" customHeight="1">
      <c r="A6086" s="75"/>
      <c r="B6086" s="54">
        <v>46129</v>
      </c>
      <c r="C6086" s="55" t="s">
        <v>187</v>
      </c>
      <c r="D6086" s="55">
        <v>2026</v>
      </c>
      <c r="E6086" s="55">
        <v>13</v>
      </c>
      <c r="F6086" s="55" t="s">
        <v>81</v>
      </c>
      <c r="G6086" s="55" t="s">
        <v>77</v>
      </c>
      <c r="H6086" s="55" t="s">
        <v>78</v>
      </c>
      <c r="I6086" s="55" t="s">
        <v>42</v>
      </c>
      <c r="J6086" s="60">
        <v>525</v>
      </c>
      <c r="K6086" s="60">
        <f t="shared" si="173"/>
        <v>6825</v>
      </c>
      <c r="L6086" s="60">
        <v>0</v>
      </c>
      <c r="M6086" s="55"/>
      <c r="N6086" s="60">
        <f t="shared" si="172"/>
        <v>6825</v>
      </c>
      <c r="O6086" s="54"/>
      <c r="P6086" s="62">
        <v>3574</v>
      </c>
      <c r="Q6086" s="75"/>
      <c r="R6086" t="str">
        <f t="shared" si="177"/>
        <v>Abr/26</v>
      </c>
      <c r="S6086" s="75"/>
      <c r="T6086" s="75"/>
      <c r="U6086" s="75"/>
      <c r="V6086" s="75"/>
      <c r="W6086" s="75"/>
      <c r="X6086" s="75"/>
      <c r="Y6086" s="75"/>
      <c r="Z6086" s="75"/>
      <c r="AA6086" s="75"/>
      <c r="AB6086" s="75"/>
      <c r="AC6086" s="75"/>
      <c r="AD6086" s="75"/>
      <c r="AE6086" s="75"/>
      <c r="AF6086" s="75"/>
      <c r="AG6086" s="75"/>
    </row>
    <row r="6087" spans="1:33" ht="15.75" customHeight="1">
      <c r="A6087" s="75"/>
      <c r="B6087" s="54">
        <v>46129</v>
      </c>
      <c r="C6087" s="55" t="s">
        <v>187</v>
      </c>
      <c r="D6087" s="55">
        <v>2026</v>
      </c>
      <c r="E6087" s="55">
        <v>7</v>
      </c>
      <c r="F6087" s="55" t="s">
        <v>64</v>
      </c>
      <c r="G6087" s="55" t="s">
        <v>46</v>
      </c>
      <c r="H6087" s="55" t="s">
        <v>65</v>
      </c>
      <c r="I6087" s="55" t="s">
        <v>42</v>
      </c>
      <c r="J6087" s="60">
        <v>33</v>
      </c>
      <c r="K6087" s="60">
        <f t="shared" si="173"/>
        <v>231</v>
      </c>
      <c r="L6087" s="60">
        <v>0</v>
      </c>
      <c r="M6087" s="55"/>
      <c r="N6087" s="60">
        <f t="shared" si="172"/>
        <v>231</v>
      </c>
      <c r="O6087" s="54"/>
      <c r="P6087" s="62">
        <v>31259</v>
      </c>
      <c r="Q6087" s="75"/>
      <c r="R6087" t="str">
        <f t="shared" si="177"/>
        <v>Abr/26</v>
      </c>
      <c r="S6087" s="75"/>
      <c r="T6087" s="75"/>
      <c r="U6087" s="75"/>
      <c r="V6087" s="75"/>
      <c r="W6087" s="75"/>
      <c r="X6087" s="75"/>
      <c r="Y6087" s="75"/>
      <c r="Z6087" s="75"/>
      <c r="AA6087" s="75"/>
      <c r="AB6087" s="75"/>
      <c r="AC6087" s="75"/>
      <c r="AD6087" s="75"/>
      <c r="AE6087" s="75"/>
      <c r="AF6087" s="75"/>
      <c r="AG6087" s="75"/>
    </row>
    <row r="6088" spans="1:33" ht="15.75" customHeight="1">
      <c r="A6088" s="75"/>
      <c r="B6088" s="54">
        <v>46129</v>
      </c>
      <c r="C6088" s="55" t="s">
        <v>187</v>
      </c>
      <c r="D6088" s="55">
        <v>2026</v>
      </c>
      <c r="E6088" s="55">
        <v>3</v>
      </c>
      <c r="F6088" s="55" t="s">
        <v>66</v>
      </c>
      <c r="G6088" s="55" t="s">
        <v>46</v>
      </c>
      <c r="H6088" s="55" t="s">
        <v>65</v>
      </c>
      <c r="I6088" s="55" t="s">
        <v>42</v>
      </c>
      <c r="J6088" s="60">
        <v>28</v>
      </c>
      <c r="K6088" s="60">
        <f t="shared" si="173"/>
        <v>84</v>
      </c>
      <c r="L6088" s="60">
        <v>0</v>
      </c>
      <c r="M6088" s="55"/>
      <c r="N6088" s="60">
        <f t="shared" si="172"/>
        <v>84</v>
      </c>
      <c r="O6088" s="54"/>
      <c r="P6088" s="62">
        <v>31259</v>
      </c>
      <c r="Q6088" s="75"/>
      <c r="R6088" t="str">
        <f t="shared" si="177"/>
        <v>Abr/26</v>
      </c>
      <c r="S6088" s="75"/>
      <c r="T6088" s="75"/>
      <c r="U6088" s="75"/>
      <c r="V6088" s="75"/>
      <c r="W6088" s="75"/>
      <c r="X6088" s="75"/>
      <c r="Y6088" s="75"/>
      <c r="Z6088" s="75"/>
      <c r="AA6088" s="75"/>
      <c r="AB6088" s="75"/>
      <c r="AC6088" s="75"/>
      <c r="AD6088" s="75"/>
      <c r="AE6088" s="75"/>
      <c r="AF6088" s="75"/>
      <c r="AG6088" s="75"/>
    </row>
    <row r="6089" spans="1:33" ht="15.75" customHeight="1">
      <c r="A6089" s="75"/>
      <c r="B6089" s="54">
        <v>46129</v>
      </c>
      <c r="C6089" s="55" t="s">
        <v>187</v>
      </c>
      <c r="D6089" s="55">
        <v>2026</v>
      </c>
      <c r="E6089" s="55">
        <v>2</v>
      </c>
      <c r="F6089" s="55" t="s">
        <v>1036</v>
      </c>
      <c r="G6089" s="55" t="s">
        <v>46</v>
      </c>
      <c r="H6089" s="55" t="s">
        <v>65</v>
      </c>
      <c r="I6089" s="55" t="s">
        <v>42</v>
      </c>
      <c r="J6089" s="60">
        <v>36</v>
      </c>
      <c r="K6089" s="60">
        <f t="shared" si="173"/>
        <v>72</v>
      </c>
      <c r="L6089" s="60">
        <v>0</v>
      </c>
      <c r="M6089" s="55"/>
      <c r="N6089" s="60">
        <f t="shared" si="172"/>
        <v>72</v>
      </c>
      <c r="O6089" s="54"/>
      <c r="P6089" s="62">
        <v>31259</v>
      </c>
      <c r="Q6089" s="75"/>
      <c r="R6089" t="str">
        <f t="shared" si="177"/>
        <v>Abr/26</v>
      </c>
      <c r="S6089" s="75"/>
      <c r="T6089" s="75"/>
      <c r="U6089" s="75"/>
      <c r="V6089" s="75"/>
      <c r="W6089" s="75"/>
      <c r="X6089" s="75"/>
      <c r="Y6089" s="75"/>
      <c r="Z6089" s="75"/>
      <c r="AA6089" s="75"/>
      <c r="AB6089" s="75"/>
      <c r="AC6089" s="75"/>
      <c r="AD6089" s="75"/>
      <c r="AE6089" s="75"/>
      <c r="AF6089" s="75"/>
      <c r="AG6089" s="75"/>
    </row>
    <row r="6090" spans="1:33" ht="15.75" customHeight="1">
      <c r="A6090" s="75"/>
      <c r="B6090" s="54">
        <v>46129</v>
      </c>
      <c r="C6090" s="55" t="s">
        <v>187</v>
      </c>
      <c r="D6090" s="55">
        <v>2026</v>
      </c>
      <c r="E6090" s="55">
        <v>1</v>
      </c>
      <c r="F6090" s="55" t="s">
        <v>1085</v>
      </c>
      <c r="G6090" s="55" t="s">
        <v>108</v>
      </c>
      <c r="H6090" s="55" t="s">
        <v>1430</v>
      </c>
      <c r="I6090" s="55" t="s">
        <v>42</v>
      </c>
      <c r="J6090" s="60">
        <v>1800</v>
      </c>
      <c r="K6090" s="60">
        <f t="shared" si="173"/>
        <v>1800</v>
      </c>
      <c r="L6090" s="60">
        <v>0</v>
      </c>
      <c r="M6090" s="55"/>
      <c r="N6090" s="60">
        <f t="shared" si="172"/>
        <v>1800</v>
      </c>
      <c r="O6090" s="54"/>
      <c r="P6090" s="62">
        <v>0</v>
      </c>
      <c r="Q6090" s="75"/>
      <c r="R6090" t="str">
        <f t="shared" si="177"/>
        <v>Abr/26</v>
      </c>
      <c r="S6090" s="75"/>
      <c r="T6090" s="75"/>
      <c r="U6090" s="75"/>
      <c r="V6090" s="75"/>
      <c r="W6090" s="75"/>
      <c r="X6090" s="75"/>
      <c r="Y6090" s="75"/>
      <c r="Z6090" s="75"/>
      <c r="AA6090" s="75"/>
      <c r="AB6090" s="75"/>
      <c r="AC6090" s="75"/>
      <c r="AD6090" s="75"/>
      <c r="AE6090" s="75"/>
      <c r="AF6090" s="75"/>
      <c r="AG6090" s="75"/>
    </row>
    <row r="6091" spans="1:33" ht="15.75" customHeight="1">
      <c r="A6091" s="75"/>
      <c r="B6091" s="54">
        <v>46129</v>
      </c>
      <c r="C6091" s="55" t="s">
        <v>187</v>
      </c>
      <c r="D6091" s="55">
        <v>2026</v>
      </c>
      <c r="E6091" s="55">
        <v>8</v>
      </c>
      <c r="F6091" s="55" t="s">
        <v>67</v>
      </c>
      <c r="G6091" s="55" t="s">
        <v>46</v>
      </c>
      <c r="H6091" s="55" t="s">
        <v>1311</v>
      </c>
      <c r="I6091" s="55" t="s">
        <v>42</v>
      </c>
      <c r="J6091" s="60">
        <v>25</v>
      </c>
      <c r="K6091" s="60">
        <f t="shared" si="173"/>
        <v>200</v>
      </c>
      <c r="L6091" s="60">
        <v>0</v>
      </c>
      <c r="M6091" s="55"/>
      <c r="N6091" s="60">
        <f t="shared" si="172"/>
        <v>200</v>
      </c>
      <c r="O6091" s="54"/>
      <c r="P6091" s="62">
        <v>430828</v>
      </c>
      <c r="Q6091" s="75"/>
      <c r="R6091" t="str">
        <f t="shared" si="177"/>
        <v>Abr/26</v>
      </c>
      <c r="S6091" s="75"/>
      <c r="T6091" s="75"/>
      <c r="U6091" s="75"/>
      <c r="V6091" s="75"/>
      <c r="W6091" s="75"/>
      <c r="X6091" s="75"/>
      <c r="Y6091" s="75"/>
      <c r="Z6091" s="75"/>
      <c r="AA6091" s="75"/>
      <c r="AB6091" s="75"/>
      <c r="AC6091" s="75"/>
      <c r="AD6091" s="75"/>
      <c r="AE6091" s="75"/>
      <c r="AF6091" s="75"/>
      <c r="AG6091" s="75"/>
    </row>
    <row r="6092" spans="1:33" ht="15.75" customHeight="1">
      <c r="A6092" s="75"/>
      <c r="B6092" s="54">
        <v>46130</v>
      </c>
      <c r="C6092" s="55" t="s">
        <v>187</v>
      </c>
      <c r="D6092" s="55">
        <v>2026</v>
      </c>
      <c r="E6092" s="55">
        <v>3.5</v>
      </c>
      <c r="F6092" s="55" t="s">
        <v>1340</v>
      </c>
      <c r="G6092" s="55" t="s">
        <v>40</v>
      </c>
      <c r="H6092" s="55" t="s">
        <v>1337</v>
      </c>
      <c r="I6092" s="55" t="s">
        <v>42</v>
      </c>
      <c r="J6092" s="60">
        <v>100</v>
      </c>
      <c r="K6092" s="60">
        <f t="shared" si="173"/>
        <v>350</v>
      </c>
      <c r="L6092" s="60">
        <v>0</v>
      </c>
      <c r="M6092" s="55"/>
      <c r="N6092" s="60">
        <f t="shared" ref="N6092:N6346" si="178">K6092+L6092</f>
        <v>350</v>
      </c>
      <c r="O6092" s="54"/>
      <c r="P6092" s="62">
        <v>0</v>
      </c>
      <c r="Q6092" s="75"/>
      <c r="R6092" t="str">
        <f t="shared" si="177"/>
        <v>Abr/26</v>
      </c>
      <c r="S6092" s="75"/>
      <c r="T6092" s="75"/>
      <c r="U6092" s="75"/>
      <c r="V6092" s="75"/>
      <c r="W6092" s="75"/>
      <c r="X6092" s="75"/>
      <c r="Y6092" s="75"/>
      <c r="Z6092" s="75"/>
      <c r="AA6092" s="75"/>
      <c r="AB6092" s="75"/>
      <c r="AC6092" s="75"/>
      <c r="AD6092" s="75"/>
      <c r="AE6092" s="75"/>
      <c r="AF6092" s="75"/>
      <c r="AG6092" s="75"/>
    </row>
    <row r="6093" spans="1:33" ht="15.75" customHeight="1">
      <c r="A6093" s="75"/>
      <c r="B6093" s="54">
        <v>46130</v>
      </c>
      <c r="C6093" s="55" t="s">
        <v>187</v>
      </c>
      <c r="D6093" s="55">
        <v>2026</v>
      </c>
      <c r="E6093" s="55">
        <v>5</v>
      </c>
      <c r="F6093" s="55" t="s">
        <v>1473</v>
      </c>
      <c r="G6093" s="55" t="s">
        <v>40</v>
      </c>
      <c r="H6093" s="55" t="s">
        <v>1337</v>
      </c>
      <c r="I6093" s="55" t="s">
        <v>42</v>
      </c>
      <c r="J6093" s="60">
        <v>4.2</v>
      </c>
      <c r="K6093" s="60">
        <f t="shared" si="173"/>
        <v>21</v>
      </c>
      <c r="L6093" s="60">
        <v>0</v>
      </c>
      <c r="M6093" s="55"/>
      <c r="N6093" s="60">
        <f t="shared" si="178"/>
        <v>21</v>
      </c>
      <c r="O6093" s="54"/>
      <c r="P6093" s="62">
        <v>0</v>
      </c>
      <c r="Q6093" s="75"/>
      <c r="R6093" t="str">
        <f t="shared" si="177"/>
        <v>Abr/26</v>
      </c>
      <c r="S6093" s="75"/>
      <c r="T6093" s="75"/>
      <c r="U6093" s="75"/>
      <c r="V6093" s="75"/>
      <c r="W6093" s="75"/>
      <c r="X6093" s="75"/>
      <c r="Y6093" s="75"/>
      <c r="Z6093" s="75"/>
      <c r="AA6093" s="75"/>
      <c r="AB6093" s="75"/>
      <c r="AC6093" s="75"/>
      <c r="AD6093" s="75"/>
      <c r="AE6093" s="75"/>
      <c r="AF6093" s="75"/>
      <c r="AG6093" s="75"/>
    </row>
    <row r="6094" spans="1:33" ht="15.75" customHeight="1">
      <c r="A6094" s="75"/>
      <c r="B6094" s="54">
        <v>46130</v>
      </c>
      <c r="C6094" s="55" t="s">
        <v>187</v>
      </c>
      <c r="D6094" s="55">
        <v>2026</v>
      </c>
      <c r="E6094" s="55">
        <v>12</v>
      </c>
      <c r="F6094" s="55" t="s">
        <v>836</v>
      </c>
      <c r="G6094" s="55" t="s">
        <v>40</v>
      </c>
      <c r="H6094" s="55" t="s">
        <v>1337</v>
      </c>
      <c r="I6094" s="55" t="s">
        <v>42</v>
      </c>
      <c r="J6094" s="60">
        <v>0.9</v>
      </c>
      <c r="K6094" s="60">
        <f t="shared" si="173"/>
        <v>10.8</v>
      </c>
      <c r="L6094" s="60">
        <v>0</v>
      </c>
      <c r="M6094" s="55"/>
      <c r="N6094" s="60">
        <f t="shared" si="178"/>
        <v>10.8</v>
      </c>
      <c r="O6094" s="54"/>
      <c r="P6094" s="62">
        <v>0</v>
      </c>
      <c r="Q6094" s="75"/>
      <c r="R6094" t="str">
        <f t="shared" si="177"/>
        <v>Abr/26</v>
      </c>
      <c r="S6094" s="75"/>
      <c r="T6094" s="75"/>
      <c r="U6094" s="75"/>
      <c r="V6094" s="75"/>
      <c r="W6094" s="75"/>
      <c r="X6094" s="75"/>
      <c r="Y6094" s="75"/>
      <c r="Z6094" s="75"/>
      <c r="AA6094" s="75"/>
      <c r="AB6094" s="75"/>
      <c r="AC6094" s="75"/>
      <c r="AD6094" s="75"/>
      <c r="AE6094" s="75"/>
      <c r="AF6094" s="75"/>
      <c r="AG6094" s="75"/>
    </row>
    <row r="6095" spans="1:33" ht="15.75" customHeight="1">
      <c r="A6095" s="75"/>
      <c r="B6095" s="54">
        <v>46130</v>
      </c>
      <c r="C6095" s="55" t="s">
        <v>187</v>
      </c>
      <c r="D6095" s="55">
        <v>2026</v>
      </c>
      <c r="E6095" s="55">
        <v>3</v>
      </c>
      <c r="F6095" s="55" t="s">
        <v>486</v>
      </c>
      <c r="G6095" s="55" t="s">
        <v>46</v>
      </c>
      <c r="H6095" s="55" t="s">
        <v>1337</v>
      </c>
      <c r="I6095" s="55" t="s">
        <v>42</v>
      </c>
      <c r="J6095" s="60">
        <v>7</v>
      </c>
      <c r="K6095" s="60">
        <f t="shared" si="173"/>
        <v>21</v>
      </c>
      <c r="L6095" s="60">
        <v>0</v>
      </c>
      <c r="M6095" s="55"/>
      <c r="N6095" s="60">
        <f t="shared" si="178"/>
        <v>21</v>
      </c>
      <c r="O6095" s="54"/>
      <c r="P6095" s="62">
        <v>0</v>
      </c>
      <c r="Q6095" s="75"/>
      <c r="R6095" t="str">
        <f t="shared" si="177"/>
        <v>Abr/26</v>
      </c>
      <c r="S6095" s="75"/>
      <c r="T6095" s="75"/>
      <c r="U6095" s="75"/>
      <c r="V6095" s="75"/>
      <c r="W6095" s="75"/>
      <c r="X6095" s="75"/>
      <c r="Y6095" s="75"/>
      <c r="Z6095" s="75"/>
      <c r="AA6095" s="75"/>
      <c r="AB6095" s="75"/>
      <c r="AC6095" s="75"/>
      <c r="AD6095" s="75"/>
      <c r="AE6095" s="75"/>
      <c r="AF6095" s="75"/>
      <c r="AG6095" s="75"/>
    </row>
    <row r="6096" spans="1:33" ht="15.75" customHeight="1">
      <c r="A6096" s="75"/>
      <c r="B6096" s="54">
        <v>46130</v>
      </c>
      <c r="C6096" s="55" t="s">
        <v>187</v>
      </c>
      <c r="D6096" s="55">
        <v>2026</v>
      </c>
      <c r="E6096" s="55">
        <v>2</v>
      </c>
      <c r="F6096" s="55" t="s">
        <v>391</v>
      </c>
      <c r="G6096" s="55" t="s">
        <v>46</v>
      </c>
      <c r="H6096" s="55" t="s">
        <v>1337</v>
      </c>
      <c r="I6096" s="55" t="s">
        <v>42</v>
      </c>
      <c r="J6096" s="60">
        <v>7</v>
      </c>
      <c r="K6096" s="60">
        <f t="shared" si="173"/>
        <v>14</v>
      </c>
      <c r="L6096" s="60">
        <v>0</v>
      </c>
      <c r="M6096" s="55"/>
      <c r="N6096" s="60">
        <f t="shared" si="178"/>
        <v>14</v>
      </c>
      <c r="O6096" s="54"/>
      <c r="P6096" s="62">
        <v>0</v>
      </c>
      <c r="Q6096" s="75"/>
      <c r="R6096" t="str">
        <f t="shared" si="177"/>
        <v>Abr/26</v>
      </c>
      <c r="S6096" s="75"/>
      <c r="T6096" s="75"/>
      <c r="U6096" s="75"/>
      <c r="V6096" s="75"/>
      <c r="W6096" s="75"/>
      <c r="X6096" s="75"/>
      <c r="Y6096" s="75"/>
      <c r="Z6096" s="75"/>
      <c r="AA6096" s="75"/>
      <c r="AB6096" s="75"/>
      <c r="AC6096" s="75"/>
      <c r="AD6096" s="75"/>
      <c r="AE6096" s="75"/>
      <c r="AF6096" s="75"/>
      <c r="AG6096" s="75"/>
    </row>
    <row r="6097" spans="1:33" ht="15.75" customHeight="1">
      <c r="A6097" s="75"/>
      <c r="B6097" s="54">
        <v>46130</v>
      </c>
      <c r="C6097" s="55" t="s">
        <v>187</v>
      </c>
      <c r="D6097" s="55">
        <v>2026</v>
      </c>
      <c r="E6097" s="55">
        <v>1</v>
      </c>
      <c r="F6097" s="55" t="s">
        <v>455</v>
      </c>
      <c r="G6097" s="55" t="s">
        <v>46</v>
      </c>
      <c r="H6097" s="55" t="s">
        <v>1337</v>
      </c>
      <c r="I6097" s="55" t="s">
        <v>42</v>
      </c>
      <c r="J6097" s="60">
        <v>3.5</v>
      </c>
      <c r="K6097" s="60">
        <f t="shared" si="173"/>
        <v>3.5</v>
      </c>
      <c r="L6097" s="60">
        <v>0</v>
      </c>
      <c r="M6097" s="55"/>
      <c r="N6097" s="60">
        <f t="shared" si="178"/>
        <v>3.5</v>
      </c>
      <c r="O6097" s="54"/>
      <c r="P6097" s="62">
        <v>0</v>
      </c>
      <c r="Q6097" s="75"/>
      <c r="R6097" t="str">
        <f t="shared" si="177"/>
        <v>Abr/26</v>
      </c>
      <c r="S6097" s="75"/>
      <c r="T6097" s="75"/>
      <c r="U6097" s="75"/>
      <c r="V6097" s="75"/>
      <c r="W6097" s="75"/>
      <c r="X6097" s="75"/>
      <c r="Y6097" s="75"/>
      <c r="Z6097" s="75"/>
      <c r="AA6097" s="75"/>
      <c r="AB6097" s="75"/>
      <c r="AC6097" s="75"/>
      <c r="AD6097" s="75"/>
      <c r="AE6097" s="75"/>
      <c r="AF6097" s="75"/>
      <c r="AG6097" s="75"/>
    </row>
    <row r="6098" spans="1:33" ht="15.75" customHeight="1">
      <c r="A6098" s="75"/>
      <c r="B6098" s="54">
        <v>46130</v>
      </c>
      <c r="C6098" s="55" t="s">
        <v>187</v>
      </c>
      <c r="D6098" s="55">
        <v>2026</v>
      </c>
      <c r="E6098" s="55">
        <v>10</v>
      </c>
      <c r="F6098" s="55" t="s">
        <v>64</v>
      </c>
      <c r="G6098" s="55" t="s">
        <v>46</v>
      </c>
      <c r="H6098" s="55" t="s">
        <v>65</v>
      </c>
      <c r="I6098" s="55" t="s">
        <v>42</v>
      </c>
      <c r="J6098" s="60">
        <v>33</v>
      </c>
      <c r="K6098" s="60">
        <f t="shared" si="173"/>
        <v>330</v>
      </c>
      <c r="L6098" s="60">
        <v>0</v>
      </c>
      <c r="M6098" s="55"/>
      <c r="N6098" s="60">
        <f t="shared" si="178"/>
        <v>330</v>
      </c>
      <c r="O6098" s="54"/>
      <c r="P6098" s="62">
        <v>31296</v>
      </c>
      <c r="Q6098" s="75"/>
      <c r="R6098" t="str">
        <f t="shared" si="177"/>
        <v>Abr/26</v>
      </c>
      <c r="S6098" s="75"/>
      <c r="T6098" s="75"/>
      <c r="U6098" s="75"/>
      <c r="V6098" s="75"/>
      <c r="W6098" s="75"/>
      <c r="X6098" s="75"/>
      <c r="Y6098" s="75"/>
      <c r="Z6098" s="75"/>
      <c r="AA6098" s="75"/>
      <c r="AB6098" s="75"/>
      <c r="AC6098" s="75"/>
      <c r="AD6098" s="75"/>
      <c r="AE6098" s="75"/>
      <c r="AF6098" s="75"/>
      <c r="AG6098" s="75"/>
    </row>
    <row r="6099" spans="1:33" ht="15.75" customHeight="1">
      <c r="A6099" s="75"/>
      <c r="B6099" s="54">
        <v>46130</v>
      </c>
      <c r="C6099" s="55" t="s">
        <v>187</v>
      </c>
      <c r="D6099" s="55">
        <v>2026</v>
      </c>
      <c r="E6099" s="55">
        <v>3</v>
      </c>
      <c r="F6099" s="55" t="s">
        <v>66</v>
      </c>
      <c r="G6099" s="55" t="s">
        <v>46</v>
      </c>
      <c r="H6099" s="55" t="s">
        <v>65</v>
      </c>
      <c r="I6099" s="55" t="s">
        <v>42</v>
      </c>
      <c r="J6099" s="60">
        <v>28</v>
      </c>
      <c r="K6099" s="60">
        <f t="shared" si="173"/>
        <v>84</v>
      </c>
      <c r="L6099" s="60">
        <v>0</v>
      </c>
      <c r="M6099" s="55"/>
      <c r="N6099" s="60">
        <f t="shared" si="178"/>
        <v>84</v>
      </c>
      <c r="O6099" s="54"/>
      <c r="P6099" s="62">
        <v>31296</v>
      </c>
      <c r="Q6099" s="75"/>
      <c r="R6099" t="str">
        <f t="shared" si="177"/>
        <v>Abr/26</v>
      </c>
      <c r="S6099" s="75"/>
      <c r="T6099" s="75"/>
      <c r="U6099" s="75"/>
      <c r="V6099" s="75"/>
      <c r="W6099" s="75"/>
      <c r="X6099" s="75"/>
      <c r="Y6099" s="75"/>
      <c r="Z6099" s="75"/>
      <c r="AA6099" s="75"/>
      <c r="AB6099" s="75"/>
      <c r="AC6099" s="75"/>
      <c r="AD6099" s="75"/>
      <c r="AE6099" s="75"/>
      <c r="AF6099" s="75"/>
      <c r="AG6099" s="75"/>
    </row>
    <row r="6100" spans="1:33" ht="15.75" customHeight="1">
      <c r="A6100" s="75"/>
      <c r="B6100" s="54">
        <v>46130</v>
      </c>
      <c r="C6100" s="55" t="s">
        <v>187</v>
      </c>
      <c r="D6100" s="55">
        <v>2026</v>
      </c>
      <c r="E6100" s="55">
        <v>2</v>
      </c>
      <c r="F6100" s="55" t="s">
        <v>1201</v>
      </c>
      <c r="G6100" s="55" t="s">
        <v>46</v>
      </c>
      <c r="H6100" s="55" t="s">
        <v>65</v>
      </c>
      <c r="I6100" s="55" t="s">
        <v>42</v>
      </c>
      <c r="J6100" s="60">
        <v>30</v>
      </c>
      <c r="K6100" s="60">
        <f t="shared" si="173"/>
        <v>60</v>
      </c>
      <c r="L6100" s="60">
        <v>0</v>
      </c>
      <c r="M6100" s="55"/>
      <c r="N6100" s="60">
        <f t="shared" si="178"/>
        <v>60</v>
      </c>
      <c r="O6100" s="54"/>
      <c r="P6100" s="62">
        <v>31296</v>
      </c>
      <c r="Q6100" s="75"/>
      <c r="R6100" t="str">
        <f t="shared" si="177"/>
        <v>Abr/26</v>
      </c>
      <c r="S6100" s="75"/>
      <c r="T6100" s="75"/>
      <c r="U6100" s="75"/>
      <c r="V6100" s="75"/>
      <c r="W6100" s="75"/>
      <c r="X6100" s="75"/>
      <c r="Y6100" s="75"/>
      <c r="Z6100" s="75"/>
      <c r="AA6100" s="75"/>
      <c r="AB6100" s="75"/>
      <c r="AC6100" s="75"/>
      <c r="AD6100" s="75"/>
      <c r="AE6100" s="75"/>
      <c r="AF6100" s="75"/>
      <c r="AG6100" s="75"/>
    </row>
    <row r="6101" spans="1:33" ht="15.75" customHeight="1">
      <c r="A6101" s="75"/>
      <c r="B6101" s="54">
        <v>46130</v>
      </c>
      <c r="C6101" s="55" t="s">
        <v>187</v>
      </c>
      <c r="D6101" s="55">
        <v>2026</v>
      </c>
      <c r="E6101" s="55">
        <v>3</v>
      </c>
      <c r="F6101" s="55" t="s">
        <v>1036</v>
      </c>
      <c r="G6101" s="55" t="s">
        <v>46</v>
      </c>
      <c r="H6101" s="55" t="s">
        <v>65</v>
      </c>
      <c r="I6101" s="55" t="s">
        <v>42</v>
      </c>
      <c r="J6101" s="60">
        <v>36</v>
      </c>
      <c r="K6101" s="60">
        <f t="shared" si="173"/>
        <v>108</v>
      </c>
      <c r="L6101" s="60">
        <v>0</v>
      </c>
      <c r="M6101" s="55"/>
      <c r="N6101" s="60">
        <f t="shared" si="178"/>
        <v>108</v>
      </c>
      <c r="O6101" s="54"/>
      <c r="P6101" s="62">
        <v>31296</v>
      </c>
      <c r="Q6101" s="75"/>
      <c r="R6101" t="str">
        <f t="shared" si="177"/>
        <v>Abr/26</v>
      </c>
      <c r="S6101" s="75"/>
      <c r="T6101" s="75"/>
      <c r="U6101" s="75"/>
      <c r="V6101" s="75"/>
      <c r="W6101" s="75"/>
      <c r="X6101" s="75"/>
      <c r="Y6101" s="75"/>
      <c r="Z6101" s="75"/>
      <c r="AA6101" s="75"/>
      <c r="AB6101" s="75"/>
      <c r="AC6101" s="75"/>
      <c r="AD6101" s="75"/>
      <c r="AE6101" s="75"/>
      <c r="AF6101" s="75"/>
      <c r="AG6101" s="75"/>
    </row>
    <row r="6102" spans="1:33" ht="15.75" customHeight="1">
      <c r="A6102" s="75"/>
      <c r="B6102" s="54">
        <v>46131</v>
      </c>
      <c r="C6102" s="55" t="s">
        <v>187</v>
      </c>
      <c r="D6102" s="55">
        <v>2026</v>
      </c>
      <c r="E6102" s="55">
        <v>1</v>
      </c>
      <c r="F6102" s="55" t="s">
        <v>811</v>
      </c>
      <c r="G6102" s="55" t="s">
        <v>108</v>
      </c>
      <c r="H6102" s="55" t="s">
        <v>812</v>
      </c>
      <c r="I6102" s="55" t="s">
        <v>42</v>
      </c>
      <c r="J6102" s="60">
        <v>500</v>
      </c>
      <c r="K6102" s="60">
        <f t="shared" si="173"/>
        <v>500</v>
      </c>
      <c r="L6102" s="60">
        <v>0</v>
      </c>
      <c r="M6102" s="55"/>
      <c r="N6102" s="60">
        <f t="shared" si="178"/>
        <v>500</v>
      </c>
      <c r="O6102" s="54"/>
      <c r="P6102" s="62">
        <v>0</v>
      </c>
      <c r="Q6102" s="75"/>
      <c r="R6102" t="str">
        <f t="shared" si="177"/>
        <v>Abr/26</v>
      </c>
      <c r="S6102" s="75"/>
      <c r="T6102" s="75"/>
      <c r="U6102" s="75"/>
      <c r="V6102" s="75"/>
      <c r="W6102" s="75"/>
      <c r="X6102" s="75"/>
      <c r="Y6102" s="75"/>
      <c r="Z6102" s="75"/>
      <c r="AA6102" s="75"/>
      <c r="AB6102" s="75"/>
      <c r="AC6102" s="75"/>
      <c r="AD6102" s="75"/>
      <c r="AE6102" s="75"/>
      <c r="AF6102" s="75"/>
      <c r="AG6102" s="75"/>
    </row>
    <row r="6103" spans="1:33" ht="15.75" customHeight="1">
      <c r="A6103" s="75"/>
      <c r="B6103" s="54">
        <v>46131</v>
      </c>
      <c r="C6103" s="55" t="s">
        <v>187</v>
      </c>
      <c r="D6103" s="55">
        <v>2026</v>
      </c>
      <c r="E6103" s="55">
        <v>1</v>
      </c>
      <c r="F6103" s="55" t="s">
        <v>974</v>
      </c>
      <c r="G6103" s="55" t="s">
        <v>46</v>
      </c>
      <c r="H6103" s="55" t="s">
        <v>568</v>
      </c>
      <c r="I6103" s="55" t="s">
        <v>42</v>
      </c>
      <c r="J6103" s="60">
        <v>192</v>
      </c>
      <c r="K6103" s="60">
        <f t="shared" si="173"/>
        <v>192</v>
      </c>
      <c r="L6103" s="60">
        <v>0</v>
      </c>
      <c r="M6103" s="55"/>
      <c r="N6103" s="60">
        <f t="shared" si="178"/>
        <v>192</v>
      </c>
      <c r="O6103" s="54"/>
      <c r="P6103" s="62">
        <v>0</v>
      </c>
      <c r="Q6103" s="75"/>
      <c r="R6103" t="str">
        <f t="shared" si="177"/>
        <v>Abr/26</v>
      </c>
      <c r="S6103" s="75"/>
      <c r="T6103" s="75"/>
      <c r="U6103" s="75"/>
      <c r="V6103" s="75"/>
      <c r="W6103" s="75"/>
      <c r="X6103" s="75"/>
      <c r="Y6103" s="75"/>
      <c r="Z6103" s="75"/>
      <c r="AA6103" s="75"/>
      <c r="AB6103" s="75"/>
      <c r="AC6103" s="75"/>
      <c r="AD6103" s="75"/>
      <c r="AE6103" s="75"/>
      <c r="AF6103" s="75"/>
      <c r="AG6103" s="75"/>
    </row>
    <row r="6104" spans="1:33" ht="15.75" customHeight="1">
      <c r="A6104" s="75"/>
      <c r="B6104" s="54">
        <v>46132</v>
      </c>
      <c r="C6104" s="55" t="s">
        <v>187</v>
      </c>
      <c r="D6104" s="55">
        <v>2026</v>
      </c>
      <c r="E6104" s="55">
        <v>1</v>
      </c>
      <c r="F6104" s="55" t="s">
        <v>1085</v>
      </c>
      <c r="G6104" s="55" t="s">
        <v>108</v>
      </c>
      <c r="H6104" s="55" t="s">
        <v>902</v>
      </c>
      <c r="I6104" s="55" t="s">
        <v>42</v>
      </c>
      <c r="J6104" s="60">
        <v>1200</v>
      </c>
      <c r="K6104" s="60">
        <f t="shared" si="173"/>
        <v>1200</v>
      </c>
      <c r="L6104" s="60">
        <v>0</v>
      </c>
      <c r="M6104" s="55"/>
      <c r="N6104" s="60">
        <f t="shared" si="178"/>
        <v>1200</v>
      </c>
      <c r="O6104" s="54"/>
      <c r="P6104" s="62">
        <v>0</v>
      </c>
      <c r="Q6104" s="75"/>
      <c r="R6104" t="str">
        <f t="shared" si="177"/>
        <v>Abr/26</v>
      </c>
      <c r="S6104" s="75"/>
      <c r="T6104" s="75"/>
      <c r="U6104" s="75"/>
      <c r="V6104" s="75"/>
      <c r="W6104" s="75"/>
      <c r="X6104" s="75"/>
      <c r="Y6104" s="75"/>
      <c r="Z6104" s="75"/>
      <c r="AA6104" s="75"/>
      <c r="AB6104" s="75"/>
      <c r="AC6104" s="75"/>
      <c r="AD6104" s="75"/>
      <c r="AE6104" s="75"/>
      <c r="AF6104" s="75"/>
      <c r="AG6104" s="75"/>
    </row>
    <row r="6105" spans="1:33" ht="15.75" customHeight="1">
      <c r="A6105" s="75"/>
      <c r="B6105" s="54">
        <v>46132</v>
      </c>
      <c r="C6105" s="55" t="s">
        <v>187</v>
      </c>
      <c r="D6105" s="55">
        <v>2026</v>
      </c>
      <c r="E6105" s="55">
        <v>15</v>
      </c>
      <c r="F6105" s="55" t="s">
        <v>64</v>
      </c>
      <c r="G6105" s="55" t="s">
        <v>46</v>
      </c>
      <c r="H6105" s="55" t="s">
        <v>65</v>
      </c>
      <c r="I6105" s="55" t="s">
        <v>42</v>
      </c>
      <c r="J6105" s="60">
        <v>33</v>
      </c>
      <c r="K6105" s="60">
        <f t="shared" si="173"/>
        <v>495</v>
      </c>
      <c r="L6105" s="60">
        <v>0</v>
      </c>
      <c r="M6105" s="55"/>
      <c r="N6105" s="60">
        <f t="shared" si="178"/>
        <v>495</v>
      </c>
      <c r="O6105" s="54"/>
      <c r="P6105" s="62">
        <v>31352</v>
      </c>
      <c r="Q6105" s="75"/>
      <c r="R6105" t="str">
        <f t="shared" si="177"/>
        <v>Abr/26</v>
      </c>
      <c r="S6105" s="75"/>
      <c r="T6105" s="75"/>
      <c r="U6105" s="75"/>
      <c r="V6105" s="75"/>
      <c r="W6105" s="75"/>
      <c r="X6105" s="75"/>
      <c r="Y6105" s="75"/>
      <c r="Z6105" s="75"/>
      <c r="AA6105" s="75"/>
      <c r="AB6105" s="75"/>
      <c r="AC6105" s="75"/>
      <c r="AD6105" s="75"/>
      <c r="AE6105" s="75"/>
      <c r="AF6105" s="75"/>
      <c r="AG6105" s="75"/>
    </row>
    <row r="6106" spans="1:33" ht="15.75" customHeight="1">
      <c r="A6106" s="75"/>
      <c r="B6106" s="54">
        <v>46132</v>
      </c>
      <c r="C6106" s="55" t="s">
        <v>187</v>
      </c>
      <c r="D6106" s="55">
        <v>2026</v>
      </c>
      <c r="E6106" s="55">
        <v>5</v>
      </c>
      <c r="F6106" s="55" t="s">
        <v>66</v>
      </c>
      <c r="G6106" s="55" t="s">
        <v>46</v>
      </c>
      <c r="H6106" s="55" t="s">
        <v>65</v>
      </c>
      <c r="I6106" s="55" t="s">
        <v>42</v>
      </c>
      <c r="J6106" s="60">
        <v>28</v>
      </c>
      <c r="K6106" s="60">
        <f t="shared" si="173"/>
        <v>140</v>
      </c>
      <c r="L6106" s="60">
        <v>0</v>
      </c>
      <c r="M6106" s="55"/>
      <c r="N6106" s="60">
        <f t="shared" si="178"/>
        <v>140</v>
      </c>
      <c r="O6106" s="54"/>
      <c r="P6106" s="62">
        <v>31352</v>
      </c>
      <c r="Q6106" s="75"/>
      <c r="R6106" t="str">
        <f t="shared" si="177"/>
        <v>Abr/26</v>
      </c>
      <c r="S6106" s="75"/>
      <c r="T6106" s="75"/>
      <c r="U6106" s="75"/>
      <c r="V6106" s="75"/>
      <c r="W6106" s="75"/>
      <c r="X6106" s="75"/>
      <c r="Y6106" s="75"/>
      <c r="Z6106" s="75"/>
      <c r="AA6106" s="75"/>
      <c r="AB6106" s="75"/>
      <c r="AC6106" s="75"/>
      <c r="AD6106" s="75"/>
      <c r="AE6106" s="75"/>
      <c r="AF6106" s="75"/>
      <c r="AG6106" s="75"/>
    </row>
    <row r="6107" spans="1:33" ht="15.75" customHeight="1">
      <c r="A6107" s="75"/>
      <c r="B6107" s="54">
        <v>46132</v>
      </c>
      <c r="C6107" s="55" t="s">
        <v>187</v>
      </c>
      <c r="D6107" s="55">
        <v>2026</v>
      </c>
      <c r="E6107" s="55">
        <v>3</v>
      </c>
      <c r="F6107" s="55" t="s">
        <v>1201</v>
      </c>
      <c r="G6107" s="55" t="s">
        <v>46</v>
      </c>
      <c r="H6107" s="55" t="s">
        <v>65</v>
      </c>
      <c r="I6107" s="55" t="s">
        <v>42</v>
      </c>
      <c r="J6107" s="60">
        <v>30</v>
      </c>
      <c r="K6107" s="60">
        <f t="shared" si="173"/>
        <v>90</v>
      </c>
      <c r="L6107" s="60">
        <v>0</v>
      </c>
      <c r="M6107" s="55"/>
      <c r="N6107" s="60">
        <f t="shared" si="178"/>
        <v>90</v>
      </c>
      <c r="O6107" s="54"/>
      <c r="P6107" s="62">
        <v>31352</v>
      </c>
      <c r="Q6107" s="75"/>
      <c r="R6107" t="str">
        <f t="shared" si="177"/>
        <v>Abr/26</v>
      </c>
      <c r="S6107" s="75"/>
      <c r="T6107" s="75"/>
      <c r="U6107" s="75"/>
      <c r="V6107" s="75"/>
      <c r="W6107" s="75"/>
      <c r="X6107" s="75"/>
      <c r="Y6107" s="75"/>
      <c r="Z6107" s="75"/>
      <c r="AA6107" s="75"/>
      <c r="AB6107" s="75"/>
      <c r="AC6107" s="75"/>
      <c r="AD6107" s="75"/>
      <c r="AE6107" s="75"/>
      <c r="AF6107" s="75"/>
      <c r="AG6107" s="75"/>
    </row>
    <row r="6108" spans="1:33" ht="15.75" customHeight="1">
      <c r="A6108" s="75"/>
      <c r="B6108" s="54">
        <v>46132</v>
      </c>
      <c r="C6108" s="55" t="s">
        <v>187</v>
      </c>
      <c r="D6108" s="55">
        <v>2026</v>
      </c>
      <c r="E6108" s="55">
        <v>4</v>
      </c>
      <c r="F6108" s="55" t="s">
        <v>1036</v>
      </c>
      <c r="G6108" s="55" t="s">
        <v>46</v>
      </c>
      <c r="H6108" s="55" t="s">
        <v>65</v>
      </c>
      <c r="I6108" s="55" t="s">
        <v>42</v>
      </c>
      <c r="J6108" s="60">
        <v>36</v>
      </c>
      <c r="K6108" s="60">
        <f t="shared" si="173"/>
        <v>144</v>
      </c>
      <c r="L6108" s="60">
        <v>0</v>
      </c>
      <c r="M6108" s="55"/>
      <c r="N6108" s="60">
        <f t="shared" si="178"/>
        <v>144</v>
      </c>
      <c r="O6108" s="54"/>
      <c r="P6108" s="62">
        <v>31352</v>
      </c>
      <c r="Q6108" s="75"/>
      <c r="R6108" t="str">
        <f t="shared" si="177"/>
        <v>Abr/26</v>
      </c>
      <c r="S6108" s="75"/>
      <c r="T6108" s="75"/>
      <c r="U6108" s="75"/>
      <c r="V6108" s="75"/>
      <c r="W6108" s="75"/>
      <c r="X6108" s="75"/>
      <c r="Y6108" s="75"/>
      <c r="Z6108" s="75"/>
      <c r="AA6108" s="75"/>
      <c r="AB6108" s="75"/>
      <c r="AC6108" s="75"/>
      <c r="AD6108" s="75"/>
      <c r="AE6108" s="75"/>
      <c r="AF6108" s="75"/>
      <c r="AG6108" s="75"/>
    </row>
    <row r="6109" spans="1:33" ht="15.75" customHeight="1">
      <c r="A6109" s="75"/>
      <c r="B6109" s="54">
        <v>46132</v>
      </c>
      <c r="C6109" s="55" t="s">
        <v>187</v>
      </c>
      <c r="D6109" s="55">
        <v>2026</v>
      </c>
      <c r="E6109" s="55">
        <v>1</v>
      </c>
      <c r="F6109" s="55" t="s">
        <v>536</v>
      </c>
      <c r="G6109" s="55" t="s">
        <v>46</v>
      </c>
      <c r="H6109" s="55" t="s">
        <v>1173</v>
      </c>
      <c r="I6109" s="55" t="s">
        <v>42</v>
      </c>
      <c r="J6109" s="60">
        <v>60</v>
      </c>
      <c r="K6109" s="60">
        <f t="shared" si="173"/>
        <v>60</v>
      </c>
      <c r="L6109" s="60">
        <v>0</v>
      </c>
      <c r="M6109" s="55"/>
      <c r="N6109" s="60">
        <f t="shared" si="178"/>
        <v>60</v>
      </c>
      <c r="O6109" s="54"/>
      <c r="P6109" s="62">
        <v>74492</v>
      </c>
      <c r="Q6109" s="75"/>
      <c r="R6109" t="str">
        <f t="shared" si="177"/>
        <v>Abr/26</v>
      </c>
      <c r="S6109" s="75"/>
      <c r="T6109" s="75"/>
      <c r="U6109" s="75"/>
      <c r="V6109" s="75"/>
      <c r="W6109" s="75"/>
      <c r="X6109" s="75"/>
      <c r="Y6109" s="75"/>
      <c r="Z6109" s="75"/>
      <c r="AA6109" s="75"/>
      <c r="AB6109" s="75"/>
      <c r="AC6109" s="75"/>
      <c r="AD6109" s="75"/>
      <c r="AE6109" s="75"/>
      <c r="AF6109" s="75"/>
      <c r="AG6109" s="75"/>
    </row>
    <row r="6110" spans="1:33" ht="15.75" customHeight="1">
      <c r="A6110" s="75"/>
      <c r="B6110" s="54">
        <v>46132</v>
      </c>
      <c r="C6110" s="55" t="s">
        <v>187</v>
      </c>
      <c r="D6110" s="55">
        <v>2026</v>
      </c>
      <c r="E6110" s="55">
        <v>1</v>
      </c>
      <c r="F6110" s="55" t="s">
        <v>1329</v>
      </c>
      <c r="G6110" s="55" t="s">
        <v>46</v>
      </c>
      <c r="H6110" s="55" t="s">
        <v>1173</v>
      </c>
      <c r="I6110" s="55" t="s">
        <v>42</v>
      </c>
      <c r="J6110" s="60">
        <v>62</v>
      </c>
      <c r="K6110" s="60">
        <f t="shared" si="173"/>
        <v>62</v>
      </c>
      <c r="L6110" s="60">
        <v>0</v>
      </c>
      <c r="M6110" s="55"/>
      <c r="N6110" s="60">
        <f t="shared" si="178"/>
        <v>62</v>
      </c>
      <c r="O6110" s="54"/>
      <c r="P6110" s="62">
        <v>74492</v>
      </c>
      <c r="Q6110" s="75"/>
      <c r="R6110" t="str">
        <f t="shared" si="177"/>
        <v>Abr/26</v>
      </c>
      <c r="S6110" s="75"/>
      <c r="T6110" s="75"/>
      <c r="U6110" s="75"/>
      <c r="V6110" s="75"/>
      <c r="W6110" s="75"/>
      <c r="X6110" s="75"/>
      <c r="Y6110" s="75"/>
      <c r="Z6110" s="75"/>
      <c r="AA6110" s="75"/>
      <c r="AB6110" s="75"/>
      <c r="AC6110" s="75"/>
      <c r="AD6110" s="75"/>
      <c r="AE6110" s="75"/>
      <c r="AF6110" s="75"/>
      <c r="AG6110" s="75"/>
    </row>
    <row r="6111" spans="1:33" ht="15.75" customHeight="1">
      <c r="A6111" s="75"/>
      <c r="B6111" s="54">
        <v>46132</v>
      </c>
      <c r="C6111" s="55" t="s">
        <v>187</v>
      </c>
      <c r="D6111" s="55">
        <v>2026</v>
      </c>
      <c r="E6111" s="55">
        <v>2.2400000000000002</v>
      </c>
      <c r="F6111" s="55" t="s">
        <v>488</v>
      </c>
      <c r="G6111" s="55" t="s">
        <v>46</v>
      </c>
      <c r="H6111" s="55" t="s">
        <v>823</v>
      </c>
      <c r="I6111" s="55" t="s">
        <v>42</v>
      </c>
      <c r="J6111" s="60">
        <v>35.97</v>
      </c>
      <c r="K6111" s="60">
        <f t="shared" si="173"/>
        <v>80.572800000000001</v>
      </c>
      <c r="L6111" s="60">
        <v>0</v>
      </c>
      <c r="M6111" s="55"/>
      <c r="N6111" s="60">
        <f t="shared" si="178"/>
        <v>80.572800000000001</v>
      </c>
      <c r="O6111" s="54"/>
      <c r="P6111" s="62">
        <v>2910489</v>
      </c>
      <c r="Q6111" s="75"/>
      <c r="R6111" t="str">
        <f t="shared" si="177"/>
        <v>Abr/26</v>
      </c>
      <c r="S6111" s="75"/>
      <c r="T6111" s="75"/>
      <c r="U6111" s="75"/>
      <c r="V6111" s="75"/>
      <c r="W6111" s="75"/>
      <c r="X6111" s="75"/>
      <c r="Y6111" s="75"/>
      <c r="Z6111" s="75"/>
      <c r="AA6111" s="75"/>
      <c r="AB6111" s="75"/>
      <c r="AC6111" s="75"/>
      <c r="AD6111" s="75"/>
      <c r="AE6111" s="75"/>
      <c r="AF6111" s="75"/>
      <c r="AG6111" s="75"/>
    </row>
    <row r="6112" spans="1:33" ht="15.75" customHeight="1">
      <c r="A6112" s="75"/>
      <c r="B6112" s="54">
        <v>46132</v>
      </c>
      <c r="C6112" s="55" t="s">
        <v>187</v>
      </c>
      <c r="D6112" s="55">
        <v>2026</v>
      </c>
      <c r="E6112" s="55">
        <v>5</v>
      </c>
      <c r="F6112" s="55" t="s">
        <v>209</v>
      </c>
      <c r="G6112" s="55" t="s">
        <v>46</v>
      </c>
      <c r="H6112" s="55" t="s">
        <v>823</v>
      </c>
      <c r="I6112" s="55" t="s">
        <v>42</v>
      </c>
      <c r="J6112" s="60">
        <v>34</v>
      </c>
      <c r="K6112" s="60">
        <f t="shared" si="173"/>
        <v>170</v>
      </c>
      <c r="L6112" s="60">
        <v>0</v>
      </c>
      <c r="M6112" s="55"/>
      <c r="N6112" s="60">
        <f t="shared" si="178"/>
        <v>170</v>
      </c>
      <c r="O6112" s="54"/>
      <c r="P6112" s="62">
        <v>2910489</v>
      </c>
      <c r="Q6112" s="75"/>
      <c r="R6112" t="str">
        <f t="shared" si="177"/>
        <v>Abr/26</v>
      </c>
      <c r="S6112" s="75"/>
      <c r="T6112" s="75"/>
      <c r="U6112" s="75"/>
      <c r="V6112" s="75"/>
      <c r="W6112" s="75"/>
      <c r="X6112" s="75"/>
      <c r="Y6112" s="75"/>
      <c r="Z6112" s="75"/>
      <c r="AA6112" s="75"/>
      <c r="AB6112" s="75"/>
      <c r="AC6112" s="75"/>
      <c r="AD6112" s="75"/>
      <c r="AE6112" s="75"/>
      <c r="AF6112" s="75"/>
      <c r="AG6112" s="75"/>
    </row>
    <row r="6113" spans="1:33" ht="15.75" customHeight="1">
      <c r="A6113" s="75"/>
      <c r="B6113" s="54">
        <v>46132</v>
      </c>
      <c r="C6113" s="55" t="s">
        <v>187</v>
      </c>
      <c r="D6113" s="55">
        <v>2026</v>
      </c>
      <c r="E6113" s="55">
        <v>1</v>
      </c>
      <c r="F6113" s="55" t="s">
        <v>916</v>
      </c>
      <c r="G6113" s="55" t="s">
        <v>40</v>
      </c>
      <c r="H6113" s="55" t="s">
        <v>667</v>
      </c>
      <c r="I6113" s="55" t="s">
        <v>42</v>
      </c>
      <c r="J6113" s="60">
        <v>49.5</v>
      </c>
      <c r="K6113" s="60">
        <f t="shared" si="173"/>
        <v>49.5</v>
      </c>
      <c r="L6113" s="60">
        <v>0</v>
      </c>
      <c r="M6113" s="55"/>
      <c r="N6113" s="60">
        <f t="shared" si="178"/>
        <v>49.5</v>
      </c>
      <c r="O6113" s="54"/>
      <c r="P6113" s="62">
        <v>622302</v>
      </c>
      <c r="Q6113" s="75"/>
      <c r="R6113" t="str">
        <f t="shared" si="177"/>
        <v>Abr/26</v>
      </c>
      <c r="S6113" s="75"/>
      <c r="T6113" s="75"/>
      <c r="U6113" s="75"/>
      <c r="V6113" s="75"/>
      <c r="W6113" s="75"/>
      <c r="X6113" s="75"/>
      <c r="Y6113" s="75"/>
      <c r="Z6113" s="75"/>
      <c r="AA6113" s="75"/>
      <c r="AB6113" s="75"/>
      <c r="AC6113" s="75"/>
      <c r="AD6113" s="75"/>
      <c r="AE6113" s="75"/>
      <c r="AF6113" s="75"/>
      <c r="AG6113" s="75"/>
    </row>
    <row r="6114" spans="1:33" ht="15.75" customHeight="1">
      <c r="A6114" s="75"/>
      <c r="B6114" s="54">
        <v>46132</v>
      </c>
      <c r="C6114" s="55" t="s">
        <v>187</v>
      </c>
      <c r="D6114" s="55">
        <v>2026</v>
      </c>
      <c r="E6114" s="55">
        <v>4</v>
      </c>
      <c r="F6114" s="55" t="s">
        <v>87</v>
      </c>
      <c r="G6114" s="55" t="s">
        <v>40</v>
      </c>
      <c r="H6114" s="55" t="s">
        <v>667</v>
      </c>
      <c r="I6114" s="55" t="s">
        <v>42</v>
      </c>
      <c r="J6114" s="60">
        <v>49.5</v>
      </c>
      <c r="K6114" s="60">
        <f t="shared" si="173"/>
        <v>198</v>
      </c>
      <c r="L6114" s="60">
        <v>0</v>
      </c>
      <c r="M6114" s="55"/>
      <c r="N6114" s="60">
        <f t="shared" si="178"/>
        <v>198</v>
      </c>
      <c r="O6114" s="54"/>
      <c r="P6114" s="62">
        <v>622302</v>
      </c>
      <c r="Q6114" s="75"/>
      <c r="R6114" t="str">
        <f t="shared" si="177"/>
        <v>Abr/26</v>
      </c>
      <c r="S6114" s="75"/>
      <c r="T6114" s="75"/>
      <c r="U6114" s="75"/>
      <c r="V6114" s="75"/>
      <c r="W6114" s="75"/>
      <c r="X6114" s="75"/>
      <c r="Y6114" s="75"/>
      <c r="Z6114" s="75"/>
      <c r="AA6114" s="75"/>
      <c r="AB6114" s="75"/>
      <c r="AC6114" s="75"/>
      <c r="AD6114" s="75"/>
      <c r="AE6114" s="75"/>
      <c r="AF6114" s="75"/>
      <c r="AG6114" s="75"/>
    </row>
    <row r="6115" spans="1:33" ht="15.75" customHeight="1">
      <c r="A6115" s="75"/>
      <c r="B6115" s="54">
        <v>46132</v>
      </c>
      <c r="C6115" s="55" t="s">
        <v>187</v>
      </c>
      <c r="D6115" s="55">
        <v>2026</v>
      </c>
      <c r="E6115" s="55">
        <v>14.4</v>
      </c>
      <c r="F6115" s="55" t="s">
        <v>232</v>
      </c>
      <c r="G6115" s="55" t="s">
        <v>46</v>
      </c>
      <c r="H6115" s="55" t="s">
        <v>231</v>
      </c>
      <c r="I6115" s="55" t="s">
        <v>42</v>
      </c>
      <c r="J6115" s="60">
        <v>32</v>
      </c>
      <c r="K6115" s="60">
        <f t="shared" si="173"/>
        <v>460.8</v>
      </c>
      <c r="L6115" s="60">
        <v>0</v>
      </c>
      <c r="M6115" s="55"/>
      <c r="N6115" s="60">
        <f t="shared" si="178"/>
        <v>460.8</v>
      </c>
      <c r="O6115" s="54"/>
      <c r="P6115" s="62">
        <v>1148042</v>
      </c>
      <c r="Q6115" s="75"/>
      <c r="R6115" t="str">
        <f t="shared" si="177"/>
        <v>Abr/26</v>
      </c>
      <c r="S6115" s="75"/>
      <c r="T6115" s="75"/>
      <c r="U6115" s="75"/>
      <c r="V6115" s="75"/>
      <c r="W6115" s="75"/>
      <c r="X6115" s="75"/>
      <c r="Y6115" s="75"/>
      <c r="Z6115" s="75"/>
      <c r="AA6115" s="75"/>
      <c r="AB6115" s="75"/>
      <c r="AC6115" s="75"/>
      <c r="AD6115" s="75"/>
      <c r="AE6115" s="75"/>
      <c r="AF6115" s="75"/>
      <c r="AG6115" s="75"/>
    </row>
    <row r="6116" spans="1:33" ht="15.75" customHeight="1">
      <c r="A6116" s="75"/>
      <c r="B6116" s="54">
        <v>46132</v>
      </c>
      <c r="C6116" s="55" t="s">
        <v>187</v>
      </c>
      <c r="D6116" s="55">
        <v>2026</v>
      </c>
      <c r="E6116" s="55">
        <v>8</v>
      </c>
      <c r="F6116" s="55" t="s">
        <v>201</v>
      </c>
      <c r="G6116" s="55" t="s">
        <v>96</v>
      </c>
      <c r="H6116" s="55" t="s">
        <v>570</v>
      </c>
      <c r="I6116" s="55" t="s">
        <v>42</v>
      </c>
      <c r="J6116" s="60">
        <v>18.059999999999999</v>
      </c>
      <c r="K6116" s="60">
        <f t="shared" si="173"/>
        <v>144.47999999999999</v>
      </c>
      <c r="L6116" s="60">
        <v>0</v>
      </c>
      <c r="M6116" s="55"/>
      <c r="N6116" s="60">
        <f t="shared" si="178"/>
        <v>144.47999999999999</v>
      </c>
      <c r="O6116" s="54"/>
      <c r="P6116" s="62">
        <v>755940</v>
      </c>
      <c r="Q6116" s="75"/>
      <c r="R6116" t="str">
        <f t="shared" si="177"/>
        <v>Abr/26</v>
      </c>
      <c r="S6116" s="75"/>
      <c r="T6116" s="75"/>
      <c r="U6116" s="75"/>
      <c r="V6116" s="75"/>
      <c r="W6116" s="75"/>
      <c r="X6116" s="75"/>
      <c r="Y6116" s="75"/>
      <c r="Z6116" s="75"/>
      <c r="AA6116" s="75"/>
      <c r="AB6116" s="75"/>
      <c r="AC6116" s="75"/>
      <c r="AD6116" s="75"/>
      <c r="AE6116" s="75"/>
      <c r="AF6116" s="75"/>
      <c r="AG6116" s="75"/>
    </row>
    <row r="6117" spans="1:33" ht="15.75" customHeight="1">
      <c r="A6117" s="75"/>
      <c r="B6117" s="54">
        <v>46132</v>
      </c>
      <c r="C6117" s="55" t="s">
        <v>187</v>
      </c>
      <c r="D6117" s="55">
        <v>2026</v>
      </c>
      <c r="E6117" s="55">
        <v>11</v>
      </c>
      <c r="F6117" s="55" t="s">
        <v>615</v>
      </c>
      <c r="G6117" s="55" t="s">
        <v>96</v>
      </c>
      <c r="H6117" s="55" t="s">
        <v>570</v>
      </c>
      <c r="I6117" s="55" t="s">
        <v>42</v>
      </c>
      <c r="J6117" s="60">
        <v>20.46</v>
      </c>
      <c r="K6117" s="60">
        <f t="shared" si="173"/>
        <v>225.06</v>
      </c>
      <c r="L6117" s="60">
        <v>0</v>
      </c>
      <c r="M6117" s="55"/>
      <c r="N6117" s="60">
        <f t="shared" si="178"/>
        <v>225.06</v>
      </c>
      <c r="O6117" s="54"/>
      <c r="P6117" s="62">
        <v>755940</v>
      </c>
      <c r="Q6117" s="75"/>
      <c r="R6117" t="str">
        <f t="shared" si="177"/>
        <v>Abr/26</v>
      </c>
      <c r="S6117" s="75"/>
      <c r="T6117" s="75"/>
      <c r="U6117" s="75"/>
      <c r="V6117" s="75"/>
      <c r="W6117" s="75"/>
      <c r="X6117" s="75"/>
      <c r="Y6117" s="75"/>
      <c r="Z6117" s="75"/>
      <c r="AA6117" s="75"/>
      <c r="AB6117" s="75"/>
      <c r="AC6117" s="75"/>
      <c r="AD6117" s="75"/>
      <c r="AE6117" s="75"/>
      <c r="AF6117" s="75"/>
      <c r="AG6117" s="75"/>
    </row>
    <row r="6118" spans="1:33" ht="15.75" customHeight="1">
      <c r="A6118" s="75"/>
      <c r="B6118" s="54">
        <v>46132</v>
      </c>
      <c r="C6118" s="55" t="s">
        <v>187</v>
      </c>
      <c r="D6118" s="55">
        <v>2026</v>
      </c>
      <c r="E6118" s="55">
        <v>9</v>
      </c>
      <c r="F6118" s="55" t="s">
        <v>904</v>
      </c>
      <c r="G6118" s="55" t="s">
        <v>96</v>
      </c>
      <c r="H6118" s="55" t="s">
        <v>570</v>
      </c>
      <c r="I6118" s="55" t="s">
        <v>42</v>
      </c>
      <c r="J6118" s="60">
        <v>41</v>
      </c>
      <c r="K6118" s="60">
        <f t="shared" si="173"/>
        <v>369</v>
      </c>
      <c r="L6118" s="60">
        <v>0</v>
      </c>
      <c r="M6118" s="55"/>
      <c r="N6118" s="60">
        <f t="shared" si="178"/>
        <v>369</v>
      </c>
      <c r="O6118" s="54"/>
      <c r="P6118" s="62">
        <v>755940</v>
      </c>
      <c r="Q6118" s="75"/>
      <c r="R6118" t="str">
        <f t="shared" si="177"/>
        <v>Abr/26</v>
      </c>
      <c r="S6118" s="75"/>
      <c r="T6118" s="75"/>
      <c r="U6118" s="75"/>
      <c r="V6118" s="75"/>
      <c r="W6118" s="75"/>
      <c r="X6118" s="75"/>
      <c r="Y6118" s="75"/>
      <c r="Z6118" s="75"/>
      <c r="AA6118" s="75"/>
      <c r="AB6118" s="75"/>
      <c r="AC6118" s="75"/>
      <c r="AD6118" s="75"/>
      <c r="AE6118" s="75"/>
      <c r="AF6118" s="75"/>
      <c r="AG6118" s="75"/>
    </row>
    <row r="6119" spans="1:33" ht="15.75" customHeight="1">
      <c r="A6119" s="75"/>
      <c r="B6119" s="54">
        <v>46132</v>
      </c>
      <c r="C6119" s="55" t="s">
        <v>187</v>
      </c>
      <c r="D6119" s="55">
        <v>2026</v>
      </c>
      <c r="E6119" s="55">
        <v>8</v>
      </c>
      <c r="F6119" s="55" t="s">
        <v>358</v>
      </c>
      <c r="G6119" s="55" t="s">
        <v>96</v>
      </c>
      <c r="H6119" s="55" t="s">
        <v>570</v>
      </c>
      <c r="I6119" s="55" t="s">
        <v>42</v>
      </c>
      <c r="J6119" s="60">
        <v>18.54</v>
      </c>
      <c r="K6119" s="60">
        <f t="shared" si="173"/>
        <v>148.32</v>
      </c>
      <c r="L6119" s="60">
        <v>0</v>
      </c>
      <c r="M6119" s="55"/>
      <c r="N6119" s="60">
        <f t="shared" si="178"/>
        <v>148.32</v>
      </c>
      <c r="O6119" s="54"/>
      <c r="P6119" s="62">
        <v>755940</v>
      </c>
      <c r="Q6119" s="75"/>
      <c r="R6119" t="str">
        <f t="shared" si="177"/>
        <v>Abr/26</v>
      </c>
      <c r="S6119" s="75"/>
      <c r="T6119" s="75"/>
      <c r="U6119" s="75"/>
      <c r="V6119" s="75"/>
      <c r="W6119" s="75"/>
      <c r="X6119" s="75"/>
      <c r="Y6119" s="75"/>
      <c r="Z6119" s="75"/>
      <c r="AA6119" s="75"/>
      <c r="AB6119" s="75"/>
      <c r="AC6119" s="75"/>
      <c r="AD6119" s="75"/>
      <c r="AE6119" s="75"/>
      <c r="AF6119" s="75"/>
      <c r="AG6119" s="75"/>
    </row>
    <row r="6120" spans="1:33" ht="15.75" customHeight="1">
      <c r="A6120" s="75"/>
      <c r="B6120" s="54">
        <v>46132</v>
      </c>
      <c r="C6120" s="55" t="s">
        <v>187</v>
      </c>
      <c r="D6120" s="55">
        <v>2026</v>
      </c>
      <c r="E6120" s="55">
        <v>2</v>
      </c>
      <c r="F6120" s="55" t="s">
        <v>1474</v>
      </c>
      <c r="G6120" s="55" t="s">
        <v>96</v>
      </c>
      <c r="H6120" s="55" t="s">
        <v>570</v>
      </c>
      <c r="I6120" s="55" t="s">
        <v>42</v>
      </c>
      <c r="J6120" s="60">
        <v>19.98</v>
      </c>
      <c r="K6120" s="60">
        <f t="shared" si="173"/>
        <v>39.96</v>
      </c>
      <c r="L6120" s="60">
        <v>0</v>
      </c>
      <c r="M6120" s="55"/>
      <c r="N6120" s="60">
        <f t="shared" si="178"/>
        <v>39.96</v>
      </c>
      <c r="O6120" s="54"/>
      <c r="P6120" s="62">
        <v>755940</v>
      </c>
      <c r="Q6120" s="75"/>
      <c r="R6120" t="str">
        <f t="shared" si="177"/>
        <v>Abr/26</v>
      </c>
      <c r="S6120" s="75"/>
      <c r="T6120" s="75"/>
      <c r="U6120" s="75"/>
      <c r="V6120" s="75"/>
      <c r="W6120" s="75"/>
      <c r="X6120" s="75"/>
      <c r="Y6120" s="75"/>
      <c r="Z6120" s="75"/>
      <c r="AA6120" s="75"/>
      <c r="AB6120" s="75"/>
      <c r="AC6120" s="75"/>
      <c r="AD6120" s="75"/>
      <c r="AE6120" s="75"/>
      <c r="AF6120" s="75"/>
      <c r="AG6120" s="75"/>
    </row>
    <row r="6121" spans="1:33" ht="15.75" customHeight="1">
      <c r="A6121" s="75"/>
      <c r="B6121" s="54">
        <v>46132</v>
      </c>
      <c r="C6121" s="55" t="s">
        <v>187</v>
      </c>
      <c r="D6121" s="55">
        <v>2026</v>
      </c>
      <c r="E6121" s="55">
        <v>1</v>
      </c>
      <c r="F6121" s="55" t="s">
        <v>305</v>
      </c>
      <c r="G6121" s="55" t="s">
        <v>96</v>
      </c>
      <c r="H6121" s="55" t="s">
        <v>570</v>
      </c>
      <c r="I6121" s="55" t="s">
        <v>42</v>
      </c>
      <c r="J6121" s="60">
        <v>19.440000000000001</v>
      </c>
      <c r="K6121" s="60">
        <f t="shared" si="173"/>
        <v>19.440000000000001</v>
      </c>
      <c r="L6121" s="60">
        <v>0</v>
      </c>
      <c r="M6121" s="55"/>
      <c r="N6121" s="60">
        <f t="shared" si="178"/>
        <v>19.440000000000001</v>
      </c>
      <c r="O6121" s="54"/>
      <c r="P6121" s="62">
        <v>755940</v>
      </c>
      <c r="Q6121" s="75"/>
      <c r="R6121" t="str">
        <f t="shared" si="177"/>
        <v>Abr/26</v>
      </c>
      <c r="S6121" s="75"/>
      <c r="T6121" s="75"/>
      <c r="U6121" s="75"/>
      <c r="V6121" s="75"/>
      <c r="W6121" s="75"/>
      <c r="X6121" s="75"/>
      <c r="Y6121" s="75"/>
      <c r="Z6121" s="75"/>
      <c r="AA6121" s="75"/>
      <c r="AB6121" s="75"/>
      <c r="AC6121" s="75"/>
      <c r="AD6121" s="75"/>
      <c r="AE6121" s="75"/>
      <c r="AF6121" s="75"/>
      <c r="AG6121" s="75"/>
    </row>
    <row r="6122" spans="1:33" ht="15.75" customHeight="1">
      <c r="A6122" s="75"/>
      <c r="B6122" s="54">
        <v>46132</v>
      </c>
      <c r="C6122" s="55" t="s">
        <v>187</v>
      </c>
      <c r="D6122" s="55">
        <v>2026</v>
      </c>
      <c r="E6122" s="55">
        <v>1</v>
      </c>
      <c r="F6122" s="55" t="s">
        <v>838</v>
      </c>
      <c r="G6122" s="55" t="s">
        <v>40</v>
      </c>
      <c r="H6122" s="55" t="s">
        <v>181</v>
      </c>
      <c r="I6122" s="55" t="s">
        <v>42</v>
      </c>
      <c r="J6122" s="60">
        <v>364</v>
      </c>
      <c r="K6122" s="60">
        <f t="shared" si="173"/>
        <v>364</v>
      </c>
      <c r="L6122" s="60">
        <v>0</v>
      </c>
      <c r="M6122" s="55"/>
      <c r="N6122" s="60">
        <f t="shared" si="178"/>
        <v>364</v>
      </c>
      <c r="O6122" s="54"/>
      <c r="P6122" s="62">
        <v>8228</v>
      </c>
      <c r="Q6122" s="75"/>
      <c r="R6122" t="str">
        <f t="shared" si="177"/>
        <v>Abr/26</v>
      </c>
      <c r="S6122" s="75"/>
      <c r="T6122" s="75"/>
      <c r="U6122" s="75"/>
      <c r="V6122" s="75"/>
      <c r="W6122" s="75"/>
      <c r="X6122" s="75"/>
      <c r="Y6122" s="75"/>
      <c r="Z6122" s="75"/>
      <c r="AA6122" s="75"/>
      <c r="AB6122" s="75"/>
      <c r="AC6122" s="75"/>
      <c r="AD6122" s="75"/>
      <c r="AE6122" s="75"/>
      <c r="AF6122" s="75"/>
      <c r="AG6122" s="75"/>
    </row>
    <row r="6123" spans="1:33" ht="15.75" customHeight="1">
      <c r="A6123" s="75"/>
      <c r="B6123" s="54">
        <v>46132</v>
      </c>
      <c r="C6123" s="55" t="s">
        <v>187</v>
      </c>
      <c r="D6123" s="55">
        <v>2026</v>
      </c>
      <c r="E6123" s="55">
        <v>4</v>
      </c>
      <c r="F6123" s="55" t="s">
        <v>660</v>
      </c>
      <c r="G6123" s="55" t="s">
        <v>46</v>
      </c>
      <c r="H6123" s="55" t="s">
        <v>195</v>
      </c>
      <c r="I6123" s="55" t="s">
        <v>42</v>
      </c>
      <c r="J6123" s="60">
        <v>232</v>
      </c>
      <c r="K6123" s="60">
        <f t="shared" si="173"/>
        <v>928</v>
      </c>
      <c r="L6123" s="60">
        <v>0</v>
      </c>
      <c r="M6123" s="55"/>
      <c r="N6123" s="60">
        <f t="shared" si="178"/>
        <v>928</v>
      </c>
      <c r="O6123" s="54"/>
      <c r="P6123" s="62">
        <v>343782</v>
      </c>
      <c r="Q6123" s="75"/>
      <c r="R6123" t="str">
        <f t="shared" si="177"/>
        <v>Abr/26</v>
      </c>
      <c r="S6123" s="75"/>
      <c r="T6123" s="75"/>
      <c r="U6123" s="75"/>
      <c r="V6123" s="75"/>
      <c r="W6123" s="75"/>
      <c r="X6123" s="75"/>
      <c r="Y6123" s="75"/>
      <c r="Z6123" s="75"/>
      <c r="AA6123" s="75"/>
      <c r="AB6123" s="75"/>
      <c r="AC6123" s="75"/>
      <c r="AD6123" s="75"/>
      <c r="AE6123" s="75"/>
      <c r="AF6123" s="75"/>
      <c r="AG6123" s="75"/>
    </row>
    <row r="6124" spans="1:33" ht="15.75" customHeight="1">
      <c r="A6124" s="75"/>
      <c r="B6124" s="54">
        <v>46132</v>
      </c>
      <c r="C6124" s="55" t="s">
        <v>187</v>
      </c>
      <c r="D6124" s="55">
        <v>2026</v>
      </c>
      <c r="E6124" s="55">
        <v>1</v>
      </c>
      <c r="F6124" s="55" t="s">
        <v>378</v>
      </c>
      <c r="G6124" s="55" t="s">
        <v>46</v>
      </c>
      <c r="H6124" s="55" t="s">
        <v>379</v>
      </c>
      <c r="I6124" s="55" t="s">
        <v>42</v>
      </c>
      <c r="J6124" s="60">
        <v>491</v>
      </c>
      <c r="K6124" s="60">
        <f t="shared" si="173"/>
        <v>491</v>
      </c>
      <c r="L6124" s="60">
        <v>0</v>
      </c>
      <c r="M6124" s="55"/>
      <c r="N6124" s="60">
        <f t="shared" si="178"/>
        <v>491</v>
      </c>
      <c r="O6124" s="54"/>
      <c r="P6124" s="62">
        <v>0</v>
      </c>
      <c r="Q6124" s="75"/>
      <c r="R6124" t="str">
        <f t="shared" si="177"/>
        <v>Abr/26</v>
      </c>
      <c r="S6124" s="75"/>
      <c r="T6124" s="75"/>
      <c r="U6124" s="75"/>
      <c r="V6124" s="75"/>
      <c r="W6124" s="75"/>
      <c r="X6124" s="75"/>
      <c r="Y6124" s="75"/>
      <c r="Z6124" s="75"/>
      <c r="AA6124" s="75"/>
      <c r="AB6124" s="75"/>
      <c r="AC6124" s="75"/>
      <c r="AD6124" s="75"/>
      <c r="AE6124" s="75"/>
      <c r="AF6124" s="75"/>
      <c r="AG6124" s="75"/>
    </row>
    <row r="6125" spans="1:33" ht="15.75" customHeight="1">
      <c r="A6125" s="75"/>
      <c r="B6125" s="54">
        <v>46132</v>
      </c>
      <c r="C6125" s="55" t="s">
        <v>187</v>
      </c>
      <c r="D6125" s="55">
        <v>2026</v>
      </c>
      <c r="E6125" s="55">
        <v>1</v>
      </c>
      <c r="F6125" s="55" t="s">
        <v>1483</v>
      </c>
      <c r="G6125" s="55" t="s">
        <v>61</v>
      </c>
      <c r="H6125" s="55" t="s">
        <v>342</v>
      </c>
      <c r="I6125" s="55" t="s">
        <v>42</v>
      </c>
      <c r="J6125" s="60">
        <v>130.62</v>
      </c>
      <c r="K6125" s="60">
        <f t="shared" si="173"/>
        <v>130.62</v>
      </c>
      <c r="L6125" s="60">
        <v>0</v>
      </c>
      <c r="M6125" s="55"/>
      <c r="N6125" s="60">
        <f t="shared" si="178"/>
        <v>130.62</v>
      </c>
      <c r="O6125" s="54"/>
      <c r="P6125" s="62">
        <v>0</v>
      </c>
      <c r="Q6125" s="75"/>
      <c r="R6125" t="str">
        <f t="shared" si="177"/>
        <v>Abr/26</v>
      </c>
      <c r="S6125" s="75"/>
      <c r="T6125" s="75"/>
      <c r="U6125" s="75"/>
      <c r="V6125" s="75"/>
      <c r="W6125" s="75"/>
      <c r="X6125" s="75"/>
      <c r="Y6125" s="75"/>
      <c r="Z6125" s="75"/>
      <c r="AA6125" s="75"/>
      <c r="AB6125" s="75"/>
      <c r="AC6125" s="75"/>
      <c r="AD6125" s="75"/>
      <c r="AE6125" s="75"/>
      <c r="AF6125" s="75"/>
      <c r="AG6125" s="75"/>
    </row>
    <row r="6126" spans="1:33" ht="15.75" customHeight="1">
      <c r="A6126" s="75"/>
      <c r="B6126" s="54">
        <v>46133</v>
      </c>
      <c r="C6126" s="55" t="s">
        <v>187</v>
      </c>
      <c r="D6126" s="55">
        <v>2026</v>
      </c>
      <c r="E6126" s="55">
        <v>1</v>
      </c>
      <c r="F6126" s="55" t="s">
        <v>811</v>
      </c>
      <c r="G6126" s="55" t="s">
        <v>108</v>
      </c>
      <c r="H6126" s="55" t="s">
        <v>812</v>
      </c>
      <c r="I6126" s="55" t="s">
        <v>42</v>
      </c>
      <c r="J6126" s="60">
        <v>350</v>
      </c>
      <c r="K6126" s="60">
        <f t="shared" si="173"/>
        <v>350</v>
      </c>
      <c r="L6126" s="60">
        <v>0</v>
      </c>
      <c r="M6126" s="55"/>
      <c r="N6126" s="60">
        <f t="shared" si="178"/>
        <v>350</v>
      </c>
      <c r="O6126" s="54"/>
      <c r="P6126" s="62">
        <v>0</v>
      </c>
      <c r="Q6126" s="75"/>
      <c r="R6126" t="str">
        <f t="shared" si="177"/>
        <v>Abr/26</v>
      </c>
      <c r="S6126" s="75"/>
      <c r="T6126" s="75"/>
      <c r="U6126" s="75"/>
      <c r="V6126" s="75"/>
      <c r="W6126" s="75"/>
      <c r="X6126" s="75"/>
      <c r="Y6126" s="75"/>
      <c r="Z6126" s="75"/>
      <c r="AA6126" s="75"/>
      <c r="AB6126" s="75"/>
      <c r="AC6126" s="75"/>
      <c r="AD6126" s="75"/>
      <c r="AE6126" s="75"/>
      <c r="AF6126" s="75"/>
      <c r="AG6126" s="75"/>
    </row>
    <row r="6127" spans="1:33" ht="15.75" customHeight="1">
      <c r="A6127" s="75"/>
      <c r="B6127" s="54">
        <v>46133</v>
      </c>
      <c r="C6127" s="55" t="s">
        <v>187</v>
      </c>
      <c r="D6127" s="55">
        <v>2026</v>
      </c>
      <c r="E6127" s="55">
        <v>3</v>
      </c>
      <c r="F6127" s="55" t="s">
        <v>1203</v>
      </c>
      <c r="G6127" s="55" t="s">
        <v>53</v>
      </c>
      <c r="H6127" s="55" t="s">
        <v>594</v>
      </c>
      <c r="I6127" s="55" t="s">
        <v>42</v>
      </c>
      <c r="J6127" s="60">
        <v>74</v>
      </c>
      <c r="K6127" s="60">
        <f t="shared" si="173"/>
        <v>222</v>
      </c>
      <c r="L6127" s="60">
        <v>0</v>
      </c>
      <c r="M6127" s="55"/>
      <c r="N6127" s="60">
        <f t="shared" si="178"/>
        <v>222</v>
      </c>
      <c r="O6127" s="54"/>
      <c r="P6127" s="62">
        <v>1172420</v>
      </c>
      <c r="Q6127" s="75"/>
      <c r="R6127" t="str">
        <f t="shared" si="177"/>
        <v>Abr/26</v>
      </c>
      <c r="S6127" s="75"/>
      <c r="T6127" s="75"/>
      <c r="U6127" s="75"/>
      <c r="V6127" s="75"/>
      <c r="W6127" s="75"/>
      <c r="X6127" s="75"/>
      <c r="Y6127" s="75"/>
      <c r="Z6127" s="75"/>
      <c r="AA6127" s="75"/>
      <c r="AB6127" s="75"/>
      <c r="AC6127" s="75"/>
      <c r="AD6127" s="75"/>
      <c r="AE6127" s="75"/>
      <c r="AF6127" s="75"/>
      <c r="AG6127" s="75"/>
    </row>
    <row r="6128" spans="1:33" ht="15.75" customHeight="1">
      <c r="A6128" s="75"/>
      <c r="B6128" s="54">
        <v>46133</v>
      </c>
      <c r="C6128" s="55" t="s">
        <v>187</v>
      </c>
      <c r="D6128" s="55">
        <v>2026</v>
      </c>
      <c r="E6128" s="55">
        <v>3</v>
      </c>
      <c r="F6128" s="55" t="s">
        <v>1306</v>
      </c>
      <c r="G6128" s="55" t="s">
        <v>53</v>
      </c>
      <c r="H6128" s="55" t="s">
        <v>594</v>
      </c>
      <c r="I6128" s="55" t="s">
        <v>42</v>
      </c>
      <c r="J6128" s="60">
        <v>71</v>
      </c>
      <c r="K6128" s="60">
        <f t="shared" si="173"/>
        <v>213</v>
      </c>
      <c r="L6128" s="60">
        <v>0</v>
      </c>
      <c r="M6128" s="55"/>
      <c r="N6128" s="60">
        <f t="shared" si="178"/>
        <v>213</v>
      </c>
      <c r="O6128" s="54"/>
      <c r="P6128" s="62">
        <v>1172420</v>
      </c>
      <c r="Q6128" s="75"/>
      <c r="R6128" t="str">
        <f t="shared" si="177"/>
        <v>Abr/26</v>
      </c>
      <c r="S6128" s="75"/>
      <c r="T6128" s="75"/>
      <c r="U6128" s="75"/>
      <c r="V6128" s="75"/>
      <c r="W6128" s="75"/>
      <c r="X6128" s="75"/>
      <c r="Y6128" s="75"/>
      <c r="Z6128" s="75"/>
      <c r="AA6128" s="75"/>
      <c r="AB6128" s="75"/>
      <c r="AC6128" s="75"/>
      <c r="AD6128" s="75"/>
      <c r="AE6128" s="75"/>
      <c r="AF6128" s="75"/>
      <c r="AG6128" s="75"/>
    </row>
    <row r="6129" spans="1:33" ht="15.75" customHeight="1">
      <c r="A6129" s="75"/>
      <c r="B6129" s="54">
        <v>46134</v>
      </c>
      <c r="C6129" s="55" t="s">
        <v>187</v>
      </c>
      <c r="D6129" s="55">
        <v>2026</v>
      </c>
      <c r="E6129" s="55">
        <v>5</v>
      </c>
      <c r="F6129" s="55" t="s">
        <v>64</v>
      </c>
      <c r="G6129" s="55" t="s">
        <v>46</v>
      </c>
      <c r="H6129" s="55" t="s">
        <v>65</v>
      </c>
      <c r="I6129" s="55" t="s">
        <v>42</v>
      </c>
      <c r="J6129" s="60">
        <v>33</v>
      </c>
      <c r="K6129" s="60">
        <f t="shared" si="173"/>
        <v>165</v>
      </c>
      <c r="L6129" s="60">
        <v>0</v>
      </c>
      <c r="M6129" s="55"/>
      <c r="N6129" s="60">
        <f t="shared" si="178"/>
        <v>165</v>
      </c>
      <c r="O6129" s="54"/>
      <c r="P6129" s="62">
        <v>31405</v>
      </c>
      <c r="Q6129" s="75"/>
      <c r="R6129" t="str">
        <f t="shared" si="177"/>
        <v>Abr/26</v>
      </c>
      <c r="S6129" s="75"/>
      <c r="T6129" s="75"/>
      <c r="U6129" s="75"/>
      <c r="V6129" s="75"/>
      <c r="W6129" s="75"/>
      <c r="X6129" s="75"/>
      <c r="Y6129" s="75"/>
      <c r="Z6129" s="75"/>
      <c r="AA6129" s="75"/>
      <c r="AB6129" s="75"/>
      <c r="AC6129" s="75"/>
      <c r="AD6129" s="75"/>
      <c r="AE6129" s="75"/>
      <c r="AF6129" s="75"/>
      <c r="AG6129" s="75"/>
    </row>
    <row r="6130" spans="1:33" ht="15.75" customHeight="1">
      <c r="A6130" s="75"/>
      <c r="B6130" s="54">
        <v>46134</v>
      </c>
      <c r="C6130" s="55" t="s">
        <v>187</v>
      </c>
      <c r="D6130" s="55">
        <v>2026</v>
      </c>
      <c r="E6130" s="55">
        <v>2</v>
      </c>
      <c r="F6130" s="55" t="s">
        <v>66</v>
      </c>
      <c r="G6130" s="55" t="s">
        <v>46</v>
      </c>
      <c r="H6130" s="55" t="s">
        <v>65</v>
      </c>
      <c r="I6130" s="55" t="s">
        <v>42</v>
      </c>
      <c r="J6130" s="60">
        <v>28</v>
      </c>
      <c r="K6130" s="60">
        <f t="shared" si="173"/>
        <v>56</v>
      </c>
      <c r="L6130" s="60">
        <v>0</v>
      </c>
      <c r="M6130" s="55"/>
      <c r="N6130" s="60">
        <f t="shared" si="178"/>
        <v>56</v>
      </c>
      <c r="O6130" s="54"/>
      <c r="P6130" s="62">
        <v>31405</v>
      </c>
      <c r="Q6130" s="75"/>
      <c r="R6130" t="str">
        <f t="shared" si="177"/>
        <v>Abr/26</v>
      </c>
      <c r="S6130" s="75"/>
      <c r="T6130" s="75"/>
      <c r="U6130" s="75"/>
      <c r="V6130" s="75"/>
      <c r="W6130" s="75"/>
      <c r="X6130" s="75"/>
      <c r="Y6130" s="75"/>
      <c r="Z6130" s="75"/>
      <c r="AA6130" s="75"/>
      <c r="AB6130" s="75"/>
      <c r="AC6130" s="75"/>
      <c r="AD6130" s="75"/>
      <c r="AE6130" s="75"/>
      <c r="AF6130" s="75"/>
      <c r="AG6130" s="75"/>
    </row>
    <row r="6131" spans="1:33" ht="15.75" customHeight="1">
      <c r="A6131" s="75"/>
      <c r="B6131" s="54">
        <v>46135</v>
      </c>
      <c r="C6131" s="55" t="s">
        <v>187</v>
      </c>
      <c r="D6131" s="55">
        <v>2026</v>
      </c>
      <c r="E6131" s="55">
        <v>4</v>
      </c>
      <c r="F6131" s="55" t="s">
        <v>1484</v>
      </c>
      <c r="G6131" s="55" t="s">
        <v>53</v>
      </c>
      <c r="H6131" s="55" t="s">
        <v>223</v>
      </c>
      <c r="I6131" s="55" t="s">
        <v>42</v>
      </c>
      <c r="J6131" s="60">
        <v>33</v>
      </c>
      <c r="K6131" s="60">
        <f t="shared" si="173"/>
        <v>132</v>
      </c>
      <c r="L6131" s="60">
        <v>0</v>
      </c>
      <c r="M6131" s="55"/>
      <c r="N6131" s="60">
        <f t="shared" si="178"/>
        <v>132</v>
      </c>
      <c r="O6131" s="54"/>
      <c r="P6131" s="62">
        <v>1568557</v>
      </c>
      <c r="Q6131" s="75"/>
      <c r="R6131" t="str">
        <f t="shared" si="177"/>
        <v>Abr/26</v>
      </c>
      <c r="S6131" s="75"/>
      <c r="T6131" s="75"/>
      <c r="U6131" s="75"/>
      <c r="V6131" s="75"/>
      <c r="W6131" s="75"/>
      <c r="X6131" s="75"/>
      <c r="Y6131" s="75"/>
      <c r="Z6131" s="75"/>
      <c r="AA6131" s="75"/>
      <c r="AB6131" s="75"/>
      <c r="AC6131" s="75"/>
      <c r="AD6131" s="75"/>
      <c r="AE6131" s="75"/>
      <c r="AF6131" s="75"/>
      <c r="AG6131" s="75"/>
    </row>
    <row r="6132" spans="1:33" ht="15.75" customHeight="1">
      <c r="A6132" s="75"/>
      <c r="B6132" s="54">
        <v>46135</v>
      </c>
      <c r="C6132" s="55" t="s">
        <v>187</v>
      </c>
      <c r="D6132" s="55">
        <v>2026</v>
      </c>
      <c r="E6132" s="55">
        <v>6</v>
      </c>
      <c r="F6132" s="55" t="s">
        <v>578</v>
      </c>
      <c r="G6132" s="55" t="s">
        <v>40</v>
      </c>
      <c r="H6132" s="55" t="s">
        <v>223</v>
      </c>
      <c r="I6132" s="55" t="s">
        <v>42</v>
      </c>
      <c r="J6132" s="60">
        <v>44</v>
      </c>
      <c r="K6132" s="60">
        <f t="shared" ref="K6132:K6208" si="179">E6132*J6132</f>
        <v>264</v>
      </c>
      <c r="L6132" s="60">
        <v>0</v>
      </c>
      <c r="M6132" s="55"/>
      <c r="N6132" s="60">
        <f t="shared" si="178"/>
        <v>264</v>
      </c>
      <c r="O6132" s="54"/>
      <c r="P6132" s="62">
        <v>1568557</v>
      </c>
      <c r="Q6132" s="75"/>
      <c r="R6132" t="str">
        <f t="shared" si="177"/>
        <v>Abr/26</v>
      </c>
      <c r="S6132" s="75"/>
      <c r="T6132" s="75"/>
      <c r="U6132" s="75"/>
      <c r="V6132" s="75"/>
      <c r="W6132" s="75"/>
      <c r="X6132" s="75"/>
      <c r="Y6132" s="75"/>
      <c r="Z6132" s="75"/>
      <c r="AA6132" s="75"/>
      <c r="AB6132" s="75"/>
      <c r="AC6132" s="75"/>
      <c r="AD6132" s="75"/>
      <c r="AE6132" s="75"/>
      <c r="AF6132" s="75"/>
      <c r="AG6132" s="75"/>
    </row>
    <row r="6133" spans="1:33" ht="15.75" customHeight="1">
      <c r="A6133" s="75"/>
      <c r="B6133" s="54">
        <v>46135</v>
      </c>
      <c r="C6133" s="55" t="s">
        <v>187</v>
      </c>
      <c r="D6133" s="55">
        <v>2026</v>
      </c>
      <c r="E6133" s="55">
        <v>1</v>
      </c>
      <c r="F6133" s="55" t="s">
        <v>760</v>
      </c>
      <c r="G6133" s="55" t="s">
        <v>46</v>
      </c>
      <c r="H6133" s="55" t="s">
        <v>223</v>
      </c>
      <c r="I6133" s="55" t="s">
        <v>42</v>
      </c>
      <c r="J6133" s="60">
        <v>31</v>
      </c>
      <c r="K6133" s="60">
        <f t="shared" si="179"/>
        <v>31</v>
      </c>
      <c r="L6133" s="60">
        <v>0</v>
      </c>
      <c r="M6133" s="55"/>
      <c r="N6133" s="60">
        <f t="shared" si="178"/>
        <v>31</v>
      </c>
      <c r="O6133" s="54"/>
      <c r="P6133" s="62">
        <v>1568557</v>
      </c>
      <c r="Q6133" s="75"/>
      <c r="R6133" t="str">
        <f t="shared" si="177"/>
        <v>Abr/26</v>
      </c>
      <c r="S6133" s="75"/>
      <c r="T6133" s="75"/>
      <c r="U6133" s="75"/>
      <c r="V6133" s="75"/>
      <c r="W6133" s="75"/>
      <c r="X6133" s="75"/>
      <c r="Y6133" s="75"/>
      <c r="Z6133" s="75"/>
      <c r="AA6133" s="75"/>
      <c r="AB6133" s="75"/>
      <c r="AC6133" s="75"/>
      <c r="AD6133" s="75"/>
      <c r="AE6133" s="75"/>
      <c r="AF6133" s="75"/>
      <c r="AG6133" s="75"/>
    </row>
    <row r="6134" spans="1:33" ht="15.75" customHeight="1">
      <c r="A6134" s="75"/>
      <c r="B6134" s="54">
        <v>46135</v>
      </c>
      <c r="C6134" s="55" t="s">
        <v>187</v>
      </c>
      <c r="D6134" s="55">
        <v>2026</v>
      </c>
      <c r="E6134" s="55">
        <v>2</v>
      </c>
      <c r="F6134" s="55" t="s">
        <v>172</v>
      </c>
      <c r="G6134" s="55" t="s">
        <v>46</v>
      </c>
      <c r="H6134" s="55" t="s">
        <v>223</v>
      </c>
      <c r="I6134" s="55" t="s">
        <v>42</v>
      </c>
      <c r="J6134" s="60">
        <v>21</v>
      </c>
      <c r="K6134" s="60">
        <f t="shared" si="179"/>
        <v>42</v>
      </c>
      <c r="L6134" s="60">
        <v>0</v>
      </c>
      <c r="M6134" s="55"/>
      <c r="N6134" s="60">
        <f t="shared" si="178"/>
        <v>42</v>
      </c>
      <c r="O6134" s="54"/>
      <c r="P6134" s="62">
        <v>1568557</v>
      </c>
      <c r="Q6134" s="75"/>
      <c r="R6134" t="str">
        <f t="shared" si="177"/>
        <v>Abr/26</v>
      </c>
      <c r="S6134" s="75"/>
      <c r="T6134" s="75"/>
      <c r="U6134" s="75"/>
      <c r="V6134" s="75"/>
      <c r="W6134" s="75"/>
      <c r="X6134" s="75"/>
      <c r="Y6134" s="75"/>
      <c r="Z6134" s="75"/>
      <c r="AA6134" s="75"/>
      <c r="AB6134" s="75"/>
      <c r="AC6134" s="75"/>
      <c r="AD6134" s="75"/>
      <c r="AE6134" s="75"/>
      <c r="AF6134" s="75"/>
      <c r="AG6134" s="75"/>
    </row>
    <row r="6135" spans="1:33" ht="15.75" customHeight="1">
      <c r="A6135" s="75"/>
      <c r="B6135" s="54">
        <v>46135</v>
      </c>
      <c r="C6135" s="55" t="s">
        <v>187</v>
      </c>
      <c r="D6135" s="55">
        <v>2026</v>
      </c>
      <c r="E6135" s="55">
        <v>1</v>
      </c>
      <c r="F6135" s="55" t="s">
        <v>254</v>
      </c>
      <c r="G6135" s="55" t="s">
        <v>46</v>
      </c>
      <c r="H6135" s="55" t="s">
        <v>223</v>
      </c>
      <c r="I6135" s="55" t="s">
        <v>42</v>
      </c>
      <c r="J6135" s="60">
        <v>40</v>
      </c>
      <c r="K6135" s="60">
        <f t="shared" si="179"/>
        <v>40</v>
      </c>
      <c r="L6135" s="60">
        <v>0</v>
      </c>
      <c r="M6135" s="55"/>
      <c r="N6135" s="60">
        <f t="shared" si="178"/>
        <v>40</v>
      </c>
      <c r="O6135" s="54"/>
      <c r="P6135" s="62">
        <v>1568557</v>
      </c>
      <c r="Q6135" s="75"/>
      <c r="R6135" t="str">
        <f t="shared" si="177"/>
        <v>Abr/26</v>
      </c>
      <c r="S6135" s="75"/>
      <c r="T6135" s="75"/>
      <c r="U6135" s="75"/>
      <c r="V6135" s="75"/>
      <c r="W6135" s="75"/>
      <c r="X6135" s="75"/>
      <c r="Y6135" s="75"/>
      <c r="Z6135" s="75"/>
      <c r="AA6135" s="75"/>
      <c r="AB6135" s="75"/>
      <c r="AC6135" s="75"/>
      <c r="AD6135" s="75"/>
      <c r="AE6135" s="75"/>
      <c r="AF6135" s="75"/>
      <c r="AG6135" s="75"/>
    </row>
    <row r="6136" spans="1:33" ht="15.75" customHeight="1">
      <c r="A6136" s="75"/>
      <c r="B6136" s="54">
        <v>46135</v>
      </c>
      <c r="C6136" s="55" t="s">
        <v>187</v>
      </c>
      <c r="D6136" s="55">
        <v>2026</v>
      </c>
      <c r="E6136" s="55">
        <v>2</v>
      </c>
      <c r="F6136" s="55" t="s">
        <v>1485</v>
      </c>
      <c r="G6136" s="55" t="s">
        <v>46</v>
      </c>
      <c r="H6136" s="55" t="s">
        <v>223</v>
      </c>
      <c r="I6136" s="55" t="s">
        <v>42</v>
      </c>
      <c r="J6136" s="60">
        <v>21</v>
      </c>
      <c r="K6136" s="60">
        <f t="shared" si="179"/>
        <v>42</v>
      </c>
      <c r="L6136" s="60">
        <v>0</v>
      </c>
      <c r="M6136" s="55"/>
      <c r="N6136" s="60">
        <f t="shared" si="178"/>
        <v>42</v>
      </c>
      <c r="O6136" s="54"/>
      <c r="P6136" s="62">
        <v>1568557</v>
      </c>
      <c r="Q6136" s="75"/>
      <c r="R6136" t="str">
        <f t="shared" si="177"/>
        <v>Abr/26</v>
      </c>
      <c r="S6136" s="75"/>
      <c r="T6136" s="75"/>
      <c r="U6136" s="75"/>
      <c r="V6136" s="75"/>
      <c r="W6136" s="75"/>
      <c r="X6136" s="75"/>
      <c r="Y6136" s="75"/>
      <c r="Z6136" s="75"/>
      <c r="AA6136" s="75"/>
      <c r="AB6136" s="75"/>
      <c r="AC6136" s="75"/>
      <c r="AD6136" s="75"/>
      <c r="AE6136" s="75"/>
      <c r="AF6136" s="75"/>
      <c r="AG6136" s="75"/>
    </row>
    <row r="6137" spans="1:33" ht="15.75" customHeight="1">
      <c r="A6137" s="75"/>
      <c r="B6137" s="54">
        <v>46135</v>
      </c>
      <c r="C6137" s="55" t="s">
        <v>187</v>
      </c>
      <c r="D6137" s="55">
        <v>2026</v>
      </c>
      <c r="E6137" s="55">
        <v>2</v>
      </c>
      <c r="F6137" s="55" t="s">
        <v>1486</v>
      </c>
      <c r="G6137" s="55" t="s">
        <v>53</v>
      </c>
      <c r="H6137" s="55" t="s">
        <v>223</v>
      </c>
      <c r="I6137" s="55" t="s">
        <v>42</v>
      </c>
      <c r="J6137" s="60">
        <v>43</v>
      </c>
      <c r="K6137" s="60">
        <f t="shared" si="179"/>
        <v>86</v>
      </c>
      <c r="L6137" s="60">
        <v>0</v>
      </c>
      <c r="M6137" s="55"/>
      <c r="N6137" s="60">
        <f t="shared" si="178"/>
        <v>86</v>
      </c>
      <c r="O6137" s="54"/>
      <c r="P6137" s="62">
        <v>1568557</v>
      </c>
      <c r="Q6137" s="75"/>
      <c r="R6137" t="str">
        <f t="shared" si="177"/>
        <v>Abr/26</v>
      </c>
      <c r="S6137" s="75"/>
      <c r="T6137" s="75"/>
      <c r="U6137" s="75"/>
      <c r="V6137" s="75"/>
      <c r="W6137" s="75"/>
      <c r="X6137" s="75"/>
      <c r="Y6137" s="75"/>
      <c r="Z6137" s="75"/>
      <c r="AA6137" s="75"/>
      <c r="AB6137" s="75"/>
      <c r="AC6137" s="75"/>
      <c r="AD6137" s="75"/>
      <c r="AE6137" s="75"/>
      <c r="AF6137" s="75"/>
      <c r="AG6137" s="75"/>
    </row>
    <row r="6138" spans="1:33" ht="15.75" customHeight="1">
      <c r="A6138" s="75"/>
      <c r="B6138" s="54">
        <v>46135</v>
      </c>
      <c r="C6138" s="55" t="s">
        <v>187</v>
      </c>
      <c r="D6138" s="55">
        <v>2026</v>
      </c>
      <c r="E6138" s="55">
        <v>2</v>
      </c>
      <c r="F6138" s="55" t="s">
        <v>1423</v>
      </c>
      <c r="G6138" s="55" t="s">
        <v>53</v>
      </c>
      <c r="H6138" s="55" t="s">
        <v>223</v>
      </c>
      <c r="I6138" s="55" t="s">
        <v>42</v>
      </c>
      <c r="J6138" s="60">
        <v>20</v>
      </c>
      <c r="K6138" s="60">
        <f t="shared" si="179"/>
        <v>40</v>
      </c>
      <c r="L6138" s="60">
        <v>0</v>
      </c>
      <c r="M6138" s="55"/>
      <c r="N6138" s="60">
        <f t="shared" si="178"/>
        <v>40</v>
      </c>
      <c r="O6138" s="54"/>
      <c r="P6138" s="62">
        <v>1568557</v>
      </c>
      <c r="Q6138" s="75"/>
      <c r="R6138" t="str">
        <f t="shared" si="177"/>
        <v>Abr/26</v>
      </c>
      <c r="S6138" s="75"/>
      <c r="T6138" s="75"/>
      <c r="U6138" s="75"/>
      <c r="V6138" s="75"/>
      <c r="W6138" s="75"/>
      <c r="X6138" s="75"/>
      <c r="Y6138" s="75"/>
      <c r="Z6138" s="75"/>
      <c r="AA6138" s="75"/>
      <c r="AB6138" s="75"/>
      <c r="AC6138" s="75"/>
      <c r="AD6138" s="75"/>
      <c r="AE6138" s="75"/>
      <c r="AF6138" s="75"/>
      <c r="AG6138" s="75"/>
    </row>
    <row r="6139" spans="1:33" ht="15.75" customHeight="1">
      <c r="A6139" s="75"/>
      <c r="B6139" s="54">
        <v>46135</v>
      </c>
      <c r="C6139" s="55" t="s">
        <v>187</v>
      </c>
      <c r="D6139" s="55">
        <v>2026</v>
      </c>
      <c r="E6139" s="55">
        <v>4</v>
      </c>
      <c r="F6139" s="55" t="s">
        <v>1487</v>
      </c>
      <c r="G6139" s="55" t="s">
        <v>46</v>
      </c>
      <c r="H6139" s="55" t="s">
        <v>223</v>
      </c>
      <c r="I6139" s="55" t="s">
        <v>42</v>
      </c>
      <c r="J6139" s="60">
        <v>4</v>
      </c>
      <c r="K6139" s="60">
        <f t="shared" si="179"/>
        <v>16</v>
      </c>
      <c r="L6139" s="60">
        <v>0</v>
      </c>
      <c r="M6139" s="55"/>
      <c r="N6139" s="60">
        <f t="shared" si="178"/>
        <v>16</v>
      </c>
      <c r="O6139" s="54"/>
      <c r="P6139" s="62">
        <v>1568557</v>
      </c>
      <c r="Q6139" s="75"/>
      <c r="R6139" t="str">
        <f t="shared" si="177"/>
        <v>Abr/26</v>
      </c>
      <c r="S6139" s="75"/>
      <c r="T6139" s="75"/>
      <c r="U6139" s="75"/>
      <c r="V6139" s="75"/>
      <c r="W6139" s="75"/>
      <c r="X6139" s="75"/>
      <c r="Y6139" s="75"/>
      <c r="Z6139" s="75"/>
      <c r="AA6139" s="75"/>
      <c r="AB6139" s="75"/>
      <c r="AC6139" s="75"/>
      <c r="AD6139" s="75"/>
      <c r="AE6139" s="75"/>
      <c r="AF6139" s="75"/>
      <c r="AG6139" s="75"/>
    </row>
    <row r="6140" spans="1:33" ht="15.75" customHeight="1">
      <c r="A6140" s="75"/>
      <c r="B6140" s="54">
        <v>46135</v>
      </c>
      <c r="C6140" s="55" t="s">
        <v>187</v>
      </c>
      <c r="D6140" s="55">
        <v>2026</v>
      </c>
      <c r="E6140" s="55">
        <v>1</v>
      </c>
      <c r="F6140" s="55" t="s">
        <v>1488</v>
      </c>
      <c r="G6140" s="55" t="s">
        <v>104</v>
      </c>
      <c r="H6140" s="55" t="s">
        <v>116</v>
      </c>
      <c r="I6140" s="55" t="s">
        <v>42</v>
      </c>
      <c r="J6140" s="60">
        <v>1614</v>
      </c>
      <c r="K6140" s="60">
        <f t="shared" si="179"/>
        <v>1614</v>
      </c>
      <c r="L6140" s="60">
        <v>0</v>
      </c>
      <c r="M6140" s="55"/>
      <c r="N6140" s="60">
        <f t="shared" si="178"/>
        <v>1614</v>
      </c>
      <c r="O6140" s="54"/>
      <c r="P6140" s="62">
        <v>0</v>
      </c>
      <c r="Q6140" s="75"/>
      <c r="R6140" t="str">
        <f t="shared" si="177"/>
        <v>Abr/26</v>
      </c>
      <c r="S6140" s="75"/>
      <c r="T6140" s="75"/>
      <c r="U6140" s="75"/>
      <c r="V6140" s="75"/>
      <c r="W6140" s="75"/>
      <c r="X6140" s="75"/>
      <c r="Y6140" s="75"/>
      <c r="Z6140" s="75"/>
      <c r="AA6140" s="75"/>
      <c r="AB6140" s="75"/>
      <c r="AC6140" s="75"/>
      <c r="AD6140" s="75"/>
      <c r="AE6140" s="75"/>
      <c r="AF6140" s="75"/>
      <c r="AG6140" s="75"/>
    </row>
    <row r="6141" spans="1:33" ht="15.75" customHeight="1">
      <c r="A6141" s="75"/>
      <c r="B6141" s="54">
        <v>46135</v>
      </c>
      <c r="C6141" s="55" t="s">
        <v>187</v>
      </c>
      <c r="D6141" s="55">
        <v>2026</v>
      </c>
      <c r="E6141" s="55">
        <v>1</v>
      </c>
      <c r="F6141" s="55" t="s">
        <v>1489</v>
      </c>
      <c r="G6141" s="55" t="s">
        <v>61</v>
      </c>
      <c r="H6141" s="55" t="s">
        <v>342</v>
      </c>
      <c r="I6141" s="55" t="s">
        <v>42</v>
      </c>
      <c r="J6141" s="60">
        <v>84</v>
      </c>
      <c r="K6141" s="60">
        <f t="shared" si="179"/>
        <v>84</v>
      </c>
      <c r="L6141" s="60">
        <v>0</v>
      </c>
      <c r="M6141" s="55"/>
      <c r="N6141" s="60">
        <f t="shared" si="178"/>
        <v>84</v>
      </c>
      <c r="O6141" s="54"/>
      <c r="P6141" s="62">
        <v>0</v>
      </c>
      <c r="Q6141" s="75"/>
      <c r="R6141" t="str">
        <f t="shared" si="177"/>
        <v>Abr/26</v>
      </c>
      <c r="S6141" s="75"/>
      <c r="T6141" s="75"/>
      <c r="U6141" s="75"/>
      <c r="V6141" s="75"/>
      <c r="W6141" s="75"/>
      <c r="X6141" s="75"/>
      <c r="Y6141" s="75"/>
      <c r="Z6141" s="75"/>
      <c r="AA6141" s="75"/>
      <c r="AB6141" s="75"/>
      <c r="AC6141" s="75"/>
      <c r="AD6141" s="75"/>
      <c r="AE6141" s="75"/>
      <c r="AF6141" s="75"/>
      <c r="AG6141" s="75"/>
    </row>
    <row r="6142" spans="1:33" ht="15.75" customHeight="1">
      <c r="A6142" s="75"/>
      <c r="B6142" s="54">
        <v>46136</v>
      </c>
      <c r="C6142" s="55" t="s">
        <v>187</v>
      </c>
      <c r="D6142" s="55">
        <v>2026</v>
      </c>
      <c r="E6142" s="55">
        <v>13</v>
      </c>
      <c r="F6142" s="55" t="s">
        <v>81</v>
      </c>
      <c r="G6142" s="55" t="s">
        <v>77</v>
      </c>
      <c r="H6142" s="55" t="s">
        <v>78</v>
      </c>
      <c r="I6142" s="55" t="s">
        <v>42</v>
      </c>
      <c r="J6142" s="60">
        <v>525</v>
      </c>
      <c r="K6142" s="60">
        <f t="shared" si="179"/>
        <v>6825</v>
      </c>
      <c r="L6142" s="60">
        <v>0</v>
      </c>
      <c r="M6142" s="55"/>
      <c r="N6142" s="60">
        <f t="shared" si="178"/>
        <v>6825</v>
      </c>
      <c r="O6142" s="54"/>
      <c r="P6142" s="62">
        <v>0</v>
      </c>
      <c r="Q6142" s="75"/>
      <c r="R6142" t="str">
        <f t="shared" si="177"/>
        <v>Abr/26</v>
      </c>
      <c r="S6142" s="75"/>
      <c r="T6142" s="75"/>
      <c r="U6142" s="75"/>
      <c r="V6142" s="75"/>
      <c r="W6142" s="75"/>
      <c r="X6142" s="75"/>
      <c r="Y6142" s="75"/>
      <c r="Z6142" s="75"/>
      <c r="AA6142" s="75"/>
      <c r="AB6142" s="75"/>
      <c r="AC6142" s="75"/>
      <c r="AD6142" s="75"/>
      <c r="AE6142" s="75"/>
      <c r="AF6142" s="75"/>
      <c r="AG6142" s="75"/>
    </row>
    <row r="6143" spans="1:33" ht="15.75" customHeight="1">
      <c r="A6143" s="75"/>
      <c r="B6143" s="54">
        <v>46136</v>
      </c>
      <c r="C6143" s="55" t="s">
        <v>187</v>
      </c>
      <c r="D6143" s="55">
        <v>2026</v>
      </c>
      <c r="E6143" s="55">
        <v>1</v>
      </c>
      <c r="F6143" s="55" t="s">
        <v>75</v>
      </c>
      <c r="G6143" s="55" t="s">
        <v>77</v>
      </c>
      <c r="H6143" s="55" t="s">
        <v>78</v>
      </c>
      <c r="I6143" s="55" t="s">
        <v>42</v>
      </c>
      <c r="J6143" s="60">
        <v>465</v>
      </c>
      <c r="K6143" s="60">
        <f t="shared" si="179"/>
        <v>465</v>
      </c>
      <c r="L6143" s="60">
        <v>0</v>
      </c>
      <c r="M6143" s="55"/>
      <c r="N6143" s="60">
        <f t="shared" si="178"/>
        <v>465</v>
      </c>
      <c r="O6143" s="54"/>
      <c r="P6143" s="62">
        <v>0</v>
      </c>
      <c r="Q6143" s="75"/>
      <c r="R6143" t="str">
        <f t="shared" si="177"/>
        <v>Abr/26</v>
      </c>
      <c r="S6143" s="75"/>
      <c r="T6143" s="75"/>
      <c r="U6143" s="75"/>
      <c r="V6143" s="75"/>
      <c r="W6143" s="75"/>
      <c r="X6143" s="75"/>
      <c r="Y6143" s="75"/>
      <c r="Z6143" s="75"/>
      <c r="AA6143" s="75"/>
      <c r="AB6143" s="75"/>
      <c r="AC6143" s="75"/>
      <c r="AD6143" s="75"/>
      <c r="AE6143" s="75"/>
      <c r="AF6143" s="75"/>
      <c r="AG6143" s="75"/>
    </row>
    <row r="6144" spans="1:33" ht="15.75" customHeight="1">
      <c r="A6144" s="75"/>
      <c r="B6144" s="54">
        <v>46136</v>
      </c>
      <c r="C6144" s="55" t="s">
        <v>187</v>
      </c>
      <c r="D6144" s="55">
        <v>2026</v>
      </c>
      <c r="E6144" s="55">
        <v>7</v>
      </c>
      <c r="F6144" s="55" t="s">
        <v>64</v>
      </c>
      <c r="G6144" s="55" t="s">
        <v>46</v>
      </c>
      <c r="H6144" s="55" t="s">
        <v>65</v>
      </c>
      <c r="I6144" s="55" t="s">
        <v>42</v>
      </c>
      <c r="J6144" s="60">
        <v>33</v>
      </c>
      <c r="K6144" s="60">
        <f t="shared" si="179"/>
        <v>231</v>
      </c>
      <c r="L6144" s="60">
        <v>0</v>
      </c>
      <c r="M6144" s="55"/>
      <c r="N6144" s="60">
        <f t="shared" si="178"/>
        <v>231</v>
      </c>
      <c r="O6144" s="54"/>
      <c r="P6144" s="62">
        <v>31470</v>
      </c>
      <c r="Q6144" s="75"/>
      <c r="R6144" t="str">
        <f t="shared" si="177"/>
        <v>Abr/26</v>
      </c>
      <c r="S6144" s="75"/>
      <c r="T6144" s="75"/>
      <c r="U6144" s="75"/>
      <c r="V6144" s="75"/>
      <c r="W6144" s="75"/>
      <c r="X6144" s="75"/>
      <c r="Y6144" s="75"/>
      <c r="Z6144" s="75"/>
      <c r="AA6144" s="75"/>
      <c r="AB6144" s="75"/>
      <c r="AC6144" s="75"/>
      <c r="AD6144" s="75"/>
      <c r="AE6144" s="75"/>
      <c r="AF6144" s="75"/>
      <c r="AG6144" s="75"/>
    </row>
    <row r="6145" spans="1:33" ht="15.75" customHeight="1">
      <c r="A6145" s="75"/>
      <c r="B6145" s="54">
        <v>46136</v>
      </c>
      <c r="C6145" s="55" t="s">
        <v>187</v>
      </c>
      <c r="D6145" s="55">
        <v>2026</v>
      </c>
      <c r="E6145" s="55">
        <v>3</v>
      </c>
      <c r="F6145" s="55" t="s">
        <v>66</v>
      </c>
      <c r="G6145" s="55" t="s">
        <v>46</v>
      </c>
      <c r="H6145" s="55" t="s">
        <v>65</v>
      </c>
      <c r="I6145" s="55" t="s">
        <v>42</v>
      </c>
      <c r="J6145" s="60">
        <v>28</v>
      </c>
      <c r="K6145" s="60">
        <f t="shared" si="179"/>
        <v>84</v>
      </c>
      <c r="L6145" s="60">
        <v>0</v>
      </c>
      <c r="M6145" s="55"/>
      <c r="N6145" s="60">
        <f t="shared" si="178"/>
        <v>84</v>
      </c>
      <c r="O6145" s="54"/>
      <c r="P6145" s="62">
        <v>31470</v>
      </c>
      <c r="Q6145" s="75"/>
      <c r="R6145" t="str">
        <f t="shared" si="177"/>
        <v>Abr/26</v>
      </c>
      <c r="S6145" s="75"/>
      <c r="T6145" s="75"/>
      <c r="U6145" s="75"/>
      <c r="V6145" s="75"/>
      <c r="W6145" s="75"/>
      <c r="X6145" s="75"/>
      <c r="Y6145" s="75"/>
      <c r="Z6145" s="75"/>
      <c r="AA6145" s="75"/>
      <c r="AB6145" s="75"/>
      <c r="AC6145" s="75"/>
      <c r="AD6145" s="75"/>
      <c r="AE6145" s="75"/>
      <c r="AF6145" s="75"/>
      <c r="AG6145" s="75"/>
    </row>
    <row r="6146" spans="1:33" ht="15.75" customHeight="1">
      <c r="A6146" s="75"/>
      <c r="B6146" s="54">
        <v>46136</v>
      </c>
      <c r="C6146" s="55" t="s">
        <v>187</v>
      </c>
      <c r="D6146" s="55">
        <v>2026</v>
      </c>
      <c r="E6146" s="55">
        <v>2</v>
      </c>
      <c r="F6146" s="55" t="s">
        <v>1201</v>
      </c>
      <c r="G6146" s="55" t="s">
        <v>46</v>
      </c>
      <c r="H6146" s="55" t="s">
        <v>65</v>
      </c>
      <c r="I6146" s="55" t="s">
        <v>42</v>
      </c>
      <c r="J6146" s="60">
        <v>30</v>
      </c>
      <c r="K6146" s="60">
        <f t="shared" si="179"/>
        <v>60</v>
      </c>
      <c r="L6146" s="60">
        <v>0</v>
      </c>
      <c r="M6146" s="55"/>
      <c r="N6146" s="60">
        <f t="shared" si="178"/>
        <v>60</v>
      </c>
      <c r="O6146" s="54"/>
      <c r="P6146" s="62">
        <v>31470</v>
      </c>
      <c r="Q6146" s="75"/>
      <c r="R6146" t="str">
        <f t="shared" si="177"/>
        <v>Abr/26</v>
      </c>
      <c r="S6146" s="75"/>
      <c r="T6146" s="75"/>
      <c r="U6146" s="75"/>
      <c r="V6146" s="75"/>
      <c r="W6146" s="75"/>
      <c r="X6146" s="75"/>
      <c r="Y6146" s="75"/>
      <c r="Z6146" s="75"/>
      <c r="AA6146" s="75"/>
      <c r="AB6146" s="75"/>
      <c r="AC6146" s="75"/>
      <c r="AD6146" s="75"/>
      <c r="AE6146" s="75"/>
      <c r="AF6146" s="75"/>
      <c r="AG6146" s="75"/>
    </row>
    <row r="6147" spans="1:33" ht="15.75" customHeight="1">
      <c r="A6147" s="75"/>
      <c r="B6147" s="54">
        <v>46136</v>
      </c>
      <c r="C6147" s="55" t="s">
        <v>187</v>
      </c>
      <c r="D6147" s="55">
        <v>2026</v>
      </c>
      <c r="E6147" s="55">
        <v>12</v>
      </c>
      <c r="F6147" s="55" t="s">
        <v>634</v>
      </c>
      <c r="G6147" s="55" t="s">
        <v>46</v>
      </c>
      <c r="H6147" s="55" t="s">
        <v>633</v>
      </c>
      <c r="I6147" s="55" t="s">
        <v>42</v>
      </c>
      <c r="J6147" s="60">
        <v>52</v>
      </c>
      <c r="K6147" s="60">
        <f t="shared" si="179"/>
        <v>624</v>
      </c>
      <c r="L6147" s="60">
        <v>0</v>
      </c>
      <c r="M6147" s="55"/>
      <c r="N6147" s="60">
        <f t="shared" si="178"/>
        <v>624</v>
      </c>
      <c r="O6147" s="54"/>
      <c r="P6147" s="62">
        <v>62960</v>
      </c>
      <c r="Q6147" s="75"/>
      <c r="R6147" t="str">
        <f t="shared" ref="R6147:R6210" si="180">IF(B6147="","",PROPER(TEXT(B6147,"mmm/aa")))</f>
        <v>Abr/26</v>
      </c>
      <c r="S6147" s="75"/>
      <c r="T6147" s="75"/>
      <c r="U6147" s="75"/>
      <c r="V6147" s="75"/>
      <c r="W6147" s="75"/>
      <c r="X6147" s="75"/>
      <c r="Y6147" s="75"/>
      <c r="Z6147" s="75"/>
      <c r="AA6147" s="75"/>
      <c r="AB6147" s="75"/>
      <c r="AC6147" s="75"/>
      <c r="AD6147" s="75"/>
      <c r="AE6147" s="75"/>
      <c r="AF6147" s="75"/>
      <c r="AG6147" s="75"/>
    </row>
    <row r="6148" spans="1:33" ht="15.75" customHeight="1">
      <c r="A6148" s="75"/>
      <c r="B6148" s="54">
        <v>46136</v>
      </c>
      <c r="C6148" s="55" t="s">
        <v>187</v>
      </c>
      <c r="D6148" s="55">
        <v>2026</v>
      </c>
      <c r="E6148" s="55">
        <v>1</v>
      </c>
      <c r="F6148" s="55" t="s">
        <v>1085</v>
      </c>
      <c r="G6148" s="55" t="s">
        <v>108</v>
      </c>
      <c r="H6148" s="55" t="s">
        <v>813</v>
      </c>
      <c r="I6148" s="55" t="s">
        <v>42</v>
      </c>
      <c r="J6148" s="60">
        <v>1200</v>
      </c>
      <c r="K6148" s="60">
        <f t="shared" si="179"/>
        <v>1200</v>
      </c>
      <c r="L6148" s="60">
        <v>0</v>
      </c>
      <c r="M6148" s="55"/>
      <c r="N6148" s="60">
        <f t="shared" si="178"/>
        <v>1200</v>
      </c>
      <c r="O6148" s="54"/>
      <c r="P6148" s="62">
        <v>0</v>
      </c>
      <c r="Q6148" s="75"/>
      <c r="R6148" t="str">
        <f t="shared" si="180"/>
        <v>Abr/26</v>
      </c>
      <c r="S6148" s="75"/>
      <c r="T6148" s="75"/>
      <c r="U6148" s="75"/>
      <c r="V6148" s="75"/>
      <c r="W6148" s="75"/>
      <c r="X6148" s="75"/>
      <c r="Y6148" s="75"/>
      <c r="Z6148" s="75"/>
      <c r="AA6148" s="75"/>
      <c r="AB6148" s="75"/>
      <c r="AC6148" s="75"/>
      <c r="AD6148" s="75"/>
      <c r="AE6148" s="75"/>
      <c r="AF6148" s="75"/>
      <c r="AG6148" s="75"/>
    </row>
    <row r="6149" spans="1:33" ht="15.75" customHeight="1">
      <c r="A6149" s="75"/>
      <c r="B6149" s="54">
        <v>46137</v>
      </c>
      <c r="C6149" s="55" t="s">
        <v>187</v>
      </c>
      <c r="D6149" s="55">
        <v>2026</v>
      </c>
      <c r="E6149" s="55">
        <v>1</v>
      </c>
      <c r="F6149" s="55" t="s">
        <v>1340</v>
      </c>
      <c r="G6149" s="55" t="s">
        <v>40</v>
      </c>
      <c r="H6149" s="55" t="s">
        <v>1337</v>
      </c>
      <c r="I6149" s="55" t="s">
        <v>42</v>
      </c>
      <c r="J6149" s="60">
        <v>95</v>
      </c>
      <c r="K6149" s="60">
        <f t="shared" si="179"/>
        <v>95</v>
      </c>
      <c r="L6149" s="60">
        <v>0</v>
      </c>
      <c r="M6149" s="55"/>
      <c r="N6149" s="60">
        <f t="shared" si="178"/>
        <v>95</v>
      </c>
      <c r="O6149" s="54"/>
      <c r="P6149" s="62">
        <v>32404</v>
      </c>
      <c r="Q6149" s="75"/>
      <c r="R6149" t="str">
        <f t="shared" si="180"/>
        <v>Abr/26</v>
      </c>
      <c r="S6149" s="75"/>
      <c r="T6149" s="75"/>
      <c r="U6149" s="75"/>
      <c r="V6149" s="75"/>
      <c r="W6149" s="75"/>
      <c r="X6149" s="75"/>
      <c r="Y6149" s="75"/>
      <c r="Z6149" s="75"/>
      <c r="AA6149" s="75"/>
      <c r="AB6149" s="75"/>
      <c r="AC6149" s="75"/>
      <c r="AD6149" s="75"/>
      <c r="AE6149" s="75"/>
      <c r="AF6149" s="75"/>
      <c r="AG6149" s="75"/>
    </row>
    <row r="6150" spans="1:33" ht="15.75" customHeight="1">
      <c r="A6150" s="75"/>
      <c r="B6150" s="54">
        <v>46137</v>
      </c>
      <c r="C6150" s="55" t="s">
        <v>187</v>
      </c>
      <c r="D6150" s="55">
        <v>2026</v>
      </c>
      <c r="E6150" s="55">
        <v>3</v>
      </c>
      <c r="F6150" s="55" t="s">
        <v>486</v>
      </c>
      <c r="G6150" s="55" t="s">
        <v>46</v>
      </c>
      <c r="H6150" s="55" t="s">
        <v>1337</v>
      </c>
      <c r="I6150" s="55" t="s">
        <v>42</v>
      </c>
      <c r="J6150" s="60">
        <v>7</v>
      </c>
      <c r="K6150" s="60">
        <f t="shared" si="179"/>
        <v>21</v>
      </c>
      <c r="L6150" s="60">
        <v>0</v>
      </c>
      <c r="M6150" s="55"/>
      <c r="N6150" s="60">
        <f t="shared" si="178"/>
        <v>21</v>
      </c>
      <c r="O6150" s="54"/>
      <c r="P6150" s="62">
        <v>32404</v>
      </c>
      <c r="Q6150" s="75"/>
      <c r="R6150" t="str">
        <f t="shared" si="180"/>
        <v>Abr/26</v>
      </c>
      <c r="S6150" s="75"/>
      <c r="T6150" s="75"/>
      <c r="U6150" s="75"/>
      <c r="V6150" s="75"/>
      <c r="W6150" s="75"/>
      <c r="X6150" s="75"/>
      <c r="Y6150" s="75"/>
      <c r="Z6150" s="75"/>
      <c r="AA6150" s="75"/>
      <c r="AB6150" s="75"/>
      <c r="AC6150" s="75"/>
      <c r="AD6150" s="75"/>
      <c r="AE6150" s="75"/>
      <c r="AF6150" s="75"/>
      <c r="AG6150" s="75"/>
    </row>
    <row r="6151" spans="1:33" ht="15.75" customHeight="1">
      <c r="A6151" s="75"/>
      <c r="B6151" s="54">
        <v>46137</v>
      </c>
      <c r="C6151" s="55" t="s">
        <v>187</v>
      </c>
      <c r="D6151" s="55">
        <v>2026</v>
      </c>
      <c r="E6151" s="55">
        <v>1</v>
      </c>
      <c r="F6151" s="55" t="s">
        <v>391</v>
      </c>
      <c r="G6151" s="55" t="s">
        <v>46</v>
      </c>
      <c r="H6151" s="55" t="s">
        <v>1337</v>
      </c>
      <c r="I6151" s="55" t="s">
        <v>42</v>
      </c>
      <c r="J6151" s="60">
        <v>8</v>
      </c>
      <c r="K6151" s="60">
        <f t="shared" si="179"/>
        <v>8</v>
      </c>
      <c r="L6151" s="60">
        <v>0</v>
      </c>
      <c r="M6151" s="55"/>
      <c r="N6151" s="60">
        <f t="shared" si="178"/>
        <v>8</v>
      </c>
      <c r="O6151" s="54"/>
      <c r="P6151" s="62">
        <v>32404</v>
      </c>
      <c r="Q6151" s="75"/>
      <c r="R6151" t="str">
        <f t="shared" si="180"/>
        <v>Abr/26</v>
      </c>
      <c r="S6151" s="75"/>
      <c r="T6151" s="75"/>
      <c r="U6151" s="75"/>
      <c r="V6151" s="75"/>
      <c r="W6151" s="75"/>
      <c r="X6151" s="75"/>
      <c r="Y6151" s="75"/>
      <c r="Z6151" s="75"/>
      <c r="AA6151" s="75"/>
      <c r="AB6151" s="75"/>
      <c r="AC6151" s="75"/>
      <c r="AD6151" s="75"/>
      <c r="AE6151" s="75"/>
      <c r="AF6151" s="75"/>
      <c r="AG6151" s="75"/>
    </row>
    <row r="6152" spans="1:33" ht="15.75" customHeight="1">
      <c r="A6152" s="75"/>
      <c r="B6152" s="54">
        <v>46137</v>
      </c>
      <c r="C6152" s="55" t="s">
        <v>187</v>
      </c>
      <c r="D6152" s="55">
        <v>2026</v>
      </c>
      <c r="E6152" s="55">
        <v>1</v>
      </c>
      <c r="F6152" s="55" t="s">
        <v>455</v>
      </c>
      <c r="G6152" s="55" t="s">
        <v>46</v>
      </c>
      <c r="H6152" s="55" t="s">
        <v>1337</v>
      </c>
      <c r="I6152" s="55" t="s">
        <v>42</v>
      </c>
      <c r="J6152" s="60">
        <v>3.5</v>
      </c>
      <c r="K6152" s="60">
        <f t="shared" si="179"/>
        <v>3.5</v>
      </c>
      <c r="L6152" s="60">
        <v>0</v>
      </c>
      <c r="M6152" s="55"/>
      <c r="N6152" s="60">
        <f t="shared" si="178"/>
        <v>3.5</v>
      </c>
      <c r="O6152" s="54"/>
      <c r="P6152" s="62">
        <v>32404</v>
      </c>
      <c r="Q6152" s="75"/>
      <c r="R6152" t="str">
        <f t="shared" si="180"/>
        <v>Abr/26</v>
      </c>
      <c r="S6152" s="75"/>
      <c r="T6152" s="75"/>
      <c r="U6152" s="75"/>
      <c r="V6152" s="75"/>
      <c r="W6152" s="75"/>
      <c r="X6152" s="75"/>
      <c r="Y6152" s="75"/>
      <c r="Z6152" s="75"/>
      <c r="AA6152" s="75"/>
      <c r="AB6152" s="75"/>
      <c r="AC6152" s="75"/>
      <c r="AD6152" s="75"/>
      <c r="AE6152" s="75"/>
      <c r="AF6152" s="75"/>
      <c r="AG6152" s="75"/>
    </row>
    <row r="6153" spans="1:33" ht="15.75" customHeight="1">
      <c r="A6153" s="75"/>
      <c r="B6153" s="54">
        <v>46137</v>
      </c>
      <c r="C6153" s="55" t="s">
        <v>187</v>
      </c>
      <c r="D6153" s="55">
        <v>2026</v>
      </c>
      <c r="E6153" s="55">
        <v>1</v>
      </c>
      <c r="F6153" s="55" t="s">
        <v>1267</v>
      </c>
      <c r="G6153" s="55" t="s">
        <v>46</v>
      </c>
      <c r="H6153" s="55" t="s">
        <v>1337</v>
      </c>
      <c r="I6153" s="55" t="s">
        <v>42</v>
      </c>
      <c r="J6153" s="60">
        <v>6</v>
      </c>
      <c r="K6153" s="60">
        <f t="shared" si="179"/>
        <v>6</v>
      </c>
      <c r="L6153" s="60">
        <v>0</v>
      </c>
      <c r="M6153" s="55"/>
      <c r="N6153" s="60">
        <f t="shared" si="178"/>
        <v>6</v>
      </c>
      <c r="O6153" s="54"/>
      <c r="P6153" s="62">
        <v>32404</v>
      </c>
      <c r="Q6153" s="75"/>
      <c r="R6153" t="str">
        <f t="shared" si="180"/>
        <v>Abr/26</v>
      </c>
      <c r="S6153" s="75"/>
      <c r="T6153" s="75"/>
      <c r="U6153" s="75"/>
      <c r="V6153" s="75"/>
      <c r="W6153" s="75"/>
      <c r="X6153" s="75"/>
      <c r="Y6153" s="75"/>
      <c r="Z6153" s="75"/>
      <c r="AA6153" s="75"/>
      <c r="AB6153" s="75"/>
      <c r="AC6153" s="75"/>
      <c r="AD6153" s="75"/>
      <c r="AE6153" s="75"/>
      <c r="AF6153" s="75"/>
      <c r="AG6153" s="75"/>
    </row>
    <row r="6154" spans="1:33" ht="15.75" customHeight="1">
      <c r="A6154" s="75"/>
      <c r="B6154" s="54">
        <v>46137</v>
      </c>
      <c r="C6154" s="55" t="s">
        <v>187</v>
      </c>
      <c r="D6154" s="55">
        <v>2026</v>
      </c>
      <c r="E6154" s="55">
        <v>1</v>
      </c>
      <c r="F6154" s="55" t="s">
        <v>1147</v>
      </c>
      <c r="G6154" s="55" t="s">
        <v>46</v>
      </c>
      <c r="H6154" s="55" t="s">
        <v>1337</v>
      </c>
      <c r="I6154" s="55" t="s">
        <v>42</v>
      </c>
      <c r="J6154" s="60">
        <v>2.5</v>
      </c>
      <c r="K6154" s="60">
        <f t="shared" si="179"/>
        <v>2.5</v>
      </c>
      <c r="L6154" s="60">
        <v>0</v>
      </c>
      <c r="M6154" s="55"/>
      <c r="N6154" s="60">
        <f t="shared" si="178"/>
        <v>2.5</v>
      </c>
      <c r="O6154" s="54"/>
      <c r="P6154" s="62">
        <v>32404</v>
      </c>
      <c r="Q6154" s="75"/>
      <c r="R6154" t="str">
        <f t="shared" si="180"/>
        <v>Abr/26</v>
      </c>
      <c r="S6154" s="75"/>
      <c r="T6154" s="75"/>
      <c r="U6154" s="75"/>
      <c r="V6154" s="75"/>
      <c r="W6154" s="75"/>
      <c r="X6154" s="75"/>
      <c r="Y6154" s="75"/>
      <c r="Z6154" s="75"/>
      <c r="AA6154" s="75"/>
      <c r="AB6154" s="75"/>
      <c r="AC6154" s="75"/>
      <c r="AD6154" s="75"/>
      <c r="AE6154" s="75"/>
      <c r="AF6154" s="75"/>
      <c r="AG6154" s="75"/>
    </row>
    <row r="6155" spans="1:33" ht="15.75" customHeight="1">
      <c r="A6155" s="75"/>
      <c r="B6155" s="54">
        <v>46137</v>
      </c>
      <c r="C6155" s="55" t="s">
        <v>187</v>
      </c>
      <c r="D6155" s="55">
        <v>2026</v>
      </c>
      <c r="E6155" s="55">
        <v>8</v>
      </c>
      <c r="F6155" s="55" t="s">
        <v>836</v>
      </c>
      <c r="G6155" s="55" t="s">
        <v>40</v>
      </c>
      <c r="H6155" s="55" t="s">
        <v>1337</v>
      </c>
      <c r="I6155" s="55" t="s">
        <v>42</v>
      </c>
      <c r="J6155" s="60">
        <v>0.9</v>
      </c>
      <c r="K6155" s="60">
        <f t="shared" si="179"/>
        <v>7.2</v>
      </c>
      <c r="L6155" s="60">
        <v>0</v>
      </c>
      <c r="M6155" s="55"/>
      <c r="N6155" s="60">
        <f t="shared" si="178"/>
        <v>7.2</v>
      </c>
      <c r="O6155" s="54"/>
      <c r="P6155" s="62">
        <v>32404</v>
      </c>
      <c r="Q6155" s="75"/>
      <c r="R6155" t="str">
        <f t="shared" si="180"/>
        <v>Abr/26</v>
      </c>
      <c r="S6155" s="75"/>
      <c r="T6155" s="75"/>
      <c r="U6155" s="75"/>
      <c r="V6155" s="75"/>
      <c r="W6155" s="75"/>
      <c r="X6155" s="75"/>
      <c r="Y6155" s="75"/>
      <c r="Z6155" s="75"/>
      <c r="AA6155" s="75"/>
      <c r="AB6155" s="75"/>
      <c r="AC6155" s="75"/>
      <c r="AD6155" s="75"/>
      <c r="AE6155" s="75"/>
      <c r="AF6155" s="75"/>
      <c r="AG6155" s="75"/>
    </row>
    <row r="6156" spans="1:33" ht="15.75" customHeight="1">
      <c r="A6156" s="75"/>
      <c r="B6156" s="54">
        <v>46137</v>
      </c>
      <c r="C6156" s="55" t="s">
        <v>187</v>
      </c>
      <c r="D6156" s="55">
        <v>2026</v>
      </c>
      <c r="E6156" s="55">
        <v>2</v>
      </c>
      <c r="F6156" s="55" t="s">
        <v>1473</v>
      </c>
      <c r="G6156" s="55" t="s">
        <v>40</v>
      </c>
      <c r="H6156" s="55" t="s">
        <v>1337</v>
      </c>
      <c r="I6156" s="55" t="s">
        <v>42</v>
      </c>
      <c r="J6156" s="60">
        <v>4</v>
      </c>
      <c r="K6156" s="60">
        <f t="shared" si="179"/>
        <v>8</v>
      </c>
      <c r="L6156" s="60">
        <v>0</v>
      </c>
      <c r="M6156" s="55"/>
      <c r="N6156" s="60">
        <f t="shared" si="178"/>
        <v>8</v>
      </c>
      <c r="O6156" s="54"/>
      <c r="P6156" s="62">
        <v>32404</v>
      </c>
      <c r="Q6156" s="75"/>
      <c r="R6156" t="str">
        <f t="shared" si="180"/>
        <v>Abr/26</v>
      </c>
      <c r="S6156" s="75"/>
      <c r="T6156" s="75"/>
      <c r="U6156" s="75"/>
      <c r="V6156" s="75"/>
      <c r="W6156" s="75"/>
      <c r="X6156" s="75"/>
      <c r="Y6156" s="75"/>
      <c r="Z6156" s="75"/>
      <c r="AA6156" s="75"/>
      <c r="AB6156" s="75"/>
      <c r="AC6156" s="75"/>
      <c r="AD6156" s="75"/>
      <c r="AE6156" s="75"/>
      <c r="AF6156" s="75"/>
      <c r="AG6156" s="75"/>
    </row>
    <row r="6157" spans="1:33" ht="15.75" customHeight="1">
      <c r="A6157" s="75"/>
      <c r="B6157" s="54">
        <v>46137</v>
      </c>
      <c r="C6157" s="55" t="s">
        <v>187</v>
      </c>
      <c r="D6157" s="55">
        <v>2026</v>
      </c>
      <c r="E6157" s="55">
        <v>15</v>
      </c>
      <c r="F6157" s="55" t="s">
        <v>64</v>
      </c>
      <c r="G6157" s="55" t="s">
        <v>46</v>
      </c>
      <c r="H6157" s="55" t="s">
        <v>65</v>
      </c>
      <c r="I6157" s="55" t="s">
        <v>42</v>
      </c>
      <c r="J6157" s="60">
        <v>33</v>
      </c>
      <c r="K6157" s="60">
        <f t="shared" si="179"/>
        <v>495</v>
      </c>
      <c r="L6157" s="60">
        <v>0</v>
      </c>
      <c r="M6157" s="55"/>
      <c r="N6157" s="60">
        <f t="shared" si="178"/>
        <v>495</v>
      </c>
      <c r="O6157" s="54"/>
      <c r="P6157" s="62">
        <v>31500</v>
      </c>
      <c r="Q6157" s="75"/>
      <c r="R6157" t="str">
        <f t="shared" si="180"/>
        <v>Abr/26</v>
      </c>
      <c r="S6157" s="75"/>
      <c r="T6157" s="75"/>
      <c r="U6157" s="75"/>
      <c r="V6157" s="75"/>
      <c r="W6157" s="75"/>
      <c r="X6157" s="75"/>
      <c r="Y6157" s="75"/>
      <c r="Z6157" s="75"/>
      <c r="AA6157" s="75"/>
      <c r="AB6157" s="75"/>
      <c r="AC6157" s="75"/>
      <c r="AD6157" s="75"/>
      <c r="AE6157" s="75"/>
      <c r="AF6157" s="75"/>
      <c r="AG6157" s="75"/>
    </row>
    <row r="6158" spans="1:33" ht="15.75" customHeight="1">
      <c r="A6158" s="75"/>
      <c r="B6158" s="54">
        <v>46137</v>
      </c>
      <c r="C6158" s="55" t="s">
        <v>187</v>
      </c>
      <c r="D6158" s="55">
        <v>2026</v>
      </c>
      <c r="E6158" s="55">
        <v>5</v>
      </c>
      <c r="F6158" s="55" t="s">
        <v>66</v>
      </c>
      <c r="G6158" s="55" t="s">
        <v>46</v>
      </c>
      <c r="H6158" s="55" t="s">
        <v>65</v>
      </c>
      <c r="I6158" s="55" t="s">
        <v>42</v>
      </c>
      <c r="J6158" s="60">
        <v>28</v>
      </c>
      <c r="K6158" s="60">
        <f t="shared" si="179"/>
        <v>140</v>
      </c>
      <c r="L6158" s="60">
        <v>0</v>
      </c>
      <c r="M6158" s="55"/>
      <c r="N6158" s="60">
        <f t="shared" si="178"/>
        <v>140</v>
      </c>
      <c r="O6158" s="54"/>
      <c r="P6158" s="62">
        <v>31500</v>
      </c>
      <c r="Q6158" s="75"/>
      <c r="R6158" t="str">
        <f t="shared" si="180"/>
        <v>Abr/26</v>
      </c>
      <c r="S6158" s="75"/>
      <c r="T6158" s="75"/>
      <c r="U6158" s="75"/>
      <c r="V6158" s="75"/>
      <c r="W6158" s="75"/>
      <c r="X6158" s="75"/>
      <c r="Y6158" s="75"/>
      <c r="Z6158" s="75"/>
      <c r="AA6158" s="75"/>
      <c r="AB6158" s="75"/>
      <c r="AC6158" s="75"/>
      <c r="AD6158" s="75"/>
      <c r="AE6158" s="75"/>
      <c r="AF6158" s="75"/>
      <c r="AG6158" s="75"/>
    </row>
    <row r="6159" spans="1:33" ht="15.75" customHeight="1">
      <c r="A6159" s="75"/>
      <c r="B6159" s="54">
        <v>46137</v>
      </c>
      <c r="C6159" s="55" t="s">
        <v>187</v>
      </c>
      <c r="D6159" s="55">
        <v>2026</v>
      </c>
      <c r="E6159" s="55">
        <v>3</v>
      </c>
      <c r="F6159" s="55" t="s">
        <v>1201</v>
      </c>
      <c r="G6159" s="55" t="s">
        <v>46</v>
      </c>
      <c r="H6159" s="55" t="s">
        <v>65</v>
      </c>
      <c r="I6159" s="55" t="s">
        <v>42</v>
      </c>
      <c r="J6159" s="60">
        <v>30</v>
      </c>
      <c r="K6159" s="60">
        <f t="shared" si="179"/>
        <v>90</v>
      </c>
      <c r="L6159" s="60">
        <v>0</v>
      </c>
      <c r="M6159" s="55"/>
      <c r="N6159" s="60">
        <f t="shared" si="178"/>
        <v>90</v>
      </c>
      <c r="O6159" s="54"/>
      <c r="P6159" s="62">
        <v>31500</v>
      </c>
      <c r="Q6159" s="75"/>
      <c r="R6159" t="str">
        <f t="shared" si="180"/>
        <v>Abr/26</v>
      </c>
      <c r="S6159" s="75"/>
      <c r="T6159" s="75"/>
      <c r="U6159" s="75"/>
      <c r="V6159" s="75"/>
      <c r="W6159" s="75"/>
      <c r="X6159" s="75"/>
      <c r="Y6159" s="75"/>
      <c r="Z6159" s="75"/>
      <c r="AA6159" s="75"/>
      <c r="AB6159" s="75"/>
      <c r="AC6159" s="75"/>
      <c r="AD6159" s="75"/>
      <c r="AE6159" s="75"/>
      <c r="AF6159" s="75"/>
      <c r="AG6159" s="75"/>
    </row>
    <row r="6160" spans="1:33" ht="15.75" customHeight="1">
      <c r="A6160" s="75"/>
      <c r="B6160" s="54">
        <v>46137</v>
      </c>
      <c r="C6160" s="55" t="s">
        <v>187</v>
      </c>
      <c r="D6160" s="55">
        <v>2026</v>
      </c>
      <c r="E6160" s="55">
        <v>4</v>
      </c>
      <c r="F6160" s="55" t="s">
        <v>1036</v>
      </c>
      <c r="G6160" s="55" t="s">
        <v>46</v>
      </c>
      <c r="H6160" s="55" t="s">
        <v>65</v>
      </c>
      <c r="I6160" s="55" t="s">
        <v>42</v>
      </c>
      <c r="J6160" s="60">
        <v>36</v>
      </c>
      <c r="K6160" s="60">
        <f t="shared" si="179"/>
        <v>144</v>
      </c>
      <c r="L6160" s="60">
        <v>0</v>
      </c>
      <c r="M6160" s="55"/>
      <c r="N6160" s="60">
        <f t="shared" si="178"/>
        <v>144</v>
      </c>
      <c r="O6160" s="54"/>
      <c r="P6160" s="62">
        <v>31500</v>
      </c>
      <c r="Q6160" s="75"/>
      <c r="R6160" t="str">
        <f t="shared" si="180"/>
        <v>Abr/26</v>
      </c>
      <c r="S6160" s="75"/>
      <c r="T6160" s="75"/>
      <c r="U6160" s="75"/>
      <c r="V6160" s="75"/>
      <c r="W6160" s="75"/>
      <c r="X6160" s="75"/>
      <c r="Y6160" s="75"/>
      <c r="Z6160" s="75"/>
      <c r="AA6160" s="75"/>
      <c r="AB6160" s="75"/>
      <c r="AC6160" s="75"/>
      <c r="AD6160" s="75"/>
      <c r="AE6160" s="75"/>
      <c r="AF6160" s="75"/>
      <c r="AG6160" s="75"/>
    </row>
    <row r="6161" spans="1:33" ht="15.75" customHeight="1">
      <c r="A6161" s="75"/>
      <c r="B6161" s="54">
        <v>46137</v>
      </c>
      <c r="C6161" s="55" t="s">
        <v>187</v>
      </c>
      <c r="D6161" s="55">
        <v>2026</v>
      </c>
      <c r="E6161" s="55">
        <v>1</v>
      </c>
      <c r="F6161" s="55" t="s">
        <v>811</v>
      </c>
      <c r="G6161" s="55" t="s">
        <v>108</v>
      </c>
      <c r="H6161" s="55" t="s">
        <v>812</v>
      </c>
      <c r="I6161" s="55" t="s">
        <v>42</v>
      </c>
      <c r="J6161" s="60">
        <v>500</v>
      </c>
      <c r="K6161" s="60">
        <f t="shared" si="179"/>
        <v>500</v>
      </c>
      <c r="L6161" s="60">
        <v>0</v>
      </c>
      <c r="M6161" s="55"/>
      <c r="N6161" s="60">
        <f t="shared" si="178"/>
        <v>500</v>
      </c>
      <c r="O6161" s="54"/>
      <c r="P6161" s="62">
        <v>0</v>
      </c>
      <c r="Q6161" s="75"/>
      <c r="R6161" t="str">
        <f t="shared" si="180"/>
        <v>Abr/26</v>
      </c>
      <c r="S6161" s="75"/>
      <c r="T6161" s="75"/>
      <c r="U6161" s="75"/>
      <c r="V6161" s="75"/>
      <c r="W6161" s="75"/>
      <c r="X6161" s="75"/>
      <c r="Y6161" s="75"/>
      <c r="Z6161" s="75"/>
      <c r="AA6161" s="75"/>
      <c r="AB6161" s="75"/>
      <c r="AC6161" s="75"/>
      <c r="AD6161" s="75"/>
      <c r="AE6161" s="75"/>
      <c r="AF6161" s="75"/>
      <c r="AG6161" s="75"/>
    </row>
    <row r="6162" spans="1:33" ht="15.75" customHeight="1">
      <c r="A6162" s="75"/>
      <c r="B6162" s="54">
        <v>46139</v>
      </c>
      <c r="C6162" s="55" t="s">
        <v>187</v>
      </c>
      <c r="D6162" s="55">
        <v>2026</v>
      </c>
      <c r="E6162" s="55">
        <v>1</v>
      </c>
      <c r="F6162" s="55" t="s">
        <v>39</v>
      </c>
      <c r="G6162" s="55" t="s">
        <v>40</v>
      </c>
      <c r="H6162" s="55" t="s">
        <v>1328</v>
      </c>
      <c r="I6162" s="55" t="s">
        <v>42</v>
      </c>
      <c r="J6162" s="60">
        <v>400</v>
      </c>
      <c r="K6162" s="60">
        <f t="shared" si="179"/>
        <v>400</v>
      </c>
      <c r="L6162" s="60">
        <v>0</v>
      </c>
      <c r="M6162" s="55"/>
      <c r="N6162" s="60">
        <f t="shared" si="178"/>
        <v>400</v>
      </c>
      <c r="O6162" s="54"/>
      <c r="P6162" s="62">
        <v>0</v>
      </c>
      <c r="Q6162" s="75"/>
      <c r="R6162" t="str">
        <f t="shared" si="180"/>
        <v>Abr/26</v>
      </c>
      <c r="S6162" s="75"/>
      <c r="T6162" s="75"/>
      <c r="U6162" s="75"/>
      <c r="V6162" s="75"/>
      <c r="W6162" s="75"/>
      <c r="X6162" s="75"/>
      <c r="Y6162" s="75"/>
      <c r="Z6162" s="75"/>
      <c r="AA6162" s="75"/>
      <c r="AB6162" s="75"/>
      <c r="AC6162" s="75"/>
      <c r="AD6162" s="75"/>
      <c r="AE6162" s="75"/>
      <c r="AF6162" s="75"/>
      <c r="AG6162" s="75"/>
    </row>
    <row r="6163" spans="1:33" ht="15.75" customHeight="1">
      <c r="A6163" s="75"/>
      <c r="B6163" s="54">
        <v>46140</v>
      </c>
      <c r="C6163" s="55" t="s">
        <v>187</v>
      </c>
      <c r="D6163" s="55">
        <v>2026</v>
      </c>
      <c r="E6163" s="55">
        <v>2</v>
      </c>
      <c r="F6163" s="55" t="s">
        <v>1490</v>
      </c>
      <c r="G6163" s="55" t="s">
        <v>98</v>
      </c>
      <c r="H6163" s="55" t="s">
        <v>1491</v>
      </c>
      <c r="I6163" s="55" t="s">
        <v>42</v>
      </c>
      <c r="J6163" s="60">
        <v>135.69999999999999</v>
      </c>
      <c r="K6163" s="60">
        <f t="shared" si="179"/>
        <v>271.39999999999998</v>
      </c>
      <c r="L6163" s="60">
        <v>0</v>
      </c>
      <c r="M6163" s="55"/>
      <c r="N6163" s="60">
        <f t="shared" si="178"/>
        <v>271.39999999999998</v>
      </c>
      <c r="O6163" s="54"/>
      <c r="P6163" s="62">
        <v>311656</v>
      </c>
      <c r="Q6163" s="75"/>
      <c r="R6163" t="str">
        <f t="shared" si="180"/>
        <v>Abr/26</v>
      </c>
      <c r="S6163" s="75"/>
      <c r="T6163" s="75"/>
      <c r="U6163" s="75"/>
      <c r="V6163" s="75"/>
      <c r="W6163" s="75"/>
      <c r="X6163" s="75"/>
      <c r="Y6163" s="75"/>
      <c r="Z6163" s="75"/>
      <c r="AA6163" s="75"/>
      <c r="AB6163" s="75"/>
      <c r="AC6163" s="75"/>
      <c r="AD6163" s="75"/>
      <c r="AE6163" s="75"/>
      <c r="AF6163" s="75"/>
      <c r="AG6163" s="75"/>
    </row>
    <row r="6164" spans="1:33" ht="15.75" customHeight="1">
      <c r="A6164" s="75"/>
      <c r="B6164" s="54">
        <v>46141</v>
      </c>
      <c r="C6164" s="55" t="s">
        <v>187</v>
      </c>
      <c r="D6164" s="55">
        <v>2026</v>
      </c>
      <c r="E6164" s="55">
        <v>21</v>
      </c>
      <c r="F6164" s="55" t="s">
        <v>1492</v>
      </c>
      <c r="G6164" s="55" t="s">
        <v>96</v>
      </c>
      <c r="H6164" s="55" t="s">
        <v>1493</v>
      </c>
      <c r="I6164" s="55" t="s">
        <v>42</v>
      </c>
      <c r="J6164" s="60">
        <v>8.0500000000000007</v>
      </c>
      <c r="K6164" s="60">
        <f t="shared" si="179"/>
        <v>169.05</v>
      </c>
      <c r="L6164" s="60">
        <v>0</v>
      </c>
      <c r="M6164" s="55"/>
      <c r="N6164" s="60">
        <f t="shared" si="178"/>
        <v>169.05</v>
      </c>
      <c r="O6164" s="54"/>
      <c r="P6164" s="62">
        <v>0</v>
      </c>
      <c r="Q6164" s="75"/>
      <c r="R6164" t="str">
        <f t="shared" si="180"/>
        <v>Abr/26</v>
      </c>
      <c r="S6164" s="75"/>
      <c r="T6164" s="75"/>
      <c r="U6164" s="75"/>
      <c r="V6164" s="75"/>
      <c r="W6164" s="75"/>
      <c r="X6164" s="75"/>
      <c r="Y6164" s="75"/>
      <c r="Z6164" s="75"/>
      <c r="AA6164" s="75"/>
      <c r="AB6164" s="75"/>
      <c r="AC6164" s="75"/>
      <c r="AD6164" s="75"/>
      <c r="AE6164" s="75"/>
      <c r="AF6164" s="75"/>
      <c r="AG6164" s="75"/>
    </row>
    <row r="6165" spans="1:33" ht="15.75" customHeight="1">
      <c r="A6165" s="75"/>
      <c r="B6165" s="54">
        <v>46141</v>
      </c>
      <c r="C6165" s="55" t="s">
        <v>187</v>
      </c>
      <c r="D6165" s="55">
        <v>2026</v>
      </c>
      <c r="E6165" s="55">
        <v>10.5</v>
      </c>
      <c r="F6165" s="55" t="s">
        <v>208</v>
      </c>
      <c r="G6165" s="55" t="s">
        <v>46</v>
      </c>
      <c r="H6165" s="55" t="s">
        <v>633</v>
      </c>
      <c r="I6165" s="55" t="s">
        <v>42</v>
      </c>
      <c r="J6165" s="60">
        <v>20.465699999999998</v>
      </c>
      <c r="K6165" s="60">
        <f t="shared" si="179"/>
        <v>214.88984999999997</v>
      </c>
      <c r="L6165" s="60">
        <v>0</v>
      </c>
      <c r="M6165" s="55"/>
      <c r="N6165" s="60">
        <f t="shared" si="178"/>
        <v>214.88984999999997</v>
      </c>
      <c r="O6165" s="54"/>
      <c r="P6165" s="62">
        <v>63365</v>
      </c>
      <c r="Q6165" s="75"/>
      <c r="R6165" t="str">
        <f t="shared" si="180"/>
        <v>Abr/26</v>
      </c>
      <c r="S6165" s="75"/>
      <c r="T6165" s="75"/>
      <c r="U6165" s="75"/>
      <c r="V6165" s="75"/>
      <c r="W6165" s="75"/>
      <c r="X6165" s="75"/>
      <c r="Y6165" s="75"/>
      <c r="Z6165" s="75"/>
      <c r="AA6165" s="75"/>
      <c r="AB6165" s="75"/>
      <c r="AC6165" s="75"/>
      <c r="AD6165" s="75"/>
      <c r="AE6165" s="75"/>
      <c r="AF6165" s="75"/>
      <c r="AG6165" s="75"/>
    </row>
    <row r="6166" spans="1:33" ht="15.75" customHeight="1">
      <c r="A6166" s="75"/>
      <c r="B6166" s="54">
        <v>46141</v>
      </c>
      <c r="C6166" s="55" t="s">
        <v>187</v>
      </c>
      <c r="D6166" s="55">
        <v>2026</v>
      </c>
      <c r="E6166" s="55">
        <v>36</v>
      </c>
      <c r="F6166" s="55" t="s">
        <v>936</v>
      </c>
      <c r="G6166" s="55" t="s">
        <v>46</v>
      </c>
      <c r="H6166" s="55" t="s">
        <v>633</v>
      </c>
      <c r="I6166" s="55" t="s">
        <v>42</v>
      </c>
      <c r="J6166" s="60">
        <v>14.46</v>
      </c>
      <c r="K6166" s="60">
        <f t="shared" si="179"/>
        <v>520.56000000000006</v>
      </c>
      <c r="L6166" s="60">
        <v>0</v>
      </c>
      <c r="M6166" s="55"/>
      <c r="N6166" s="60">
        <f t="shared" si="178"/>
        <v>520.56000000000006</v>
      </c>
      <c r="O6166" s="54"/>
      <c r="P6166" s="62">
        <v>63365</v>
      </c>
      <c r="Q6166" s="75"/>
      <c r="R6166" t="str">
        <f t="shared" si="180"/>
        <v>Abr/26</v>
      </c>
      <c r="S6166" s="75"/>
      <c r="T6166" s="75"/>
      <c r="U6166" s="75"/>
      <c r="V6166" s="75"/>
      <c r="W6166" s="75"/>
      <c r="X6166" s="75"/>
      <c r="Y6166" s="75"/>
      <c r="Z6166" s="75"/>
      <c r="AA6166" s="75"/>
      <c r="AB6166" s="75"/>
      <c r="AC6166" s="75"/>
      <c r="AD6166" s="75"/>
      <c r="AE6166" s="75"/>
      <c r="AF6166" s="75"/>
      <c r="AG6166" s="75"/>
    </row>
    <row r="6167" spans="1:33" ht="15.75" customHeight="1">
      <c r="A6167" s="75"/>
      <c r="B6167" s="54">
        <v>46141</v>
      </c>
      <c r="C6167" s="55" t="s">
        <v>187</v>
      </c>
      <c r="D6167" s="55">
        <v>2026</v>
      </c>
      <c r="E6167" s="55">
        <v>24</v>
      </c>
      <c r="F6167" s="55" t="s">
        <v>1335</v>
      </c>
      <c r="G6167" s="55" t="s">
        <v>77</v>
      </c>
      <c r="H6167" s="55" t="s">
        <v>1419</v>
      </c>
      <c r="I6167" s="55" t="s">
        <v>42</v>
      </c>
      <c r="J6167" s="60">
        <v>6.3</v>
      </c>
      <c r="K6167" s="60">
        <f t="shared" si="179"/>
        <v>151.19999999999999</v>
      </c>
      <c r="L6167" s="60">
        <v>0</v>
      </c>
      <c r="M6167" s="55"/>
      <c r="N6167" s="60">
        <f t="shared" si="178"/>
        <v>151.19999999999999</v>
      </c>
      <c r="O6167" s="54"/>
      <c r="P6167" s="62">
        <v>614529</v>
      </c>
      <c r="Q6167" s="75"/>
      <c r="R6167" t="str">
        <f t="shared" si="180"/>
        <v>Abr/26</v>
      </c>
      <c r="S6167" s="75"/>
      <c r="T6167" s="75"/>
      <c r="U6167" s="75"/>
      <c r="V6167" s="75"/>
      <c r="W6167" s="75"/>
      <c r="X6167" s="75"/>
      <c r="Y6167" s="75"/>
      <c r="Z6167" s="75"/>
      <c r="AA6167" s="75"/>
      <c r="AB6167" s="75"/>
      <c r="AC6167" s="75"/>
      <c r="AD6167" s="75"/>
      <c r="AE6167" s="75"/>
      <c r="AF6167" s="75"/>
      <c r="AG6167" s="75"/>
    </row>
    <row r="6168" spans="1:33" ht="15.75" customHeight="1">
      <c r="A6168" s="75"/>
      <c r="B6168" s="54">
        <v>46141</v>
      </c>
      <c r="C6168" s="55" t="s">
        <v>187</v>
      </c>
      <c r="D6168" s="55">
        <v>2026</v>
      </c>
      <c r="E6168" s="55">
        <v>6</v>
      </c>
      <c r="F6168" s="55" t="s">
        <v>64</v>
      </c>
      <c r="G6168" s="55" t="s">
        <v>46</v>
      </c>
      <c r="H6168" s="55" t="s">
        <v>65</v>
      </c>
      <c r="I6168" s="55" t="s">
        <v>42</v>
      </c>
      <c r="J6168" s="60">
        <v>33</v>
      </c>
      <c r="K6168" s="60">
        <f t="shared" si="179"/>
        <v>198</v>
      </c>
      <c r="L6168" s="60">
        <v>0</v>
      </c>
      <c r="M6168" s="55"/>
      <c r="N6168" s="60">
        <f t="shared" si="178"/>
        <v>198</v>
      </c>
      <c r="O6168" s="54"/>
      <c r="P6168" s="62">
        <v>31623</v>
      </c>
      <c r="Q6168" s="75"/>
      <c r="R6168" t="str">
        <f t="shared" si="180"/>
        <v>Abr/26</v>
      </c>
      <c r="S6168" s="75"/>
      <c r="T6168" s="75"/>
      <c r="U6168" s="75"/>
      <c r="V6168" s="75"/>
      <c r="W6168" s="75"/>
      <c r="X6168" s="75"/>
      <c r="Y6168" s="75"/>
      <c r="Z6168" s="75"/>
      <c r="AA6168" s="75"/>
      <c r="AB6168" s="75"/>
      <c r="AC6168" s="75"/>
      <c r="AD6168" s="75"/>
      <c r="AE6168" s="75"/>
      <c r="AF6168" s="75"/>
      <c r="AG6168" s="75"/>
    </row>
    <row r="6169" spans="1:33" ht="15.75" customHeight="1">
      <c r="A6169" s="75"/>
      <c r="B6169" s="54">
        <v>46142</v>
      </c>
      <c r="C6169" s="55" t="s">
        <v>187</v>
      </c>
      <c r="D6169" s="55">
        <v>2026</v>
      </c>
      <c r="E6169" s="55">
        <v>1</v>
      </c>
      <c r="F6169" s="55" t="s">
        <v>811</v>
      </c>
      <c r="G6169" s="55" t="s">
        <v>108</v>
      </c>
      <c r="H6169" s="55" t="s">
        <v>812</v>
      </c>
      <c r="I6169" s="55" t="s">
        <v>42</v>
      </c>
      <c r="J6169" s="60">
        <v>700</v>
      </c>
      <c r="K6169" s="60">
        <f t="shared" si="179"/>
        <v>700</v>
      </c>
      <c r="L6169" s="60">
        <v>0</v>
      </c>
      <c r="M6169" s="55"/>
      <c r="N6169" s="60">
        <f t="shared" si="178"/>
        <v>700</v>
      </c>
      <c r="O6169" s="54"/>
      <c r="P6169" s="62">
        <v>0</v>
      </c>
      <c r="Q6169" s="75"/>
      <c r="R6169" t="str">
        <f t="shared" si="180"/>
        <v>Abr/26</v>
      </c>
      <c r="S6169" s="75"/>
      <c r="T6169" s="75"/>
      <c r="U6169" s="75"/>
      <c r="V6169" s="75"/>
      <c r="W6169" s="75"/>
      <c r="X6169" s="75"/>
      <c r="Y6169" s="75"/>
      <c r="Z6169" s="75"/>
      <c r="AA6169" s="75"/>
      <c r="AB6169" s="75"/>
      <c r="AC6169" s="75"/>
      <c r="AD6169" s="75"/>
      <c r="AE6169" s="75"/>
      <c r="AF6169" s="75"/>
      <c r="AG6169" s="75"/>
    </row>
    <row r="6170" spans="1:33" ht="15.75" customHeight="1">
      <c r="A6170" s="75"/>
      <c r="B6170" s="54">
        <v>46142</v>
      </c>
      <c r="C6170" s="55" t="s">
        <v>187</v>
      </c>
      <c r="D6170" s="55">
        <v>2026</v>
      </c>
      <c r="E6170" s="55">
        <v>1</v>
      </c>
      <c r="F6170" s="55" t="s">
        <v>378</v>
      </c>
      <c r="G6170" s="55" t="s">
        <v>46</v>
      </c>
      <c r="H6170" s="55" t="s">
        <v>379</v>
      </c>
      <c r="I6170" s="55" t="s">
        <v>42</v>
      </c>
      <c r="J6170" s="60">
        <v>491</v>
      </c>
      <c r="K6170" s="60">
        <f t="shared" si="179"/>
        <v>491</v>
      </c>
      <c r="L6170" s="60">
        <v>0</v>
      </c>
      <c r="M6170" s="55"/>
      <c r="N6170" s="60">
        <f t="shared" si="178"/>
        <v>491</v>
      </c>
      <c r="O6170" s="54"/>
      <c r="P6170" s="62">
        <v>0</v>
      </c>
      <c r="Q6170" s="75"/>
      <c r="R6170" t="str">
        <f t="shared" si="180"/>
        <v>Abr/26</v>
      </c>
      <c r="S6170" s="75"/>
      <c r="T6170" s="75"/>
      <c r="U6170" s="75"/>
      <c r="V6170" s="75"/>
      <c r="W6170" s="75"/>
      <c r="X6170" s="75"/>
      <c r="Y6170" s="75"/>
      <c r="Z6170" s="75"/>
      <c r="AA6170" s="75"/>
      <c r="AB6170" s="75"/>
      <c r="AC6170" s="75"/>
      <c r="AD6170" s="75"/>
      <c r="AE6170" s="75"/>
      <c r="AF6170" s="75"/>
      <c r="AG6170" s="75"/>
    </row>
    <row r="6171" spans="1:33" ht="15.75" customHeight="1">
      <c r="A6171" s="75"/>
      <c r="B6171" s="54">
        <v>46142</v>
      </c>
      <c r="C6171" s="55" t="s">
        <v>187</v>
      </c>
      <c r="D6171" s="55">
        <v>2026</v>
      </c>
      <c r="E6171" s="55">
        <v>4</v>
      </c>
      <c r="F6171" s="55" t="s">
        <v>836</v>
      </c>
      <c r="G6171" s="55" t="s">
        <v>40</v>
      </c>
      <c r="H6171" s="55" t="s">
        <v>1337</v>
      </c>
      <c r="I6171" s="55" t="s">
        <v>42</v>
      </c>
      <c r="J6171" s="60">
        <v>0.8</v>
      </c>
      <c r="K6171" s="60">
        <f t="shared" si="179"/>
        <v>3.2</v>
      </c>
      <c r="L6171" s="60">
        <v>0</v>
      </c>
      <c r="M6171" s="55"/>
      <c r="N6171" s="60">
        <f t="shared" si="178"/>
        <v>3.2</v>
      </c>
      <c r="O6171" s="54"/>
      <c r="P6171" s="62">
        <v>0</v>
      </c>
      <c r="Q6171" s="75"/>
      <c r="R6171" t="str">
        <f t="shared" si="180"/>
        <v>Abr/26</v>
      </c>
      <c r="S6171" s="75"/>
      <c r="T6171" s="75"/>
      <c r="U6171" s="75"/>
      <c r="V6171" s="75"/>
      <c r="W6171" s="75"/>
      <c r="X6171" s="75"/>
      <c r="Y6171" s="75"/>
      <c r="Z6171" s="75"/>
      <c r="AA6171" s="75"/>
      <c r="AB6171" s="75"/>
      <c r="AC6171" s="75"/>
      <c r="AD6171" s="75"/>
      <c r="AE6171" s="75"/>
      <c r="AF6171" s="75"/>
      <c r="AG6171" s="75"/>
    </row>
    <row r="6172" spans="1:33" ht="15.75" customHeight="1">
      <c r="A6172" s="75"/>
      <c r="B6172" s="54">
        <v>46142</v>
      </c>
      <c r="C6172" s="55" t="s">
        <v>187</v>
      </c>
      <c r="D6172" s="55">
        <v>2026</v>
      </c>
      <c r="E6172" s="55">
        <v>3</v>
      </c>
      <c r="F6172" s="55" t="s">
        <v>1473</v>
      </c>
      <c r="G6172" s="55" t="s">
        <v>40</v>
      </c>
      <c r="H6172" s="55" t="s">
        <v>1337</v>
      </c>
      <c r="I6172" s="55" t="s">
        <v>42</v>
      </c>
      <c r="J6172" s="60">
        <v>4</v>
      </c>
      <c r="K6172" s="60">
        <f t="shared" si="179"/>
        <v>12</v>
      </c>
      <c r="L6172" s="60">
        <v>0</v>
      </c>
      <c r="M6172" s="55"/>
      <c r="N6172" s="60">
        <f t="shared" si="178"/>
        <v>12</v>
      </c>
      <c r="O6172" s="54"/>
      <c r="P6172" s="62">
        <v>0</v>
      </c>
      <c r="Q6172" s="75"/>
      <c r="R6172" t="str">
        <f t="shared" si="180"/>
        <v>Abr/26</v>
      </c>
      <c r="S6172" s="75"/>
      <c r="T6172" s="75"/>
      <c r="U6172" s="75"/>
      <c r="V6172" s="75"/>
      <c r="W6172" s="75"/>
      <c r="X6172" s="75"/>
      <c r="Y6172" s="75"/>
      <c r="Z6172" s="75"/>
      <c r="AA6172" s="75"/>
      <c r="AB6172" s="75"/>
      <c r="AC6172" s="75"/>
      <c r="AD6172" s="75"/>
      <c r="AE6172" s="75"/>
      <c r="AF6172" s="75"/>
      <c r="AG6172" s="75"/>
    </row>
    <row r="6173" spans="1:33" ht="15.75" customHeight="1">
      <c r="A6173" s="75"/>
      <c r="B6173" s="54">
        <v>46142</v>
      </c>
      <c r="C6173" s="55" t="s">
        <v>187</v>
      </c>
      <c r="D6173" s="55">
        <v>2026</v>
      </c>
      <c r="E6173" s="55">
        <v>3</v>
      </c>
      <c r="F6173" s="55" t="s">
        <v>1340</v>
      </c>
      <c r="G6173" s="55" t="s">
        <v>40</v>
      </c>
      <c r="H6173" s="55" t="s">
        <v>1337</v>
      </c>
      <c r="I6173" s="55" t="s">
        <v>42</v>
      </c>
      <c r="J6173" s="60">
        <v>95</v>
      </c>
      <c r="K6173" s="60">
        <f t="shared" si="179"/>
        <v>285</v>
      </c>
      <c r="L6173" s="60">
        <v>0</v>
      </c>
      <c r="M6173" s="55"/>
      <c r="N6173" s="60">
        <f t="shared" si="178"/>
        <v>285</v>
      </c>
      <c r="O6173" s="54"/>
      <c r="P6173" s="62">
        <v>0</v>
      </c>
      <c r="Q6173" s="75"/>
      <c r="R6173" t="str">
        <f t="shared" si="180"/>
        <v>Abr/26</v>
      </c>
      <c r="S6173" s="75"/>
      <c r="T6173" s="75"/>
      <c r="U6173" s="75"/>
      <c r="V6173" s="75"/>
      <c r="W6173" s="75"/>
      <c r="X6173" s="75"/>
      <c r="Y6173" s="75"/>
      <c r="Z6173" s="75"/>
      <c r="AA6173" s="75"/>
      <c r="AB6173" s="75"/>
      <c r="AC6173" s="75"/>
      <c r="AD6173" s="75"/>
      <c r="AE6173" s="75"/>
      <c r="AF6173" s="75"/>
      <c r="AG6173" s="75"/>
    </row>
    <row r="6174" spans="1:33" ht="15.75" customHeight="1">
      <c r="A6174" s="75"/>
      <c r="B6174" s="54">
        <v>46142</v>
      </c>
      <c r="C6174" s="55" t="s">
        <v>187</v>
      </c>
      <c r="D6174" s="55">
        <v>2026</v>
      </c>
      <c r="E6174" s="55">
        <v>2</v>
      </c>
      <c r="F6174" s="55" t="s">
        <v>391</v>
      </c>
      <c r="G6174" s="55" t="s">
        <v>46</v>
      </c>
      <c r="H6174" s="55" t="s">
        <v>1337</v>
      </c>
      <c r="I6174" s="55" t="s">
        <v>42</v>
      </c>
      <c r="J6174" s="60">
        <v>7.75</v>
      </c>
      <c r="K6174" s="60">
        <f t="shared" si="179"/>
        <v>15.5</v>
      </c>
      <c r="L6174" s="60">
        <v>0</v>
      </c>
      <c r="M6174" s="55"/>
      <c r="N6174" s="60">
        <f t="shared" si="178"/>
        <v>15.5</v>
      </c>
      <c r="O6174" s="54"/>
      <c r="P6174" s="62">
        <v>0</v>
      </c>
      <c r="Q6174" s="75"/>
      <c r="R6174" t="str">
        <f t="shared" si="180"/>
        <v>Abr/26</v>
      </c>
      <c r="S6174" s="75"/>
      <c r="T6174" s="75"/>
      <c r="U6174" s="75"/>
      <c r="V6174" s="75"/>
      <c r="W6174" s="75"/>
      <c r="X6174" s="75"/>
      <c r="Y6174" s="75"/>
      <c r="Z6174" s="75"/>
      <c r="AA6174" s="75"/>
      <c r="AB6174" s="75"/>
      <c r="AC6174" s="75"/>
      <c r="AD6174" s="75"/>
      <c r="AE6174" s="75"/>
      <c r="AF6174" s="75"/>
      <c r="AG6174" s="75"/>
    </row>
    <row r="6175" spans="1:33" ht="15.75" customHeight="1">
      <c r="A6175" s="75"/>
      <c r="B6175" s="54">
        <v>46142</v>
      </c>
      <c r="C6175" s="55" t="s">
        <v>187</v>
      </c>
      <c r="D6175" s="55">
        <v>2026</v>
      </c>
      <c r="E6175" s="55">
        <v>4</v>
      </c>
      <c r="F6175" s="55" t="s">
        <v>486</v>
      </c>
      <c r="G6175" s="55" t="s">
        <v>46</v>
      </c>
      <c r="H6175" s="55" t="s">
        <v>1337</v>
      </c>
      <c r="I6175" s="55" t="s">
        <v>42</v>
      </c>
      <c r="J6175" s="60">
        <v>7</v>
      </c>
      <c r="K6175" s="60">
        <f t="shared" si="179"/>
        <v>28</v>
      </c>
      <c r="L6175" s="60">
        <v>0</v>
      </c>
      <c r="M6175" s="55"/>
      <c r="N6175" s="60">
        <f t="shared" si="178"/>
        <v>28</v>
      </c>
      <c r="O6175" s="54"/>
      <c r="P6175" s="62">
        <v>0</v>
      </c>
      <c r="Q6175" s="75"/>
      <c r="R6175" t="str">
        <f t="shared" si="180"/>
        <v>Abr/26</v>
      </c>
      <c r="S6175" s="75"/>
      <c r="T6175" s="75"/>
      <c r="U6175" s="75"/>
      <c r="V6175" s="75"/>
      <c r="W6175" s="75"/>
      <c r="X6175" s="75"/>
      <c r="Y6175" s="75"/>
      <c r="Z6175" s="75"/>
      <c r="AA6175" s="75"/>
      <c r="AB6175" s="75"/>
      <c r="AC6175" s="75"/>
      <c r="AD6175" s="75"/>
      <c r="AE6175" s="75"/>
      <c r="AF6175" s="75"/>
      <c r="AG6175" s="75"/>
    </row>
    <row r="6176" spans="1:33" ht="15.75" customHeight="1">
      <c r="A6176" s="75"/>
      <c r="B6176" s="54">
        <v>46142</v>
      </c>
      <c r="C6176" s="55" t="s">
        <v>187</v>
      </c>
      <c r="D6176" s="55">
        <v>2026</v>
      </c>
      <c r="E6176" s="55">
        <v>14</v>
      </c>
      <c r="F6176" s="55" t="s">
        <v>64</v>
      </c>
      <c r="G6176" s="55" t="s">
        <v>46</v>
      </c>
      <c r="H6176" s="55" t="s">
        <v>65</v>
      </c>
      <c r="I6176" s="55" t="s">
        <v>42</v>
      </c>
      <c r="J6176" s="60">
        <v>33</v>
      </c>
      <c r="K6176" s="60">
        <f t="shared" si="179"/>
        <v>462</v>
      </c>
      <c r="L6176" s="60">
        <v>0</v>
      </c>
      <c r="M6176" s="55"/>
      <c r="N6176" s="60">
        <f t="shared" si="178"/>
        <v>462</v>
      </c>
      <c r="O6176" s="54"/>
      <c r="P6176" s="62">
        <v>31677</v>
      </c>
      <c r="Q6176" s="75"/>
      <c r="R6176" t="str">
        <f t="shared" si="180"/>
        <v>Abr/26</v>
      </c>
      <c r="S6176" s="75"/>
      <c r="T6176" s="75"/>
      <c r="U6176" s="75"/>
      <c r="V6176" s="75"/>
      <c r="W6176" s="75"/>
      <c r="X6176" s="75"/>
      <c r="Y6176" s="75"/>
      <c r="Z6176" s="75"/>
      <c r="AA6176" s="75"/>
      <c r="AB6176" s="75"/>
      <c r="AC6176" s="75"/>
      <c r="AD6176" s="75"/>
      <c r="AE6176" s="75"/>
      <c r="AF6176" s="75"/>
      <c r="AG6176" s="75"/>
    </row>
    <row r="6177" spans="1:33" ht="15.75" customHeight="1">
      <c r="A6177" s="75"/>
      <c r="B6177" s="54">
        <v>46142</v>
      </c>
      <c r="C6177" s="55" t="s">
        <v>187</v>
      </c>
      <c r="D6177" s="55">
        <v>2026</v>
      </c>
      <c r="E6177" s="55">
        <v>2</v>
      </c>
      <c r="F6177" s="55" t="s">
        <v>66</v>
      </c>
      <c r="G6177" s="55" t="s">
        <v>46</v>
      </c>
      <c r="H6177" s="55" t="s">
        <v>65</v>
      </c>
      <c r="I6177" s="55" t="s">
        <v>42</v>
      </c>
      <c r="J6177" s="60">
        <v>28</v>
      </c>
      <c r="K6177" s="60">
        <f t="shared" si="179"/>
        <v>56</v>
      </c>
      <c r="L6177" s="60">
        <v>0</v>
      </c>
      <c r="M6177" s="55"/>
      <c r="N6177" s="60">
        <f t="shared" si="178"/>
        <v>56</v>
      </c>
      <c r="O6177" s="54"/>
      <c r="P6177" s="62">
        <v>31677</v>
      </c>
      <c r="Q6177" s="75"/>
      <c r="R6177" t="str">
        <f t="shared" si="180"/>
        <v>Abr/26</v>
      </c>
      <c r="S6177" s="75"/>
      <c r="T6177" s="75"/>
      <c r="U6177" s="75"/>
      <c r="V6177" s="75"/>
      <c r="W6177" s="75"/>
      <c r="X6177" s="75"/>
      <c r="Y6177" s="75"/>
      <c r="Z6177" s="75"/>
      <c r="AA6177" s="75"/>
      <c r="AB6177" s="75"/>
      <c r="AC6177" s="75"/>
      <c r="AD6177" s="75"/>
      <c r="AE6177" s="75"/>
      <c r="AF6177" s="75"/>
      <c r="AG6177" s="75"/>
    </row>
    <row r="6178" spans="1:33" ht="15.75" customHeight="1">
      <c r="A6178" s="75"/>
      <c r="B6178" s="54">
        <v>46142</v>
      </c>
      <c r="C6178" s="55" t="s">
        <v>187</v>
      </c>
      <c r="D6178" s="55">
        <v>2026</v>
      </c>
      <c r="E6178" s="55">
        <v>4</v>
      </c>
      <c r="F6178" s="55" t="s">
        <v>1201</v>
      </c>
      <c r="G6178" s="55" t="s">
        <v>46</v>
      </c>
      <c r="H6178" s="55" t="s">
        <v>65</v>
      </c>
      <c r="I6178" s="55" t="s">
        <v>42</v>
      </c>
      <c r="J6178" s="60">
        <v>30</v>
      </c>
      <c r="K6178" s="60">
        <f t="shared" si="179"/>
        <v>120</v>
      </c>
      <c r="L6178" s="60">
        <v>0</v>
      </c>
      <c r="M6178" s="55"/>
      <c r="N6178" s="60">
        <f t="shared" si="178"/>
        <v>120</v>
      </c>
      <c r="O6178" s="54"/>
      <c r="P6178" s="62">
        <v>31677</v>
      </c>
      <c r="Q6178" s="75"/>
      <c r="R6178" t="str">
        <f t="shared" si="180"/>
        <v>Abr/26</v>
      </c>
      <c r="S6178" s="75"/>
      <c r="T6178" s="75"/>
      <c r="U6178" s="75"/>
      <c r="V6178" s="75"/>
      <c r="W6178" s="75"/>
      <c r="X6178" s="75"/>
      <c r="Y6178" s="75"/>
      <c r="Z6178" s="75"/>
      <c r="AA6178" s="75"/>
      <c r="AB6178" s="75"/>
      <c r="AC6178" s="75"/>
      <c r="AD6178" s="75"/>
      <c r="AE6178" s="75"/>
      <c r="AF6178" s="75"/>
      <c r="AG6178" s="75"/>
    </row>
    <row r="6179" spans="1:33" ht="15.75" customHeight="1">
      <c r="A6179" s="75"/>
      <c r="B6179" s="54">
        <v>46142</v>
      </c>
      <c r="C6179" s="55" t="s">
        <v>187</v>
      </c>
      <c r="D6179" s="55">
        <v>2026</v>
      </c>
      <c r="E6179" s="55">
        <v>3</v>
      </c>
      <c r="F6179" s="55" t="s">
        <v>1036</v>
      </c>
      <c r="G6179" s="55" t="s">
        <v>46</v>
      </c>
      <c r="H6179" s="55" t="s">
        <v>65</v>
      </c>
      <c r="I6179" s="55" t="s">
        <v>42</v>
      </c>
      <c r="J6179" s="60">
        <v>36</v>
      </c>
      <c r="K6179" s="60">
        <f t="shared" si="179"/>
        <v>108</v>
      </c>
      <c r="L6179" s="60">
        <v>0</v>
      </c>
      <c r="M6179" s="55"/>
      <c r="N6179" s="60">
        <f t="shared" si="178"/>
        <v>108</v>
      </c>
      <c r="O6179" s="54"/>
      <c r="P6179" s="62">
        <v>31677</v>
      </c>
      <c r="Q6179" s="75"/>
      <c r="R6179" t="str">
        <f t="shared" si="180"/>
        <v>Abr/26</v>
      </c>
      <c r="S6179" s="75"/>
      <c r="T6179" s="75"/>
      <c r="U6179" s="75"/>
      <c r="V6179" s="75"/>
      <c r="W6179" s="75"/>
      <c r="X6179" s="75"/>
      <c r="Y6179" s="75"/>
      <c r="Z6179" s="75"/>
      <c r="AA6179" s="75"/>
      <c r="AB6179" s="75"/>
      <c r="AC6179" s="75"/>
      <c r="AD6179" s="75"/>
      <c r="AE6179" s="75"/>
      <c r="AF6179" s="75"/>
      <c r="AG6179" s="75"/>
    </row>
    <row r="6180" spans="1:33" ht="15.75" customHeight="1">
      <c r="A6180" s="75"/>
      <c r="B6180" s="54">
        <v>46129</v>
      </c>
      <c r="C6180" s="55" t="str">
        <f t="shared" ref="C6180:C6434" si="181">IF(B6180="","",PROPER(TEXT(B6180,"mmmm")))</f>
        <v>Abril</v>
      </c>
      <c r="D6180" s="55">
        <f t="shared" ref="D6180:D6434" si="182">IF(B6180="","",YEAR(B6180))</f>
        <v>2026</v>
      </c>
      <c r="E6180" s="55">
        <v>5</v>
      </c>
      <c r="F6180" s="55" t="s">
        <v>588</v>
      </c>
      <c r="G6180" s="55" t="s">
        <v>46</v>
      </c>
      <c r="H6180" s="55" t="s">
        <v>293</v>
      </c>
      <c r="I6180" s="55" t="s">
        <v>42</v>
      </c>
      <c r="J6180" s="60">
        <v>52.5</v>
      </c>
      <c r="K6180" s="60">
        <f t="shared" si="179"/>
        <v>262.5</v>
      </c>
      <c r="L6180" s="60">
        <v>0</v>
      </c>
      <c r="M6180" s="55"/>
      <c r="N6180" s="60">
        <f t="shared" si="178"/>
        <v>262.5</v>
      </c>
      <c r="O6180" s="54"/>
      <c r="P6180" s="62">
        <v>1782</v>
      </c>
      <c r="Q6180" s="75"/>
      <c r="R6180" t="str">
        <f t="shared" si="180"/>
        <v>Abr/26</v>
      </c>
      <c r="S6180" s="75"/>
      <c r="T6180" s="75"/>
      <c r="U6180" s="75"/>
      <c r="V6180" s="75"/>
      <c r="W6180" s="75"/>
      <c r="X6180" s="75"/>
      <c r="Y6180" s="75"/>
      <c r="Z6180" s="75"/>
      <c r="AA6180" s="75"/>
      <c r="AB6180" s="75"/>
      <c r="AC6180" s="75"/>
      <c r="AD6180" s="75"/>
      <c r="AE6180" s="75"/>
      <c r="AF6180" s="75"/>
      <c r="AG6180" s="75"/>
    </row>
    <row r="6181" spans="1:33" ht="15.75" customHeight="1">
      <c r="A6181" s="75"/>
      <c r="B6181" s="54">
        <v>46129</v>
      </c>
      <c r="C6181" s="55" t="str">
        <f t="shared" si="181"/>
        <v>Abril</v>
      </c>
      <c r="D6181" s="55">
        <f t="shared" si="182"/>
        <v>2026</v>
      </c>
      <c r="E6181" s="55">
        <v>1</v>
      </c>
      <c r="F6181" s="55" t="s">
        <v>1494</v>
      </c>
      <c r="G6181" s="55" t="s">
        <v>61</v>
      </c>
      <c r="H6181" s="55" t="s">
        <v>293</v>
      </c>
      <c r="I6181" s="55" t="s">
        <v>42</v>
      </c>
      <c r="J6181" s="60">
        <v>565</v>
      </c>
      <c r="K6181" s="60">
        <f t="shared" si="179"/>
        <v>565</v>
      </c>
      <c r="L6181" s="60">
        <v>0</v>
      </c>
      <c r="M6181" s="55"/>
      <c r="N6181" s="60">
        <f t="shared" si="178"/>
        <v>565</v>
      </c>
      <c r="O6181" s="54"/>
      <c r="P6181" s="62">
        <v>1782</v>
      </c>
      <c r="Q6181" s="75"/>
      <c r="R6181" t="str">
        <f t="shared" si="180"/>
        <v>Abr/26</v>
      </c>
      <c r="S6181" s="75"/>
      <c r="T6181" s="75"/>
      <c r="U6181" s="75"/>
      <c r="V6181" s="75"/>
      <c r="W6181" s="75"/>
      <c r="X6181" s="75"/>
      <c r="Y6181" s="75"/>
      <c r="Z6181" s="75"/>
      <c r="AA6181" s="75"/>
      <c r="AB6181" s="75"/>
      <c r="AC6181" s="75"/>
      <c r="AD6181" s="75"/>
      <c r="AE6181" s="75"/>
      <c r="AF6181" s="75"/>
      <c r="AG6181" s="75"/>
    </row>
    <row r="6182" spans="1:33" ht="15.75" customHeight="1">
      <c r="A6182" s="75"/>
      <c r="B6182" s="54">
        <v>46143</v>
      </c>
      <c r="C6182" s="55" t="str">
        <f t="shared" si="181"/>
        <v>Maio</v>
      </c>
      <c r="D6182" s="55">
        <f t="shared" si="182"/>
        <v>2026</v>
      </c>
      <c r="E6182" s="56">
        <v>1</v>
      </c>
      <c r="F6182" s="51" t="s">
        <v>274</v>
      </c>
      <c r="G6182" s="45" t="s">
        <v>57</v>
      </c>
      <c r="H6182" s="51" t="s">
        <v>274</v>
      </c>
      <c r="I6182" s="46" t="s">
        <v>74</v>
      </c>
      <c r="J6182" s="66">
        <v>168.99</v>
      </c>
      <c r="K6182" s="60">
        <f t="shared" si="179"/>
        <v>168.99</v>
      </c>
      <c r="L6182" s="60">
        <v>0</v>
      </c>
      <c r="M6182" s="55"/>
      <c r="N6182" s="60">
        <f t="shared" si="178"/>
        <v>168.99</v>
      </c>
      <c r="O6182" s="54"/>
      <c r="P6182" s="62"/>
      <c r="Q6182" s="75"/>
      <c r="R6182" t="str">
        <f t="shared" si="180"/>
        <v>Mai/26</v>
      </c>
      <c r="S6182" s="75"/>
      <c r="T6182" s="75"/>
      <c r="U6182" s="75"/>
      <c r="V6182" s="75"/>
      <c r="W6182" s="75"/>
      <c r="X6182" s="75"/>
      <c r="Y6182" s="75"/>
      <c r="Z6182" s="75"/>
      <c r="AA6182" s="75"/>
      <c r="AB6182" s="75"/>
      <c r="AC6182" s="75"/>
      <c r="AD6182" s="75"/>
      <c r="AE6182" s="75"/>
      <c r="AF6182" s="75"/>
      <c r="AG6182" s="75"/>
    </row>
    <row r="6183" spans="1:33" ht="15.75" customHeight="1">
      <c r="A6183" s="75"/>
      <c r="B6183" s="54">
        <v>46143</v>
      </c>
      <c r="C6183" s="55" t="str">
        <f t="shared" si="181"/>
        <v>Maio</v>
      </c>
      <c r="D6183" s="55">
        <f t="shared" si="182"/>
        <v>2026</v>
      </c>
      <c r="E6183" s="56">
        <v>1</v>
      </c>
      <c r="F6183" s="51" t="s">
        <v>707</v>
      </c>
      <c r="G6183" s="45" t="s">
        <v>107</v>
      </c>
      <c r="H6183" s="51" t="s">
        <v>212</v>
      </c>
      <c r="I6183" s="46" t="s">
        <v>74</v>
      </c>
      <c r="J6183" s="66">
        <v>11500</v>
      </c>
      <c r="K6183" s="60">
        <f t="shared" si="179"/>
        <v>11500</v>
      </c>
      <c r="L6183" s="60">
        <v>0</v>
      </c>
      <c r="M6183" s="55"/>
      <c r="N6183" s="60">
        <f t="shared" si="178"/>
        <v>11500</v>
      </c>
      <c r="O6183" s="54"/>
      <c r="P6183" s="62"/>
      <c r="Q6183" s="75"/>
      <c r="R6183" t="str">
        <f t="shared" si="180"/>
        <v>Mai/26</v>
      </c>
      <c r="S6183" s="75"/>
      <c r="T6183" s="75"/>
      <c r="U6183" s="75"/>
      <c r="V6183" s="75"/>
      <c r="W6183" s="75"/>
      <c r="X6183" s="75"/>
      <c r="Y6183" s="75"/>
      <c r="Z6183" s="75"/>
      <c r="AA6183" s="75"/>
      <c r="AB6183" s="75"/>
      <c r="AC6183" s="75"/>
      <c r="AD6183" s="75"/>
      <c r="AE6183" s="75"/>
      <c r="AF6183" s="75"/>
      <c r="AG6183" s="75"/>
    </row>
    <row r="6184" spans="1:33" ht="15.75" customHeight="1">
      <c r="A6184" s="75"/>
      <c r="B6184" s="54">
        <v>46143</v>
      </c>
      <c r="C6184" s="55" t="str">
        <f t="shared" si="181"/>
        <v>Maio</v>
      </c>
      <c r="D6184" s="55">
        <f t="shared" si="182"/>
        <v>2026</v>
      </c>
      <c r="E6184" s="56">
        <v>1</v>
      </c>
      <c r="F6184" s="51" t="s">
        <v>277</v>
      </c>
      <c r="G6184" s="45" t="s">
        <v>105</v>
      </c>
      <c r="H6184" s="45" t="s">
        <v>278</v>
      </c>
      <c r="I6184" s="46" t="s">
        <v>74</v>
      </c>
      <c r="J6184" s="47">
        <v>10000</v>
      </c>
      <c r="K6184" s="60">
        <f t="shared" si="179"/>
        <v>10000</v>
      </c>
      <c r="L6184" s="60">
        <v>0</v>
      </c>
      <c r="M6184" s="55"/>
      <c r="N6184" s="60">
        <f t="shared" si="178"/>
        <v>10000</v>
      </c>
      <c r="O6184" s="54"/>
      <c r="P6184" s="62"/>
      <c r="Q6184" s="75"/>
      <c r="R6184" t="str">
        <f t="shared" si="180"/>
        <v>Mai/26</v>
      </c>
      <c r="S6184" s="75"/>
      <c r="T6184" s="75"/>
      <c r="U6184" s="75"/>
      <c r="V6184" s="75"/>
      <c r="W6184" s="75"/>
      <c r="X6184" s="75"/>
      <c r="Y6184" s="75"/>
      <c r="Z6184" s="75"/>
      <c r="AA6184" s="75"/>
      <c r="AB6184" s="75"/>
      <c r="AC6184" s="75"/>
      <c r="AD6184" s="75"/>
      <c r="AE6184" s="75"/>
      <c r="AF6184" s="75"/>
      <c r="AG6184" s="75"/>
    </row>
    <row r="6185" spans="1:33" ht="15.75" customHeight="1">
      <c r="A6185" s="75"/>
      <c r="B6185" s="54">
        <v>46143</v>
      </c>
      <c r="C6185" s="55" t="str">
        <f t="shared" si="181"/>
        <v>Maio</v>
      </c>
      <c r="D6185" s="55">
        <f t="shared" si="182"/>
        <v>2026</v>
      </c>
      <c r="E6185" s="56">
        <v>1</v>
      </c>
      <c r="F6185" s="51" t="s">
        <v>279</v>
      </c>
      <c r="G6185" s="11" t="s">
        <v>104</v>
      </c>
      <c r="H6185" s="51" t="s">
        <v>278</v>
      </c>
      <c r="I6185" s="46" t="s">
        <v>74</v>
      </c>
      <c r="J6185" s="47">
        <v>3500</v>
      </c>
      <c r="K6185" s="60">
        <f t="shared" si="179"/>
        <v>3500</v>
      </c>
      <c r="L6185" s="60">
        <v>0</v>
      </c>
      <c r="M6185" s="55"/>
      <c r="N6185" s="60">
        <f t="shared" si="178"/>
        <v>3500</v>
      </c>
      <c r="O6185" s="54"/>
      <c r="P6185" s="62"/>
      <c r="Q6185" s="75"/>
      <c r="R6185" t="str">
        <f t="shared" si="180"/>
        <v>Mai/26</v>
      </c>
      <c r="S6185" s="75"/>
      <c r="T6185" s="75"/>
      <c r="U6185" s="75"/>
      <c r="V6185" s="75"/>
      <c r="W6185" s="75"/>
      <c r="X6185" s="75"/>
      <c r="Y6185" s="75"/>
      <c r="Z6185" s="75"/>
      <c r="AA6185" s="75"/>
      <c r="AB6185" s="75"/>
      <c r="AC6185" s="75"/>
      <c r="AD6185" s="75"/>
      <c r="AE6185" s="75"/>
      <c r="AF6185" s="75"/>
      <c r="AG6185" s="75"/>
    </row>
    <row r="6186" spans="1:33" ht="15.75" customHeight="1">
      <c r="A6186" s="75"/>
      <c r="B6186" s="54">
        <v>46143</v>
      </c>
      <c r="C6186" s="55" t="str">
        <f t="shared" si="181"/>
        <v>Maio</v>
      </c>
      <c r="D6186" s="55">
        <f t="shared" si="182"/>
        <v>2026</v>
      </c>
      <c r="E6186" s="56">
        <v>1</v>
      </c>
      <c r="F6186" s="51" t="s">
        <v>281</v>
      </c>
      <c r="G6186" s="11" t="s">
        <v>104</v>
      </c>
      <c r="H6186" s="51" t="s">
        <v>113</v>
      </c>
      <c r="I6186" s="46" t="s">
        <v>55</v>
      </c>
      <c r="J6186" s="66">
        <v>2200</v>
      </c>
      <c r="K6186" s="60">
        <f t="shared" si="179"/>
        <v>2200</v>
      </c>
      <c r="L6186" s="60">
        <v>0</v>
      </c>
      <c r="M6186" s="55"/>
      <c r="N6186" s="60">
        <f t="shared" si="178"/>
        <v>2200</v>
      </c>
      <c r="O6186" s="54"/>
      <c r="P6186" s="62"/>
      <c r="Q6186" s="75"/>
      <c r="R6186" t="str">
        <f t="shared" si="180"/>
        <v>Mai/26</v>
      </c>
      <c r="S6186" s="75"/>
      <c r="T6186" s="75"/>
      <c r="U6186" s="75"/>
      <c r="V6186" s="75"/>
      <c r="W6186" s="75"/>
      <c r="X6186" s="75"/>
      <c r="Y6186" s="75"/>
      <c r="Z6186" s="75"/>
      <c r="AA6186" s="75"/>
      <c r="AB6186" s="75"/>
      <c r="AC6186" s="75"/>
      <c r="AD6186" s="75"/>
      <c r="AE6186" s="75"/>
      <c r="AF6186" s="75"/>
      <c r="AG6186" s="75"/>
    </row>
    <row r="6187" spans="1:33" ht="15.75" customHeight="1">
      <c r="A6187" s="75"/>
      <c r="B6187" s="54">
        <v>46143</v>
      </c>
      <c r="C6187" s="55" t="str">
        <f t="shared" si="181"/>
        <v>Maio</v>
      </c>
      <c r="D6187" s="55">
        <f t="shared" si="182"/>
        <v>2026</v>
      </c>
      <c r="E6187" s="56">
        <v>1</v>
      </c>
      <c r="F6187" s="51" t="s">
        <v>282</v>
      </c>
      <c r="G6187" s="45" t="s">
        <v>104</v>
      </c>
      <c r="H6187" s="51" t="s">
        <v>113</v>
      </c>
      <c r="I6187" s="46" t="s">
        <v>55</v>
      </c>
      <c r="J6187" s="66">
        <v>2610</v>
      </c>
      <c r="K6187" s="60">
        <f t="shared" si="179"/>
        <v>2610</v>
      </c>
      <c r="L6187" s="60">
        <v>0</v>
      </c>
      <c r="M6187" s="55"/>
      <c r="N6187" s="60">
        <f t="shared" si="178"/>
        <v>2610</v>
      </c>
      <c r="O6187" s="54"/>
      <c r="P6187" s="62"/>
      <c r="Q6187" s="75"/>
      <c r="R6187" t="str">
        <f t="shared" si="180"/>
        <v>Mai/26</v>
      </c>
      <c r="S6187" s="75"/>
      <c r="T6187" s="75"/>
      <c r="U6187" s="75"/>
      <c r="V6187" s="75"/>
      <c r="W6187" s="75"/>
      <c r="X6187" s="75"/>
      <c r="Y6187" s="75"/>
      <c r="Z6187" s="75"/>
      <c r="AA6187" s="75"/>
      <c r="AB6187" s="75"/>
      <c r="AC6187" s="75"/>
      <c r="AD6187" s="75"/>
      <c r="AE6187" s="75"/>
      <c r="AF6187" s="75"/>
      <c r="AG6187" s="75"/>
    </row>
    <row r="6188" spans="1:33" ht="15.75" customHeight="1">
      <c r="A6188" s="75"/>
      <c r="B6188" s="54">
        <v>46143</v>
      </c>
      <c r="C6188" s="55" t="str">
        <f t="shared" si="181"/>
        <v>Maio</v>
      </c>
      <c r="D6188" s="55">
        <f t="shared" si="182"/>
        <v>2026</v>
      </c>
      <c r="E6188" s="56">
        <v>1</v>
      </c>
      <c r="F6188" s="51" t="s">
        <v>1107</v>
      </c>
      <c r="G6188" s="45" t="s">
        <v>104</v>
      </c>
      <c r="H6188" s="51" t="s">
        <v>116</v>
      </c>
      <c r="I6188" s="46" t="s">
        <v>55</v>
      </c>
      <c r="J6188" s="66">
        <v>2450</v>
      </c>
      <c r="K6188" s="60">
        <f t="shared" si="179"/>
        <v>2450</v>
      </c>
      <c r="L6188" s="60">
        <v>0</v>
      </c>
      <c r="M6188" s="55"/>
      <c r="N6188" s="60">
        <f t="shared" si="178"/>
        <v>2450</v>
      </c>
      <c r="O6188" s="54"/>
      <c r="P6188" s="62"/>
      <c r="Q6188" s="75"/>
      <c r="R6188" t="str">
        <f t="shared" si="180"/>
        <v>Mai/26</v>
      </c>
      <c r="S6188" s="75"/>
      <c r="T6188" s="75"/>
      <c r="U6188" s="75"/>
      <c r="V6188" s="75"/>
      <c r="W6188" s="75"/>
      <c r="X6188" s="75"/>
      <c r="Y6188" s="75"/>
      <c r="Z6188" s="75"/>
      <c r="AA6188" s="75"/>
      <c r="AB6188" s="75"/>
      <c r="AC6188" s="75"/>
      <c r="AD6188" s="75"/>
      <c r="AE6188" s="75"/>
      <c r="AF6188" s="75"/>
      <c r="AG6188" s="75"/>
    </row>
    <row r="6189" spans="1:33" ht="15.75" customHeight="1">
      <c r="A6189" s="75"/>
      <c r="B6189" s="54">
        <v>46143</v>
      </c>
      <c r="C6189" s="55" t="str">
        <f t="shared" si="181"/>
        <v>Maio</v>
      </c>
      <c r="D6189" s="55">
        <f t="shared" si="182"/>
        <v>2026</v>
      </c>
      <c r="E6189" s="56">
        <v>1</v>
      </c>
      <c r="F6189" s="45" t="s">
        <v>285</v>
      </c>
      <c r="G6189" s="45" t="s">
        <v>104</v>
      </c>
      <c r="H6189" s="51" t="s">
        <v>113</v>
      </c>
      <c r="I6189" s="46" t="s">
        <v>55</v>
      </c>
      <c r="J6189" s="66">
        <v>2300</v>
      </c>
      <c r="K6189" s="60">
        <f t="shared" si="179"/>
        <v>2300</v>
      </c>
      <c r="L6189" s="60">
        <v>0</v>
      </c>
      <c r="M6189" s="55"/>
      <c r="N6189" s="60">
        <f t="shared" si="178"/>
        <v>2300</v>
      </c>
      <c r="O6189" s="54"/>
      <c r="P6189" s="62"/>
      <c r="Q6189" s="75"/>
      <c r="R6189" t="str">
        <f t="shared" si="180"/>
        <v>Mai/26</v>
      </c>
      <c r="S6189" s="75"/>
      <c r="T6189" s="75"/>
      <c r="U6189" s="75"/>
      <c r="V6189" s="75"/>
      <c r="W6189" s="75"/>
      <c r="X6189" s="75"/>
      <c r="Y6189" s="75"/>
      <c r="Z6189" s="75"/>
      <c r="AA6189" s="75"/>
      <c r="AB6189" s="75"/>
      <c r="AC6189" s="75"/>
      <c r="AD6189" s="75"/>
      <c r="AE6189" s="75"/>
      <c r="AF6189" s="75"/>
      <c r="AG6189" s="75"/>
    </row>
    <row r="6190" spans="1:33" ht="15.75" customHeight="1">
      <c r="A6190" s="75"/>
      <c r="B6190" s="54">
        <v>46143</v>
      </c>
      <c r="C6190" s="55" t="str">
        <f t="shared" si="181"/>
        <v>Maio</v>
      </c>
      <c r="D6190" s="55">
        <f t="shared" si="182"/>
        <v>2026</v>
      </c>
      <c r="E6190" s="56">
        <v>1</v>
      </c>
      <c r="F6190" s="45" t="s">
        <v>1495</v>
      </c>
      <c r="G6190" s="45" t="s">
        <v>104</v>
      </c>
      <c r="H6190" s="51" t="s">
        <v>113</v>
      </c>
      <c r="I6190" s="46" t="s">
        <v>55</v>
      </c>
      <c r="J6190" s="66">
        <v>2200</v>
      </c>
      <c r="K6190" s="60">
        <f t="shared" si="179"/>
        <v>2200</v>
      </c>
      <c r="L6190" s="60">
        <v>0</v>
      </c>
      <c r="M6190" s="55"/>
      <c r="N6190" s="60">
        <f t="shared" si="178"/>
        <v>2200</v>
      </c>
      <c r="O6190" s="54"/>
      <c r="P6190" s="62"/>
      <c r="Q6190" s="75"/>
      <c r="R6190" t="str">
        <f t="shared" si="180"/>
        <v>Mai/26</v>
      </c>
      <c r="S6190" s="75"/>
      <c r="T6190" s="75"/>
      <c r="U6190" s="75"/>
      <c r="V6190" s="75"/>
      <c r="W6190" s="75"/>
      <c r="X6190" s="75"/>
      <c r="Y6190" s="75"/>
      <c r="Z6190" s="75"/>
      <c r="AA6190" s="75"/>
      <c r="AB6190" s="75"/>
      <c r="AC6190" s="75"/>
      <c r="AD6190" s="75"/>
      <c r="AE6190" s="75"/>
      <c r="AF6190" s="75"/>
      <c r="AG6190" s="75"/>
    </row>
    <row r="6191" spans="1:33" ht="15.75" customHeight="1">
      <c r="A6191" s="75"/>
      <c r="B6191" s="54">
        <v>46143</v>
      </c>
      <c r="C6191" s="55" t="str">
        <f t="shared" si="181"/>
        <v>Maio</v>
      </c>
      <c r="D6191" s="55">
        <f t="shared" si="182"/>
        <v>2026</v>
      </c>
      <c r="E6191" s="56">
        <v>1</v>
      </c>
      <c r="F6191" s="57" t="s">
        <v>290</v>
      </c>
      <c r="G6191" s="58" t="s">
        <v>57</v>
      </c>
      <c r="H6191" s="57" t="s">
        <v>58</v>
      </c>
      <c r="I6191" s="59" t="s">
        <v>55</v>
      </c>
      <c r="J6191" s="60">
        <v>2100</v>
      </c>
      <c r="K6191" s="60">
        <f t="shared" si="179"/>
        <v>2100</v>
      </c>
      <c r="L6191" s="60">
        <v>0</v>
      </c>
      <c r="M6191" s="55"/>
      <c r="N6191" s="60">
        <f t="shared" si="178"/>
        <v>2100</v>
      </c>
      <c r="O6191" s="54"/>
      <c r="P6191" s="62"/>
      <c r="Q6191" s="75"/>
      <c r="R6191" t="str">
        <f t="shared" si="180"/>
        <v>Mai/26</v>
      </c>
      <c r="S6191" s="75"/>
      <c r="T6191" s="75"/>
      <c r="U6191" s="75"/>
      <c r="V6191" s="75"/>
      <c r="W6191" s="75"/>
      <c r="X6191" s="75"/>
      <c r="Y6191" s="75"/>
      <c r="Z6191" s="75"/>
      <c r="AA6191" s="75"/>
      <c r="AB6191" s="75"/>
      <c r="AC6191" s="75"/>
      <c r="AD6191" s="75"/>
      <c r="AE6191" s="75"/>
      <c r="AF6191" s="75"/>
      <c r="AG6191" s="75"/>
    </row>
    <row r="6192" spans="1:33" ht="15.75" customHeight="1">
      <c r="A6192" s="75"/>
      <c r="B6192" s="54">
        <v>46143</v>
      </c>
      <c r="C6192" s="55" t="str">
        <f t="shared" si="181"/>
        <v>Maio</v>
      </c>
      <c r="D6192" s="55">
        <f t="shared" si="182"/>
        <v>2026</v>
      </c>
      <c r="E6192" s="56">
        <v>1</v>
      </c>
      <c r="F6192" s="51" t="s">
        <v>101</v>
      </c>
      <c r="G6192" s="45" t="s">
        <v>101</v>
      </c>
      <c r="H6192" s="51" t="s">
        <v>293</v>
      </c>
      <c r="I6192" s="46" t="s">
        <v>55</v>
      </c>
      <c r="J6192" s="66">
        <v>8000</v>
      </c>
      <c r="K6192" s="60">
        <f t="shared" si="179"/>
        <v>8000</v>
      </c>
      <c r="L6192" s="60">
        <v>0</v>
      </c>
      <c r="M6192" s="55"/>
      <c r="N6192" s="60">
        <f t="shared" si="178"/>
        <v>8000</v>
      </c>
      <c r="O6192" s="54"/>
      <c r="P6192" s="62"/>
      <c r="Q6192" s="75"/>
      <c r="R6192" t="str">
        <f t="shared" si="180"/>
        <v>Mai/26</v>
      </c>
      <c r="S6192" s="75"/>
      <c r="T6192" s="75"/>
      <c r="U6192" s="75"/>
      <c r="V6192" s="75"/>
      <c r="W6192" s="75"/>
      <c r="X6192" s="75"/>
      <c r="Y6192" s="75"/>
      <c r="Z6192" s="75"/>
      <c r="AA6192" s="75"/>
      <c r="AB6192" s="75"/>
      <c r="AC6192" s="75"/>
      <c r="AD6192" s="75"/>
      <c r="AE6192" s="75"/>
      <c r="AF6192" s="75"/>
      <c r="AG6192" s="75"/>
    </row>
    <row r="6193" spans="1:33" ht="15.75" customHeight="1">
      <c r="A6193" s="75"/>
      <c r="B6193" s="54">
        <v>46143</v>
      </c>
      <c r="C6193" s="55" t="str">
        <f t="shared" si="181"/>
        <v>Maio</v>
      </c>
      <c r="D6193" s="55">
        <f t="shared" si="182"/>
        <v>2026</v>
      </c>
      <c r="E6193" s="56">
        <v>1</v>
      </c>
      <c r="F6193" s="45" t="s">
        <v>48</v>
      </c>
      <c r="G6193" s="51" t="s">
        <v>49</v>
      </c>
      <c r="H6193" s="45" t="s">
        <v>50</v>
      </c>
      <c r="I6193" s="46" t="s">
        <v>55</v>
      </c>
      <c r="J6193" s="47">
        <v>17000</v>
      </c>
      <c r="K6193" s="60">
        <f t="shared" si="179"/>
        <v>17000</v>
      </c>
      <c r="L6193" s="60">
        <v>0</v>
      </c>
      <c r="M6193" s="55"/>
      <c r="N6193" s="60">
        <f t="shared" si="178"/>
        <v>17000</v>
      </c>
      <c r="O6193" s="54"/>
      <c r="P6193" s="62"/>
      <c r="Q6193" s="75"/>
      <c r="R6193" t="str">
        <f t="shared" si="180"/>
        <v>Mai/26</v>
      </c>
      <c r="S6193" s="75"/>
      <c r="T6193" s="75"/>
      <c r="U6193" s="75"/>
      <c r="V6193" s="75"/>
      <c r="W6193" s="75"/>
      <c r="X6193" s="75"/>
      <c r="Y6193" s="75"/>
      <c r="Z6193" s="75"/>
      <c r="AA6193" s="75"/>
      <c r="AB6193" s="75"/>
      <c r="AC6193" s="75"/>
      <c r="AD6193" s="75"/>
      <c r="AE6193" s="75"/>
      <c r="AF6193" s="75"/>
      <c r="AG6193" s="75"/>
    </row>
    <row r="6194" spans="1:33" ht="15.75" customHeight="1">
      <c r="A6194" s="75"/>
      <c r="B6194" s="54">
        <v>46143</v>
      </c>
      <c r="C6194" s="55" t="str">
        <f t="shared" si="181"/>
        <v>Maio</v>
      </c>
      <c r="D6194" s="55">
        <f t="shared" si="182"/>
        <v>2026</v>
      </c>
      <c r="E6194" s="56">
        <v>1</v>
      </c>
      <c r="F6194" s="51" t="s">
        <v>370</v>
      </c>
      <c r="G6194" s="45" t="s">
        <v>57</v>
      </c>
      <c r="H6194" s="51" t="s">
        <v>371</v>
      </c>
      <c r="I6194" s="46" t="s">
        <v>74</v>
      </c>
      <c r="J6194" s="66">
        <v>470</v>
      </c>
      <c r="K6194" s="60">
        <f t="shared" si="179"/>
        <v>470</v>
      </c>
      <c r="L6194" s="60">
        <v>0</v>
      </c>
      <c r="M6194" s="55"/>
      <c r="N6194" s="60">
        <f t="shared" si="178"/>
        <v>470</v>
      </c>
      <c r="O6194" s="54"/>
      <c r="P6194" s="62"/>
      <c r="Q6194" s="75"/>
      <c r="R6194" t="str">
        <f t="shared" si="180"/>
        <v>Mai/26</v>
      </c>
      <c r="S6194" s="75"/>
      <c r="T6194" s="75"/>
      <c r="U6194" s="75"/>
      <c r="V6194" s="75"/>
      <c r="W6194" s="75"/>
      <c r="X6194" s="75"/>
      <c r="Y6194" s="75"/>
      <c r="Z6194" s="75"/>
      <c r="AA6194" s="75"/>
      <c r="AB6194" s="75"/>
      <c r="AC6194" s="75"/>
      <c r="AD6194" s="75"/>
      <c r="AE6194" s="75"/>
      <c r="AF6194" s="75"/>
      <c r="AG6194" s="75"/>
    </row>
    <row r="6195" spans="1:33" ht="15.75" customHeight="1">
      <c r="A6195" s="75"/>
      <c r="B6195" s="54">
        <v>46143</v>
      </c>
      <c r="C6195" s="55" t="str">
        <f t="shared" si="181"/>
        <v>Maio</v>
      </c>
      <c r="D6195" s="55">
        <f t="shared" si="182"/>
        <v>2026</v>
      </c>
      <c r="E6195" s="56">
        <v>1</v>
      </c>
      <c r="F6195" s="51" t="s">
        <v>217</v>
      </c>
      <c r="G6195" s="45" t="s">
        <v>57</v>
      </c>
      <c r="H6195" s="51" t="s">
        <v>617</v>
      </c>
      <c r="I6195" s="46" t="s">
        <v>74</v>
      </c>
      <c r="J6195" s="66">
        <v>240</v>
      </c>
      <c r="K6195" s="60">
        <f t="shared" si="179"/>
        <v>240</v>
      </c>
      <c r="L6195" s="60">
        <v>0</v>
      </c>
      <c r="M6195" s="55"/>
      <c r="N6195" s="60">
        <f t="shared" si="178"/>
        <v>240</v>
      </c>
      <c r="O6195" s="54"/>
      <c r="P6195" s="62"/>
      <c r="Q6195" s="75"/>
      <c r="R6195" t="str">
        <f t="shared" si="180"/>
        <v>Mai/26</v>
      </c>
      <c r="S6195" s="75"/>
      <c r="T6195" s="75"/>
      <c r="U6195" s="75"/>
      <c r="V6195" s="75"/>
      <c r="W6195" s="75"/>
      <c r="X6195" s="75"/>
      <c r="Y6195" s="75"/>
      <c r="Z6195" s="75"/>
      <c r="AA6195" s="75"/>
      <c r="AB6195" s="75"/>
      <c r="AC6195" s="75"/>
      <c r="AD6195" s="75"/>
      <c r="AE6195" s="75"/>
      <c r="AF6195" s="75"/>
      <c r="AG6195" s="75"/>
    </row>
    <row r="6196" spans="1:33" ht="15.75" customHeight="1">
      <c r="A6196" s="75"/>
      <c r="B6196" s="54">
        <v>46143</v>
      </c>
      <c r="C6196" s="55" t="str">
        <f t="shared" si="181"/>
        <v>Maio</v>
      </c>
      <c r="D6196" s="55">
        <f t="shared" si="182"/>
        <v>2026</v>
      </c>
      <c r="E6196" s="56">
        <v>1</v>
      </c>
      <c r="F6196" s="45" t="s">
        <v>73</v>
      </c>
      <c r="G6196" s="45" t="s">
        <v>40</v>
      </c>
      <c r="H6196" s="45" t="s">
        <v>73</v>
      </c>
      <c r="I6196" s="46" t="s">
        <v>74</v>
      </c>
      <c r="J6196" s="47">
        <v>528</v>
      </c>
      <c r="K6196" s="60">
        <f t="shared" si="179"/>
        <v>528</v>
      </c>
      <c r="L6196" s="60">
        <v>0</v>
      </c>
      <c r="M6196" s="55"/>
      <c r="N6196" s="60">
        <f t="shared" si="178"/>
        <v>528</v>
      </c>
      <c r="O6196" s="54"/>
      <c r="P6196" s="62"/>
      <c r="Q6196" s="75"/>
      <c r="R6196" t="str">
        <f t="shared" si="180"/>
        <v>Mai/26</v>
      </c>
      <c r="S6196" s="75"/>
      <c r="T6196" s="75"/>
      <c r="U6196" s="75"/>
      <c r="V6196" s="75"/>
      <c r="W6196" s="75"/>
      <c r="X6196" s="75"/>
      <c r="Y6196" s="75"/>
      <c r="Z6196" s="75"/>
      <c r="AA6196" s="75"/>
      <c r="AB6196" s="75"/>
      <c r="AC6196" s="75"/>
      <c r="AD6196" s="75"/>
      <c r="AE6196" s="75"/>
      <c r="AF6196" s="75"/>
      <c r="AG6196" s="75"/>
    </row>
    <row r="6197" spans="1:33" ht="15.75" customHeight="1">
      <c r="A6197" s="75"/>
      <c r="B6197" s="54">
        <v>46143</v>
      </c>
      <c r="C6197" s="55" t="str">
        <f t="shared" si="181"/>
        <v>Maio</v>
      </c>
      <c r="D6197" s="55">
        <f t="shared" si="182"/>
        <v>2026</v>
      </c>
      <c r="E6197" s="56">
        <v>1</v>
      </c>
      <c r="F6197" s="45" t="s">
        <v>162</v>
      </c>
      <c r="G6197" s="45" t="s">
        <v>57</v>
      </c>
      <c r="H6197" s="45" t="s">
        <v>163</v>
      </c>
      <c r="I6197" s="46" t="s">
        <v>74</v>
      </c>
      <c r="J6197" s="47">
        <v>1250</v>
      </c>
      <c r="K6197" s="60">
        <f t="shared" si="179"/>
        <v>1250</v>
      </c>
      <c r="L6197" s="60">
        <v>0</v>
      </c>
      <c r="M6197" s="55"/>
      <c r="N6197" s="60">
        <f t="shared" si="178"/>
        <v>1250</v>
      </c>
      <c r="O6197" s="54"/>
      <c r="P6197" s="62"/>
      <c r="Q6197" s="75"/>
      <c r="R6197" t="str">
        <f t="shared" si="180"/>
        <v>Mai/26</v>
      </c>
      <c r="S6197" s="75"/>
      <c r="T6197" s="75"/>
      <c r="U6197" s="75"/>
      <c r="V6197" s="75"/>
      <c r="W6197" s="75"/>
      <c r="X6197" s="75"/>
      <c r="Y6197" s="75"/>
      <c r="Z6197" s="75"/>
      <c r="AA6197" s="75"/>
      <c r="AB6197" s="75"/>
      <c r="AC6197" s="75"/>
      <c r="AD6197" s="75"/>
      <c r="AE6197" s="75"/>
      <c r="AF6197" s="75"/>
      <c r="AG6197" s="75"/>
    </row>
    <row r="6198" spans="1:33" ht="15.75" customHeight="1">
      <c r="A6198" s="75"/>
      <c r="B6198" s="54">
        <v>46143</v>
      </c>
      <c r="C6198" s="55" t="str">
        <f t="shared" si="181"/>
        <v>Maio</v>
      </c>
      <c r="D6198" s="55">
        <f t="shared" si="182"/>
        <v>2026</v>
      </c>
      <c r="E6198" s="56">
        <v>1</v>
      </c>
      <c r="F6198" s="51" t="s">
        <v>709</v>
      </c>
      <c r="G6198" s="45" t="s">
        <v>104</v>
      </c>
      <c r="H6198" s="45" t="s">
        <v>116</v>
      </c>
      <c r="I6198" s="46" t="s">
        <v>74</v>
      </c>
      <c r="J6198" s="47">
        <v>2750</v>
      </c>
      <c r="K6198" s="60">
        <f t="shared" si="179"/>
        <v>2750</v>
      </c>
      <c r="L6198" s="60">
        <v>0</v>
      </c>
      <c r="M6198" s="55"/>
      <c r="N6198" s="60">
        <f t="shared" si="178"/>
        <v>2750</v>
      </c>
      <c r="O6198" s="54"/>
      <c r="P6198" s="62"/>
      <c r="Q6198" s="75"/>
      <c r="R6198" t="str">
        <f t="shared" si="180"/>
        <v>Mai/26</v>
      </c>
      <c r="S6198" s="75"/>
      <c r="T6198" s="75"/>
      <c r="U6198" s="75"/>
      <c r="V6198" s="75"/>
      <c r="W6198" s="75"/>
      <c r="X6198" s="75"/>
      <c r="Y6198" s="75"/>
      <c r="Z6198" s="75"/>
      <c r="AA6198" s="75"/>
      <c r="AB6198" s="75"/>
      <c r="AC6198" s="75"/>
      <c r="AD6198" s="75"/>
      <c r="AE6198" s="75"/>
      <c r="AF6198" s="75"/>
      <c r="AG6198" s="75"/>
    </row>
    <row r="6199" spans="1:33" ht="15.75" customHeight="1">
      <c r="A6199" s="75"/>
      <c r="B6199" s="54">
        <v>46143</v>
      </c>
      <c r="C6199" s="55" t="str">
        <f t="shared" si="181"/>
        <v>Maio</v>
      </c>
      <c r="D6199" s="55">
        <f t="shared" si="182"/>
        <v>2026</v>
      </c>
      <c r="E6199" s="56">
        <v>1</v>
      </c>
      <c r="F6199" s="57" t="s">
        <v>476</v>
      </c>
      <c r="G6199" s="57" t="s">
        <v>61</v>
      </c>
      <c r="H6199" s="57" t="s">
        <v>335</v>
      </c>
      <c r="I6199" s="59" t="s">
        <v>74</v>
      </c>
      <c r="J6199" s="60">
        <v>200</v>
      </c>
      <c r="K6199" s="60">
        <f t="shared" si="179"/>
        <v>200</v>
      </c>
      <c r="L6199" s="60">
        <v>0</v>
      </c>
      <c r="M6199" s="55"/>
      <c r="N6199" s="60">
        <f t="shared" si="178"/>
        <v>200</v>
      </c>
      <c r="O6199" s="54"/>
      <c r="P6199" s="62"/>
      <c r="Q6199" s="75"/>
      <c r="R6199" t="str">
        <f t="shared" si="180"/>
        <v>Mai/26</v>
      </c>
      <c r="S6199" s="75"/>
      <c r="T6199" s="75"/>
      <c r="U6199" s="75"/>
      <c r="V6199" s="75"/>
      <c r="W6199" s="75"/>
      <c r="X6199" s="75"/>
      <c r="Y6199" s="75"/>
      <c r="Z6199" s="75"/>
      <c r="AA6199" s="75"/>
      <c r="AB6199" s="75"/>
      <c r="AC6199" s="75"/>
      <c r="AD6199" s="75"/>
      <c r="AE6199" s="75"/>
      <c r="AF6199" s="75"/>
      <c r="AG6199" s="75"/>
    </row>
    <row r="6200" spans="1:33" ht="15.75" customHeight="1">
      <c r="A6200" s="75"/>
      <c r="B6200" s="54">
        <v>46143</v>
      </c>
      <c r="C6200" s="55" t="str">
        <f t="shared" si="181"/>
        <v>Maio</v>
      </c>
      <c r="D6200" s="55">
        <f t="shared" si="182"/>
        <v>2026</v>
      </c>
      <c r="E6200" s="56">
        <v>1</v>
      </c>
      <c r="F6200" s="45" t="s">
        <v>63</v>
      </c>
      <c r="G6200" s="45" t="s">
        <v>49</v>
      </c>
      <c r="H6200" s="45" t="s">
        <v>50</v>
      </c>
      <c r="I6200" s="46" t="s">
        <v>55</v>
      </c>
      <c r="J6200" s="47">
        <v>1400</v>
      </c>
      <c r="K6200" s="60">
        <f t="shared" si="179"/>
        <v>1400</v>
      </c>
      <c r="L6200" s="60">
        <v>0</v>
      </c>
      <c r="M6200" s="55"/>
      <c r="N6200" s="60">
        <f t="shared" si="178"/>
        <v>1400</v>
      </c>
      <c r="O6200" s="54"/>
      <c r="P6200" s="62"/>
      <c r="Q6200" s="75"/>
      <c r="R6200" t="str">
        <f t="shared" si="180"/>
        <v>Mai/26</v>
      </c>
      <c r="S6200" s="75"/>
      <c r="T6200" s="75"/>
      <c r="U6200" s="75"/>
      <c r="V6200" s="75"/>
      <c r="W6200" s="75"/>
      <c r="X6200" s="75"/>
      <c r="Y6200" s="75"/>
      <c r="Z6200" s="75"/>
      <c r="AA6200" s="75"/>
      <c r="AB6200" s="75"/>
      <c r="AC6200" s="75"/>
      <c r="AD6200" s="75"/>
      <c r="AE6200" s="75"/>
      <c r="AF6200" s="75"/>
      <c r="AG6200" s="75"/>
    </row>
    <row r="6201" spans="1:33" ht="15.75" customHeight="1">
      <c r="A6201" s="75"/>
      <c r="B6201" s="54">
        <v>46143</v>
      </c>
      <c r="C6201" s="55" t="str">
        <f t="shared" si="181"/>
        <v>Maio</v>
      </c>
      <c r="D6201" s="55">
        <f t="shared" si="182"/>
        <v>2026</v>
      </c>
      <c r="E6201" s="56">
        <v>1</v>
      </c>
      <c r="F6201" s="58" t="s">
        <v>59</v>
      </c>
      <c r="G6201" s="57" t="s">
        <v>49</v>
      </c>
      <c r="H6201" s="58" t="s">
        <v>59</v>
      </c>
      <c r="I6201" s="59" t="s">
        <v>55</v>
      </c>
      <c r="J6201" s="96">
        <v>1100</v>
      </c>
      <c r="K6201" s="60">
        <f t="shared" si="179"/>
        <v>1100</v>
      </c>
      <c r="L6201" s="60">
        <v>0</v>
      </c>
      <c r="M6201" s="55"/>
      <c r="N6201" s="60">
        <f t="shared" si="178"/>
        <v>1100</v>
      </c>
      <c r="O6201" s="54"/>
      <c r="P6201" s="62"/>
      <c r="Q6201" s="75"/>
      <c r="R6201" t="str">
        <f t="shared" si="180"/>
        <v>Mai/26</v>
      </c>
      <c r="S6201" s="75"/>
      <c r="T6201" s="75"/>
      <c r="U6201" s="75"/>
      <c r="V6201" s="75"/>
      <c r="W6201" s="75"/>
      <c r="X6201" s="75"/>
      <c r="Y6201" s="75"/>
      <c r="Z6201" s="75"/>
      <c r="AA6201" s="75"/>
      <c r="AB6201" s="75"/>
      <c r="AC6201" s="75"/>
      <c r="AD6201" s="75"/>
      <c r="AE6201" s="75"/>
      <c r="AF6201" s="75"/>
      <c r="AG6201" s="75"/>
    </row>
    <row r="6202" spans="1:33" ht="15.75" customHeight="1">
      <c r="A6202" s="75"/>
      <c r="B6202" s="54">
        <v>46143</v>
      </c>
      <c r="C6202" s="55" t="str">
        <f t="shared" si="181"/>
        <v>Maio</v>
      </c>
      <c r="D6202" s="55">
        <f t="shared" si="182"/>
        <v>2026</v>
      </c>
      <c r="E6202" s="56">
        <v>1</v>
      </c>
      <c r="F6202" s="45" t="s">
        <v>273</v>
      </c>
      <c r="G6202" s="45" t="s">
        <v>53</v>
      </c>
      <c r="H6202" s="45" t="s">
        <v>466</v>
      </c>
      <c r="I6202" s="46" t="s">
        <v>74</v>
      </c>
      <c r="J6202" s="47">
        <v>800</v>
      </c>
      <c r="K6202" s="60">
        <f t="shared" si="179"/>
        <v>800</v>
      </c>
      <c r="L6202" s="60">
        <v>0</v>
      </c>
      <c r="M6202" s="55"/>
      <c r="N6202" s="60">
        <f t="shared" si="178"/>
        <v>800</v>
      </c>
      <c r="O6202" s="54"/>
      <c r="P6202" s="62"/>
      <c r="Q6202" s="75"/>
      <c r="R6202" t="str">
        <f t="shared" si="180"/>
        <v>Mai/26</v>
      </c>
      <c r="S6202" s="75"/>
      <c r="T6202" s="75"/>
      <c r="U6202" s="75"/>
      <c r="V6202" s="75"/>
      <c r="W6202" s="75"/>
      <c r="X6202" s="75"/>
      <c r="Y6202" s="75"/>
      <c r="Z6202" s="75"/>
      <c r="AA6202" s="75"/>
      <c r="AB6202" s="75"/>
      <c r="AC6202" s="75"/>
      <c r="AD6202" s="75"/>
      <c r="AE6202" s="75"/>
      <c r="AF6202" s="75"/>
      <c r="AG6202" s="75"/>
    </row>
    <row r="6203" spans="1:33" ht="15.75" customHeight="1">
      <c r="A6203" s="75"/>
      <c r="B6203" s="54">
        <v>46143</v>
      </c>
      <c r="C6203" s="55" t="str">
        <f t="shared" si="181"/>
        <v>Maio</v>
      </c>
      <c r="D6203" s="55">
        <f t="shared" si="182"/>
        <v>2026</v>
      </c>
      <c r="E6203" s="56">
        <v>1</v>
      </c>
      <c r="F6203" s="57" t="s">
        <v>619</v>
      </c>
      <c r="G6203" s="57" t="s">
        <v>109</v>
      </c>
      <c r="H6203" s="58" t="s">
        <v>1108</v>
      </c>
      <c r="I6203" s="59" t="s">
        <v>55</v>
      </c>
      <c r="J6203" s="96">
        <v>1800</v>
      </c>
      <c r="K6203" s="60">
        <f t="shared" si="179"/>
        <v>1800</v>
      </c>
      <c r="L6203" s="60">
        <v>0</v>
      </c>
      <c r="M6203" s="55"/>
      <c r="N6203" s="60">
        <f t="shared" si="178"/>
        <v>1800</v>
      </c>
      <c r="O6203" s="54"/>
      <c r="P6203" s="62"/>
      <c r="Q6203" s="75"/>
      <c r="R6203" t="str">
        <f t="shared" si="180"/>
        <v>Mai/26</v>
      </c>
      <c r="S6203" s="75"/>
      <c r="T6203" s="75"/>
      <c r="U6203" s="75"/>
      <c r="V6203" s="75"/>
      <c r="W6203" s="75"/>
      <c r="X6203" s="75"/>
      <c r="Y6203" s="75"/>
      <c r="Z6203" s="75"/>
      <c r="AA6203" s="75"/>
      <c r="AB6203" s="75"/>
      <c r="AC6203" s="75"/>
      <c r="AD6203" s="75"/>
      <c r="AE6203" s="75"/>
      <c r="AF6203" s="75"/>
      <c r="AG6203" s="75"/>
    </row>
    <row r="6204" spans="1:33" ht="15.75" customHeight="1">
      <c r="A6204" s="75"/>
      <c r="B6204" s="54">
        <v>46143</v>
      </c>
      <c r="C6204" s="55" t="str">
        <f t="shared" si="181"/>
        <v>Maio</v>
      </c>
      <c r="D6204" s="55">
        <f t="shared" si="182"/>
        <v>2026</v>
      </c>
      <c r="E6204" s="56">
        <v>1</v>
      </c>
      <c r="F6204" s="57" t="s">
        <v>809</v>
      </c>
      <c r="G6204" s="57" t="s">
        <v>108</v>
      </c>
      <c r="H6204" s="57" t="s">
        <v>529</v>
      </c>
      <c r="I6204" s="59" t="s">
        <v>55</v>
      </c>
      <c r="J6204" s="60">
        <v>500</v>
      </c>
      <c r="K6204" s="60">
        <f t="shared" si="179"/>
        <v>500</v>
      </c>
      <c r="L6204" s="60">
        <v>0</v>
      </c>
      <c r="M6204" s="55"/>
      <c r="N6204" s="60">
        <f t="shared" si="178"/>
        <v>500</v>
      </c>
      <c r="O6204" s="54"/>
      <c r="P6204" s="62"/>
      <c r="Q6204" s="75"/>
      <c r="R6204" t="str">
        <f t="shared" si="180"/>
        <v>Mai/26</v>
      </c>
      <c r="S6204" s="75"/>
      <c r="T6204" s="75"/>
      <c r="U6204" s="75"/>
      <c r="V6204" s="75"/>
      <c r="W6204" s="75"/>
      <c r="X6204" s="75"/>
      <c r="Y6204" s="75"/>
      <c r="Z6204" s="75"/>
      <c r="AA6204" s="75"/>
      <c r="AB6204" s="75"/>
      <c r="AC6204" s="75"/>
      <c r="AD6204" s="75"/>
      <c r="AE6204" s="75"/>
      <c r="AF6204" s="75"/>
      <c r="AG6204" s="75"/>
    </row>
    <row r="6205" spans="1:33" ht="15.75" customHeight="1">
      <c r="A6205" s="75"/>
      <c r="B6205" s="54">
        <v>46143</v>
      </c>
      <c r="C6205" s="55" t="str">
        <f t="shared" si="181"/>
        <v>Maio</v>
      </c>
      <c r="D6205" s="55">
        <f t="shared" si="182"/>
        <v>2026</v>
      </c>
      <c r="E6205" s="56">
        <v>1</v>
      </c>
      <c r="F6205" s="57" t="s">
        <v>126</v>
      </c>
      <c r="G6205" s="58" t="s">
        <v>104</v>
      </c>
      <c r="H6205" s="57" t="s">
        <v>423</v>
      </c>
      <c r="I6205" s="59" t="s">
        <v>55</v>
      </c>
      <c r="J6205" s="60">
        <v>4750</v>
      </c>
      <c r="K6205" s="60">
        <f t="shared" si="179"/>
        <v>4750</v>
      </c>
      <c r="L6205" s="60">
        <v>0</v>
      </c>
      <c r="M6205" s="55"/>
      <c r="N6205" s="60">
        <f t="shared" si="178"/>
        <v>4750</v>
      </c>
      <c r="O6205" s="54"/>
      <c r="P6205" s="62"/>
      <c r="Q6205" s="75"/>
      <c r="R6205" t="str">
        <f t="shared" si="180"/>
        <v>Mai/26</v>
      </c>
      <c r="S6205" s="75"/>
      <c r="T6205" s="75"/>
      <c r="U6205" s="75"/>
      <c r="V6205" s="75"/>
      <c r="W6205" s="75"/>
      <c r="X6205" s="75"/>
      <c r="Y6205" s="75"/>
      <c r="Z6205" s="75"/>
      <c r="AA6205" s="75"/>
      <c r="AB6205" s="75"/>
      <c r="AC6205" s="75"/>
      <c r="AD6205" s="75"/>
      <c r="AE6205" s="75"/>
      <c r="AF6205" s="75"/>
      <c r="AG6205" s="75"/>
    </row>
    <row r="6206" spans="1:33" ht="15.75" customHeight="1">
      <c r="A6206" s="75"/>
      <c r="B6206" s="54">
        <v>46143</v>
      </c>
      <c r="C6206" s="55" t="str">
        <f t="shared" si="181"/>
        <v>Maio</v>
      </c>
      <c r="D6206" s="55">
        <f t="shared" si="182"/>
        <v>2026</v>
      </c>
      <c r="E6206" s="56">
        <v>1</v>
      </c>
      <c r="F6206" s="57" t="s">
        <v>619</v>
      </c>
      <c r="G6206" s="57" t="s">
        <v>109</v>
      </c>
      <c r="H6206" s="57" t="s">
        <v>289</v>
      </c>
      <c r="I6206" s="59" t="s">
        <v>74</v>
      </c>
      <c r="J6206" s="60">
        <v>192.5</v>
      </c>
      <c r="K6206" s="60">
        <f t="shared" si="179"/>
        <v>192.5</v>
      </c>
      <c r="L6206" s="60">
        <v>0</v>
      </c>
      <c r="M6206" s="55"/>
      <c r="N6206" s="60">
        <f t="shared" si="178"/>
        <v>192.5</v>
      </c>
      <c r="O6206" s="54"/>
      <c r="P6206" s="62"/>
      <c r="Q6206" s="75"/>
      <c r="R6206" t="str">
        <f t="shared" si="180"/>
        <v>Mai/26</v>
      </c>
      <c r="S6206" s="75"/>
      <c r="T6206" s="75"/>
      <c r="U6206" s="75"/>
      <c r="V6206" s="75"/>
      <c r="W6206" s="75"/>
      <c r="X6206" s="75"/>
      <c r="Y6206" s="75"/>
      <c r="Z6206" s="75"/>
      <c r="AA6206" s="75"/>
      <c r="AB6206" s="75"/>
      <c r="AC6206" s="75"/>
      <c r="AD6206" s="75"/>
      <c r="AE6206" s="75"/>
      <c r="AF6206" s="75"/>
      <c r="AG6206" s="75"/>
    </row>
    <row r="6207" spans="1:33" ht="15.75" customHeight="1">
      <c r="A6207" s="75"/>
      <c r="B6207" s="54">
        <v>46143</v>
      </c>
      <c r="C6207" s="55" t="str">
        <f t="shared" si="181"/>
        <v>Maio</v>
      </c>
      <c r="D6207" s="55">
        <f t="shared" si="182"/>
        <v>2026</v>
      </c>
      <c r="E6207" s="56">
        <v>1</v>
      </c>
      <c r="F6207" s="58" t="s">
        <v>1019</v>
      </c>
      <c r="G6207" s="57" t="s">
        <v>57</v>
      </c>
      <c r="H6207" s="58" t="s">
        <v>1020</v>
      </c>
      <c r="I6207" s="59" t="s">
        <v>74</v>
      </c>
      <c r="J6207" s="96">
        <v>300</v>
      </c>
      <c r="K6207" s="60">
        <f t="shared" si="179"/>
        <v>300</v>
      </c>
      <c r="L6207" s="60">
        <v>0</v>
      </c>
      <c r="M6207" s="55"/>
      <c r="N6207" s="60">
        <f t="shared" si="178"/>
        <v>300</v>
      </c>
      <c r="O6207" s="54"/>
      <c r="P6207" s="62"/>
      <c r="Q6207" s="75"/>
      <c r="R6207" t="str">
        <f t="shared" si="180"/>
        <v>Mai/26</v>
      </c>
      <c r="S6207" s="75"/>
      <c r="T6207" s="75"/>
      <c r="U6207" s="75"/>
      <c r="V6207" s="75"/>
      <c r="W6207" s="75"/>
      <c r="X6207" s="75"/>
      <c r="Y6207" s="75"/>
      <c r="Z6207" s="75"/>
      <c r="AA6207" s="75"/>
      <c r="AB6207" s="75"/>
      <c r="AC6207" s="75"/>
      <c r="AD6207" s="75"/>
      <c r="AE6207" s="75"/>
      <c r="AF6207" s="75"/>
      <c r="AG6207" s="75"/>
    </row>
    <row r="6208" spans="1:33" ht="15.75" customHeight="1">
      <c r="A6208" s="75"/>
      <c r="B6208" s="54">
        <v>46143</v>
      </c>
      <c r="C6208" s="55" t="str">
        <f t="shared" si="181"/>
        <v>Maio</v>
      </c>
      <c r="D6208" s="55">
        <f t="shared" si="182"/>
        <v>2026</v>
      </c>
      <c r="E6208" s="56">
        <v>1</v>
      </c>
      <c r="F6208" s="58" t="s">
        <v>1044</v>
      </c>
      <c r="G6208" s="57" t="s">
        <v>104</v>
      </c>
      <c r="H6208" s="58" t="s">
        <v>1045</v>
      </c>
      <c r="I6208" s="59" t="s">
        <v>74</v>
      </c>
      <c r="J6208" s="96">
        <v>40</v>
      </c>
      <c r="K6208" s="60">
        <f t="shared" si="179"/>
        <v>40</v>
      </c>
      <c r="L6208" s="60">
        <v>0</v>
      </c>
      <c r="M6208" s="55"/>
      <c r="N6208" s="60">
        <f t="shared" si="178"/>
        <v>40</v>
      </c>
      <c r="O6208" s="54"/>
      <c r="P6208" s="62"/>
      <c r="Q6208" s="75"/>
      <c r="R6208" t="str">
        <f t="shared" si="180"/>
        <v>Mai/26</v>
      </c>
      <c r="S6208" s="75"/>
      <c r="T6208" s="75"/>
      <c r="U6208" s="75"/>
      <c r="V6208" s="75"/>
      <c r="W6208" s="75"/>
      <c r="X6208" s="75"/>
      <c r="Y6208" s="75"/>
      <c r="Z6208" s="75"/>
      <c r="AA6208" s="75"/>
      <c r="AB6208" s="75"/>
      <c r="AC6208" s="75"/>
      <c r="AD6208" s="75"/>
      <c r="AE6208" s="75"/>
      <c r="AF6208" s="75"/>
      <c r="AG6208" s="75"/>
    </row>
    <row r="6209" spans="1:33" ht="15.75" customHeight="1">
      <c r="A6209" s="75"/>
      <c r="B6209" s="54">
        <v>46143</v>
      </c>
      <c r="C6209" s="55" t="str">
        <f t="shared" si="181"/>
        <v>Maio</v>
      </c>
      <c r="D6209" s="55">
        <f t="shared" si="182"/>
        <v>2026</v>
      </c>
      <c r="E6209" s="56">
        <v>1</v>
      </c>
      <c r="F6209" s="58" t="s">
        <v>1148</v>
      </c>
      <c r="G6209" s="57" t="s">
        <v>57</v>
      </c>
      <c r="H6209" s="58" t="s">
        <v>295</v>
      </c>
      <c r="I6209" s="59" t="s">
        <v>55</v>
      </c>
      <c r="J6209" s="96">
        <v>3000</v>
      </c>
      <c r="K6209" s="60">
        <v>1500</v>
      </c>
      <c r="L6209" s="60">
        <v>0</v>
      </c>
      <c r="M6209" s="55"/>
      <c r="N6209" s="60">
        <f t="shared" si="178"/>
        <v>1500</v>
      </c>
      <c r="O6209" s="54"/>
      <c r="P6209" s="62"/>
      <c r="Q6209" s="75"/>
      <c r="R6209" t="str">
        <f t="shared" si="180"/>
        <v>Mai/26</v>
      </c>
      <c r="S6209" s="75"/>
      <c r="T6209" s="75"/>
      <c r="U6209" s="75"/>
      <c r="V6209" s="75"/>
      <c r="W6209" s="75"/>
      <c r="X6209" s="75"/>
      <c r="Y6209" s="75"/>
      <c r="Z6209" s="75"/>
      <c r="AA6209" s="75"/>
      <c r="AB6209" s="75"/>
      <c r="AC6209" s="75"/>
      <c r="AD6209" s="75"/>
      <c r="AE6209" s="75"/>
      <c r="AF6209" s="75"/>
      <c r="AG6209" s="75"/>
    </row>
    <row r="6210" spans="1:33" ht="15.75" customHeight="1">
      <c r="A6210" s="75"/>
      <c r="B6210" s="54">
        <v>46143</v>
      </c>
      <c r="C6210" s="55" t="str">
        <f t="shared" si="181"/>
        <v>Maio</v>
      </c>
      <c r="D6210" s="55">
        <f t="shared" si="182"/>
        <v>2026</v>
      </c>
      <c r="E6210" s="56">
        <v>1</v>
      </c>
      <c r="F6210" s="58" t="s">
        <v>104</v>
      </c>
      <c r="G6210" s="57" t="s">
        <v>104</v>
      </c>
      <c r="H6210" s="58" t="s">
        <v>299</v>
      </c>
      <c r="I6210" s="59" t="s">
        <v>55</v>
      </c>
      <c r="J6210" s="96">
        <v>80</v>
      </c>
      <c r="K6210" s="60">
        <f t="shared" ref="K6210:K6464" si="183">E6210*J6210</f>
        <v>80</v>
      </c>
      <c r="L6210" s="60">
        <v>0</v>
      </c>
      <c r="M6210" s="55"/>
      <c r="N6210" s="60">
        <f t="shared" si="178"/>
        <v>80</v>
      </c>
      <c r="O6210" s="54"/>
      <c r="P6210" s="62"/>
      <c r="Q6210" s="75"/>
      <c r="R6210" t="str">
        <f t="shared" si="180"/>
        <v>Mai/26</v>
      </c>
      <c r="S6210" s="75"/>
      <c r="T6210" s="75"/>
      <c r="U6210" s="75"/>
      <c r="V6210" s="75"/>
      <c r="W6210" s="75"/>
      <c r="X6210" s="75"/>
      <c r="Y6210" s="75"/>
      <c r="Z6210" s="75"/>
      <c r="AA6210" s="75"/>
      <c r="AB6210" s="75"/>
      <c r="AC6210" s="75"/>
      <c r="AD6210" s="75"/>
      <c r="AE6210" s="75"/>
      <c r="AF6210" s="75"/>
      <c r="AG6210" s="75"/>
    </row>
    <row r="6211" spans="1:33" ht="15.75" customHeight="1">
      <c r="A6211" s="75"/>
      <c r="B6211" s="54">
        <v>46143</v>
      </c>
      <c r="C6211" s="55" t="str">
        <f t="shared" si="181"/>
        <v>Maio</v>
      </c>
      <c r="D6211" s="55">
        <f t="shared" si="182"/>
        <v>2026</v>
      </c>
      <c r="E6211" s="56">
        <v>1</v>
      </c>
      <c r="F6211" s="58" t="s">
        <v>1199</v>
      </c>
      <c r="G6211" s="57" t="s">
        <v>104</v>
      </c>
      <c r="H6211" s="58" t="s">
        <v>1200</v>
      </c>
      <c r="I6211" s="59" t="s">
        <v>74</v>
      </c>
      <c r="J6211" s="96">
        <v>694</v>
      </c>
      <c r="K6211" s="60">
        <f t="shared" si="183"/>
        <v>694</v>
      </c>
      <c r="L6211" s="60">
        <v>0</v>
      </c>
      <c r="M6211" s="55"/>
      <c r="N6211" s="60">
        <f t="shared" si="178"/>
        <v>694</v>
      </c>
      <c r="O6211" s="54"/>
      <c r="P6211" s="62"/>
      <c r="Q6211" s="75"/>
      <c r="R6211" t="str">
        <f t="shared" ref="R6211:R6274" si="184">IF(B6211="","",PROPER(TEXT(B6211,"mmm/aa")))</f>
        <v>Mai/26</v>
      </c>
      <c r="S6211" s="75"/>
      <c r="T6211" s="75"/>
      <c r="U6211" s="75"/>
      <c r="V6211" s="75"/>
      <c r="W6211" s="75"/>
      <c r="X6211" s="75"/>
      <c r="Y6211" s="75"/>
      <c r="Z6211" s="75"/>
      <c r="AA6211" s="75"/>
      <c r="AB6211" s="75"/>
      <c r="AC6211" s="75"/>
      <c r="AD6211" s="75"/>
      <c r="AE6211" s="75"/>
      <c r="AF6211" s="75"/>
      <c r="AG6211" s="75"/>
    </row>
    <row r="6212" spans="1:33" ht="15.75" customHeight="1">
      <c r="A6212" s="75"/>
      <c r="B6212" s="54">
        <v>46143</v>
      </c>
      <c r="C6212" s="55" t="str">
        <f t="shared" si="181"/>
        <v>Maio</v>
      </c>
      <c r="D6212" s="55">
        <f t="shared" si="182"/>
        <v>2026</v>
      </c>
      <c r="E6212" s="56">
        <v>1</v>
      </c>
      <c r="F6212" s="58" t="s">
        <v>1234</v>
      </c>
      <c r="G6212" s="57" t="s">
        <v>108</v>
      </c>
      <c r="H6212" s="57" t="s">
        <v>1151</v>
      </c>
      <c r="I6212" s="59" t="s">
        <v>74</v>
      </c>
      <c r="J6212" s="60">
        <v>1000</v>
      </c>
      <c r="K6212" s="60">
        <f t="shared" si="183"/>
        <v>1000</v>
      </c>
      <c r="L6212" s="60">
        <v>0</v>
      </c>
      <c r="M6212" s="55"/>
      <c r="N6212" s="60">
        <f t="shared" si="178"/>
        <v>1000</v>
      </c>
      <c r="O6212" s="54"/>
      <c r="P6212" s="62"/>
      <c r="Q6212" s="75"/>
      <c r="R6212" t="str">
        <f t="shared" si="184"/>
        <v>Mai/26</v>
      </c>
      <c r="S6212" s="75"/>
      <c r="T6212" s="75"/>
      <c r="U6212" s="75"/>
      <c r="V6212" s="75"/>
      <c r="W6212" s="75"/>
      <c r="X6212" s="75"/>
      <c r="Y6212" s="75"/>
      <c r="Z6212" s="75"/>
      <c r="AA6212" s="75"/>
      <c r="AB6212" s="75"/>
      <c r="AC6212" s="75"/>
      <c r="AD6212" s="75"/>
      <c r="AE6212" s="75"/>
      <c r="AF6212" s="75"/>
      <c r="AG6212" s="75"/>
    </row>
    <row r="6213" spans="1:33" ht="15.75" customHeight="1">
      <c r="A6213" s="75"/>
      <c r="B6213" s="54">
        <v>46143</v>
      </c>
      <c r="C6213" s="55" t="str">
        <f t="shared" si="181"/>
        <v>Maio</v>
      </c>
      <c r="D6213" s="55">
        <f t="shared" si="182"/>
        <v>2026</v>
      </c>
      <c r="E6213" s="56">
        <v>1</v>
      </c>
      <c r="F6213" s="58" t="s">
        <v>1240</v>
      </c>
      <c r="G6213" s="57" t="s">
        <v>104</v>
      </c>
      <c r="H6213" s="58" t="s">
        <v>1240</v>
      </c>
      <c r="I6213" s="59" t="s">
        <v>74</v>
      </c>
      <c r="J6213" s="96">
        <v>85</v>
      </c>
      <c r="K6213" s="60">
        <f t="shared" si="183"/>
        <v>85</v>
      </c>
      <c r="L6213" s="60">
        <v>0</v>
      </c>
      <c r="M6213" s="55"/>
      <c r="N6213" s="60">
        <f t="shared" si="178"/>
        <v>85</v>
      </c>
      <c r="O6213" s="54"/>
      <c r="P6213" s="62"/>
      <c r="Q6213" s="75"/>
      <c r="R6213" t="str">
        <f t="shared" si="184"/>
        <v>Mai/26</v>
      </c>
      <c r="S6213" s="75"/>
      <c r="T6213" s="75"/>
      <c r="U6213" s="75"/>
      <c r="V6213" s="75"/>
      <c r="W6213" s="75"/>
      <c r="X6213" s="75"/>
      <c r="Y6213" s="75"/>
      <c r="Z6213" s="75"/>
      <c r="AA6213" s="75"/>
      <c r="AB6213" s="75"/>
      <c r="AC6213" s="75"/>
      <c r="AD6213" s="75"/>
      <c r="AE6213" s="75"/>
      <c r="AF6213" s="75"/>
      <c r="AG6213" s="75"/>
    </row>
    <row r="6214" spans="1:33" ht="15.75" customHeight="1">
      <c r="A6214" s="75"/>
      <c r="B6214" s="54">
        <v>46143</v>
      </c>
      <c r="C6214" s="55" t="str">
        <f t="shared" si="181"/>
        <v>Maio</v>
      </c>
      <c r="D6214" s="55">
        <f t="shared" si="182"/>
        <v>2026</v>
      </c>
      <c r="E6214" s="55">
        <v>1</v>
      </c>
      <c r="F6214" s="55" t="s">
        <v>1413</v>
      </c>
      <c r="G6214" s="55" t="s">
        <v>57</v>
      </c>
      <c r="H6214" s="55" t="s">
        <v>1414</v>
      </c>
      <c r="I6214" s="55" t="s">
        <v>55</v>
      </c>
      <c r="J6214" s="60">
        <v>120.48</v>
      </c>
      <c r="K6214" s="60">
        <f t="shared" si="183"/>
        <v>120.48</v>
      </c>
      <c r="L6214" s="60">
        <v>0</v>
      </c>
      <c r="M6214" s="55"/>
      <c r="N6214" s="60">
        <f t="shared" si="178"/>
        <v>120.48</v>
      </c>
      <c r="O6214" s="54"/>
      <c r="P6214" s="62"/>
      <c r="Q6214" s="75"/>
      <c r="R6214" t="str">
        <f t="shared" si="184"/>
        <v>Mai/26</v>
      </c>
      <c r="S6214" s="75"/>
      <c r="T6214" s="75"/>
      <c r="U6214" s="75"/>
      <c r="V6214" s="75"/>
      <c r="W6214" s="75"/>
      <c r="X6214" s="75"/>
      <c r="Y6214" s="75"/>
      <c r="Z6214" s="75"/>
      <c r="AA6214" s="75"/>
      <c r="AB6214" s="75"/>
      <c r="AC6214" s="75"/>
      <c r="AD6214" s="75"/>
      <c r="AE6214" s="75"/>
      <c r="AF6214" s="75"/>
      <c r="AG6214" s="75"/>
    </row>
    <row r="6215" spans="1:33" ht="15.75" customHeight="1">
      <c r="A6215" s="75"/>
      <c r="B6215" s="54">
        <v>46143</v>
      </c>
      <c r="C6215" s="55" t="str">
        <f t="shared" si="181"/>
        <v>Maio</v>
      </c>
      <c r="D6215" s="55">
        <f t="shared" si="182"/>
        <v>2026</v>
      </c>
      <c r="E6215" s="55">
        <v>1</v>
      </c>
      <c r="F6215" s="55" t="s">
        <v>463</v>
      </c>
      <c r="G6215" s="55" t="s">
        <v>108</v>
      </c>
      <c r="H6215" s="55" t="s">
        <v>1198</v>
      </c>
      <c r="I6215" s="55" t="s">
        <v>55</v>
      </c>
      <c r="J6215" s="60">
        <v>500</v>
      </c>
      <c r="K6215" s="60">
        <f t="shared" si="183"/>
        <v>500</v>
      </c>
      <c r="L6215" s="60">
        <v>0</v>
      </c>
      <c r="M6215" s="55"/>
      <c r="N6215" s="60">
        <f t="shared" si="178"/>
        <v>500</v>
      </c>
      <c r="O6215" s="54"/>
      <c r="P6215" s="62"/>
      <c r="Q6215" s="75"/>
      <c r="R6215" t="str">
        <f t="shared" si="184"/>
        <v>Mai/26</v>
      </c>
      <c r="S6215" s="75"/>
      <c r="T6215" s="75"/>
      <c r="U6215" s="75"/>
      <c r="V6215" s="75"/>
      <c r="W6215" s="75"/>
      <c r="X6215" s="75"/>
      <c r="Y6215" s="75"/>
      <c r="Z6215" s="75"/>
      <c r="AA6215" s="75"/>
      <c r="AB6215" s="75"/>
      <c r="AC6215" s="75"/>
      <c r="AD6215" s="75"/>
      <c r="AE6215" s="75"/>
      <c r="AF6215" s="75"/>
      <c r="AG6215" s="75"/>
    </row>
    <row r="6216" spans="1:33" ht="15.75" customHeight="1">
      <c r="A6216" s="75"/>
      <c r="B6216" s="54">
        <v>46143</v>
      </c>
      <c r="C6216" s="55" t="str">
        <f t="shared" si="181"/>
        <v>Maio</v>
      </c>
      <c r="D6216" s="55">
        <f t="shared" si="182"/>
        <v>2026</v>
      </c>
      <c r="E6216" s="55">
        <v>8</v>
      </c>
      <c r="F6216" s="55" t="s">
        <v>81</v>
      </c>
      <c r="G6216" s="55" t="s">
        <v>77</v>
      </c>
      <c r="H6216" s="55" t="s">
        <v>78</v>
      </c>
      <c r="I6216" s="55" t="s">
        <v>42</v>
      </c>
      <c r="J6216" s="60">
        <v>525</v>
      </c>
      <c r="K6216" s="60">
        <f t="shared" si="183"/>
        <v>4200</v>
      </c>
      <c r="L6216" s="60">
        <v>0</v>
      </c>
      <c r="M6216" s="55"/>
      <c r="N6216" s="60">
        <f t="shared" si="178"/>
        <v>4200</v>
      </c>
      <c r="O6216" s="54"/>
      <c r="P6216" s="62">
        <v>3690</v>
      </c>
      <c r="Q6216" s="75"/>
      <c r="R6216" t="str">
        <f t="shared" si="184"/>
        <v>Mai/26</v>
      </c>
      <c r="S6216" s="75"/>
      <c r="T6216" s="75"/>
      <c r="U6216" s="75"/>
      <c r="V6216" s="75"/>
      <c r="W6216" s="75"/>
      <c r="X6216" s="75"/>
      <c r="Y6216" s="75"/>
      <c r="Z6216" s="75"/>
      <c r="AA6216" s="75"/>
      <c r="AB6216" s="75"/>
      <c r="AC6216" s="75"/>
      <c r="AD6216" s="75"/>
      <c r="AE6216" s="75"/>
      <c r="AF6216" s="75"/>
      <c r="AG6216" s="75"/>
    </row>
    <row r="6217" spans="1:33" ht="15.75" customHeight="1">
      <c r="A6217" s="75"/>
      <c r="B6217" s="54">
        <v>46143</v>
      </c>
      <c r="C6217" s="55" t="str">
        <f t="shared" si="181"/>
        <v>Maio</v>
      </c>
      <c r="D6217" s="55">
        <f t="shared" si="182"/>
        <v>2026</v>
      </c>
      <c r="E6217" s="55">
        <v>1</v>
      </c>
      <c r="F6217" s="55" t="s">
        <v>75</v>
      </c>
      <c r="G6217" s="55" t="s">
        <v>77</v>
      </c>
      <c r="H6217" s="55" t="s">
        <v>78</v>
      </c>
      <c r="I6217" s="55" t="s">
        <v>42</v>
      </c>
      <c r="J6217" s="60">
        <v>465</v>
      </c>
      <c r="K6217" s="60">
        <f t="shared" si="183"/>
        <v>465</v>
      </c>
      <c r="L6217" s="60">
        <v>0</v>
      </c>
      <c r="M6217" s="55"/>
      <c r="N6217" s="60">
        <f t="shared" si="178"/>
        <v>465</v>
      </c>
      <c r="O6217" s="54"/>
      <c r="P6217" s="62">
        <v>3690</v>
      </c>
      <c r="Q6217" s="75"/>
      <c r="R6217" t="str">
        <f t="shared" si="184"/>
        <v>Mai/26</v>
      </c>
      <c r="S6217" s="75"/>
      <c r="T6217" s="75"/>
      <c r="U6217" s="75"/>
      <c r="V6217" s="75"/>
      <c r="W6217" s="75"/>
      <c r="X6217" s="75"/>
      <c r="Y6217" s="75"/>
      <c r="Z6217" s="75"/>
      <c r="AA6217" s="75"/>
      <c r="AB6217" s="75"/>
      <c r="AC6217" s="75"/>
      <c r="AD6217" s="75"/>
      <c r="AE6217" s="75"/>
      <c r="AF6217" s="75"/>
      <c r="AG6217" s="75"/>
    </row>
    <row r="6218" spans="1:33" ht="15.75" customHeight="1">
      <c r="A6218" s="75"/>
      <c r="B6218" s="54">
        <v>46143</v>
      </c>
      <c r="C6218" s="55" t="str">
        <f t="shared" si="181"/>
        <v>Maio</v>
      </c>
      <c r="D6218" s="55">
        <f t="shared" si="182"/>
        <v>2026</v>
      </c>
      <c r="E6218" s="55">
        <v>2</v>
      </c>
      <c r="F6218" s="55" t="s">
        <v>228</v>
      </c>
      <c r="G6218" s="55" t="s">
        <v>93</v>
      </c>
      <c r="H6218" s="55" t="s">
        <v>499</v>
      </c>
      <c r="I6218" s="55" t="s">
        <v>42</v>
      </c>
      <c r="J6218" s="60">
        <v>266.45999999999998</v>
      </c>
      <c r="K6218" s="60">
        <f t="shared" si="183"/>
        <v>532.91999999999996</v>
      </c>
      <c r="L6218" s="60">
        <v>0</v>
      </c>
      <c r="M6218" s="55"/>
      <c r="N6218" s="60">
        <f t="shared" si="178"/>
        <v>532.91999999999996</v>
      </c>
      <c r="O6218" s="54"/>
      <c r="P6218" s="62">
        <v>85212</v>
      </c>
      <c r="Q6218" s="75"/>
      <c r="R6218" t="str">
        <f t="shared" si="184"/>
        <v>Mai/26</v>
      </c>
      <c r="S6218" s="75"/>
      <c r="T6218" s="75"/>
      <c r="U6218" s="75"/>
      <c r="V6218" s="75"/>
      <c r="W6218" s="75"/>
      <c r="X6218" s="75"/>
      <c r="Y6218" s="75"/>
      <c r="Z6218" s="75"/>
      <c r="AA6218" s="75"/>
      <c r="AB6218" s="75"/>
      <c r="AC6218" s="75"/>
      <c r="AD6218" s="75"/>
      <c r="AE6218" s="75"/>
      <c r="AF6218" s="75"/>
      <c r="AG6218" s="75"/>
    </row>
    <row r="6219" spans="1:33" ht="15.75" customHeight="1">
      <c r="A6219" s="75"/>
      <c r="B6219" s="54">
        <v>46143</v>
      </c>
      <c r="C6219" s="55" t="str">
        <f t="shared" si="181"/>
        <v>Maio</v>
      </c>
      <c r="D6219" s="55">
        <f t="shared" si="182"/>
        <v>2026</v>
      </c>
      <c r="E6219" s="55">
        <v>2</v>
      </c>
      <c r="F6219" s="55" t="s">
        <v>202</v>
      </c>
      <c r="G6219" s="55" t="s">
        <v>93</v>
      </c>
      <c r="H6219" s="55" t="s">
        <v>499</v>
      </c>
      <c r="I6219" s="55" t="s">
        <v>42</v>
      </c>
      <c r="J6219" s="60">
        <v>100.68</v>
      </c>
      <c r="K6219" s="60">
        <f t="shared" si="183"/>
        <v>201.36</v>
      </c>
      <c r="L6219" s="60">
        <v>0</v>
      </c>
      <c r="M6219" s="55"/>
      <c r="N6219" s="60">
        <f t="shared" si="178"/>
        <v>201.36</v>
      </c>
      <c r="O6219" s="54"/>
      <c r="P6219" s="62">
        <v>85212</v>
      </c>
      <c r="Q6219" s="75"/>
      <c r="R6219" t="str">
        <f t="shared" si="184"/>
        <v>Mai/26</v>
      </c>
      <c r="S6219" s="75"/>
      <c r="T6219" s="75"/>
      <c r="U6219" s="75"/>
      <c r="V6219" s="75"/>
      <c r="W6219" s="75"/>
      <c r="X6219" s="75"/>
      <c r="Y6219" s="75"/>
      <c r="Z6219" s="75"/>
      <c r="AA6219" s="75"/>
      <c r="AB6219" s="75"/>
      <c r="AC6219" s="75"/>
      <c r="AD6219" s="75"/>
      <c r="AE6219" s="75"/>
      <c r="AF6219" s="75"/>
      <c r="AG6219" s="75"/>
    </row>
    <row r="6220" spans="1:33" ht="15.75" customHeight="1">
      <c r="A6220" s="75"/>
      <c r="B6220" s="54">
        <v>46143</v>
      </c>
      <c r="C6220" s="55" t="str">
        <f t="shared" si="181"/>
        <v>Maio</v>
      </c>
      <c r="D6220" s="55">
        <f t="shared" si="182"/>
        <v>2026</v>
      </c>
      <c r="E6220" s="55">
        <v>3</v>
      </c>
      <c r="F6220" s="55" t="s">
        <v>235</v>
      </c>
      <c r="G6220" s="55" t="s">
        <v>93</v>
      </c>
      <c r="H6220" s="55" t="s">
        <v>499</v>
      </c>
      <c r="I6220" s="55" t="s">
        <v>42</v>
      </c>
      <c r="J6220" s="60">
        <v>35.78</v>
      </c>
      <c r="K6220" s="60">
        <f t="shared" si="183"/>
        <v>107.34</v>
      </c>
      <c r="L6220" s="60">
        <v>0</v>
      </c>
      <c r="M6220" s="55"/>
      <c r="N6220" s="60">
        <f t="shared" si="178"/>
        <v>107.34</v>
      </c>
      <c r="O6220" s="54"/>
      <c r="P6220" s="62">
        <v>85212</v>
      </c>
      <c r="Q6220" s="75"/>
      <c r="R6220" t="str">
        <f t="shared" si="184"/>
        <v>Mai/26</v>
      </c>
      <c r="S6220" s="75"/>
      <c r="T6220" s="75"/>
      <c r="U6220" s="75"/>
      <c r="V6220" s="75"/>
      <c r="W6220" s="75"/>
      <c r="X6220" s="75"/>
      <c r="Y6220" s="75"/>
      <c r="Z6220" s="75"/>
      <c r="AA6220" s="75"/>
      <c r="AB6220" s="75"/>
      <c r="AC6220" s="75"/>
      <c r="AD6220" s="75"/>
      <c r="AE6220" s="75"/>
      <c r="AF6220" s="75"/>
      <c r="AG6220" s="75"/>
    </row>
    <row r="6221" spans="1:33" ht="15.75" customHeight="1">
      <c r="A6221" s="75"/>
      <c r="B6221" s="54">
        <v>46143</v>
      </c>
      <c r="C6221" s="55" t="str">
        <f t="shared" si="181"/>
        <v>Maio</v>
      </c>
      <c r="D6221" s="55">
        <f t="shared" si="182"/>
        <v>2026</v>
      </c>
      <c r="E6221" s="55">
        <v>1</v>
      </c>
      <c r="F6221" s="55" t="s">
        <v>1496</v>
      </c>
      <c r="G6221" s="55" t="s">
        <v>93</v>
      </c>
      <c r="H6221" s="55" t="s">
        <v>499</v>
      </c>
      <c r="I6221" s="55" t="s">
        <v>42</v>
      </c>
      <c r="J6221" s="60">
        <v>102.44</v>
      </c>
      <c r="K6221" s="60">
        <f t="shared" si="183"/>
        <v>102.44</v>
      </c>
      <c r="L6221" s="60">
        <v>0</v>
      </c>
      <c r="M6221" s="55"/>
      <c r="N6221" s="60">
        <f t="shared" si="178"/>
        <v>102.44</v>
      </c>
      <c r="O6221" s="54"/>
      <c r="P6221" s="62">
        <v>85212</v>
      </c>
      <c r="Q6221" s="75"/>
      <c r="R6221" t="str">
        <f t="shared" si="184"/>
        <v>Mai/26</v>
      </c>
      <c r="S6221" s="75"/>
      <c r="T6221" s="75"/>
      <c r="U6221" s="75"/>
      <c r="V6221" s="75"/>
      <c r="W6221" s="75"/>
      <c r="X6221" s="75"/>
      <c r="Y6221" s="75"/>
      <c r="Z6221" s="75"/>
      <c r="AA6221" s="75"/>
      <c r="AB6221" s="75"/>
      <c r="AC6221" s="75"/>
      <c r="AD6221" s="75"/>
      <c r="AE6221" s="75"/>
      <c r="AF6221" s="75"/>
      <c r="AG6221" s="75"/>
    </row>
    <row r="6222" spans="1:33" ht="15.75" customHeight="1">
      <c r="A6222" s="75"/>
      <c r="B6222" s="54">
        <v>46143</v>
      </c>
      <c r="C6222" s="55" t="str">
        <f t="shared" si="181"/>
        <v>Maio</v>
      </c>
      <c r="D6222" s="55">
        <f t="shared" si="182"/>
        <v>2026</v>
      </c>
      <c r="E6222" s="55">
        <v>2</v>
      </c>
      <c r="F6222" s="55" t="s">
        <v>204</v>
      </c>
      <c r="G6222" s="55" t="s">
        <v>93</v>
      </c>
      <c r="H6222" s="55" t="s">
        <v>499</v>
      </c>
      <c r="I6222" s="55" t="s">
        <v>42</v>
      </c>
      <c r="J6222" s="60">
        <v>177.29</v>
      </c>
      <c r="K6222" s="60">
        <f t="shared" si="183"/>
        <v>354.58</v>
      </c>
      <c r="L6222" s="60">
        <v>0</v>
      </c>
      <c r="M6222" s="55"/>
      <c r="N6222" s="60">
        <f t="shared" si="178"/>
        <v>354.58</v>
      </c>
      <c r="O6222" s="54"/>
      <c r="P6222" s="62">
        <v>85212</v>
      </c>
      <c r="Q6222" s="75"/>
      <c r="R6222" t="str">
        <f t="shared" si="184"/>
        <v>Mai/26</v>
      </c>
      <c r="S6222" s="75"/>
      <c r="T6222" s="75"/>
      <c r="U6222" s="75"/>
      <c r="V6222" s="75"/>
      <c r="W6222" s="75"/>
      <c r="X6222" s="75"/>
      <c r="Y6222" s="75"/>
      <c r="Z6222" s="75"/>
      <c r="AA6222" s="75"/>
      <c r="AB6222" s="75"/>
      <c r="AC6222" s="75"/>
      <c r="AD6222" s="75"/>
      <c r="AE6222" s="75"/>
      <c r="AF6222" s="75"/>
      <c r="AG6222" s="75"/>
    </row>
    <row r="6223" spans="1:33" ht="15.75" customHeight="1">
      <c r="A6223" s="75"/>
      <c r="B6223" s="54">
        <v>46143</v>
      </c>
      <c r="C6223" s="55" t="str">
        <f t="shared" si="181"/>
        <v>Maio</v>
      </c>
      <c r="D6223" s="55">
        <f t="shared" si="182"/>
        <v>2026</v>
      </c>
      <c r="E6223" s="55">
        <v>6</v>
      </c>
      <c r="F6223" s="55" t="s">
        <v>205</v>
      </c>
      <c r="G6223" s="55" t="s">
        <v>93</v>
      </c>
      <c r="H6223" s="55" t="s">
        <v>499</v>
      </c>
      <c r="I6223" s="55" t="s">
        <v>42</v>
      </c>
      <c r="J6223" s="60">
        <v>289</v>
      </c>
      <c r="K6223" s="60">
        <f t="shared" si="183"/>
        <v>1734</v>
      </c>
      <c r="L6223" s="60">
        <v>0</v>
      </c>
      <c r="M6223" s="55"/>
      <c r="N6223" s="60">
        <f t="shared" si="178"/>
        <v>1734</v>
      </c>
      <c r="O6223" s="54"/>
      <c r="P6223" s="62">
        <v>85212</v>
      </c>
      <c r="Q6223" s="75"/>
      <c r="R6223" t="str">
        <f t="shared" si="184"/>
        <v>Mai/26</v>
      </c>
      <c r="S6223" s="75"/>
      <c r="T6223" s="75"/>
      <c r="U6223" s="75"/>
      <c r="V6223" s="75"/>
      <c r="W6223" s="75"/>
      <c r="X6223" s="75"/>
      <c r="Y6223" s="75"/>
      <c r="Z6223" s="75"/>
      <c r="AA6223" s="75"/>
      <c r="AB6223" s="75"/>
      <c r="AC6223" s="75"/>
      <c r="AD6223" s="75"/>
      <c r="AE6223" s="75"/>
      <c r="AF6223" s="75"/>
      <c r="AG6223" s="75"/>
    </row>
    <row r="6224" spans="1:33" ht="15.75" customHeight="1">
      <c r="A6224" s="75"/>
      <c r="B6224" s="54">
        <v>46143</v>
      </c>
      <c r="C6224" s="55" t="str">
        <f t="shared" si="181"/>
        <v>Maio</v>
      </c>
      <c r="D6224" s="55">
        <f t="shared" si="182"/>
        <v>2026</v>
      </c>
      <c r="E6224" s="55">
        <v>6</v>
      </c>
      <c r="F6224" s="55" t="s">
        <v>760</v>
      </c>
      <c r="G6224" s="55" t="s">
        <v>46</v>
      </c>
      <c r="H6224" s="55" t="s">
        <v>184</v>
      </c>
      <c r="I6224" s="55" t="s">
        <v>42</v>
      </c>
      <c r="J6224" s="60">
        <v>19.739999999999998</v>
      </c>
      <c r="K6224" s="60">
        <f t="shared" si="183"/>
        <v>118.44</v>
      </c>
      <c r="L6224" s="60">
        <v>0</v>
      </c>
      <c r="M6224" s="55"/>
      <c r="N6224" s="60">
        <f t="shared" si="178"/>
        <v>118.44</v>
      </c>
      <c r="O6224" s="54"/>
      <c r="P6224" s="62">
        <v>1983810</v>
      </c>
      <c r="Q6224" s="75"/>
      <c r="R6224" t="str">
        <f t="shared" si="184"/>
        <v>Mai/26</v>
      </c>
      <c r="S6224" s="75"/>
      <c r="T6224" s="75"/>
      <c r="U6224" s="75"/>
      <c r="V6224" s="75"/>
      <c r="W6224" s="75"/>
      <c r="X6224" s="75"/>
      <c r="Y6224" s="75"/>
      <c r="Z6224" s="75"/>
      <c r="AA6224" s="75"/>
      <c r="AB6224" s="75"/>
      <c r="AC6224" s="75"/>
      <c r="AD6224" s="75"/>
      <c r="AE6224" s="75"/>
      <c r="AF6224" s="75"/>
      <c r="AG6224" s="75"/>
    </row>
    <row r="6225" spans="1:33" ht="15.75" customHeight="1">
      <c r="A6225" s="75"/>
      <c r="B6225" s="54">
        <v>46143</v>
      </c>
      <c r="C6225" s="55" t="str">
        <f t="shared" si="181"/>
        <v>Maio</v>
      </c>
      <c r="D6225" s="55">
        <f t="shared" si="182"/>
        <v>2026</v>
      </c>
      <c r="E6225" s="55">
        <v>8</v>
      </c>
      <c r="F6225" s="55" t="s">
        <v>172</v>
      </c>
      <c r="G6225" s="55" t="s">
        <v>46</v>
      </c>
      <c r="H6225" s="55" t="s">
        <v>184</v>
      </c>
      <c r="I6225" s="55" t="s">
        <v>42</v>
      </c>
      <c r="J6225" s="60">
        <v>19.739999999999998</v>
      </c>
      <c r="K6225" s="60">
        <f t="shared" si="183"/>
        <v>157.91999999999999</v>
      </c>
      <c r="L6225" s="60">
        <v>0</v>
      </c>
      <c r="M6225" s="55"/>
      <c r="N6225" s="60">
        <f t="shared" si="178"/>
        <v>157.91999999999999</v>
      </c>
      <c r="O6225" s="54"/>
      <c r="P6225" s="62">
        <v>1983810</v>
      </c>
      <c r="Q6225" s="75"/>
      <c r="R6225" t="str">
        <f t="shared" si="184"/>
        <v>Mai/26</v>
      </c>
      <c r="S6225" s="75"/>
      <c r="T6225" s="75"/>
      <c r="U6225" s="75"/>
      <c r="V6225" s="75"/>
      <c r="W6225" s="75"/>
      <c r="X6225" s="75"/>
      <c r="Y6225" s="75"/>
      <c r="Z6225" s="75"/>
      <c r="AA6225" s="75"/>
      <c r="AB6225" s="75"/>
      <c r="AC6225" s="75"/>
      <c r="AD6225" s="75"/>
      <c r="AE6225" s="75"/>
      <c r="AF6225" s="75"/>
      <c r="AG6225" s="75"/>
    </row>
    <row r="6226" spans="1:33" ht="15.75" customHeight="1">
      <c r="A6226" s="75"/>
      <c r="B6226" s="54">
        <v>46143</v>
      </c>
      <c r="C6226" s="55" t="str">
        <f t="shared" si="181"/>
        <v>Maio</v>
      </c>
      <c r="D6226" s="55">
        <f t="shared" si="182"/>
        <v>2026</v>
      </c>
      <c r="E6226" s="55">
        <v>4</v>
      </c>
      <c r="F6226" s="55" t="s">
        <v>1497</v>
      </c>
      <c r="G6226" s="55" t="s">
        <v>46</v>
      </c>
      <c r="H6226" s="55" t="s">
        <v>184</v>
      </c>
      <c r="I6226" s="55" t="s">
        <v>42</v>
      </c>
      <c r="J6226" s="60">
        <v>19.739999999999998</v>
      </c>
      <c r="K6226" s="60">
        <f t="shared" si="183"/>
        <v>78.959999999999994</v>
      </c>
      <c r="L6226" s="60">
        <v>0</v>
      </c>
      <c r="M6226" s="55"/>
      <c r="N6226" s="60">
        <f t="shared" si="178"/>
        <v>78.959999999999994</v>
      </c>
      <c r="O6226" s="54"/>
      <c r="P6226" s="62">
        <v>1983810</v>
      </c>
      <c r="Q6226" s="75"/>
      <c r="R6226" t="str">
        <f t="shared" si="184"/>
        <v>Mai/26</v>
      </c>
      <c r="S6226" s="75"/>
      <c r="T6226" s="75"/>
      <c r="U6226" s="75"/>
      <c r="V6226" s="75"/>
      <c r="W6226" s="75"/>
      <c r="X6226" s="75"/>
      <c r="Y6226" s="75"/>
      <c r="Z6226" s="75"/>
      <c r="AA6226" s="75"/>
      <c r="AB6226" s="75"/>
      <c r="AC6226" s="75"/>
      <c r="AD6226" s="75"/>
      <c r="AE6226" s="75"/>
      <c r="AF6226" s="75"/>
      <c r="AG6226" s="75"/>
    </row>
    <row r="6227" spans="1:33" ht="15.75" customHeight="1">
      <c r="A6227" s="75"/>
      <c r="B6227" s="54">
        <v>46143</v>
      </c>
      <c r="C6227" s="55" t="str">
        <f t="shared" si="181"/>
        <v>Maio</v>
      </c>
      <c r="D6227" s="55">
        <f t="shared" si="182"/>
        <v>2026</v>
      </c>
      <c r="E6227" s="55">
        <v>8.9600000000000009</v>
      </c>
      <c r="F6227" s="55" t="s">
        <v>488</v>
      </c>
      <c r="G6227" s="55" t="s">
        <v>46</v>
      </c>
      <c r="H6227" s="55" t="s">
        <v>823</v>
      </c>
      <c r="I6227" s="55" t="s">
        <v>42</v>
      </c>
      <c r="J6227" s="60">
        <v>35.840000000000003</v>
      </c>
      <c r="K6227" s="60">
        <f t="shared" si="183"/>
        <v>321.12640000000005</v>
      </c>
      <c r="L6227" s="60">
        <v>0</v>
      </c>
      <c r="M6227" s="55"/>
      <c r="N6227" s="60">
        <f t="shared" si="178"/>
        <v>321.12640000000005</v>
      </c>
      <c r="O6227" s="54"/>
      <c r="P6227" s="62">
        <v>2921470</v>
      </c>
      <c r="Q6227" s="75"/>
      <c r="R6227" t="str">
        <f t="shared" si="184"/>
        <v>Mai/26</v>
      </c>
      <c r="S6227" s="75"/>
      <c r="T6227" s="75"/>
      <c r="U6227" s="75"/>
      <c r="V6227" s="75"/>
      <c r="W6227" s="75"/>
      <c r="X6227" s="75"/>
      <c r="Y6227" s="75"/>
      <c r="Z6227" s="75"/>
      <c r="AA6227" s="75"/>
      <c r="AB6227" s="75"/>
      <c r="AC6227" s="75"/>
      <c r="AD6227" s="75"/>
      <c r="AE6227" s="75"/>
      <c r="AF6227" s="75"/>
      <c r="AG6227" s="75"/>
    </row>
    <row r="6228" spans="1:33" ht="15.75" customHeight="1">
      <c r="A6228" s="75"/>
      <c r="B6228" s="54">
        <v>46143</v>
      </c>
      <c r="C6228" s="55" t="str">
        <f t="shared" si="181"/>
        <v>Maio</v>
      </c>
      <c r="D6228" s="55">
        <f t="shared" si="182"/>
        <v>2026</v>
      </c>
      <c r="E6228" s="55">
        <v>8</v>
      </c>
      <c r="F6228" s="55" t="s">
        <v>67</v>
      </c>
      <c r="G6228" s="55" t="s">
        <v>46</v>
      </c>
      <c r="H6228" s="55" t="s">
        <v>1311</v>
      </c>
      <c r="I6228" s="55" t="s">
        <v>42</v>
      </c>
      <c r="J6228" s="60">
        <v>24.9</v>
      </c>
      <c r="K6228" s="60">
        <f t="shared" si="183"/>
        <v>199.2</v>
      </c>
      <c r="L6228" s="60">
        <v>0</v>
      </c>
      <c r="M6228" s="55"/>
      <c r="N6228" s="60">
        <f t="shared" si="178"/>
        <v>199.2</v>
      </c>
      <c r="O6228" s="54"/>
      <c r="P6228" s="62">
        <v>432589</v>
      </c>
      <c r="Q6228" s="75"/>
      <c r="R6228" t="str">
        <f t="shared" si="184"/>
        <v>Mai/26</v>
      </c>
      <c r="S6228" s="75"/>
      <c r="T6228" s="75"/>
      <c r="U6228" s="75"/>
      <c r="V6228" s="75"/>
      <c r="W6228" s="75"/>
      <c r="X6228" s="75"/>
      <c r="Y6228" s="75"/>
      <c r="Z6228" s="75"/>
      <c r="AA6228" s="75"/>
      <c r="AB6228" s="75"/>
      <c r="AC6228" s="75"/>
      <c r="AD6228" s="75"/>
      <c r="AE6228" s="75"/>
      <c r="AF6228" s="75"/>
      <c r="AG6228" s="75"/>
    </row>
    <row r="6229" spans="1:33" ht="15.75" customHeight="1">
      <c r="A6229" s="75"/>
      <c r="B6229" s="54">
        <v>46143</v>
      </c>
      <c r="C6229" s="55" t="str">
        <f t="shared" si="181"/>
        <v>Maio</v>
      </c>
      <c r="D6229" s="55">
        <f t="shared" si="182"/>
        <v>2026</v>
      </c>
      <c r="E6229" s="55">
        <v>1</v>
      </c>
      <c r="F6229" s="55" t="s">
        <v>660</v>
      </c>
      <c r="G6229" s="55" t="s">
        <v>46</v>
      </c>
      <c r="H6229" s="55" t="s">
        <v>195</v>
      </c>
      <c r="I6229" s="55" t="s">
        <v>42</v>
      </c>
      <c r="J6229" s="60">
        <v>210</v>
      </c>
      <c r="K6229" s="60">
        <f t="shared" si="183"/>
        <v>210</v>
      </c>
      <c r="L6229" s="60">
        <v>0</v>
      </c>
      <c r="M6229" s="55"/>
      <c r="N6229" s="60">
        <f t="shared" si="178"/>
        <v>210</v>
      </c>
      <c r="O6229" s="54"/>
      <c r="P6229" s="62">
        <v>344987</v>
      </c>
      <c r="Q6229" s="75"/>
      <c r="R6229" t="str">
        <f t="shared" si="184"/>
        <v>Mai/26</v>
      </c>
      <c r="S6229" s="75"/>
      <c r="T6229" s="75"/>
      <c r="U6229" s="75"/>
      <c r="V6229" s="75"/>
      <c r="W6229" s="75"/>
      <c r="X6229" s="75"/>
      <c r="Y6229" s="75"/>
      <c r="Z6229" s="75"/>
      <c r="AA6229" s="75"/>
      <c r="AB6229" s="75"/>
      <c r="AC6229" s="75"/>
      <c r="AD6229" s="75"/>
      <c r="AE6229" s="75"/>
      <c r="AF6229" s="75"/>
      <c r="AG6229" s="75"/>
    </row>
    <row r="6230" spans="1:33" ht="15.75" customHeight="1">
      <c r="A6230" s="75"/>
      <c r="B6230" s="54">
        <v>46143</v>
      </c>
      <c r="C6230" s="55" t="str">
        <f t="shared" si="181"/>
        <v>Maio</v>
      </c>
      <c r="D6230" s="55">
        <f t="shared" si="182"/>
        <v>2026</v>
      </c>
      <c r="E6230" s="55">
        <v>3</v>
      </c>
      <c r="F6230" s="55" t="s">
        <v>936</v>
      </c>
      <c r="G6230" s="55" t="s">
        <v>46</v>
      </c>
      <c r="H6230" s="55" t="s">
        <v>195</v>
      </c>
      <c r="I6230" s="55" t="s">
        <v>42</v>
      </c>
      <c r="J6230" s="60">
        <v>231.6</v>
      </c>
      <c r="K6230" s="60">
        <f t="shared" si="183"/>
        <v>694.8</v>
      </c>
      <c r="L6230" s="60">
        <v>0</v>
      </c>
      <c r="M6230" s="55"/>
      <c r="N6230" s="60">
        <f t="shared" si="178"/>
        <v>694.8</v>
      </c>
      <c r="O6230" s="54"/>
      <c r="P6230" s="62">
        <v>344987</v>
      </c>
      <c r="Q6230" s="75"/>
      <c r="R6230" t="str">
        <f t="shared" si="184"/>
        <v>Mai/26</v>
      </c>
      <c r="S6230" s="75"/>
      <c r="T6230" s="75"/>
      <c r="U6230" s="75"/>
      <c r="V6230" s="75"/>
      <c r="W6230" s="75"/>
      <c r="X6230" s="75"/>
      <c r="Y6230" s="75"/>
      <c r="Z6230" s="75"/>
      <c r="AA6230" s="75"/>
      <c r="AB6230" s="75"/>
      <c r="AC6230" s="75"/>
      <c r="AD6230" s="75"/>
      <c r="AE6230" s="75"/>
      <c r="AF6230" s="75"/>
      <c r="AG6230" s="75"/>
    </row>
    <row r="6231" spans="1:33" ht="15.75" customHeight="1">
      <c r="A6231" s="75"/>
      <c r="B6231" s="54">
        <v>46143</v>
      </c>
      <c r="C6231" s="55" t="str">
        <f t="shared" si="181"/>
        <v>Maio</v>
      </c>
      <c r="D6231" s="55">
        <f t="shared" si="182"/>
        <v>2026</v>
      </c>
      <c r="E6231" s="55">
        <v>3</v>
      </c>
      <c r="F6231" s="55" t="s">
        <v>201</v>
      </c>
      <c r="G6231" s="55" t="s">
        <v>96</v>
      </c>
      <c r="H6231" s="55" t="s">
        <v>570</v>
      </c>
      <c r="I6231" s="55" t="s">
        <v>42</v>
      </c>
      <c r="J6231" s="60">
        <v>18.059999999999999</v>
      </c>
      <c r="K6231" s="60">
        <f t="shared" si="183"/>
        <v>54.179999999999993</v>
      </c>
      <c r="L6231" s="60">
        <v>0</v>
      </c>
      <c r="M6231" s="55"/>
      <c r="N6231" s="60">
        <f t="shared" si="178"/>
        <v>54.179999999999993</v>
      </c>
      <c r="O6231" s="54"/>
      <c r="P6231" s="62">
        <v>758718</v>
      </c>
      <c r="Q6231" s="75"/>
      <c r="R6231" t="str">
        <f t="shared" si="184"/>
        <v>Mai/26</v>
      </c>
      <c r="S6231" s="75"/>
      <c r="T6231" s="75"/>
      <c r="U6231" s="75"/>
      <c r="V6231" s="75"/>
      <c r="W6231" s="75"/>
      <c r="X6231" s="75"/>
      <c r="Y6231" s="75"/>
      <c r="Z6231" s="75"/>
      <c r="AA6231" s="75"/>
      <c r="AB6231" s="75"/>
      <c r="AC6231" s="75"/>
      <c r="AD6231" s="75"/>
      <c r="AE6231" s="75"/>
      <c r="AF6231" s="75"/>
      <c r="AG6231" s="75"/>
    </row>
    <row r="6232" spans="1:33" ht="15.75" customHeight="1">
      <c r="A6232" s="75"/>
      <c r="B6232" s="54">
        <v>46143</v>
      </c>
      <c r="C6232" s="55" t="str">
        <f t="shared" si="181"/>
        <v>Maio</v>
      </c>
      <c r="D6232" s="55">
        <f t="shared" si="182"/>
        <v>2026</v>
      </c>
      <c r="E6232" s="55">
        <v>18</v>
      </c>
      <c r="F6232" s="55" t="s">
        <v>615</v>
      </c>
      <c r="G6232" s="55" t="s">
        <v>96</v>
      </c>
      <c r="H6232" s="55" t="s">
        <v>570</v>
      </c>
      <c r="I6232" s="55" t="s">
        <v>42</v>
      </c>
      <c r="J6232" s="60">
        <v>20.46</v>
      </c>
      <c r="K6232" s="60">
        <f t="shared" si="183"/>
        <v>368.28000000000003</v>
      </c>
      <c r="L6232" s="60">
        <v>0</v>
      </c>
      <c r="M6232" s="55"/>
      <c r="N6232" s="60">
        <f t="shared" si="178"/>
        <v>368.28000000000003</v>
      </c>
      <c r="O6232" s="54"/>
      <c r="P6232" s="62">
        <v>758718</v>
      </c>
      <c r="Q6232" s="75"/>
      <c r="R6232" t="str">
        <f t="shared" si="184"/>
        <v>Mai/26</v>
      </c>
      <c r="S6232" s="75"/>
      <c r="T6232" s="75"/>
      <c r="U6232" s="75"/>
      <c r="V6232" s="75"/>
      <c r="W6232" s="75"/>
      <c r="X6232" s="75"/>
      <c r="Y6232" s="75"/>
      <c r="Z6232" s="75"/>
      <c r="AA6232" s="75"/>
      <c r="AB6232" s="75"/>
      <c r="AC6232" s="75"/>
      <c r="AD6232" s="75"/>
      <c r="AE6232" s="75"/>
      <c r="AF6232" s="75"/>
      <c r="AG6232" s="75"/>
    </row>
    <row r="6233" spans="1:33" ht="15.75" customHeight="1">
      <c r="A6233" s="75"/>
      <c r="B6233" s="54">
        <v>46143</v>
      </c>
      <c r="C6233" s="55" t="str">
        <f t="shared" si="181"/>
        <v>Maio</v>
      </c>
      <c r="D6233" s="55">
        <f t="shared" si="182"/>
        <v>2026</v>
      </c>
      <c r="E6233" s="55">
        <v>9</v>
      </c>
      <c r="F6233" s="55" t="s">
        <v>904</v>
      </c>
      <c r="G6233" s="55" t="s">
        <v>96</v>
      </c>
      <c r="H6233" s="55" t="s">
        <v>570</v>
      </c>
      <c r="I6233" s="55" t="s">
        <v>42</v>
      </c>
      <c r="J6233" s="60">
        <v>40.92</v>
      </c>
      <c r="K6233" s="60">
        <f t="shared" si="183"/>
        <v>368.28000000000003</v>
      </c>
      <c r="L6233" s="60">
        <v>0</v>
      </c>
      <c r="M6233" s="55"/>
      <c r="N6233" s="60">
        <f t="shared" si="178"/>
        <v>368.28000000000003</v>
      </c>
      <c r="O6233" s="54"/>
      <c r="P6233" s="62">
        <v>758718</v>
      </c>
      <c r="Q6233" s="75"/>
      <c r="R6233" t="str">
        <f t="shared" si="184"/>
        <v>Mai/26</v>
      </c>
      <c r="S6233" s="75"/>
      <c r="T6233" s="75"/>
      <c r="U6233" s="75"/>
      <c r="V6233" s="75"/>
      <c r="W6233" s="75"/>
      <c r="X6233" s="75"/>
      <c r="Y6233" s="75"/>
      <c r="Z6233" s="75"/>
      <c r="AA6233" s="75"/>
      <c r="AB6233" s="75"/>
      <c r="AC6233" s="75"/>
      <c r="AD6233" s="75"/>
      <c r="AE6233" s="75"/>
      <c r="AF6233" s="75"/>
      <c r="AG6233" s="75"/>
    </row>
    <row r="6234" spans="1:33" ht="15.75" customHeight="1">
      <c r="A6234" s="75"/>
      <c r="B6234" s="54">
        <v>46143</v>
      </c>
      <c r="C6234" s="55" t="str">
        <f t="shared" si="181"/>
        <v>Maio</v>
      </c>
      <c r="D6234" s="55">
        <f t="shared" si="182"/>
        <v>2026</v>
      </c>
      <c r="E6234" s="55">
        <v>3</v>
      </c>
      <c r="F6234" s="55" t="s">
        <v>200</v>
      </c>
      <c r="G6234" s="55" t="s">
        <v>96</v>
      </c>
      <c r="H6234" s="55" t="s">
        <v>570</v>
      </c>
      <c r="I6234" s="55" t="s">
        <v>42</v>
      </c>
      <c r="J6234" s="60">
        <v>18.54</v>
      </c>
      <c r="K6234" s="60">
        <f t="shared" si="183"/>
        <v>55.62</v>
      </c>
      <c r="L6234" s="60">
        <v>0</v>
      </c>
      <c r="M6234" s="55"/>
      <c r="N6234" s="60">
        <f t="shared" si="178"/>
        <v>55.62</v>
      </c>
      <c r="O6234" s="54"/>
      <c r="P6234" s="62">
        <v>758718</v>
      </c>
      <c r="Q6234" s="75"/>
      <c r="R6234" t="str">
        <f t="shared" si="184"/>
        <v>Mai/26</v>
      </c>
      <c r="S6234" s="75"/>
      <c r="T6234" s="75"/>
      <c r="U6234" s="75"/>
      <c r="V6234" s="75"/>
      <c r="W6234" s="75"/>
      <c r="X6234" s="75"/>
      <c r="Y6234" s="75"/>
      <c r="Z6234" s="75"/>
      <c r="AA6234" s="75"/>
      <c r="AB6234" s="75"/>
      <c r="AC6234" s="75"/>
      <c r="AD6234" s="75"/>
      <c r="AE6234" s="75"/>
      <c r="AF6234" s="75"/>
      <c r="AG6234" s="75"/>
    </row>
    <row r="6235" spans="1:33" ht="15.75" customHeight="1">
      <c r="A6235" s="75"/>
      <c r="B6235" s="54">
        <v>46143</v>
      </c>
      <c r="C6235" s="55" t="str">
        <f t="shared" si="181"/>
        <v>Maio</v>
      </c>
      <c r="D6235" s="55">
        <f t="shared" si="182"/>
        <v>2026</v>
      </c>
      <c r="E6235" s="55">
        <v>6</v>
      </c>
      <c r="F6235" s="55" t="s">
        <v>571</v>
      </c>
      <c r="G6235" s="55" t="s">
        <v>96</v>
      </c>
      <c r="H6235" s="55" t="s">
        <v>570</v>
      </c>
      <c r="I6235" s="55" t="s">
        <v>42</v>
      </c>
      <c r="J6235" s="60">
        <v>16.38</v>
      </c>
      <c r="K6235" s="60">
        <f t="shared" si="183"/>
        <v>98.28</v>
      </c>
      <c r="L6235" s="60">
        <v>0</v>
      </c>
      <c r="M6235" s="55"/>
      <c r="N6235" s="60">
        <f t="shared" si="178"/>
        <v>98.28</v>
      </c>
      <c r="O6235" s="54"/>
      <c r="P6235" s="62">
        <v>758718</v>
      </c>
      <c r="Q6235" s="75"/>
      <c r="R6235" t="str">
        <f t="shared" si="184"/>
        <v>Mai/26</v>
      </c>
      <c r="S6235" s="75"/>
      <c r="T6235" s="75"/>
      <c r="U6235" s="75"/>
      <c r="V6235" s="75"/>
      <c r="W6235" s="75"/>
      <c r="X6235" s="75"/>
      <c r="Y6235" s="75"/>
      <c r="Z6235" s="75"/>
      <c r="AA6235" s="75"/>
      <c r="AB6235" s="75"/>
      <c r="AC6235" s="75"/>
      <c r="AD6235" s="75"/>
      <c r="AE6235" s="75"/>
      <c r="AF6235" s="75"/>
      <c r="AG6235" s="75"/>
    </row>
    <row r="6236" spans="1:33" ht="15.75" customHeight="1">
      <c r="A6236" s="75"/>
      <c r="B6236" s="54">
        <v>46143</v>
      </c>
      <c r="C6236" s="55" t="str">
        <f t="shared" si="181"/>
        <v>Maio</v>
      </c>
      <c r="D6236" s="55">
        <f t="shared" si="182"/>
        <v>2026</v>
      </c>
      <c r="E6236" s="55">
        <v>3</v>
      </c>
      <c r="F6236" s="55" t="s">
        <v>358</v>
      </c>
      <c r="G6236" s="55" t="s">
        <v>96</v>
      </c>
      <c r="H6236" s="55" t="s">
        <v>570</v>
      </c>
      <c r="I6236" s="55" t="s">
        <v>42</v>
      </c>
      <c r="J6236" s="60">
        <v>18.54</v>
      </c>
      <c r="K6236" s="60">
        <f t="shared" si="183"/>
        <v>55.62</v>
      </c>
      <c r="L6236" s="60">
        <v>0</v>
      </c>
      <c r="M6236" s="55"/>
      <c r="N6236" s="60">
        <f t="shared" si="178"/>
        <v>55.62</v>
      </c>
      <c r="O6236" s="54"/>
      <c r="P6236" s="62">
        <v>758718</v>
      </c>
      <c r="Q6236" s="75"/>
      <c r="R6236" t="str">
        <f t="shared" si="184"/>
        <v>Mai/26</v>
      </c>
      <c r="S6236" s="75"/>
      <c r="T6236" s="75"/>
      <c r="U6236" s="75"/>
      <c r="V6236" s="75"/>
      <c r="W6236" s="75"/>
      <c r="X6236" s="75"/>
      <c r="Y6236" s="75"/>
      <c r="Z6236" s="75"/>
      <c r="AA6236" s="75"/>
      <c r="AB6236" s="75"/>
      <c r="AC6236" s="75"/>
      <c r="AD6236" s="75"/>
      <c r="AE6236" s="75"/>
      <c r="AF6236" s="75"/>
      <c r="AG6236" s="75"/>
    </row>
    <row r="6237" spans="1:33" ht="15.75" customHeight="1">
      <c r="A6237" s="75"/>
      <c r="B6237" s="54">
        <v>46143</v>
      </c>
      <c r="C6237" s="55" t="str">
        <f t="shared" si="181"/>
        <v>Maio</v>
      </c>
      <c r="D6237" s="55">
        <f t="shared" si="182"/>
        <v>2026</v>
      </c>
      <c r="E6237" s="55">
        <v>3</v>
      </c>
      <c r="F6237" s="55" t="s">
        <v>357</v>
      </c>
      <c r="G6237" s="55" t="s">
        <v>96</v>
      </c>
      <c r="H6237" s="55" t="s">
        <v>570</v>
      </c>
      <c r="I6237" s="55" t="s">
        <v>42</v>
      </c>
      <c r="J6237" s="60">
        <v>20.58</v>
      </c>
      <c r="K6237" s="60">
        <f t="shared" si="183"/>
        <v>61.739999999999995</v>
      </c>
      <c r="L6237" s="60">
        <v>0</v>
      </c>
      <c r="M6237" s="55"/>
      <c r="N6237" s="60">
        <f t="shared" si="178"/>
        <v>61.739999999999995</v>
      </c>
      <c r="O6237" s="54"/>
      <c r="P6237" s="62">
        <v>758718</v>
      </c>
      <c r="Q6237" s="75"/>
      <c r="R6237" t="str">
        <f t="shared" si="184"/>
        <v>Mai/26</v>
      </c>
      <c r="S6237" s="75"/>
      <c r="T6237" s="75"/>
      <c r="U6237" s="75"/>
      <c r="V6237" s="75"/>
      <c r="W6237" s="75"/>
      <c r="X6237" s="75"/>
      <c r="Y6237" s="75"/>
      <c r="Z6237" s="75"/>
      <c r="AA6237" s="75"/>
      <c r="AB6237" s="75"/>
      <c r="AC6237" s="75"/>
      <c r="AD6237" s="75"/>
      <c r="AE6237" s="75"/>
      <c r="AF6237" s="75"/>
      <c r="AG6237" s="75"/>
    </row>
    <row r="6238" spans="1:33" ht="15.75" customHeight="1">
      <c r="A6238" s="75"/>
      <c r="B6238" s="54">
        <v>46143</v>
      </c>
      <c r="C6238" s="55" t="str">
        <f t="shared" si="181"/>
        <v>Maio</v>
      </c>
      <c r="D6238" s="55">
        <f t="shared" si="182"/>
        <v>2026</v>
      </c>
      <c r="E6238" s="55">
        <v>5</v>
      </c>
      <c r="F6238" s="55" t="s">
        <v>893</v>
      </c>
      <c r="G6238" s="55" t="s">
        <v>96</v>
      </c>
      <c r="H6238" s="55" t="s">
        <v>570</v>
      </c>
      <c r="I6238" s="55" t="s">
        <v>42</v>
      </c>
      <c r="J6238" s="60">
        <v>21.48</v>
      </c>
      <c r="K6238" s="60">
        <f t="shared" si="183"/>
        <v>107.4</v>
      </c>
      <c r="L6238" s="60">
        <v>0</v>
      </c>
      <c r="M6238" s="55"/>
      <c r="N6238" s="60">
        <f t="shared" si="178"/>
        <v>107.4</v>
      </c>
      <c r="O6238" s="54"/>
      <c r="P6238" s="62">
        <v>758718</v>
      </c>
      <c r="Q6238" s="75"/>
      <c r="R6238" t="str">
        <f t="shared" si="184"/>
        <v>Mai/26</v>
      </c>
      <c r="S6238" s="75"/>
      <c r="T6238" s="75"/>
      <c r="U6238" s="75"/>
      <c r="V6238" s="75"/>
      <c r="W6238" s="75"/>
      <c r="X6238" s="75"/>
      <c r="Y6238" s="75"/>
      <c r="Z6238" s="75"/>
      <c r="AA6238" s="75"/>
      <c r="AB6238" s="75"/>
      <c r="AC6238" s="75"/>
      <c r="AD6238" s="75"/>
      <c r="AE6238" s="75"/>
      <c r="AF6238" s="75"/>
      <c r="AG6238" s="75"/>
    </row>
    <row r="6239" spans="1:33" ht="15.75" customHeight="1">
      <c r="A6239" s="75"/>
      <c r="B6239" s="54">
        <v>46143</v>
      </c>
      <c r="C6239" s="55" t="str">
        <f t="shared" si="181"/>
        <v>Maio</v>
      </c>
      <c r="D6239" s="55">
        <f t="shared" si="182"/>
        <v>2026</v>
      </c>
      <c r="E6239" s="55">
        <v>5</v>
      </c>
      <c r="F6239" s="55" t="s">
        <v>649</v>
      </c>
      <c r="G6239" s="55" t="s">
        <v>96</v>
      </c>
      <c r="H6239" s="55" t="s">
        <v>570</v>
      </c>
      <c r="I6239" s="55" t="s">
        <v>42</v>
      </c>
      <c r="J6239" s="60">
        <v>21</v>
      </c>
      <c r="K6239" s="60">
        <f t="shared" si="183"/>
        <v>105</v>
      </c>
      <c r="L6239" s="60">
        <v>0</v>
      </c>
      <c r="M6239" s="55"/>
      <c r="N6239" s="60">
        <f t="shared" si="178"/>
        <v>105</v>
      </c>
      <c r="O6239" s="54"/>
      <c r="P6239" s="62">
        <v>758718</v>
      </c>
      <c r="Q6239" s="75"/>
      <c r="R6239" t="str">
        <f t="shared" si="184"/>
        <v>Mai/26</v>
      </c>
      <c r="S6239" s="75"/>
      <c r="T6239" s="75"/>
      <c r="U6239" s="75"/>
      <c r="V6239" s="75"/>
      <c r="W6239" s="75"/>
      <c r="X6239" s="75"/>
      <c r="Y6239" s="75"/>
      <c r="Z6239" s="75"/>
      <c r="AA6239" s="75"/>
      <c r="AB6239" s="75"/>
      <c r="AC6239" s="75"/>
      <c r="AD6239" s="75"/>
      <c r="AE6239" s="75"/>
      <c r="AF6239" s="75"/>
      <c r="AG6239" s="75"/>
    </row>
    <row r="6240" spans="1:33" ht="15.75" customHeight="1">
      <c r="A6240" s="75"/>
      <c r="B6240" s="54">
        <v>46143</v>
      </c>
      <c r="C6240" s="55" t="str">
        <f t="shared" si="181"/>
        <v>Maio</v>
      </c>
      <c r="D6240" s="55">
        <f t="shared" si="182"/>
        <v>2026</v>
      </c>
      <c r="E6240" s="55">
        <v>8</v>
      </c>
      <c r="F6240" s="55" t="s">
        <v>940</v>
      </c>
      <c r="G6240" s="55" t="s">
        <v>46</v>
      </c>
      <c r="H6240" s="55" t="s">
        <v>223</v>
      </c>
      <c r="I6240" s="55" t="s">
        <v>42</v>
      </c>
      <c r="J6240" s="60">
        <v>53</v>
      </c>
      <c r="K6240" s="60">
        <f t="shared" si="183"/>
        <v>424</v>
      </c>
      <c r="L6240" s="60">
        <v>0</v>
      </c>
      <c r="M6240" s="55"/>
      <c r="N6240" s="60">
        <f t="shared" si="178"/>
        <v>424</v>
      </c>
      <c r="O6240" s="54"/>
      <c r="P6240" s="62">
        <v>1571143</v>
      </c>
      <c r="Q6240" s="75"/>
      <c r="R6240" t="str">
        <f t="shared" si="184"/>
        <v>Mai/26</v>
      </c>
      <c r="S6240" s="75"/>
      <c r="T6240" s="75"/>
      <c r="U6240" s="75"/>
      <c r="V6240" s="75"/>
      <c r="W6240" s="75"/>
      <c r="X6240" s="75"/>
      <c r="Y6240" s="75"/>
      <c r="Z6240" s="75"/>
      <c r="AA6240" s="75"/>
      <c r="AB6240" s="75"/>
      <c r="AC6240" s="75"/>
      <c r="AD6240" s="75"/>
      <c r="AE6240" s="75"/>
      <c r="AF6240" s="75"/>
      <c r="AG6240" s="75"/>
    </row>
    <row r="6241" spans="1:33" ht="15.75" customHeight="1">
      <c r="A6241" s="75"/>
      <c r="B6241" s="54">
        <v>46143</v>
      </c>
      <c r="C6241" s="55" t="str">
        <f t="shared" si="181"/>
        <v>Maio</v>
      </c>
      <c r="D6241" s="55">
        <f t="shared" si="182"/>
        <v>2026</v>
      </c>
      <c r="E6241" s="55">
        <v>1</v>
      </c>
      <c r="F6241" s="55" t="s">
        <v>1085</v>
      </c>
      <c r="G6241" s="55" t="s">
        <v>108</v>
      </c>
      <c r="H6241" s="55" t="s">
        <v>694</v>
      </c>
      <c r="I6241" s="55" t="s">
        <v>42</v>
      </c>
      <c r="J6241" s="60">
        <v>1300</v>
      </c>
      <c r="K6241" s="60">
        <f t="shared" si="183"/>
        <v>1300</v>
      </c>
      <c r="L6241" s="60">
        <v>0</v>
      </c>
      <c r="M6241" s="55"/>
      <c r="N6241" s="60">
        <f t="shared" si="178"/>
        <v>1300</v>
      </c>
      <c r="O6241" s="54"/>
      <c r="P6241" s="62">
        <v>0</v>
      </c>
      <c r="Q6241" s="75"/>
      <c r="R6241" t="str">
        <f t="shared" si="184"/>
        <v>Mai/26</v>
      </c>
      <c r="S6241" s="75"/>
      <c r="T6241" s="75"/>
      <c r="U6241" s="75"/>
      <c r="V6241" s="75"/>
      <c r="W6241" s="75"/>
      <c r="X6241" s="75"/>
      <c r="Y6241" s="75"/>
      <c r="Z6241" s="75"/>
      <c r="AA6241" s="75"/>
      <c r="AB6241" s="75"/>
      <c r="AC6241" s="75"/>
      <c r="AD6241" s="75"/>
      <c r="AE6241" s="75"/>
      <c r="AF6241" s="75"/>
      <c r="AG6241" s="75"/>
    </row>
    <row r="6242" spans="1:33" ht="15.75" customHeight="1">
      <c r="A6242" s="75"/>
      <c r="B6242" s="54">
        <v>46143</v>
      </c>
      <c r="C6242" s="55" t="str">
        <f t="shared" si="181"/>
        <v>Maio</v>
      </c>
      <c r="D6242" s="55">
        <f t="shared" si="182"/>
        <v>2026</v>
      </c>
      <c r="E6242" s="55">
        <v>1</v>
      </c>
      <c r="F6242" s="55" t="s">
        <v>1498</v>
      </c>
      <c r="G6242" s="55" t="s">
        <v>96</v>
      </c>
      <c r="H6242" s="55" t="s">
        <v>223</v>
      </c>
      <c r="I6242" s="55" t="s">
        <v>42</v>
      </c>
      <c r="J6242" s="60">
        <v>3100</v>
      </c>
      <c r="K6242" s="60">
        <f t="shared" si="183"/>
        <v>3100</v>
      </c>
      <c r="L6242" s="60">
        <v>0</v>
      </c>
      <c r="M6242" s="55"/>
      <c r="N6242" s="60">
        <f t="shared" si="178"/>
        <v>3100</v>
      </c>
      <c r="O6242" s="54"/>
      <c r="P6242" s="62">
        <v>0</v>
      </c>
      <c r="Q6242" s="75"/>
      <c r="R6242" t="str">
        <f t="shared" si="184"/>
        <v>Mai/26</v>
      </c>
      <c r="S6242" s="75"/>
      <c r="T6242" s="75"/>
      <c r="U6242" s="75"/>
      <c r="V6242" s="75"/>
      <c r="W6242" s="75"/>
      <c r="X6242" s="75"/>
      <c r="Y6242" s="75"/>
      <c r="Z6242" s="75"/>
      <c r="AA6242" s="75"/>
      <c r="AB6242" s="75"/>
      <c r="AC6242" s="75"/>
      <c r="AD6242" s="75"/>
      <c r="AE6242" s="75"/>
      <c r="AF6242" s="75"/>
      <c r="AG6242" s="75"/>
    </row>
    <row r="6243" spans="1:33" ht="15.75" customHeight="1">
      <c r="A6243" s="75"/>
      <c r="B6243" s="54">
        <v>46144</v>
      </c>
      <c r="C6243" s="55" t="str">
        <f t="shared" si="181"/>
        <v>Maio</v>
      </c>
      <c r="D6243" s="55">
        <f t="shared" si="182"/>
        <v>2026</v>
      </c>
      <c r="E6243" s="55">
        <v>60</v>
      </c>
      <c r="F6243" s="55" t="s">
        <v>615</v>
      </c>
      <c r="G6243" s="55" t="s">
        <v>96</v>
      </c>
      <c r="H6243" s="55" t="s">
        <v>1212</v>
      </c>
      <c r="I6243" s="55" t="s">
        <v>42</v>
      </c>
      <c r="J6243" s="60">
        <v>3.9</v>
      </c>
      <c r="K6243" s="60">
        <f t="shared" si="183"/>
        <v>234</v>
      </c>
      <c r="L6243" s="60">
        <v>0</v>
      </c>
      <c r="M6243" s="55"/>
      <c r="N6243" s="60">
        <f t="shared" si="178"/>
        <v>234</v>
      </c>
      <c r="O6243" s="54"/>
      <c r="P6243" s="62">
        <v>0</v>
      </c>
      <c r="Q6243" s="75"/>
      <c r="R6243" t="str">
        <f t="shared" si="184"/>
        <v>Mai/26</v>
      </c>
      <c r="S6243" s="75"/>
      <c r="T6243" s="75"/>
      <c r="U6243" s="75"/>
      <c r="V6243" s="75"/>
      <c r="W6243" s="75"/>
      <c r="X6243" s="75"/>
      <c r="Y6243" s="75"/>
      <c r="Z6243" s="75"/>
      <c r="AA6243" s="75"/>
      <c r="AB6243" s="75"/>
      <c r="AC6243" s="75"/>
      <c r="AD6243" s="75"/>
      <c r="AE6243" s="75"/>
      <c r="AF6243" s="75"/>
      <c r="AG6243" s="75"/>
    </row>
    <row r="6244" spans="1:33" ht="15.75" customHeight="1">
      <c r="A6244" s="75"/>
      <c r="B6244" s="54">
        <v>46144</v>
      </c>
      <c r="C6244" s="55" t="str">
        <f t="shared" si="181"/>
        <v>Maio</v>
      </c>
      <c r="D6244" s="55">
        <f t="shared" si="182"/>
        <v>2026</v>
      </c>
      <c r="E6244" s="55">
        <v>120</v>
      </c>
      <c r="F6244" s="55" t="s">
        <v>649</v>
      </c>
      <c r="G6244" s="55" t="s">
        <v>96</v>
      </c>
      <c r="H6244" s="55" t="s">
        <v>1212</v>
      </c>
      <c r="I6244" s="55" t="s">
        <v>42</v>
      </c>
      <c r="J6244" s="60">
        <v>0.88</v>
      </c>
      <c r="K6244" s="60">
        <f t="shared" si="183"/>
        <v>105.6</v>
      </c>
      <c r="L6244" s="60">
        <v>0</v>
      </c>
      <c r="M6244" s="55"/>
      <c r="N6244" s="60">
        <f t="shared" si="178"/>
        <v>105.6</v>
      </c>
      <c r="O6244" s="54"/>
      <c r="P6244" s="62">
        <v>0</v>
      </c>
      <c r="Q6244" s="75"/>
      <c r="R6244" t="str">
        <f t="shared" si="184"/>
        <v>Mai/26</v>
      </c>
      <c r="S6244" s="75"/>
      <c r="T6244" s="75"/>
      <c r="U6244" s="75"/>
      <c r="V6244" s="75"/>
      <c r="W6244" s="75"/>
      <c r="X6244" s="75"/>
      <c r="Y6244" s="75"/>
      <c r="Z6244" s="75"/>
      <c r="AA6244" s="75"/>
      <c r="AB6244" s="75"/>
      <c r="AC6244" s="75"/>
      <c r="AD6244" s="75"/>
      <c r="AE6244" s="75"/>
      <c r="AF6244" s="75"/>
      <c r="AG6244" s="75"/>
    </row>
    <row r="6245" spans="1:33" ht="15.75" customHeight="1">
      <c r="A6245" s="75"/>
      <c r="B6245" s="54">
        <v>46144</v>
      </c>
      <c r="C6245" s="55" t="str">
        <f t="shared" si="181"/>
        <v>Maio</v>
      </c>
      <c r="D6245" s="55">
        <f t="shared" si="182"/>
        <v>2026</v>
      </c>
      <c r="E6245" s="55">
        <v>1</v>
      </c>
      <c r="F6245" s="55" t="s">
        <v>811</v>
      </c>
      <c r="G6245" s="55" t="s">
        <v>108</v>
      </c>
      <c r="H6245" s="55" t="s">
        <v>1289</v>
      </c>
      <c r="I6245" s="55" t="s">
        <v>42</v>
      </c>
      <c r="J6245" s="60">
        <v>300</v>
      </c>
      <c r="K6245" s="60">
        <f t="shared" si="183"/>
        <v>300</v>
      </c>
      <c r="L6245" s="60">
        <v>0</v>
      </c>
      <c r="M6245" s="55"/>
      <c r="N6245" s="60">
        <f t="shared" si="178"/>
        <v>300</v>
      </c>
      <c r="O6245" s="54"/>
      <c r="P6245" s="62">
        <v>0</v>
      </c>
      <c r="Q6245" s="75"/>
      <c r="R6245" t="str">
        <f t="shared" si="184"/>
        <v>Mai/26</v>
      </c>
      <c r="S6245" s="75"/>
      <c r="T6245" s="75"/>
      <c r="U6245" s="75"/>
      <c r="V6245" s="75"/>
      <c r="W6245" s="75"/>
      <c r="X6245" s="75"/>
      <c r="Y6245" s="75"/>
      <c r="Z6245" s="75"/>
      <c r="AA6245" s="75"/>
      <c r="AB6245" s="75"/>
      <c r="AC6245" s="75"/>
      <c r="AD6245" s="75"/>
      <c r="AE6245" s="75"/>
      <c r="AF6245" s="75"/>
      <c r="AG6245" s="75"/>
    </row>
    <row r="6246" spans="1:33" ht="15.75" customHeight="1">
      <c r="A6246" s="75"/>
      <c r="B6246" s="54">
        <v>46144</v>
      </c>
      <c r="C6246" s="55" t="str">
        <f t="shared" si="181"/>
        <v>Maio</v>
      </c>
      <c r="D6246" s="55">
        <f t="shared" si="182"/>
        <v>2026</v>
      </c>
      <c r="E6246" s="55">
        <v>14</v>
      </c>
      <c r="F6246" s="55" t="s">
        <v>64</v>
      </c>
      <c r="G6246" s="55" t="s">
        <v>46</v>
      </c>
      <c r="H6246" s="55" t="s">
        <v>65</v>
      </c>
      <c r="I6246" s="55" t="s">
        <v>42</v>
      </c>
      <c r="J6246" s="60">
        <v>33</v>
      </c>
      <c r="K6246" s="60">
        <f t="shared" si="183"/>
        <v>462</v>
      </c>
      <c r="L6246" s="60">
        <v>0</v>
      </c>
      <c r="M6246" s="55"/>
      <c r="N6246" s="60">
        <f t="shared" si="178"/>
        <v>462</v>
      </c>
      <c r="O6246" s="54"/>
      <c r="P6246" s="62">
        <v>31701</v>
      </c>
      <c r="Q6246" s="75"/>
      <c r="R6246" t="str">
        <f t="shared" si="184"/>
        <v>Mai/26</v>
      </c>
      <c r="S6246" s="75"/>
      <c r="T6246" s="75"/>
      <c r="U6246" s="75"/>
      <c r="V6246" s="75"/>
      <c r="W6246" s="75"/>
      <c r="X6246" s="75"/>
      <c r="Y6246" s="75"/>
      <c r="Z6246" s="75"/>
      <c r="AA6246" s="75"/>
      <c r="AB6246" s="75"/>
      <c r="AC6246" s="75"/>
      <c r="AD6246" s="75"/>
      <c r="AE6246" s="75"/>
      <c r="AF6246" s="75"/>
      <c r="AG6246" s="75"/>
    </row>
    <row r="6247" spans="1:33" ht="15.75" customHeight="1">
      <c r="A6247" s="75"/>
      <c r="B6247" s="54">
        <v>46144</v>
      </c>
      <c r="C6247" s="55" t="str">
        <f t="shared" si="181"/>
        <v>Maio</v>
      </c>
      <c r="D6247" s="55">
        <f t="shared" si="182"/>
        <v>2026</v>
      </c>
      <c r="E6247" s="55">
        <v>5</v>
      </c>
      <c r="F6247" s="55" t="s">
        <v>66</v>
      </c>
      <c r="G6247" s="55" t="s">
        <v>46</v>
      </c>
      <c r="H6247" s="55" t="s">
        <v>65</v>
      </c>
      <c r="I6247" s="55" t="s">
        <v>42</v>
      </c>
      <c r="J6247" s="60">
        <v>28</v>
      </c>
      <c r="K6247" s="60">
        <f t="shared" si="183"/>
        <v>140</v>
      </c>
      <c r="L6247" s="60">
        <v>0</v>
      </c>
      <c r="M6247" s="55"/>
      <c r="N6247" s="60">
        <f t="shared" si="178"/>
        <v>140</v>
      </c>
      <c r="O6247" s="54"/>
      <c r="P6247" s="62">
        <v>31701</v>
      </c>
      <c r="Q6247" s="75"/>
      <c r="R6247" t="str">
        <f t="shared" si="184"/>
        <v>Mai/26</v>
      </c>
      <c r="S6247" s="75"/>
      <c r="T6247" s="75"/>
      <c r="U6247" s="75"/>
      <c r="V6247" s="75"/>
      <c r="W6247" s="75"/>
      <c r="X6247" s="75"/>
      <c r="Y6247" s="75"/>
      <c r="Z6247" s="75"/>
      <c r="AA6247" s="75"/>
      <c r="AB6247" s="75"/>
      <c r="AC6247" s="75"/>
      <c r="AD6247" s="75"/>
      <c r="AE6247" s="75"/>
      <c r="AF6247" s="75"/>
      <c r="AG6247" s="75"/>
    </row>
    <row r="6248" spans="1:33" ht="15.75" customHeight="1">
      <c r="A6248" s="75"/>
      <c r="B6248" s="54">
        <v>46144</v>
      </c>
      <c r="C6248" s="55" t="str">
        <f t="shared" si="181"/>
        <v>Maio</v>
      </c>
      <c r="D6248" s="55">
        <f t="shared" si="182"/>
        <v>2026</v>
      </c>
      <c r="E6248" s="55">
        <v>1.5</v>
      </c>
      <c r="F6248" s="55" t="s">
        <v>1201</v>
      </c>
      <c r="G6248" s="55" t="s">
        <v>46</v>
      </c>
      <c r="H6248" s="55" t="s">
        <v>65</v>
      </c>
      <c r="I6248" s="55" t="s">
        <v>42</v>
      </c>
      <c r="J6248" s="60">
        <v>30</v>
      </c>
      <c r="K6248" s="60">
        <f t="shared" si="183"/>
        <v>45</v>
      </c>
      <c r="L6248" s="60">
        <v>0</v>
      </c>
      <c r="M6248" s="55"/>
      <c r="N6248" s="60">
        <f t="shared" si="178"/>
        <v>45</v>
      </c>
      <c r="O6248" s="54"/>
      <c r="P6248" s="62">
        <v>31701</v>
      </c>
      <c r="Q6248" s="75"/>
      <c r="R6248" t="str">
        <f t="shared" si="184"/>
        <v>Mai/26</v>
      </c>
      <c r="S6248" s="75"/>
      <c r="T6248" s="75"/>
      <c r="U6248" s="75"/>
      <c r="V6248" s="75"/>
      <c r="W6248" s="75"/>
      <c r="X6248" s="75"/>
      <c r="Y6248" s="75"/>
      <c r="Z6248" s="75"/>
      <c r="AA6248" s="75"/>
      <c r="AB6248" s="75"/>
      <c r="AC6248" s="75"/>
      <c r="AD6248" s="75"/>
      <c r="AE6248" s="75"/>
      <c r="AF6248" s="75"/>
      <c r="AG6248" s="75"/>
    </row>
    <row r="6249" spans="1:33" ht="15.75" customHeight="1">
      <c r="A6249" s="75"/>
      <c r="B6249" s="54">
        <v>46144</v>
      </c>
      <c r="C6249" s="55" t="str">
        <f t="shared" si="181"/>
        <v>Maio</v>
      </c>
      <c r="D6249" s="55">
        <f t="shared" si="182"/>
        <v>2026</v>
      </c>
      <c r="E6249" s="55">
        <v>2</v>
      </c>
      <c r="F6249" s="55" t="s">
        <v>1036</v>
      </c>
      <c r="G6249" s="55" t="s">
        <v>46</v>
      </c>
      <c r="H6249" s="55" t="s">
        <v>65</v>
      </c>
      <c r="I6249" s="55" t="s">
        <v>42</v>
      </c>
      <c r="J6249" s="60">
        <v>30</v>
      </c>
      <c r="K6249" s="60">
        <f t="shared" si="183"/>
        <v>60</v>
      </c>
      <c r="L6249" s="60">
        <v>0</v>
      </c>
      <c r="M6249" s="55"/>
      <c r="N6249" s="60">
        <f t="shared" si="178"/>
        <v>60</v>
      </c>
      <c r="O6249" s="54"/>
      <c r="P6249" s="62">
        <v>31701</v>
      </c>
      <c r="Q6249" s="75"/>
      <c r="R6249" t="str">
        <f t="shared" si="184"/>
        <v>Mai/26</v>
      </c>
      <c r="S6249" s="75"/>
      <c r="T6249" s="75"/>
      <c r="U6249" s="75"/>
      <c r="V6249" s="75"/>
      <c r="W6249" s="75"/>
      <c r="X6249" s="75"/>
      <c r="Y6249" s="75"/>
      <c r="Z6249" s="75"/>
      <c r="AA6249" s="75"/>
      <c r="AB6249" s="75"/>
      <c r="AC6249" s="75"/>
      <c r="AD6249" s="75"/>
      <c r="AE6249" s="75"/>
      <c r="AF6249" s="75"/>
      <c r="AG6249" s="75"/>
    </row>
    <row r="6250" spans="1:33" ht="15.75" customHeight="1">
      <c r="A6250" s="75"/>
      <c r="B6250" s="54">
        <v>46144</v>
      </c>
      <c r="C6250" s="55" t="str">
        <f t="shared" si="181"/>
        <v>Maio</v>
      </c>
      <c r="D6250" s="55">
        <f t="shared" si="182"/>
        <v>2026</v>
      </c>
      <c r="E6250" s="55">
        <v>1</v>
      </c>
      <c r="F6250" s="55" t="s">
        <v>1267</v>
      </c>
      <c r="G6250" s="55" t="s">
        <v>46</v>
      </c>
      <c r="H6250" s="55" t="s">
        <v>1337</v>
      </c>
      <c r="I6250" s="55" t="s">
        <v>42</v>
      </c>
      <c r="J6250" s="60">
        <v>6</v>
      </c>
      <c r="K6250" s="60">
        <f t="shared" si="183"/>
        <v>6</v>
      </c>
      <c r="L6250" s="60">
        <v>0</v>
      </c>
      <c r="M6250" s="55"/>
      <c r="N6250" s="60">
        <f t="shared" si="178"/>
        <v>6</v>
      </c>
      <c r="O6250" s="54"/>
      <c r="P6250" s="62">
        <v>32585</v>
      </c>
      <c r="Q6250" s="75"/>
      <c r="R6250" t="str">
        <f t="shared" si="184"/>
        <v>Mai/26</v>
      </c>
      <c r="S6250" s="75"/>
      <c r="T6250" s="75"/>
      <c r="U6250" s="75"/>
      <c r="V6250" s="75"/>
      <c r="W6250" s="75"/>
      <c r="X6250" s="75"/>
      <c r="Y6250" s="75"/>
      <c r="Z6250" s="75"/>
      <c r="AA6250" s="75"/>
      <c r="AB6250" s="75"/>
      <c r="AC6250" s="75"/>
      <c r="AD6250" s="75"/>
      <c r="AE6250" s="75"/>
      <c r="AF6250" s="75"/>
      <c r="AG6250" s="75"/>
    </row>
    <row r="6251" spans="1:33" ht="15.75" customHeight="1">
      <c r="A6251" s="75"/>
      <c r="B6251" s="54">
        <v>46144</v>
      </c>
      <c r="C6251" s="55" t="str">
        <f t="shared" si="181"/>
        <v>Maio</v>
      </c>
      <c r="D6251" s="55">
        <f t="shared" si="182"/>
        <v>2026</v>
      </c>
      <c r="E6251" s="55">
        <v>1</v>
      </c>
      <c r="F6251" s="55" t="s">
        <v>455</v>
      </c>
      <c r="G6251" s="55" t="s">
        <v>46</v>
      </c>
      <c r="H6251" s="55" t="s">
        <v>1337</v>
      </c>
      <c r="I6251" s="55" t="s">
        <v>42</v>
      </c>
      <c r="J6251" s="60">
        <v>3.5</v>
      </c>
      <c r="K6251" s="60">
        <f t="shared" si="183"/>
        <v>3.5</v>
      </c>
      <c r="L6251" s="60">
        <v>0</v>
      </c>
      <c r="M6251" s="55"/>
      <c r="N6251" s="60">
        <f t="shared" si="178"/>
        <v>3.5</v>
      </c>
      <c r="O6251" s="54"/>
      <c r="P6251" s="62">
        <v>32585</v>
      </c>
      <c r="Q6251" s="75"/>
      <c r="R6251" t="str">
        <f t="shared" si="184"/>
        <v>Mai/26</v>
      </c>
      <c r="S6251" s="75"/>
      <c r="T6251" s="75"/>
      <c r="U6251" s="75"/>
      <c r="V6251" s="75"/>
      <c r="W6251" s="75"/>
      <c r="X6251" s="75"/>
      <c r="Y6251" s="75"/>
      <c r="Z6251" s="75"/>
      <c r="AA6251" s="75"/>
      <c r="AB6251" s="75"/>
      <c r="AC6251" s="75"/>
      <c r="AD6251" s="75"/>
      <c r="AE6251" s="75"/>
      <c r="AF6251" s="75"/>
      <c r="AG6251" s="75"/>
    </row>
    <row r="6252" spans="1:33" ht="15.75" customHeight="1">
      <c r="A6252" s="75"/>
      <c r="B6252" s="54">
        <v>46144</v>
      </c>
      <c r="C6252" s="55" t="str">
        <f t="shared" si="181"/>
        <v>Maio</v>
      </c>
      <c r="D6252" s="55">
        <f t="shared" si="182"/>
        <v>2026</v>
      </c>
      <c r="E6252" s="55">
        <v>3</v>
      </c>
      <c r="F6252" s="55" t="s">
        <v>486</v>
      </c>
      <c r="G6252" s="55" t="s">
        <v>46</v>
      </c>
      <c r="H6252" s="55" t="s">
        <v>1337</v>
      </c>
      <c r="I6252" s="55" t="s">
        <v>42</v>
      </c>
      <c r="J6252" s="60">
        <v>7</v>
      </c>
      <c r="K6252" s="60">
        <f t="shared" si="183"/>
        <v>21</v>
      </c>
      <c r="L6252" s="60">
        <v>0</v>
      </c>
      <c r="M6252" s="55"/>
      <c r="N6252" s="60">
        <f t="shared" si="178"/>
        <v>21</v>
      </c>
      <c r="O6252" s="54"/>
      <c r="P6252" s="62">
        <v>32585</v>
      </c>
      <c r="Q6252" s="75"/>
      <c r="R6252" t="str">
        <f t="shared" si="184"/>
        <v>Mai/26</v>
      </c>
      <c r="S6252" s="75"/>
      <c r="T6252" s="75"/>
      <c r="U6252" s="75"/>
      <c r="V6252" s="75"/>
      <c r="W6252" s="75"/>
      <c r="X6252" s="75"/>
      <c r="Y6252" s="75"/>
      <c r="Z6252" s="75"/>
      <c r="AA6252" s="75"/>
      <c r="AB6252" s="75"/>
      <c r="AC6252" s="75"/>
      <c r="AD6252" s="75"/>
      <c r="AE6252" s="75"/>
      <c r="AF6252" s="75"/>
      <c r="AG6252" s="75"/>
    </row>
    <row r="6253" spans="1:33" ht="15.75" customHeight="1">
      <c r="A6253" s="75"/>
      <c r="B6253" s="54">
        <v>46144</v>
      </c>
      <c r="C6253" s="55" t="str">
        <f t="shared" si="181"/>
        <v>Maio</v>
      </c>
      <c r="D6253" s="55">
        <f t="shared" si="182"/>
        <v>2026</v>
      </c>
      <c r="E6253" s="55">
        <v>1</v>
      </c>
      <c r="F6253" s="55" t="s">
        <v>1473</v>
      </c>
      <c r="G6253" s="55" t="s">
        <v>40</v>
      </c>
      <c r="H6253" s="55" t="s">
        <v>1337</v>
      </c>
      <c r="I6253" s="55" t="s">
        <v>42</v>
      </c>
      <c r="J6253" s="60">
        <v>20</v>
      </c>
      <c r="K6253" s="60">
        <f t="shared" si="183"/>
        <v>20</v>
      </c>
      <c r="L6253" s="60">
        <v>0</v>
      </c>
      <c r="M6253" s="55"/>
      <c r="N6253" s="60">
        <f t="shared" si="178"/>
        <v>20</v>
      </c>
      <c r="O6253" s="54"/>
      <c r="P6253" s="62">
        <v>32585</v>
      </c>
      <c r="Q6253" s="75"/>
      <c r="R6253" t="str">
        <f t="shared" si="184"/>
        <v>Mai/26</v>
      </c>
      <c r="S6253" s="75"/>
      <c r="T6253" s="75"/>
      <c r="U6253" s="75"/>
      <c r="V6253" s="75"/>
      <c r="W6253" s="75"/>
      <c r="X6253" s="75"/>
      <c r="Y6253" s="75"/>
      <c r="Z6253" s="75"/>
      <c r="AA6253" s="75"/>
      <c r="AB6253" s="75"/>
      <c r="AC6253" s="75"/>
      <c r="AD6253" s="75"/>
      <c r="AE6253" s="75"/>
      <c r="AF6253" s="75"/>
      <c r="AG6253" s="75"/>
    </row>
    <row r="6254" spans="1:33" ht="15.75" customHeight="1">
      <c r="A6254" s="75"/>
      <c r="B6254" s="54">
        <v>46144</v>
      </c>
      <c r="C6254" s="55" t="str">
        <f t="shared" si="181"/>
        <v>Maio</v>
      </c>
      <c r="D6254" s="55">
        <f t="shared" si="182"/>
        <v>2026</v>
      </c>
      <c r="E6254" s="55">
        <v>12</v>
      </c>
      <c r="F6254" s="55" t="s">
        <v>836</v>
      </c>
      <c r="G6254" s="55" t="s">
        <v>40</v>
      </c>
      <c r="H6254" s="55" t="s">
        <v>1337</v>
      </c>
      <c r="I6254" s="55" t="s">
        <v>42</v>
      </c>
      <c r="J6254" s="60">
        <v>0.9</v>
      </c>
      <c r="K6254" s="60">
        <f t="shared" si="183"/>
        <v>10.8</v>
      </c>
      <c r="L6254" s="60">
        <v>0</v>
      </c>
      <c r="M6254" s="55"/>
      <c r="N6254" s="60">
        <f t="shared" si="178"/>
        <v>10.8</v>
      </c>
      <c r="O6254" s="54"/>
      <c r="P6254" s="62">
        <v>32585</v>
      </c>
      <c r="Q6254" s="75"/>
      <c r="R6254" t="str">
        <f t="shared" si="184"/>
        <v>Mai/26</v>
      </c>
      <c r="S6254" s="75"/>
      <c r="T6254" s="75"/>
      <c r="U6254" s="75"/>
      <c r="V6254" s="75"/>
      <c r="W6254" s="75"/>
      <c r="X6254" s="75"/>
      <c r="Y6254" s="75"/>
      <c r="Z6254" s="75"/>
      <c r="AA6254" s="75"/>
      <c r="AB6254" s="75"/>
      <c r="AC6254" s="75"/>
      <c r="AD6254" s="75"/>
      <c r="AE6254" s="75"/>
      <c r="AF6254" s="75"/>
      <c r="AG6254" s="75"/>
    </row>
    <row r="6255" spans="1:33" ht="15.75" customHeight="1">
      <c r="A6255" s="75"/>
      <c r="B6255" s="54">
        <v>46144</v>
      </c>
      <c r="C6255" s="55" t="str">
        <f t="shared" si="181"/>
        <v>Maio</v>
      </c>
      <c r="D6255" s="55">
        <f t="shared" si="182"/>
        <v>2026</v>
      </c>
      <c r="E6255" s="55">
        <v>16</v>
      </c>
      <c r="F6255" s="55" t="s">
        <v>692</v>
      </c>
      <c r="G6255" s="55" t="s">
        <v>40</v>
      </c>
      <c r="H6255" s="55" t="s">
        <v>91</v>
      </c>
      <c r="I6255" s="55" t="s">
        <v>42</v>
      </c>
      <c r="J6255" s="60">
        <v>120</v>
      </c>
      <c r="K6255" s="60">
        <f t="shared" si="183"/>
        <v>1920</v>
      </c>
      <c r="L6255" s="60">
        <v>0</v>
      </c>
      <c r="M6255" s="55"/>
      <c r="N6255" s="60">
        <f t="shared" si="178"/>
        <v>1920</v>
      </c>
      <c r="O6255" s="54"/>
      <c r="P6255" s="62">
        <v>0</v>
      </c>
      <c r="Q6255" s="75"/>
      <c r="R6255" t="str">
        <f t="shared" si="184"/>
        <v>Mai/26</v>
      </c>
      <c r="S6255" s="75"/>
      <c r="T6255" s="75"/>
      <c r="U6255" s="75"/>
      <c r="V6255" s="75"/>
      <c r="W6255" s="75"/>
      <c r="X6255" s="75"/>
      <c r="Y6255" s="75"/>
      <c r="Z6255" s="75"/>
      <c r="AA6255" s="75"/>
      <c r="AB6255" s="75"/>
      <c r="AC6255" s="75"/>
      <c r="AD6255" s="75"/>
      <c r="AE6255" s="75"/>
      <c r="AF6255" s="75"/>
      <c r="AG6255" s="75"/>
    </row>
    <row r="6256" spans="1:33" ht="15.75" customHeight="1">
      <c r="A6256" s="75"/>
      <c r="B6256" s="54">
        <v>46144</v>
      </c>
      <c r="C6256" s="55" t="str">
        <f t="shared" si="181"/>
        <v>Maio</v>
      </c>
      <c r="D6256" s="55">
        <f t="shared" si="182"/>
        <v>2026</v>
      </c>
      <c r="E6256" s="55">
        <v>2</v>
      </c>
      <c r="F6256" s="55" t="s">
        <v>86</v>
      </c>
      <c r="G6256" s="55" t="s">
        <v>40</v>
      </c>
      <c r="H6256" s="55" t="s">
        <v>1446</v>
      </c>
      <c r="I6256" s="55" t="s">
        <v>42</v>
      </c>
      <c r="J6256" s="60">
        <v>49.9</v>
      </c>
      <c r="K6256" s="60">
        <f t="shared" si="183"/>
        <v>99.8</v>
      </c>
      <c r="L6256" s="60">
        <v>0</v>
      </c>
      <c r="M6256" s="55"/>
      <c r="N6256" s="60">
        <f t="shared" si="178"/>
        <v>99.8</v>
      </c>
      <c r="O6256" s="54"/>
      <c r="P6256" s="62">
        <v>0</v>
      </c>
      <c r="Q6256" s="75"/>
      <c r="R6256" t="str">
        <f t="shared" si="184"/>
        <v>Mai/26</v>
      </c>
      <c r="S6256" s="75"/>
      <c r="T6256" s="75"/>
      <c r="U6256" s="75"/>
      <c r="V6256" s="75"/>
      <c r="W6256" s="75"/>
      <c r="X6256" s="75"/>
      <c r="Y6256" s="75"/>
      <c r="Z6256" s="75"/>
      <c r="AA6256" s="75"/>
      <c r="AB6256" s="75"/>
      <c r="AC6256" s="75"/>
      <c r="AD6256" s="75"/>
      <c r="AE6256" s="75"/>
      <c r="AF6256" s="75"/>
      <c r="AG6256" s="75"/>
    </row>
    <row r="6257" spans="1:33" ht="15.75" customHeight="1">
      <c r="A6257" s="75"/>
      <c r="B6257" s="54">
        <v>46145</v>
      </c>
      <c r="C6257" s="55" t="str">
        <f t="shared" si="181"/>
        <v>Maio</v>
      </c>
      <c r="D6257" s="55">
        <f t="shared" si="182"/>
        <v>2026</v>
      </c>
      <c r="E6257" s="55">
        <v>1</v>
      </c>
      <c r="F6257" s="55" t="s">
        <v>1499</v>
      </c>
      <c r="G6257" s="55" t="s">
        <v>61</v>
      </c>
      <c r="H6257" s="55" t="s">
        <v>342</v>
      </c>
      <c r="I6257" s="55" t="s">
        <v>42</v>
      </c>
      <c r="J6257" s="60">
        <v>679.2</v>
      </c>
      <c r="K6257" s="60">
        <f t="shared" si="183"/>
        <v>679.2</v>
      </c>
      <c r="L6257" s="60">
        <v>0</v>
      </c>
      <c r="M6257" s="55"/>
      <c r="N6257" s="60">
        <f t="shared" si="178"/>
        <v>679.2</v>
      </c>
      <c r="O6257" s="54"/>
      <c r="P6257" s="62">
        <v>0</v>
      </c>
      <c r="Q6257" s="75"/>
      <c r="R6257" t="str">
        <f t="shared" si="184"/>
        <v>Mai/26</v>
      </c>
      <c r="S6257" s="75"/>
      <c r="T6257" s="75"/>
      <c r="U6257" s="75"/>
      <c r="V6257" s="75"/>
      <c r="W6257" s="75"/>
      <c r="X6257" s="75"/>
      <c r="Y6257" s="75"/>
      <c r="Z6257" s="75"/>
      <c r="AA6257" s="75"/>
      <c r="AB6257" s="75"/>
      <c r="AC6257" s="75"/>
      <c r="AD6257" s="75"/>
      <c r="AE6257" s="75"/>
      <c r="AF6257" s="75"/>
      <c r="AG6257" s="75"/>
    </row>
    <row r="6258" spans="1:33" ht="15.75" customHeight="1">
      <c r="A6258" s="75"/>
      <c r="B6258" s="54">
        <v>46145</v>
      </c>
      <c r="C6258" s="55" t="str">
        <f t="shared" si="181"/>
        <v>Maio</v>
      </c>
      <c r="D6258" s="55">
        <f t="shared" si="182"/>
        <v>2026</v>
      </c>
      <c r="E6258" s="55">
        <v>1</v>
      </c>
      <c r="F6258" s="55" t="s">
        <v>1085</v>
      </c>
      <c r="G6258" s="55" t="s">
        <v>108</v>
      </c>
      <c r="H6258" s="55" t="s">
        <v>990</v>
      </c>
      <c r="I6258" s="55" t="s">
        <v>42</v>
      </c>
      <c r="J6258" s="60">
        <v>950</v>
      </c>
      <c r="K6258" s="60">
        <f t="shared" si="183"/>
        <v>950</v>
      </c>
      <c r="L6258" s="60">
        <v>0</v>
      </c>
      <c r="M6258" s="55"/>
      <c r="N6258" s="60">
        <f t="shared" si="178"/>
        <v>950</v>
      </c>
      <c r="O6258" s="54"/>
      <c r="P6258" s="62">
        <v>0</v>
      </c>
      <c r="Q6258" s="75"/>
      <c r="R6258" t="str">
        <f t="shared" si="184"/>
        <v>Mai/26</v>
      </c>
      <c r="S6258" s="75"/>
      <c r="T6258" s="75"/>
      <c r="U6258" s="75"/>
      <c r="V6258" s="75"/>
      <c r="W6258" s="75"/>
      <c r="X6258" s="75"/>
      <c r="Y6258" s="75"/>
      <c r="Z6258" s="75"/>
      <c r="AA6258" s="75"/>
      <c r="AB6258" s="75"/>
      <c r="AC6258" s="75"/>
      <c r="AD6258" s="75"/>
      <c r="AE6258" s="75"/>
      <c r="AF6258" s="75"/>
      <c r="AG6258" s="75"/>
    </row>
    <row r="6259" spans="1:33" ht="15.75" customHeight="1">
      <c r="A6259" s="75"/>
      <c r="B6259" s="54">
        <v>46146</v>
      </c>
      <c r="C6259" s="55" t="str">
        <f t="shared" si="181"/>
        <v>Maio</v>
      </c>
      <c r="D6259" s="55">
        <f t="shared" si="182"/>
        <v>2026</v>
      </c>
      <c r="E6259" s="55">
        <v>1</v>
      </c>
      <c r="F6259" s="55" t="s">
        <v>445</v>
      </c>
      <c r="G6259" s="55" t="s">
        <v>53</v>
      </c>
      <c r="H6259" s="55" t="s">
        <v>1481</v>
      </c>
      <c r="I6259" s="55" t="s">
        <v>42</v>
      </c>
      <c r="J6259" s="60">
        <v>353.25</v>
      </c>
      <c r="K6259" s="60">
        <f t="shared" si="183"/>
        <v>353.25</v>
      </c>
      <c r="L6259" s="60">
        <v>0</v>
      </c>
      <c r="M6259" s="55"/>
      <c r="N6259" s="60">
        <f t="shared" si="178"/>
        <v>353.25</v>
      </c>
      <c r="O6259" s="54"/>
      <c r="P6259" s="62">
        <v>0</v>
      </c>
      <c r="Q6259" s="75"/>
      <c r="R6259" t="str">
        <f t="shared" si="184"/>
        <v>Mai/26</v>
      </c>
      <c r="S6259" s="75"/>
      <c r="T6259" s="75"/>
      <c r="U6259" s="75"/>
      <c r="V6259" s="75"/>
      <c r="W6259" s="75"/>
      <c r="X6259" s="75"/>
      <c r="Y6259" s="75"/>
      <c r="Z6259" s="75"/>
      <c r="AA6259" s="75"/>
      <c r="AB6259" s="75"/>
      <c r="AC6259" s="75"/>
      <c r="AD6259" s="75"/>
      <c r="AE6259" s="75"/>
      <c r="AF6259" s="75"/>
      <c r="AG6259" s="75"/>
    </row>
    <row r="6260" spans="1:33" ht="15.75" customHeight="1">
      <c r="A6260" s="75"/>
      <c r="B6260" s="54">
        <v>46146</v>
      </c>
      <c r="C6260" s="55" t="str">
        <f t="shared" si="181"/>
        <v>Maio</v>
      </c>
      <c r="D6260" s="55">
        <f t="shared" si="182"/>
        <v>2026</v>
      </c>
      <c r="E6260" s="55">
        <v>4</v>
      </c>
      <c r="F6260" s="55" t="s">
        <v>201</v>
      </c>
      <c r="G6260" s="55" t="s">
        <v>96</v>
      </c>
      <c r="H6260" s="55" t="s">
        <v>570</v>
      </c>
      <c r="I6260" s="55" t="s">
        <v>42</v>
      </c>
      <c r="J6260" s="60">
        <v>18.059999999999999</v>
      </c>
      <c r="K6260" s="60">
        <f t="shared" si="183"/>
        <v>72.239999999999995</v>
      </c>
      <c r="L6260" s="60">
        <v>0</v>
      </c>
      <c r="M6260" s="55"/>
      <c r="N6260" s="60">
        <f t="shared" si="178"/>
        <v>72.239999999999995</v>
      </c>
      <c r="O6260" s="54"/>
      <c r="P6260" s="62">
        <v>759866</v>
      </c>
      <c r="Q6260" s="75"/>
      <c r="R6260" t="str">
        <f t="shared" si="184"/>
        <v>Mai/26</v>
      </c>
      <c r="S6260" s="75"/>
      <c r="T6260" s="75"/>
      <c r="U6260" s="75"/>
      <c r="V6260" s="75"/>
      <c r="W6260" s="75"/>
      <c r="X6260" s="75"/>
      <c r="Y6260" s="75"/>
      <c r="Z6260" s="75"/>
      <c r="AA6260" s="75"/>
      <c r="AB6260" s="75"/>
      <c r="AC6260" s="75"/>
      <c r="AD6260" s="75"/>
      <c r="AE6260" s="75"/>
      <c r="AF6260" s="75"/>
      <c r="AG6260" s="75"/>
    </row>
    <row r="6261" spans="1:33" ht="15.75" customHeight="1">
      <c r="A6261" s="75"/>
      <c r="B6261" s="54">
        <v>46146</v>
      </c>
      <c r="C6261" s="55" t="str">
        <f t="shared" si="181"/>
        <v>Maio</v>
      </c>
      <c r="D6261" s="55">
        <f t="shared" si="182"/>
        <v>2026</v>
      </c>
      <c r="E6261" s="55">
        <v>19</v>
      </c>
      <c r="F6261" s="55" t="s">
        <v>177</v>
      </c>
      <c r="G6261" s="55" t="s">
        <v>96</v>
      </c>
      <c r="H6261" s="55" t="s">
        <v>570</v>
      </c>
      <c r="I6261" s="55" t="s">
        <v>42</v>
      </c>
      <c r="J6261" s="60">
        <v>20.46</v>
      </c>
      <c r="K6261" s="60">
        <f t="shared" si="183"/>
        <v>388.74</v>
      </c>
      <c r="L6261" s="60">
        <v>0</v>
      </c>
      <c r="M6261" s="55"/>
      <c r="N6261" s="60">
        <f t="shared" si="178"/>
        <v>388.74</v>
      </c>
      <c r="O6261" s="54"/>
      <c r="P6261" s="62">
        <v>759866</v>
      </c>
      <c r="Q6261" s="75"/>
      <c r="R6261" t="str">
        <f t="shared" si="184"/>
        <v>Mai/26</v>
      </c>
      <c r="S6261" s="75"/>
      <c r="T6261" s="75"/>
      <c r="U6261" s="75"/>
      <c r="V6261" s="75"/>
      <c r="W6261" s="75"/>
      <c r="X6261" s="75"/>
      <c r="Y6261" s="75"/>
      <c r="Z6261" s="75"/>
      <c r="AA6261" s="75"/>
      <c r="AB6261" s="75"/>
      <c r="AC6261" s="75"/>
      <c r="AD6261" s="75"/>
      <c r="AE6261" s="75"/>
      <c r="AF6261" s="75"/>
      <c r="AG6261" s="75"/>
    </row>
    <row r="6262" spans="1:33" ht="15.75" customHeight="1">
      <c r="A6262" s="75"/>
      <c r="B6262" s="54">
        <v>46146</v>
      </c>
      <c r="C6262" s="55" t="str">
        <f t="shared" si="181"/>
        <v>Maio</v>
      </c>
      <c r="D6262" s="55">
        <f t="shared" si="182"/>
        <v>2026</v>
      </c>
      <c r="E6262" s="55">
        <v>10</v>
      </c>
      <c r="F6262" s="55" t="s">
        <v>178</v>
      </c>
      <c r="G6262" s="55" t="s">
        <v>96</v>
      </c>
      <c r="H6262" s="55" t="s">
        <v>570</v>
      </c>
      <c r="I6262" s="55" t="s">
        <v>42</v>
      </c>
      <c r="J6262" s="60">
        <v>40.92</v>
      </c>
      <c r="K6262" s="60">
        <f t="shared" si="183"/>
        <v>409.20000000000005</v>
      </c>
      <c r="L6262" s="60">
        <v>0</v>
      </c>
      <c r="M6262" s="55"/>
      <c r="N6262" s="60">
        <f t="shared" si="178"/>
        <v>409.20000000000005</v>
      </c>
      <c r="O6262" s="54"/>
      <c r="P6262" s="62">
        <v>759866</v>
      </c>
      <c r="Q6262" s="75"/>
      <c r="R6262" t="str">
        <f t="shared" si="184"/>
        <v>Mai/26</v>
      </c>
      <c r="S6262" s="75"/>
      <c r="T6262" s="75"/>
      <c r="U6262" s="75"/>
      <c r="V6262" s="75"/>
      <c r="W6262" s="75"/>
      <c r="X6262" s="75"/>
      <c r="Y6262" s="75"/>
      <c r="Z6262" s="75"/>
      <c r="AA6262" s="75"/>
      <c r="AB6262" s="75"/>
      <c r="AC6262" s="75"/>
      <c r="AD6262" s="75"/>
      <c r="AE6262" s="75"/>
      <c r="AF6262" s="75"/>
      <c r="AG6262" s="75"/>
    </row>
    <row r="6263" spans="1:33" ht="15.75" customHeight="1">
      <c r="A6263" s="75"/>
      <c r="B6263" s="54">
        <v>46146</v>
      </c>
      <c r="C6263" s="55" t="str">
        <f t="shared" si="181"/>
        <v>Maio</v>
      </c>
      <c r="D6263" s="55">
        <f t="shared" si="182"/>
        <v>2026</v>
      </c>
      <c r="E6263" s="55">
        <v>3</v>
      </c>
      <c r="F6263" s="55" t="s">
        <v>200</v>
      </c>
      <c r="G6263" s="55" t="s">
        <v>96</v>
      </c>
      <c r="H6263" s="55" t="s">
        <v>570</v>
      </c>
      <c r="I6263" s="55" t="s">
        <v>42</v>
      </c>
      <c r="J6263" s="60">
        <v>18.54</v>
      </c>
      <c r="K6263" s="60">
        <f t="shared" si="183"/>
        <v>55.62</v>
      </c>
      <c r="L6263" s="60">
        <v>0</v>
      </c>
      <c r="M6263" s="55"/>
      <c r="N6263" s="60">
        <f t="shared" si="178"/>
        <v>55.62</v>
      </c>
      <c r="O6263" s="54"/>
      <c r="P6263" s="62">
        <v>759866</v>
      </c>
      <c r="Q6263" s="75"/>
      <c r="R6263" t="str">
        <f t="shared" si="184"/>
        <v>Mai/26</v>
      </c>
      <c r="S6263" s="75"/>
      <c r="T6263" s="75"/>
      <c r="U6263" s="75"/>
      <c r="V6263" s="75"/>
      <c r="W6263" s="75"/>
      <c r="X6263" s="75"/>
      <c r="Y6263" s="75"/>
      <c r="Z6263" s="75"/>
      <c r="AA6263" s="75"/>
      <c r="AB6263" s="75"/>
      <c r="AC6263" s="75"/>
      <c r="AD6263" s="75"/>
      <c r="AE6263" s="75"/>
      <c r="AF6263" s="75"/>
      <c r="AG6263" s="75"/>
    </row>
    <row r="6264" spans="1:33" ht="15.75" customHeight="1">
      <c r="A6264" s="75"/>
      <c r="B6264" s="54">
        <v>46146</v>
      </c>
      <c r="C6264" s="55" t="str">
        <f t="shared" si="181"/>
        <v>Maio</v>
      </c>
      <c r="D6264" s="55">
        <f t="shared" si="182"/>
        <v>2026</v>
      </c>
      <c r="E6264" s="55">
        <v>3</v>
      </c>
      <c r="F6264" s="55" t="s">
        <v>358</v>
      </c>
      <c r="G6264" s="55" t="s">
        <v>96</v>
      </c>
      <c r="H6264" s="55" t="s">
        <v>570</v>
      </c>
      <c r="I6264" s="55" t="s">
        <v>42</v>
      </c>
      <c r="J6264" s="60">
        <v>17.059999999999999</v>
      </c>
      <c r="K6264" s="60">
        <f t="shared" si="183"/>
        <v>51.179999999999993</v>
      </c>
      <c r="L6264" s="60">
        <v>0</v>
      </c>
      <c r="M6264" s="55"/>
      <c r="N6264" s="60">
        <f t="shared" si="178"/>
        <v>51.179999999999993</v>
      </c>
      <c r="O6264" s="54"/>
      <c r="P6264" s="62">
        <v>759866</v>
      </c>
      <c r="Q6264" s="75"/>
      <c r="R6264" t="str">
        <f t="shared" si="184"/>
        <v>Mai/26</v>
      </c>
      <c r="S6264" s="75"/>
      <c r="T6264" s="75"/>
      <c r="U6264" s="75"/>
      <c r="V6264" s="75"/>
      <c r="W6264" s="75"/>
      <c r="X6264" s="75"/>
      <c r="Y6264" s="75"/>
      <c r="Z6264" s="75"/>
      <c r="AA6264" s="75"/>
      <c r="AB6264" s="75"/>
      <c r="AC6264" s="75"/>
      <c r="AD6264" s="75"/>
      <c r="AE6264" s="75"/>
      <c r="AF6264" s="75"/>
      <c r="AG6264" s="75"/>
    </row>
    <row r="6265" spans="1:33" ht="15.75" customHeight="1">
      <c r="A6265" s="75"/>
      <c r="B6265" s="54">
        <v>46146</v>
      </c>
      <c r="C6265" s="55" t="str">
        <f t="shared" si="181"/>
        <v>Maio</v>
      </c>
      <c r="D6265" s="55">
        <f t="shared" si="182"/>
        <v>2026</v>
      </c>
      <c r="E6265" s="55">
        <v>5</v>
      </c>
      <c r="F6265" s="55" t="s">
        <v>357</v>
      </c>
      <c r="G6265" s="55" t="s">
        <v>96</v>
      </c>
      <c r="H6265" s="55" t="s">
        <v>570</v>
      </c>
      <c r="I6265" s="55" t="s">
        <v>42</v>
      </c>
      <c r="J6265" s="60">
        <v>20.58</v>
      </c>
      <c r="K6265" s="60">
        <f t="shared" si="183"/>
        <v>102.89999999999999</v>
      </c>
      <c r="L6265" s="60">
        <v>0</v>
      </c>
      <c r="M6265" s="55"/>
      <c r="N6265" s="60">
        <f t="shared" si="178"/>
        <v>102.89999999999999</v>
      </c>
      <c r="O6265" s="54"/>
      <c r="P6265" s="62">
        <v>759866</v>
      </c>
      <c r="Q6265" s="75"/>
      <c r="R6265" t="str">
        <f t="shared" si="184"/>
        <v>Mai/26</v>
      </c>
      <c r="S6265" s="75"/>
      <c r="T6265" s="75"/>
      <c r="U6265" s="75"/>
      <c r="V6265" s="75"/>
      <c r="W6265" s="75"/>
      <c r="X6265" s="75"/>
      <c r="Y6265" s="75"/>
      <c r="Z6265" s="75"/>
      <c r="AA6265" s="75"/>
      <c r="AB6265" s="75"/>
      <c r="AC6265" s="75"/>
      <c r="AD6265" s="75"/>
      <c r="AE6265" s="75"/>
      <c r="AF6265" s="75"/>
      <c r="AG6265" s="75"/>
    </row>
    <row r="6266" spans="1:33" ht="15.75" customHeight="1">
      <c r="A6266" s="75"/>
      <c r="B6266" s="54">
        <v>46146</v>
      </c>
      <c r="C6266" s="55" t="str">
        <f t="shared" si="181"/>
        <v>Maio</v>
      </c>
      <c r="D6266" s="55">
        <f t="shared" si="182"/>
        <v>2026</v>
      </c>
      <c r="E6266" s="55">
        <v>8</v>
      </c>
      <c r="F6266" s="55" t="s">
        <v>67</v>
      </c>
      <c r="G6266" s="55" t="s">
        <v>46</v>
      </c>
      <c r="H6266" s="55" t="s">
        <v>1311</v>
      </c>
      <c r="I6266" s="55" t="s">
        <v>42</v>
      </c>
      <c r="J6266" s="60">
        <v>24.9</v>
      </c>
      <c r="K6266" s="60">
        <f t="shared" si="183"/>
        <v>199.2</v>
      </c>
      <c r="L6266" s="60">
        <v>0</v>
      </c>
      <c r="M6266" s="55"/>
      <c r="N6266" s="60">
        <f t="shared" si="178"/>
        <v>199.2</v>
      </c>
      <c r="O6266" s="54"/>
      <c r="P6266" s="62">
        <v>433654</v>
      </c>
      <c r="Q6266" s="75"/>
      <c r="R6266" t="str">
        <f t="shared" si="184"/>
        <v>Mai/26</v>
      </c>
      <c r="S6266" s="75"/>
      <c r="T6266" s="75"/>
      <c r="U6266" s="75"/>
      <c r="V6266" s="75"/>
      <c r="W6266" s="75"/>
      <c r="X6266" s="75"/>
      <c r="Y6266" s="75"/>
      <c r="Z6266" s="75"/>
      <c r="AA6266" s="75"/>
      <c r="AB6266" s="75"/>
      <c r="AC6266" s="75"/>
      <c r="AD6266" s="75"/>
      <c r="AE6266" s="75"/>
      <c r="AF6266" s="75"/>
      <c r="AG6266" s="75"/>
    </row>
    <row r="6267" spans="1:33" ht="15.75" customHeight="1">
      <c r="A6267" s="75"/>
      <c r="B6267" s="54">
        <v>46146</v>
      </c>
      <c r="C6267" s="55" t="str">
        <f t="shared" si="181"/>
        <v>Maio</v>
      </c>
      <c r="D6267" s="55">
        <f t="shared" si="182"/>
        <v>2026</v>
      </c>
      <c r="E6267" s="55">
        <v>1</v>
      </c>
      <c r="F6267" s="55" t="s">
        <v>838</v>
      </c>
      <c r="G6267" s="55" t="s">
        <v>40</v>
      </c>
      <c r="H6267" s="55" t="s">
        <v>181</v>
      </c>
      <c r="I6267" s="55" t="s">
        <v>42</v>
      </c>
      <c r="J6267" s="60">
        <v>364</v>
      </c>
      <c r="K6267" s="60">
        <f t="shared" si="183"/>
        <v>364</v>
      </c>
      <c r="L6267" s="60">
        <v>0</v>
      </c>
      <c r="M6267" s="55"/>
      <c r="N6267" s="60">
        <f t="shared" si="178"/>
        <v>364</v>
      </c>
      <c r="O6267" s="54"/>
      <c r="P6267" s="62">
        <v>8277</v>
      </c>
      <c r="Q6267" s="75"/>
      <c r="R6267" t="str">
        <f t="shared" si="184"/>
        <v>Mai/26</v>
      </c>
      <c r="S6267" s="75"/>
      <c r="T6267" s="75"/>
      <c r="U6267" s="75"/>
      <c r="V6267" s="75"/>
      <c r="W6267" s="75"/>
      <c r="X6267" s="75"/>
      <c r="Y6267" s="75"/>
      <c r="Z6267" s="75"/>
      <c r="AA6267" s="75"/>
      <c r="AB6267" s="75"/>
      <c r="AC6267" s="75"/>
      <c r="AD6267" s="75"/>
      <c r="AE6267" s="75"/>
      <c r="AF6267" s="75"/>
      <c r="AG6267" s="75"/>
    </row>
    <row r="6268" spans="1:33" ht="15.75" customHeight="1">
      <c r="A6268" s="75"/>
      <c r="B6268" s="54">
        <v>46146</v>
      </c>
      <c r="C6268" s="55" t="str">
        <f t="shared" si="181"/>
        <v>Maio</v>
      </c>
      <c r="D6268" s="55">
        <f t="shared" si="182"/>
        <v>2026</v>
      </c>
      <c r="E6268" s="55">
        <v>2</v>
      </c>
      <c r="F6268" s="55" t="s">
        <v>1253</v>
      </c>
      <c r="G6268" s="55" t="s">
        <v>40</v>
      </c>
      <c r="H6268" s="55" t="s">
        <v>181</v>
      </c>
      <c r="I6268" s="55" t="s">
        <v>42</v>
      </c>
      <c r="J6268" s="60">
        <v>330</v>
      </c>
      <c r="K6268" s="60">
        <f t="shared" si="183"/>
        <v>660</v>
      </c>
      <c r="L6268" s="60">
        <v>0</v>
      </c>
      <c r="M6268" s="55"/>
      <c r="N6268" s="60">
        <f t="shared" si="178"/>
        <v>660</v>
      </c>
      <c r="O6268" s="54"/>
      <c r="P6268" s="62">
        <v>8277</v>
      </c>
      <c r="Q6268" s="75"/>
      <c r="R6268" t="str">
        <f t="shared" si="184"/>
        <v>Mai/26</v>
      </c>
      <c r="S6268" s="75"/>
      <c r="T6268" s="75"/>
      <c r="U6268" s="75"/>
      <c r="V6268" s="75"/>
      <c r="W6268" s="75"/>
      <c r="X6268" s="75"/>
      <c r="Y6268" s="75"/>
      <c r="Z6268" s="75"/>
      <c r="AA6268" s="75"/>
      <c r="AB6268" s="75"/>
      <c r="AC6268" s="75"/>
      <c r="AD6268" s="75"/>
      <c r="AE6268" s="75"/>
      <c r="AF6268" s="75"/>
      <c r="AG6268" s="75"/>
    </row>
    <row r="6269" spans="1:33" ht="15.75" customHeight="1">
      <c r="A6269" s="75"/>
      <c r="B6269" s="54">
        <v>46146</v>
      </c>
      <c r="C6269" s="55" t="str">
        <f t="shared" si="181"/>
        <v>Maio</v>
      </c>
      <c r="D6269" s="55">
        <f t="shared" si="182"/>
        <v>2026</v>
      </c>
      <c r="E6269" s="55">
        <v>1</v>
      </c>
      <c r="F6269" s="55" t="s">
        <v>741</v>
      </c>
      <c r="G6269" s="55" t="s">
        <v>40</v>
      </c>
      <c r="H6269" s="55" t="s">
        <v>181</v>
      </c>
      <c r="I6269" s="55" t="s">
        <v>42</v>
      </c>
      <c r="J6269" s="60">
        <v>225</v>
      </c>
      <c r="K6269" s="60">
        <f t="shared" si="183"/>
        <v>225</v>
      </c>
      <c r="L6269" s="60">
        <v>0</v>
      </c>
      <c r="M6269" s="55"/>
      <c r="N6269" s="60">
        <f t="shared" si="178"/>
        <v>225</v>
      </c>
      <c r="O6269" s="54"/>
      <c r="P6269" s="62">
        <v>8277</v>
      </c>
      <c r="Q6269" s="75"/>
      <c r="R6269" t="str">
        <f t="shared" si="184"/>
        <v>Mai/26</v>
      </c>
      <c r="S6269" s="75"/>
      <c r="T6269" s="75"/>
      <c r="U6269" s="75"/>
      <c r="V6269" s="75"/>
      <c r="W6269" s="75"/>
      <c r="X6269" s="75"/>
      <c r="Y6269" s="75"/>
      <c r="Z6269" s="75"/>
      <c r="AA6269" s="75"/>
      <c r="AB6269" s="75"/>
      <c r="AC6269" s="75"/>
      <c r="AD6269" s="75"/>
      <c r="AE6269" s="75"/>
      <c r="AF6269" s="75"/>
      <c r="AG6269" s="75"/>
    </row>
    <row r="6270" spans="1:33" ht="15.75" customHeight="1">
      <c r="A6270" s="75"/>
      <c r="B6270" s="54">
        <v>46146</v>
      </c>
      <c r="C6270" s="55" t="str">
        <f t="shared" si="181"/>
        <v>Maio</v>
      </c>
      <c r="D6270" s="55">
        <f t="shared" si="182"/>
        <v>2026</v>
      </c>
      <c r="E6270" s="55">
        <v>3</v>
      </c>
      <c r="F6270" s="55" t="s">
        <v>632</v>
      </c>
      <c r="G6270" s="55" t="s">
        <v>40</v>
      </c>
      <c r="H6270" s="55" t="s">
        <v>181</v>
      </c>
      <c r="I6270" s="55" t="s">
        <v>42</v>
      </c>
      <c r="J6270" s="60">
        <v>39</v>
      </c>
      <c r="K6270" s="60">
        <f t="shared" si="183"/>
        <v>117</v>
      </c>
      <c r="L6270" s="60">
        <v>0</v>
      </c>
      <c r="M6270" s="55"/>
      <c r="N6270" s="60">
        <f t="shared" si="178"/>
        <v>117</v>
      </c>
      <c r="O6270" s="54"/>
      <c r="P6270" s="62">
        <v>8277</v>
      </c>
      <c r="Q6270" s="75"/>
      <c r="R6270" t="str">
        <f t="shared" si="184"/>
        <v>Mai/26</v>
      </c>
      <c r="S6270" s="75"/>
      <c r="T6270" s="75"/>
      <c r="U6270" s="75"/>
      <c r="V6270" s="75"/>
      <c r="W6270" s="75"/>
      <c r="X6270" s="75"/>
      <c r="Y6270" s="75"/>
      <c r="Z6270" s="75"/>
      <c r="AA6270" s="75"/>
      <c r="AB6270" s="75"/>
      <c r="AC6270" s="75"/>
      <c r="AD6270" s="75"/>
      <c r="AE6270" s="75"/>
      <c r="AF6270" s="75"/>
      <c r="AG6270" s="75"/>
    </row>
    <row r="6271" spans="1:33" ht="15.75" customHeight="1">
      <c r="A6271" s="75"/>
      <c r="B6271" s="54">
        <v>46147</v>
      </c>
      <c r="C6271" s="55" t="str">
        <f t="shared" si="181"/>
        <v>Maio</v>
      </c>
      <c r="D6271" s="55">
        <f t="shared" si="182"/>
        <v>2026</v>
      </c>
      <c r="E6271" s="55">
        <v>1</v>
      </c>
      <c r="F6271" s="55" t="s">
        <v>885</v>
      </c>
      <c r="G6271" s="55" t="s">
        <v>61</v>
      </c>
      <c r="H6271" s="55" t="s">
        <v>759</v>
      </c>
      <c r="I6271" s="55" t="s">
        <v>42</v>
      </c>
      <c r="J6271" s="60">
        <v>681</v>
      </c>
      <c r="K6271" s="60">
        <f t="shared" si="183"/>
        <v>681</v>
      </c>
      <c r="L6271" s="60">
        <v>0</v>
      </c>
      <c r="M6271" s="55"/>
      <c r="N6271" s="60">
        <f t="shared" si="178"/>
        <v>681</v>
      </c>
      <c r="O6271" s="54"/>
      <c r="P6271" s="62">
        <v>0</v>
      </c>
      <c r="Q6271" s="75"/>
      <c r="R6271" t="str">
        <f t="shared" si="184"/>
        <v>Mai/26</v>
      </c>
      <c r="S6271" s="75"/>
      <c r="T6271" s="75"/>
      <c r="U6271" s="75"/>
      <c r="V6271" s="75"/>
      <c r="W6271" s="75"/>
      <c r="X6271" s="75"/>
      <c r="Y6271" s="75"/>
      <c r="Z6271" s="75"/>
      <c r="AA6271" s="75"/>
      <c r="AB6271" s="75"/>
      <c r="AC6271" s="75"/>
      <c r="AD6271" s="75"/>
      <c r="AE6271" s="75"/>
      <c r="AF6271" s="75"/>
      <c r="AG6271" s="75"/>
    </row>
    <row r="6272" spans="1:33" ht="15.75" customHeight="1">
      <c r="A6272" s="75"/>
      <c r="B6272" s="54">
        <v>46147</v>
      </c>
      <c r="C6272" s="55" t="str">
        <f t="shared" si="181"/>
        <v>Maio</v>
      </c>
      <c r="D6272" s="55">
        <f t="shared" si="182"/>
        <v>2026</v>
      </c>
      <c r="E6272" s="55">
        <v>40</v>
      </c>
      <c r="F6272" s="55" t="s">
        <v>1500</v>
      </c>
      <c r="G6272" s="55" t="s">
        <v>40</v>
      </c>
      <c r="H6272" s="55" t="s">
        <v>1501</v>
      </c>
      <c r="I6272" s="55" t="s">
        <v>42</v>
      </c>
      <c r="J6272" s="60">
        <v>24.5</v>
      </c>
      <c r="K6272" s="60">
        <f t="shared" si="183"/>
        <v>980</v>
      </c>
      <c r="L6272" s="60">
        <v>0</v>
      </c>
      <c r="M6272" s="55"/>
      <c r="N6272" s="60">
        <f t="shared" si="178"/>
        <v>980</v>
      </c>
      <c r="O6272" s="54"/>
      <c r="P6272" s="62">
        <v>11418</v>
      </c>
      <c r="Q6272" s="75"/>
      <c r="R6272" t="str">
        <f t="shared" si="184"/>
        <v>Mai/26</v>
      </c>
      <c r="S6272" s="75"/>
      <c r="T6272" s="75"/>
      <c r="U6272" s="75"/>
      <c r="V6272" s="75"/>
      <c r="W6272" s="75"/>
      <c r="X6272" s="75"/>
      <c r="Y6272" s="75"/>
      <c r="Z6272" s="75"/>
      <c r="AA6272" s="75"/>
      <c r="AB6272" s="75"/>
      <c r="AC6272" s="75"/>
      <c r="AD6272" s="75"/>
      <c r="AE6272" s="75"/>
      <c r="AF6272" s="75"/>
      <c r="AG6272" s="75"/>
    </row>
    <row r="6273" spans="1:33" ht="15.75" customHeight="1">
      <c r="A6273" s="75"/>
      <c r="B6273" s="54">
        <v>46147</v>
      </c>
      <c r="C6273" s="55" t="str">
        <f t="shared" si="181"/>
        <v>Maio</v>
      </c>
      <c r="D6273" s="55">
        <f t="shared" si="182"/>
        <v>2026</v>
      </c>
      <c r="E6273" s="55">
        <v>3</v>
      </c>
      <c r="F6273" s="55" t="s">
        <v>66</v>
      </c>
      <c r="G6273" s="55" t="s">
        <v>46</v>
      </c>
      <c r="H6273" s="55" t="s">
        <v>65</v>
      </c>
      <c r="I6273" s="55" t="s">
        <v>42</v>
      </c>
      <c r="J6273" s="60">
        <v>28</v>
      </c>
      <c r="K6273" s="60">
        <f t="shared" si="183"/>
        <v>84</v>
      </c>
      <c r="L6273" s="60">
        <v>0</v>
      </c>
      <c r="M6273" s="55"/>
      <c r="N6273" s="60">
        <f t="shared" si="178"/>
        <v>84</v>
      </c>
      <c r="O6273" s="54"/>
      <c r="P6273" s="62">
        <v>31805</v>
      </c>
      <c r="Q6273" s="75"/>
      <c r="R6273" t="str">
        <f t="shared" si="184"/>
        <v>Mai/26</v>
      </c>
      <c r="S6273" s="75"/>
      <c r="T6273" s="75"/>
      <c r="U6273" s="75"/>
      <c r="V6273" s="75"/>
      <c r="W6273" s="75"/>
      <c r="X6273" s="75"/>
      <c r="Y6273" s="75"/>
      <c r="Z6273" s="75"/>
      <c r="AA6273" s="75"/>
      <c r="AB6273" s="75"/>
      <c r="AC6273" s="75"/>
      <c r="AD6273" s="75"/>
      <c r="AE6273" s="75"/>
      <c r="AF6273" s="75"/>
      <c r="AG6273" s="75"/>
    </row>
    <row r="6274" spans="1:33" ht="15.75" customHeight="1">
      <c r="A6274" s="75"/>
      <c r="B6274" s="54">
        <v>46147</v>
      </c>
      <c r="C6274" s="55" t="str">
        <f t="shared" si="181"/>
        <v>Maio</v>
      </c>
      <c r="D6274" s="55">
        <f t="shared" si="182"/>
        <v>2026</v>
      </c>
      <c r="E6274" s="55">
        <v>2</v>
      </c>
      <c r="F6274" s="55" t="s">
        <v>1201</v>
      </c>
      <c r="G6274" s="55" t="s">
        <v>46</v>
      </c>
      <c r="H6274" s="55" t="s">
        <v>65</v>
      </c>
      <c r="I6274" s="55" t="s">
        <v>42</v>
      </c>
      <c r="J6274" s="60">
        <v>30</v>
      </c>
      <c r="K6274" s="60">
        <f t="shared" si="183"/>
        <v>60</v>
      </c>
      <c r="L6274" s="60">
        <v>0</v>
      </c>
      <c r="M6274" s="55"/>
      <c r="N6274" s="60">
        <f t="shared" si="178"/>
        <v>60</v>
      </c>
      <c r="O6274" s="54"/>
      <c r="P6274" s="62">
        <v>31805</v>
      </c>
      <c r="Q6274" s="75"/>
      <c r="R6274" t="str">
        <f t="shared" si="184"/>
        <v>Mai/26</v>
      </c>
      <c r="S6274" s="75"/>
      <c r="T6274" s="75"/>
      <c r="U6274" s="75"/>
      <c r="V6274" s="75"/>
      <c r="W6274" s="75"/>
      <c r="X6274" s="75"/>
      <c r="Y6274" s="75"/>
      <c r="Z6274" s="75"/>
      <c r="AA6274" s="75"/>
      <c r="AB6274" s="75"/>
      <c r="AC6274" s="75"/>
      <c r="AD6274" s="75"/>
      <c r="AE6274" s="75"/>
      <c r="AF6274" s="75"/>
      <c r="AG6274" s="75"/>
    </row>
    <row r="6275" spans="1:33" ht="15.75" customHeight="1">
      <c r="A6275" s="75"/>
      <c r="B6275" s="54">
        <v>46147</v>
      </c>
      <c r="C6275" s="55" t="str">
        <f t="shared" si="181"/>
        <v>Maio</v>
      </c>
      <c r="D6275" s="55">
        <f t="shared" si="182"/>
        <v>2026</v>
      </c>
      <c r="E6275" s="55">
        <v>2</v>
      </c>
      <c r="F6275" s="55" t="s">
        <v>209</v>
      </c>
      <c r="G6275" s="55" t="s">
        <v>46</v>
      </c>
      <c r="H6275" s="55" t="s">
        <v>594</v>
      </c>
      <c r="I6275" s="55" t="s">
        <v>42</v>
      </c>
      <c r="J6275" s="60">
        <v>130.15</v>
      </c>
      <c r="K6275" s="60">
        <f t="shared" si="183"/>
        <v>260.3</v>
      </c>
      <c r="L6275" s="60">
        <v>0</v>
      </c>
      <c r="M6275" s="55"/>
      <c r="N6275" s="60">
        <f t="shared" si="178"/>
        <v>260.3</v>
      </c>
      <c r="O6275" s="54"/>
      <c r="P6275" s="62">
        <v>1184788</v>
      </c>
      <c r="Q6275" s="75"/>
      <c r="R6275" t="str">
        <f t="shared" ref="R6275:R6338" si="185">IF(B6275="","",PROPER(TEXT(B6275,"mmm/aa")))</f>
        <v>Mai/26</v>
      </c>
      <c r="S6275" s="75"/>
      <c r="T6275" s="75"/>
      <c r="U6275" s="75"/>
      <c r="V6275" s="75"/>
      <c r="W6275" s="75"/>
      <c r="X6275" s="75"/>
      <c r="Y6275" s="75"/>
      <c r="Z6275" s="75"/>
      <c r="AA6275" s="75"/>
      <c r="AB6275" s="75"/>
      <c r="AC6275" s="75"/>
      <c r="AD6275" s="75"/>
      <c r="AE6275" s="75"/>
      <c r="AF6275" s="75"/>
      <c r="AG6275" s="75"/>
    </row>
    <row r="6276" spans="1:33" ht="15.75" customHeight="1">
      <c r="A6276" s="75"/>
      <c r="B6276" s="54">
        <v>46147</v>
      </c>
      <c r="C6276" s="55" t="str">
        <f t="shared" si="181"/>
        <v>Maio</v>
      </c>
      <c r="D6276" s="55">
        <f t="shared" si="182"/>
        <v>2026</v>
      </c>
      <c r="E6276" s="55">
        <v>3</v>
      </c>
      <c r="F6276" s="55" t="s">
        <v>660</v>
      </c>
      <c r="G6276" s="55" t="s">
        <v>46</v>
      </c>
      <c r="H6276" s="55" t="s">
        <v>195</v>
      </c>
      <c r="I6276" s="55" t="s">
        <v>42</v>
      </c>
      <c r="J6276" s="60">
        <v>222.34</v>
      </c>
      <c r="K6276" s="60">
        <f t="shared" si="183"/>
        <v>667.02</v>
      </c>
      <c r="L6276" s="60">
        <v>0</v>
      </c>
      <c r="M6276" s="55"/>
      <c r="N6276" s="60">
        <f t="shared" si="178"/>
        <v>667.02</v>
      </c>
      <c r="O6276" s="54"/>
      <c r="P6276" s="62">
        <v>345898</v>
      </c>
      <c r="Q6276" s="75"/>
      <c r="R6276" t="str">
        <f t="shared" si="185"/>
        <v>Mai/26</v>
      </c>
      <c r="S6276" s="75"/>
      <c r="T6276" s="75"/>
      <c r="U6276" s="75"/>
      <c r="V6276" s="75"/>
      <c r="W6276" s="75"/>
      <c r="X6276" s="75"/>
      <c r="Y6276" s="75"/>
      <c r="Z6276" s="75"/>
      <c r="AA6276" s="75"/>
      <c r="AB6276" s="75"/>
      <c r="AC6276" s="75"/>
      <c r="AD6276" s="75"/>
      <c r="AE6276" s="75"/>
      <c r="AF6276" s="75"/>
      <c r="AG6276" s="75"/>
    </row>
    <row r="6277" spans="1:33" ht="15.75" customHeight="1">
      <c r="A6277" s="75"/>
      <c r="B6277" s="54">
        <v>46147</v>
      </c>
      <c r="C6277" s="55" t="str">
        <f t="shared" si="181"/>
        <v>Maio</v>
      </c>
      <c r="D6277" s="55">
        <f t="shared" si="182"/>
        <v>2026</v>
      </c>
      <c r="E6277" s="55">
        <v>3</v>
      </c>
      <c r="F6277" s="55" t="s">
        <v>782</v>
      </c>
      <c r="G6277" s="55" t="s">
        <v>46</v>
      </c>
      <c r="H6277" s="55" t="s">
        <v>195</v>
      </c>
      <c r="I6277" s="55" t="s">
        <v>42</v>
      </c>
      <c r="J6277" s="60">
        <v>269.26</v>
      </c>
      <c r="K6277" s="60">
        <f t="shared" si="183"/>
        <v>807.78</v>
      </c>
      <c r="L6277" s="60">
        <v>0</v>
      </c>
      <c r="M6277" s="55"/>
      <c r="N6277" s="60">
        <f t="shared" si="178"/>
        <v>807.78</v>
      </c>
      <c r="O6277" s="54"/>
      <c r="P6277" s="62">
        <v>345898</v>
      </c>
      <c r="Q6277" s="75"/>
      <c r="R6277" t="str">
        <f t="shared" si="185"/>
        <v>Mai/26</v>
      </c>
      <c r="S6277" s="75"/>
      <c r="T6277" s="75"/>
      <c r="U6277" s="75"/>
      <c r="V6277" s="75"/>
      <c r="W6277" s="75"/>
      <c r="X6277" s="75"/>
      <c r="Y6277" s="75"/>
      <c r="Z6277" s="75"/>
      <c r="AA6277" s="75"/>
      <c r="AB6277" s="75"/>
      <c r="AC6277" s="75"/>
      <c r="AD6277" s="75"/>
      <c r="AE6277" s="75"/>
      <c r="AF6277" s="75"/>
      <c r="AG6277" s="75"/>
    </row>
    <row r="6278" spans="1:33" ht="15.75" customHeight="1">
      <c r="A6278" s="75"/>
      <c r="B6278" s="54">
        <v>46147</v>
      </c>
      <c r="C6278" s="55" t="str">
        <f t="shared" si="181"/>
        <v>Maio</v>
      </c>
      <c r="D6278" s="55">
        <f t="shared" si="182"/>
        <v>2026</v>
      </c>
      <c r="E6278" s="55">
        <v>1</v>
      </c>
      <c r="F6278" s="55" t="s">
        <v>1049</v>
      </c>
      <c r="G6278" s="55" t="s">
        <v>46</v>
      </c>
      <c r="H6278" s="55" t="s">
        <v>195</v>
      </c>
      <c r="I6278" s="55" t="s">
        <v>42</v>
      </c>
      <c r="J6278" s="60">
        <v>210</v>
      </c>
      <c r="K6278" s="60">
        <f t="shared" si="183"/>
        <v>210</v>
      </c>
      <c r="L6278" s="60">
        <v>0</v>
      </c>
      <c r="M6278" s="55"/>
      <c r="N6278" s="60">
        <f t="shared" si="178"/>
        <v>210</v>
      </c>
      <c r="O6278" s="54"/>
      <c r="P6278" s="62">
        <v>345898</v>
      </c>
      <c r="Q6278" s="75"/>
      <c r="R6278" t="str">
        <f t="shared" si="185"/>
        <v>Mai/26</v>
      </c>
      <c r="S6278" s="75"/>
      <c r="T6278" s="75"/>
      <c r="U6278" s="75"/>
      <c r="V6278" s="75"/>
      <c r="W6278" s="75"/>
      <c r="X6278" s="75"/>
      <c r="Y6278" s="75"/>
      <c r="Z6278" s="75"/>
      <c r="AA6278" s="75"/>
      <c r="AB6278" s="75"/>
      <c r="AC6278" s="75"/>
      <c r="AD6278" s="75"/>
      <c r="AE6278" s="75"/>
      <c r="AF6278" s="75"/>
      <c r="AG6278" s="75"/>
    </row>
    <row r="6279" spans="1:33" ht="15.75" customHeight="1">
      <c r="A6279" s="75"/>
      <c r="B6279" s="54">
        <v>46147</v>
      </c>
      <c r="C6279" s="55" t="str">
        <f t="shared" si="181"/>
        <v>Maio</v>
      </c>
      <c r="D6279" s="55">
        <f t="shared" si="182"/>
        <v>2026</v>
      </c>
      <c r="E6279" s="55">
        <v>12</v>
      </c>
      <c r="F6279" s="55" t="s">
        <v>814</v>
      </c>
      <c r="G6279" s="55" t="s">
        <v>40</v>
      </c>
      <c r="H6279" s="55" t="s">
        <v>223</v>
      </c>
      <c r="I6279" s="55" t="s">
        <v>42</v>
      </c>
      <c r="J6279" s="60">
        <v>99.9</v>
      </c>
      <c r="K6279" s="60">
        <f t="shared" si="183"/>
        <v>1198.8000000000002</v>
      </c>
      <c r="L6279" s="60">
        <v>0</v>
      </c>
      <c r="M6279" s="55"/>
      <c r="N6279" s="60">
        <f t="shared" si="178"/>
        <v>1198.8000000000002</v>
      </c>
      <c r="O6279" s="54"/>
      <c r="P6279" s="62">
        <v>1574487</v>
      </c>
      <c r="Q6279" s="75"/>
      <c r="R6279" t="str">
        <f t="shared" si="185"/>
        <v>Mai/26</v>
      </c>
      <c r="S6279" s="75"/>
      <c r="T6279" s="75"/>
      <c r="U6279" s="75"/>
      <c r="V6279" s="75"/>
      <c r="W6279" s="75"/>
      <c r="X6279" s="75"/>
      <c r="Y6279" s="75"/>
      <c r="Z6279" s="75"/>
      <c r="AA6279" s="75"/>
      <c r="AB6279" s="75"/>
      <c r="AC6279" s="75"/>
      <c r="AD6279" s="75"/>
      <c r="AE6279" s="75"/>
      <c r="AF6279" s="75"/>
      <c r="AG6279" s="75"/>
    </row>
    <row r="6280" spans="1:33" ht="15.75" customHeight="1">
      <c r="A6280" s="75"/>
      <c r="B6280" s="54">
        <v>46147</v>
      </c>
      <c r="C6280" s="55" t="str">
        <f t="shared" si="181"/>
        <v>Maio</v>
      </c>
      <c r="D6280" s="55">
        <f t="shared" si="182"/>
        <v>2026</v>
      </c>
      <c r="E6280" s="55">
        <v>10</v>
      </c>
      <c r="F6280" s="55" t="s">
        <v>843</v>
      </c>
      <c r="G6280" s="55" t="s">
        <v>40</v>
      </c>
      <c r="H6280" s="55" t="s">
        <v>223</v>
      </c>
      <c r="I6280" s="55" t="s">
        <v>42</v>
      </c>
      <c r="J6280" s="60">
        <v>110</v>
      </c>
      <c r="K6280" s="60">
        <f t="shared" si="183"/>
        <v>1100</v>
      </c>
      <c r="L6280" s="60">
        <v>0</v>
      </c>
      <c r="M6280" s="55"/>
      <c r="N6280" s="60">
        <f t="shared" si="178"/>
        <v>1100</v>
      </c>
      <c r="O6280" s="54"/>
      <c r="P6280" s="62">
        <v>1574487</v>
      </c>
      <c r="Q6280" s="75"/>
      <c r="R6280" t="str">
        <f t="shared" si="185"/>
        <v>Mai/26</v>
      </c>
      <c r="S6280" s="75"/>
      <c r="T6280" s="75"/>
      <c r="U6280" s="75"/>
      <c r="V6280" s="75"/>
      <c r="W6280" s="75"/>
      <c r="X6280" s="75"/>
      <c r="Y6280" s="75"/>
      <c r="Z6280" s="75"/>
      <c r="AA6280" s="75"/>
      <c r="AB6280" s="75"/>
      <c r="AC6280" s="75"/>
      <c r="AD6280" s="75"/>
      <c r="AE6280" s="75"/>
      <c r="AF6280" s="75"/>
      <c r="AG6280" s="75"/>
    </row>
    <row r="6281" spans="1:33" ht="15.75" customHeight="1">
      <c r="A6281" s="75"/>
      <c r="B6281" s="54">
        <v>46147</v>
      </c>
      <c r="C6281" s="55" t="str">
        <f t="shared" si="181"/>
        <v>Maio</v>
      </c>
      <c r="D6281" s="55">
        <f t="shared" si="182"/>
        <v>2026</v>
      </c>
      <c r="E6281" s="55">
        <v>5</v>
      </c>
      <c r="F6281" s="55" t="s">
        <v>760</v>
      </c>
      <c r="G6281" s="55" t="s">
        <v>46</v>
      </c>
      <c r="H6281" s="55" t="s">
        <v>223</v>
      </c>
      <c r="I6281" s="55" t="s">
        <v>42</v>
      </c>
      <c r="J6281" s="60">
        <v>21.05</v>
      </c>
      <c r="K6281" s="60">
        <f t="shared" si="183"/>
        <v>105.25</v>
      </c>
      <c r="L6281" s="60">
        <v>0</v>
      </c>
      <c r="M6281" s="55"/>
      <c r="N6281" s="60">
        <f t="shared" si="178"/>
        <v>105.25</v>
      </c>
      <c r="O6281" s="54"/>
      <c r="P6281" s="62">
        <v>1574485</v>
      </c>
      <c r="Q6281" s="75"/>
      <c r="R6281" t="str">
        <f t="shared" si="185"/>
        <v>Mai/26</v>
      </c>
      <c r="S6281" s="75"/>
      <c r="T6281" s="75"/>
      <c r="U6281" s="75"/>
      <c r="V6281" s="75"/>
      <c r="W6281" s="75"/>
      <c r="X6281" s="75"/>
      <c r="Y6281" s="75"/>
      <c r="Z6281" s="75"/>
      <c r="AA6281" s="75"/>
      <c r="AB6281" s="75"/>
      <c r="AC6281" s="75"/>
      <c r="AD6281" s="75"/>
      <c r="AE6281" s="75"/>
      <c r="AF6281" s="75"/>
      <c r="AG6281" s="75"/>
    </row>
    <row r="6282" spans="1:33" ht="15.75" customHeight="1">
      <c r="A6282" s="75"/>
      <c r="B6282" s="54">
        <v>46147</v>
      </c>
      <c r="C6282" s="55" t="str">
        <f t="shared" si="181"/>
        <v>Maio</v>
      </c>
      <c r="D6282" s="55">
        <f t="shared" si="182"/>
        <v>2026</v>
      </c>
      <c r="E6282" s="55">
        <v>2</v>
      </c>
      <c r="F6282" s="55" t="s">
        <v>172</v>
      </c>
      <c r="G6282" s="55" t="s">
        <v>46</v>
      </c>
      <c r="H6282" s="55" t="s">
        <v>223</v>
      </c>
      <c r="I6282" s="55" t="s">
        <v>42</v>
      </c>
      <c r="J6282" s="60">
        <v>21.05</v>
      </c>
      <c r="K6282" s="60">
        <f t="shared" si="183"/>
        <v>42.1</v>
      </c>
      <c r="L6282" s="60">
        <v>0</v>
      </c>
      <c r="M6282" s="55"/>
      <c r="N6282" s="60">
        <f t="shared" si="178"/>
        <v>42.1</v>
      </c>
      <c r="O6282" s="54"/>
      <c r="P6282" s="62">
        <v>1574485</v>
      </c>
      <c r="Q6282" s="75"/>
      <c r="R6282" t="str">
        <f t="shared" si="185"/>
        <v>Mai/26</v>
      </c>
      <c r="S6282" s="75"/>
      <c r="T6282" s="75"/>
      <c r="U6282" s="75"/>
      <c r="V6282" s="75"/>
      <c r="W6282" s="75"/>
      <c r="X6282" s="75"/>
      <c r="Y6282" s="75"/>
      <c r="Z6282" s="75"/>
      <c r="AA6282" s="75"/>
      <c r="AB6282" s="75"/>
      <c r="AC6282" s="75"/>
      <c r="AD6282" s="75"/>
      <c r="AE6282" s="75"/>
      <c r="AF6282" s="75"/>
      <c r="AG6282" s="75"/>
    </row>
    <row r="6283" spans="1:33" ht="15.75" customHeight="1">
      <c r="A6283" s="75"/>
      <c r="B6283" s="54">
        <v>46147</v>
      </c>
      <c r="C6283" s="55" t="str">
        <f t="shared" si="181"/>
        <v>Maio</v>
      </c>
      <c r="D6283" s="55">
        <f t="shared" si="182"/>
        <v>2026</v>
      </c>
      <c r="E6283" s="55">
        <v>1</v>
      </c>
      <c r="F6283" s="55" t="s">
        <v>1048</v>
      </c>
      <c r="G6283" s="55" t="s">
        <v>46</v>
      </c>
      <c r="H6283" s="55" t="s">
        <v>223</v>
      </c>
      <c r="I6283" s="55" t="s">
        <v>42</v>
      </c>
      <c r="J6283" s="60">
        <v>16</v>
      </c>
      <c r="K6283" s="60">
        <f t="shared" si="183"/>
        <v>16</v>
      </c>
      <c r="L6283" s="60">
        <v>0</v>
      </c>
      <c r="M6283" s="55"/>
      <c r="N6283" s="60">
        <f t="shared" si="178"/>
        <v>16</v>
      </c>
      <c r="O6283" s="54"/>
      <c r="P6283" s="62">
        <v>1574485</v>
      </c>
      <c r="Q6283" s="75"/>
      <c r="R6283" t="str">
        <f t="shared" si="185"/>
        <v>Mai/26</v>
      </c>
      <c r="S6283" s="75"/>
      <c r="T6283" s="75"/>
      <c r="U6283" s="75"/>
      <c r="V6283" s="75"/>
      <c r="W6283" s="75"/>
      <c r="X6283" s="75"/>
      <c r="Y6283" s="75"/>
      <c r="Z6283" s="75"/>
      <c r="AA6283" s="75"/>
      <c r="AB6283" s="75"/>
      <c r="AC6283" s="75"/>
      <c r="AD6283" s="75"/>
      <c r="AE6283" s="75"/>
      <c r="AF6283" s="75"/>
      <c r="AG6283" s="75"/>
    </row>
    <row r="6284" spans="1:33" ht="15.75" customHeight="1">
      <c r="A6284" s="75"/>
      <c r="B6284" s="54">
        <v>46147</v>
      </c>
      <c r="C6284" s="55" t="str">
        <f t="shared" si="181"/>
        <v>Maio</v>
      </c>
      <c r="D6284" s="55">
        <f t="shared" si="182"/>
        <v>2026</v>
      </c>
      <c r="E6284" s="55">
        <v>18</v>
      </c>
      <c r="F6284" s="55" t="s">
        <v>578</v>
      </c>
      <c r="G6284" s="55" t="s">
        <v>40</v>
      </c>
      <c r="H6284" s="55" t="s">
        <v>223</v>
      </c>
      <c r="I6284" s="55" t="s">
        <v>42</v>
      </c>
      <c r="J6284" s="60">
        <v>42</v>
      </c>
      <c r="K6284" s="60">
        <f t="shared" si="183"/>
        <v>756</v>
      </c>
      <c r="L6284" s="60">
        <v>0</v>
      </c>
      <c r="M6284" s="55"/>
      <c r="N6284" s="60">
        <f t="shared" si="178"/>
        <v>756</v>
      </c>
      <c r="O6284" s="54"/>
      <c r="P6284" s="62">
        <v>1574486</v>
      </c>
      <c r="Q6284" s="75"/>
      <c r="R6284" t="str">
        <f t="shared" si="185"/>
        <v>Mai/26</v>
      </c>
      <c r="S6284" s="75"/>
      <c r="T6284" s="75"/>
      <c r="U6284" s="75"/>
      <c r="V6284" s="75"/>
      <c r="W6284" s="75"/>
      <c r="X6284" s="75"/>
      <c r="Y6284" s="75"/>
      <c r="Z6284" s="75"/>
      <c r="AA6284" s="75"/>
      <c r="AB6284" s="75"/>
      <c r="AC6284" s="75"/>
      <c r="AD6284" s="75"/>
      <c r="AE6284" s="75"/>
      <c r="AF6284" s="75"/>
      <c r="AG6284" s="75"/>
    </row>
    <row r="6285" spans="1:33" ht="15.75" customHeight="1">
      <c r="A6285" s="75"/>
      <c r="B6285" s="54">
        <v>46147</v>
      </c>
      <c r="C6285" s="55" t="str">
        <f t="shared" si="181"/>
        <v>Maio</v>
      </c>
      <c r="D6285" s="55">
        <f t="shared" si="182"/>
        <v>2026</v>
      </c>
      <c r="E6285" s="55">
        <v>1</v>
      </c>
      <c r="F6285" s="55" t="s">
        <v>86</v>
      </c>
      <c r="G6285" s="55" t="s">
        <v>40</v>
      </c>
      <c r="H6285" s="55" t="s">
        <v>667</v>
      </c>
      <c r="I6285" s="55" t="s">
        <v>42</v>
      </c>
      <c r="J6285" s="60">
        <v>49</v>
      </c>
      <c r="K6285" s="60">
        <f t="shared" si="183"/>
        <v>49</v>
      </c>
      <c r="L6285" s="60">
        <v>0</v>
      </c>
      <c r="M6285" s="55"/>
      <c r="N6285" s="60">
        <f t="shared" si="178"/>
        <v>49</v>
      </c>
      <c r="O6285" s="54"/>
      <c r="P6285" s="62">
        <v>626381</v>
      </c>
      <c r="Q6285" s="75"/>
      <c r="R6285" t="str">
        <f t="shared" si="185"/>
        <v>Mai/26</v>
      </c>
      <c r="S6285" s="75"/>
      <c r="T6285" s="75"/>
      <c r="U6285" s="75"/>
      <c r="V6285" s="75"/>
      <c r="W6285" s="75"/>
      <c r="X6285" s="75"/>
      <c r="Y6285" s="75"/>
      <c r="Z6285" s="75"/>
      <c r="AA6285" s="75"/>
      <c r="AB6285" s="75"/>
      <c r="AC6285" s="75"/>
      <c r="AD6285" s="75"/>
      <c r="AE6285" s="75"/>
      <c r="AF6285" s="75"/>
      <c r="AG6285" s="75"/>
    </row>
    <row r="6286" spans="1:33" ht="15.75" customHeight="1">
      <c r="A6286" s="75"/>
      <c r="B6286" s="54">
        <v>46147</v>
      </c>
      <c r="C6286" s="55" t="str">
        <f t="shared" si="181"/>
        <v>Maio</v>
      </c>
      <c r="D6286" s="55">
        <f t="shared" si="182"/>
        <v>2026</v>
      </c>
      <c r="E6286" s="55">
        <v>3</v>
      </c>
      <c r="F6286" s="55" t="s">
        <v>87</v>
      </c>
      <c r="G6286" s="55" t="s">
        <v>40</v>
      </c>
      <c r="H6286" s="55" t="s">
        <v>667</v>
      </c>
      <c r="I6286" s="55" t="s">
        <v>42</v>
      </c>
      <c r="J6286" s="60">
        <v>49</v>
      </c>
      <c r="K6286" s="60">
        <f t="shared" si="183"/>
        <v>147</v>
      </c>
      <c r="L6286" s="60">
        <v>0</v>
      </c>
      <c r="M6286" s="55"/>
      <c r="N6286" s="60">
        <f t="shared" si="178"/>
        <v>147</v>
      </c>
      <c r="O6286" s="54"/>
      <c r="P6286" s="62">
        <v>626381</v>
      </c>
      <c r="Q6286" s="75"/>
      <c r="R6286" t="str">
        <f t="shared" si="185"/>
        <v>Mai/26</v>
      </c>
      <c r="S6286" s="75"/>
      <c r="T6286" s="75"/>
      <c r="U6286" s="75"/>
      <c r="V6286" s="75"/>
      <c r="W6286" s="75"/>
      <c r="X6286" s="75"/>
      <c r="Y6286" s="75"/>
      <c r="Z6286" s="75"/>
      <c r="AA6286" s="75"/>
      <c r="AB6286" s="75"/>
      <c r="AC6286" s="75"/>
      <c r="AD6286" s="75"/>
      <c r="AE6286" s="75"/>
      <c r="AF6286" s="75"/>
      <c r="AG6286" s="75"/>
    </row>
    <row r="6287" spans="1:33" ht="15.75" customHeight="1">
      <c r="A6287" s="75"/>
      <c r="B6287" s="54">
        <v>46147</v>
      </c>
      <c r="C6287" s="55" t="str">
        <f t="shared" si="181"/>
        <v>Maio</v>
      </c>
      <c r="D6287" s="55">
        <f t="shared" si="182"/>
        <v>2026</v>
      </c>
      <c r="E6287" s="55">
        <v>72</v>
      </c>
      <c r="F6287" s="55" t="s">
        <v>659</v>
      </c>
      <c r="G6287" s="55" t="s">
        <v>40</v>
      </c>
      <c r="H6287" s="55" t="s">
        <v>667</v>
      </c>
      <c r="I6287" s="55" t="s">
        <v>42</v>
      </c>
      <c r="J6287" s="60">
        <v>8.25</v>
      </c>
      <c r="K6287" s="60">
        <f t="shared" si="183"/>
        <v>594</v>
      </c>
      <c r="L6287" s="60">
        <v>0</v>
      </c>
      <c r="M6287" s="55"/>
      <c r="N6287" s="60">
        <f t="shared" si="178"/>
        <v>594</v>
      </c>
      <c r="O6287" s="54"/>
      <c r="P6287" s="62">
        <v>626381</v>
      </c>
      <c r="Q6287" s="75"/>
      <c r="R6287" t="str">
        <f t="shared" si="185"/>
        <v>Mai/26</v>
      </c>
      <c r="S6287" s="75"/>
      <c r="T6287" s="75"/>
      <c r="U6287" s="75"/>
      <c r="V6287" s="75"/>
      <c r="W6287" s="75"/>
      <c r="X6287" s="75"/>
      <c r="Y6287" s="75"/>
      <c r="Z6287" s="75"/>
      <c r="AA6287" s="75"/>
      <c r="AB6287" s="75"/>
      <c r="AC6287" s="75"/>
      <c r="AD6287" s="75"/>
      <c r="AE6287" s="75"/>
      <c r="AF6287" s="75"/>
      <c r="AG6287" s="75"/>
    </row>
    <row r="6288" spans="1:33" ht="15.75" customHeight="1">
      <c r="A6288" s="75"/>
      <c r="B6288" s="54">
        <v>46147</v>
      </c>
      <c r="C6288" s="55" t="str">
        <f t="shared" si="181"/>
        <v>Maio</v>
      </c>
      <c r="D6288" s="55">
        <f t="shared" si="182"/>
        <v>2026</v>
      </c>
      <c r="E6288" s="55">
        <v>1</v>
      </c>
      <c r="F6288" s="55" t="s">
        <v>378</v>
      </c>
      <c r="G6288" s="55" t="s">
        <v>46</v>
      </c>
      <c r="H6288" s="55" t="s">
        <v>379</v>
      </c>
      <c r="I6288" s="55" t="s">
        <v>42</v>
      </c>
      <c r="J6288" s="60">
        <v>491</v>
      </c>
      <c r="K6288" s="60">
        <f t="shared" si="183"/>
        <v>491</v>
      </c>
      <c r="L6288" s="60">
        <v>0</v>
      </c>
      <c r="M6288" s="55"/>
      <c r="N6288" s="60">
        <f t="shared" si="178"/>
        <v>491</v>
      </c>
      <c r="O6288" s="54"/>
      <c r="P6288" s="62">
        <v>0</v>
      </c>
      <c r="Q6288" s="75"/>
      <c r="R6288" t="str">
        <f t="shared" si="185"/>
        <v>Mai/26</v>
      </c>
      <c r="S6288" s="75"/>
      <c r="T6288" s="75"/>
      <c r="U6288" s="75"/>
      <c r="V6288" s="75"/>
      <c r="W6288" s="75"/>
      <c r="X6288" s="75"/>
      <c r="Y6288" s="75"/>
      <c r="Z6288" s="75"/>
      <c r="AA6288" s="75"/>
      <c r="AB6288" s="75"/>
      <c r="AC6288" s="75"/>
      <c r="AD6288" s="75"/>
      <c r="AE6288" s="75"/>
      <c r="AF6288" s="75"/>
      <c r="AG6288" s="75"/>
    </row>
    <row r="6289" spans="1:33" ht="15.75" customHeight="1">
      <c r="A6289" s="75"/>
      <c r="B6289" s="54">
        <v>46147</v>
      </c>
      <c r="C6289" s="55" t="str">
        <f t="shared" si="181"/>
        <v>Maio</v>
      </c>
      <c r="D6289" s="55">
        <f t="shared" si="182"/>
        <v>2026</v>
      </c>
      <c r="E6289" s="55">
        <v>1</v>
      </c>
      <c r="F6289" s="55" t="s">
        <v>52</v>
      </c>
      <c r="G6289" s="55" t="s">
        <v>53</v>
      </c>
      <c r="H6289" s="55" t="s">
        <v>1481</v>
      </c>
      <c r="I6289" s="55" t="s">
        <v>42</v>
      </c>
      <c r="J6289" s="60">
        <v>148.66</v>
      </c>
      <c r="K6289" s="60">
        <f t="shared" si="183"/>
        <v>148.66</v>
      </c>
      <c r="L6289" s="60">
        <v>0</v>
      </c>
      <c r="M6289" s="55"/>
      <c r="N6289" s="60">
        <f t="shared" si="178"/>
        <v>148.66</v>
      </c>
      <c r="O6289" s="54"/>
      <c r="P6289" s="62">
        <v>0</v>
      </c>
      <c r="Q6289" s="75"/>
      <c r="R6289" t="str">
        <f t="shared" si="185"/>
        <v>Mai/26</v>
      </c>
      <c r="S6289" s="75"/>
      <c r="T6289" s="75"/>
      <c r="U6289" s="75"/>
      <c r="V6289" s="75"/>
      <c r="W6289" s="75"/>
      <c r="X6289" s="75"/>
      <c r="Y6289" s="75"/>
      <c r="Z6289" s="75"/>
      <c r="AA6289" s="75"/>
      <c r="AB6289" s="75"/>
      <c r="AC6289" s="75"/>
      <c r="AD6289" s="75"/>
      <c r="AE6289" s="75"/>
      <c r="AF6289" s="75"/>
      <c r="AG6289" s="75"/>
    </row>
    <row r="6290" spans="1:33" ht="15.75" customHeight="1">
      <c r="A6290" s="75"/>
      <c r="B6290" s="54">
        <v>46148</v>
      </c>
      <c r="C6290" s="55" t="str">
        <f t="shared" si="181"/>
        <v>Maio</v>
      </c>
      <c r="D6290" s="55">
        <f t="shared" si="182"/>
        <v>2026</v>
      </c>
      <c r="E6290" s="55">
        <v>5</v>
      </c>
      <c r="F6290" s="55" t="s">
        <v>64</v>
      </c>
      <c r="G6290" s="55" t="s">
        <v>46</v>
      </c>
      <c r="H6290" s="55" t="s">
        <v>65</v>
      </c>
      <c r="I6290" s="55" t="s">
        <v>42</v>
      </c>
      <c r="J6290" s="60">
        <v>33</v>
      </c>
      <c r="K6290" s="60">
        <f t="shared" si="183"/>
        <v>165</v>
      </c>
      <c r="L6290" s="60">
        <v>0</v>
      </c>
      <c r="M6290" s="55"/>
      <c r="N6290" s="60">
        <f t="shared" si="178"/>
        <v>165</v>
      </c>
      <c r="O6290" s="54"/>
      <c r="P6290" s="62">
        <v>31857</v>
      </c>
      <c r="Q6290" s="75"/>
      <c r="R6290" t="str">
        <f t="shared" si="185"/>
        <v>Mai/26</v>
      </c>
      <c r="S6290" s="75"/>
      <c r="T6290" s="75"/>
      <c r="U6290" s="75"/>
      <c r="V6290" s="75"/>
      <c r="W6290" s="75"/>
      <c r="X6290" s="75"/>
      <c r="Y6290" s="75"/>
      <c r="Z6290" s="75"/>
      <c r="AA6290" s="75"/>
      <c r="AB6290" s="75"/>
      <c r="AC6290" s="75"/>
      <c r="AD6290" s="75"/>
      <c r="AE6290" s="75"/>
      <c r="AF6290" s="75"/>
      <c r="AG6290" s="75"/>
    </row>
    <row r="6291" spans="1:33" ht="15.75" customHeight="1">
      <c r="A6291" s="75"/>
      <c r="B6291" s="54">
        <v>46148</v>
      </c>
      <c r="C6291" s="55" t="str">
        <f t="shared" si="181"/>
        <v>Maio</v>
      </c>
      <c r="D6291" s="55">
        <f t="shared" si="182"/>
        <v>2026</v>
      </c>
      <c r="E6291" s="55">
        <v>2</v>
      </c>
      <c r="F6291" s="55" t="s">
        <v>1452</v>
      </c>
      <c r="G6291" s="55" t="s">
        <v>77</v>
      </c>
      <c r="H6291" s="55" t="s">
        <v>1419</v>
      </c>
      <c r="I6291" s="55" t="s">
        <v>42</v>
      </c>
      <c r="J6291" s="60">
        <v>148</v>
      </c>
      <c r="K6291" s="60">
        <f t="shared" si="183"/>
        <v>296</v>
      </c>
      <c r="L6291" s="60">
        <v>0</v>
      </c>
      <c r="M6291" s="55"/>
      <c r="N6291" s="60">
        <f t="shared" si="178"/>
        <v>296</v>
      </c>
      <c r="O6291" s="54"/>
      <c r="P6291" s="62">
        <v>615427</v>
      </c>
      <c r="Q6291" s="75"/>
      <c r="R6291" t="str">
        <f t="shared" si="185"/>
        <v>Mai/26</v>
      </c>
      <c r="S6291" s="75"/>
      <c r="T6291" s="75"/>
      <c r="U6291" s="75"/>
      <c r="V6291" s="75"/>
      <c r="W6291" s="75"/>
      <c r="X6291" s="75"/>
      <c r="Y6291" s="75"/>
      <c r="Z6291" s="75"/>
      <c r="AA6291" s="75"/>
      <c r="AB6291" s="75"/>
      <c r="AC6291" s="75"/>
      <c r="AD6291" s="75"/>
      <c r="AE6291" s="75"/>
      <c r="AF6291" s="75"/>
      <c r="AG6291" s="75"/>
    </row>
    <row r="6292" spans="1:33" ht="15.75" customHeight="1">
      <c r="A6292" s="75"/>
      <c r="B6292" s="54">
        <v>46148</v>
      </c>
      <c r="C6292" s="55" t="str">
        <f t="shared" si="181"/>
        <v>Maio</v>
      </c>
      <c r="D6292" s="55">
        <f t="shared" si="182"/>
        <v>2026</v>
      </c>
      <c r="E6292" s="55">
        <v>6.72</v>
      </c>
      <c r="F6292" s="55" t="s">
        <v>488</v>
      </c>
      <c r="G6292" s="55" t="s">
        <v>46</v>
      </c>
      <c r="H6292" s="55" t="s">
        <v>823</v>
      </c>
      <c r="I6292" s="55" t="s">
        <v>42</v>
      </c>
      <c r="J6292" s="60">
        <v>36</v>
      </c>
      <c r="K6292" s="60">
        <f t="shared" si="183"/>
        <v>241.92</v>
      </c>
      <c r="L6292" s="60">
        <v>0</v>
      </c>
      <c r="M6292" s="55"/>
      <c r="N6292" s="60">
        <f t="shared" si="178"/>
        <v>241.92</v>
      </c>
      <c r="O6292" s="54"/>
      <c r="P6292" s="62">
        <v>2934121</v>
      </c>
      <c r="Q6292" s="75"/>
      <c r="R6292" t="str">
        <f t="shared" si="185"/>
        <v>Mai/26</v>
      </c>
      <c r="S6292" s="75"/>
      <c r="T6292" s="75"/>
      <c r="U6292" s="75"/>
      <c r="V6292" s="75"/>
      <c r="W6292" s="75"/>
      <c r="X6292" s="75"/>
      <c r="Y6292" s="75"/>
      <c r="Z6292" s="75"/>
      <c r="AA6292" s="75"/>
      <c r="AB6292" s="75"/>
      <c r="AC6292" s="75"/>
      <c r="AD6292" s="75"/>
      <c r="AE6292" s="75"/>
      <c r="AF6292" s="75"/>
      <c r="AG6292" s="75"/>
    </row>
    <row r="6293" spans="1:33" ht="15.75" customHeight="1">
      <c r="A6293" s="75"/>
      <c r="B6293" s="54">
        <v>46148</v>
      </c>
      <c r="C6293" s="55" t="str">
        <f t="shared" si="181"/>
        <v>Maio</v>
      </c>
      <c r="D6293" s="55">
        <f t="shared" si="182"/>
        <v>2026</v>
      </c>
      <c r="E6293" s="55">
        <v>1</v>
      </c>
      <c r="F6293" s="55" t="s">
        <v>1502</v>
      </c>
      <c r="G6293" s="55" t="s">
        <v>61</v>
      </c>
      <c r="H6293" s="55" t="s">
        <v>342</v>
      </c>
      <c r="I6293" s="55" t="s">
        <v>42</v>
      </c>
      <c r="J6293" s="60">
        <v>70</v>
      </c>
      <c r="K6293" s="60">
        <f t="shared" si="183"/>
        <v>70</v>
      </c>
      <c r="L6293" s="60">
        <v>0</v>
      </c>
      <c r="M6293" s="55"/>
      <c r="N6293" s="60">
        <f t="shared" si="178"/>
        <v>70</v>
      </c>
      <c r="O6293" s="54"/>
      <c r="P6293" s="62">
        <v>0</v>
      </c>
      <c r="Q6293" s="75"/>
      <c r="R6293" t="str">
        <f t="shared" si="185"/>
        <v>Mai/26</v>
      </c>
      <c r="S6293" s="75"/>
      <c r="T6293" s="75"/>
      <c r="U6293" s="75"/>
      <c r="V6293" s="75"/>
      <c r="W6293" s="75"/>
      <c r="X6293" s="75"/>
      <c r="Y6293" s="75"/>
      <c r="Z6293" s="75"/>
      <c r="AA6293" s="75"/>
      <c r="AB6293" s="75"/>
      <c r="AC6293" s="75"/>
      <c r="AD6293" s="75"/>
      <c r="AE6293" s="75"/>
      <c r="AF6293" s="75"/>
      <c r="AG6293" s="75"/>
    </row>
    <row r="6294" spans="1:33" ht="15.75" customHeight="1">
      <c r="A6294" s="75"/>
      <c r="B6294" s="54">
        <v>46148</v>
      </c>
      <c r="C6294" s="55" t="str">
        <f t="shared" si="181"/>
        <v>Maio</v>
      </c>
      <c r="D6294" s="55">
        <f t="shared" si="182"/>
        <v>2026</v>
      </c>
      <c r="E6294" s="55">
        <v>1</v>
      </c>
      <c r="F6294" s="55" t="s">
        <v>751</v>
      </c>
      <c r="G6294" s="55" t="s">
        <v>53</v>
      </c>
      <c r="H6294" s="55" t="s">
        <v>1503</v>
      </c>
      <c r="I6294" s="55" t="s">
        <v>42</v>
      </c>
      <c r="J6294" s="60">
        <v>75</v>
      </c>
      <c r="K6294" s="60">
        <f t="shared" si="183"/>
        <v>75</v>
      </c>
      <c r="L6294" s="60">
        <v>0</v>
      </c>
      <c r="M6294" s="55"/>
      <c r="N6294" s="60">
        <f t="shared" si="178"/>
        <v>75</v>
      </c>
      <c r="O6294" s="54"/>
      <c r="P6294" s="62">
        <v>0</v>
      </c>
      <c r="Q6294" s="75"/>
      <c r="R6294" t="str">
        <f t="shared" si="185"/>
        <v>Mai/26</v>
      </c>
      <c r="S6294" s="75"/>
      <c r="T6294" s="75"/>
      <c r="U6294" s="75"/>
      <c r="V6294" s="75"/>
      <c r="W6294" s="75"/>
      <c r="X6294" s="75"/>
      <c r="Y6294" s="75"/>
      <c r="Z6294" s="75"/>
      <c r="AA6294" s="75"/>
      <c r="AB6294" s="75"/>
      <c r="AC6294" s="75"/>
      <c r="AD6294" s="75"/>
      <c r="AE6294" s="75"/>
      <c r="AF6294" s="75"/>
      <c r="AG6294" s="75"/>
    </row>
    <row r="6295" spans="1:33" ht="15.75" customHeight="1">
      <c r="A6295" s="75"/>
      <c r="B6295" s="54">
        <v>46148</v>
      </c>
      <c r="C6295" s="55" t="str">
        <f t="shared" si="181"/>
        <v>Maio</v>
      </c>
      <c r="D6295" s="55">
        <f t="shared" si="182"/>
        <v>2026</v>
      </c>
      <c r="E6295" s="55">
        <v>3</v>
      </c>
      <c r="F6295" s="55" t="s">
        <v>587</v>
      </c>
      <c r="G6295" s="55" t="s">
        <v>40</v>
      </c>
      <c r="H6295" s="55" t="s">
        <v>293</v>
      </c>
      <c r="I6295" s="55" t="s">
        <v>42</v>
      </c>
      <c r="J6295" s="60">
        <v>72.900000000000006</v>
      </c>
      <c r="K6295" s="60">
        <f t="shared" si="183"/>
        <v>218.70000000000002</v>
      </c>
      <c r="L6295" s="60">
        <v>0</v>
      </c>
      <c r="M6295" s="55"/>
      <c r="N6295" s="60">
        <f t="shared" si="178"/>
        <v>218.70000000000002</v>
      </c>
      <c r="O6295" s="54"/>
      <c r="P6295" s="62">
        <v>1797</v>
      </c>
      <c r="Q6295" s="75"/>
      <c r="R6295" t="str">
        <f t="shared" si="185"/>
        <v>Mai/26</v>
      </c>
      <c r="S6295" s="75"/>
      <c r="T6295" s="75"/>
      <c r="U6295" s="75"/>
      <c r="V6295" s="75"/>
      <c r="W6295" s="75"/>
      <c r="X6295" s="75"/>
      <c r="Y6295" s="75"/>
      <c r="Z6295" s="75"/>
      <c r="AA6295" s="75"/>
      <c r="AB6295" s="75"/>
      <c r="AC6295" s="75"/>
      <c r="AD6295" s="75"/>
      <c r="AE6295" s="75"/>
      <c r="AF6295" s="75"/>
      <c r="AG6295" s="75"/>
    </row>
    <row r="6296" spans="1:33" ht="15.75" customHeight="1">
      <c r="A6296" s="75"/>
      <c r="B6296" s="54">
        <v>46148</v>
      </c>
      <c r="C6296" s="55" t="str">
        <f t="shared" si="181"/>
        <v>Maio</v>
      </c>
      <c r="D6296" s="55">
        <f t="shared" si="182"/>
        <v>2026</v>
      </c>
      <c r="E6296" s="55">
        <v>1</v>
      </c>
      <c r="F6296" s="55" t="s">
        <v>679</v>
      </c>
      <c r="G6296" s="55" t="s">
        <v>96</v>
      </c>
      <c r="H6296" s="55" t="s">
        <v>293</v>
      </c>
      <c r="I6296" s="55" t="s">
        <v>42</v>
      </c>
      <c r="J6296" s="60">
        <v>55.9</v>
      </c>
      <c r="K6296" s="60">
        <f t="shared" si="183"/>
        <v>55.9</v>
      </c>
      <c r="L6296" s="60">
        <v>0</v>
      </c>
      <c r="M6296" s="55"/>
      <c r="N6296" s="60">
        <f t="shared" si="178"/>
        <v>55.9</v>
      </c>
      <c r="O6296" s="54"/>
      <c r="P6296" s="62">
        <v>1797</v>
      </c>
      <c r="Q6296" s="75"/>
      <c r="R6296" t="str">
        <f t="shared" si="185"/>
        <v>Mai/26</v>
      </c>
      <c r="S6296" s="75"/>
      <c r="T6296" s="75"/>
      <c r="U6296" s="75"/>
      <c r="V6296" s="75"/>
      <c r="W6296" s="75"/>
      <c r="X6296" s="75"/>
      <c r="Y6296" s="75"/>
      <c r="Z6296" s="75"/>
      <c r="AA6296" s="75"/>
      <c r="AB6296" s="75"/>
      <c r="AC6296" s="75"/>
      <c r="AD6296" s="75"/>
      <c r="AE6296" s="75"/>
      <c r="AF6296" s="75"/>
      <c r="AG6296" s="75"/>
    </row>
    <row r="6297" spans="1:33" ht="15.75" customHeight="1">
      <c r="A6297" s="75"/>
      <c r="B6297" s="54">
        <v>46148</v>
      </c>
      <c r="C6297" s="55" t="str">
        <f t="shared" si="181"/>
        <v>Maio</v>
      </c>
      <c r="D6297" s="55">
        <f t="shared" si="182"/>
        <v>2026</v>
      </c>
      <c r="E6297" s="55">
        <v>1</v>
      </c>
      <c r="F6297" s="55" t="s">
        <v>680</v>
      </c>
      <c r="G6297" s="55" t="s">
        <v>96</v>
      </c>
      <c r="H6297" s="55" t="s">
        <v>293</v>
      </c>
      <c r="I6297" s="55" t="s">
        <v>42</v>
      </c>
      <c r="J6297" s="60">
        <v>55.9</v>
      </c>
      <c r="K6297" s="60">
        <f t="shared" si="183"/>
        <v>55.9</v>
      </c>
      <c r="L6297" s="60">
        <v>0</v>
      </c>
      <c r="M6297" s="55"/>
      <c r="N6297" s="60">
        <f t="shared" si="178"/>
        <v>55.9</v>
      </c>
      <c r="O6297" s="54"/>
      <c r="P6297" s="62">
        <v>1797</v>
      </c>
      <c r="Q6297" s="75"/>
      <c r="R6297" t="str">
        <f t="shared" si="185"/>
        <v>Mai/26</v>
      </c>
      <c r="S6297" s="75"/>
      <c r="T6297" s="75"/>
      <c r="U6297" s="75"/>
      <c r="V6297" s="75"/>
      <c r="W6297" s="75"/>
      <c r="X6297" s="75"/>
      <c r="Y6297" s="75"/>
      <c r="Z6297" s="75"/>
      <c r="AA6297" s="75"/>
      <c r="AB6297" s="75"/>
      <c r="AC6297" s="75"/>
      <c r="AD6297" s="75"/>
      <c r="AE6297" s="75"/>
      <c r="AF6297" s="75"/>
      <c r="AG6297" s="75"/>
    </row>
    <row r="6298" spans="1:33" ht="15.75" customHeight="1">
      <c r="A6298" s="75"/>
      <c r="B6298" s="54">
        <v>46149</v>
      </c>
      <c r="C6298" s="55" t="str">
        <f t="shared" si="181"/>
        <v>Maio</v>
      </c>
      <c r="D6298" s="55">
        <f t="shared" si="182"/>
        <v>2026</v>
      </c>
      <c r="E6298" s="55">
        <v>5</v>
      </c>
      <c r="F6298" s="55" t="s">
        <v>64</v>
      </c>
      <c r="G6298" s="55" t="s">
        <v>46</v>
      </c>
      <c r="H6298" s="55" t="s">
        <v>65</v>
      </c>
      <c r="I6298" s="55" t="s">
        <v>42</v>
      </c>
      <c r="J6298" s="60">
        <v>33</v>
      </c>
      <c r="K6298" s="60">
        <f t="shared" si="183"/>
        <v>165</v>
      </c>
      <c r="L6298" s="60">
        <v>0</v>
      </c>
      <c r="M6298" s="55"/>
      <c r="N6298" s="60">
        <f t="shared" si="178"/>
        <v>165</v>
      </c>
      <c r="O6298" s="54"/>
      <c r="P6298" s="62">
        <v>31868</v>
      </c>
      <c r="Q6298" s="75"/>
      <c r="R6298" t="str">
        <f t="shared" si="185"/>
        <v>Mai/26</v>
      </c>
      <c r="S6298" s="75"/>
      <c r="T6298" s="75"/>
      <c r="U6298" s="75"/>
      <c r="V6298" s="75"/>
      <c r="W6298" s="75"/>
      <c r="X6298" s="75"/>
      <c r="Y6298" s="75"/>
      <c r="Z6298" s="75"/>
      <c r="AA6298" s="75"/>
      <c r="AB6298" s="75"/>
      <c r="AC6298" s="75"/>
      <c r="AD6298" s="75"/>
      <c r="AE6298" s="75"/>
      <c r="AF6298" s="75"/>
      <c r="AG6298" s="75"/>
    </row>
    <row r="6299" spans="1:33" ht="15.75" customHeight="1">
      <c r="A6299" s="75"/>
      <c r="B6299" s="54">
        <v>46149</v>
      </c>
      <c r="C6299" s="55" t="str">
        <f t="shared" si="181"/>
        <v>Maio</v>
      </c>
      <c r="D6299" s="55">
        <f t="shared" si="182"/>
        <v>2026</v>
      </c>
      <c r="E6299" s="55">
        <v>3</v>
      </c>
      <c r="F6299" s="55" t="s">
        <v>66</v>
      </c>
      <c r="G6299" s="55" t="s">
        <v>46</v>
      </c>
      <c r="H6299" s="55" t="s">
        <v>65</v>
      </c>
      <c r="I6299" s="55" t="s">
        <v>42</v>
      </c>
      <c r="J6299" s="60">
        <v>28</v>
      </c>
      <c r="K6299" s="60">
        <f t="shared" si="183"/>
        <v>84</v>
      </c>
      <c r="L6299" s="60">
        <v>0</v>
      </c>
      <c r="M6299" s="55"/>
      <c r="N6299" s="60">
        <f t="shared" si="178"/>
        <v>84</v>
      </c>
      <c r="O6299" s="54"/>
      <c r="P6299" s="62">
        <v>31868</v>
      </c>
      <c r="Q6299" s="75"/>
      <c r="R6299" t="str">
        <f t="shared" si="185"/>
        <v>Mai/26</v>
      </c>
      <c r="S6299" s="75"/>
      <c r="T6299" s="75"/>
      <c r="U6299" s="75"/>
      <c r="V6299" s="75"/>
      <c r="W6299" s="75"/>
      <c r="X6299" s="75"/>
      <c r="Y6299" s="75"/>
      <c r="Z6299" s="75"/>
      <c r="AA6299" s="75"/>
      <c r="AB6299" s="75"/>
      <c r="AC6299" s="75"/>
      <c r="AD6299" s="75"/>
      <c r="AE6299" s="75"/>
      <c r="AF6299" s="75"/>
      <c r="AG6299" s="75"/>
    </row>
    <row r="6300" spans="1:33" ht="15.75" customHeight="1">
      <c r="A6300" s="75"/>
      <c r="B6300" s="54">
        <v>46149</v>
      </c>
      <c r="C6300" s="55" t="str">
        <f t="shared" si="181"/>
        <v>Maio</v>
      </c>
      <c r="D6300" s="55">
        <f t="shared" si="182"/>
        <v>2026</v>
      </c>
      <c r="E6300" s="55">
        <v>2</v>
      </c>
      <c r="F6300" s="55" t="s">
        <v>1201</v>
      </c>
      <c r="G6300" s="55" t="s">
        <v>46</v>
      </c>
      <c r="H6300" s="55" t="s">
        <v>65</v>
      </c>
      <c r="I6300" s="55" t="s">
        <v>42</v>
      </c>
      <c r="J6300" s="60">
        <v>30</v>
      </c>
      <c r="K6300" s="60">
        <f t="shared" si="183"/>
        <v>60</v>
      </c>
      <c r="L6300" s="60">
        <v>0</v>
      </c>
      <c r="M6300" s="55"/>
      <c r="N6300" s="60">
        <f t="shared" si="178"/>
        <v>60</v>
      </c>
      <c r="O6300" s="54"/>
      <c r="P6300" s="62">
        <v>31868</v>
      </c>
      <c r="Q6300" s="75"/>
      <c r="R6300" t="str">
        <f t="shared" si="185"/>
        <v>Mai/26</v>
      </c>
      <c r="S6300" s="75"/>
      <c r="T6300" s="75"/>
      <c r="U6300" s="75"/>
      <c r="V6300" s="75"/>
      <c r="W6300" s="75"/>
      <c r="X6300" s="75"/>
      <c r="Y6300" s="75"/>
      <c r="Z6300" s="75"/>
      <c r="AA6300" s="75"/>
      <c r="AB6300" s="75"/>
      <c r="AC6300" s="75"/>
      <c r="AD6300" s="75"/>
      <c r="AE6300" s="75"/>
      <c r="AF6300" s="75"/>
      <c r="AG6300" s="75"/>
    </row>
    <row r="6301" spans="1:33" ht="15.75" customHeight="1">
      <c r="A6301" s="75"/>
      <c r="B6301" s="54">
        <v>46149</v>
      </c>
      <c r="C6301" s="55" t="str">
        <f t="shared" si="181"/>
        <v>Maio</v>
      </c>
      <c r="D6301" s="55">
        <f t="shared" si="182"/>
        <v>2026</v>
      </c>
      <c r="E6301" s="55">
        <v>2</v>
      </c>
      <c r="F6301" s="55" t="s">
        <v>1036</v>
      </c>
      <c r="G6301" s="55" t="s">
        <v>46</v>
      </c>
      <c r="H6301" s="55" t="s">
        <v>65</v>
      </c>
      <c r="I6301" s="55" t="s">
        <v>42</v>
      </c>
      <c r="J6301" s="60">
        <v>30</v>
      </c>
      <c r="K6301" s="60">
        <f t="shared" si="183"/>
        <v>60</v>
      </c>
      <c r="L6301" s="60">
        <v>0</v>
      </c>
      <c r="M6301" s="55"/>
      <c r="N6301" s="60">
        <f t="shared" si="178"/>
        <v>60</v>
      </c>
      <c r="O6301" s="54"/>
      <c r="P6301" s="62">
        <v>31868</v>
      </c>
      <c r="Q6301" s="75"/>
      <c r="R6301" t="str">
        <f t="shared" si="185"/>
        <v>Mai/26</v>
      </c>
      <c r="S6301" s="75"/>
      <c r="T6301" s="75"/>
      <c r="U6301" s="75"/>
      <c r="V6301" s="75"/>
      <c r="W6301" s="75"/>
      <c r="X6301" s="75"/>
      <c r="Y6301" s="75"/>
      <c r="Z6301" s="75"/>
      <c r="AA6301" s="75"/>
      <c r="AB6301" s="75"/>
      <c r="AC6301" s="75"/>
      <c r="AD6301" s="75"/>
      <c r="AE6301" s="75"/>
      <c r="AF6301" s="75"/>
      <c r="AG6301" s="75"/>
    </row>
    <row r="6302" spans="1:33" ht="15.75" customHeight="1">
      <c r="A6302" s="75"/>
      <c r="B6302" s="54">
        <v>46150</v>
      </c>
      <c r="C6302" s="55" t="str">
        <f t="shared" si="181"/>
        <v>Maio</v>
      </c>
      <c r="D6302" s="55">
        <f t="shared" si="182"/>
        <v>2026</v>
      </c>
      <c r="E6302" s="55">
        <v>10</v>
      </c>
      <c r="F6302" s="55" t="s">
        <v>81</v>
      </c>
      <c r="G6302" s="55" t="s">
        <v>77</v>
      </c>
      <c r="H6302" s="55" t="s">
        <v>78</v>
      </c>
      <c r="I6302" s="55" t="s">
        <v>42</v>
      </c>
      <c r="J6302" s="60">
        <v>525</v>
      </c>
      <c r="K6302" s="60">
        <f t="shared" si="183"/>
        <v>5250</v>
      </c>
      <c r="L6302" s="60">
        <v>0</v>
      </c>
      <c r="M6302" s="55"/>
      <c r="N6302" s="60">
        <f t="shared" si="178"/>
        <v>5250</v>
      </c>
      <c r="O6302" s="54"/>
      <c r="P6302" s="62">
        <v>0</v>
      </c>
      <c r="Q6302" s="75"/>
      <c r="R6302" t="str">
        <f t="shared" si="185"/>
        <v>Mai/26</v>
      </c>
      <c r="S6302" s="75"/>
      <c r="T6302" s="75"/>
      <c r="U6302" s="75"/>
      <c r="V6302" s="75"/>
      <c r="W6302" s="75"/>
      <c r="X6302" s="75"/>
      <c r="Y6302" s="75"/>
      <c r="Z6302" s="75"/>
      <c r="AA6302" s="75"/>
      <c r="AB6302" s="75"/>
      <c r="AC6302" s="75"/>
      <c r="AD6302" s="75"/>
      <c r="AE6302" s="75"/>
      <c r="AF6302" s="75"/>
      <c r="AG6302" s="75"/>
    </row>
    <row r="6303" spans="1:33" ht="15.75" customHeight="1">
      <c r="A6303" s="75"/>
      <c r="B6303" s="54">
        <v>46150</v>
      </c>
      <c r="C6303" s="55" t="str">
        <f t="shared" si="181"/>
        <v>Maio</v>
      </c>
      <c r="D6303" s="55">
        <f t="shared" si="182"/>
        <v>2026</v>
      </c>
      <c r="E6303" s="55">
        <v>1</v>
      </c>
      <c r="F6303" s="55" t="s">
        <v>75</v>
      </c>
      <c r="G6303" s="55" t="s">
        <v>77</v>
      </c>
      <c r="H6303" s="55" t="s">
        <v>78</v>
      </c>
      <c r="I6303" s="55" t="s">
        <v>42</v>
      </c>
      <c r="J6303" s="60">
        <v>467</v>
      </c>
      <c r="K6303" s="60">
        <f t="shared" si="183"/>
        <v>467</v>
      </c>
      <c r="L6303" s="60">
        <v>0</v>
      </c>
      <c r="M6303" s="55"/>
      <c r="N6303" s="60">
        <f t="shared" si="178"/>
        <v>467</v>
      </c>
      <c r="O6303" s="54"/>
      <c r="P6303" s="62">
        <v>0</v>
      </c>
      <c r="Q6303" s="75"/>
      <c r="R6303" t="str">
        <f t="shared" si="185"/>
        <v>Mai/26</v>
      </c>
      <c r="S6303" s="75"/>
      <c r="T6303" s="75"/>
      <c r="U6303" s="75"/>
      <c r="V6303" s="75"/>
      <c r="W6303" s="75"/>
      <c r="X6303" s="75"/>
      <c r="Y6303" s="75"/>
      <c r="Z6303" s="75"/>
      <c r="AA6303" s="75"/>
      <c r="AB6303" s="75"/>
      <c r="AC6303" s="75"/>
      <c r="AD6303" s="75"/>
      <c r="AE6303" s="75"/>
      <c r="AF6303" s="75"/>
      <c r="AG6303" s="75"/>
    </row>
    <row r="6304" spans="1:33" ht="15.75" customHeight="1">
      <c r="A6304" s="75"/>
      <c r="B6304" s="54">
        <v>46150</v>
      </c>
      <c r="C6304" s="55" t="str">
        <f t="shared" si="181"/>
        <v>Maio</v>
      </c>
      <c r="D6304" s="55">
        <f t="shared" si="182"/>
        <v>2026</v>
      </c>
      <c r="E6304" s="55">
        <v>1</v>
      </c>
      <c r="F6304" s="55" t="s">
        <v>1504</v>
      </c>
      <c r="G6304" s="55" t="s">
        <v>61</v>
      </c>
      <c r="H6304" s="55" t="s">
        <v>342</v>
      </c>
      <c r="I6304" s="55" t="s">
        <v>42</v>
      </c>
      <c r="J6304" s="60">
        <v>55</v>
      </c>
      <c r="K6304" s="60">
        <f t="shared" si="183"/>
        <v>55</v>
      </c>
      <c r="L6304" s="60">
        <v>0</v>
      </c>
      <c r="M6304" s="55"/>
      <c r="N6304" s="60">
        <f t="shared" si="178"/>
        <v>55</v>
      </c>
      <c r="O6304" s="54"/>
      <c r="P6304" s="62">
        <v>0</v>
      </c>
      <c r="Q6304" s="75"/>
      <c r="R6304" t="str">
        <f t="shared" si="185"/>
        <v>Mai/26</v>
      </c>
      <c r="S6304" s="75"/>
      <c r="T6304" s="75"/>
      <c r="U6304" s="75"/>
      <c r="V6304" s="75"/>
      <c r="W6304" s="75"/>
      <c r="X6304" s="75"/>
      <c r="Y6304" s="75"/>
      <c r="Z6304" s="75"/>
      <c r="AA6304" s="75"/>
      <c r="AB6304" s="75"/>
      <c r="AC6304" s="75"/>
      <c r="AD6304" s="75"/>
      <c r="AE6304" s="75"/>
      <c r="AF6304" s="75"/>
      <c r="AG6304" s="75"/>
    </row>
    <row r="6305" spans="1:33" ht="15.75" customHeight="1">
      <c r="A6305" s="75"/>
      <c r="B6305" s="54">
        <v>46150</v>
      </c>
      <c r="C6305" s="55" t="str">
        <f t="shared" si="181"/>
        <v>Maio</v>
      </c>
      <c r="D6305" s="55">
        <f t="shared" si="182"/>
        <v>2026</v>
      </c>
      <c r="E6305" s="55">
        <v>2</v>
      </c>
      <c r="F6305" s="55" t="s">
        <v>486</v>
      </c>
      <c r="G6305" s="55" t="s">
        <v>46</v>
      </c>
      <c r="H6305" s="55" t="s">
        <v>1337</v>
      </c>
      <c r="I6305" s="55" t="s">
        <v>42</v>
      </c>
      <c r="J6305" s="60">
        <v>7</v>
      </c>
      <c r="K6305" s="60">
        <f t="shared" si="183"/>
        <v>14</v>
      </c>
      <c r="L6305" s="60">
        <v>0</v>
      </c>
      <c r="M6305" s="55"/>
      <c r="N6305" s="60">
        <f t="shared" si="178"/>
        <v>14</v>
      </c>
      <c r="O6305" s="54"/>
      <c r="P6305" s="62">
        <v>32705</v>
      </c>
      <c r="Q6305" s="75"/>
      <c r="R6305" t="str">
        <f t="shared" si="185"/>
        <v>Mai/26</v>
      </c>
      <c r="S6305" s="75"/>
      <c r="T6305" s="75"/>
      <c r="U6305" s="75"/>
      <c r="V6305" s="75"/>
      <c r="W6305" s="75"/>
      <c r="X6305" s="75"/>
      <c r="Y6305" s="75"/>
      <c r="Z6305" s="75"/>
      <c r="AA6305" s="75"/>
      <c r="AB6305" s="75"/>
      <c r="AC6305" s="75"/>
      <c r="AD6305" s="75"/>
      <c r="AE6305" s="75"/>
      <c r="AF6305" s="75"/>
      <c r="AG6305" s="75"/>
    </row>
    <row r="6306" spans="1:33" ht="15.75" customHeight="1">
      <c r="A6306" s="75"/>
      <c r="B6306" s="54">
        <v>46150</v>
      </c>
      <c r="C6306" s="55" t="str">
        <f t="shared" si="181"/>
        <v>Maio</v>
      </c>
      <c r="D6306" s="55">
        <f t="shared" si="182"/>
        <v>2026</v>
      </c>
      <c r="E6306" s="55">
        <v>1</v>
      </c>
      <c r="F6306" s="55" t="s">
        <v>391</v>
      </c>
      <c r="G6306" s="55" t="s">
        <v>46</v>
      </c>
      <c r="H6306" s="55" t="s">
        <v>1337</v>
      </c>
      <c r="I6306" s="55" t="s">
        <v>42</v>
      </c>
      <c r="J6306" s="60">
        <v>7</v>
      </c>
      <c r="K6306" s="60">
        <f t="shared" si="183"/>
        <v>7</v>
      </c>
      <c r="L6306" s="60">
        <v>0</v>
      </c>
      <c r="M6306" s="55"/>
      <c r="N6306" s="60">
        <f t="shared" si="178"/>
        <v>7</v>
      </c>
      <c r="O6306" s="54"/>
      <c r="P6306" s="62">
        <v>32705</v>
      </c>
      <c r="Q6306" s="75"/>
      <c r="R6306" t="str">
        <f t="shared" si="185"/>
        <v>Mai/26</v>
      </c>
      <c r="S6306" s="75"/>
      <c r="T6306" s="75"/>
      <c r="U6306" s="75"/>
      <c r="V6306" s="75"/>
      <c r="W6306" s="75"/>
      <c r="X6306" s="75"/>
      <c r="Y6306" s="75"/>
      <c r="Z6306" s="75"/>
      <c r="AA6306" s="75"/>
      <c r="AB6306" s="75"/>
      <c r="AC6306" s="75"/>
      <c r="AD6306" s="75"/>
      <c r="AE6306" s="75"/>
      <c r="AF6306" s="75"/>
      <c r="AG6306" s="75"/>
    </row>
    <row r="6307" spans="1:33" ht="15.75" customHeight="1">
      <c r="A6307" s="75"/>
      <c r="B6307" s="54">
        <v>46150</v>
      </c>
      <c r="C6307" s="55" t="str">
        <f t="shared" si="181"/>
        <v>Maio</v>
      </c>
      <c r="D6307" s="55">
        <f t="shared" si="182"/>
        <v>2026</v>
      </c>
      <c r="E6307" s="55">
        <v>1</v>
      </c>
      <c r="F6307" s="55" t="s">
        <v>1340</v>
      </c>
      <c r="G6307" s="55" t="s">
        <v>40</v>
      </c>
      <c r="H6307" s="55" t="s">
        <v>1337</v>
      </c>
      <c r="I6307" s="55" t="s">
        <v>42</v>
      </c>
      <c r="J6307" s="60">
        <v>95</v>
      </c>
      <c r="K6307" s="60">
        <f t="shared" si="183"/>
        <v>95</v>
      </c>
      <c r="L6307" s="60">
        <v>0</v>
      </c>
      <c r="M6307" s="55"/>
      <c r="N6307" s="60">
        <f t="shared" si="178"/>
        <v>95</v>
      </c>
      <c r="O6307" s="54"/>
      <c r="P6307" s="62">
        <v>32705</v>
      </c>
      <c r="Q6307" s="75"/>
      <c r="R6307" t="str">
        <f t="shared" si="185"/>
        <v>Mai/26</v>
      </c>
      <c r="S6307" s="75"/>
      <c r="T6307" s="75"/>
      <c r="U6307" s="75"/>
      <c r="V6307" s="75"/>
      <c r="W6307" s="75"/>
      <c r="X6307" s="75"/>
      <c r="Y6307" s="75"/>
      <c r="Z6307" s="75"/>
      <c r="AA6307" s="75"/>
      <c r="AB6307" s="75"/>
      <c r="AC6307" s="75"/>
      <c r="AD6307" s="75"/>
      <c r="AE6307" s="75"/>
      <c r="AF6307" s="75"/>
      <c r="AG6307" s="75"/>
    </row>
    <row r="6308" spans="1:33" ht="15.75" customHeight="1">
      <c r="A6308" s="75"/>
      <c r="B6308" s="54">
        <v>46150</v>
      </c>
      <c r="C6308" s="55" t="str">
        <f t="shared" si="181"/>
        <v>Maio</v>
      </c>
      <c r="D6308" s="55">
        <f t="shared" si="182"/>
        <v>2026</v>
      </c>
      <c r="E6308" s="55">
        <v>3</v>
      </c>
      <c r="F6308" s="55" t="s">
        <v>1473</v>
      </c>
      <c r="G6308" s="55" t="s">
        <v>40</v>
      </c>
      <c r="H6308" s="55" t="s">
        <v>1337</v>
      </c>
      <c r="I6308" s="55" t="s">
        <v>42</v>
      </c>
      <c r="J6308" s="60">
        <v>4</v>
      </c>
      <c r="K6308" s="60">
        <f t="shared" si="183"/>
        <v>12</v>
      </c>
      <c r="L6308" s="60">
        <v>0</v>
      </c>
      <c r="M6308" s="55"/>
      <c r="N6308" s="60">
        <f t="shared" si="178"/>
        <v>12</v>
      </c>
      <c r="O6308" s="54"/>
      <c r="P6308" s="62">
        <v>32705</v>
      </c>
      <c r="Q6308" s="75"/>
      <c r="R6308" t="str">
        <f t="shared" si="185"/>
        <v>Mai/26</v>
      </c>
      <c r="S6308" s="75"/>
      <c r="T6308" s="75"/>
      <c r="U6308" s="75"/>
      <c r="V6308" s="75"/>
      <c r="W6308" s="75"/>
      <c r="X6308" s="75"/>
      <c r="Y6308" s="75"/>
      <c r="Z6308" s="75"/>
      <c r="AA6308" s="75"/>
      <c r="AB6308" s="75"/>
      <c r="AC6308" s="75"/>
      <c r="AD6308" s="75"/>
      <c r="AE6308" s="75"/>
      <c r="AF6308" s="75"/>
      <c r="AG6308" s="75"/>
    </row>
    <row r="6309" spans="1:33" ht="15.75" customHeight="1">
      <c r="A6309" s="75"/>
      <c r="B6309" s="54">
        <v>46150</v>
      </c>
      <c r="C6309" s="55" t="str">
        <f t="shared" si="181"/>
        <v>Maio</v>
      </c>
      <c r="D6309" s="55">
        <f t="shared" si="182"/>
        <v>2026</v>
      </c>
      <c r="E6309" s="55">
        <v>4</v>
      </c>
      <c r="F6309" s="55" t="s">
        <v>836</v>
      </c>
      <c r="G6309" s="55" t="s">
        <v>40</v>
      </c>
      <c r="H6309" s="55" t="s">
        <v>1337</v>
      </c>
      <c r="I6309" s="55" t="s">
        <v>42</v>
      </c>
      <c r="J6309" s="60">
        <v>0.8</v>
      </c>
      <c r="K6309" s="60">
        <f t="shared" si="183"/>
        <v>3.2</v>
      </c>
      <c r="L6309" s="60">
        <v>0</v>
      </c>
      <c r="M6309" s="55"/>
      <c r="N6309" s="60">
        <f t="shared" si="178"/>
        <v>3.2</v>
      </c>
      <c r="O6309" s="54"/>
      <c r="P6309" s="62">
        <v>32705</v>
      </c>
      <c r="Q6309" s="75"/>
      <c r="R6309" t="str">
        <f t="shared" si="185"/>
        <v>Mai/26</v>
      </c>
      <c r="S6309" s="75"/>
      <c r="T6309" s="75"/>
      <c r="U6309" s="75"/>
      <c r="V6309" s="75"/>
      <c r="W6309" s="75"/>
      <c r="X6309" s="75"/>
      <c r="Y6309" s="75"/>
      <c r="Z6309" s="75"/>
      <c r="AA6309" s="75"/>
      <c r="AB6309" s="75"/>
      <c r="AC6309" s="75"/>
      <c r="AD6309" s="75"/>
      <c r="AE6309" s="75"/>
      <c r="AF6309" s="75"/>
      <c r="AG6309" s="75"/>
    </row>
    <row r="6310" spans="1:33" ht="15.75" customHeight="1">
      <c r="A6310" s="75"/>
      <c r="B6310" s="54">
        <v>46150</v>
      </c>
      <c r="C6310" s="55" t="str">
        <f t="shared" si="181"/>
        <v>Maio</v>
      </c>
      <c r="D6310" s="55">
        <f t="shared" si="182"/>
        <v>2026</v>
      </c>
      <c r="E6310" s="55">
        <v>1</v>
      </c>
      <c r="F6310" s="55" t="s">
        <v>1505</v>
      </c>
      <c r="G6310" s="55" t="s">
        <v>46</v>
      </c>
      <c r="H6310" s="55" t="s">
        <v>1337</v>
      </c>
      <c r="I6310" s="55" t="s">
        <v>42</v>
      </c>
      <c r="J6310" s="60">
        <v>8</v>
      </c>
      <c r="K6310" s="60">
        <f t="shared" si="183"/>
        <v>8</v>
      </c>
      <c r="L6310" s="60">
        <v>0</v>
      </c>
      <c r="M6310" s="55"/>
      <c r="N6310" s="60">
        <f t="shared" si="178"/>
        <v>8</v>
      </c>
      <c r="O6310" s="54"/>
      <c r="P6310" s="62">
        <v>32705</v>
      </c>
      <c r="Q6310" s="75"/>
      <c r="R6310" t="str">
        <f t="shared" si="185"/>
        <v>Mai/26</v>
      </c>
      <c r="S6310" s="75"/>
      <c r="T6310" s="75"/>
      <c r="U6310" s="75"/>
      <c r="V6310" s="75"/>
      <c r="W6310" s="75"/>
      <c r="X6310" s="75"/>
      <c r="Y6310" s="75"/>
      <c r="Z6310" s="75"/>
      <c r="AA6310" s="75"/>
      <c r="AB6310" s="75"/>
      <c r="AC6310" s="75"/>
      <c r="AD6310" s="75"/>
      <c r="AE6310" s="75"/>
      <c r="AF6310" s="75"/>
      <c r="AG6310" s="75"/>
    </row>
    <row r="6311" spans="1:33" ht="15.75" customHeight="1">
      <c r="A6311" s="75"/>
      <c r="B6311" s="54">
        <v>46150</v>
      </c>
      <c r="C6311" s="55" t="str">
        <f t="shared" si="181"/>
        <v>Maio</v>
      </c>
      <c r="D6311" s="55">
        <f t="shared" si="182"/>
        <v>2026</v>
      </c>
      <c r="E6311" s="55">
        <v>1</v>
      </c>
      <c r="F6311" s="55" t="s">
        <v>1506</v>
      </c>
      <c r="G6311" s="55" t="s">
        <v>46</v>
      </c>
      <c r="H6311" s="55" t="s">
        <v>1337</v>
      </c>
      <c r="I6311" s="55" t="s">
        <v>42</v>
      </c>
      <c r="J6311" s="60">
        <v>11.5</v>
      </c>
      <c r="K6311" s="60">
        <f t="shared" si="183"/>
        <v>11.5</v>
      </c>
      <c r="L6311" s="60">
        <v>0</v>
      </c>
      <c r="M6311" s="55"/>
      <c r="N6311" s="60">
        <f t="shared" si="178"/>
        <v>11.5</v>
      </c>
      <c r="O6311" s="54"/>
      <c r="P6311" s="62">
        <v>32705</v>
      </c>
      <c r="Q6311" s="75"/>
      <c r="R6311" t="str">
        <f t="shared" si="185"/>
        <v>Mai/26</v>
      </c>
      <c r="S6311" s="75"/>
      <c r="T6311" s="75"/>
      <c r="U6311" s="75"/>
      <c r="V6311" s="75"/>
      <c r="W6311" s="75"/>
      <c r="X6311" s="75"/>
      <c r="Y6311" s="75"/>
      <c r="Z6311" s="75"/>
      <c r="AA6311" s="75"/>
      <c r="AB6311" s="75"/>
      <c r="AC6311" s="75"/>
      <c r="AD6311" s="75"/>
      <c r="AE6311" s="75"/>
      <c r="AF6311" s="75"/>
      <c r="AG6311" s="75"/>
    </row>
    <row r="6312" spans="1:33" ht="15.75" customHeight="1">
      <c r="A6312" s="75"/>
      <c r="B6312" s="54">
        <v>46150</v>
      </c>
      <c r="C6312" s="55" t="str">
        <f t="shared" si="181"/>
        <v>Maio</v>
      </c>
      <c r="D6312" s="55">
        <f t="shared" si="182"/>
        <v>2026</v>
      </c>
      <c r="E6312" s="55">
        <v>1</v>
      </c>
      <c r="F6312" s="55" t="s">
        <v>1507</v>
      </c>
      <c r="G6312" s="55" t="s">
        <v>46</v>
      </c>
      <c r="H6312" s="55" t="s">
        <v>1337</v>
      </c>
      <c r="I6312" s="55" t="s">
        <v>42</v>
      </c>
      <c r="J6312" s="60">
        <v>2.8</v>
      </c>
      <c r="K6312" s="60">
        <f t="shared" si="183"/>
        <v>2.8</v>
      </c>
      <c r="L6312" s="60">
        <v>0</v>
      </c>
      <c r="M6312" s="55"/>
      <c r="N6312" s="60">
        <f t="shared" si="178"/>
        <v>2.8</v>
      </c>
      <c r="O6312" s="54"/>
      <c r="P6312" s="62">
        <v>32705</v>
      </c>
      <c r="Q6312" s="75"/>
      <c r="R6312" t="str">
        <f t="shared" si="185"/>
        <v>Mai/26</v>
      </c>
      <c r="S6312" s="75"/>
      <c r="T6312" s="75"/>
      <c r="U6312" s="75"/>
      <c r="V6312" s="75"/>
      <c r="W6312" s="75"/>
      <c r="X6312" s="75"/>
      <c r="Y6312" s="75"/>
      <c r="Z6312" s="75"/>
      <c r="AA6312" s="75"/>
      <c r="AB6312" s="75"/>
      <c r="AC6312" s="75"/>
      <c r="AD6312" s="75"/>
      <c r="AE6312" s="75"/>
      <c r="AF6312" s="75"/>
      <c r="AG6312" s="75"/>
    </row>
    <row r="6313" spans="1:33" ht="15.75" customHeight="1">
      <c r="A6313" s="75"/>
      <c r="B6313" s="54">
        <v>46150</v>
      </c>
      <c r="C6313" s="55" t="str">
        <f t="shared" si="181"/>
        <v>Maio</v>
      </c>
      <c r="D6313" s="55">
        <f t="shared" si="182"/>
        <v>2026</v>
      </c>
      <c r="E6313" s="55">
        <v>1</v>
      </c>
      <c r="F6313" s="55" t="s">
        <v>1147</v>
      </c>
      <c r="G6313" s="55" t="s">
        <v>46</v>
      </c>
      <c r="H6313" s="55" t="s">
        <v>1337</v>
      </c>
      <c r="I6313" s="55" t="s">
        <v>42</v>
      </c>
      <c r="J6313" s="60">
        <v>2.25</v>
      </c>
      <c r="K6313" s="60">
        <f t="shared" si="183"/>
        <v>2.25</v>
      </c>
      <c r="L6313" s="60">
        <v>0</v>
      </c>
      <c r="M6313" s="55"/>
      <c r="N6313" s="60">
        <f t="shared" si="178"/>
        <v>2.25</v>
      </c>
      <c r="O6313" s="54"/>
      <c r="P6313" s="62">
        <v>32705</v>
      </c>
      <c r="Q6313" s="75"/>
      <c r="R6313" t="str">
        <f t="shared" si="185"/>
        <v>Mai/26</v>
      </c>
      <c r="S6313" s="75"/>
      <c r="T6313" s="75"/>
      <c r="U6313" s="75"/>
      <c r="V6313" s="75"/>
      <c r="W6313" s="75"/>
      <c r="X6313" s="75"/>
      <c r="Y6313" s="75"/>
      <c r="Z6313" s="75"/>
      <c r="AA6313" s="75"/>
      <c r="AB6313" s="75"/>
      <c r="AC6313" s="75"/>
      <c r="AD6313" s="75"/>
      <c r="AE6313" s="75"/>
      <c r="AF6313" s="75"/>
      <c r="AG6313" s="75"/>
    </row>
    <row r="6314" spans="1:33" ht="15.75" customHeight="1">
      <c r="A6314" s="75"/>
      <c r="B6314" s="54">
        <v>46150</v>
      </c>
      <c r="C6314" s="55" t="str">
        <f t="shared" si="181"/>
        <v>Maio</v>
      </c>
      <c r="D6314" s="55">
        <f t="shared" si="182"/>
        <v>2026</v>
      </c>
      <c r="E6314" s="55">
        <v>8</v>
      </c>
      <c r="F6314" s="55" t="s">
        <v>64</v>
      </c>
      <c r="G6314" s="55" t="s">
        <v>46</v>
      </c>
      <c r="H6314" s="55" t="s">
        <v>65</v>
      </c>
      <c r="I6314" s="55" t="s">
        <v>42</v>
      </c>
      <c r="J6314" s="60">
        <v>33</v>
      </c>
      <c r="K6314" s="60">
        <f t="shared" si="183"/>
        <v>264</v>
      </c>
      <c r="L6314" s="60">
        <v>0</v>
      </c>
      <c r="M6314" s="55"/>
      <c r="N6314" s="60">
        <f t="shared" si="178"/>
        <v>264</v>
      </c>
      <c r="O6314" s="54"/>
      <c r="P6314" s="62">
        <v>31919</v>
      </c>
      <c r="Q6314" s="75"/>
      <c r="R6314" t="str">
        <f t="shared" si="185"/>
        <v>Mai/26</v>
      </c>
      <c r="S6314" s="75"/>
      <c r="T6314" s="75"/>
      <c r="U6314" s="75"/>
      <c r="V6314" s="75"/>
      <c r="W6314" s="75"/>
      <c r="X6314" s="75"/>
      <c r="Y6314" s="75"/>
      <c r="Z6314" s="75"/>
      <c r="AA6314" s="75"/>
      <c r="AB6314" s="75"/>
      <c r="AC6314" s="75"/>
      <c r="AD6314" s="75"/>
      <c r="AE6314" s="75"/>
      <c r="AF6314" s="75"/>
      <c r="AG6314" s="75"/>
    </row>
    <row r="6315" spans="1:33" ht="15.75" customHeight="1">
      <c r="A6315" s="75"/>
      <c r="B6315" s="54">
        <v>46150</v>
      </c>
      <c r="C6315" s="55" t="str">
        <f t="shared" si="181"/>
        <v>Maio</v>
      </c>
      <c r="D6315" s="55">
        <f t="shared" si="182"/>
        <v>2026</v>
      </c>
      <c r="E6315" s="55">
        <v>3</v>
      </c>
      <c r="F6315" s="55" t="s">
        <v>66</v>
      </c>
      <c r="G6315" s="55" t="s">
        <v>46</v>
      </c>
      <c r="H6315" s="55" t="s">
        <v>65</v>
      </c>
      <c r="I6315" s="55" t="s">
        <v>42</v>
      </c>
      <c r="J6315" s="60">
        <v>28</v>
      </c>
      <c r="K6315" s="60">
        <f t="shared" si="183"/>
        <v>84</v>
      </c>
      <c r="L6315" s="60">
        <v>0</v>
      </c>
      <c r="M6315" s="55"/>
      <c r="N6315" s="60">
        <f t="shared" si="178"/>
        <v>84</v>
      </c>
      <c r="O6315" s="54"/>
      <c r="P6315" s="62">
        <v>31919</v>
      </c>
      <c r="Q6315" s="75"/>
      <c r="R6315" t="str">
        <f t="shared" si="185"/>
        <v>Mai/26</v>
      </c>
      <c r="S6315" s="75"/>
      <c r="T6315" s="75"/>
      <c r="U6315" s="75"/>
      <c r="V6315" s="75"/>
      <c r="W6315" s="75"/>
      <c r="X6315" s="75"/>
      <c r="Y6315" s="75"/>
      <c r="Z6315" s="75"/>
      <c r="AA6315" s="75"/>
      <c r="AB6315" s="75"/>
      <c r="AC6315" s="75"/>
      <c r="AD6315" s="75"/>
      <c r="AE6315" s="75"/>
      <c r="AF6315" s="75"/>
      <c r="AG6315" s="75"/>
    </row>
    <row r="6316" spans="1:33" ht="15.75" customHeight="1">
      <c r="A6316" s="75"/>
      <c r="B6316" s="54">
        <v>46150</v>
      </c>
      <c r="C6316" s="55" t="str">
        <f t="shared" si="181"/>
        <v>Maio</v>
      </c>
      <c r="D6316" s="55">
        <f t="shared" si="182"/>
        <v>2026</v>
      </c>
      <c r="E6316" s="55">
        <v>2</v>
      </c>
      <c r="F6316" s="55" t="s">
        <v>1418</v>
      </c>
      <c r="G6316" s="55" t="s">
        <v>46</v>
      </c>
      <c r="H6316" s="55" t="s">
        <v>65</v>
      </c>
      <c r="I6316" s="55" t="s">
        <v>42</v>
      </c>
      <c r="J6316" s="60">
        <v>30</v>
      </c>
      <c r="K6316" s="60">
        <f t="shared" si="183"/>
        <v>60</v>
      </c>
      <c r="L6316" s="60">
        <v>0</v>
      </c>
      <c r="M6316" s="55"/>
      <c r="N6316" s="60">
        <f t="shared" si="178"/>
        <v>60</v>
      </c>
      <c r="O6316" s="54"/>
      <c r="P6316" s="62">
        <v>31919</v>
      </c>
      <c r="Q6316" s="75"/>
      <c r="R6316" t="str">
        <f t="shared" si="185"/>
        <v>Mai/26</v>
      </c>
      <c r="S6316" s="75"/>
      <c r="T6316" s="75"/>
      <c r="U6316" s="75"/>
      <c r="V6316" s="75"/>
      <c r="W6316" s="75"/>
      <c r="X6316" s="75"/>
      <c r="Y6316" s="75"/>
      <c r="Z6316" s="75"/>
      <c r="AA6316" s="75"/>
      <c r="AB6316" s="75"/>
      <c r="AC6316" s="75"/>
      <c r="AD6316" s="75"/>
      <c r="AE6316" s="75"/>
      <c r="AF6316" s="75"/>
      <c r="AG6316" s="75"/>
    </row>
    <row r="6317" spans="1:33" ht="15.75" customHeight="1">
      <c r="A6317" s="75"/>
      <c r="B6317" s="54">
        <v>46150</v>
      </c>
      <c r="C6317" s="55" t="str">
        <f t="shared" si="181"/>
        <v>Maio</v>
      </c>
      <c r="D6317" s="55">
        <f t="shared" si="182"/>
        <v>2026</v>
      </c>
      <c r="E6317" s="55">
        <v>2</v>
      </c>
      <c r="F6317" s="55" t="s">
        <v>948</v>
      </c>
      <c r="G6317" s="55" t="s">
        <v>46</v>
      </c>
      <c r="H6317" s="55" t="s">
        <v>65</v>
      </c>
      <c r="I6317" s="55" t="s">
        <v>42</v>
      </c>
      <c r="J6317" s="60">
        <v>36</v>
      </c>
      <c r="K6317" s="60">
        <f t="shared" si="183"/>
        <v>72</v>
      </c>
      <c r="L6317" s="60">
        <v>0</v>
      </c>
      <c r="M6317" s="55"/>
      <c r="N6317" s="60">
        <f t="shared" si="178"/>
        <v>72</v>
      </c>
      <c r="O6317" s="54"/>
      <c r="P6317" s="62">
        <v>31919</v>
      </c>
      <c r="Q6317" s="75"/>
      <c r="R6317" t="str">
        <f t="shared" si="185"/>
        <v>Mai/26</v>
      </c>
      <c r="S6317" s="75"/>
      <c r="T6317" s="75"/>
      <c r="U6317" s="75"/>
      <c r="V6317" s="75"/>
      <c r="W6317" s="75"/>
      <c r="X6317" s="75"/>
      <c r="Y6317" s="75"/>
      <c r="Z6317" s="75"/>
      <c r="AA6317" s="75"/>
      <c r="AB6317" s="75"/>
      <c r="AC6317" s="75"/>
      <c r="AD6317" s="75"/>
      <c r="AE6317" s="75"/>
      <c r="AF6317" s="75"/>
      <c r="AG6317" s="75"/>
    </row>
    <row r="6318" spans="1:33" ht="15.75" customHeight="1">
      <c r="A6318" s="75"/>
      <c r="B6318" s="54">
        <v>46150</v>
      </c>
      <c r="C6318" s="55" t="str">
        <f t="shared" si="181"/>
        <v>Maio</v>
      </c>
      <c r="D6318" s="55">
        <f t="shared" si="182"/>
        <v>2026</v>
      </c>
      <c r="E6318" s="55">
        <v>4</v>
      </c>
      <c r="F6318" s="55" t="s">
        <v>1508</v>
      </c>
      <c r="G6318" s="55" t="s">
        <v>104</v>
      </c>
      <c r="H6318" s="55" t="s">
        <v>293</v>
      </c>
      <c r="I6318" s="55" t="s">
        <v>42</v>
      </c>
      <c r="J6318" s="60">
        <v>59</v>
      </c>
      <c r="K6318" s="60">
        <f t="shared" si="183"/>
        <v>236</v>
      </c>
      <c r="L6318" s="60">
        <v>0</v>
      </c>
      <c r="M6318" s="55"/>
      <c r="N6318" s="60">
        <f t="shared" si="178"/>
        <v>236</v>
      </c>
      <c r="O6318" s="54"/>
      <c r="P6318" s="62">
        <v>1801</v>
      </c>
      <c r="Q6318" s="75"/>
      <c r="R6318" t="str">
        <f t="shared" si="185"/>
        <v>Mai/26</v>
      </c>
      <c r="S6318" s="75"/>
      <c r="T6318" s="75"/>
      <c r="U6318" s="75"/>
      <c r="V6318" s="75"/>
      <c r="W6318" s="75"/>
      <c r="X6318" s="75"/>
      <c r="Y6318" s="75"/>
      <c r="Z6318" s="75"/>
      <c r="AA6318" s="75"/>
      <c r="AB6318" s="75"/>
      <c r="AC6318" s="75"/>
      <c r="AD6318" s="75"/>
      <c r="AE6318" s="75"/>
      <c r="AF6318" s="75"/>
      <c r="AG6318" s="75"/>
    </row>
    <row r="6319" spans="1:33" ht="15.75" customHeight="1">
      <c r="A6319" s="75"/>
      <c r="B6319" s="54">
        <v>46151</v>
      </c>
      <c r="C6319" s="55" t="str">
        <f t="shared" si="181"/>
        <v>Maio</v>
      </c>
      <c r="D6319" s="55">
        <f t="shared" si="182"/>
        <v>2026</v>
      </c>
      <c r="E6319" s="55">
        <v>1</v>
      </c>
      <c r="F6319" s="55" t="s">
        <v>1085</v>
      </c>
      <c r="G6319" s="55" t="s">
        <v>108</v>
      </c>
      <c r="H6319" s="55" t="s">
        <v>1509</v>
      </c>
      <c r="I6319" s="55" t="s">
        <v>42</v>
      </c>
      <c r="J6319" s="60">
        <v>771</v>
      </c>
      <c r="K6319" s="60">
        <f t="shared" si="183"/>
        <v>771</v>
      </c>
      <c r="L6319" s="60">
        <v>0</v>
      </c>
      <c r="M6319" s="55"/>
      <c r="N6319" s="60">
        <f t="shared" si="178"/>
        <v>771</v>
      </c>
      <c r="O6319" s="54"/>
      <c r="P6319" s="62">
        <v>0</v>
      </c>
      <c r="Q6319" s="75"/>
      <c r="R6319" t="str">
        <f t="shared" si="185"/>
        <v>Mai/26</v>
      </c>
      <c r="S6319" s="75"/>
      <c r="T6319" s="75"/>
      <c r="U6319" s="75"/>
      <c r="V6319" s="75"/>
      <c r="W6319" s="75"/>
      <c r="X6319" s="75"/>
      <c r="Y6319" s="75"/>
      <c r="Z6319" s="75"/>
      <c r="AA6319" s="75"/>
      <c r="AB6319" s="75"/>
      <c r="AC6319" s="75"/>
      <c r="AD6319" s="75"/>
      <c r="AE6319" s="75"/>
      <c r="AF6319" s="75"/>
      <c r="AG6319" s="75"/>
    </row>
    <row r="6320" spans="1:33" ht="15.75" customHeight="1">
      <c r="A6320" s="75"/>
      <c r="B6320" s="54">
        <v>46151</v>
      </c>
      <c r="C6320" s="55" t="str">
        <f t="shared" si="181"/>
        <v>Maio</v>
      </c>
      <c r="D6320" s="55">
        <f t="shared" si="182"/>
        <v>2026</v>
      </c>
      <c r="E6320" s="55">
        <v>216</v>
      </c>
      <c r="F6320" s="55" t="s">
        <v>668</v>
      </c>
      <c r="G6320" s="55" t="s">
        <v>96</v>
      </c>
      <c r="H6320" s="55" t="s">
        <v>1479</v>
      </c>
      <c r="I6320" s="55" t="s">
        <v>42</v>
      </c>
      <c r="J6320" s="60">
        <v>4.99</v>
      </c>
      <c r="K6320" s="60">
        <f t="shared" si="183"/>
        <v>1077.8400000000001</v>
      </c>
      <c r="L6320" s="60">
        <v>0</v>
      </c>
      <c r="M6320" s="55"/>
      <c r="N6320" s="60">
        <f t="shared" si="178"/>
        <v>1077.8400000000001</v>
      </c>
      <c r="O6320" s="54"/>
      <c r="P6320" s="62">
        <v>0</v>
      </c>
      <c r="Q6320" s="75"/>
      <c r="R6320" t="str">
        <f t="shared" si="185"/>
        <v>Mai/26</v>
      </c>
      <c r="S6320" s="75"/>
      <c r="T6320" s="75"/>
      <c r="U6320" s="75"/>
      <c r="V6320" s="75"/>
      <c r="W6320" s="75"/>
      <c r="X6320" s="75"/>
      <c r="Y6320" s="75"/>
      <c r="Z6320" s="75"/>
      <c r="AA6320" s="75"/>
      <c r="AB6320" s="75"/>
      <c r="AC6320" s="75"/>
      <c r="AD6320" s="75"/>
      <c r="AE6320" s="75"/>
      <c r="AF6320" s="75"/>
      <c r="AG6320" s="75"/>
    </row>
    <row r="6321" spans="1:33" ht="15.75" customHeight="1">
      <c r="A6321" s="75"/>
      <c r="B6321" s="54">
        <v>46151</v>
      </c>
      <c r="C6321" s="55" t="str">
        <f t="shared" si="181"/>
        <v>Maio</v>
      </c>
      <c r="D6321" s="55">
        <f t="shared" si="182"/>
        <v>2026</v>
      </c>
      <c r="E6321" s="55">
        <v>104</v>
      </c>
      <c r="F6321" s="55" t="s">
        <v>1510</v>
      </c>
      <c r="G6321" s="55" t="s">
        <v>96</v>
      </c>
      <c r="H6321" s="55" t="s">
        <v>1479</v>
      </c>
      <c r="I6321" s="55" t="s">
        <v>42</v>
      </c>
      <c r="J6321" s="60">
        <v>7.29</v>
      </c>
      <c r="K6321" s="60">
        <f t="shared" si="183"/>
        <v>758.16</v>
      </c>
      <c r="L6321" s="60">
        <v>0</v>
      </c>
      <c r="M6321" s="55"/>
      <c r="N6321" s="60">
        <f t="shared" si="178"/>
        <v>758.16</v>
      </c>
      <c r="O6321" s="54"/>
      <c r="P6321" s="62">
        <v>0</v>
      </c>
      <c r="Q6321" s="75"/>
      <c r="R6321" t="str">
        <f t="shared" si="185"/>
        <v>Mai/26</v>
      </c>
      <c r="S6321" s="75"/>
      <c r="T6321" s="75"/>
      <c r="U6321" s="75"/>
      <c r="V6321" s="75"/>
      <c r="W6321" s="75"/>
      <c r="X6321" s="75"/>
      <c r="Y6321" s="75"/>
      <c r="Z6321" s="75"/>
      <c r="AA6321" s="75"/>
      <c r="AB6321" s="75"/>
      <c r="AC6321" s="75"/>
      <c r="AD6321" s="75"/>
      <c r="AE6321" s="75"/>
      <c r="AF6321" s="75"/>
      <c r="AG6321" s="75"/>
    </row>
    <row r="6322" spans="1:33" ht="15.75" customHeight="1">
      <c r="A6322" s="75"/>
      <c r="B6322" s="54">
        <v>46151</v>
      </c>
      <c r="C6322" s="55" t="str">
        <f t="shared" si="181"/>
        <v>Maio</v>
      </c>
      <c r="D6322" s="55">
        <f t="shared" si="182"/>
        <v>2026</v>
      </c>
      <c r="E6322" s="55">
        <v>13</v>
      </c>
      <c r="F6322" s="55" t="s">
        <v>64</v>
      </c>
      <c r="G6322" s="55" t="s">
        <v>46</v>
      </c>
      <c r="H6322" s="55" t="s">
        <v>65</v>
      </c>
      <c r="I6322" s="55" t="s">
        <v>42</v>
      </c>
      <c r="J6322" s="60">
        <v>33</v>
      </c>
      <c r="K6322" s="60">
        <f t="shared" si="183"/>
        <v>429</v>
      </c>
      <c r="L6322" s="60">
        <v>0</v>
      </c>
      <c r="M6322" s="55"/>
      <c r="N6322" s="60">
        <f t="shared" si="178"/>
        <v>429</v>
      </c>
      <c r="O6322" s="54"/>
      <c r="P6322" s="62">
        <v>31981</v>
      </c>
      <c r="Q6322" s="75"/>
      <c r="R6322" t="str">
        <f t="shared" si="185"/>
        <v>Mai/26</v>
      </c>
      <c r="S6322" s="75"/>
      <c r="T6322" s="75"/>
      <c r="U6322" s="75"/>
      <c r="V6322" s="75"/>
      <c r="W6322" s="75"/>
      <c r="X6322" s="75"/>
      <c r="Y6322" s="75"/>
      <c r="Z6322" s="75"/>
      <c r="AA6322" s="75"/>
      <c r="AB6322" s="75"/>
      <c r="AC6322" s="75"/>
      <c r="AD6322" s="75"/>
      <c r="AE6322" s="75"/>
      <c r="AF6322" s="75"/>
      <c r="AG6322" s="75"/>
    </row>
    <row r="6323" spans="1:33" ht="15.75" customHeight="1">
      <c r="A6323" s="75"/>
      <c r="B6323" s="54">
        <v>46151</v>
      </c>
      <c r="C6323" s="55" t="str">
        <f t="shared" si="181"/>
        <v>Maio</v>
      </c>
      <c r="D6323" s="55">
        <f t="shared" si="182"/>
        <v>2026</v>
      </c>
      <c r="E6323" s="55">
        <v>2</v>
      </c>
      <c r="F6323" s="55" t="s">
        <v>66</v>
      </c>
      <c r="G6323" s="55" t="s">
        <v>46</v>
      </c>
      <c r="H6323" s="55" t="s">
        <v>65</v>
      </c>
      <c r="I6323" s="55" t="s">
        <v>42</v>
      </c>
      <c r="J6323" s="60">
        <v>28</v>
      </c>
      <c r="K6323" s="60">
        <f t="shared" si="183"/>
        <v>56</v>
      </c>
      <c r="L6323" s="60">
        <v>0</v>
      </c>
      <c r="M6323" s="55"/>
      <c r="N6323" s="60">
        <f t="shared" si="178"/>
        <v>56</v>
      </c>
      <c r="O6323" s="54"/>
      <c r="P6323" s="62">
        <v>31981</v>
      </c>
      <c r="Q6323" s="75"/>
      <c r="R6323" t="str">
        <f t="shared" si="185"/>
        <v>Mai/26</v>
      </c>
      <c r="S6323" s="75"/>
      <c r="T6323" s="75"/>
      <c r="U6323" s="75"/>
      <c r="V6323" s="75"/>
      <c r="W6323" s="75"/>
      <c r="X6323" s="75"/>
      <c r="Y6323" s="75"/>
      <c r="Z6323" s="75"/>
      <c r="AA6323" s="75"/>
      <c r="AB6323" s="75"/>
      <c r="AC6323" s="75"/>
      <c r="AD6323" s="75"/>
      <c r="AE6323" s="75"/>
      <c r="AF6323" s="75"/>
      <c r="AG6323" s="75"/>
    </row>
    <row r="6324" spans="1:33" ht="15.75" customHeight="1">
      <c r="A6324" s="75"/>
      <c r="B6324" s="54">
        <v>46151</v>
      </c>
      <c r="C6324" s="55" t="str">
        <f t="shared" si="181"/>
        <v>Maio</v>
      </c>
      <c r="D6324" s="55">
        <f t="shared" si="182"/>
        <v>2026</v>
      </c>
      <c r="E6324" s="55">
        <v>3</v>
      </c>
      <c r="F6324" s="55" t="s">
        <v>1418</v>
      </c>
      <c r="G6324" s="55" t="s">
        <v>46</v>
      </c>
      <c r="H6324" s="55" t="s">
        <v>65</v>
      </c>
      <c r="I6324" s="55" t="s">
        <v>42</v>
      </c>
      <c r="J6324" s="60">
        <v>30</v>
      </c>
      <c r="K6324" s="60">
        <f t="shared" si="183"/>
        <v>90</v>
      </c>
      <c r="L6324" s="60">
        <v>0</v>
      </c>
      <c r="M6324" s="55"/>
      <c r="N6324" s="60">
        <f t="shared" si="178"/>
        <v>90</v>
      </c>
      <c r="O6324" s="54"/>
      <c r="P6324" s="62">
        <v>31981</v>
      </c>
      <c r="Q6324" s="75"/>
      <c r="R6324" t="str">
        <f t="shared" si="185"/>
        <v>Mai/26</v>
      </c>
      <c r="S6324" s="75"/>
      <c r="T6324" s="75"/>
      <c r="U6324" s="75"/>
      <c r="V6324" s="75"/>
      <c r="W6324" s="75"/>
      <c r="X6324" s="75"/>
      <c r="Y6324" s="75"/>
      <c r="Z6324" s="75"/>
      <c r="AA6324" s="75"/>
      <c r="AB6324" s="75"/>
      <c r="AC6324" s="75"/>
      <c r="AD6324" s="75"/>
      <c r="AE6324" s="75"/>
      <c r="AF6324" s="75"/>
      <c r="AG6324" s="75"/>
    </row>
    <row r="6325" spans="1:33" ht="15.75" customHeight="1">
      <c r="A6325" s="75"/>
      <c r="B6325" s="54">
        <v>46151</v>
      </c>
      <c r="C6325" s="55" t="str">
        <f t="shared" si="181"/>
        <v>Maio</v>
      </c>
      <c r="D6325" s="55">
        <f t="shared" si="182"/>
        <v>2026</v>
      </c>
      <c r="E6325" s="55">
        <v>2</v>
      </c>
      <c r="F6325" s="55" t="s">
        <v>948</v>
      </c>
      <c r="G6325" s="55" t="s">
        <v>46</v>
      </c>
      <c r="H6325" s="55" t="s">
        <v>65</v>
      </c>
      <c r="I6325" s="55" t="s">
        <v>42</v>
      </c>
      <c r="J6325" s="60">
        <v>36</v>
      </c>
      <c r="K6325" s="60">
        <f t="shared" si="183"/>
        <v>72</v>
      </c>
      <c r="L6325" s="60">
        <v>0</v>
      </c>
      <c r="M6325" s="55"/>
      <c r="N6325" s="60">
        <f t="shared" si="178"/>
        <v>72</v>
      </c>
      <c r="O6325" s="54"/>
      <c r="P6325" s="62">
        <v>31981</v>
      </c>
      <c r="Q6325" s="75"/>
      <c r="R6325" t="str">
        <f t="shared" si="185"/>
        <v>Mai/26</v>
      </c>
      <c r="S6325" s="75"/>
      <c r="T6325" s="75"/>
      <c r="U6325" s="75"/>
      <c r="V6325" s="75"/>
      <c r="W6325" s="75"/>
      <c r="X6325" s="75"/>
      <c r="Y6325" s="75"/>
      <c r="Z6325" s="75"/>
      <c r="AA6325" s="75"/>
      <c r="AB6325" s="75"/>
      <c r="AC6325" s="75"/>
      <c r="AD6325" s="75"/>
      <c r="AE6325" s="75"/>
      <c r="AF6325" s="75"/>
      <c r="AG6325" s="75"/>
    </row>
    <row r="6326" spans="1:33" ht="15.75" customHeight="1">
      <c r="A6326" s="75"/>
      <c r="B6326" s="54">
        <v>46152</v>
      </c>
      <c r="C6326" s="55" t="str">
        <f t="shared" si="181"/>
        <v>Maio</v>
      </c>
      <c r="D6326" s="55">
        <f t="shared" si="182"/>
        <v>2026</v>
      </c>
      <c r="E6326" s="55">
        <v>1</v>
      </c>
      <c r="F6326" s="55" t="s">
        <v>1511</v>
      </c>
      <c r="G6326" s="55" t="s">
        <v>61</v>
      </c>
      <c r="H6326" s="55" t="s">
        <v>1512</v>
      </c>
      <c r="I6326" s="55" t="s">
        <v>42</v>
      </c>
      <c r="J6326" s="60">
        <v>100</v>
      </c>
      <c r="K6326" s="60">
        <f t="shared" si="183"/>
        <v>100</v>
      </c>
      <c r="L6326" s="60">
        <v>0</v>
      </c>
      <c r="M6326" s="55"/>
      <c r="N6326" s="60">
        <f t="shared" si="178"/>
        <v>100</v>
      </c>
      <c r="O6326" s="54"/>
      <c r="P6326" s="62">
        <v>0</v>
      </c>
      <c r="Q6326" s="75"/>
      <c r="R6326" t="str">
        <f t="shared" si="185"/>
        <v>Mai/26</v>
      </c>
      <c r="S6326" s="75"/>
      <c r="T6326" s="75"/>
      <c r="U6326" s="75"/>
      <c r="V6326" s="75"/>
      <c r="W6326" s="75"/>
      <c r="X6326" s="75"/>
      <c r="Y6326" s="75"/>
      <c r="Z6326" s="75"/>
      <c r="AA6326" s="75"/>
      <c r="AB6326" s="75"/>
      <c r="AC6326" s="75"/>
      <c r="AD6326" s="75"/>
      <c r="AE6326" s="75"/>
      <c r="AF6326" s="75"/>
      <c r="AG6326" s="75"/>
    </row>
    <row r="6327" spans="1:33" ht="15.75" customHeight="1">
      <c r="A6327" s="75"/>
      <c r="B6327" s="54">
        <v>46152</v>
      </c>
      <c r="C6327" s="55" t="str">
        <f t="shared" si="181"/>
        <v>Maio</v>
      </c>
      <c r="D6327" s="55">
        <f t="shared" si="182"/>
        <v>2026</v>
      </c>
      <c r="E6327" s="55">
        <v>12</v>
      </c>
      <c r="F6327" s="55" t="s">
        <v>1513</v>
      </c>
      <c r="G6327" s="55" t="s">
        <v>46</v>
      </c>
      <c r="H6327" s="55" t="s">
        <v>790</v>
      </c>
      <c r="I6327" s="55" t="s">
        <v>42</v>
      </c>
      <c r="J6327" s="60">
        <v>8.58</v>
      </c>
      <c r="K6327" s="60">
        <f t="shared" si="183"/>
        <v>102.96000000000001</v>
      </c>
      <c r="L6327" s="60">
        <v>0</v>
      </c>
      <c r="M6327" s="55"/>
      <c r="N6327" s="60">
        <f t="shared" si="178"/>
        <v>102.96000000000001</v>
      </c>
      <c r="O6327" s="54"/>
      <c r="P6327" s="62">
        <v>1643437</v>
      </c>
      <c r="Q6327" s="75"/>
      <c r="R6327" t="str">
        <f t="shared" si="185"/>
        <v>Mai/26</v>
      </c>
      <c r="S6327" s="75"/>
      <c r="T6327" s="75"/>
      <c r="U6327" s="75"/>
      <c r="V6327" s="75"/>
      <c r="W6327" s="75"/>
      <c r="X6327" s="75"/>
      <c r="Y6327" s="75"/>
      <c r="Z6327" s="75"/>
      <c r="AA6327" s="75"/>
      <c r="AB6327" s="75"/>
      <c r="AC6327" s="75"/>
      <c r="AD6327" s="75"/>
      <c r="AE6327" s="75"/>
      <c r="AF6327" s="75"/>
      <c r="AG6327" s="75"/>
    </row>
    <row r="6328" spans="1:33" ht="15.75" customHeight="1">
      <c r="A6328" s="75"/>
      <c r="B6328" s="54">
        <v>46153</v>
      </c>
      <c r="C6328" s="55" t="str">
        <f t="shared" si="181"/>
        <v>Maio</v>
      </c>
      <c r="D6328" s="55">
        <f t="shared" si="182"/>
        <v>2026</v>
      </c>
      <c r="E6328" s="55">
        <v>6</v>
      </c>
      <c r="F6328" s="55" t="s">
        <v>1514</v>
      </c>
      <c r="G6328" s="55" t="s">
        <v>40</v>
      </c>
      <c r="H6328" s="55" t="s">
        <v>181</v>
      </c>
      <c r="I6328" s="55" t="s">
        <v>42</v>
      </c>
      <c r="J6328" s="60">
        <v>69</v>
      </c>
      <c r="K6328" s="60">
        <f t="shared" si="183"/>
        <v>414</v>
      </c>
      <c r="L6328" s="60">
        <v>0</v>
      </c>
      <c r="M6328" s="55"/>
      <c r="N6328" s="60">
        <f t="shared" si="178"/>
        <v>414</v>
      </c>
      <c r="O6328" s="54"/>
      <c r="P6328" s="62">
        <v>8307</v>
      </c>
      <c r="Q6328" s="75"/>
      <c r="R6328" t="str">
        <f t="shared" si="185"/>
        <v>Mai/26</v>
      </c>
      <c r="S6328" s="75"/>
      <c r="T6328" s="75"/>
      <c r="U6328" s="75"/>
      <c r="V6328" s="75"/>
      <c r="W6328" s="75"/>
      <c r="X6328" s="75"/>
      <c r="Y6328" s="75"/>
      <c r="Z6328" s="75"/>
      <c r="AA6328" s="75"/>
      <c r="AB6328" s="75"/>
      <c r="AC6328" s="75"/>
      <c r="AD6328" s="75"/>
      <c r="AE6328" s="75"/>
      <c r="AF6328" s="75"/>
      <c r="AG6328" s="75"/>
    </row>
    <row r="6329" spans="1:33" ht="15.75" customHeight="1">
      <c r="A6329" s="75"/>
      <c r="B6329" s="54">
        <v>46153</v>
      </c>
      <c r="C6329" s="55" t="str">
        <f t="shared" si="181"/>
        <v>Maio</v>
      </c>
      <c r="D6329" s="55">
        <f t="shared" si="182"/>
        <v>2026</v>
      </c>
      <c r="E6329" s="55">
        <v>2</v>
      </c>
      <c r="F6329" s="55" t="s">
        <v>916</v>
      </c>
      <c r="G6329" s="55" t="s">
        <v>40</v>
      </c>
      <c r="H6329" s="55" t="s">
        <v>667</v>
      </c>
      <c r="I6329" s="55" t="s">
        <v>42</v>
      </c>
      <c r="J6329" s="60">
        <v>49.5</v>
      </c>
      <c r="K6329" s="60">
        <f t="shared" si="183"/>
        <v>99</v>
      </c>
      <c r="L6329" s="60">
        <v>0</v>
      </c>
      <c r="M6329" s="55"/>
      <c r="N6329" s="60">
        <f t="shared" si="178"/>
        <v>99</v>
      </c>
      <c r="O6329" s="54"/>
      <c r="P6329" s="62">
        <v>628203</v>
      </c>
      <c r="Q6329" s="75"/>
      <c r="R6329" t="str">
        <f t="shared" si="185"/>
        <v>Mai/26</v>
      </c>
      <c r="S6329" s="75"/>
      <c r="T6329" s="75"/>
      <c r="U6329" s="75"/>
      <c r="V6329" s="75"/>
      <c r="W6329" s="75"/>
      <c r="X6329" s="75"/>
      <c r="Y6329" s="75"/>
      <c r="Z6329" s="75"/>
      <c r="AA6329" s="75"/>
      <c r="AB6329" s="75"/>
      <c r="AC6329" s="75"/>
      <c r="AD6329" s="75"/>
      <c r="AE6329" s="75"/>
      <c r="AF6329" s="75"/>
      <c r="AG6329" s="75"/>
    </row>
    <row r="6330" spans="1:33" ht="15.75" customHeight="1">
      <c r="A6330" s="75"/>
      <c r="B6330" s="54">
        <v>46153</v>
      </c>
      <c r="C6330" s="55" t="str">
        <f t="shared" si="181"/>
        <v>Maio</v>
      </c>
      <c r="D6330" s="55">
        <f t="shared" si="182"/>
        <v>2026</v>
      </c>
      <c r="E6330" s="55">
        <v>1</v>
      </c>
      <c r="F6330" s="55" t="s">
        <v>87</v>
      </c>
      <c r="G6330" s="55" t="s">
        <v>40</v>
      </c>
      <c r="H6330" s="55" t="s">
        <v>667</v>
      </c>
      <c r="I6330" s="55" t="s">
        <v>42</v>
      </c>
      <c r="J6330" s="60">
        <v>49.5</v>
      </c>
      <c r="K6330" s="60">
        <f t="shared" si="183"/>
        <v>49.5</v>
      </c>
      <c r="L6330" s="60">
        <v>0</v>
      </c>
      <c r="M6330" s="55"/>
      <c r="N6330" s="60">
        <f t="shared" si="178"/>
        <v>49.5</v>
      </c>
      <c r="O6330" s="54"/>
      <c r="P6330" s="62">
        <v>628203</v>
      </c>
      <c r="Q6330" s="75"/>
      <c r="R6330" t="str">
        <f t="shared" si="185"/>
        <v>Mai/26</v>
      </c>
      <c r="S6330" s="75"/>
      <c r="T6330" s="75"/>
      <c r="U6330" s="75"/>
      <c r="V6330" s="75"/>
      <c r="W6330" s="75"/>
      <c r="X6330" s="75"/>
      <c r="Y6330" s="75"/>
      <c r="Z6330" s="75"/>
      <c r="AA6330" s="75"/>
      <c r="AB6330" s="75"/>
      <c r="AC6330" s="75"/>
      <c r="AD6330" s="75"/>
      <c r="AE6330" s="75"/>
      <c r="AF6330" s="75"/>
      <c r="AG6330" s="75"/>
    </row>
    <row r="6331" spans="1:33" ht="15.75" customHeight="1">
      <c r="A6331" s="75"/>
      <c r="B6331" s="54">
        <v>46153</v>
      </c>
      <c r="C6331" s="55" t="str">
        <f t="shared" si="181"/>
        <v>Maio</v>
      </c>
      <c r="D6331" s="55">
        <f t="shared" si="182"/>
        <v>2026</v>
      </c>
      <c r="E6331" s="55">
        <v>1</v>
      </c>
      <c r="F6331" s="55" t="s">
        <v>88</v>
      </c>
      <c r="G6331" s="55" t="s">
        <v>40</v>
      </c>
      <c r="H6331" s="55" t="s">
        <v>667</v>
      </c>
      <c r="I6331" s="55" t="s">
        <v>42</v>
      </c>
      <c r="J6331" s="60">
        <v>49.5</v>
      </c>
      <c r="K6331" s="60">
        <f t="shared" si="183"/>
        <v>49.5</v>
      </c>
      <c r="L6331" s="60">
        <v>0</v>
      </c>
      <c r="M6331" s="55"/>
      <c r="N6331" s="60">
        <f t="shared" si="178"/>
        <v>49.5</v>
      </c>
      <c r="O6331" s="54"/>
      <c r="P6331" s="62">
        <v>628203</v>
      </c>
      <c r="Q6331" s="75"/>
      <c r="R6331" t="str">
        <f t="shared" si="185"/>
        <v>Mai/26</v>
      </c>
      <c r="S6331" s="75"/>
      <c r="T6331" s="75"/>
      <c r="U6331" s="75"/>
      <c r="V6331" s="75"/>
      <c r="W6331" s="75"/>
      <c r="X6331" s="75"/>
      <c r="Y6331" s="75"/>
      <c r="Z6331" s="75"/>
      <c r="AA6331" s="75"/>
      <c r="AB6331" s="75"/>
      <c r="AC6331" s="75"/>
      <c r="AD6331" s="75"/>
      <c r="AE6331" s="75"/>
      <c r="AF6331" s="75"/>
      <c r="AG6331" s="75"/>
    </row>
    <row r="6332" spans="1:33" ht="15.75" customHeight="1">
      <c r="A6332" s="75"/>
      <c r="B6332" s="54">
        <v>46153</v>
      </c>
      <c r="C6332" s="55" t="str">
        <f t="shared" si="181"/>
        <v>Maio</v>
      </c>
      <c r="D6332" s="55">
        <f t="shared" si="182"/>
        <v>2026</v>
      </c>
      <c r="E6332" s="55">
        <v>1</v>
      </c>
      <c r="F6332" s="55" t="s">
        <v>39</v>
      </c>
      <c r="G6332" s="55" t="s">
        <v>40</v>
      </c>
      <c r="H6332" s="55" t="s">
        <v>1328</v>
      </c>
      <c r="I6332" s="55" t="s">
        <v>42</v>
      </c>
      <c r="J6332" s="60">
        <v>144.5</v>
      </c>
      <c r="K6332" s="60">
        <f t="shared" si="183"/>
        <v>144.5</v>
      </c>
      <c r="L6332" s="60">
        <v>0</v>
      </c>
      <c r="M6332" s="55"/>
      <c r="N6332" s="60">
        <f t="shared" si="178"/>
        <v>144.5</v>
      </c>
      <c r="O6332" s="54"/>
      <c r="P6332" s="62">
        <v>0</v>
      </c>
      <c r="Q6332" s="75"/>
      <c r="R6332" t="str">
        <f t="shared" si="185"/>
        <v>Mai/26</v>
      </c>
      <c r="S6332" s="75"/>
      <c r="T6332" s="75"/>
      <c r="U6332" s="75"/>
      <c r="V6332" s="75"/>
      <c r="W6332" s="75"/>
      <c r="X6332" s="75"/>
      <c r="Y6332" s="75"/>
      <c r="Z6332" s="75"/>
      <c r="AA6332" s="75"/>
      <c r="AB6332" s="75"/>
      <c r="AC6332" s="75"/>
      <c r="AD6332" s="75"/>
      <c r="AE6332" s="75"/>
      <c r="AF6332" s="75"/>
      <c r="AG6332" s="75"/>
    </row>
    <row r="6333" spans="1:33" ht="15.75" customHeight="1">
      <c r="A6333" s="75"/>
      <c r="B6333" s="54">
        <v>46154</v>
      </c>
      <c r="C6333" s="55" t="str">
        <f t="shared" si="181"/>
        <v>Maio</v>
      </c>
      <c r="D6333" s="55">
        <f t="shared" si="182"/>
        <v>2026</v>
      </c>
      <c r="E6333" s="55">
        <v>5</v>
      </c>
      <c r="F6333" s="55" t="s">
        <v>495</v>
      </c>
      <c r="G6333" s="55" t="s">
        <v>96</v>
      </c>
      <c r="H6333" s="55" t="s">
        <v>570</v>
      </c>
      <c r="I6333" s="55" t="s">
        <v>42</v>
      </c>
      <c r="J6333" s="60">
        <v>18.54</v>
      </c>
      <c r="K6333" s="60">
        <f t="shared" si="183"/>
        <v>92.699999999999989</v>
      </c>
      <c r="L6333" s="60">
        <v>0</v>
      </c>
      <c r="M6333" s="55"/>
      <c r="N6333" s="60">
        <f t="shared" si="178"/>
        <v>92.699999999999989</v>
      </c>
      <c r="O6333" s="54"/>
      <c r="P6333" s="62">
        <v>761555</v>
      </c>
      <c r="Q6333" s="75"/>
      <c r="R6333" t="str">
        <f t="shared" si="185"/>
        <v>Mai/26</v>
      </c>
      <c r="S6333" s="75"/>
      <c r="T6333" s="75"/>
      <c r="U6333" s="75"/>
      <c r="V6333" s="75"/>
      <c r="W6333" s="75"/>
      <c r="X6333" s="75"/>
      <c r="Y6333" s="75"/>
      <c r="Z6333" s="75"/>
      <c r="AA6333" s="75"/>
      <c r="AB6333" s="75"/>
      <c r="AC6333" s="75"/>
      <c r="AD6333" s="75"/>
      <c r="AE6333" s="75"/>
      <c r="AF6333" s="75"/>
      <c r="AG6333" s="75"/>
    </row>
    <row r="6334" spans="1:33" ht="15.75" customHeight="1">
      <c r="A6334" s="75"/>
      <c r="B6334" s="54">
        <v>46154</v>
      </c>
      <c r="C6334" s="55" t="str">
        <f t="shared" si="181"/>
        <v>Maio</v>
      </c>
      <c r="D6334" s="55">
        <f t="shared" si="182"/>
        <v>2026</v>
      </c>
      <c r="E6334" s="55">
        <v>2</v>
      </c>
      <c r="F6334" s="55" t="s">
        <v>201</v>
      </c>
      <c r="G6334" s="55" t="s">
        <v>96</v>
      </c>
      <c r="H6334" s="55" t="s">
        <v>570</v>
      </c>
      <c r="I6334" s="55" t="s">
        <v>42</v>
      </c>
      <c r="J6334" s="60">
        <v>18.059999999999999</v>
      </c>
      <c r="K6334" s="60">
        <f t="shared" si="183"/>
        <v>36.119999999999997</v>
      </c>
      <c r="L6334" s="60">
        <v>0</v>
      </c>
      <c r="M6334" s="55"/>
      <c r="N6334" s="60">
        <f t="shared" si="178"/>
        <v>36.119999999999997</v>
      </c>
      <c r="O6334" s="54"/>
      <c r="P6334" s="62">
        <v>761555</v>
      </c>
      <c r="Q6334" s="75"/>
      <c r="R6334" t="str">
        <f t="shared" si="185"/>
        <v>Mai/26</v>
      </c>
      <c r="S6334" s="75"/>
      <c r="T6334" s="75"/>
      <c r="U6334" s="75"/>
      <c r="V6334" s="75"/>
      <c r="W6334" s="75"/>
      <c r="X6334" s="75"/>
      <c r="Y6334" s="75"/>
      <c r="Z6334" s="75"/>
      <c r="AA6334" s="75"/>
      <c r="AB6334" s="75"/>
      <c r="AC6334" s="75"/>
      <c r="AD6334" s="75"/>
      <c r="AE6334" s="75"/>
      <c r="AF6334" s="75"/>
      <c r="AG6334" s="75"/>
    </row>
    <row r="6335" spans="1:33" ht="15.75" customHeight="1">
      <c r="A6335" s="75"/>
      <c r="B6335" s="54">
        <v>46154</v>
      </c>
      <c r="C6335" s="55" t="str">
        <f t="shared" si="181"/>
        <v>Maio</v>
      </c>
      <c r="D6335" s="55">
        <f t="shared" si="182"/>
        <v>2026</v>
      </c>
      <c r="E6335" s="55">
        <v>12</v>
      </c>
      <c r="F6335" s="55" t="s">
        <v>615</v>
      </c>
      <c r="G6335" s="55" t="s">
        <v>96</v>
      </c>
      <c r="H6335" s="55" t="s">
        <v>570</v>
      </c>
      <c r="I6335" s="55" t="s">
        <v>42</v>
      </c>
      <c r="J6335" s="60">
        <v>19.98</v>
      </c>
      <c r="K6335" s="60">
        <f t="shared" si="183"/>
        <v>239.76</v>
      </c>
      <c r="L6335" s="60">
        <v>0</v>
      </c>
      <c r="M6335" s="55"/>
      <c r="N6335" s="60">
        <f t="shared" si="178"/>
        <v>239.76</v>
      </c>
      <c r="O6335" s="54"/>
      <c r="P6335" s="62">
        <v>761555</v>
      </c>
      <c r="Q6335" s="75"/>
      <c r="R6335" t="str">
        <f t="shared" si="185"/>
        <v>Mai/26</v>
      </c>
      <c r="S6335" s="75"/>
      <c r="T6335" s="75"/>
      <c r="U6335" s="75"/>
      <c r="V6335" s="75"/>
      <c r="W6335" s="75"/>
      <c r="X6335" s="75"/>
      <c r="Y6335" s="75"/>
      <c r="Z6335" s="75"/>
      <c r="AA6335" s="75"/>
      <c r="AB6335" s="75"/>
      <c r="AC6335" s="75"/>
      <c r="AD6335" s="75"/>
      <c r="AE6335" s="75"/>
      <c r="AF6335" s="75"/>
      <c r="AG6335" s="75"/>
    </row>
    <row r="6336" spans="1:33" ht="15.75" customHeight="1">
      <c r="A6336" s="75"/>
      <c r="B6336" s="54">
        <v>46154</v>
      </c>
      <c r="C6336" s="55" t="str">
        <f t="shared" si="181"/>
        <v>Maio</v>
      </c>
      <c r="D6336" s="55">
        <f t="shared" si="182"/>
        <v>2026</v>
      </c>
      <c r="E6336" s="55">
        <v>7</v>
      </c>
      <c r="F6336" s="55" t="s">
        <v>904</v>
      </c>
      <c r="G6336" s="55" t="s">
        <v>96</v>
      </c>
      <c r="H6336" s="55" t="s">
        <v>570</v>
      </c>
      <c r="I6336" s="55" t="s">
        <v>42</v>
      </c>
      <c r="J6336" s="60">
        <v>39.96</v>
      </c>
      <c r="K6336" s="60">
        <f t="shared" si="183"/>
        <v>279.72000000000003</v>
      </c>
      <c r="L6336" s="60">
        <v>0</v>
      </c>
      <c r="M6336" s="55"/>
      <c r="N6336" s="60">
        <f t="shared" si="178"/>
        <v>279.72000000000003</v>
      </c>
      <c r="O6336" s="54"/>
      <c r="P6336" s="62">
        <v>761555</v>
      </c>
      <c r="Q6336" s="75"/>
      <c r="R6336" t="str">
        <f t="shared" si="185"/>
        <v>Mai/26</v>
      </c>
      <c r="S6336" s="75"/>
      <c r="T6336" s="75"/>
      <c r="U6336" s="75"/>
      <c r="V6336" s="75"/>
      <c r="W6336" s="75"/>
      <c r="X6336" s="75"/>
      <c r="Y6336" s="75"/>
      <c r="Z6336" s="75"/>
      <c r="AA6336" s="75"/>
      <c r="AB6336" s="75"/>
      <c r="AC6336" s="75"/>
      <c r="AD6336" s="75"/>
      <c r="AE6336" s="75"/>
      <c r="AF6336" s="75"/>
      <c r="AG6336" s="75"/>
    </row>
    <row r="6337" spans="1:33" ht="15.75" customHeight="1">
      <c r="A6337" s="75"/>
      <c r="B6337" s="54">
        <v>46154</v>
      </c>
      <c r="C6337" s="55" t="str">
        <f t="shared" si="181"/>
        <v>Maio</v>
      </c>
      <c r="D6337" s="55">
        <f t="shared" si="182"/>
        <v>2026</v>
      </c>
      <c r="E6337" s="55">
        <v>2</v>
      </c>
      <c r="F6337" s="55" t="s">
        <v>358</v>
      </c>
      <c r="G6337" s="55" t="s">
        <v>96</v>
      </c>
      <c r="H6337" s="55" t="s">
        <v>570</v>
      </c>
      <c r="I6337" s="55" t="s">
        <v>42</v>
      </c>
      <c r="J6337" s="60">
        <v>18.54</v>
      </c>
      <c r="K6337" s="60">
        <f t="shared" si="183"/>
        <v>37.08</v>
      </c>
      <c r="L6337" s="60">
        <v>0</v>
      </c>
      <c r="M6337" s="55"/>
      <c r="N6337" s="60">
        <f t="shared" si="178"/>
        <v>37.08</v>
      </c>
      <c r="O6337" s="54"/>
      <c r="P6337" s="62">
        <v>761555</v>
      </c>
      <c r="Q6337" s="75"/>
      <c r="R6337" t="str">
        <f t="shared" si="185"/>
        <v>Mai/26</v>
      </c>
      <c r="S6337" s="75"/>
      <c r="T6337" s="75"/>
      <c r="U6337" s="75"/>
      <c r="V6337" s="75"/>
      <c r="W6337" s="75"/>
      <c r="X6337" s="75"/>
      <c r="Y6337" s="75"/>
      <c r="Z6337" s="75"/>
      <c r="AA6337" s="75"/>
      <c r="AB6337" s="75"/>
      <c r="AC6337" s="75"/>
      <c r="AD6337" s="75"/>
      <c r="AE6337" s="75"/>
      <c r="AF6337" s="75"/>
      <c r="AG6337" s="75"/>
    </row>
    <row r="6338" spans="1:33" ht="15.75" customHeight="1">
      <c r="A6338" s="75"/>
      <c r="B6338" s="54">
        <v>46154</v>
      </c>
      <c r="C6338" s="55" t="str">
        <f t="shared" si="181"/>
        <v>Maio</v>
      </c>
      <c r="D6338" s="55">
        <f t="shared" si="182"/>
        <v>2026</v>
      </c>
      <c r="E6338" s="55">
        <v>1</v>
      </c>
      <c r="F6338" s="55" t="s">
        <v>357</v>
      </c>
      <c r="G6338" s="55" t="s">
        <v>96</v>
      </c>
      <c r="H6338" s="55" t="s">
        <v>570</v>
      </c>
      <c r="I6338" s="55" t="s">
        <v>42</v>
      </c>
      <c r="J6338" s="60">
        <v>20.58</v>
      </c>
      <c r="K6338" s="60">
        <f t="shared" si="183"/>
        <v>20.58</v>
      </c>
      <c r="L6338" s="60">
        <v>0</v>
      </c>
      <c r="M6338" s="55"/>
      <c r="N6338" s="60">
        <f t="shared" si="178"/>
        <v>20.58</v>
      </c>
      <c r="O6338" s="54"/>
      <c r="P6338" s="62">
        <v>761555</v>
      </c>
      <c r="Q6338" s="75"/>
      <c r="R6338" t="str">
        <f t="shared" si="185"/>
        <v>Mai/26</v>
      </c>
      <c r="S6338" s="75"/>
      <c r="T6338" s="75"/>
      <c r="U6338" s="75"/>
      <c r="V6338" s="75"/>
      <c r="W6338" s="75"/>
      <c r="X6338" s="75"/>
      <c r="Y6338" s="75"/>
      <c r="Z6338" s="75"/>
      <c r="AA6338" s="75"/>
      <c r="AB6338" s="75"/>
      <c r="AC6338" s="75"/>
      <c r="AD6338" s="75"/>
      <c r="AE6338" s="75"/>
      <c r="AF6338" s="75"/>
      <c r="AG6338" s="75"/>
    </row>
    <row r="6339" spans="1:33" ht="15.75" customHeight="1">
      <c r="A6339" s="75"/>
      <c r="B6339" s="54">
        <v>46154</v>
      </c>
      <c r="C6339" s="55" t="str">
        <f t="shared" si="181"/>
        <v>Maio</v>
      </c>
      <c r="D6339" s="55">
        <f t="shared" si="182"/>
        <v>2026</v>
      </c>
      <c r="E6339" s="55">
        <v>12</v>
      </c>
      <c r="F6339" s="55" t="s">
        <v>893</v>
      </c>
      <c r="G6339" s="55" t="s">
        <v>96</v>
      </c>
      <c r="H6339" s="55" t="s">
        <v>570</v>
      </c>
      <c r="I6339" s="55" t="s">
        <v>42</v>
      </c>
      <c r="J6339" s="60">
        <v>21.48</v>
      </c>
      <c r="K6339" s="60">
        <f t="shared" si="183"/>
        <v>257.76</v>
      </c>
      <c r="L6339" s="60">
        <v>0</v>
      </c>
      <c r="M6339" s="55"/>
      <c r="N6339" s="60">
        <f t="shared" si="178"/>
        <v>257.76</v>
      </c>
      <c r="O6339" s="54"/>
      <c r="P6339" s="62">
        <v>761555</v>
      </c>
      <c r="Q6339" s="75"/>
      <c r="R6339" t="str">
        <f t="shared" ref="R6339:R6402" si="186">IF(B6339="","",PROPER(TEXT(B6339,"mmm/aa")))</f>
        <v>Mai/26</v>
      </c>
      <c r="S6339" s="75"/>
      <c r="T6339" s="75"/>
      <c r="U6339" s="75"/>
      <c r="V6339" s="75"/>
      <c r="W6339" s="75"/>
      <c r="X6339" s="75"/>
      <c r="Y6339" s="75"/>
      <c r="Z6339" s="75"/>
      <c r="AA6339" s="75"/>
      <c r="AB6339" s="75"/>
      <c r="AC6339" s="75"/>
      <c r="AD6339" s="75"/>
      <c r="AE6339" s="75"/>
      <c r="AF6339" s="75"/>
      <c r="AG6339" s="75"/>
    </row>
    <row r="6340" spans="1:33" ht="15.75" customHeight="1">
      <c r="A6340" s="75"/>
      <c r="B6340" s="54">
        <v>46154</v>
      </c>
      <c r="C6340" s="55" t="str">
        <f t="shared" si="181"/>
        <v>Maio</v>
      </c>
      <c r="D6340" s="55">
        <f t="shared" si="182"/>
        <v>2026</v>
      </c>
      <c r="E6340" s="55">
        <v>3</v>
      </c>
      <c r="F6340" s="55" t="s">
        <v>820</v>
      </c>
      <c r="G6340" s="55" t="s">
        <v>46</v>
      </c>
      <c r="H6340" s="55" t="s">
        <v>195</v>
      </c>
      <c r="I6340" s="55" t="s">
        <v>42</v>
      </c>
      <c r="J6340" s="60">
        <v>231.6</v>
      </c>
      <c r="K6340" s="60">
        <f t="shared" si="183"/>
        <v>694.8</v>
      </c>
      <c r="L6340" s="60">
        <v>0</v>
      </c>
      <c r="M6340" s="55"/>
      <c r="N6340" s="60">
        <f t="shared" si="178"/>
        <v>694.8</v>
      </c>
      <c r="O6340" s="54"/>
      <c r="P6340" s="62">
        <v>346744</v>
      </c>
      <c r="Q6340" s="75"/>
      <c r="R6340" t="str">
        <f t="shared" si="186"/>
        <v>Mai/26</v>
      </c>
      <c r="S6340" s="75"/>
      <c r="T6340" s="75"/>
      <c r="U6340" s="75"/>
      <c r="V6340" s="75"/>
      <c r="W6340" s="75"/>
      <c r="X6340" s="75"/>
      <c r="Y6340" s="75"/>
      <c r="Z6340" s="75"/>
      <c r="AA6340" s="75"/>
      <c r="AB6340" s="75"/>
      <c r="AC6340" s="75"/>
      <c r="AD6340" s="75"/>
      <c r="AE6340" s="75"/>
      <c r="AF6340" s="75"/>
      <c r="AG6340" s="75"/>
    </row>
    <row r="6341" spans="1:33" ht="15.75" customHeight="1">
      <c r="A6341" s="75"/>
      <c r="B6341" s="54">
        <v>46154</v>
      </c>
      <c r="C6341" s="55" t="str">
        <f t="shared" si="181"/>
        <v>Maio</v>
      </c>
      <c r="D6341" s="55">
        <f t="shared" si="182"/>
        <v>2026</v>
      </c>
      <c r="E6341" s="55">
        <v>1</v>
      </c>
      <c r="F6341" s="55" t="s">
        <v>1139</v>
      </c>
      <c r="G6341" s="55" t="s">
        <v>46</v>
      </c>
      <c r="H6341" s="55" t="s">
        <v>195</v>
      </c>
      <c r="I6341" s="55" t="s">
        <v>42</v>
      </c>
      <c r="J6341" s="60">
        <v>135.24</v>
      </c>
      <c r="K6341" s="60">
        <f t="shared" si="183"/>
        <v>135.24</v>
      </c>
      <c r="L6341" s="60">
        <v>0</v>
      </c>
      <c r="M6341" s="55"/>
      <c r="N6341" s="60">
        <f t="shared" si="178"/>
        <v>135.24</v>
      </c>
      <c r="O6341" s="54"/>
      <c r="P6341" s="62">
        <v>346744</v>
      </c>
      <c r="Q6341" s="75"/>
      <c r="R6341" t="str">
        <f t="shared" si="186"/>
        <v>Mai/26</v>
      </c>
      <c r="S6341" s="75"/>
      <c r="T6341" s="75"/>
      <c r="U6341" s="75"/>
      <c r="V6341" s="75"/>
      <c r="W6341" s="75"/>
      <c r="X6341" s="75"/>
      <c r="Y6341" s="75"/>
      <c r="Z6341" s="75"/>
      <c r="AA6341" s="75"/>
      <c r="AB6341" s="75"/>
      <c r="AC6341" s="75"/>
      <c r="AD6341" s="75"/>
      <c r="AE6341" s="75"/>
      <c r="AF6341" s="75"/>
      <c r="AG6341" s="75"/>
    </row>
    <row r="6342" spans="1:33" ht="15.75" customHeight="1">
      <c r="A6342" s="75"/>
      <c r="B6342" s="54">
        <v>46154</v>
      </c>
      <c r="C6342" s="55" t="str">
        <f t="shared" si="181"/>
        <v>Maio</v>
      </c>
      <c r="D6342" s="55">
        <f t="shared" si="182"/>
        <v>2026</v>
      </c>
      <c r="E6342" s="55">
        <v>1</v>
      </c>
      <c r="F6342" s="55" t="s">
        <v>1049</v>
      </c>
      <c r="G6342" s="55" t="s">
        <v>46</v>
      </c>
      <c r="H6342" s="55" t="s">
        <v>195</v>
      </c>
      <c r="I6342" s="55" t="s">
        <v>42</v>
      </c>
      <c r="J6342" s="60">
        <v>210</v>
      </c>
      <c r="K6342" s="60">
        <f t="shared" si="183"/>
        <v>210</v>
      </c>
      <c r="L6342" s="60">
        <v>0</v>
      </c>
      <c r="M6342" s="55"/>
      <c r="N6342" s="60">
        <f t="shared" si="178"/>
        <v>210</v>
      </c>
      <c r="O6342" s="54"/>
      <c r="P6342" s="62">
        <v>346744</v>
      </c>
      <c r="Q6342" s="75"/>
      <c r="R6342" t="str">
        <f t="shared" si="186"/>
        <v>Mai/26</v>
      </c>
      <c r="S6342" s="75"/>
      <c r="T6342" s="75"/>
      <c r="U6342" s="75"/>
      <c r="V6342" s="75"/>
      <c r="W6342" s="75"/>
      <c r="X6342" s="75"/>
      <c r="Y6342" s="75"/>
      <c r="Z6342" s="75"/>
      <c r="AA6342" s="75"/>
      <c r="AB6342" s="75"/>
      <c r="AC6342" s="75"/>
      <c r="AD6342" s="75"/>
      <c r="AE6342" s="75"/>
      <c r="AF6342" s="75"/>
      <c r="AG6342" s="75"/>
    </row>
    <row r="6343" spans="1:33" ht="15.75" customHeight="1">
      <c r="A6343" s="75"/>
      <c r="B6343" s="54">
        <v>46154</v>
      </c>
      <c r="C6343" s="55" t="str">
        <f t="shared" si="181"/>
        <v>Maio</v>
      </c>
      <c r="D6343" s="55">
        <f t="shared" si="182"/>
        <v>2026</v>
      </c>
      <c r="E6343" s="55">
        <v>8.9600000000000009</v>
      </c>
      <c r="F6343" s="55" t="s">
        <v>488</v>
      </c>
      <c r="G6343" s="55" t="s">
        <v>46</v>
      </c>
      <c r="H6343" s="55" t="s">
        <v>823</v>
      </c>
      <c r="I6343" s="55" t="s">
        <v>42</v>
      </c>
      <c r="J6343" s="60">
        <v>35.840000000000003</v>
      </c>
      <c r="K6343" s="60">
        <f t="shared" si="183"/>
        <v>321.12640000000005</v>
      </c>
      <c r="L6343" s="60">
        <v>0</v>
      </c>
      <c r="M6343" s="55"/>
      <c r="N6343" s="60">
        <f t="shared" si="178"/>
        <v>321.12640000000005</v>
      </c>
      <c r="O6343" s="54"/>
      <c r="P6343" s="62">
        <v>2946607</v>
      </c>
      <c r="Q6343" s="75"/>
      <c r="R6343" t="str">
        <f t="shared" si="186"/>
        <v>Mai/26</v>
      </c>
      <c r="S6343" s="75"/>
      <c r="T6343" s="75"/>
      <c r="U6343" s="75"/>
      <c r="V6343" s="75"/>
      <c r="W6343" s="75"/>
      <c r="X6343" s="75"/>
      <c r="Y6343" s="75"/>
      <c r="Z6343" s="75"/>
      <c r="AA6343" s="75"/>
      <c r="AB6343" s="75"/>
      <c r="AC6343" s="75"/>
      <c r="AD6343" s="75"/>
      <c r="AE6343" s="75"/>
      <c r="AF6343" s="75"/>
      <c r="AG6343" s="75"/>
    </row>
    <row r="6344" spans="1:33" ht="15.75" customHeight="1">
      <c r="A6344" s="75"/>
      <c r="B6344" s="54">
        <v>46154</v>
      </c>
      <c r="C6344" s="55" t="str">
        <f t="shared" si="181"/>
        <v>Maio</v>
      </c>
      <c r="D6344" s="55">
        <f t="shared" si="182"/>
        <v>2026</v>
      </c>
      <c r="E6344" s="55">
        <v>4.4800000000000004</v>
      </c>
      <c r="F6344" s="55" t="s">
        <v>197</v>
      </c>
      <c r="G6344" s="55" t="s">
        <v>46</v>
      </c>
      <c r="H6344" s="55" t="s">
        <v>823</v>
      </c>
      <c r="I6344" s="55" t="s">
        <v>42</v>
      </c>
      <c r="J6344" s="60">
        <v>39.804099999999998</v>
      </c>
      <c r="K6344" s="60">
        <f t="shared" si="183"/>
        <v>178.32236800000001</v>
      </c>
      <c r="L6344" s="60">
        <v>0</v>
      </c>
      <c r="M6344" s="55"/>
      <c r="N6344" s="60">
        <f t="shared" si="178"/>
        <v>178.32236800000001</v>
      </c>
      <c r="O6344" s="54"/>
      <c r="P6344" s="62">
        <v>2946607</v>
      </c>
      <c r="Q6344" s="75"/>
      <c r="R6344" t="str">
        <f t="shared" si="186"/>
        <v>Mai/26</v>
      </c>
      <c r="S6344" s="75"/>
      <c r="T6344" s="75"/>
      <c r="U6344" s="75"/>
      <c r="V6344" s="75"/>
      <c r="W6344" s="75"/>
      <c r="X6344" s="75"/>
      <c r="Y6344" s="75"/>
      <c r="Z6344" s="75"/>
      <c r="AA6344" s="75"/>
      <c r="AB6344" s="75"/>
      <c r="AC6344" s="75"/>
      <c r="AD6344" s="75"/>
      <c r="AE6344" s="75"/>
      <c r="AF6344" s="75"/>
      <c r="AG6344" s="75"/>
    </row>
    <row r="6345" spans="1:33" ht="15.75" customHeight="1">
      <c r="A6345" s="75"/>
      <c r="B6345" s="54">
        <v>46154</v>
      </c>
      <c r="C6345" s="55" t="str">
        <f t="shared" si="181"/>
        <v>Maio</v>
      </c>
      <c r="D6345" s="55">
        <f t="shared" si="182"/>
        <v>2026</v>
      </c>
      <c r="E6345" s="55">
        <v>9.6</v>
      </c>
      <c r="F6345" s="55" t="s">
        <v>1515</v>
      </c>
      <c r="G6345" s="55" t="s">
        <v>46</v>
      </c>
      <c r="H6345" s="55" t="s">
        <v>231</v>
      </c>
      <c r="I6345" s="55" t="s">
        <v>42</v>
      </c>
      <c r="J6345" s="60">
        <v>31.81</v>
      </c>
      <c r="K6345" s="60">
        <f t="shared" si="183"/>
        <v>305.37599999999998</v>
      </c>
      <c r="L6345" s="60">
        <v>0</v>
      </c>
      <c r="M6345" s="55"/>
      <c r="N6345" s="60">
        <f t="shared" si="178"/>
        <v>305.37599999999998</v>
      </c>
      <c r="O6345" s="54"/>
      <c r="P6345" s="62">
        <v>1158342</v>
      </c>
      <c r="Q6345" s="75"/>
      <c r="R6345" t="str">
        <f t="shared" si="186"/>
        <v>Mai/26</v>
      </c>
      <c r="S6345" s="75"/>
      <c r="T6345" s="75"/>
      <c r="U6345" s="75"/>
      <c r="V6345" s="75"/>
      <c r="W6345" s="75"/>
      <c r="X6345" s="75"/>
      <c r="Y6345" s="75"/>
      <c r="Z6345" s="75"/>
      <c r="AA6345" s="75"/>
      <c r="AB6345" s="75"/>
      <c r="AC6345" s="75"/>
      <c r="AD6345" s="75"/>
      <c r="AE6345" s="75"/>
      <c r="AF6345" s="75"/>
      <c r="AG6345" s="75"/>
    </row>
    <row r="6346" spans="1:33" ht="15.75" customHeight="1">
      <c r="A6346" s="75"/>
      <c r="B6346" s="54">
        <v>46154</v>
      </c>
      <c r="C6346" s="55" t="str">
        <f t="shared" si="181"/>
        <v>Maio</v>
      </c>
      <c r="D6346" s="55">
        <f t="shared" si="182"/>
        <v>2026</v>
      </c>
      <c r="E6346" s="55">
        <v>5</v>
      </c>
      <c r="F6346" s="55" t="s">
        <v>172</v>
      </c>
      <c r="G6346" s="55" t="s">
        <v>46</v>
      </c>
      <c r="H6346" s="55" t="s">
        <v>223</v>
      </c>
      <c r="I6346" s="55" t="s">
        <v>42</v>
      </c>
      <c r="J6346" s="60">
        <v>21.5</v>
      </c>
      <c r="K6346" s="60">
        <f t="shared" si="183"/>
        <v>107.5</v>
      </c>
      <c r="L6346" s="60">
        <v>0</v>
      </c>
      <c r="M6346" s="55"/>
      <c r="N6346" s="60">
        <f t="shared" si="178"/>
        <v>107.5</v>
      </c>
      <c r="O6346" s="54"/>
      <c r="P6346" s="62">
        <v>1578020</v>
      </c>
      <c r="Q6346" s="75"/>
      <c r="R6346" t="str">
        <f t="shared" si="186"/>
        <v>Mai/26</v>
      </c>
      <c r="S6346" s="75"/>
      <c r="T6346" s="75"/>
      <c r="U6346" s="75"/>
      <c r="V6346" s="75"/>
      <c r="W6346" s="75"/>
      <c r="X6346" s="75"/>
      <c r="Y6346" s="75"/>
      <c r="Z6346" s="75"/>
      <c r="AA6346" s="75"/>
      <c r="AB6346" s="75"/>
      <c r="AC6346" s="75"/>
      <c r="AD6346" s="75"/>
      <c r="AE6346" s="75"/>
      <c r="AF6346" s="75"/>
      <c r="AG6346" s="75"/>
    </row>
    <row r="6347" spans="1:33" ht="15.75" customHeight="1">
      <c r="A6347" s="75"/>
      <c r="B6347" s="54">
        <v>46154</v>
      </c>
      <c r="C6347" s="55" t="str">
        <f t="shared" si="181"/>
        <v>Maio</v>
      </c>
      <c r="D6347" s="55">
        <f t="shared" si="182"/>
        <v>2026</v>
      </c>
      <c r="E6347" s="55">
        <v>1</v>
      </c>
      <c r="F6347" s="55" t="s">
        <v>1516</v>
      </c>
      <c r="G6347" s="55" t="s">
        <v>61</v>
      </c>
      <c r="H6347" s="55" t="s">
        <v>342</v>
      </c>
      <c r="I6347" s="55" t="s">
        <v>42</v>
      </c>
      <c r="J6347" s="60">
        <v>292.58</v>
      </c>
      <c r="K6347" s="60">
        <f t="shared" si="183"/>
        <v>292.58</v>
      </c>
      <c r="L6347" s="60">
        <v>0</v>
      </c>
      <c r="M6347" s="55"/>
      <c r="N6347" s="60">
        <f t="shared" ref="N6347:N6601" si="187">K6347+L6347</f>
        <v>292.58</v>
      </c>
      <c r="O6347" s="54"/>
      <c r="P6347" s="62">
        <v>0</v>
      </c>
      <c r="Q6347" s="75"/>
      <c r="R6347" t="str">
        <f t="shared" si="186"/>
        <v>Mai/26</v>
      </c>
      <c r="S6347" s="75"/>
      <c r="T6347" s="75"/>
      <c r="U6347" s="75"/>
      <c r="V6347" s="75"/>
      <c r="W6347" s="75"/>
      <c r="X6347" s="75"/>
      <c r="Y6347" s="75"/>
      <c r="Z6347" s="75"/>
      <c r="AA6347" s="75"/>
      <c r="AB6347" s="75"/>
      <c r="AC6347" s="75"/>
      <c r="AD6347" s="75"/>
      <c r="AE6347" s="75"/>
      <c r="AF6347" s="75"/>
      <c r="AG6347" s="75"/>
    </row>
    <row r="6348" spans="1:33" ht="15.75" customHeight="1">
      <c r="A6348" s="75"/>
      <c r="B6348" s="54">
        <v>46154</v>
      </c>
      <c r="C6348" s="55" t="str">
        <f t="shared" si="181"/>
        <v>Maio</v>
      </c>
      <c r="D6348" s="55">
        <f t="shared" si="182"/>
        <v>2026</v>
      </c>
      <c r="E6348" s="55">
        <v>1</v>
      </c>
      <c r="F6348" s="55" t="s">
        <v>378</v>
      </c>
      <c r="G6348" s="55" t="s">
        <v>46</v>
      </c>
      <c r="H6348" s="55" t="s">
        <v>379</v>
      </c>
      <c r="I6348" s="55" t="s">
        <v>42</v>
      </c>
      <c r="J6348" s="60">
        <v>491</v>
      </c>
      <c r="K6348" s="60">
        <f t="shared" si="183"/>
        <v>491</v>
      </c>
      <c r="L6348" s="60">
        <v>0</v>
      </c>
      <c r="M6348" s="55"/>
      <c r="N6348" s="60">
        <f t="shared" si="187"/>
        <v>491</v>
      </c>
      <c r="O6348" s="54"/>
      <c r="P6348" s="62">
        <v>0</v>
      </c>
      <c r="Q6348" s="75"/>
      <c r="R6348" t="str">
        <f t="shared" si="186"/>
        <v>Mai/26</v>
      </c>
      <c r="S6348" s="75"/>
      <c r="T6348" s="75"/>
      <c r="U6348" s="75"/>
      <c r="V6348" s="75"/>
      <c r="W6348" s="75"/>
      <c r="X6348" s="75"/>
      <c r="Y6348" s="75"/>
      <c r="Z6348" s="75"/>
      <c r="AA6348" s="75"/>
      <c r="AB6348" s="75"/>
      <c r="AC6348" s="75"/>
      <c r="AD6348" s="75"/>
      <c r="AE6348" s="75"/>
      <c r="AF6348" s="75"/>
      <c r="AG6348" s="75"/>
    </row>
    <row r="6349" spans="1:33" ht="15.75" customHeight="1">
      <c r="A6349" s="75"/>
      <c r="B6349" s="54">
        <v>46155</v>
      </c>
      <c r="C6349" s="55" t="str">
        <f t="shared" si="181"/>
        <v>Maio</v>
      </c>
      <c r="D6349" s="55">
        <f t="shared" si="182"/>
        <v>2026</v>
      </c>
      <c r="E6349" s="55">
        <v>2</v>
      </c>
      <c r="F6349" s="55" t="s">
        <v>1418</v>
      </c>
      <c r="G6349" s="55" t="s">
        <v>46</v>
      </c>
      <c r="H6349" s="55" t="s">
        <v>65</v>
      </c>
      <c r="I6349" s="55" t="s">
        <v>42</v>
      </c>
      <c r="J6349" s="60">
        <v>30</v>
      </c>
      <c r="K6349" s="60">
        <f t="shared" si="183"/>
        <v>60</v>
      </c>
      <c r="L6349" s="60">
        <v>0</v>
      </c>
      <c r="M6349" s="55"/>
      <c r="N6349" s="60">
        <f t="shared" si="187"/>
        <v>60</v>
      </c>
      <c r="O6349" s="54"/>
      <c r="P6349" s="62">
        <v>32097</v>
      </c>
      <c r="Q6349" s="75"/>
      <c r="R6349" t="str">
        <f t="shared" si="186"/>
        <v>Mai/26</v>
      </c>
      <c r="S6349" s="75"/>
      <c r="T6349" s="75"/>
      <c r="U6349" s="75"/>
      <c r="V6349" s="75"/>
      <c r="W6349" s="75"/>
      <c r="X6349" s="75"/>
      <c r="Y6349" s="75"/>
      <c r="Z6349" s="75"/>
      <c r="AA6349" s="75"/>
      <c r="AB6349" s="75"/>
      <c r="AC6349" s="75"/>
      <c r="AD6349" s="75"/>
      <c r="AE6349" s="75"/>
      <c r="AF6349" s="75"/>
      <c r="AG6349" s="75"/>
    </row>
    <row r="6350" spans="1:33" ht="15.75" customHeight="1">
      <c r="A6350" s="75"/>
      <c r="B6350" s="54">
        <v>46155</v>
      </c>
      <c r="C6350" s="55" t="str">
        <f t="shared" si="181"/>
        <v>Maio</v>
      </c>
      <c r="D6350" s="55">
        <f t="shared" si="182"/>
        <v>2026</v>
      </c>
      <c r="E6350" s="55">
        <v>2</v>
      </c>
      <c r="F6350" s="55" t="s">
        <v>948</v>
      </c>
      <c r="G6350" s="55" t="s">
        <v>46</v>
      </c>
      <c r="H6350" s="55" t="s">
        <v>65</v>
      </c>
      <c r="I6350" s="55" t="s">
        <v>42</v>
      </c>
      <c r="J6350" s="60">
        <v>36</v>
      </c>
      <c r="K6350" s="60">
        <f t="shared" si="183"/>
        <v>72</v>
      </c>
      <c r="L6350" s="60">
        <v>0</v>
      </c>
      <c r="M6350" s="55"/>
      <c r="N6350" s="60">
        <f t="shared" si="187"/>
        <v>72</v>
      </c>
      <c r="O6350" s="54"/>
      <c r="P6350" s="62">
        <v>32097</v>
      </c>
      <c r="Q6350" s="75"/>
      <c r="R6350" t="str">
        <f t="shared" si="186"/>
        <v>Mai/26</v>
      </c>
      <c r="S6350" s="75"/>
      <c r="T6350" s="75"/>
      <c r="U6350" s="75"/>
      <c r="V6350" s="75"/>
      <c r="W6350" s="75"/>
      <c r="X6350" s="75"/>
      <c r="Y6350" s="75"/>
      <c r="Z6350" s="75"/>
      <c r="AA6350" s="75"/>
      <c r="AB6350" s="75"/>
      <c r="AC6350" s="75"/>
      <c r="AD6350" s="75"/>
      <c r="AE6350" s="75"/>
      <c r="AF6350" s="75"/>
      <c r="AG6350" s="75"/>
    </row>
    <row r="6351" spans="1:33" ht="15.75" customHeight="1">
      <c r="A6351" s="75"/>
      <c r="B6351" s="54">
        <v>46155</v>
      </c>
      <c r="C6351" s="55" t="str">
        <f t="shared" si="181"/>
        <v>Maio</v>
      </c>
      <c r="D6351" s="55">
        <f t="shared" si="182"/>
        <v>2026</v>
      </c>
      <c r="E6351" s="55">
        <v>180</v>
      </c>
      <c r="F6351" s="55" t="s">
        <v>649</v>
      </c>
      <c r="G6351" s="55" t="s">
        <v>96</v>
      </c>
      <c r="H6351" s="55" t="s">
        <v>1212</v>
      </c>
      <c r="I6351" s="55" t="s">
        <v>42</v>
      </c>
      <c r="J6351" s="60">
        <v>0.9</v>
      </c>
      <c r="K6351" s="60">
        <f t="shared" si="183"/>
        <v>162</v>
      </c>
      <c r="L6351" s="60">
        <v>0</v>
      </c>
      <c r="M6351" s="55"/>
      <c r="N6351" s="60">
        <f t="shared" si="187"/>
        <v>162</v>
      </c>
      <c r="O6351" s="54"/>
      <c r="P6351" s="62">
        <v>0</v>
      </c>
      <c r="Q6351" s="75"/>
      <c r="R6351" t="str">
        <f t="shared" si="186"/>
        <v>Mai/26</v>
      </c>
      <c r="S6351" s="75"/>
      <c r="T6351" s="75"/>
      <c r="U6351" s="75"/>
      <c r="V6351" s="75"/>
      <c r="W6351" s="75"/>
      <c r="X6351" s="75"/>
      <c r="Y6351" s="75"/>
      <c r="Z6351" s="75"/>
      <c r="AA6351" s="75"/>
      <c r="AB6351" s="75"/>
      <c r="AC6351" s="75"/>
      <c r="AD6351" s="75"/>
      <c r="AE6351" s="75"/>
      <c r="AF6351" s="75"/>
      <c r="AG6351" s="75"/>
    </row>
    <row r="6352" spans="1:33" ht="15.75" customHeight="1">
      <c r="A6352" s="75"/>
      <c r="B6352" s="54">
        <v>46155</v>
      </c>
      <c r="C6352" s="55" t="str">
        <f t="shared" si="181"/>
        <v>Maio</v>
      </c>
      <c r="D6352" s="55">
        <f t="shared" si="182"/>
        <v>2026</v>
      </c>
      <c r="E6352" s="55">
        <v>240</v>
      </c>
      <c r="F6352" s="55" t="s">
        <v>188</v>
      </c>
      <c r="G6352" s="55" t="s">
        <v>96</v>
      </c>
      <c r="H6352" s="55" t="s">
        <v>1212</v>
      </c>
      <c r="I6352" s="55" t="s">
        <v>42</v>
      </c>
      <c r="J6352" s="60">
        <v>6.95</v>
      </c>
      <c r="K6352" s="60">
        <f t="shared" si="183"/>
        <v>1668</v>
      </c>
      <c r="L6352" s="60">
        <v>0</v>
      </c>
      <c r="M6352" s="55"/>
      <c r="N6352" s="60">
        <f t="shared" si="187"/>
        <v>1668</v>
      </c>
      <c r="O6352" s="54"/>
      <c r="P6352" s="62">
        <v>0</v>
      </c>
      <c r="Q6352" s="75"/>
      <c r="R6352" t="str">
        <f t="shared" si="186"/>
        <v>Mai/26</v>
      </c>
      <c r="S6352" s="75"/>
      <c r="T6352" s="75"/>
      <c r="U6352" s="75"/>
      <c r="V6352" s="75"/>
      <c r="W6352" s="75"/>
      <c r="X6352" s="75"/>
      <c r="Y6352" s="75"/>
      <c r="Z6352" s="75"/>
      <c r="AA6352" s="75"/>
      <c r="AB6352" s="75"/>
      <c r="AC6352" s="75"/>
      <c r="AD6352" s="75"/>
      <c r="AE6352" s="75"/>
      <c r="AF6352" s="75"/>
      <c r="AG6352" s="75"/>
    </row>
    <row r="6353" spans="1:33" ht="15.75" customHeight="1">
      <c r="A6353" s="75"/>
      <c r="B6353" s="54">
        <v>46155</v>
      </c>
      <c r="C6353" s="55" t="str">
        <f t="shared" si="181"/>
        <v>Maio</v>
      </c>
      <c r="D6353" s="55">
        <f t="shared" si="182"/>
        <v>2026</v>
      </c>
      <c r="E6353" s="55">
        <v>1</v>
      </c>
      <c r="F6353" s="55" t="s">
        <v>52</v>
      </c>
      <c r="G6353" s="55" t="s">
        <v>53</v>
      </c>
      <c r="H6353" s="55" t="s">
        <v>1481</v>
      </c>
      <c r="I6353" s="55" t="s">
        <v>42</v>
      </c>
      <c r="J6353" s="60">
        <v>108.6</v>
      </c>
      <c r="K6353" s="60">
        <f t="shared" si="183"/>
        <v>108.6</v>
      </c>
      <c r="L6353" s="60">
        <v>0</v>
      </c>
      <c r="M6353" s="55"/>
      <c r="N6353" s="60">
        <f t="shared" si="187"/>
        <v>108.6</v>
      </c>
      <c r="O6353" s="54"/>
      <c r="P6353" s="62">
        <v>0</v>
      </c>
      <c r="Q6353" s="75"/>
      <c r="R6353" t="str">
        <f t="shared" si="186"/>
        <v>Mai/26</v>
      </c>
      <c r="S6353" s="75"/>
      <c r="T6353" s="75"/>
      <c r="U6353" s="75"/>
      <c r="V6353" s="75"/>
      <c r="W6353" s="75"/>
      <c r="X6353" s="75"/>
      <c r="Y6353" s="75"/>
      <c r="Z6353" s="75"/>
      <c r="AA6353" s="75"/>
      <c r="AB6353" s="75"/>
      <c r="AC6353" s="75"/>
      <c r="AD6353" s="75"/>
      <c r="AE6353" s="75"/>
      <c r="AF6353" s="75"/>
      <c r="AG6353" s="75"/>
    </row>
    <row r="6354" spans="1:33" ht="15.75" customHeight="1">
      <c r="A6354" s="75"/>
      <c r="B6354" s="54">
        <v>46156</v>
      </c>
      <c r="C6354" s="55" t="str">
        <f t="shared" si="181"/>
        <v>Maio</v>
      </c>
      <c r="D6354" s="55">
        <f t="shared" si="182"/>
        <v>2026</v>
      </c>
      <c r="E6354" s="55">
        <v>6</v>
      </c>
      <c r="F6354" s="55" t="s">
        <v>64</v>
      </c>
      <c r="G6354" s="55" t="s">
        <v>46</v>
      </c>
      <c r="H6354" s="55" t="s">
        <v>65</v>
      </c>
      <c r="I6354" s="55" t="s">
        <v>42</v>
      </c>
      <c r="J6354" s="60">
        <v>33</v>
      </c>
      <c r="K6354" s="60">
        <f t="shared" si="183"/>
        <v>198</v>
      </c>
      <c r="L6354" s="60">
        <v>0</v>
      </c>
      <c r="M6354" s="55"/>
      <c r="N6354" s="60">
        <f t="shared" si="187"/>
        <v>198</v>
      </c>
      <c r="O6354" s="54"/>
      <c r="P6354" s="62">
        <v>32142</v>
      </c>
      <c r="Q6354" s="75"/>
      <c r="R6354" t="str">
        <f t="shared" si="186"/>
        <v>Mai/26</v>
      </c>
      <c r="S6354" s="75"/>
      <c r="T6354" s="75"/>
      <c r="U6354" s="75"/>
      <c r="V6354" s="75"/>
      <c r="W6354" s="75"/>
      <c r="X6354" s="75"/>
      <c r="Y6354" s="75"/>
      <c r="Z6354" s="75"/>
      <c r="AA6354" s="75"/>
      <c r="AB6354" s="75"/>
      <c r="AC6354" s="75"/>
      <c r="AD6354" s="75"/>
      <c r="AE6354" s="75"/>
      <c r="AF6354" s="75"/>
      <c r="AG6354" s="75"/>
    </row>
    <row r="6355" spans="1:33" ht="15.75" customHeight="1">
      <c r="A6355" s="75"/>
      <c r="B6355" s="54">
        <v>46156</v>
      </c>
      <c r="C6355" s="55" t="str">
        <f t="shared" si="181"/>
        <v>Maio</v>
      </c>
      <c r="D6355" s="55">
        <f t="shared" si="182"/>
        <v>2026</v>
      </c>
      <c r="E6355" s="55">
        <v>3</v>
      </c>
      <c r="F6355" s="55" t="s">
        <v>66</v>
      </c>
      <c r="G6355" s="55" t="s">
        <v>46</v>
      </c>
      <c r="H6355" s="55" t="s">
        <v>65</v>
      </c>
      <c r="I6355" s="55" t="s">
        <v>42</v>
      </c>
      <c r="J6355" s="60">
        <v>28</v>
      </c>
      <c r="K6355" s="60">
        <f t="shared" si="183"/>
        <v>84</v>
      </c>
      <c r="L6355" s="60">
        <v>0</v>
      </c>
      <c r="M6355" s="55"/>
      <c r="N6355" s="60">
        <f t="shared" si="187"/>
        <v>84</v>
      </c>
      <c r="O6355" s="54"/>
      <c r="P6355" s="62">
        <v>32142</v>
      </c>
      <c r="Q6355" s="75"/>
      <c r="R6355" t="str">
        <f t="shared" si="186"/>
        <v>Mai/26</v>
      </c>
      <c r="S6355" s="75"/>
      <c r="T6355" s="75"/>
      <c r="U6355" s="75"/>
      <c r="V6355" s="75"/>
      <c r="W6355" s="75"/>
      <c r="X6355" s="75"/>
      <c r="Y6355" s="75"/>
      <c r="Z6355" s="75"/>
      <c r="AA6355" s="75"/>
      <c r="AB6355" s="75"/>
      <c r="AC6355" s="75"/>
      <c r="AD6355" s="75"/>
      <c r="AE6355" s="75"/>
      <c r="AF6355" s="75"/>
      <c r="AG6355" s="75"/>
    </row>
    <row r="6356" spans="1:33" ht="15.75" customHeight="1">
      <c r="A6356" s="75"/>
      <c r="B6356" s="54">
        <v>46156</v>
      </c>
      <c r="C6356" s="55" t="str">
        <f t="shared" si="181"/>
        <v>Maio</v>
      </c>
      <c r="D6356" s="55">
        <f t="shared" si="182"/>
        <v>2026</v>
      </c>
      <c r="E6356" s="55">
        <v>1</v>
      </c>
      <c r="F6356" s="55" t="s">
        <v>1517</v>
      </c>
      <c r="G6356" s="55" t="s">
        <v>61</v>
      </c>
      <c r="H6356" s="55" t="s">
        <v>342</v>
      </c>
      <c r="I6356" s="55" t="s">
        <v>42</v>
      </c>
      <c r="J6356" s="60">
        <v>100.9</v>
      </c>
      <c r="K6356" s="60">
        <f t="shared" si="183"/>
        <v>100.9</v>
      </c>
      <c r="L6356" s="60">
        <v>0</v>
      </c>
      <c r="M6356" s="55"/>
      <c r="N6356" s="60">
        <f t="shared" si="187"/>
        <v>100.9</v>
      </c>
      <c r="O6356" s="54"/>
      <c r="P6356" s="62">
        <v>0</v>
      </c>
      <c r="Q6356" s="75"/>
      <c r="R6356" t="str">
        <f t="shared" si="186"/>
        <v>Mai/26</v>
      </c>
      <c r="S6356" s="75"/>
      <c r="T6356" s="75"/>
      <c r="U6356" s="75"/>
      <c r="V6356" s="75"/>
      <c r="W6356" s="75"/>
      <c r="X6356" s="75"/>
      <c r="Y6356" s="75"/>
      <c r="Z6356" s="75"/>
      <c r="AA6356" s="75"/>
      <c r="AB6356" s="75"/>
      <c r="AC6356" s="75"/>
      <c r="AD6356" s="75"/>
      <c r="AE6356" s="75"/>
      <c r="AF6356" s="75"/>
      <c r="AG6356" s="75"/>
    </row>
    <row r="6357" spans="1:33" ht="15.75" customHeight="1">
      <c r="A6357" s="75"/>
      <c r="B6357" s="54">
        <v>46156</v>
      </c>
      <c r="C6357" s="55" t="str">
        <f t="shared" si="181"/>
        <v>Maio</v>
      </c>
      <c r="D6357" s="55">
        <f t="shared" si="182"/>
        <v>2026</v>
      </c>
      <c r="E6357" s="55">
        <v>1</v>
      </c>
      <c r="F6357" s="55" t="s">
        <v>1518</v>
      </c>
      <c r="G6357" s="55" t="s">
        <v>61</v>
      </c>
      <c r="H6357" s="55" t="s">
        <v>1519</v>
      </c>
      <c r="I6357" s="55" t="s">
        <v>42</v>
      </c>
      <c r="J6357" s="60">
        <v>50</v>
      </c>
      <c r="K6357" s="60">
        <f t="shared" si="183"/>
        <v>50</v>
      </c>
      <c r="L6357" s="60">
        <v>0</v>
      </c>
      <c r="M6357" s="55"/>
      <c r="N6357" s="60">
        <f t="shared" si="187"/>
        <v>50</v>
      </c>
      <c r="O6357" s="54"/>
      <c r="P6357" s="62">
        <v>0</v>
      </c>
      <c r="Q6357" s="75"/>
      <c r="R6357" t="str">
        <f t="shared" si="186"/>
        <v>Mai/26</v>
      </c>
      <c r="S6357" s="75"/>
      <c r="T6357" s="75"/>
      <c r="U6357" s="75"/>
      <c r="V6357" s="75"/>
      <c r="W6357" s="75"/>
      <c r="X6357" s="75"/>
      <c r="Y6357" s="75"/>
      <c r="Z6357" s="75"/>
      <c r="AA6357" s="75"/>
      <c r="AB6357" s="75"/>
      <c r="AC6357" s="75"/>
      <c r="AD6357" s="75"/>
      <c r="AE6357" s="75"/>
      <c r="AF6357" s="75"/>
      <c r="AG6357" s="75"/>
    </row>
    <row r="6358" spans="1:33" ht="15.75" customHeight="1">
      <c r="A6358" s="75"/>
      <c r="B6358" s="54">
        <v>46157</v>
      </c>
      <c r="C6358" s="55" t="str">
        <f t="shared" si="181"/>
        <v>Maio</v>
      </c>
      <c r="D6358" s="55">
        <f t="shared" si="182"/>
        <v>2026</v>
      </c>
      <c r="E6358" s="55">
        <v>10</v>
      </c>
      <c r="F6358" s="55" t="s">
        <v>81</v>
      </c>
      <c r="G6358" s="55" t="s">
        <v>77</v>
      </c>
      <c r="H6358" s="55" t="s">
        <v>78</v>
      </c>
      <c r="I6358" s="55" t="s">
        <v>42</v>
      </c>
      <c r="J6358" s="60">
        <v>525</v>
      </c>
      <c r="K6358" s="60">
        <f t="shared" si="183"/>
        <v>5250</v>
      </c>
      <c r="L6358" s="60">
        <v>0</v>
      </c>
      <c r="M6358" s="55"/>
      <c r="N6358" s="60">
        <f t="shared" si="187"/>
        <v>5250</v>
      </c>
      <c r="O6358" s="54"/>
      <c r="P6358" s="62">
        <v>3753</v>
      </c>
      <c r="Q6358" s="75"/>
      <c r="R6358" t="str">
        <f t="shared" si="186"/>
        <v>Mai/26</v>
      </c>
      <c r="S6358" s="75"/>
      <c r="T6358" s="75"/>
      <c r="U6358" s="75"/>
      <c r="V6358" s="75"/>
      <c r="W6358" s="75"/>
      <c r="X6358" s="75"/>
      <c r="Y6358" s="75"/>
      <c r="Z6358" s="75"/>
      <c r="AA6358" s="75"/>
      <c r="AB6358" s="75"/>
      <c r="AC6358" s="75"/>
      <c r="AD6358" s="75"/>
      <c r="AE6358" s="75"/>
      <c r="AF6358" s="75"/>
      <c r="AG6358" s="75"/>
    </row>
    <row r="6359" spans="1:33" ht="15.75" customHeight="1">
      <c r="A6359" s="75"/>
      <c r="B6359" s="54">
        <v>46157</v>
      </c>
      <c r="C6359" s="55" t="str">
        <f t="shared" si="181"/>
        <v>Maio</v>
      </c>
      <c r="D6359" s="55">
        <f t="shared" si="182"/>
        <v>2026</v>
      </c>
      <c r="E6359" s="55">
        <v>1</v>
      </c>
      <c r="F6359" s="55" t="s">
        <v>75</v>
      </c>
      <c r="G6359" s="55" t="s">
        <v>77</v>
      </c>
      <c r="H6359" s="55" t="s">
        <v>78</v>
      </c>
      <c r="I6359" s="55" t="s">
        <v>42</v>
      </c>
      <c r="J6359" s="60">
        <v>467</v>
      </c>
      <c r="K6359" s="60">
        <f t="shared" si="183"/>
        <v>467</v>
      </c>
      <c r="L6359" s="60">
        <v>0</v>
      </c>
      <c r="M6359" s="55"/>
      <c r="N6359" s="60">
        <f t="shared" si="187"/>
        <v>467</v>
      </c>
      <c r="O6359" s="54"/>
      <c r="P6359" s="62">
        <v>3753</v>
      </c>
      <c r="Q6359" s="75"/>
      <c r="R6359" t="str">
        <f t="shared" si="186"/>
        <v>Mai/26</v>
      </c>
      <c r="S6359" s="75"/>
      <c r="T6359" s="75"/>
      <c r="U6359" s="75"/>
      <c r="V6359" s="75"/>
      <c r="W6359" s="75"/>
      <c r="X6359" s="75"/>
      <c r="Y6359" s="75"/>
      <c r="Z6359" s="75"/>
      <c r="AA6359" s="75"/>
      <c r="AB6359" s="75"/>
      <c r="AC6359" s="75"/>
      <c r="AD6359" s="75"/>
      <c r="AE6359" s="75"/>
      <c r="AF6359" s="75"/>
      <c r="AG6359" s="75"/>
    </row>
    <row r="6360" spans="1:33" ht="15.75" customHeight="1">
      <c r="A6360" s="75"/>
      <c r="B6360" s="54">
        <v>46157</v>
      </c>
      <c r="C6360" s="55" t="str">
        <f t="shared" si="181"/>
        <v>Maio</v>
      </c>
      <c r="D6360" s="55">
        <f t="shared" si="182"/>
        <v>2026</v>
      </c>
      <c r="E6360" s="55">
        <v>8</v>
      </c>
      <c r="F6360" s="55" t="s">
        <v>64</v>
      </c>
      <c r="G6360" s="55" t="s">
        <v>46</v>
      </c>
      <c r="H6360" s="55" t="s">
        <v>65</v>
      </c>
      <c r="I6360" s="55" t="s">
        <v>42</v>
      </c>
      <c r="J6360" s="60">
        <v>33</v>
      </c>
      <c r="K6360" s="60">
        <f t="shared" si="183"/>
        <v>264</v>
      </c>
      <c r="L6360" s="60">
        <v>0</v>
      </c>
      <c r="M6360" s="55"/>
      <c r="N6360" s="60">
        <f t="shared" si="187"/>
        <v>264</v>
      </c>
      <c r="O6360" s="54"/>
      <c r="P6360" s="62">
        <v>32202</v>
      </c>
      <c r="Q6360" s="75"/>
      <c r="R6360" t="str">
        <f t="shared" si="186"/>
        <v>Mai/26</v>
      </c>
      <c r="S6360" s="75"/>
      <c r="T6360" s="75"/>
      <c r="U6360" s="75"/>
      <c r="V6360" s="75"/>
      <c r="W6360" s="75"/>
      <c r="X6360" s="75"/>
      <c r="Y6360" s="75"/>
      <c r="Z6360" s="75"/>
      <c r="AA6360" s="75"/>
      <c r="AB6360" s="75"/>
      <c r="AC6360" s="75"/>
      <c r="AD6360" s="75"/>
      <c r="AE6360" s="75"/>
      <c r="AF6360" s="75"/>
      <c r="AG6360" s="75"/>
    </row>
    <row r="6361" spans="1:33" ht="15.75" customHeight="1">
      <c r="A6361" s="75"/>
      <c r="B6361" s="54">
        <v>46157</v>
      </c>
      <c r="C6361" s="55" t="str">
        <f t="shared" si="181"/>
        <v>Maio</v>
      </c>
      <c r="D6361" s="55">
        <f t="shared" si="182"/>
        <v>2026</v>
      </c>
      <c r="E6361" s="55">
        <v>2</v>
      </c>
      <c r="F6361" s="55" t="s">
        <v>66</v>
      </c>
      <c r="G6361" s="55" t="s">
        <v>46</v>
      </c>
      <c r="H6361" s="55" t="s">
        <v>65</v>
      </c>
      <c r="I6361" s="55" t="s">
        <v>42</v>
      </c>
      <c r="J6361" s="60">
        <v>28</v>
      </c>
      <c r="K6361" s="60">
        <f t="shared" si="183"/>
        <v>56</v>
      </c>
      <c r="L6361" s="60">
        <v>0</v>
      </c>
      <c r="M6361" s="55"/>
      <c r="N6361" s="60">
        <f t="shared" si="187"/>
        <v>56</v>
      </c>
      <c r="O6361" s="54"/>
      <c r="P6361" s="62">
        <v>32202</v>
      </c>
      <c r="Q6361" s="75"/>
      <c r="R6361" t="str">
        <f t="shared" si="186"/>
        <v>Mai/26</v>
      </c>
      <c r="S6361" s="75"/>
      <c r="T6361" s="75"/>
      <c r="U6361" s="75"/>
      <c r="V6361" s="75"/>
      <c r="W6361" s="75"/>
      <c r="X6361" s="75"/>
      <c r="Y6361" s="75"/>
      <c r="Z6361" s="75"/>
      <c r="AA6361" s="75"/>
      <c r="AB6361" s="75"/>
      <c r="AC6361" s="75"/>
      <c r="AD6361" s="75"/>
      <c r="AE6361" s="75"/>
      <c r="AF6361" s="75"/>
      <c r="AG6361" s="75"/>
    </row>
    <row r="6362" spans="1:33" ht="15.75" customHeight="1">
      <c r="A6362" s="75"/>
      <c r="B6362" s="54">
        <v>46157</v>
      </c>
      <c r="C6362" s="55" t="str">
        <f t="shared" si="181"/>
        <v>Maio</v>
      </c>
      <c r="D6362" s="55">
        <f t="shared" si="182"/>
        <v>2026</v>
      </c>
      <c r="E6362" s="55">
        <v>3</v>
      </c>
      <c r="F6362" s="55" t="s">
        <v>1418</v>
      </c>
      <c r="G6362" s="55" t="s">
        <v>46</v>
      </c>
      <c r="H6362" s="55" t="s">
        <v>65</v>
      </c>
      <c r="I6362" s="55" t="s">
        <v>42</v>
      </c>
      <c r="J6362" s="60">
        <v>30</v>
      </c>
      <c r="K6362" s="60">
        <f t="shared" si="183"/>
        <v>90</v>
      </c>
      <c r="L6362" s="60">
        <v>0</v>
      </c>
      <c r="M6362" s="55"/>
      <c r="N6362" s="60">
        <f t="shared" si="187"/>
        <v>90</v>
      </c>
      <c r="O6362" s="54"/>
      <c r="P6362" s="62">
        <v>32202</v>
      </c>
      <c r="Q6362" s="75"/>
      <c r="R6362" t="str">
        <f t="shared" si="186"/>
        <v>Mai/26</v>
      </c>
      <c r="S6362" s="75"/>
      <c r="T6362" s="75"/>
      <c r="U6362" s="75"/>
      <c r="V6362" s="75"/>
      <c r="W6362" s="75"/>
      <c r="X6362" s="75"/>
      <c r="Y6362" s="75"/>
      <c r="Z6362" s="75"/>
      <c r="AA6362" s="75"/>
      <c r="AB6362" s="75"/>
      <c r="AC6362" s="75"/>
      <c r="AD6362" s="75"/>
      <c r="AE6362" s="75"/>
      <c r="AF6362" s="75"/>
      <c r="AG6362" s="75"/>
    </row>
    <row r="6363" spans="1:33" ht="15.75" customHeight="1">
      <c r="A6363" s="75"/>
      <c r="B6363" s="54">
        <v>46157</v>
      </c>
      <c r="C6363" s="55" t="str">
        <f t="shared" si="181"/>
        <v>Maio</v>
      </c>
      <c r="D6363" s="55">
        <f t="shared" si="182"/>
        <v>2026</v>
      </c>
      <c r="E6363" s="55">
        <v>1</v>
      </c>
      <c r="F6363" s="55" t="s">
        <v>1520</v>
      </c>
      <c r="G6363" s="55" t="s">
        <v>108</v>
      </c>
      <c r="H6363" s="55" t="s">
        <v>1198</v>
      </c>
      <c r="I6363" s="55" t="s">
        <v>42</v>
      </c>
      <c r="J6363" s="60">
        <v>900</v>
      </c>
      <c r="K6363" s="60">
        <f t="shared" si="183"/>
        <v>900</v>
      </c>
      <c r="L6363" s="60">
        <v>0</v>
      </c>
      <c r="M6363" s="55"/>
      <c r="N6363" s="60">
        <f t="shared" si="187"/>
        <v>900</v>
      </c>
      <c r="O6363" s="54"/>
      <c r="P6363" s="62">
        <v>0</v>
      </c>
      <c r="Q6363" s="75"/>
      <c r="R6363" t="str">
        <f t="shared" si="186"/>
        <v>Mai/26</v>
      </c>
      <c r="S6363" s="75"/>
      <c r="T6363" s="75"/>
      <c r="U6363" s="75"/>
      <c r="V6363" s="75"/>
      <c r="W6363" s="75"/>
      <c r="X6363" s="75"/>
      <c r="Y6363" s="75"/>
      <c r="Z6363" s="75"/>
      <c r="AA6363" s="75"/>
      <c r="AB6363" s="75"/>
      <c r="AC6363" s="75"/>
      <c r="AD6363" s="75"/>
      <c r="AE6363" s="75"/>
      <c r="AF6363" s="75"/>
      <c r="AG6363" s="75"/>
    </row>
    <row r="6364" spans="1:33" ht="15.75" customHeight="1">
      <c r="A6364" s="75"/>
      <c r="B6364" s="54">
        <v>46158</v>
      </c>
      <c r="C6364" s="55" t="str">
        <f t="shared" si="181"/>
        <v>Maio</v>
      </c>
      <c r="D6364" s="55">
        <f t="shared" si="182"/>
        <v>2026</v>
      </c>
      <c r="E6364" s="55">
        <v>10</v>
      </c>
      <c r="F6364" s="55" t="s">
        <v>64</v>
      </c>
      <c r="G6364" s="55" t="s">
        <v>46</v>
      </c>
      <c r="H6364" s="55" t="s">
        <v>65</v>
      </c>
      <c r="I6364" s="55" t="s">
        <v>42</v>
      </c>
      <c r="J6364" s="60">
        <v>33</v>
      </c>
      <c r="K6364" s="60">
        <f t="shared" si="183"/>
        <v>330</v>
      </c>
      <c r="L6364" s="60">
        <v>0</v>
      </c>
      <c r="M6364" s="55"/>
      <c r="N6364" s="60">
        <f t="shared" si="187"/>
        <v>330</v>
      </c>
      <c r="O6364" s="54"/>
      <c r="P6364" s="62">
        <v>32223</v>
      </c>
      <c r="Q6364" s="75"/>
      <c r="R6364" t="str">
        <f t="shared" si="186"/>
        <v>Mai/26</v>
      </c>
      <c r="S6364" s="75"/>
      <c r="T6364" s="75"/>
      <c r="U6364" s="75"/>
      <c r="V6364" s="75"/>
      <c r="W6364" s="75"/>
      <c r="X6364" s="75"/>
      <c r="Y6364" s="75"/>
      <c r="Z6364" s="75"/>
      <c r="AA6364" s="75"/>
      <c r="AB6364" s="75"/>
      <c r="AC6364" s="75"/>
      <c r="AD6364" s="75"/>
      <c r="AE6364" s="75"/>
      <c r="AF6364" s="75"/>
      <c r="AG6364" s="75"/>
    </row>
    <row r="6365" spans="1:33" ht="15.75" customHeight="1">
      <c r="A6365" s="75"/>
      <c r="B6365" s="54">
        <v>46158</v>
      </c>
      <c r="C6365" s="55" t="str">
        <f t="shared" si="181"/>
        <v>Maio</v>
      </c>
      <c r="D6365" s="55">
        <f t="shared" si="182"/>
        <v>2026</v>
      </c>
      <c r="E6365" s="55">
        <v>2</v>
      </c>
      <c r="F6365" s="55" t="s">
        <v>66</v>
      </c>
      <c r="G6365" s="55" t="s">
        <v>46</v>
      </c>
      <c r="H6365" s="55" t="s">
        <v>65</v>
      </c>
      <c r="I6365" s="55" t="s">
        <v>42</v>
      </c>
      <c r="J6365" s="60">
        <v>28</v>
      </c>
      <c r="K6365" s="60">
        <f t="shared" si="183"/>
        <v>56</v>
      </c>
      <c r="L6365" s="60">
        <v>0</v>
      </c>
      <c r="M6365" s="55"/>
      <c r="N6365" s="60">
        <f t="shared" si="187"/>
        <v>56</v>
      </c>
      <c r="O6365" s="54"/>
      <c r="P6365" s="62">
        <v>32223</v>
      </c>
      <c r="Q6365" s="75"/>
      <c r="R6365" t="str">
        <f t="shared" si="186"/>
        <v>Mai/26</v>
      </c>
      <c r="S6365" s="75"/>
      <c r="T6365" s="75"/>
      <c r="U6365" s="75"/>
      <c r="V6365" s="75"/>
      <c r="W6365" s="75"/>
      <c r="X6365" s="75"/>
      <c r="Y6365" s="75"/>
      <c r="Z6365" s="75"/>
      <c r="AA6365" s="75"/>
      <c r="AB6365" s="75"/>
      <c r="AC6365" s="75"/>
      <c r="AD6365" s="75"/>
      <c r="AE6365" s="75"/>
      <c r="AF6365" s="75"/>
      <c r="AG6365" s="75"/>
    </row>
    <row r="6366" spans="1:33" ht="15.75" customHeight="1">
      <c r="A6366" s="75"/>
      <c r="B6366" s="54">
        <v>46158</v>
      </c>
      <c r="C6366" s="55" t="str">
        <f t="shared" si="181"/>
        <v>Maio</v>
      </c>
      <c r="D6366" s="55">
        <f t="shared" si="182"/>
        <v>2026</v>
      </c>
      <c r="E6366" s="55">
        <v>1.5</v>
      </c>
      <c r="F6366" s="55" t="s">
        <v>1418</v>
      </c>
      <c r="G6366" s="55" t="s">
        <v>46</v>
      </c>
      <c r="H6366" s="55" t="s">
        <v>65</v>
      </c>
      <c r="I6366" s="55" t="s">
        <v>42</v>
      </c>
      <c r="J6366" s="60">
        <v>30</v>
      </c>
      <c r="K6366" s="60">
        <f t="shared" si="183"/>
        <v>45</v>
      </c>
      <c r="L6366" s="60">
        <v>0</v>
      </c>
      <c r="M6366" s="55"/>
      <c r="N6366" s="60">
        <f t="shared" si="187"/>
        <v>45</v>
      </c>
      <c r="O6366" s="54"/>
      <c r="P6366" s="62">
        <v>32223</v>
      </c>
      <c r="Q6366" s="75"/>
      <c r="R6366" t="str">
        <f t="shared" si="186"/>
        <v>Mai/26</v>
      </c>
      <c r="S6366" s="75"/>
      <c r="T6366" s="75"/>
      <c r="U6366" s="75"/>
      <c r="V6366" s="75"/>
      <c r="W6366" s="75"/>
      <c r="X6366" s="75"/>
      <c r="Y6366" s="75"/>
      <c r="Z6366" s="75"/>
      <c r="AA6366" s="75"/>
      <c r="AB6366" s="75"/>
      <c r="AC6366" s="75"/>
      <c r="AD6366" s="75"/>
      <c r="AE6366" s="75"/>
      <c r="AF6366" s="75"/>
      <c r="AG6366" s="75"/>
    </row>
    <row r="6367" spans="1:33" ht="15.75" customHeight="1">
      <c r="A6367" s="75"/>
      <c r="B6367" s="54">
        <v>46158</v>
      </c>
      <c r="C6367" s="55" t="str">
        <f t="shared" si="181"/>
        <v>Maio</v>
      </c>
      <c r="D6367" s="55">
        <f t="shared" si="182"/>
        <v>2026</v>
      </c>
      <c r="E6367" s="55">
        <v>2</v>
      </c>
      <c r="F6367" s="55" t="s">
        <v>948</v>
      </c>
      <c r="G6367" s="55" t="s">
        <v>46</v>
      </c>
      <c r="H6367" s="55" t="s">
        <v>65</v>
      </c>
      <c r="I6367" s="55" t="s">
        <v>42</v>
      </c>
      <c r="J6367" s="60">
        <v>36</v>
      </c>
      <c r="K6367" s="60">
        <f t="shared" si="183"/>
        <v>72</v>
      </c>
      <c r="L6367" s="60">
        <v>0</v>
      </c>
      <c r="M6367" s="55"/>
      <c r="N6367" s="60">
        <f t="shared" si="187"/>
        <v>72</v>
      </c>
      <c r="O6367" s="54"/>
      <c r="P6367" s="62">
        <v>32223</v>
      </c>
      <c r="Q6367" s="75"/>
      <c r="R6367" t="str">
        <f t="shared" si="186"/>
        <v>Mai/26</v>
      </c>
      <c r="S6367" s="75"/>
      <c r="T6367" s="75"/>
      <c r="U6367" s="75"/>
      <c r="V6367" s="75"/>
      <c r="W6367" s="75"/>
      <c r="X6367" s="75"/>
      <c r="Y6367" s="75"/>
      <c r="Z6367" s="75"/>
      <c r="AA6367" s="75"/>
      <c r="AB6367" s="75"/>
      <c r="AC6367" s="75"/>
      <c r="AD6367" s="75"/>
      <c r="AE6367" s="75"/>
      <c r="AF6367" s="75"/>
      <c r="AG6367" s="75"/>
    </row>
    <row r="6368" spans="1:33" ht="15.75" customHeight="1">
      <c r="A6368" s="75"/>
      <c r="B6368" s="54">
        <v>46158</v>
      </c>
      <c r="C6368" s="55" t="str">
        <f t="shared" si="181"/>
        <v>Maio</v>
      </c>
      <c r="D6368" s="55">
        <f t="shared" si="182"/>
        <v>2026</v>
      </c>
      <c r="E6368" s="55">
        <v>1</v>
      </c>
      <c r="F6368" s="55" t="s">
        <v>1085</v>
      </c>
      <c r="G6368" s="55" t="s">
        <v>108</v>
      </c>
      <c r="H6368" s="55" t="s">
        <v>1430</v>
      </c>
      <c r="I6368" s="55" t="s">
        <v>42</v>
      </c>
      <c r="J6368" s="60">
        <v>1600</v>
      </c>
      <c r="K6368" s="60">
        <f t="shared" si="183"/>
        <v>1600</v>
      </c>
      <c r="L6368" s="60">
        <v>0</v>
      </c>
      <c r="M6368" s="55"/>
      <c r="N6368" s="60">
        <f t="shared" si="187"/>
        <v>1600</v>
      </c>
      <c r="O6368" s="54"/>
      <c r="P6368" s="62">
        <v>0</v>
      </c>
      <c r="Q6368" s="75"/>
      <c r="R6368" t="str">
        <f t="shared" si="186"/>
        <v>Mai/26</v>
      </c>
      <c r="S6368" s="75"/>
      <c r="T6368" s="75"/>
      <c r="U6368" s="75"/>
      <c r="V6368" s="75"/>
      <c r="W6368" s="75"/>
      <c r="X6368" s="75"/>
      <c r="Y6368" s="75"/>
      <c r="Z6368" s="75"/>
      <c r="AA6368" s="75"/>
      <c r="AB6368" s="75"/>
      <c r="AC6368" s="75"/>
      <c r="AD6368" s="75"/>
      <c r="AE6368" s="75"/>
      <c r="AF6368" s="75"/>
      <c r="AG6368" s="75"/>
    </row>
    <row r="6369" spans="1:33" ht="15.75" customHeight="1">
      <c r="A6369" s="75"/>
      <c r="B6369" s="54">
        <v>46160</v>
      </c>
      <c r="C6369" s="55" t="str">
        <f t="shared" si="181"/>
        <v>Maio</v>
      </c>
      <c r="D6369" s="55">
        <f t="shared" si="182"/>
        <v>2026</v>
      </c>
      <c r="E6369" s="55">
        <v>2</v>
      </c>
      <c r="F6369" s="55" t="s">
        <v>1490</v>
      </c>
      <c r="G6369" s="55" t="s">
        <v>98</v>
      </c>
      <c r="H6369" s="55" t="s">
        <v>1491</v>
      </c>
      <c r="I6369" s="55" t="s">
        <v>42</v>
      </c>
      <c r="J6369" s="60">
        <v>135.69999999999999</v>
      </c>
      <c r="K6369" s="60">
        <f t="shared" si="183"/>
        <v>271.39999999999998</v>
      </c>
      <c r="L6369" s="60">
        <v>0</v>
      </c>
      <c r="M6369" s="55"/>
      <c r="N6369" s="60">
        <f t="shared" si="187"/>
        <v>271.39999999999998</v>
      </c>
      <c r="O6369" s="54"/>
      <c r="P6369" s="62">
        <v>335602</v>
      </c>
      <c r="Q6369" s="75"/>
      <c r="R6369" t="str">
        <f t="shared" si="186"/>
        <v>Mai/26</v>
      </c>
      <c r="S6369" s="75"/>
      <c r="T6369" s="75"/>
      <c r="U6369" s="75"/>
      <c r="V6369" s="75"/>
      <c r="W6369" s="75"/>
      <c r="X6369" s="75"/>
      <c r="Y6369" s="75"/>
      <c r="Z6369" s="75"/>
      <c r="AA6369" s="75"/>
      <c r="AB6369" s="75"/>
      <c r="AC6369" s="75"/>
      <c r="AD6369" s="75"/>
      <c r="AE6369" s="75"/>
      <c r="AF6369" s="75"/>
      <c r="AG6369" s="75"/>
    </row>
    <row r="6370" spans="1:33" ht="15.75" customHeight="1">
      <c r="A6370" s="75"/>
      <c r="B6370" s="54">
        <v>46160</v>
      </c>
      <c r="C6370" s="55" t="str">
        <f t="shared" si="181"/>
        <v>Maio</v>
      </c>
      <c r="D6370" s="55">
        <f t="shared" si="182"/>
        <v>2026</v>
      </c>
      <c r="E6370" s="55">
        <v>6.72</v>
      </c>
      <c r="F6370" s="55" t="s">
        <v>488</v>
      </c>
      <c r="G6370" s="55" t="s">
        <v>46</v>
      </c>
      <c r="H6370" s="55" t="s">
        <v>823</v>
      </c>
      <c r="I6370" s="55" t="s">
        <v>42</v>
      </c>
      <c r="J6370" s="60">
        <v>35.840000000000003</v>
      </c>
      <c r="K6370" s="60">
        <f t="shared" si="183"/>
        <v>240.84480000000002</v>
      </c>
      <c r="L6370" s="60">
        <v>0</v>
      </c>
      <c r="M6370" s="55"/>
      <c r="N6370" s="60">
        <f t="shared" si="187"/>
        <v>240.84480000000002</v>
      </c>
      <c r="O6370" s="54"/>
      <c r="P6370" s="62">
        <v>2955221</v>
      </c>
      <c r="Q6370" s="75"/>
      <c r="R6370" t="str">
        <f t="shared" si="186"/>
        <v>Mai/26</v>
      </c>
      <c r="S6370" s="75"/>
      <c r="T6370" s="75"/>
      <c r="U6370" s="75"/>
      <c r="V6370" s="75"/>
      <c r="W6370" s="75"/>
      <c r="X6370" s="75"/>
      <c r="Y6370" s="75"/>
      <c r="Z6370" s="75"/>
      <c r="AA6370" s="75"/>
      <c r="AB6370" s="75"/>
      <c r="AC6370" s="75"/>
      <c r="AD6370" s="75"/>
      <c r="AE6370" s="75"/>
      <c r="AF6370" s="75"/>
      <c r="AG6370" s="75"/>
    </row>
    <row r="6371" spans="1:33" ht="15.75" customHeight="1">
      <c r="A6371" s="75"/>
      <c r="B6371" s="54">
        <v>46160</v>
      </c>
      <c r="C6371" s="55" t="str">
        <f t="shared" si="181"/>
        <v>Maio</v>
      </c>
      <c r="D6371" s="55">
        <f t="shared" si="182"/>
        <v>2026</v>
      </c>
      <c r="E6371" s="55">
        <v>4</v>
      </c>
      <c r="F6371" s="55" t="s">
        <v>201</v>
      </c>
      <c r="G6371" s="55" t="s">
        <v>96</v>
      </c>
      <c r="H6371" s="55" t="s">
        <v>570</v>
      </c>
      <c r="I6371" s="55" t="s">
        <v>42</v>
      </c>
      <c r="J6371" s="60">
        <v>18.059999999999999</v>
      </c>
      <c r="K6371" s="60">
        <f t="shared" si="183"/>
        <v>72.239999999999995</v>
      </c>
      <c r="L6371" s="60">
        <v>0</v>
      </c>
      <c r="M6371" s="55"/>
      <c r="N6371" s="60">
        <f t="shared" si="187"/>
        <v>72.239999999999995</v>
      </c>
      <c r="O6371" s="54"/>
      <c r="P6371" s="62">
        <v>763111</v>
      </c>
      <c r="Q6371" s="75"/>
      <c r="R6371" t="str">
        <f t="shared" si="186"/>
        <v>Mai/26</v>
      </c>
      <c r="S6371" s="75"/>
      <c r="T6371" s="75"/>
      <c r="U6371" s="75"/>
      <c r="V6371" s="75"/>
      <c r="W6371" s="75"/>
      <c r="X6371" s="75"/>
      <c r="Y6371" s="75"/>
      <c r="Z6371" s="75"/>
      <c r="AA6371" s="75"/>
      <c r="AB6371" s="75"/>
      <c r="AC6371" s="75"/>
      <c r="AD6371" s="75"/>
      <c r="AE6371" s="75"/>
      <c r="AF6371" s="75"/>
      <c r="AG6371" s="75"/>
    </row>
    <row r="6372" spans="1:33" ht="15.75" customHeight="1">
      <c r="A6372" s="75"/>
      <c r="B6372" s="54">
        <v>46160</v>
      </c>
      <c r="C6372" s="55" t="str">
        <f t="shared" si="181"/>
        <v>Maio</v>
      </c>
      <c r="D6372" s="55">
        <f t="shared" si="182"/>
        <v>2026</v>
      </c>
      <c r="E6372" s="55">
        <v>8</v>
      </c>
      <c r="F6372" s="55" t="s">
        <v>615</v>
      </c>
      <c r="G6372" s="55" t="s">
        <v>96</v>
      </c>
      <c r="H6372" s="55" t="s">
        <v>570</v>
      </c>
      <c r="I6372" s="55" t="s">
        <v>42</v>
      </c>
      <c r="J6372" s="60">
        <v>19.98</v>
      </c>
      <c r="K6372" s="60">
        <f t="shared" si="183"/>
        <v>159.84</v>
      </c>
      <c r="L6372" s="60">
        <v>0</v>
      </c>
      <c r="M6372" s="55"/>
      <c r="N6372" s="60">
        <f t="shared" si="187"/>
        <v>159.84</v>
      </c>
      <c r="O6372" s="54"/>
      <c r="P6372" s="62">
        <v>763111</v>
      </c>
      <c r="Q6372" s="75"/>
      <c r="R6372" t="str">
        <f t="shared" si="186"/>
        <v>Mai/26</v>
      </c>
      <c r="S6372" s="75"/>
      <c r="T6372" s="75"/>
      <c r="U6372" s="75"/>
      <c r="V6372" s="75"/>
      <c r="W6372" s="75"/>
      <c r="X6372" s="75"/>
      <c r="Y6372" s="75"/>
      <c r="Z6372" s="75"/>
      <c r="AA6372" s="75"/>
      <c r="AB6372" s="75"/>
      <c r="AC6372" s="75"/>
      <c r="AD6372" s="75"/>
      <c r="AE6372" s="75"/>
      <c r="AF6372" s="75"/>
      <c r="AG6372" s="75"/>
    </row>
    <row r="6373" spans="1:33" ht="15.75" customHeight="1">
      <c r="A6373" s="75"/>
      <c r="B6373" s="54">
        <v>46160</v>
      </c>
      <c r="C6373" s="55" t="str">
        <f t="shared" si="181"/>
        <v>Maio</v>
      </c>
      <c r="D6373" s="55">
        <f t="shared" si="182"/>
        <v>2026</v>
      </c>
      <c r="E6373" s="55">
        <v>6</v>
      </c>
      <c r="F6373" s="55" t="s">
        <v>904</v>
      </c>
      <c r="G6373" s="55" t="s">
        <v>96</v>
      </c>
      <c r="H6373" s="55" t="s">
        <v>570</v>
      </c>
      <c r="I6373" s="55" t="s">
        <v>42</v>
      </c>
      <c r="J6373" s="60">
        <v>39.96</v>
      </c>
      <c r="K6373" s="60">
        <f t="shared" si="183"/>
        <v>239.76</v>
      </c>
      <c r="L6373" s="60">
        <v>0</v>
      </c>
      <c r="M6373" s="55"/>
      <c r="N6373" s="60">
        <f t="shared" si="187"/>
        <v>239.76</v>
      </c>
      <c r="O6373" s="54"/>
      <c r="P6373" s="62">
        <v>763111</v>
      </c>
      <c r="Q6373" s="75"/>
      <c r="R6373" t="str">
        <f t="shared" si="186"/>
        <v>Mai/26</v>
      </c>
      <c r="S6373" s="75"/>
      <c r="T6373" s="75"/>
      <c r="U6373" s="75"/>
      <c r="V6373" s="75"/>
      <c r="W6373" s="75"/>
      <c r="X6373" s="75"/>
      <c r="Y6373" s="75"/>
      <c r="Z6373" s="75"/>
      <c r="AA6373" s="75"/>
      <c r="AB6373" s="75"/>
      <c r="AC6373" s="75"/>
      <c r="AD6373" s="75"/>
      <c r="AE6373" s="75"/>
      <c r="AF6373" s="75"/>
      <c r="AG6373" s="75"/>
    </row>
    <row r="6374" spans="1:33" ht="15.75" customHeight="1">
      <c r="A6374" s="75"/>
      <c r="B6374" s="54">
        <v>46160</v>
      </c>
      <c r="C6374" s="55" t="str">
        <f t="shared" si="181"/>
        <v>Maio</v>
      </c>
      <c r="D6374" s="55">
        <f t="shared" si="182"/>
        <v>2026</v>
      </c>
      <c r="E6374" s="55">
        <v>6</v>
      </c>
      <c r="F6374" s="55" t="s">
        <v>760</v>
      </c>
      <c r="G6374" s="55" t="s">
        <v>46</v>
      </c>
      <c r="H6374" s="55" t="s">
        <v>594</v>
      </c>
      <c r="I6374" s="55" t="s">
        <v>42</v>
      </c>
      <c r="J6374" s="60">
        <v>21.5</v>
      </c>
      <c r="K6374" s="60">
        <f t="shared" si="183"/>
        <v>129</v>
      </c>
      <c r="L6374" s="60">
        <v>0</v>
      </c>
      <c r="M6374" s="55"/>
      <c r="N6374" s="60">
        <f t="shared" si="187"/>
        <v>129</v>
      </c>
      <c r="O6374" s="54"/>
      <c r="P6374" s="62">
        <v>1195996</v>
      </c>
      <c r="Q6374" s="75"/>
      <c r="R6374" t="str">
        <f t="shared" si="186"/>
        <v>Mai/26</v>
      </c>
      <c r="S6374" s="75"/>
      <c r="T6374" s="75"/>
      <c r="U6374" s="75"/>
      <c r="V6374" s="75"/>
      <c r="W6374" s="75"/>
      <c r="X6374" s="75"/>
      <c r="Y6374" s="75"/>
      <c r="Z6374" s="75"/>
      <c r="AA6374" s="75"/>
      <c r="AB6374" s="75"/>
      <c r="AC6374" s="75"/>
      <c r="AD6374" s="75"/>
      <c r="AE6374" s="75"/>
      <c r="AF6374" s="75"/>
      <c r="AG6374" s="75"/>
    </row>
    <row r="6375" spans="1:33" ht="15.75" customHeight="1">
      <c r="A6375" s="75"/>
      <c r="B6375" s="54">
        <v>46160</v>
      </c>
      <c r="C6375" s="55" t="str">
        <f t="shared" si="181"/>
        <v>Maio</v>
      </c>
      <c r="D6375" s="55">
        <f t="shared" si="182"/>
        <v>2026</v>
      </c>
      <c r="E6375" s="55">
        <v>2</v>
      </c>
      <c r="F6375" s="55" t="s">
        <v>1521</v>
      </c>
      <c r="G6375" s="55" t="s">
        <v>46</v>
      </c>
      <c r="H6375" s="55" t="s">
        <v>594</v>
      </c>
      <c r="I6375" s="55" t="s">
        <v>42</v>
      </c>
      <c r="J6375" s="60">
        <v>36.5</v>
      </c>
      <c r="K6375" s="60">
        <f t="shared" si="183"/>
        <v>73</v>
      </c>
      <c r="L6375" s="60">
        <v>0</v>
      </c>
      <c r="M6375" s="55"/>
      <c r="N6375" s="60">
        <f t="shared" si="187"/>
        <v>73</v>
      </c>
      <c r="O6375" s="54"/>
      <c r="P6375" s="62">
        <v>1195996</v>
      </c>
      <c r="Q6375" s="75"/>
      <c r="R6375" t="str">
        <f t="shared" si="186"/>
        <v>Mai/26</v>
      </c>
      <c r="S6375" s="75"/>
      <c r="T6375" s="75"/>
      <c r="U6375" s="75"/>
      <c r="V6375" s="75"/>
      <c r="W6375" s="75"/>
      <c r="X6375" s="75"/>
      <c r="Y6375" s="75"/>
      <c r="Z6375" s="75"/>
      <c r="AA6375" s="75"/>
      <c r="AB6375" s="75"/>
      <c r="AC6375" s="75"/>
      <c r="AD6375" s="75"/>
      <c r="AE6375" s="75"/>
      <c r="AF6375" s="75"/>
      <c r="AG6375" s="75"/>
    </row>
    <row r="6376" spans="1:33" ht="15.75" customHeight="1">
      <c r="A6376" s="75"/>
      <c r="B6376" s="54">
        <v>46160</v>
      </c>
      <c r="C6376" s="55" t="str">
        <f t="shared" si="181"/>
        <v>Maio</v>
      </c>
      <c r="D6376" s="55">
        <f t="shared" si="182"/>
        <v>2026</v>
      </c>
      <c r="E6376" s="55">
        <v>3</v>
      </c>
      <c r="F6376" s="55" t="s">
        <v>606</v>
      </c>
      <c r="G6376" s="55" t="s">
        <v>46</v>
      </c>
      <c r="H6376" s="55" t="s">
        <v>594</v>
      </c>
      <c r="I6376" s="55" t="s">
        <v>42</v>
      </c>
      <c r="J6376" s="60">
        <v>1.44</v>
      </c>
      <c r="K6376" s="60">
        <f t="shared" si="183"/>
        <v>4.32</v>
      </c>
      <c r="L6376" s="60">
        <v>0</v>
      </c>
      <c r="M6376" s="55"/>
      <c r="N6376" s="60">
        <f t="shared" si="187"/>
        <v>4.32</v>
      </c>
      <c r="O6376" s="54"/>
      <c r="P6376" s="62">
        <v>1195996</v>
      </c>
      <c r="Q6376" s="75"/>
      <c r="R6376" t="str">
        <f t="shared" si="186"/>
        <v>Mai/26</v>
      </c>
      <c r="S6376" s="75"/>
      <c r="T6376" s="75"/>
      <c r="U6376" s="75"/>
      <c r="V6376" s="75"/>
      <c r="W6376" s="75"/>
      <c r="X6376" s="75"/>
      <c r="Y6376" s="75"/>
      <c r="Z6376" s="75"/>
      <c r="AA6376" s="75"/>
      <c r="AB6376" s="75"/>
      <c r="AC6376" s="75"/>
      <c r="AD6376" s="75"/>
      <c r="AE6376" s="75"/>
      <c r="AF6376" s="75"/>
      <c r="AG6376" s="75"/>
    </row>
    <row r="6377" spans="1:33" ht="15.75" customHeight="1">
      <c r="A6377" s="75"/>
      <c r="B6377" s="54">
        <v>46160</v>
      </c>
      <c r="C6377" s="55" t="str">
        <f t="shared" si="181"/>
        <v>Maio</v>
      </c>
      <c r="D6377" s="55">
        <f t="shared" si="182"/>
        <v>2026</v>
      </c>
      <c r="E6377" s="55">
        <v>1</v>
      </c>
      <c r="F6377" s="55" t="s">
        <v>1522</v>
      </c>
      <c r="G6377" s="55" t="s">
        <v>46</v>
      </c>
      <c r="H6377" s="55" t="s">
        <v>342</v>
      </c>
      <c r="I6377" s="55" t="s">
        <v>42</v>
      </c>
      <c r="J6377" s="60">
        <v>75.8</v>
      </c>
      <c r="K6377" s="60">
        <f t="shared" si="183"/>
        <v>75.8</v>
      </c>
      <c r="L6377" s="60">
        <v>0</v>
      </c>
      <c r="M6377" s="55"/>
      <c r="N6377" s="60">
        <f t="shared" si="187"/>
        <v>75.8</v>
      </c>
      <c r="O6377" s="54"/>
      <c r="P6377" s="62">
        <v>0</v>
      </c>
      <c r="Q6377" s="75"/>
      <c r="R6377" t="str">
        <f t="shared" si="186"/>
        <v>Mai/26</v>
      </c>
      <c r="S6377" s="75"/>
      <c r="T6377" s="75"/>
      <c r="U6377" s="75"/>
      <c r="V6377" s="75"/>
      <c r="W6377" s="75"/>
      <c r="X6377" s="75"/>
      <c r="Y6377" s="75"/>
      <c r="Z6377" s="75"/>
      <c r="AA6377" s="75"/>
      <c r="AB6377" s="75"/>
      <c r="AC6377" s="75"/>
      <c r="AD6377" s="75"/>
      <c r="AE6377" s="75"/>
      <c r="AF6377" s="75"/>
      <c r="AG6377" s="75"/>
    </row>
    <row r="6378" spans="1:33" ht="15.75" customHeight="1">
      <c r="A6378" s="75"/>
      <c r="B6378" s="54">
        <v>46161</v>
      </c>
      <c r="C6378" s="55" t="str">
        <f t="shared" si="181"/>
        <v>Maio</v>
      </c>
      <c r="D6378" s="55">
        <f t="shared" si="182"/>
        <v>2026</v>
      </c>
      <c r="E6378" s="55">
        <v>5</v>
      </c>
      <c r="F6378" s="55" t="s">
        <v>64</v>
      </c>
      <c r="G6378" s="55" t="s">
        <v>46</v>
      </c>
      <c r="H6378" s="55" t="s">
        <v>65</v>
      </c>
      <c r="I6378" s="55" t="s">
        <v>42</v>
      </c>
      <c r="J6378" s="60">
        <v>33</v>
      </c>
      <c r="K6378" s="60">
        <f t="shared" si="183"/>
        <v>165</v>
      </c>
      <c r="L6378" s="60">
        <v>0</v>
      </c>
      <c r="M6378" s="55"/>
      <c r="N6378" s="60">
        <f t="shared" si="187"/>
        <v>165</v>
      </c>
      <c r="O6378" s="54"/>
      <c r="P6378" s="62">
        <v>32307</v>
      </c>
      <c r="Q6378" s="75"/>
      <c r="R6378" t="str">
        <f t="shared" si="186"/>
        <v>Mai/26</v>
      </c>
      <c r="S6378" s="75"/>
      <c r="T6378" s="75"/>
      <c r="U6378" s="75"/>
      <c r="V6378" s="75"/>
      <c r="W6378" s="75"/>
      <c r="X6378" s="75"/>
      <c r="Y6378" s="75"/>
      <c r="Z6378" s="75"/>
      <c r="AA6378" s="75"/>
      <c r="AB6378" s="75"/>
      <c r="AC6378" s="75"/>
      <c r="AD6378" s="75"/>
      <c r="AE6378" s="75"/>
      <c r="AF6378" s="75"/>
      <c r="AG6378" s="75"/>
    </row>
    <row r="6379" spans="1:33" ht="15.75" customHeight="1">
      <c r="A6379" s="75"/>
      <c r="B6379" s="54">
        <v>46161</v>
      </c>
      <c r="C6379" s="55" t="str">
        <f t="shared" si="181"/>
        <v>Maio</v>
      </c>
      <c r="D6379" s="55">
        <f t="shared" si="182"/>
        <v>2026</v>
      </c>
      <c r="E6379" s="55">
        <v>1.5</v>
      </c>
      <c r="F6379" s="55" t="s">
        <v>66</v>
      </c>
      <c r="G6379" s="55" t="s">
        <v>46</v>
      </c>
      <c r="H6379" s="55" t="s">
        <v>65</v>
      </c>
      <c r="I6379" s="55" t="s">
        <v>42</v>
      </c>
      <c r="J6379" s="60">
        <v>28</v>
      </c>
      <c r="K6379" s="60">
        <f t="shared" si="183"/>
        <v>42</v>
      </c>
      <c r="L6379" s="60">
        <v>0</v>
      </c>
      <c r="M6379" s="55"/>
      <c r="N6379" s="60">
        <f t="shared" si="187"/>
        <v>42</v>
      </c>
      <c r="O6379" s="54"/>
      <c r="P6379" s="62">
        <v>32307</v>
      </c>
      <c r="Q6379" s="75"/>
      <c r="R6379" t="str">
        <f t="shared" si="186"/>
        <v>Mai/26</v>
      </c>
      <c r="S6379" s="75"/>
      <c r="T6379" s="75"/>
      <c r="U6379" s="75"/>
      <c r="V6379" s="75"/>
      <c r="W6379" s="75"/>
      <c r="X6379" s="75"/>
      <c r="Y6379" s="75"/>
      <c r="Z6379" s="75"/>
      <c r="AA6379" s="75"/>
      <c r="AB6379" s="75"/>
      <c r="AC6379" s="75"/>
      <c r="AD6379" s="75"/>
      <c r="AE6379" s="75"/>
      <c r="AF6379" s="75"/>
      <c r="AG6379" s="75"/>
    </row>
    <row r="6380" spans="1:33" ht="15.75" customHeight="1">
      <c r="A6380" s="75"/>
      <c r="B6380" s="54">
        <v>46161</v>
      </c>
      <c r="C6380" s="55" t="str">
        <f t="shared" si="181"/>
        <v>Maio</v>
      </c>
      <c r="D6380" s="55">
        <f t="shared" si="182"/>
        <v>2026</v>
      </c>
      <c r="E6380" s="55">
        <v>1.5</v>
      </c>
      <c r="F6380" s="55" t="s">
        <v>1418</v>
      </c>
      <c r="G6380" s="55" t="s">
        <v>46</v>
      </c>
      <c r="H6380" s="55" t="s">
        <v>65</v>
      </c>
      <c r="I6380" s="55" t="s">
        <v>42</v>
      </c>
      <c r="J6380" s="60">
        <v>30</v>
      </c>
      <c r="K6380" s="60">
        <f t="shared" si="183"/>
        <v>45</v>
      </c>
      <c r="L6380" s="60">
        <v>0</v>
      </c>
      <c r="M6380" s="55"/>
      <c r="N6380" s="60">
        <f t="shared" si="187"/>
        <v>45</v>
      </c>
      <c r="O6380" s="54"/>
      <c r="P6380" s="62">
        <v>32307</v>
      </c>
      <c r="Q6380" s="75"/>
      <c r="R6380" t="str">
        <f t="shared" si="186"/>
        <v>Mai/26</v>
      </c>
      <c r="S6380" s="75"/>
      <c r="T6380" s="75"/>
      <c r="U6380" s="75"/>
      <c r="V6380" s="75"/>
      <c r="W6380" s="75"/>
      <c r="X6380" s="75"/>
      <c r="Y6380" s="75"/>
      <c r="Z6380" s="75"/>
      <c r="AA6380" s="75"/>
      <c r="AB6380" s="75"/>
      <c r="AC6380" s="75"/>
      <c r="AD6380" s="75"/>
      <c r="AE6380" s="75"/>
      <c r="AF6380" s="75"/>
      <c r="AG6380" s="75"/>
    </row>
    <row r="6381" spans="1:33" ht="15.75" customHeight="1">
      <c r="A6381" s="75"/>
      <c r="B6381" s="54">
        <v>46161</v>
      </c>
      <c r="C6381" s="55" t="str">
        <f t="shared" si="181"/>
        <v>Maio</v>
      </c>
      <c r="D6381" s="55">
        <f t="shared" si="182"/>
        <v>2026</v>
      </c>
      <c r="E6381" s="55">
        <v>8</v>
      </c>
      <c r="F6381" s="55" t="s">
        <v>67</v>
      </c>
      <c r="G6381" s="55" t="s">
        <v>46</v>
      </c>
      <c r="H6381" s="55" t="s">
        <v>1311</v>
      </c>
      <c r="I6381" s="55" t="s">
        <v>42</v>
      </c>
      <c r="J6381" s="60">
        <v>24.9</v>
      </c>
      <c r="K6381" s="60">
        <f t="shared" si="183"/>
        <v>199.2</v>
      </c>
      <c r="L6381" s="60">
        <v>0</v>
      </c>
      <c r="M6381" s="55"/>
      <c r="N6381" s="60">
        <f t="shared" si="187"/>
        <v>199.2</v>
      </c>
      <c r="O6381" s="54"/>
      <c r="P6381" s="62">
        <v>436231</v>
      </c>
      <c r="Q6381" s="75"/>
      <c r="R6381" t="str">
        <f t="shared" si="186"/>
        <v>Mai/26</v>
      </c>
      <c r="S6381" s="75"/>
      <c r="T6381" s="75"/>
      <c r="U6381" s="75"/>
      <c r="V6381" s="75"/>
      <c r="W6381" s="75"/>
      <c r="X6381" s="75"/>
      <c r="Y6381" s="75"/>
      <c r="Z6381" s="75"/>
      <c r="AA6381" s="75"/>
      <c r="AB6381" s="75"/>
      <c r="AC6381" s="75"/>
      <c r="AD6381" s="75"/>
      <c r="AE6381" s="75"/>
      <c r="AF6381" s="75"/>
      <c r="AG6381" s="75"/>
    </row>
    <row r="6382" spans="1:33" ht="15.75" customHeight="1">
      <c r="A6382" s="75"/>
      <c r="B6382" s="54">
        <v>46161</v>
      </c>
      <c r="C6382" s="55" t="str">
        <f t="shared" si="181"/>
        <v>Maio</v>
      </c>
      <c r="D6382" s="55">
        <f t="shared" si="182"/>
        <v>2026</v>
      </c>
      <c r="E6382" s="55">
        <v>1</v>
      </c>
      <c r="F6382" s="55" t="s">
        <v>1523</v>
      </c>
      <c r="G6382" s="55" t="s">
        <v>40</v>
      </c>
      <c r="H6382" s="55" t="s">
        <v>1308</v>
      </c>
      <c r="I6382" s="55" t="s">
        <v>42</v>
      </c>
      <c r="J6382" s="60">
        <v>29.4</v>
      </c>
      <c r="K6382" s="60">
        <f t="shared" si="183"/>
        <v>29.4</v>
      </c>
      <c r="L6382" s="60">
        <v>0</v>
      </c>
      <c r="M6382" s="55"/>
      <c r="N6382" s="60">
        <f t="shared" si="187"/>
        <v>29.4</v>
      </c>
      <c r="O6382" s="54"/>
      <c r="P6382" s="62">
        <v>414270</v>
      </c>
      <c r="Q6382" s="75"/>
      <c r="R6382" t="str">
        <f t="shared" si="186"/>
        <v>Mai/26</v>
      </c>
      <c r="S6382" s="75"/>
      <c r="T6382" s="75"/>
      <c r="U6382" s="75"/>
      <c r="V6382" s="75"/>
      <c r="W6382" s="75"/>
      <c r="X6382" s="75"/>
      <c r="Y6382" s="75"/>
      <c r="Z6382" s="75"/>
      <c r="AA6382" s="75"/>
      <c r="AB6382" s="75"/>
      <c r="AC6382" s="75"/>
      <c r="AD6382" s="75"/>
      <c r="AE6382" s="75"/>
      <c r="AF6382" s="75"/>
      <c r="AG6382" s="75"/>
    </row>
    <row r="6383" spans="1:33" ht="15.75" customHeight="1">
      <c r="A6383" s="75"/>
      <c r="B6383" s="54">
        <v>46161</v>
      </c>
      <c r="C6383" s="55" t="str">
        <f t="shared" si="181"/>
        <v>Maio</v>
      </c>
      <c r="D6383" s="55">
        <f t="shared" si="182"/>
        <v>2026</v>
      </c>
      <c r="E6383" s="55">
        <v>2</v>
      </c>
      <c r="F6383" s="55" t="s">
        <v>1171</v>
      </c>
      <c r="G6383" s="55" t="s">
        <v>46</v>
      </c>
      <c r="H6383" s="55" t="s">
        <v>1308</v>
      </c>
      <c r="I6383" s="55" t="s">
        <v>42</v>
      </c>
      <c r="J6383" s="60">
        <v>77.3</v>
      </c>
      <c r="K6383" s="60">
        <f t="shared" si="183"/>
        <v>154.6</v>
      </c>
      <c r="L6383" s="60">
        <v>0</v>
      </c>
      <c r="M6383" s="55"/>
      <c r="N6383" s="60">
        <f t="shared" si="187"/>
        <v>154.6</v>
      </c>
      <c r="O6383" s="54"/>
      <c r="P6383" s="62">
        <v>414270</v>
      </c>
      <c r="Q6383" s="75"/>
      <c r="R6383" t="str">
        <f t="shared" si="186"/>
        <v>Mai/26</v>
      </c>
      <c r="S6383" s="75"/>
      <c r="T6383" s="75"/>
      <c r="U6383" s="75"/>
      <c r="V6383" s="75"/>
      <c r="W6383" s="75"/>
      <c r="X6383" s="75"/>
      <c r="Y6383" s="75"/>
      <c r="Z6383" s="75"/>
      <c r="AA6383" s="75"/>
      <c r="AB6383" s="75"/>
      <c r="AC6383" s="75"/>
      <c r="AD6383" s="75"/>
      <c r="AE6383" s="75"/>
      <c r="AF6383" s="75"/>
      <c r="AG6383" s="75"/>
    </row>
    <row r="6384" spans="1:33" ht="15.75" customHeight="1">
      <c r="A6384" s="75"/>
      <c r="B6384" s="54">
        <v>46161</v>
      </c>
      <c r="C6384" s="55" t="str">
        <f t="shared" si="181"/>
        <v>Maio</v>
      </c>
      <c r="D6384" s="55">
        <f t="shared" si="182"/>
        <v>2026</v>
      </c>
      <c r="E6384" s="55">
        <v>10</v>
      </c>
      <c r="F6384" s="55" t="s">
        <v>925</v>
      </c>
      <c r="G6384" s="55" t="s">
        <v>53</v>
      </c>
      <c r="H6384" s="55" t="s">
        <v>223</v>
      </c>
      <c r="I6384" s="55" t="s">
        <v>42</v>
      </c>
      <c r="J6384" s="60">
        <v>0.89</v>
      </c>
      <c r="K6384" s="60">
        <f t="shared" si="183"/>
        <v>8.9</v>
      </c>
      <c r="L6384" s="60">
        <v>0</v>
      </c>
      <c r="M6384" s="55"/>
      <c r="N6384" s="60">
        <f t="shared" si="187"/>
        <v>8.9</v>
      </c>
      <c r="O6384" s="54"/>
      <c r="P6384" s="62">
        <v>1582456</v>
      </c>
      <c r="Q6384" s="75"/>
      <c r="R6384" t="str">
        <f t="shared" si="186"/>
        <v>Mai/26</v>
      </c>
      <c r="S6384" s="75"/>
      <c r="T6384" s="75"/>
      <c r="U6384" s="75"/>
      <c r="V6384" s="75"/>
      <c r="W6384" s="75"/>
      <c r="X6384" s="75"/>
      <c r="Y6384" s="75"/>
      <c r="Z6384" s="75"/>
      <c r="AA6384" s="75"/>
      <c r="AB6384" s="75"/>
      <c r="AC6384" s="75"/>
      <c r="AD6384" s="75"/>
      <c r="AE6384" s="75"/>
      <c r="AF6384" s="75"/>
      <c r="AG6384" s="75"/>
    </row>
    <row r="6385" spans="1:33" ht="15.75" customHeight="1">
      <c r="A6385" s="75"/>
      <c r="B6385" s="54">
        <v>46161</v>
      </c>
      <c r="C6385" s="55" t="str">
        <f t="shared" si="181"/>
        <v>Maio</v>
      </c>
      <c r="D6385" s="55">
        <f t="shared" si="182"/>
        <v>2026</v>
      </c>
      <c r="E6385" s="55">
        <v>6</v>
      </c>
      <c r="F6385" s="55" t="s">
        <v>172</v>
      </c>
      <c r="G6385" s="55" t="s">
        <v>46</v>
      </c>
      <c r="H6385" s="55" t="s">
        <v>223</v>
      </c>
      <c r="I6385" s="55" t="s">
        <v>42</v>
      </c>
      <c r="J6385" s="60">
        <v>21</v>
      </c>
      <c r="K6385" s="60">
        <f t="shared" si="183"/>
        <v>126</v>
      </c>
      <c r="L6385" s="60">
        <v>0</v>
      </c>
      <c r="M6385" s="55"/>
      <c r="N6385" s="60">
        <f t="shared" si="187"/>
        <v>126</v>
      </c>
      <c r="O6385" s="54"/>
      <c r="P6385" s="62">
        <v>1582456</v>
      </c>
      <c r="Q6385" s="75"/>
      <c r="R6385" t="str">
        <f t="shared" si="186"/>
        <v>Mai/26</v>
      </c>
      <c r="S6385" s="75"/>
      <c r="T6385" s="75"/>
      <c r="U6385" s="75"/>
      <c r="V6385" s="75"/>
      <c r="W6385" s="75"/>
      <c r="X6385" s="75"/>
      <c r="Y6385" s="75"/>
      <c r="Z6385" s="75"/>
      <c r="AA6385" s="75"/>
      <c r="AB6385" s="75"/>
      <c r="AC6385" s="75"/>
      <c r="AD6385" s="75"/>
      <c r="AE6385" s="75"/>
      <c r="AF6385" s="75"/>
      <c r="AG6385" s="75"/>
    </row>
    <row r="6386" spans="1:33" ht="15.75" customHeight="1">
      <c r="A6386" s="75"/>
      <c r="B6386" s="54">
        <v>46161</v>
      </c>
      <c r="C6386" s="55" t="str">
        <f t="shared" si="181"/>
        <v>Maio</v>
      </c>
      <c r="D6386" s="55">
        <f t="shared" si="182"/>
        <v>2026</v>
      </c>
      <c r="E6386" s="55">
        <v>8</v>
      </c>
      <c r="F6386" s="55" t="s">
        <v>940</v>
      </c>
      <c r="G6386" s="55" t="s">
        <v>46</v>
      </c>
      <c r="H6386" s="55" t="s">
        <v>223</v>
      </c>
      <c r="I6386" s="55" t="s">
        <v>42</v>
      </c>
      <c r="J6386" s="60">
        <v>53</v>
      </c>
      <c r="K6386" s="60">
        <f t="shared" si="183"/>
        <v>424</v>
      </c>
      <c r="L6386" s="60">
        <v>0</v>
      </c>
      <c r="M6386" s="55"/>
      <c r="N6386" s="60">
        <f t="shared" si="187"/>
        <v>424</v>
      </c>
      <c r="O6386" s="54"/>
      <c r="P6386" s="62">
        <v>1582456</v>
      </c>
      <c r="Q6386" s="75"/>
      <c r="R6386" t="str">
        <f t="shared" si="186"/>
        <v>Mai/26</v>
      </c>
      <c r="S6386" s="75"/>
      <c r="T6386" s="75"/>
      <c r="U6386" s="75"/>
      <c r="V6386" s="75"/>
      <c r="W6386" s="75"/>
      <c r="X6386" s="75"/>
      <c r="Y6386" s="75"/>
      <c r="Z6386" s="75"/>
      <c r="AA6386" s="75"/>
      <c r="AB6386" s="75"/>
      <c r="AC6386" s="75"/>
      <c r="AD6386" s="75"/>
      <c r="AE6386" s="75"/>
      <c r="AF6386" s="75"/>
      <c r="AG6386" s="75"/>
    </row>
    <row r="6387" spans="1:33" ht="15.75" customHeight="1">
      <c r="A6387" s="75"/>
      <c r="B6387" s="54">
        <v>46161</v>
      </c>
      <c r="C6387" s="55" t="str">
        <f t="shared" si="181"/>
        <v>Maio</v>
      </c>
      <c r="D6387" s="55">
        <f t="shared" si="182"/>
        <v>2026</v>
      </c>
      <c r="E6387" s="55">
        <v>20</v>
      </c>
      <c r="F6387" s="55" t="s">
        <v>246</v>
      </c>
      <c r="G6387" s="55" t="s">
        <v>46</v>
      </c>
      <c r="H6387" s="55" t="s">
        <v>223</v>
      </c>
      <c r="I6387" s="55" t="s">
        <v>42</v>
      </c>
      <c r="J6387" s="60">
        <v>7.2</v>
      </c>
      <c r="K6387" s="60">
        <f t="shared" si="183"/>
        <v>144</v>
      </c>
      <c r="L6387" s="60">
        <v>0</v>
      </c>
      <c r="M6387" s="55"/>
      <c r="N6387" s="60">
        <f t="shared" si="187"/>
        <v>144</v>
      </c>
      <c r="O6387" s="54"/>
      <c r="P6387" s="62">
        <v>1582456</v>
      </c>
      <c r="Q6387" s="75"/>
      <c r="R6387" t="str">
        <f t="shared" si="186"/>
        <v>Mai/26</v>
      </c>
      <c r="S6387" s="75"/>
      <c r="T6387" s="75"/>
      <c r="U6387" s="75"/>
      <c r="V6387" s="75"/>
      <c r="W6387" s="75"/>
      <c r="X6387" s="75"/>
      <c r="Y6387" s="75"/>
      <c r="Z6387" s="75"/>
      <c r="AA6387" s="75"/>
      <c r="AB6387" s="75"/>
      <c r="AC6387" s="75"/>
      <c r="AD6387" s="75"/>
      <c r="AE6387" s="75"/>
      <c r="AF6387" s="75"/>
      <c r="AG6387" s="75"/>
    </row>
    <row r="6388" spans="1:33" ht="15.75" customHeight="1">
      <c r="A6388" s="75"/>
      <c r="B6388" s="54">
        <v>46161</v>
      </c>
      <c r="C6388" s="55" t="str">
        <f t="shared" si="181"/>
        <v>Maio</v>
      </c>
      <c r="D6388" s="55">
        <f t="shared" si="182"/>
        <v>2026</v>
      </c>
      <c r="E6388" s="55">
        <v>1</v>
      </c>
      <c r="F6388" s="55" t="s">
        <v>872</v>
      </c>
      <c r="G6388" s="55" t="s">
        <v>53</v>
      </c>
      <c r="H6388" s="55" t="s">
        <v>223</v>
      </c>
      <c r="I6388" s="55" t="s">
        <v>42</v>
      </c>
      <c r="J6388" s="60">
        <v>90</v>
      </c>
      <c r="K6388" s="60">
        <f t="shared" si="183"/>
        <v>90</v>
      </c>
      <c r="L6388" s="60">
        <v>0</v>
      </c>
      <c r="M6388" s="55"/>
      <c r="N6388" s="60">
        <f t="shared" si="187"/>
        <v>90</v>
      </c>
      <c r="O6388" s="54"/>
      <c r="P6388" s="62">
        <v>1582456</v>
      </c>
      <c r="Q6388" s="75"/>
      <c r="R6388" t="str">
        <f t="shared" si="186"/>
        <v>Mai/26</v>
      </c>
      <c r="S6388" s="75"/>
      <c r="T6388" s="75"/>
      <c r="U6388" s="75"/>
      <c r="V6388" s="75"/>
      <c r="W6388" s="75"/>
      <c r="X6388" s="75"/>
      <c r="Y6388" s="75"/>
      <c r="Z6388" s="75"/>
      <c r="AA6388" s="75"/>
      <c r="AB6388" s="75"/>
      <c r="AC6388" s="75"/>
      <c r="AD6388" s="75"/>
      <c r="AE6388" s="75"/>
      <c r="AF6388" s="75"/>
      <c r="AG6388" s="75"/>
    </row>
    <row r="6389" spans="1:33" ht="15.75" customHeight="1">
      <c r="A6389" s="75"/>
      <c r="B6389" s="54">
        <v>46161</v>
      </c>
      <c r="C6389" s="55" t="str">
        <f t="shared" si="181"/>
        <v>Maio</v>
      </c>
      <c r="D6389" s="55">
        <f t="shared" si="182"/>
        <v>2026</v>
      </c>
      <c r="E6389" s="55">
        <v>3</v>
      </c>
      <c r="F6389" s="55" t="s">
        <v>820</v>
      </c>
      <c r="G6389" s="55" t="s">
        <v>46</v>
      </c>
      <c r="H6389" s="55" t="s">
        <v>195</v>
      </c>
      <c r="I6389" s="55" t="s">
        <v>42</v>
      </c>
      <c r="J6389" s="60">
        <v>231.6</v>
      </c>
      <c r="K6389" s="60">
        <f t="shared" si="183"/>
        <v>694.8</v>
      </c>
      <c r="L6389" s="60">
        <v>0</v>
      </c>
      <c r="M6389" s="55"/>
      <c r="N6389" s="60">
        <f t="shared" si="187"/>
        <v>694.8</v>
      </c>
      <c r="O6389" s="54"/>
      <c r="P6389" s="62">
        <v>347579</v>
      </c>
      <c r="Q6389" s="75"/>
      <c r="R6389" t="str">
        <f t="shared" si="186"/>
        <v>Mai/26</v>
      </c>
      <c r="S6389" s="75"/>
      <c r="T6389" s="75"/>
      <c r="U6389" s="75"/>
      <c r="V6389" s="75"/>
      <c r="W6389" s="75"/>
      <c r="X6389" s="75"/>
      <c r="Y6389" s="75"/>
      <c r="Z6389" s="75"/>
      <c r="AA6389" s="75"/>
      <c r="AB6389" s="75"/>
      <c r="AC6389" s="75"/>
      <c r="AD6389" s="75"/>
      <c r="AE6389" s="75"/>
      <c r="AF6389" s="75"/>
      <c r="AG6389" s="75"/>
    </row>
    <row r="6390" spans="1:33" ht="15.75" customHeight="1">
      <c r="A6390" s="75"/>
      <c r="B6390" s="54">
        <v>46161</v>
      </c>
      <c r="C6390" s="55" t="str">
        <f t="shared" si="181"/>
        <v>Maio</v>
      </c>
      <c r="D6390" s="55">
        <f t="shared" si="182"/>
        <v>2026</v>
      </c>
      <c r="E6390" s="55">
        <v>1</v>
      </c>
      <c r="F6390" s="55" t="s">
        <v>1352</v>
      </c>
      <c r="G6390" s="55" t="s">
        <v>93</v>
      </c>
      <c r="H6390" s="55" t="s">
        <v>342</v>
      </c>
      <c r="I6390" s="55" t="s">
        <v>42</v>
      </c>
      <c r="J6390" s="60">
        <v>141.93</v>
      </c>
      <c r="K6390" s="60">
        <f t="shared" si="183"/>
        <v>141.93</v>
      </c>
      <c r="L6390" s="60">
        <v>0</v>
      </c>
      <c r="M6390" s="55"/>
      <c r="N6390" s="60">
        <f t="shared" si="187"/>
        <v>141.93</v>
      </c>
      <c r="O6390" s="54"/>
      <c r="P6390" s="62">
        <v>0</v>
      </c>
      <c r="Q6390" s="75"/>
      <c r="R6390" t="str">
        <f t="shared" si="186"/>
        <v>Mai/26</v>
      </c>
      <c r="S6390" s="75"/>
      <c r="T6390" s="75"/>
      <c r="U6390" s="75"/>
      <c r="V6390" s="75"/>
      <c r="W6390" s="75"/>
      <c r="X6390" s="75"/>
      <c r="Y6390" s="75"/>
      <c r="Z6390" s="75"/>
      <c r="AA6390" s="75"/>
      <c r="AB6390" s="75"/>
      <c r="AC6390" s="75"/>
      <c r="AD6390" s="75"/>
      <c r="AE6390" s="75"/>
      <c r="AF6390" s="75"/>
      <c r="AG6390" s="75"/>
    </row>
    <row r="6391" spans="1:33" ht="15.75" customHeight="1">
      <c r="A6391" s="75"/>
      <c r="B6391" s="54">
        <v>46161</v>
      </c>
      <c r="C6391" s="55" t="str">
        <f t="shared" si="181"/>
        <v>Maio</v>
      </c>
      <c r="D6391" s="55">
        <f t="shared" si="182"/>
        <v>2026</v>
      </c>
      <c r="E6391" s="55">
        <v>1</v>
      </c>
      <c r="F6391" s="55" t="s">
        <v>39</v>
      </c>
      <c r="G6391" s="55" t="s">
        <v>40</v>
      </c>
      <c r="H6391" s="55" t="s">
        <v>1328</v>
      </c>
      <c r="I6391" s="55" t="s">
        <v>42</v>
      </c>
      <c r="J6391" s="60">
        <v>144</v>
      </c>
      <c r="K6391" s="60">
        <f t="shared" si="183"/>
        <v>144</v>
      </c>
      <c r="L6391" s="60">
        <v>0</v>
      </c>
      <c r="M6391" s="55"/>
      <c r="N6391" s="60">
        <f t="shared" si="187"/>
        <v>144</v>
      </c>
      <c r="O6391" s="55"/>
      <c r="P6391" s="62">
        <v>0</v>
      </c>
      <c r="Q6391" s="75"/>
      <c r="R6391" t="str">
        <f t="shared" si="186"/>
        <v>Mai/26</v>
      </c>
      <c r="S6391" s="75"/>
      <c r="T6391" s="75"/>
      <c r="U6391" s="75"/>
      <c r="V6391" s="75"/>
      <c r="W6391" s="75"/>
      <c r="X6391" s="75"/>
      <c r="Y6391" s="75"/>
      <c r="Z6391" s="75"/>
      <c r="AA6391" s="75"/>
      <c r="AB6391" s="75"/>
      <c r="AC6391" s="75"/>
      <c r="AD6391" s="75"/>
      <c r="AE6391" s="75"/>
      <c r="AF6391" s="75"/>
      <c r="AG6391" s="75"/>
    </row>
    <row r="6392" spans="1:33" ht="15.75" customHeight="1">
      <c r="A6392" s="75"/>
      <c r="B6392" s="54">
        <v>46162</v>
      </c>
      <c r="C6392" s="55" t="str">
        <f t="shared" si="181"/>
        <v>Maio</v>
      </c>
      <c r="D6392" s="55">
        <f t="shared" si="182"/>
        <v>2026</v>
      </c>
      <c r="E6392" s="55">
        <v>3</v>
      </c>
      <c r="F6392" s="55" t="s">
        <v>64</v>
      </c>
      <c r="G6392" s="55" t="s">
        <v>46</v>
      </c>
      <c r="H6392" s="55" t="s">
        <v>65</v>
      </c>
      <c r="I6392" s="55" t="s">
        <v>42</v>
      </c>
      <c r="J6392" s="60">
        <v>33</v>
      </c>
      <c r="K6392" s="60">
        <f t="shared" si="183"/>
        <v>99</v>
      </c>
      <c r="L6392" s="60">
        <v>0</v>
      </c>
      <c r="M6392" s="55"/>
      <c r="N6392" s="60">
        <f t="shared" si="187"/>
        <v>99</v>
      </c>
      <c r="O6392" s="54"/>
      <c r="P6392" s="62">
        <v>32343</v>
      </c>
      <c r="Q6392" s="75"/>
      <c r="R6392" t="str">
        <f t="shared" si="186"/>
        <v>Mai/26</v>
      </c>
      <c r="S6392" s="75"/>
      <c r="T6392" s="75"/>
      <c r="U6392" s="75"/>
      <c r="V6392" s="75"/>
      <c r="W6392" s="75"/>
      <c r="X6392" s="75"/>
      <c r="Y6392" s="75"/>
      <c r="Z6392" s="75"/>
      <c r="AA6392" s="75"/>
      <c r="AB6392" s="75"/>
      <c r="AC6392" s="75"/>
      <c r="AD6392" s="75"/>
      <c r="AE6392" s="75"/>
      <c r="AF6392" s="75"/>
      <c r="AG6392" s="75"/>
    </row>
    <row r="6393" spans="1:33" ht="15.75" customHeight="1">
      <c r="A6393" s="75"/>
      <c r="B6393" s="54">
        <v>46162</v>
      </c>
      <c r="C6393" s="55" t="str">
        <f t="shared" si="181"/>
        <v>Maio</v>
      </c>
      <c r="D6393" s="55">
        <f t="shared" si="182"/>
        <v>2026</v>
      </c>
      <c r="E6393" s="55">
        <v>1</v>
      </c>
      <c r="F6393" s="55" t="s">
        <v>1418</v>
      </c>
      <c r="G6393" s="55" t="s">
        <v>46</v>
      </c>
      <c r="H6393" s="55" t="s">
        <v>65</v>
      </c>
      <c r="I6393" s="55" t="s">
        <v>42</v>
      </c>
      <c r="J6393" s="60">
        <v>30</v>
      </c>
      <c r="K6393" s="60">
        <f t="shared" si="183"/>
        <v>30</v>
      </c>
      <c r="L6393" s="60">
        <v>0</v>
      </c>
      <c r="M6393" s="55"/>
      <c r="N6393" s="60">
        <f t="shared" si="187"/>
        <v>30</v>
      </c>
      <c r="O6393" s="54"/>
      <c r="P6393" s="62">
        <v>32343</v>
      </c>
      <c r="Q6393" s="75"/>
      <c r="R6393" t="str">
        <f t="shared" si="186"/>
        <v>Mai/26</v>
      </c>
      <c r="S6393" s="75"/>
      <c r="T6393" s="75"/>
      <c r="U6393" s="75"/>
      <c r="V6393" s="75"/>
      <c r="W6393" s="75"/>
      <c r="X6393" s="75"/>
      <c r="Y6393" s="75"/>
      <c r="Z6393" s="75"/>
      <c r="AA6393" s="75"/>
      <c r="AB6393" s="75"/>
      <c r="AC6393" s="75"/>
      <c r="AD6393" s="75"/>
      <c r="AE6393" s="75"/>
      <c r="AF6393" s="75"/>
      <c r="AG6393" s="75"/>
    </row>
    <row r="6394" spans="1:33" ht="15.75" customHeight="1">
      <c r="A6394" s="75"/>
      <c r="B6394" s="54">
        <v>46162</v>
      </c>
      <c r="C6394" s="55" t="str">
        <f t="shared" si="181"/>
        <v>Maio</v>
      </c>
      <c r="D6394" s="55">
        <f t="shared" si="182"/>
        <v>2026</v>
      </c>
      <c r="E6394" s="55">
        <v>1</v>
      </c>
      <c r="F6394" s="55" t="s">
        <v>378</v>
      </c>
      <c r="G6394" s="55" t="s">
        <v>46</v>
      </c>
      <c r="H6394" s="55" t="s">
        <v>379</v>
      </c>
      <c r="I6394" s="55" t="s">
        <v>42</v>
      </c>
      <c r="J6394" s="60">
        <v>493</v>
      </c>
      <c r="K6394" s="60">
        <f t="shared" si="183"/>
        <v>493</v>
      </c>
      <c r="L6394" s="60">
        <v>0</v>
      </c>
      <c r="M6394" s="55"/>
      <c r="N6394" s="60">
        <f t="shared" si="187"/>
        <v>493</v>
      </c>
      <c r="O6394" s="54"/>
      <c r="P6394" s="62">
        <v>0</v>
      </c>
      <c r="Q6394" s="75"/>
      <c r="R6394" t="str">
        <f t="shared" si="186"/>
        <v>Mai/26</v>
      </c>
      <c r="S6394" s="75"/>
      <c r="T6394" s="75"/>
      <c r="U6394" s="75"/>
      <c r="V6394" s="75"/>
      <c r="W6394" s="75"/>
      <c r="X6394" s="75"/>
      <c r="Y6394" s="75"/>
      <c r="Z6394" s="75"/>
      <c r="AA6394" s="75"/>
      <c r="AB6394" s="75"/>
      <c r="AC6394" s="75"/>
      <c r="AD6394" s="75"/>
      <c r="AE6394" s="75"/>
      <c r="AF6394" s="75"/>
      <c r="AG6394" s="75"/>
    </row>
    <row r="6395" spans="1:33" ht="15.75" customHeight="1">
      <c r="A6395" s="75"/>
      <c r="B6395" s="54">
        <v>46162</v>
      </c>
      <c r="C6395" s="55" t="str">
        <f t="shared" si="181"/>
        <v>Maio</v>
      </c>
      <c r="D6395" s="55">
        <f t="shared" si="182"/>
        <v>2026</v>
      </c>
      <c r="E6395" s="55">
        <v>8</v>
      </c>
      <c r="F6395" s="55" t="s">
        <v>228</v>
      </c>
      <c r="G6395" s="55" t="s">
        <v>93</v>
      </c>
      <c r="H6395" s="55" t="s">
        <v>499</v>
      </c>
      <c r="I6395" s="55" t="s">
        <v>42</v>
      </c>
      <c r="J6395" s="60">
        <v>26.46</v>
      </c>
      <c r="K6395" s="60">
        <f t="shared" si="183"/>
        <v>211.68</v>
      </c>
      <c r="L6395" s="60">
        <v>0</v>
      </c>
      <c r="M6395" s="55"/>
      <c r="N6395" s="60">
        <f t="shared" si="187"/>
        <v>211.68</v>
      </c>
      <c r="O6395" s="54"/>
      <c r="P6395" s="62">
        <v>85803</v>
      </c>
      <c r="Q6395" s="75"/>
      <c r="R6395" t="str">
        <f t="shared" si="186"/>
        <v>Mai/26</v>
      </c>
      <c r="S6395" s="75"/>
      <c r="T6395" s="75"/>
      <c r="U6395" s="75"/>
      <c r="V6395" s="75"/>
      <c r="W6395" s="75"/>
      <c r="X6395" s="75"/>
      <c r="Y6395" s="75"/>
      <c r="Z6395" s="75"/>
      <c r="AA6395" s="75"/>
      <c r="AB6395" s="75"/>
      <c r="AC6395" s="75"/>
      <c r="AD6395" s="75"/>
      <c r="AE6395" s="75"/>
      <c r="AF6395" s="75"/>
      <c r="AG6395" s="75"/>
    </row>
    <row r="6396" spans="1:33" ht="15.75" customHeight="1">
      <c r="A6396" s="75"/>
      <c r="B6396" s="54">
        <v>46162</v>
      </c>
      <c r="C6396" s="55" t="str">
        <f t="shared" si="181"/>
        <v>Maio</v>
      </c>
      <c r="D6396" s="55">
        <f t="shared" si="182"/>
        <v>2026</v>
      </c>
      <c r="E6396" s="55">
        <v>3</v>
      </c>
      <c r="F6396" s="55" t="s">
        <v>202</v>
      </c>
      <c r="G6396" s="55" t="s">
        <v>93</v>
      </c>
      <c r="H6396" s="55" t="s">
        <v>499</v>
      </c>
      <c r="I6396" s="55" t="s">
        <v>42</v>
      </c>
      <c r="J6396" s="60">
        <v>100.68</v>
      </c>
      <c r="K6396" s="60">
        <f t="shared" si="183"/>
        <v>302.04000000000002</v>
      </c>
      <c r="L6396" s="60">
        <v>0</v>
      </c>
      <c r="M6396" s="55"/>
      <c r="N6396" s="60">
        <f t="shared" si="187"/>
        <v>302.04000000000002</v>
      </c>
      <c r="O6396" s="54"/>
      <c r="P6396" s="62">
        <v>85803</v>
      </c>
      <c r="Q6396" s="75"/>
      <c r="R6396" t="str">
        <f t="shared" si="186"/>
        <v>Mai/26</v>
      </c>
      <c r="S6396" s="75"/>
      <c r="T6396" s="75"/>
      <c r="U6396" s="75"/>
      <c r="V6396" s="75"/>
      <c r="W6396" s="75"/>
      <c r="X6396" s="75"/>
      <c r="Y6396" s="75"/>
      <c r="Z6396" s="75"/>
      <c r="AA6396" s="75"/>
      <c r="AB6396" s="75"/>
      <c r="AC6396" s="75"/>
      <c r="AD6396" s="75"/>
      <c r="AE6396" s="75"/>
      <c r="AF6396" s="75"/>
      <c r="AG6396" s="75"/>
    </row>
    <row r="6397" spans="1:33" ht="15.75" customHeight="1">
      <c r="A6397" s="75"/>
      <c r="B6397" s="54">
        <v>46162</v>
      </c>
      <c r="C6397" s="55" t="str">
        <f t="shared" si="181"/>
        <v>Maio</v>
      </c>
      <c r="D6397" s="55">
        <f t="shared" si="182"/>
        <v>2026</v>
      </c>
      <c r="E6397" s="55">
        <v>2</v>
      </c>
      <c r="F6397" s="55" t="s">
        <v>235</v>
      </c>
      <c r="G6397" s="55" t="s">
        <v>93</v>
      </c>
      <c r="H6397" s="55" t="s">
        <v>499</v>
      </c>
      <c r="I6397" s="55" t="s">
        <v>42</v>
      </c>
      <c r="J6397" s="60">
        <v>35.78</v>
      </c>
      <c r="K6397" s="60">
        <f t="shared" si="183"/>
        <v>71.56</v>
      </c>
      <c r="L6397" s="60">
        <v>0</v>
      </c>
      <c r="M6397" s="55"/>
      <c r="N6397" s="60">
        <f t="shared" si="187"/>
        <v>71.56</v>
      </c>
      <c r="O6397" s="54"/>
      <c r="P6397" s="62">
        <v>85803</v>
      </c>
      <c r="Q6397" s="75"/>
      <c r="R6397" t="str">
        <f t="shared" si="186"/>
        <v>Mai/26</v>
      </c>
      <c r="S6397" s="75"/>
      <c r="T6397" s="75"/>
      <c r="U6397" s="75"/>
      <c r="V6397" s="75"/>
      <c r="W6397" s="75"/>
      <c r="X6397" s="75"/>
      <c r="Y6397" s="75"/>
      <c r="Z6397" s="75"/>
      <c r="AA6397" s="75"/>
      <c r="AB6397" s="75"/>
      <c r="AC6397" s="75"/>
      <c r="AD6397" s="75"/>
      <c r="AE6397" s="75"/>
      <c r="AF6397" s="75"/>
      <c r="AG6397" s="75"/>
    </row>
    <row r="6398" spans="1:33" ht="15.75" customHeight="1">
      <c r="A6398" s="75"/>
      <c r="B6398" s="54">
        <v>46162</v>
      </c>
      <c r="C6398" s="55" t="str">
        <f t="shared" si="181"/>
        <v>Maio</v>
      </c>
      <c r="D6398" s="55">
        <f t="shared" si="182"/>
        <v>2026</v>
      </c>
      <c r="E6398" s="55">
        <v>8</v>
      </c>
      <c r="F6398" s="55" t="s">
        <v>205</v>
      </c>
      <c r="G6398" s="55" t="s">
        <v>93</v>
      </c>
      <c r="H6398" s="55" t="s">
        <v>499</v>
      </c>
      <c r="I6398" s="55" t="s">
        <v>42</v>
      </c>
      <c r="J6398" s="60">
        <v>289</v>
      </c>
      <c r="K6398" s="60">
        <f t="shared" si="183"/>
        <v>2312</v>
      </c>
      <c r="L6398" s="60">
        <v>0</v>
      </c>
      <c r="M6398" s="55"/>
      <c r="N6398" s="60">
        <f t="shared" si="187"/>
        <v>2312</v>
      </c>
      <c r="O6398" s="54"/>
      <c r="P6398" s="62">
        <v>85803</v>
      </c>
      <c r="Q6398" s="75"/>
      <c r="R6398" t="str">
        <f t="shared" si="186"/>
        <v>Mai/26</v>
      </c>
      <c r="S6398" s="75"/>
      <c r="T6398" s="75"/>
      <c r="U6398" s="75"/>
      <c r="V6398" s="75"/>
      <c r="W6398" s="75"/>
      <c r="X6398" s="75"/>
      <c r="Y6398" s="75"/>
      <c r="Z6398" s="75"/>
      <c r="AA6398" s="75"/>
      <c r="AB6398" s="75"/>
      <c r="AC6398" s="75"/>
      <c r="AD6398" s="75"/>
      <c r="AE6398" s="75"/>
      <c r="AF6398" s="75"/>
      <c r="AG6398" s="75"/>
    </row>
    <row r="6399" spans="1:33" ht="15.75" customHeight="1">
      <c r="A6399" s="75"/>
      <c r="B6399" s="54">
        <v>46163</v>
      </c>
      <c r="C6399" s="55" t="str">
        <f t="shared" si="181"/>
        <v>Maio</v>
      </c>
      <c r="D6399" s="55">
        <f t="shared" si="182"/>
        <v>2026</v>
      </c>
      <c r="E6399" s="55">
        <v>6.5</v>
      </c>
      <c r="F6399" s="55" t="s">
        <v>64</v>
      </c>
      <c r="G6399" s="55" t="s">
        <v>46</v>
      </c>
      <c r="H6399" s="55" t="s">
        <v>65</v>
      </c>
      <c r="I6399" s="55" t="s">
        <v>42</v>
      </c>
      <c r="J6399" s="60">
        <v>33</v>
      </c>
      <c r="K6399" s="60">
        <f t="shared" si="183"/>
        <v>214.5</v>
      </c>
      <c r="L6399" s="60">
        <v>0</v>
      </c>
      <c r="M6399" s="55"/>
      <c r="N6399" s="60">
        <f t="shared" si="187"/>
        <v>214.5</v>
      </c>
      <c r="O6399" s="54"/>
      <c r="P6399" s="62">
        <v>32389</v>
      </c>
      <c r="Q6399" s="75"/>
      <c r="R6399" t="str">
        <f t="shared" si="186"/>
        <v>Mai/26</v>
      </c>
      <c r="S6399" s="75"/>
      <c r="T6399" s="75"/>
      <c r="U6399" s="75"/>
      <c r="V6399" s="75"/>
      <c r="W6399" s="75"/>
      <c r="X6399" s="75"/>
      <c r="Y6399" s="75"/>
      <c r="Z6399" s="75"/>
      <c r="AA6399" s="75"/>
      <c r="AB6399" s="75"/>
      <c r="AC6399" s="75"/>
      <c r="AD6399" s="75"/>
      <c r="AE6399" s="75"/>
      <c r="AF6399" s="75"/>
      <c r="AG6399" s="75"/>
    </row>
    <row r="6400" spans="1:33" ht="15.75" customHeight="1">
      <c r="A6400" s="75"/>
      <c r="B6400" s="54">
        <v>46163</v>
      </c>
      <c r="C6400" s="55" t="str">
        <f t="shared" si="181"/>
        <v>Maio</v>
      </c>
      <c r="D6400" s="55">
        <f t="shared" si="182"/>
        <v>2026</v>
      </c>
      <c r="E6400" s="55">
        <v>2.5</v>
      </c>
      <c r="F6400" s="55" t="s">
        <v>66</v>
      </c>
      <c r="G6400" s="55" t="s">
        <v>46</v>
      </c>
      <c r="H6400" s="55" t="s">
        <v>65</v>
      </c>
      <c r="I6400" s="55" t="s">
        <v>42</v>
      </c>
      <c r="J6400" s="60">
        <v>28</v>
      </c>
      <c r="K6400" s="60">
        <f t="shared" si="183"/>
        <v>70</v>
      </c>
      <c r="L6400" s="60">
        <v>0</v>
      </c>
      <c r="M6400" s="55"/>
      <c r="N6400" s="60">
        <f t="shared" si="187"/>
        <v>70</v>
      </c>
      <c r="O6400" s="54"/>
      <c r="P6400" s="62">
        <v>32389</v>
      </c>
      <c r="Q6400" s="75"/>
      <c r="R6400" t="str">
        <f t="shared" si="186"/>
        <v>Mai/26</v>
      </c>
      <c r="S6400" s="75"/>
      <c r="T6400" s="75"/>
      <c r="U6400" s="75"/>
      <c r="V6400" s="75"/>
      <c r="W6400" s="75"/>
      <c r="X6400" s="75"/>
      <c r="Y6400" s="75"/>
      <c r="Z6400" s="75"/>
      <c r="AA6400" s="75"/>
      <c r="AB6400" s="75"/>
      <c r="AC6400" s="75"/>
      <c r="AD6400" s="75"/>
      <c r="AE6400" s="75"/>
      <c r="AF6400" s="75"/>
      <c r="AG6400" s="75"/>
    </row>
    <row r="6401" spans="1:33" ht="15.75" customHeight="1">
      <c r="A6401" s="75"/>
      <c r="B6401" s="54">
        <v>46163</v>
      </c>
      <c r="C6401" s="55" t="str">
        <f t="shared" si="181"/>
        <v>Maio</v>
      </c>
      <c r="D6401" s="55">
        <f t="shared" si="182"/>
        <v>2026</v>
      </c>
      <c r="E6401" s="55">
        <v>2</v>
      </c>
      <c r="F6401" s="55" t="s">
        <v>1418</v>
      </c>
      <c r="G6401" s="55" t="s">
        <v>46</v>
      </c>
      <c r="H6401" s="55" t="s">
        <v>65</v>
      </c>
      <c r="I6401" s="55" t="s">
        <v>42</v>
      </c>
      <c r="J6401" s="60">
        <v>30</v>
      </c>
      <c r="K6401" s="60">
        <f t="shared" si="183"/>
        <v>60</v>
      </c>
      <c r="L6401" s="60">
        <v>0</v>
      </c>
      <c r="M6401" s="55"/>
      <c r="N6401" s="60">
        <f t="shared" si="187"/>
        <v>60</v>
      </c>
      <c r="O6401" s="54"/>
      <c r="P6401" s="62">
        <v>32389</v>
      </c>
      <c r="Q6401" s="75"/>
      <c r="R6401" t="str">
        <f t="shared" si="186"/>
        <v>Mai/26</v>
      </c>
      <c r="S6401" s="75"/>
      <c r="T6401" s="75"/>
      <c r="U6401" s="75"/>
      <c r="V6401" s="75"/>
      <c r="W6401" s="75"/>
      <c r="X6401" s="75"/>
      <c r="Y6401" s="75"/>
      <c r="Z6401" s="75"/>
      <c r="AA6401" s="75"/>
      <c r="AB6401" s="75"/>
      <c r="AC6401" s="75"/>
      <c r="AD6401" s="75"/>
      <c r="AE6401" s="75"/>
      <c r="AF6401" s="75"/>
      <c r="AG6401" s="75"/>
    </row>
    <row r="6402" spans="1:33" ht="15.75" customHeight="1">
      <c r="A6402" s="75"/>
      <c r="B6402" s="54">
        <v>46163</v>
      </c>
      <c r="C6402" s="55" t="str">
        <f t="shared" si="181"/>
        <v>Maio</v>
      </c>
      <c r="D6402" s="55">
        <f t="shared" si="182"/>
        <v>2026</v>
      </c>
      <c r="E6402" s="55">
        <v>2</v>
      </c>
      <c r="F6402" s="55" t="s">
        <v>948</v>
      </c>
      <c r="G6402" s="55" t="s">
        <v>46</v>
      </c>
      <c r="H6402" s="55" t="s">
        <v>65</v>
      </c>
      <c r="I6402" s="55" t="s">
        <v>42</v>
      </c>
      <c r="J6402" s="60">
        <v>36</v>
      </c>
      <c r="K6402" s="60">
        <f t="shared" si="183"/>
        <v>72</v>
      </c>
      <c r="L6402" s="60">
        <v>0</v>
      </c>
      <c r="M6402" s="55"/>
      <c r="N6402" s="60">
        <f t="shared" si="187"/>
        <v>72</v>
      </c>
      <c r="O6402" s="54"/>
      <c r="P6402" s="62">
        <v>32389</v>
      </c>
      <c r="Q6402" s="75"/>
      <c r="R6402" t="str">
        <f t="shared" si="186"/>
        <v>Mai/26</v>
      </c>
      <c r="S6402" s="75"/>
      <c r="T6402" s="75"/>
      <c r="U6402" s="75"/>
      <c r="V6402" s="75"/>
      <c r="W6402" s="75"/>
      <c r="X6402" s="75"/>
      <c r="Y6402" s="75"/>
      <c r="Z6402" s="75"/>
      <c r="AA6402" s="75"/>
      <c r="AB6402" s="75"/>
      <c r="AC6402" s="75"/>
      <c r="AD6402" s="75"/>
      <c r="AE6402" s="75"/>
      <c r="AF6402" s="75"/>
      <c r="AG6402" s="75"/>
    </row>
    <row r="6403" spans="1:33" ht="15.75" customHeight="1">
      <c r="A6403" s="75"/>
      <c r="B6403" s="54">
        <v>46163</v>
      </c>
      <c r="C6403" s="55" t="str">
        <f t="shared" si="181"/>
        <v>Maio</v>
      </c>
      <c r="D6403" s="55">
        <f t="shared" si="182"/>
        <v>2026</v>
      </c>
      <c r="E6403" s="55">
        <v>2.5680000000000001</v>
      </c>
      <c r="F6403" s="55" t="s">
        <v>888</v>
      </c>
      <c r="G6403" s="55" t="s">
        <v>46</v>
      </c>
      <c r="H6403" s="55" t="s">
        <v>1126</v>
      </c>
      <c r="I6403" s="55" t="s">
        <v>42</v>
      </c>
      <c r="J6403" s="60">
        <v>91</v>
      </c>
      <c r="K6403" s="60">
        <f t="shared" si="183"/>
        <v>233.68800000000002</v>
      </c>
      <c r="L6403" s="60">
        <v>0</v>
      </c>
      <c r="M6403" s="55"/>
      <c r="N6403" s="60">
        <f t="shared" si="187"/>
        <v>233.68800000000002</v>
      </c>
      <c r="O6403" s="54"/>
      <c r="P6403" s="62">
        <v>1467683</v>
      </c>
      <c r="Q6403" s="75"/>
      <c r="R6403" t="str">
        <f t="shared" ref="R6403:R6466" si="188">IF(B6403="","",PROPER(TEXT(B6403,"mmm/aa")))</f>
        <v>Mai/26</v>
      </c>
      <c r="S6403" s="75"/>
      <c r="T6403" s="75"/>
      <c r="U6403" s="75"/>
      <c r="V6403" s="75"/>
      <c r="W6403" s="75"/>
      <c r="X6403" s="75"/>
      <c r="Y6403" s="75"/>
      <c r="Z6403" s="75"/>
      <c r="AA6403" s="75"/>
      <c r="AB6403" s="75"/>
      <c r="AC6403" s="75"/>
      <c r="AD6403" s="75"/>
      <c r="AE6403" s="75"/>
      <c r="AF6403" s="75"/>
      <c r="AG6403" s="75"/>
    </row>
    <row r="6404" spans="1:33" ht="15.75" customHeight="1">
      <c r="A6404" s="75"/>
      <c r="B6404" s="54">
        <v>46164</v>
      </c>
      <c r="C6404" s="55" t="str">
        <f t="shared" si="181"/>
        <v>Maio</v>
      </c>
      <c r="D6404" s="55">
        <f t="shared" si="182"/>
        <v>2026</v>
      </c>
      <c r="E6404" s="55">
        <v>5</v>
      </c>
      <c r="F6404" s="55" t="s">
        <v>64</v>
      </c>
      <c r="G6404" s="55" t="s">
        <v>46</v>
      </c>
      <c r="H6404" s="55" t="s">
        <v>65</v>
      </c>
      <c r="I6404" s="55" t="s">
        <v>42</v>
      </c>
      <c r="J6404" s="60">
        <v>33</v>
      </c>
      <c r="K6404" s="60">
        <f t="shared" si="183"/>
        <v>165</v>
      </c>
      <c r="L6404" s="60">
        <v>0</v>
      </c>
      <c r="M6404" s="55"/>
      <c r="N6404" s="60">
        <f t="shared" si="187"/>
        <v>165</v>
      </c>
      <c r="O6404" s="54"/>
      <c r="P6404" s="62">
        <v>32432</v>
      </c>
      <c r="Q6404" s="75"/>
      <c r="R6404" t="str">
        <f t="shared" si="188"/>
        <v>Mai/26</v>
      </c>
      <c r="S6404" s="75"/>
      <c r="T6404" s="75"/>
      <c r="U6404" s="75"/>
      <c r="V6404" s="75"/>
      <c r="W6404" s="75"/>
      <c r="X6404" s="75"/>
      <c r="Y6404" s="75"/>
      <c r="Z6404" s="75"/>
      <c r="AA6404" s="75"/>
      <c r="AB6404" s="75"/>
      <c r="AC6404" s="75"/>
      <c r="AD6404" s="75"/>
      <c r="AE6404" s="75"/>
      <c r="AF6404" s="75"/>
      <c r="AG6404" s="75"/>
    </row>
    <row r="6405" spans="1:33" ht="15.75" customHeight="1">
      <c r="A6405" s="75"/>
      <c r="B6405" s="54">
        <v>46164</v>
      </c>
      <c r="C6405" s="55" t="str">
        <f t="shared" si="181"/>
        <v>Maio</v>
      </c>
      <c r="D6405" s="55">
        <f t="shared" si="182"/>
        <v>2026</v>
      </c>
      <c r="E6405" s="55">
        <v>1</v>
      </c>
      <c r="F6405" s="55" t="s">
        <v>66</v>
      </c>
      <c r="G6405" s="55" t="s">
        <v>46</v>
      </c>
      <c r="H6405" s="55" t="s">
        <v>65</v>
      </c>
      <c r="I6405" s="55" t="s">
        <v>42</v>
      </c>
      <c r="J6405" s="60">
        <v>28</v>
      </c>
      <c r="K6405" s="60">
        <f t="shared" si="183"/>
        <v>28</v>
      </c>
      <c r="L6405" s="60">
        <v>0</v>
      </c>
      <c r="M6405" s="55"/>
      <c r="N6405" s="60">
        <f t="shared" si="187"/>
        <v>28</v>
      </c>
      <c r="O6405" s="54"/>
      <c r="P6405" s="62">
        <v>32432</v>
      </c>
      <c r="Q6405" s="75"/>
      <c r="R6405" t="str">
        <f t="shared" si="188"/>
        <v>Mai/26</v>
      </c>
      <c r="S6405" s="75"/>
      <c r="T6405" s="75"/>
      <c r="U6405" s="75"/>
      <c r="V6405" s="75"/>
      <c r="W6405" s="75"/>
      <c r="X6405" s="75"/>
      <c r="Y6405" s="75"/>
      <c r="Z6405" s="75"/>
      <c r="AA6405" s="75"/>
      <c r="AB6405" s="75"/>
      <c r="AC6405" s="75"/>
      <c r="AD6405" s="75"/>
      <c r="AE6405" s="75"/>
      <c r="AF6405" s="75"/>
      <c r="AG6405" s="75"/>
    </row>
    <row r="6406" spans="1:33" ht="15.75" customHeight="1">
      <c r="A6406" s="75"/>
      <c r="B6406" s="54">
        <v>46164</v>
      </c>
      <c r="C6406" s="55" t="str">
        <f t="shared" si="181"/>
        <v>Maio</v>
      </c>
      <c r="D6406" s="55">
        <f t="shared" si="182"/>
        <v>2026</v>
      </c>
      <c r="E6406" s="55">
        <v>1</v>
      </c>
      <c r="F6406" s="55" t="s">
        <v>1036</v>
      </c>
      <c r="G6406" s="55" t="s">
        <v>46</v>
      </c>
      <c r="H6406" s="55" t="s">
        <v>65</v>
      </c>
      <c r="I6406" s="55" t="s">
        <v>42</v>
      </c>
      <c r="J6406" s="60">
        <v>36</v>
      </c>
      <c r="K6406" s="60">
        <f t="shared" si="183"/>
        <v>36</v>
      </c>
      <c r="L6406" s="60">
        <v>0</v>
      </c>
      <c r="M6406" s="55"/>
      <c r="N6406" s="60">
        <f t="shared" si="187"/>
        <v>36</v>
      </c>
      <c r="O6406" s="54"/>
      <c r="P6406" s="62">
        <v>32432</v>
      </c>
      <c r="Q6406" s="75"/>
      <c r="R6406" t="str">
        <f t="shared" si="188"/>
        <v>Mai/26</v>
      </c>
      <c r="S6406" s="75"/>
      <c r="T6406" s="75"/>
      <c r="U6406" s="75"/>
      <c r="V6406" s="75"/>
      <c r="W6406" s="75"/>
      <c r="X6406" s="75"/>
      <c r="Y6406" s="75"/>
      <c r="Z6406" s="75"/>
      <c r="AA6406" s="75"/>
      <c r="AB6406" s="75"/>
      <c r="AC6406" s="75"/>
      <c r="AD6406" s="75"/>
      <c r="AE6406" s="75"/>
      <c r="AF6406" s="75"/>
      <c r="AG6406" s="75"/>
    </row>
    <row r="6407" spans="1:33" ht="15.75" customHeight="1">
      <c r="A6407" s="75"/>
      <c r="B6407" s="54">
        <v>46165</v>
      </c>
      <c r="C6407" s="55" t="str">
        <f t="shared" si="181"/>
        <v>Maio</v>
      </c>
      <c r="D6407" s="55">
        <f t="shared" si="182"/>
        <v>2026</v>
      </c>
      <c r="E6407" s="55">
        <v>2</v>
      </c>
      <c r="F6407" s="55" t="s">
        <v>1340</v>
      </c>
      <c r="G6407" s="55" t="s">
        <v>46</v>
      </c>
      <c r="H6407" s="55" t="s">
        <v>1337</v>
      </c>
      <c r="I6407" s="55" t="s">
        <v>42</v>
      </c>
      <c r="J6407" s="60">
        <v>95</v>
      </c>
      <c r="K6407" s="60">
        <f t="shared" si="183"/>
        <v>190</v>
      </c>
      <c r="L6407" s="60">
        <v>0</v>
      </c>
      <c r="M6407" s="55"/>
      <c r="N6407" s="60">
        <f t="shared" si="187"/>
        <v>190</v>
      </c>
      <c r="O6407" s="54"/>
      <c r="P6407" s="62">
        <v>33025</v>
      </c>
      <c r="Q6407" s="75"/>
      <c r="R6407" t="str">
        <f t="shared" si="188"/>
        <v>Mai/26</v>
      </c>
      <c r="S6407" s="75"/>
      <c r="T6407" s="75"/>
      <c r="U6407" s="75"/>
      <c r="V6407" s="75"/>
      <c r="W6407" s="75"/>
      <c r="X6407" s="75"/>
      <c r="Y6407" s="75"/>
      <c r="Z6407" s="75"/>
      <c r="AA6407" s="75"/>
      <c r="AB6407" s="75"/>
      <c r="AC6407" s="75"/>
      <c r="AD6407" s="75"/>
      <c r="AE6407" s="75"/>
      <c r="AF6407" s="75"/>
      <c r="AG6407" s="75"/>
    </row>
    <row r="6408" spans="1:33" ht="15.75" customHeight="1">
      <c r="A6408" s="75"/>
      <c r="B6408" s="54">
        <v>46165</v>
      </c>
      <c r="C6408" s="55" t="str">
        <f t="shared" si="181"/>
        <v>Maio</v>
      </c>
      <c r="D6408" s="55">
        <f t="shared" si="182"/>
        <v>2026</v>
      </c>
      <c r="E6408" s="55">
        <v>1</v>
      </c>
      <c r="F6408" s="55" t="s">
        <v>1267</v>
      </c>
      <c r="G6408" s="55" t="s">
        <v>46</v>
      </c>
      <c r="H6408" s="55" t="s">
        <v>1337</v>
      </c>
      <c r="I6408" s="55" t="s">
        <v>42</v>
      </c>
      <c r="J6408" s="60">
        <v>6</v>
      </c>
      <c r="K6408" s="60">
        <f t="shared" si="183"/>
        <v>6</v>
      </c>
      <c r="L6408" s="60">
        <v>0</v>
      </c>
      <c r="M6408" s="55"/>
      <c r="N6408" s="60">
        <f t="shared" si="187"/>
        <v>6</v>
      </c>
      <c r="O6408" s="54"/>
      <c r="P6408" s="62">
        <v>33025</v>
      </c>
      <c r="Q6408" s="75"/>
      <c r="R6408" t="str">
        <f t="shared" si="188"/>
        <v>Mai/26</v>
      </c>
      <c r="S6408" s="75"/>
      <c r="T6408" s="75"/>
      <c r="U6408" s="75"/>
      <c r="V6408" s="75"/>
      <c r="W6408" s="75"/>
      <c r="X6408" s="75"/>
      <c r="Y6408" s="75"/>
      <c r="Z6408" s="75"/>
      <c r="AA6408" s="75"/>
      <c r="AB6408" s="75"/>
      <c r="AC6408" s="75"/>
      <c r="AD6408" s="75"/>
      <c r="AE6408" s="75"/>
      <c r="AF6408" s="75"/>
      <c r="AG6408" s="75"/>
    </row>
    <row r="6409" spans="1:33" ht="15.75" customHeight="1">
      <c r="A6409" s="75"/>
      <c r="B6409" s="54">
        <v>46165</v>
      </c>
      <c r="C6409" s="55" t="str">
        <f t="shared" si="181"/>
        <v>Maio</v>
      </c>
      <c r="D6409" s="55">
        <f t="shared" si="182"/>
        <v>2026</v>
      </c>
      <c r="E6409" s="55">
        <v>13</v>
      </c>
      <c r="F6409" s="55" t="s">
        <v>64</v>
      </c>
      <c r="G6409" s="55" t="s">
        <v>46</v>
      </c>
      <c r="H6409" s="55" t="s">
        <v>65</v>
      </c>
      <c r="I6409" s="55" t="s">
        <v>42</v>
      </c>
      <c r="J6409" s="60">
        <v>33</v>
      </c>
      <c r="K6409" s="60">
        <f t="shared" si="183"/>
        <v>429</v>
      </c>
      <c r="L6409" s="60">
        <v>0</v>
      </c>
      <c r="M6409" s="55"/>
      <c r="N6409" s="60">
        <f t="shared" si="187"/>
        <v>429</v>
      </c>
      <c r="O6409" s="54"/>
      <c r="P6409" s="62">
        <v>32477</v>
      </c>
      <c r="Q6409" s="75"/>
      <c r="R6409" t="str">
        <f t="shared" si="188"/>
        <v>Mai/26</v>
      </c>
      <c r="S6409" s="75"/>
      <c r="T6409" s="75"/>
      <c r="U6409" s="75"/>
      <c r="V6409" s="75"/>
      <c r="W6409" s="75"/>
      <c r="X6409" s="75"/>
      <c r="Y6409" s="75"/>
      <c r="Z6409" s="75"/>
      <c r="AA6409" s="75"/>
      <c r="AB6409" s="75"/>
      <c r="AC6409" s="75"/>
      <c r="AD6409" s="75"/>
      <c r="AE6409" s="75"/>
      <c r="AF6409" s="75"/>
      <c r="AG6409" s="75"/>
    </row>
    <row r="6410" spans="1:33" ht="15.75" customHeight="1">
      <c r="A6410" s="75"/>
      <c r="B6410" s="54">
        <v>46165</v>
      </c>
      <c r="C6410" s="55" t="str">
        <f t="shared" si="181"/>
        <v>Maio</v>
      </c>
      <c r="D6410" s="55">
        <f t="shared" si="182"/>
        <v>2026</v>
      </c>
      <c r="E6410" s="55">
        <v>5.5</v>
      </c>
      <c r="F6410" s="55" t="s">
        <v>66</v>
      </c>
      <c r="G6410" s="55" t="s">
        <v>46</v>
      </c>
      <c r="H6410" s="55" t="s">
        <v>65</v>
      </c>
      <c r="I6410" s="55" t="s">
        <v>42</v>
      </c>
      <c r="J6410" s="60">
        <v>28</v>
      </c>
      <c r="K6410" s="60">
        <f t="shared" si="183"/>
        <v>154</v>
      </c>
      <c r="L6410" s="60">
        <v>0</v>
      </c>
      <c r="M6410" s="55"/>
      <c r="N6410" s="60">
        <f t="shared" si="187"/>
        <v>154</v>
      </c>
      <c r="O6410" s="54"/>
      <c r="P6410" s="62">
        <v>32477</v>
      </c>
      <c r="Q6410" s="75"/>
      <c r="R6410" t="str">
        <f t="shared" si="188"/>
        <v>Mai/26</v>
      </c>
      <c r="S6410" s="75"/>
      <c r="T6410" s="75"/>
      <c r="U6410" s="75"/>
      <c r="V6410" s="75"/>
      <c r="W6410" s="75"/>
      <c r="X6410" s="75"/>
      <c r="Y6410" s="75"/>
      <c r="Z6410" s="75"/>
      <c r="AA6410" s="75"/>
      <c r="AB6410" s="75"/>
      <c r="AC6410" s="75"/>
      <c r="AD6410" s="75"/>
      <c r="AE6410" s="75"/>
      <c r="AF6410" s="75"/>
      <c r="AG6410" s="75"/>
    </row>
    <row r="6411" spans="1:33" ht="15.75" customHeight="1">
      <c r="A6411" s="75"/>
      <c r="B6411" s="54">
        <v>46165</v>
      </c>
      <c r="C6411" s="55" t="str">
        <f t="shared" si="181"/>
        <v>Maio</v>
      </c>
      <c r="D6411" s="55">
        <f t="shared" si="182"/>
        <v>2026</v>
      </c>
      <c r="E6411" s="55">
        <v>5.5</v>
      </c>
      <c r="F6411" s="55" t="s">
        <v>1201</v>
      </c>
      <c r="G6411" s="55" t="s">
        <v>46</v>
      </c>
      <c r="H6411" s="55" t="s">
        <v>65</v>
      </c>
      <c r="I6411" s="55" t="s">
        <v>42</v>
      </c>
      <c r="J6411" s="60">
        <v>30</v>
      </c>
      <c r="K6411" s="60">
        <f t="shared" si="183"/>
        <v>165</v>
      </c>
      <c r="L6411" s="60">
        <v>0</v>
      </c>
      <c r="M6411" s="55"/>
      <c r="N6411" s="60">
        <f t="shared" si="187"/>
        <v>165</v>
      </c>
      <c r="O6411" s="54"/>
      <c r="P6411" s="62">
        <v>32477</v>
      </c>
      <c r="Q6411" s="75"/>
      <c r="R6411" t="str">
        <f t="shared" si="188"/>
        <v>Mai/26</v>
      </c>
      <c r="S6411" s="75"/>
      <c r="T6411" s="75"/>
      <c r="U6411" s="75"/>
      <c r="V6411" s="75"/>
      <c r="W6411" s="75"/>
      <c r="X6411" s="75"/>
      <c r="Y6411" s="75"/>
      <c r="Z6411" s="75"/>
      <c r="AA6411" s="75"/>
      <c r="AB6411" s="75"/>
      <c r="AC6411" s="75"/>
      <c r="AD6411" s="75"/>
      <c r="AE6411" s="75"/>
      <c r="AF6411" s="75"/>
      <c r="AG6411" s="75"/>
    </row>
    <row r="6412" spans="1:33" ht="15.75" customHeight="1">
      <c r="A6412" s="75"/>
      <c r="B6412" s="54">
        <v>46165</v>
      </c>
      <c r="C6412" s="55" t="str">
        <f t="shared" si="181"/>
        <v>Maio</v>
      </c>
      <c r="D6412" s="55">
        <f t="shared" si="182"/>
        <v>2026</v>
      </c>
      <c r="E6412" s="55">
        <v>3</v>
      </c>
      <c r="F6412" s="55" t="s">
        <v>1036</v>
      </c>
      <c r="G6412" s="55" t="s">
        <v>46</v>
      </c>
      <c r="H6412" s="55" t="s">
        <v>65</v>
      </c>
      <c r="I6412" s="55" t="s">
        <v>42</v>
      </c>
      <c r="J6412" s="60">
        <v>36</v>
      </c>
      <c r="K6412" s="60">
        <f t="shared" si="183"/>
        <v>108</v>
      </c>
      <c r="L6412" s="60">
        <v>0</v>
      </c>
      <c r="M6412" s="55"/>
      <c r="N6412" s="60">
        <f t="shared" si="187"/>
        <v>108</v>
      </c>
      <c r="O6412" s="54"/>
      <c r="P6412" s="62">
        <v>32477</v>
      </c>
      <c r="Q6412" s="75"/>
      <c r="R6412" t="str">
        <f t="shared" si="188"/>
        <v>Mai/26</v>
      </c>
      <c r="S6412" s="75"/>
      <c r="T6412" s="75"/>
      <c r="U6412" s="75"/>
      <c r="V6412" s="75"/>
      <c r="W6412" s="75"/>
      <c r="X6412" s="75"/>
      <c r="Y6412" s="75"/>
      <c r="Z6412" s="75"/>
      <c r="AA6412" s="75"/>
      <c r="AB6412" s="75"/>
      <c r="AC6412" s="75"/>
      <c r="AD6412" s="75"/>
      <c r="AE6412" s="75"/>
      <c r="AF6412" s="75"/>
      <c r="AG6412" s="75"/>
    </row>
    <row r="6413" spans="1:33" ht="15.75" customHeight="1">
      <c r="A6413" s="75"/>
      <c r="B6413" s="54">
        <v>46165</v>
      </c>
      <c r="C6413" s="55" t="str">
        <f t="shared" si="181"/>
        <v>Maio</v>
      </c>
      <c r="D6413" s="55">
        <f t="shared" si="182"/>
        <v>2026</v>
      </c>
      <c r="E6413" s="55">
        <v>1</v>
      </c>
      <c r="F6413" s="55" t="s">
        <v>1524</v>
      </c>
      <c r="G6413" s="55" t="s">
        <v>61</v>
      </c>
      <c r="H6413" s="55" t="s">
        <v>342</v>
      </c>
      <c r="I6413" s="55" t="s">
        <v>42</v>
      </c>
      <c r="J6413" s="60">
        <v>516.4</v>
      </c>
      <c r="K6413" s="60">
        <f t="shared" si="183"/>
        <v>516.4</v>
      </c>
      <c r="L6413" s="60">
        <v>0</v>
      </c>
      <c r="M6413" s="55"/>
      <c r="N6413" s="60">
        <f t="shared" si="187"/>
        <v>516.4</v>
      </c>
      <c r="O6413" s="54"/>
      <c r="P6413" s="62">
        <v>0</v>
      </c>
      <c r="Q6413" s="75"/>
      <c r="R6413" t="str">
        <f t="shared" si="188"/>
        <v>Mai/26</v>
      </c>
      <c r="S6413" s="75"/>
      <c r="T6413" s="75"/>
      <c r="U6413" s="75"/>
      <c r="V6413" s="75"/>
      <c r="W6413" s="75"/>
      <c r="X6413" s="75"/>
      <c r="Y6413" s="75"/>
      <c r="Z6413" s="75"/>
      <c r="AA6413" s="75"/>
      <c r="AB6413" s="75"/>
      <c r="AC6413" s="75"/>
      <c r="AD6413" s="75"/>
      <c r="AE6413" s="75"/>
      <c r="AF6413" s="75"/>
      <c r="AG6413" s="75"/>
    </row>
    <row r="6414" spans="1:33" ht="15.75" customHeight="1">
      <c r="A6414" s="75"/>
      <c r="B6414" s="54">
        <v>46165</v>
      </c>
      <c r="C6414" s="55" t="str">
        <f t="shared" si="181"/>
        <v>Maio</v>
      </c>
      <c r="D6414" s="55">
        <f t="shared" si="182"/>
        <v>2026</v>
      </c>
      <c r="E6414" s="55">
        <v>1</v>
      </c>
      <c r="F6414" s="55" t="s">
        <v>1524</v>
      </c>
      <c r="G6414" s="55" t="s">
        <v>61</v>
      </c>
      <c r="H6414" s="55" t="s">
        <v>342</v>
      </c>
      <c r="I6414" s="55" t="s">
        <v>42</v>
      </c>
      <c r="J6414" s="60">
        <v>1111.76</v>
      </c>
      <c r="K6414" s="60">
        <f t="shared" si="183"/>
        <v>1111.76</v>
      </c>
      <c r="L6414" s="60">
        <v>0</v>
      </c>
      <c r="M6414" s="55"/>
      <c r="N6414" s="60">
        <f t="shared" si="187"/>
        <v>1111.76</v>
      </c>
      <c r="O6414" s="54"/>
      <c r="P6414" s="62">
        <v>0</v>
      </c>
      <c r="Q6414" s="75"/>
      <c r="R6414" t="str">
        <f t="shared" si="188"/>
        <v>Mai/26</v>
      </c>
      <c r="S6414" s="75"/>
      <c r="T6414" s="75"/>
      <c r="U6414" s="75"/>
      <c r="V6414" s="75"/>
      <c r="W6414" s="75"/>
      <c r="X6414" s="75"/>
      <c r="Y6414" s="75"/>
      <c r="Z6414" s="75"/>
      <c r="AA6414" s="75"/>
      <c r="AB6414" s="75"/>
      <c r="AC6414" s="75"/>
      <c r="AD6414" s="75"/>
      <c r="AE6414" s="75"/>
      <c r="AF6414" s="75"/>
      <c r="AG6414" s="75"/>
    </row>
    <row r="6415" spans="1:33" ht="15.75" customHeight="1">
      <c r="A6415" s="75"/>
      <c r="B6415" s="54">
        <v>46165</v>
      </c>
      <c r="C6415" s="55" t="str">
        <f t="shared" si="181"/>
        <v>Maio</v>
      </c>
      <c r="D6415" s="55">
        <f t="shared" si="182"/>
        <v>2026</v>
      </c>
      <c r="E6415" s="55">
        <v>1</v>
      </c>
      <c r="F6415" s="55" t="s">
        <v>811</v>
      </c>
      <c r="G6415" s="55" t="s">
        <v>108</v>
      </c>
      <c r="H6415" s="55" t="s">
        <v>1289</v>
      </c>
      <c r="I6415" s="55" t="s">
        <v>42</v>
      </c>
      <c r="J6415" s="60">
        <v>500</v>
      </c>
      <c r="K6415" s="60">
        <f t="shared" si="183"/>
        <v>500</v>
      </c>
      <c r="L6415" s="60">
        <v>0</v>
      </c>
      <c r="M6415" s="55"/>
      <c r="N6415" s="60">
        <f t="shared" si="187"/>
        <v>500</v>
      </c>
      <c r="O6415" s="54"/>
      <c r="P6415" s="62">
        <v>0</v>
      </c>
      <c r="Q6415" s="75"/>
      <c r="R6415" t="str">
        <f t="shared" si="188"/>
        <v>Mai/26</v>
      </c>
      <c r="S6415" s="75"/>
      <c r="T6415" s="75"/>
      <c r="U6415" s="75"/>
      <c r="V6415" s="75"/>
      <c r="W6415" s="75"/>
      <c r="X6415" s="75"/>
      <c r="Y6415" s="75"/>
      <c r="Z6415" s="75"/>
      <c r="AA6415" s="75"/>
      <c r="AB6415" s="75"/>
      <c r="AC6415" s="75"/>
      <c r="AD6415" s="75"/>
      <c r="AE6415" s="75"/>
      <c r="AF6415" s="75"/>
      <c r="AG6415" s="75"/>
    </row>
    <row r="6416" spans="1:33" ht="15.75" customHeight="1">
      <c r="A6416" s="75"/>
      <c r="B6416" s="54">
        <v>46167</v>
      </c>
      <c r="C6416" s="55" t="str">
        <f t="shared" si="181"/>
        <v>Maio</v>
      </c>
      <c r="D6416" s="55">
        <f t="shared" si="182"/>
        <v>2026</v>
      </c>
      <c r="E6416" s="55">
        <v>3</v>
      </c>
      <c r="F6416" s="55" t="s">
        <v>495</v>
      </c>
      <c r="G6416" s="55" t="s">
        <v>96</v>
      </c>
      <c r="H6416" s="55" t="s">
        <v>570</v>
      </c>
      <c r="I6416" s="55" t="s">
        <v>42</v>
      </c>
      <c r="J6416" s="60">
        <v>18.54</v>
      </c>
      <c r="K6416" s="60">
        <f t="shared" si="183"/>
        <v>55.62</v>
      </c>
      <c r="L6416" s="60">
        <v>0</v>
      </c>
      <c r="M6416" s="55"/>
      <c r="N6416" s="60">
        <f t="shared" si="187"/>
        <v>55.62</v>
      </c>
      <c r="O6416" s="54"/>
      <c r="P6416" s="62">
        <v>764839</v>
      </c>
      <c r="Q6416" s="75"/>
      <c r="R6416" t="str">
        <f t="shared" si="188"/>
        <v>Mai/26</v>
      </c>
      <c r="S6416" s="75"/>
      <c r="T6416" s="75"/>
      <c r="U6416" s="75"/>
      <c r="V6416" s="75"/>
      <c r="W6416" s="75"/>
      <c r="X6416" s="75"/>
      <c r="Y6416" s="75"/>
      <c r="Z6416" s="75"/>
      <c r="AA6416" s="75"/>
      <c r="AB6416" s="75"/>
      <c r="AC6416" s="75"/>
      <c r="AD6416" s="75"/>
      <c r="AE6416" s="75"/>
      <c r="AF6416" s="75"/>
      <c r="AG6416" s="75"/>
    </row>
    <row r="6417" spans="1:33" ht="15.75" customHeight="1">
      <c r="A6417" s="75"/>
      <c r="B6417" s="54">
        <v>46167</v>
      </c>
      <c r="C6417" s="55" t="str">
        <f t="shared" si="181"/>
        <v>Maio</v>
      </c>
      <c r="D6417" s="55">
        <f t="shared" si="182"/>
        <v>2026</v>
      </c>
      <c r="E6417" s="55">
        <v>1</v>
      </c>
      <c r="F6417" s="55" t="s">
        <v>201</v>
      </c>
      <c r="G6417" s="55" t="s">
        <v>96</v>
      </c>
      <c r="H6417" s="55" t="s">
        <v>570</v>
      </c>
      <c r="I6417" s="55" t="s">
        <v>42</v>
      </c>
      <c r="J6417" s="60">
        <v>18.059999999999999</v>
      </c>
      <c r="K6417" s="60">
        <f t="shared" si="183"/>
        <v>18.059999999999999</v>
      </c>
      <c r="L6417" s="60">
        <v>0</v>
      </c>
      <c r="M6417" s="55"/>
      <c r="N6417" s="60">
        <f t="shared" si="187"/>
        <v>18.059999999999999</v>
      </c>
      <c r="O6417" s="54"/>
      <c r="P6417" s="62">
        <v>764839</v>
      </c>
      <c r="Q6417" s="75"/>
      <c r="R6417" t="str">
        <f t="shared" si="188"/>
        <v>Mai/26</v>
      </c>
      <c r="S6417" s="75"/>
      <c r="T6417" s="75"/>
      <c r="U6417" s="75"/>
      <c r="V6417" s="75"/>
      <c r="W6417" s="75"/>
      <c r="X6417" s="75"/>
      <c r="Y6417" s="75"/>
      <c r="Z6417" s="75"/>
      <c r="AA6417" s="75"/>
      <c r="AB6417" s="75"/>
      <c r="AC6417" s="75"/>
      <c r="AD6417" s="75"/>
      <c r="AE6417" s="75"/>
      <c r="AF6417" s="75"/>
      <c r="AG6417" s="75"/>
    </row>
    <row r="6418" spans="1:33" ht="15.75" customHeight="1">
      <c r="A6418" s="75"/>
      <c r="B6418" s="54">
        <v>46167</v>
      </c>
      <c r="C6418" s="55" t="str">
        <f t="shared" si="181"/>
        <v>Maio</v>
      </c>
      <c r="D6418" s="55">
        <f t="shared" si="182"/>
        <v>2026</v>
      </c>
      <c r="E6418" s="55">
        <v>20</v>
      </c>
      <c r="F6418" s="55" t="s">
        <v>178</v>
      </c>
      <c r="G6418" s="55" t="s">
        <v>96</v>
      </c>
      <c r="H6418" s="55" t="s">
        <v>570</v>
      </c>
      <c r="I6418" s="55" t="s">
        <v>42</v>
      </c>
      <c r="J6418" s="60">
        <v>20.46</v>
      </c>
      <c r="K6418" s="60">
        <f t="shared" si="183"/>
        <v>409.20000000000005</v>
      </c>
      <c r="L6418" s="60">
        <v>0</v>
      </c>
      <c r="M6418" s="55"/>
      <c r="N6418" s="60">
        <f t="shared" si="187"/>
        <v>409.20000000000005</v>
      </c>
      <c r="O6418" s="54"/>
      <c r="P6418" s="62">
        <v>764839</v>
      </c>
      <c r="Q6418" s="75"/>
      <c r="R6418" t="str">
        <f t="shared" si="188"/>
        <v>Mai/26</v>
      </c>
      <c r="S6418" s="75"/>
      <c r="T6418" s="75"/>
      <c r="U6418" s="75"/>
      <c r="V6418" s="75"/>
      <c r="W6418" s="75"/>
      <c r="X6418" s="75"/>
      <c r="Y6418" s="75"/>
      <c r="Z6418" s="75"/>
      <c r="AA6418" s="75"/>
      <c r="AB6418" s="75"/>
      <c r="AC6418" s="75"/>
      <c r="AD6418" s="75"/>
      <c r="AE6418" s="75"/>
      <c r="AF6418" s="75"/>
      <c r="AG6418" s="75"/>
    </row>
    <row r="6419" spans="1:33" ht="15.75" customHeight="1">
      <c r="A6419" s="75"/>
      <c r="B6419" s="54">
        <v>46167</v>
      </c>
      <c r="C6419" s="55" t="str">
        <f t="shared" si="181"/>
        <v>Maio</v>
      </c>
      <c r="D6419" s="55">
        <f t="shared" si="182"/>
        <v>2026</v>
      </c>
      <c r="E6419" s="55">
        <v>10</v>
      </c>
      <c r="F6419" s="55" t="s">
        <v>177</v>
      </c>
      <c r="G6419" s="55" t="s">
        <v>96</v>
      </c>
      <c r="H6419" s="55" t="s">
        <v>570</v>
      </c>
      <c r="I6419" s="55" t="s">
        <v>42</v>
      </c>
      <c r="J6419" s="60">
        <v>40.92</v>
      </c>
      <c r="K6419" s="60">
        <f t="shared" si="183"/>
        <v>409.20000000000005</v>
      </c>
      <c r="L6419" s="60">
        <v>0</v>
      </c>
      <c r="M6419" s="55"/>
      <c r="N6419" s="60">
        <f t="shared" si="187"/>
        <v>409.20000000000005</v>
      </c>
      <c r="O6419" s="54"/>
      <c r="P6419" s="62">
        <v>764839</v>
      </c>
      <c r="Q6419" s="75"/>
      <c r="R6419" t="str">
        <f t="shared" si="188"/>
        <v>Mai/26</v>
      </c>
      <c r="S6419" s="75"/>
      <c r="T6419" s="75"/>
      <c r="U6419" s="75"/>
      <c r="V6419" s="75"/>
      <c r="W6419" s="75"/>
      <c r="X6419" s="75"/>
      <c r="Y6419" s="75"/>
      <c r="Z6419" s="75"/>
      <c r="AA6419" s="75"/>
      <c r="AB6419" s="75"/>
      <c r="AC6419" s="75"/>
      <c r="AD6419" s="75"/>
      <c r="AE6419" s="75"/>
      <c r="AF6419" s="75"/>
      <c r="AG6419" s="75"/>
    </row>
    <row r="6420" spans="1:33" ht="15.75" customHeight="1">
      <c r="A6420" s="75"/>
      <c r="B6420" s="54">
        <v>46167</v>
      </c>
      <c r="C6420" s="55" t="str">
        <f t="shared" si="181"/>
        <v>Maio</v>
      </c>
      <c r="D6420" s="55">
        <f t="shared" si="182"/>
        <v>2026</v>
      </c>
      <c r="E6420" s="55">
        <v>1</v>
      </c>
      <c r="F6420" s="55" t="s">
        <v>199</v>
      </c>
      <c r="G6420" s="55" t="s">
        <v>96</v>
      </c>
      <c r="H6420" s="55" t="s">
        <v>570</v>
      </c>
      <c r="I6420" s="55" t="s">
        <v>42</v>
      </c>
      <c r="J6420" s="60">
        <v>17.88</v>
      </c>
      <c r="K6420" s="60">
        <f t="shared" si="183"/>
        <v>17.88</v>
      </c>
      <c r="L6420" s="60">
        <v>0</v>
      </c>
      <c r="M6420" s="55"/>
      <c r="N6420" s="60">
        <f t="shared" si="187"/>
        <v>17.88</v>
      </c>
      <c r="O6420" s="54"/>
      <c r="P6420" s="62">
        <v>764839</v>
      </c>
      <c r="Q6420" s="75"/>
      <c r="R6420" t="str">
        <f t="shared" si="188"/>
        <v>Mai/26</v>
      </c>
      <c r="S6420" s="75"/>
      <c r="T6420" s="75"/>
      <c r="U6420" s="75"/>
      <c r="V6420" s="75"/>
      <c r="W6420" s="75"/>
      <c r="X6420" s="75"/>
      <c r="Y6420" s="75"/>
      <c r="Z6420" s="75"/>
      <c r="AA6420" s="75"/>
      <c r="AB6420" s="75"/>
      <c r="AC6420" s="75"/>
      <c r="AD6420" s="75"/>
      <c r="AE6420" s="75"/>
      <c r="AF6420" s="75"/>
      <c r="AG6420" s="75"/>
    </row>
    <row r="6421" spans="1:33" ht="15.75" customHeight="1">
      <c r="A6421" s="75"/>
      <c r="B6421" s="54">
        <v>46167</v>
      </c>
      <c r="C6421" s="55" t="str">
        <f t="shared" si="181"/>
        <v>Maio</v>
      </c>
      <c r="D6421" s="55">
        <f t="shared" si="182"/>
        <v>2026</v>
      </c>
      <c r="E6421" s="55">
        <v>2</v>
      </c>
      <c r="F6421" s="55" t="s">
        <v>358</v>
      </c>
      <c r="G6421" s="55" t="s">
        <v>96</v>
      </c>
      <c r="H6421" s="55" t="s">
        <v>570</v>
      </c>
      <c r="I6421" s="55" t="s">
        <v>42</v>
      </c>
      <c r="J6421" s="60">
        <v>18.54</v>
      </c>
      <c r="K6421" s="60">
        <f t="shared" si="183"/>
        <v>37.08</v>
      </c>
      <c r="L6421" s="60">
        <v>0</v>
      </c>
      <c r="M6421" s="55"/>
      <c r="N6421" s="60">
        <f t="shared" si="187"/>
        <v>37.08</v>
      </c>
      <c r="O6421" s="54"/>
      <c r="P6421" s="62">
        <v>764839</v>
      </c>
      <c r="Q6421" s="75"/>
      <c r="R6421" t="str">
        <f t="shared" si="188"/>
        <v>Mai/26</v>
      </c>
      <c r="S6421" s="75"/>
      <c r="T6421" s="75"/>
      <c r="U6421" s="75"/>
      <c r="V6421" s="75"/>
      <c r="W6421" s="75"/>
      <c r="X6421" s="75"/>
      <c r="Y6421" s="75"/>
      <c r="Z6421" s="75"/>
      <c r="AA6421" s="75"/>
      <c r="AB6421" s="75"/>
      <c r="AC6421" s="75"/>
      <c r="AD6421" s="75"/>
      <c r="AE6421" s="75"/>
      <c r="AF6421" s="75"/>
      <c r="AG6421" s="75"/>
    </row>
    <row r="6422" spans="1:33" ht="15.75" customHeight="1">
      <c r="A6422" s="75"/>
      <c r="B6422" s="54">
        <v>46167</v>
      </c>
      <c r="C6422" s="55" t="str">
        <f t="shared" si="181"/>
        <v>Maio</v>
      </c>
      <c r="D6422" s="55">
        <f t="shared" si="182"/>
        <v>2026</v>
      </c>
      <c r="E6422" s="55">
        <v>1</v>
      </c>
      <c r="F6422" s="55" t="s">
        <v>762</v>
      </c>
      <c r="G6422" s="55" t="s">
        <v>96</v>
      </c>
      <c r="H6422" s="55" t="s">
        <v>570</v>
      </c>
      <c r="I6422" s="55" t="s">
        <v>42</v>
      </c>
      <c r="J6422" s="60">
        <v>26.34</v>
      </c>
      <c r="K6422" s="60">
        <f t="shared" si="183"/>
        <v>26.34</v>
      </c>
      <c r="L6422" s="60">
        <v>0</v>
      </c>
      <c r="M6422" s="55"/>
      <c r="N6422" s="60">
        <f t="shared" si="187"/>
        <v>26.34</v>
      </c>
      <c r="O6422" s="54"/>
      <c r="P6422" s="62">
        <v>764839</v>
      </c>
      <c r="Q6422" s="75"/>
      <c r="R6422" t="str">
        <f t="shared" si="188"/>
        <v>Mai/26</v>
      </c>
      <c r="S6422" s="75"/>
      <c r="T6422" s="75"/>
      <c r="U6422" s="75"/>
      <c r="V6422" s="75"/>
      <c r="W6422" s="75"/>
      <c r="X6422" s="75"/>
      <c r="Y6422" s="75"/>
      <c r="Z6422" s="75"/>
      <c r="AA6422" s="75"/>
      <c r="AB6422" s="75"/>
      <c r="AC6422" s="75"/>
      <c r="AD6422" s="75"/>
      <c r="AE6422" s="75"/>
      <c r="AF6422" s="75"/>
      <c r="AG6422" s="75"/>
    </row>
    <row r="6423" spans="1:33" ht="15.75" customHeight="1">
      <c r="A6423" s="75"/>
      <c r="B6423" s="54">
        <v>46167</v>
      </c>
      <c r="C6423" s="55" t="str">
        <f t="shared" si="181"/>
        <v>Maio</v>
      </c>
      <c r="D6423" s="55">
        <f t="shared" si="182"/>
        <v>2026</v>
      </c>
      <c r="E6423" s="55">
        <v>1</v>
      </c>
      <c r="F6423" s="55" t="s">
        <v>741</v>
      </c>
      <c r="G6423" s="55" t="s">
        <v>40</v>
      </c>
      <c r="H6423" s="55" t="s">
        <v>181</v>
      </c>
      <c r="I6423" s="55" t="s">
        <v>42</v>
      </c>
      <c r="J6423" s="60">
        <v>225</v>
      </c>
      <c r="K6423" s="60">
        <f t="shared" si="183"/>
        <v>225</v>
      </c>
      <c r="L6423" s="60">
        <v>0</v>
      </c>
      <c r="M6423" s="55"/>
      <c r="N6423" s="60">
        <f t="shared" si="187"/>
        <v>225</v>
      </c>
      <c r="O6423" s="54"/>
      <c r="P6423" s="62">
        <v>8372</v>
      </c>
      <c r="Q6423" s="75"/>
      <c r="R6423" t="str">
        <f t="shared" si="188"/>
        <v>Mai/26</v>
      </c>
      <c r="S6423" s="75"/>
      <c r="T6423" s="75"/>
      <c r="U6423" s="75"/>
      <c r="V6423" s="75"/>
      <c r="W6423" s="75"/>
      <c r="X6423" s="75"/>
      <c r="Y6423" s="75"/>
      <c r="Z6423" s="75"/>
      <c r="AA6423" s="75"/>
      <c r="AB6423" s="75"/>
      <c r="AC6423" s="75"/>
      <c r="AD6423" s="75"/>
      <c r="AE6423" s="75"/>
      <c r="AF6423" s="75"/>
      <c r="AG6423" s="75"/>
    </row>
    <row r="6424" spans="1:33" ht="15.75" customHeight="1">
      <c r="A6424" s="75"/>
      <c r="B6424" s="54">
        <v>46167</v>
      </c>
      <c r="C6424" s="55" t="str">
        <f t="shared" si="181"/>
        <v>Maio</v>
      </c>
      <c r="D6424" s="55">
        <f t="shared" si="182"/>
        <v>2026</v>
      </c>
      <c r="E6424" s="55">
        <v>1</v>
      </c>
      <c r="F6424" s="55" t="s">
        <v>1253</v>
      </c>
      <c r="G6424" s="55" t="s">
        <v>40</v>
      </c>
      <c r="H6424" s="55" t="s">
        <v>181</v>
      </c>
      <c r="I6424" s="55" t="s">
        <v>42</v>
      </c>
      <c r="J6424" s="60">
        <v>330</v>
      </c>
      <c r="K6424" s="60">
        <f t="shared" si="183"/>
        <v>330</v>
      </c>
      <c r="L6424" s="60">
        <v>0</v>
      </c>
      <c r="M6424" s="55"/>
      <c r="N6424" s="60">
        <f t="shared" si="187"/>
        <v>330</v>
      </c>
      <c r="O6424" s="54"/>
      <c r="P6424" s="62">
        <v>8372</v>
      </c>
      <c r="Q6424" s="75"/>
      <c r="R6424" t="str">
        <f t="shared" si="188"/>
        <v>Mai/26</v>
      </c>
      <c r="S6424" s="75"/>
      <c r="T6424" s="75"/>
      <c r="U6424" s="75"/>
      <c r="V6424" s="75"/>
      <c r="W6424" s="75"/>
      <c r="X6424" s="75"/>
      <c r="Y6424" s="75"/>
      <c r="Z6424" s="75"/>
      <c r="AA6424" s="75"/>
      <c r="AB6424" s="75"/>
      <c r="AC6424" s="75"/>
      <c r="AD6424" s="75"/>
      <c r="AE6424" s="75"/>
      <c r="AF6424" s="75"/>
      <c r="AG6424" s="75"/>
    </row>
    <row r="6425" spans="1:33" ht="15.75" customHeight="1">
      <c r="A6425" s="75"/>
      <c r="B6425" s="54">
        <v>46167</v>
      </c>
      <c r="C6425" s="55" t="str">
        <f t="shared" si="181"/>
        <v>Maio</v>
      </c>
      <c r="D6425" s="55">
        <f t="shared" si="182"/>
        <v>2026</v>
      </c>
      <c r="E6425" s="55">
        <v>1</v>
      </c>
      <c r="F6425" s="55" t="s">
        <v>1525</v>
      </c>
      <c r="G6425" s="55" t="s">
        <v>61</v>
      </c>
      <c r="H6425" s="55" t="s">
        <v>1526</v>
      </c>
      <c r="I6425" s="55" t="s">
        <v>42</v>
      </c>
      <c r="J6425" s="60">
        <v>292.39999999999998</v>
      </c>
      <c r="K6425" s="60">
        <f t="shared" si="183"/>
        <v>292.39999999999998</v>
      </c>
      <c r="L6425" s="60">
        <v>0</v>
      </c>
      <c r="M6425" s="55"/>
      <c r="N6425" s="60">
        <f t="shared" si="187"/>
        <v>292.39999999999998</v>
      </c>
      <c r="O6425" s="54"/>
      <c r="P6425" s="62">
        <v>14783</v>
      </c>
      <c r="Q6425" s="75"/>
      <c r="R6425" t="str">
        <f t="shared" si="188"/>
        <v>Mai/26</v>
      </c>
      <c r="S6425" s="75"/>
      <c r="T6425" s="75"/>
      <c r="U6425" s="75"/>
      <c r="V6425" s="75"/>
      <c r="W6425" s="75"/>
      <c r="X6425" s="75"/>
      <c r="Y6425" s="75"/>
      <c r="Z6425" s="75"/>
      <c r="AA6425" s="75"/>
      <c r="AB6425" s="75"/>
      <c r="AC6425" s="75"/>
      <c r="AD6425" s="75"/>
      <c r="AE6425" s="75"/>
      <c r="AF6425" s="75"/>
      <c r="AG6425" s="75"/>
    </row>
    <row r="6426" spans="1:33" ht="15.75" customHeight="1">
      <c r="A6426" s="75"/>
      <c r="B6426" s="54">
        <v>46167</v>
      </c>
      <c r="C6426" s="55" t="str">
        <f t="shared" si="181"/>
        <v>Maio</v>
      </c>
      <c r="D6426" s="55">
        <f t="shared" si="182"/>
        <v>2026</v>
      </c>
      <c r="E6426" s="55">
        <v>8</v>
      </c>
      <c r="F6426" s="55" t="s">
        <v>67</v>
      </c>
      <c r="G6426" s="55" t="s">
        <v>46</v>
      </c>
      <c r="H6426" s="55" t="s">
        <v>1311</v>
      </c>
      <c r="I6426" s="55" t="s">
        <v>42</v>
      </c>
      <c r="J6426" s="60">
        <v>25</v>
      </c>
      <c r="K6426" s="60">
        <f t="shared" si="183"/>
        <v>200</v>
      </c>
      <c r="L6426" s="60">
        <v>0</v>
      </c>
      <c r="M6426" s="55"/>
      <c r="N6426" s="60">
        <f t="shared" si="187"/>
        <v>200</v>
      </c>
      <c r="O6426" s="54"/>
      <c r="P6426" s="62">
        <v>437643</v>
      </c>
      <c r="Q6426" s="75"/>
      <c r="R6426" t="str">
        <f t="shared" si="188"/>
        <v>Mai/26</v>
      </c>
      <c r="S6426" s="75"/>
      <c r="T6426" s="75"/>
      <c r="U6426" s="75"/>
      <c r="V6426" s="75"/>
      <c r="W6426" s="75"/>
      <c r="X6426" s="75"/>
      <c r="Y6426" s="75"/>
      <c r="Z6426" s="75"/>
      <c r="AA6426" s="75"/>
      <c r="AB6426" s="75"/>
      <c r="AC6426" s="75"/>
      <c r="AD6426" s="75"/>
      <c r="AE6426" s="75"/>
      <c r="AF6426" s="75"/>
      <c r="AG6426" s="75"/>
    </row>
    <row r="6427" spans="1:33" ht="15.75" customHeight="1">
      <c r="A6427" s="75"/>
      <c r="B6427" s="54">
        <v>46167</v>
      </c>
      <c r="C6427" s="55" t="str">
        <f t="shared" si="181"/>
        <v>Maio</v>
      </c>
      <c r="D6427" s="55">
        <f t="shared" si="182"/>
        <v>2026</v>
      </c>
      <c r="E6427" s="55">
        <v>4.4800000000000004</v>
      </c>
      <c r="F6427" s="55" t="s">
        <v>488</v>
      </c>
      <c r="G6427" s="55" t="s">
        <v>46</v>
      </c>
      <c r="H6427" s="55" t="s">
        <v>823</v>
      </c>
      <c r="I6427" s="55" t="s">
        <v>42</v>
      </c>
      <c r="J6427" s="60">
        <v>36</v>
      </c>
      <c r="K6427" s="60">
        <f t="shared" si="183"/>
        <v>161.28000000000003</v>
      </c>
      <c r="L6427" s="60">
        <v>0</v>
      </c>
      <c r="M6427" s="55"/>
      <c r="N6427" s="60">
        <f t="shared" si="187"/>
        <v>161.28000000000003</v>
      </c>
      <c r="O6427" s="54"/>
      <c r="P6427" s="62">
        <v>2966053</v>
      </c>
      <c r="Q6427" s="75"/>
      <c r="R6427" t="str">
        <f t="shared" si="188"/>
        <v>Mai/26</v>
      </c>
      <c r="S6427" s="75"/>
      <c r="T6427" s="75"/>
      <c r="U6427" s="75"/>
      <c r="V6427" s="75"/>
      <c r="W6427" s="75"/>
      <c r="X6427" s="75"/>
      <c r="Y6427" s="75"/>
      <c r="Z6427" s="75"/>
      <c r="AA6427" s="75"/>
      <c r="AB6427" s="75"/>
      <c r="AC6427" s="75"/>
      <c r="AD6427" s="75"/>
      <c r="AE6427" s="75"/>
      <c r="AF6427" s="75"/>
      <c r="AG6427" s="75"/>
    </row>
    <row r="6428" spans="1:33" ht="15.75" customHeight="1">
      <c r="A6428" s="75"/>
      <c r="B6428" s="54">
        <v>46167</v>
      </c>
      <c r="C6428" s="55" t="str">
        <f t="shared" si="181"/>
        <v>Maio</v>
      </c>
      <c r="D6428" s="55">
        <f t="shared" si="182"/>
        <v>2026</v>
      </c>
      <c r="E6428" s="55">
        <v>4.4800000000000004</v>
      </c>
      <c r="F6428" s="55" t="s">
        <v>197</v>
      </c>
      <c r="G6428" s="55" t="s">
        <v>46</v>
      </c>
      <c r="H6428" s="55" t="s">
        <v>823</v>
      </c>
      <c r="I6428" s="55" t="s">
        <v>42</v>
      </c>
      <c r="J6428" s="60">
        <v>40</v>
      </c>
      <c r="K6428" s="60">
        <f t="shared" si="183"/>
        <v>179.20000000000002</v>
      </c>
      <c r="L6428" s="60">
        <v>0</v>
      </c>
      <c r="M6428" s="55"/>
      <c r="N6428" s="60">
        <f t="shared" si="187"/>
        <v>179.20000000000002</v>
      </c>
      <c r="O6428" s="54"/>
      <c r="P6428" s="62">
        <v>2966053</v>
      </c>
      <c r="Q6428" s="75"/>
      <c r="R6428" t="str">
        <f t="shared" si="188"/>
        <v>Mai/26</v>
      </c>
      <c r="S6428" s="75"/>
      <c r="T6428" s="75"/>
      <c r="U6428" s="75"/>
      <c r="V6428" s="75"/>
      <c r="W6428" s="75"/>
      <c r="X6428" s="75"/>
      <c r="Y6428" s="75"/>
      <c r="Z6428" s="75"/>
      <c r="AA6428" s="75"/>
      <c r="AB6428" s="75"/>
      <c r="AC6428" s="75"/>
      <c r="AD6428" s="75"/>
      <c r="AE6428" s="75"/>
      <c r="AF6428" s="75"/>
      <c r="AG6428" s="75"/>
    </row>
    <row r="6429" spans="1:33" ht="15.75" customHeight="1">
      <c r="A6429" s="75"/>
      <c r="B6429" s="54">
        <v>46167</v>
      </c>
      <c r="C6429" s="55" t="str">
        <f t="shared" si="181"/>
        <v>Maio</v>
      </c>
      <c r="D6429" s="55">
        <f t="shared" si="182"/>
        <v>2026</v>
      </c>
      <c r="E6429" s="55">
        <v>6</v>
      </c>
      <c r="F6429" s="55" t="s">
        <v>1514</v>
      </c>
      <c r="G6429" s="55" t="s">
        <v>40</v>
      </c>
      <c r="H6429" s="55" t="s">
        <v>181</v>
      </c>
      <c r="I6429" s="55" t="s">
        <v>42</v>
      </c>
      <c r="J6429" s="60">
        <v>69</v>
      </c>
      <c r="K6429" s="60">
        <f t="shared" si="183"/>
        <v>414</v>
      </c>
      <c r="L6429" s="60">
        <v>0</v>
      </c>
      <c r="M6429" s="55"/>
      <c r="N6429" s="60">
        <f t="shared" si="187"/>
        <v>414</v>
      </c>
      <c r="O6429" s="54"/>
      <c r="P6429" s="62">
        <v>8377</v>
      </c>
      <c r="Q6429" s="75"/>
      <c r="R6429" t="str">
        <f t="shared" si="188"/>
        <v>Mai/26</v>
      </c>
      <c r="S6429" s="75"/>
      <c r="T6429" s="75"/>
      <c r="U6429" s="75"/>
      <c r="V6429" s="75"/>
      <c r="W6429" s="75"/>
      <c r="X6429" s="75"/>
      <c r="Y6429" s="75"/>
      <c r="Z6429" s="75"/>
      <c r="AA6429" s="75"/>
      <c r="AB6429" s="75"/>
      <c r="AC6429" s="75"/>
      <c r="AD6429" s="75"/>
      <c r="AE6429" s="75"/>
      <c r="AF6429" s="75"/>
      <c r="AG6429" s="75"/>
    </row>
    <row r="6430" spans="1:33" ht="15.75" customHeight="1">
      <c r="A6430" s="75"/>
      <c r="B6430" s="54">
        <v>46167</v>
      </c>
      <c r="C6430" s="55" t="str">
        <f t="shared" si="181"/>
        <v>Maio</v>
      </c>
      <c r="D6430" s="55">
        <f t="shared" si="182"/>
        <v>2026</v>
      </c>
      <c r="E6430" s="55">
        <v>1</v>
      </c>
      <c r="F6430" s="55" t="s">
        <v>1527</v>
      </c>
      <c r="G6430" s="55" t="s">
        <v>61</v>
      </c>
      <c r="H6430" s="55" t="s">
        <v>1528</v>
      </c>
      <c r="I6430" s="55" t="s">
        <v>42</v>
      </c>
      <c r="J6430" s="60">
        <v>537.5</v>
      </c>
      <c r="K6430" s="60">
        <f t="shared" si="183"/>
        <v>537.5</v>
      </c>
      <c r="L6430" s="60">
        <v>0</v>
      </c>
      <c r="M6430" s="55"/>
      <c r="N6430" s="60">
        <f t="shared" si="187"/>
        <v>537.5</v>
      </c>
      <c r="O6430" s="54"/>
      <c r="P6430" s="62">
        <v>1</v>
      </c>
      <c r="Q6430" s="75"/>
      <c r="R6430" t="str">
        <f t="shared" si="188"/>
        <v>Mai/26</v>
      </c>
      <c r="S6430" s="75"/>
      <c r="T6430" s="75"/>
      <c r="U6430" s="75"/>
      <c r="V6430" s="75"/>
      <c r="W6430" s="75"/>
      <c r="X6430" s="75"/>
      <c r="Y6430" s="75"/>
      <c r="Z6430" s="75"/>
      <c r="AA6430" s="75"/>
      <c r="AB6430" s="75"/>
      <c r="AC6430" s="75"/>
      <c r="AD6430" s="75"/>
      <c r="AE6430" s="75"/>
      <c r="AF6430" s="75"/>
      <c r="AG6430" s="75"/>
    </row>
    <row r="6431" spans="1:33" ht="15.75" customHeight="1">
      <c r="A6431" s="75"/>
      <c r="B6431" s="54">
        <v>46167</v>
      </c>
      <c r="C6431" s="55" t="str">
        <f t="shared" si="181"/>
        <v>Maio</v>
      </c>
      <c r="D6431" s="55">
        <f t="shared" si="182"/>
        <v>2026</v>
      </c>
      <c r="E6431" s="55">
        <v>1</v>
      </c>
      <c r="F6431" s="55" t="s">
        <v>39</v>
      </c>
      <c r="G6431" s="55" t="s">
        <v>40</v>
      </c>
      <c r="H6431" s="55" t="s">
        <v>1328</v>
      </c>
      <c r="I6431" s="55" t="s">
        <v>42</v>
      </c>
      <c r="J6431" s="60">
        <v>144</v>
      </c>
      <c r="K6431" s="60">
        <f t="shared" si="183"/>
        <v>144</v>
      </c>
      <c r="L6431" s="60">
        <v>0</v>
      </c>
      <c r="M6431" s="55"/>
      <c r="N6431" s="60">
        <f t="shared" si="187"/>
        <v>144</v>
      </c>
      <c r="O6431" s="54"/>
      <c r="P6431" s="62">
        <v>0</v>
      </c>
      <c r="Q6431" s="75"/>
      <c r="R6431" t="str">
        <f t="shared" si="188"/>
        <v>Mai/26</v>
      </c>
      <c r="S6431" s="75"/>
      <c r="T6431" s="75"/>
      <c r="U6431" s="75"/>
      <c r="V6431" s="75"/>
      <c r="W6431" s="75"/>
      <c r="X6431" s="75"/>
      <c r="Y6431" s="75"/>
      <c r="Z6431" s="75"/>
      <c r="AA6431" s="75"/>
      <c r="AB6431" s="75"/>
      <c r="AC6431" s="75"/>
      <c r="AD6431" s="75"/>
      <c r="AE6431" s="75"/>
      <c r="AF6431" s="75"/>
      <c r="AG6431" s="75"/>
    </row>
    <row r="6432" spans="1:33" ht="15.75" customHeight="1">
      <c r="A6432" s="75"/>
      <c r="B6432" s="54">
        <v>46167</v>
      </c>
      <c r="C6432" s="55" t="str">
        <f t="shared" si="181"/>
        <v>Maio</v>
      </c>
      <c r="D6432" s="55">
        <f t="shared" si="182"/>
        <v>2026</v>
      </c>
      <c r="E6432" s="55">
        <v>1</v>
      </c>
      <c r="F6432" s="55" t="s">
        <v>1529</v>
      </c>
      <c r="G6432" s="55" t="s">
        <v>61</v>
      </c>
      <c r="H6432" s="55" t="s">
        <v>1530</v>
      </c>
      <c r="I6432" s="55" t="s">
        <v>42</v>
      </c>
      <c r="J6432" s="60">
        <v>1125</v>
      </c>
      <c r="K6432" s="60">
        <f t="shared" si="183"/>
        <v>1125</v>
      </c>
      <c r="L6432" s="60">
        <v>0</v>
      </c>
      <c r="M6432" s="55"/>
      <c r="N6432" s="60">
        <f t="shared" si="187"/>
        <v>1125</v>
      </c>
      <c r="O6432" s="54"/>
      <c r="P6432" s="62">
        <v>0</v>
      </c>
      <c r="Q6432" s="75"/>
      <c r="R6432" t="str">
        <f t="shared" si="188"/>
        <v>Mai/26</v>
      </c>
      <c r="S6432" s="75"/>
      <c r="T6432" s="75"/>
      <c r="U6432" s="75"/>
      <c r="V6432" s="75"/>
      <c r="W6432" s="75"/>
      <c r="X6432" s="75"/>
      <c r="Y6432" s="75"/>
      <c r="Z6432" s="75"/>
      <c r="AA6432" s="75"/>
      <c r="AB6432" s="75"/>
      <c r="AC6432" s="75"/>
      <c r="AD6432" s="75"/>
      <c r="AE6432" s="75"/>
      <c r="AF6432" s="75"/>
      <c r="AG6432" s="75"/>
    </row>
    <row r="6433" spans="1:33" ht="15.75" customHeight="1">
      <c r="A6433" s="75"/>
      <c r="B6433" s="54">
        <v>46168</v>
      </c>
      <c r="C6433" s="55" t="str">
        <f t="shared" si="181"/>
        <v>Maio</v>
      </c>
      <c r="D6433" s="55">
        <f t="shared" si="182"/>
        <v>2026</v>
      </c>
      <c r="E6433" s="55">
        <v>2</v>
      </c>
      <c r="F6433" s="55" t="s">
        <v>1171</v>
      </c>
      <c r="G6433" s="55" t="s">
        <v>46</v>
      </c>
      <c r="H6433" s="55" t="s">
        <v>1308</v>
      </c>
      <c r="I6433" s="55" t="s">
        <v>42</v>
      </c>
      <c r="J6433" s="60">
        <v>77.3</v>
      </c>
      <c r="K6433" s="60">
        <f t="shared" si="183"/>
        <v>154.6</v>
      </c>
      <c r="L6433" s="60">
        <v>0</v>
      </c>
      <c r="M6433" s="55"/>
      <c r="N6433" s="60">
        <f t="shared" si="187"/>
        <v>154.6</v>
      </c>
      <c r="O6433" s="54"/>
      <c r="P6433" s="62">
        <v>415376</v>
      </c>
      <c r="Q6433" s="75"/>
      <c r="R6433" t="str">
        <f t="shared" si="188"/>
        <v>Mai/26</v>
      </c>
      <c r="S6433" s="75"/>
      <c r="T6433" s="75"/>
      <c r="U6433" s="75"/>
      <c r="V6433" s="75"/>
      <c r="W6433" s="75"/>
      <c r="X6433" s="75"/>
      <c r="Y6433" s="75"/>
      <c r="Z6433" s="75"/>
      <c r="AA6433" s="75"/>
      <c r="AB6433" s="75"/>
      <c r="AC6433" s="75"/>
      <c r="AD6433" s="75"/>
      <c r="AE6433" s="75"/>
      <c r="AF6433" s="75"/>
      <c r="AG6433" s="75"/>
    </row>
    <row r="6434" spans="1:33" ht="15.75" customHeight="1">
      <c r="A6434" s="75"/>
      <c r="B6434" s="54">
        <v>46168</v>
      </c>
      <c r="C6434" s="55" t="str">
        <f t="shared" si="181"/>
        <v>Maio</v>
      </c>
      <c r="D6434" s="55">
        <f t="shared" si="182"/>
        <v>2026</v>
      </c>
      <c r="E6434" s="55">
        <v>3</v>
      </c>
      <c r="F6434" s="55" t="s">
        <v>820</v>
      </c>
      <c r="G6434" s="55" t="s">
        <v>46</v>
      </c>
      <c r="H6434" s="55" t="s">
        <v>195</v>
      </c>
      <c r="I6434" s="55" t="s">
        <v>42</v>
      </c>
      <c r="J6434" s="60">
        <v>231.6</v>
      </c>
      <c r="K6434" s="60">
        <f t="shared" si="183"/>
        <v>694.8</v>
      </c>
      <c r="L6434" s="60">
        <v>0</v>
      </c>
      <c r="M6434" s="55"/>
      <c r="N6434" s="60">
        <f t="shared" si="187"/>
        <v>694.8</v>
      </c>
      <c r="O6434" s="54"/>
      <c r="P6434" s="62">
        <v>348385</v>
      </c>
      <c r="Q6434" s="75"/>
      <c r="R6434" t="str">
        <f t="shared" si="188"/>
        <v>Mai/26</v>
      </c>
      <c r="S6434" s="75"/>
      <c r="T6434" s="75"/>
      <c r="U6434" s="75"/>
      <c r="V6434" s="75"/>
      <c r="W6434" s="75"/>
      <c r="X6434" s="75"/>
      <c r="Y6434" s="75"/>
      <c r="Z6434" s="75"/>
      <c r="AA6434" s="75"/>
      <c r="AB6434" s="75"/>
      <c r="AC6434" s="75"/>
      <c r="AD6434" s="75"/>
      <c r="AE6434" s="75"/>
      <c r="AF6434" s="75"/>
      <c r="AG6434" s="75"/>
    </row>
    <row r="6435" spans="1:33" ht="15.75" customHeight="1">
      <c r="A6435" s="75"/>
      <c r="B6435" s="54">
        <v>46168</v>
      </c>
      <c r="C6435" s="55" t="str">
        <f t="shared" ref="C6435:C6689" si="189">IF(B6435="","",PROPER(TEXT(B6435,"mmmm")))</f>
        <v>Maio</v>
      </c>
      <c r="D6435" s="55">
        <f t="shared" ref="D6435:D6534" si="190">IF(B6435="","",YEAR(B6435))</f>
        <v>2026</v>
      </c>
      <c r="E6435" s="55">
        <v>1</v>
      </c>
      <c r="F6435" s="55" t="s">
        <v>634</v>
      </c>
      <c r="G6435" s="55" t="s">
        <v>46</v>
      </c>
      <c r="H6435" s="55" t="s">
        <v>195</v>
      </c>
      <c r="I6435" s="55" t="s">
        <v>42</v>
      </c>
      <c r="J6435" s="60">
        <v>325.62</v>
      </c>
      <c r="K6435" s="60">
        <f t="shared" si="183"/>
        <v>325.62</v>
      </c>
      <c r="L6435" s="60">
        <v>0</v>
      </c>
      <c r="M6435" s="55"/>
      <c r="N6435" s="60">
        <f t="shared" si="187"/>
        <v>325.62</v>
      </c>
      <c r="O6435" s="54"/>
      <c r="P6435" s="62">
        <v>348385</v>
      </c>
      <c r="Q6435" s="75"/>
      <c r="R6435" t="str">
        <f t="shared" si="188"/>
        <v>Mai/26</v>
      </c>
      <c r="S6435" s="75"/>
      <c r="T6435" s="75"/>
      <c r="U6435" s="75"/>
      <c r="V6435" s="75"/>
      <c r="W6435" s="75"/>
      <c r="X6435" s="75"/>
      <c r="Y6435" s="75"/>
      <c r="Z6435" s="75"/>
      <c r="AA6435" s="75"/>
      <c r="AB6435" s="75"/>
      <c r="AC6435" s="75"/>
      <c r="AD6435" s="75"/>
      <c r="AE6435" s="75"/>
      <c r="AF6435" s="75"/>
      <c r="AG6435" s="75"/>
    </row>
    <row r="6436" spans="1:33" ht="15.75" customHeight="1">
      <c r="A6436" s="75"/>
      <c r="B6436" s="54">
        <v>46168</v>
      </c>
      <c r="C6436" s="55" t="str">
        <f t="shared" si="189"/>
        <v>Maio</v>
      </c>
      <c r="D6436" s="55">
        <f t="shared" si="190"/>
        <v>2026</v>
      </c>
      <c r="E6436" s="55">
        <v>3</v>
      </c>
      <c r="F6436" s="55" t="s">
        <v>782</v>
      </c>
      <c r="G6436" s="55" t="s">
        <v>46</v>
      </c>
      <c r="H6436" s="55" t="s">
        <v>195</v>
      </c>
      <c r="I6436" s="55" t="s">
        <v>42</v>
      </c>
      <c r="J6436" s="60">
        <v>297.44</v>
      </c>
      <c r="K6436" s="60">
        <f t="shared" si="183"/>
        <v>892.31999999999994</v>
      </c>
      <c r="L6436" s="60">
        <v>0</v>
      </c>
      <c r="M6436" s="55"/>
      <c r="N6436" s="60">
        <f t="shared" si="187"/>
        <v>892.31999999999994</v>
      </c>
      <c r="O6436" s="54"/>
      <c r="P6436" s="62">
        <v>348385</v>
      </c>
      <c r="Q6436" s="75"/>
      <c r="R6436" t="str">
        <f t="shared" si="188"/>
        <v>Mai/26</v>
      </c>
      <c r="S6436" s="75"/>
      <c r="T6436" s="75"/>
      <c r="U6436" s="75"/>
      <c r="V6436" s="75"/>
      <c r="W6436" s="75"/>
      <c r="X6436" s="75"/>
      <c r="Y6436" s="75"/>
      <c r="Z6436" s="75"/>
      <c r="AA6436" s="75"/>
      <c r="AB6436" s="75"/>
      <c r="AC6436" s="75"/>
      <c r="AD6436" s="75"/>
      <c r="AE6436" s="75"/>
      <c r="AF6436" s="75"/>
      <c r="AG6436" s="75"/>
    </row>
    <row r="6437" spans="1:33" ht="15.75" customHeight="1">
      <c r="A6437" s="75"/>
      <c r="B6437" s="54">
        <v>46168</v>
      </c>
      <c r="C6437" s="55" t="str">
        <f t="shared" si="189"/>
        <v>Maio</v>
      </c>
      <c r="D6437" s="55">
        <f t="shared" si="190"/>
        <v>2026</v>
      </c>
      <c r="E6437" s="55">
        <v>2</v>
      </c>
      <c r="F6437" s="55" t="s">
        <v>914</v>
      </c>
      <c r="G6437" s="55" t="s">
        <v>93</v>
      </c>
      <c r="H6437" s="55" t="s">
        <v>594</v>
      </c>
      <c r="I6437" s="55" t="s">
        <v>42</v>
      </c>
      <c r="J6437" s="60">
        <v>41</v>
      </c>
      <c r="K6437" s="60">
        <f t="shared" si="183"/>
        <v>82</v>
      </c>
      <c r="L6437" s="60">
        <v>0</v>
      </c>
      <c r="M6437" s="55"/>
      <c r="N6437" s="60">
        <f t="shared" si="187"/>
        <v>82</v>
      </c>
      <c r="O6437" s="54"/>
      <c r="P6437" s="62">
        <v>1202985</v>
      </c>
      <c r="Q6437" s="75"/>
      <c r="R6437" t="str">
        <f t="shared" si="188"/>
        <v>Mai/26</v>
      </c>
      <c r="S6437" s="75"/>
      <c r="T6437" s="75"/>
      <c r="U6437" s="75"/>
      <c r="V6437" s="75"/>
      <c r="W6437" s="75"/>
      <c r="X6437" s="75"/>
      <c r="Y6437" s="75"/>
      <c r="Z6437" s="75"/>
      <c r="AA6437" s="75"/>
      <c r="AB6437" s="75"/>
      <c r="AC6437" s="75"/>
      <c r="AD6437" s="75"/>
      <c r="AE6437" s="75"/>
      <c r="AF6437" s="75"/>
      <c r="AG6437" s="75"/>
    </row>
    <row r="6438" spans="1:33" ht="15.75" customHeight="1">
      <c r="A6438" s="75"/>
      <c r="B6438" s="54">
        <v>46168</v>
      </c>
      <c r="C6438" s="55" t="str">
        <f t="shared" si="189"/>
        <v>Maio</v>
      </c>
      <c r="D6438" s="55">
        <f t="shared" si="190"/>
        <v>2026</v>
      </c>
      <c r="E6438" s="55">
        <v>5</v>
      </c>
      <c r="F6438" s="55" t="s">
        <v>760</v>
      </c>
      <c r="G6438" s="55" t="s">
        <v>46</v>
      </c>
      <c r="H6438" s="55" t="s">
        <v>594</v>
      </c>
      <c r="I6438" s="55" t="s">
        <v>42</v>
      </c>
      <c r="J6438" s="60">
        <v>21</v>
      </c>
      <c r="K6438" s="60">
        <f t="shared" si="183"/>
        <v>105</v>
      </c>
      <c r="L6438" s="60">
        <v>0</v>
      </c>
      <c r="M6438" s="55"/>
      <c r="N6438" s="60">
        <f t="shared" si="187"/>
        <v>105</v>
      </c>
      <c r="O6438" s="54"/>
      <c r="P6438" s="62">
        <v>1202985</v>
      </c>
      <c r="Q6438" s="75"/>
      <c r="R6438" t="str">
        <f t="shared" si="188"/>
        <v>Mai/26</v>
      </c>
      <c r="S6438" s="75"/>
      <c r="T6438" s="75"/>
      <c r="U6438" s="75"/>
      <c r="V6438" s="75"/>
      <c r="W6438" s="75"/>
      <c r="X6438" s="75"/>
      <c r="Y6438" s="75"/>
      <c r="Z6438" s="75"/>
      <c r="AA6438" s="75"/>
      <c r="AB6438" s="75"/>
      <c r="AC6438" s="75"/>
      <c r="AD6438" s="75"/>
      <c r="AE6438" s="75"/>
      <c r="AF6438" s="75"/>
      <c r="AG6438" s="75"/>
    </row>
    <row r="6439" spans="1:33" ht="15.75" customHeight="1">
      <c r="A6439" s="75"/>
      <c r="B6439" s="54">
        <v>46168</v>
      </c>
      <c r="C6439" s="55" t="str">
        <f t="shared" si="189"/>
        <v>Maio</v>
      </c>
      <c r="D6439" s="55">
        <f t="shared" si="190"/>
        <v>2026</v>
      </c>
      <c r="E6439" s="55">
        <v>1</v>
      </c>
      <c r="F6439" s="55" t="s">
        <v>223</v>
      </c>
      <c r="G6439" s="55" t="s">
        <v>40</v>
      </c>
      <c r="H6439" s="55" t="s">
        <v>223</v>
      </c>
      <c r="I6439" s="55" t="s">
        <v>42</v>
      </c>
      <c r="J6439" s="60">
        <v>112.18</v>
      </c>
      <c r="K6439" s="60">
        <f t="shared" si="183"/>
        <v>112.18</v>
      </c>
      <c r="L6439" s="60">
        <v>0</v>
      </c>
      <c r="M6439" s="55"/>
      <c r="N6439" s="60">
        <f t="shared" si="187"/>
        <v>112.18</v>
      </c>
      <c r="O6439" s="54"/>
      <c r="P6439" s="62">
        <v>0</v>
      </c>
      <c r="Q6439" s="75"/>
      <c r="R6439" t="str">
        <f t="shared" si="188"/>
        <v>Mai/26</v>
      </c>
      <c r="S6439" s="75"/>
      <c r="T6439" s="75"/>
      <c r="U6439" s="75"/>
      <c r="V6439" s="75"/>
      <c r="W6439" s="75"/>
      <c r="X6439" s="75"/>
      <c r="Y6439" s="75"/>
      <c r="Z6439" s="75"/>
      <c r="AA6439" s="75"/>
      <c r="AB6439" s="75"/>
      <c r="AC6439" s="75"/>
      <c r="AD6439" s="75"/>
      <c r="AE6439" s="75"/>
      <c r="AF6439" s="75"/>
      <c r="AG6439" s="75"/>
    </row>
    <row r="6440" spans="1:33" ht="15.75" customHeight="1">
      <c r="A6440" s="75"/>
      <c r="B6440" s="54">
        <v>46168</v>
      </c>
      <c r="C6440" s="55" t="str">
        <f t="shared" si="189"/>
        <v>Maio</v>
      </c>
      <c r="D6440" s="55">
        <f t="shared" si="190"/>
        <v>2026</v>
      </c>
      <c r="E6440" s="55">
        <v>1</v>
      </c>
      <c r="F6440" s="55" t="s">
        <v>378</v>
      </c>
      <c r="G6440" s="55" t="s">
        <v>46</v>
      </c>
      <c r="H6440" s="55" t="s">
        <v>379</v>
      </c>
      <c r="I6440" s="55" t="s">
        <v>42</v>
      </c>
      <c r="J6440" s="60">
        <v>491</v>
      </c>
      <c r="K6440" s="60">
        <f t="shared" si="183"/>
        <v>491</v>
      </c>
      <c r="L6440" s="60">
        <v>0</v>
      </c>
      <c r="M6440" s="55"/>
      <c r="N6440" s="60">
        <f t="shared" si="187"/>
        <v>491</v>
      </c>
      <c r="O6440" s="54"/>
      <c r="P6440" s="62">
        <v>0</v>
      </c>
      <c r="Q6440" s="75"/>
      <c r="R6440" t="str">
        <f t="shared" si="188"/>
        <v>Mai/26</v>
      </c>
      <c r="S6440" s="75"/>
      <c r="T6440" s="75"/>
      <c r="U6440" s="75"/>
      <c r="V6440" s="75"/>
      <c r="W6440" s="75"/>
      <c r="X6440" s="75"/>
      <c r="Y6440" s="75"/>
      <c r="Z6440" s="75"/>
      <c r="AA6440" s="75"/>
      <c r="AB6440" s="75"/>
      <c r="AC6440" s="75"/>
      <c r="AD6440" s="75"/>
      <c r="AE6440" s="75"/>
      <c r="AF6440" s="75"/>
      <c r="AG6440" s="75"/>
    </row>
    <row r="6441" spans="1:33" ht="15.75" customHeight="1">
      <c r="A6441" s="75"/>
      <c r="B6441" s="54">
        <v>46168</v>
      </c>
      <c r="C6441" s="55" t="str">
        <f t="shared" si="189"/>
        <v>Maio</v>
      </c>
      <c r="D6441" s="55">
        <f t="shared" si="190"/>
        <v>2026</v>
      </c>
      <c r="E6441" s="55">
        <v>1</v>
      </c>
      <c r="F6441" s="55" t="s">
        <v>1531</v>
      </c>
      <c r="G6441" s="55" t="s">
        <v>104</v>
      </c>
      <c r="H6441" s="55" t="s">
        <v>299</v>
      </c>
      <c r="I6441" s="55" t="s">
        <v>42</v>
      </c>
      <c r="J6441" s="60">
        <v>1200</v>
      </c>
      <c r="K6441" s="60">
        <f t="shared" si="183"/>
        <v>1200</v>
      </c>
      <c r="L6441" s="60">
        <v>0</v>
      </c>
      <c r="M6441" s="55"/>
      <c r="N6441" s="60">
        <f t="shared" si="187"/>
        <v>1200</v>
      </c>
      <c r="O6441" s="54"/>
      <c r="P6441" s="62">
        <v>0</v>
      </c>
      <c r="Q6441" s="75"/>
      <c r="R6441" t="str">
        <f t="shared" si="188"/>
        <v>Mai/26</v>
      </c>
      <c r="S6441" s="75"/>
      <c r="T6441" s="75"/>
      <c r="U6441" s="75"/>
      <c r="V6441" s="75"/>
      <c r="W6441" s="75"/>
      <c r="X6441" s="75"/>
      <c r="Y6441" s="75"/>
      <c r="Z6441" s="75"/>
      <c r="AA6441" s="75"/>
      <c r="AB6441" s="75"/>
      <c r="AC6441" s="75"/>
      <c r="AD6441" s="75"/>
      <c r="AE6441" s="75"/>
      <c r="AF6441" s="75"/>
      <c r="AG6441" s="75"/>
    </row>
    <row r="6442" spans="1:33" ht="15.75" customHeight="1">
      <c r="A6442" s="75"/>
      <c r="B6442" s="54">
        <v>46168</v>
      </c>
      <c r="C6442" s="55" t="str">
        <f t="shared" si="189"/>
        <v>Maio</v>
      </c>
      <c r="D6442" s="55">
        <f t="shared" si="190"/>
        <v>2026</v>
      </c>
      <c r="E6442" s="55">
        <v>4</v>
      </c>
      <c r="F6442" s="55" t="s">
        <v>64</v>
      </c>
      <c r="G6442" s="55" t="s">
        <v>46</v>
      </c>
      <c r="H6442" s="55" t="s">
        <v>65</v>
      </c>
      <c r="I6442" s="55" t="s">
        <v>42</v>
      </c>
      <c r="J6442" s="60">
        <v>33</v>
      </c>
      <c r="K6442" s="60">
        <f t="shared" si="183"/>
        <v>132</v>
      </c>
      <c r="L6442" s="60">
        <v>0</v>
      </c>
      <c r="M6442" s="55"/>
      <c r="N6442" s="60">
        <f t="shared" si="187"/>
        <v>132</v>
      </c>
      <c r="O6442" s="54">
        <v>46172</v>
      </c>
      <c r="P6442" s="62">
        <v>32571</v>
      </c>
      <c r="Q6442" s="75"/>
      <c r="R6442" t="str">
        <f t="shared" si="188"/>
        <v>Mai/26</v>
      </c>
      <c r="S6442" s="75"/>
      <c r="T6442" s="75"/>
      <c r="U6442" s="75"/>
      <c r="V6442" s="75"/>
      <c r="W6442" s="75"/>
      <c r="X6442" s="75"/>
      <c r="Y6442" s="75"/>
      <c r="Z6442" s="75"/>
      <c r="AA6442" s="75"/>
      <c r="AB6442" s="75"/>
      <c r="AC6442" s="75"/>
      <c r="AD6442" s="75"/>
      <c r="AE6442" s="75"/>
      <c r="AF6442" s="75"/>
      <c r="AG6442" s="75"/>
    </row>
    <row r="6443" spans="1:33" ht="15.75" customHeight="1">
      <c r="A6443" s="75"/>
      <c r="B6443" s="54">
        <v>46169</v>
      </c>
      <c r="C6443" s="55" t="str">
        <f t="shared" si="189"/>
        <v>Maio</v>
      </c>
      <c r="D6443" s="55">
        <f t="shared" si="190"/>
        <v>2026</v>
      </c>
      <c r="E6443" s="55">
        <v>2</v>
      </c>
      <c r="F6443" s="55" t="s">
        <v>81</v>
      </c>
      <c r="G6443" s="55" t="s">
        <v>77</v>
      </c>
      <c r="H6443" s="55" t="s">
        <v>78</v>
      </c>
      <c r="I6443" s="55" t="s">
        <v>42</v>
      </c>
      <c r="J6443" s="60">
        <v>525</v>
      </c>
      <c r="K6443" s="60">
        <f t="shared" si="183"/>
        <v>1050</v>
      </c>
      <c r="L6443" s="60">
        <v>0</v>
      </c>
      <c r="M6443" s="55"/>
      <c r="N6443" s="60">
        <f t="shared" si="187"/>
        <v>1050</v>
      </c>
      <c r="O6443" s="54"/>
      <c r="P6443" s="62">
        <v>3798</v>
      </c>
      <c r="Q6443" s="75"/>
      <c r="R6443" t="str">
        <f t="shared" si="188"/>
        <v>Mai/26</v>
      </c>
      <c r="S6443" s="75"/>
      <c r="T6443" s="75"/>
      <c r="U6443" s="75"/>
      <c r="V6443" s="75"/>
      <c r="W6443" s="75"/>
      <c r="X6443" s="75"/>
      <c r="Y6443" s="75"/>
      <c r="Z6443" s="75"/>
      <c r="AA6443" s="75"/>
      <c r="AB6443" s="75"/>
      <c r="AC6443" s="75"/>
      <c r="AD6443" s="75"/>
      <c r="AE6443" s="75"/>
      <c r="AF6443" s="75"/>
      <c r="AG6443" s="75"/>
    </row>
    <row r="6444" spans="1:33" ht="15.75" customHeight="1">
      <c r="A6444" s="75"/>
      <c r="B6444" s="54">
        <v>46169</v>
      </c>
      <c r="C6444" s="55" t="str">
        <f t="shared" si="189"/>
        <v>Maio</v>
      </c>
      <c r="D6444" s="55">
        <f t="shared" si="190"/>
        <v>2026</v>
      </c>
      <c r="E6444" s="55">
        <v>9</v>
      </c>
      <c r="F6444" s="55" t="s">
        <v>64</v>
      </c>
      <c r="G6444" s="55" t="s">
        <v>46</v>
      </c>
      <c r="H6444" s="55" t="s">
        <v>65</v>
      </c>
      <c r="I6444" s="55" t="s">
        <v>42</v>
      </c>
      <c r="J6444" s="60">
        <v>33</v>
      </c>
      <c r="K6444" s="60">
        <f t="shared" si="183"/>
        <v>297</v>
      </c>
      <c r="L6444" s="60">
        <v>0</v>
      </c>
      <c r="M6444" s="55"/>
      <c r="N6444" s="60">
        <f t="shared" si="187"/>
        <v>297</v>
      </c>
      <c r="O6444" s="54"/>
      <c r="P6444" s="62">
        <v>32617</v>
      </c>
      <c r="Q6444" s="75"/>
      <c r="R6444" t="str">
        <f t="shared" si="188"/>
        <v>Mai/26</v>
      </c>
      <c r="S6444" s="75"/>
      <c r="T6444" s="75"/>
      <c r="U6444" s="75"/>
      <c r="V6444" s="75"/>
      <c r="W6444" s="75"/>
      <c r="X6444" s="75"/>
      <c r="Y6444" s="75"/>
      <c r="Z6444" s="75"/>
      <c r="AA6444" s="75"/>
      <c r="AB6444" s="75"/>
      <c r="AC6444" s="75"/>
      <c r="AD6444" s="75"/>
      <c r="AE6444" s="75"/>
      <c r="AF6444" s="75"/>
      <c r="AG6444" s="75"/>
    </row>
    <row r="6445" spans="1:33" ht="15.75" customHeight="1">
      <c r="A6445" s="75"/>
      <c r="B6445" s="54">
        <v>46169</v>
      </c>
      <c r="C6445" s="55" t="str">
        <f t="shared" si="189"/>
        <v>Maio</v>
      </c>
      <c r="D6445" s="55">
        <f t="shared" si="190"/>
        <v>2026</v>
      </c>
      <c r="E6445" s="55">
        <v>3</v>
      </c>
      <c r="F6445" s="55" t="s">
        <v>66</v>
      </c>
      <c r="G6445" s="55" t="s">
        <v>46</v>
      </c>
      <c r="H6445" s="55" t="s">
        <v>65</v>
      </c>
      <c r="I6445" s="55" t="s">
        <v>42</v>
      </c>
      <c r="J6445" s="60">
        <v>28</v>
      </c>
      <c r="K6445" s="60">
        <f t="shared" si="183"/>
        <v>84</v>
      </c>
      <c r="L6445" s="60">
        <v>0</v>
      </c>
      <c r="M6445" s="55"/>
      <c r="N6445" s="60">
        <f t="shared" si="187"/>
        <v>84</v>
      </c>
      <c r="O6445" s="54"/>
      <c r="P6445" s="62">
        <v>32617</v>
      </c>
      <c r="Q6445" s="75"/>
      <c r="R6445" t="str">
        <f t="shared" si="188"/>
        <v>Mai/26</v>
      </c>
      <c r="S6445" s="75"/>
      <c r="T6445" s="75"/>
      <c r="U6445" s="75"/>
      <c r="V6445" s="75"/>
      <c r="W6445" s="75"/>
      <c r="X6445" s="75"/>
      <c r="Y6445" s="75"/>
      <c r="Z6445" s="75"/>
      <c r="AA6445" s="75"/>
      <c r="AB6445" s="75"/>
      <c r="AC6445" s="75"/>
      <c r="AD6445" s="75"/>
      <c r="AE6445" s="75"/>
      <c r="AF6445" s="75"/>
      <c r="AG6445" s="75"/>
    </row>
    <row r="6446" spans="1:33" ht="15.75" customHeight="1">
      <c r="A6446" s="75"/>
      <c r="B6446" s="54">
        <v>46169</v>
      </c>
      <c r="C6446" s="55" t="str">
        <f t="shared" si="189"/>
        <v>Maio</v>
      </c>
      <c r="D6446" s="55">
        <f t="shared" si="190"/>
        <v>2026</v>
      </c>
      <c r="E6446" s="55">
        <v>2</v>
      </c>
      <c r="F6446" s="55" t="s">
        <v>1036</v>
      </c>
      <c r="G6446" s="55" t="s">
        <v>46</v>
      </c>
      <c r="H6446" s="55" t="s">
        <v>65</v>
      </c>
      <c r="I6446" s="55" t="s">
        <v>42</v>
      </c>
      <c r="J6446" s="60">
        <v>36</v>
      </c>
      <c r="K6446" s="60">
        <f t="shared" si="183"/>
        <v>72</v>
      </c>
      <c r="L6446" s="60">
        <v>0</v>
      </c>
      <c r="M6446" s="55"/>
      <c r="N6446" s="60">
        <f t="shared" si="187"/>
        <v>72</v>
      </c>
      <c r="O6446" s="54"/>
      <c r="P6446" s="62">
        <v>32617</v>
      </c>
      <c r="Q6446" s="75"/>
      <c r="R6446" t="str">
        <f t="shared" si="188"/>
        <v>Mai/26</v>
      </c>
      <c r="S6446" s="75"/>
      <c r="T6446" s="75"/>
      <c r="U6446" s="75"/>
      <c r="V6446" s="75"/>
      <c r="W6446" s="75"/>
      <c r="X6446" s="75"/>
      <c r="Y6446" s="75"/>
      <c r="Z6446" s="75"/>
      <c r="AA6446" s="75"/>
      <c r="AB6446" s="75"/>
      <c r="AC6446" s="75"/>
      <c r="AD6446" s="75"/>
      <c r="AE6446" s="75"/>
      <c r="AF6446" s="75"/>
      <c r="AG6446" s="75"/>
    </row>
    <row r="6447" spans="1:33" ht="15.75" customHeight="1">
      <c r="A6447" s="75"/>
      <c r="B6447" s="54">
        <v>46169</v>
      </c>
      <c r="C6447" s="55" t="str">
        <f t="shared" si="189"/>
        <v>Maio</v>
      </c>
      <c r="D6447" s="55">
        <f t="shared" si="190"/>
        <v>2026</v>
      </c>
      <c r="E6447" s="55">
        <v>1</v>
      </c>
      <c r="F6447" s="55" t="s">
        <v>1532</v>
      </c>
      <c r="G6447" s="55" t="s">
        <v>104</v>
      </c>
      <c r="H6447" s="55" t="s">
        <v>184</v>
      </c>
      <c r="I6447" s="55" t="s">
        <v>42</v>
      </c>
      <c r="J6447" s="60">
        <v>34.57</v>
      </c>
      <c r="K6447" s="60">
        <f t="shared" si="183"/>
        <v>34.57</v>
      </c>
      <c r="L6447" s="60">
        <v>0</v>
      </c>
      <c r="M6447" s="55"/>
      <c r="N6447" s="60">
        <f t="shared" si="187"/>
        <v>34.57</v>
      </c>
      <c r="O6447" s="54"/>
      <c r="P6447" s="62">
        <v>2009177</v>
      </c>
      <c r="Q6447" s="75"/>
      <c r="R6447" t="str">
        <f t="shared" si="188"/>
        <v>Mai/26</v>
      </c>
      <c r="S6447" s="75"/>
      <c r="T6447" s="75"/>
      <c r="U6447" s="75"/>
      <c r="V6447" s="75"/>
      <c r="W6447" s="75"/>
      <c r="X6447" s="75"/>
      <c r="Y6447" s="75"/>
      <c r="Z6447" s="75"/>
      <c r="AA6447" s="75"/>
      <c r="AB6447" s="75"/>
      <c r="AC6447" s="75"/>
      <c r="AD6447" s="75"/>
      <c r="AE6447" s="75"/>
      <c r="AF6447" s="75"/>
      <c r="AG6447" s="75"/>
    </row>
    <row r="6448" spans="1:33" ht="15.75" customHeight="1">
      <c r="A6448" s="75"/>
      <c r="B6448" s="54">
        <v>46169</v>
      </c>
      <c r="C6448" s="55" t="str">
        <f t="shared" si="189"/>
        <v>Maio</v>
      </c>
      <c r="D6448" s="55">
        <f t="shared" si="190"/>
        <v>2026</v>
      </c>
      <c r="E6448" s="55">
        <v>1</v>
      </c>
      <c r="F6448" s="55" t="s">
        <v>254</v>
      </c>
      <c r="G6448" s="55" t="s">
        <v>46</v>
      </c>
      <c r="H6448" s="55" t="s">
        <v>184</v>
      </c>
      <c r="I6448" s="55" t="s">
        <v>42</v>
      </c>
      <c r="J6448" s="60">
        <v>41.9</v>
      </c>
      <c r="K6448" s="60">
        <f t="shared" si="183"/>
        <v>41.9</v>
      </c>
      <c r="L6448" s="60">
        <v>0</v>
      </c>
      <c r="M6448" s="55"/>
      <c r="N6448" s="60">
        <f t="shared" si="187"/>
        <v>41.9</v>
      </c>
      <c r="O6448" s="54"/>
      <c r="P6448" s="62">
        <v>2009177</v>
      </c>
      <c r="Q6448" s="75"/>
      <c r="R6448" t="str">
        <f t="shared" si="188"/>
        <v>Mai/26</v>
      </c>
      <c r="S6448" s="75"/>
      <c r="T6448" s="75"/>
      <c r="U6448" s="75"/>
      <c r="V6448" s="75"/>
      <c r="W6448" s="75"/>
      <c r="X6448" s="75"/>
      <c r="Y6448" s="75"/>
      <c r="Z6448" s="75"/>
      <c r="AA6448" s="75"/>
      <c r="AB6448" s="75"/>
      <c r="AC6448" s="75"/>
      <c r="AD6448" s="75"/>
      <c r="AE6448" s="75"/>
      <c r="AF6448" s="75"/>
      <c r="AG6448" s="75"/>
    </row>
    <row r="6449" spans="1:33" ht="15.75" customHeight="1">
      <c r="A6449" s="75"/>
      <c r="B6449" s="54">
        <v>46169</v>
      </c>
      <c r="C6449" s="55" t="str">
        <f t="shared" si="189"/>
        <v>Maio</v>
      </c>
      <c r="D6449" s="55">
        <f t="shared" si="190"/>
        <v>2026</v>
      </c>
      <c r="E6449" s="55">
        <v>6</v>
      </c>
      <c r="F6449" s="55" t="s">
        <v>760</v>
      </c>
      <c r="G6449" s="55" t="s">
        <v>46</v>
      </c>
      <c r="H6449" s="55" t="s">
        <v>184</v>
      </c>
      <c r="I6449" s="55" t="s">
        <v>42</v>
      </c>
      <c r="J6449" s="60">
        <v>20.75</v>
      </c>
      <c r="K6449" s="60">
        <f t="shared" si="183"/>
        <v>124.5</v>
      </c>
      <c r="L6449" s="60">
        <v>0</v>
      </c>
      <c r="M6449" s="55"/>
      <c r="N6449" s="60">
        <f t="shared" si="187"/>
        <v>124.5</v>
      </c>
      <c r="O6449" s="54"/>
      <c r="P6449" s="62">
        <v>2009177</v>
      </c>
      <c r="Q6449" s="75"/>
      <c r="R6449" t="str">
        <f t="shared" si="188"/>
        <v>Mai/26</v>
      </c>
      <c r="S6449" s="75"/>
      <c r="T6449" s="75"/>
      <c r="U6449" s="75"/>
      <c r="V6449" s="75"/>
      <c r="W6449" s="75"/>
      <c r="X6449" s="75"/>
      <c r="Y6449" s="75"/>
      <c r="Z6449" s="75"/>
      <c r="AA6449" s="75"/>
      <c r="AB6449" s="75"/>
      <c r="AC6449" s="75"/>
      <c r="AD6449" s="75"/>
      <c r="AE6449" s="75"/>
      <c r="AF6449" s="75"/>
      <c r="AG6449" s="75"/>
    </row>
    <row r="6450" spans="1:33" ht="15.75" customHeight="1">
      <c r="A6450" s="75"/>
      <c r="B6450" s="54">
        <v>46169</v>
      </c>
      <c r="C6450" s="55" t="str">
        <f t="shared" si="189"/>
        <v>Maio</v>
      </c>
      <c r="D6450" s="55">
        <f t="shared" si="190"/>
        <v>2026</v>
      </c>
      <c r="E6450" s="55">
        <v>1</v>
      </c>
      <c r="F6450" s="55" t="s">
        <v>52</v>
      </c>
      <c r="G6450" s="55" t="s">
        <v>53</v>
      </c>
      <c r="H6450" s="55" t="s">
        <v>752</v>
      </c>
      <c r="I6450" s="55" t="s">
        <v>42</v>
      </c>
      <c r="J6450" s="60">
        <v>929.15</v>
      </c>
      <c r="K6450" s="60">
        <f t="shared" si="183"/>
        <v>929.15</v>
      </c>
      <c r="L6450" s="60">
        <v>0</v>
      </c>
      <c r="M6450" s="55"/>
      <c r="N6450" s="60">
        <f t="shared" si="187"/>
        <v>929.15</v>
      </c>
      <c r="O6450" s="54"/>
      <c r="P6450" s="62">
        <v>0</v>
      </c>
      <c r="Q6450" s="75"/>
      <c r="R6450" t="str">
        <f t="shared" si="188"/>
        <v>Mai/26</v>
      </c>
      <c r="S6450" s="75"/>
      <c r="T6450" s="75"/>
      <c r="U6450" s="75"/>
      <c r="V6450" s="75"/>
      <c r="W6450" s="75"/>
      <c r="X6450" s="75"/>
      <c r="Y6450" s="75"/>
      <c r="Z6450" s="75"/>
      <c r="AA6450" s="75"/>
      <c r="AB6450" s="75"/>
      <c r="AC6450" s="75"/>
      <c r="AD6450" s="75"/>
      <c r="AE6450" s="75"/>
      <c r="AF6450" s="75"/>
      <c r="AG6450" s="75"/>
    </row>
    <row r="6451" spans="1:33" ht="15.75" customHeight="1">
      <c r="A6451" s="75"/>
      <c r="B6451" s="54">
        <v>46169</v>
      </c>
      <c r="C6451" s="55" t="str">
        <f t="shared" si="189"/>
        <v>Maio</v>
      </c>
      <c r="D6451" s="55">
        <f t="shared" si="190"/>
        <v>2026</v>
      </c>
      <c r="E6451" s="55">
        <v>1</v>
      </c>
      <c r="F6451" s="55" t="s">
        <v>763</v>
      </c>
      <c r="G6451" s="55" t="s">
        <v>61</v>
      </c>
      <c r="H6451" s="55" t="s">
        <v>342</v>
      </c>
      <c r="I6451" s="55" t="s">
        <v>42</v>
      </c>
      <c r="J6451" s="60">
        <v>19.5</v>
      </c>
      <c r="K6451" s="60">
        <f t="shared" si="183"/>
        <v>19.5</v>
      </c>
      <c r="L6451" s="60">
        <v>0</v>
      </c>
      <c r="M6451" s="55"/>
      <c r="N6451" s="60">
        <f t="shared" si="187"/>
        <v>19.5</v>
      </c>
      <c r="O6451" s="54"/>
      <c r="P6451" s="62">
        <v>0</v>
      </c>
      <c r="Q6451" s="75"/>
      <c r="R6451" t="str">
        <f t="shared" si="188"/>
        <v>Mai/26</v>
      </c>
      <c r="S6451" s="75"/>
      <c r="T6451" s="75"/>
      <c r="U6451" s="75"/>
      <c r="V6451" s="75"/>
      <c r="W6451" s="75"/>
      <c r="X6451" s="75"/>
      <c r="Y6451" s="75"/>
      <c r="Z6451" s="75"/>
      <c r="AA6451" s="75"/>
      <c r="AB6451" s="75"/>
      <c r="AC6451" s="75"/>
      <c r="AD6451" s="75"/>
      <c r="AE6451" s="75"/>
      <c r="AF6451" s="75"/>
      <c r="AG6451" s="75"/>
    </row>
    <row r="6452" spans="1:33" ht="15.75" customHeight="1">
      <c r="A6452" s="75"/>
      <c r="B6452" s="54">
        <v>46170</v>
      </c>
      <c r="C6452" s="55" t="str">
        <f t="shared" si="189"/>
        <v>Maio</v>
      </c>
      <c r="D6452" s="55">
        <f t="shared" si="190"/>
        <v>2026</v>
      </c>
      <c r="E6452" s="55">
        <v>6</v>
      </c>
      <c r="F6452" s="55" t="s">
        <v>64</v>
      </c>
      <c r="G6452" s="55" t="s">
        <v>46</v>
      </c>
      <c r="H6452" s="55" t="s">
        <v>65</v>
      </c>
      <c r="I6452" s="55" t="s">
        <v>42</v>
      </c>
      <c r="J6452" s="60">
        <v>33</v>
      </c>
      <c r="K6452" s="60">
        <f t="shared" si="183"/>
        <v>198</v>
      </c>
      <c r="L6452" s="60">
        <v>0</v>
      </c>
      <c r="M6452" s="55"/>
      <c r="N6452" s="60">
        <f t="shared" si="187"/>
        <v>198</v>
      </c>
      <c r="O6452" s="54"/>
      <c r="P6452" s="62">
        <v>32643</v>
      </c>
      <c r="Q6452" s="75"/>
      <c r="R6452" t="str">
        <f t="shared" si="188"/>
        <v>Mai/26</v>
      </c>
      <c r="S6452" s="75"/>
      <c r="T6452" s="75"/>
      <c r="U6452" s="75"/>
      <c r="V6452" s="75"/>
      <c r="W6452" s="75"/>
      <c r="X6452" s="75"/>
      <c r="Y6452" s="75"/>
      <c r="Z6452" s="75"/>
      <c r="AA6452" s="75"/>
      <c r="AB6452" s="75"/>
      <c r="AC6452" s="75"/>
      <c r="AD6452" s="75"/>
      <c r="AE6452" s="75"/>
      <c r="AF6452" s="75"/>
      <c r="AG6452" s="75"/>
    </row>
    <row r="6453" spans="1:33" ht="15.75" customHeight="1">
      <c r="A6453" s="75"/>
      <c r="B6453" s="54">
        <v>46170</v>
      </c>
      <c r="C6453" s="55" t="str">
        <f t="shared" si="189"/>
        <v>Maio</v>
      </c>
      <c r="D6453" s="55">
        <f t="shared" si="190"/>
        <v>2026</v>
      </c>
      <c r="E6453" s="55">
        <v>1</v>
      </c>
      <c r="F6453" s="55" t="s">
        <v>1036</v>
      </c>
      <c r="G6453" s="55" t="s">
        <v>46</v>
      </c>
      <c r="H6453" s="55" t="s">
        <v>65</v>
      </c>
      <c r="I6453" s="55" t="s">
        <v>42</v>
      </c>
      <c r="J6453" s="60">
        <v>36</v>
      </c>
      <c r="K6453" s="60">
        <f t="shared" si="183"/>
        <v>36</v>
      </c>
      <c r="L6453" s="60">
        <v>0</v>
      </c>
      <c r="M6453" s="55"/>
      <c r="N6453" s="60">
        <f t="shared" si="187"/>
        <v>36</v>
      </c>
      <c r="O6453" s="54"/>
      <c r="P6453" s="62">
        <v>32643</v>
      </c>
      <c r="Q6453" s="75"/>
      <c r="R6453" t="str">
        <f t="shared" si="188"/>
        <v>Mai/26</v>
      </c>
      <c r="S6453" s="75"/>
      <c r="T6453" s="75"/>
      <c r="U6453" s="75"/>
      <c r="V6453" s="75"/>
      <c r="W6453" s="75"/>
      <c r="X6453" s="75"/>
      <c r="Y6453" s="75"/>
      <c r="Z6453" s="75"/>
      <c r="AA6453" s="75"/>
      <c r="AB6453" s="75"/>
      <c r="AC6453" s="75"/>
      <c r="AD6453" s="75"/>
      <c r="AE6453" s="75"/>
      <c r="AF6453" s="75"/>
      <c r="AG6453" s="75"/>
    </row>
    <row r="6454" spans="1:33" ht="15.75" customHeight="1">
      <c r="A6454" s="75"/>
      <c r="B6454" s="54">
        <v>46170</v>
      </c>
      <c r="C6454" s="55" t="str">
        <f t="shared" si="189"/>
        <v>Maio</v>
      </c>
      <c r="D6454" s="55">
        <f t="shared" si="190"/>
        <v>2026</v>
      </c>
      <c r="E6454" s="55">
        <v>1</v>
      </c>
      <c r="F6454" s="55" t="s">
        <v>208</v>
      </c>
      <c r="G6454" s="55" t="s">
        <v>46</v>
      </c>
      <c r="H6454" s="55" t="s">
        <v>184</v>
      </c>
      <c r="I6454" s="55" t="s">
        <v>42</v>
      </c>
      <c r="J6454" s="60">
        <v>233</v>
      </c>
      <c r="K6454" s="60">
        <f t="shared" si="183"/>
        <v>233</v>
      </c>
      <c r="L6454" s="60">
        <v>0</v>
      </c>
      <c r="M6454" s="55"/>
      <c r="N6454" s="60">
        <f t="shared" si="187"/>
        <v>233</v>
      </c>
      <c r="O6454" s="54"/>
      <c r="P6454" s="62">
        <v>2011470</v>
      </c>
      <c r="Q6454" s="75"/>
      <c r="R6454" t="str">
        <f t="shared" si="188"/>
        <v>Mai/26</v>
      </c>
      <c r="S6454" s="75"/>
      <c r="T6454" s="75"/>
      <c r="U6454" s="75"/>
      <c r="V6454" s="75"/>
      <c r="W6454" s="75"/>
      <c r="X6454" s="75"/>
      <c r="Y6454" s="75"/>
      <c r="Z6454" s="75"/>
      <c r="AA6454" s="75"/>
      <c r="AB6454" s="75"/>
      <c r="AC6454" s="75"/>
      <c r="AD6454" s="75"/>
      <c r="AE6454" s="75"/>
      <c r="AF6454" s="75"/>
      <c r="AG6454" s="75"/>
    </row>
    <row r="6455" spans="1:33" ht="15.75" customHeight="1">
      <c r="A6455" s="75"/>
      <c r="B6455" s="54">
        <v>46170</v>
      </c>
      <c r="C6455" s="55" t="str">
        <f t="shared" si="189"/>
        <v>Maio</v>
      </c>
      <c r="D6455" s="55">
        <f t="shared" si="190"/>
        <v>2026</v>
      </c>
      <c r="E6455" s="55">
        <v>1</v>
      </c>
      <c r="F6455" s="55" t="s">
        <v>1533</v>
      </c>
      <c r="G6455" s="55" t="s">
        <v>104</v>
      </c>
      <c r="H6455" s="55" t="s">
        <v>1534</v>
      </c>
      <c r="I6455" s="55" t="s">
        <v>42</v>
      </c>
      <c r="J6455" s="60">
        <v>150</v>
      </c>
      <c r="K6455" s="60">
        <f t="shared" si="183"/>
        <v>150</v>
      </c>
      <c r="L6455" s="60">
        <v>0</v>
      </c>
      <c r="M6455" s="55"/>
      <c r="N6455" s="60">
        <f t="shared" si="187"/>
        <v>150</v>
      </c>
      <c r="O6455" s="54"/>
      <c r="P6455" s="62">
        <v>0</v>
      </c>
      <c r="Q6455" s="75"/>
      <c r="R6455" t="str">
        <f t="shared" si="188"/>
        <v>Mai/26</v>
      </c>
      <c r="S6455" s="75"/>
      <c r="T6455" s="75"/>
      <c r="U6455" s="75"/>
      <c r="V6455" s="75"/>
      <c r="W6455" s="75"/>
      <c r="X6455" s="75"/>
      <c r="Y6455" s="75"/>
      <c r="Z6455" s="75"/>
      <c r="AA6455" s="75"/>
      <c r="AB6455" s="75"/>
      <c r="AC6455" s="75"/>
      <c r="AD6455" s="75"/>
      <c r="AE6455" s="75"/>
      <c r="AF6455" s="75"/>
      <c r="AG6455" s="75"/>
    </row>
    <row r="6456" spans="1:33" ht="15.75" customHeight="1">
      <c r="A6456" s="75"/>
      <c r="B6456" s="54">
        <v>46170</v>
      </c>
      <c r="C6456" s="55" t="str">
        <f t="shared" si="189"/>
        <v>Maio</v>
      </c>
      <c r="D6456" s="55">
        <f t="shared" si="190"/>
        <v>2026</v>
      </c>
      <c r="E6456" s="55">
        <v>1</v>
      </c>
      <c r="F6456" s="55" t="s">
        <v>920</v>
      </c>
      <c r="G6456" s="55" t="s">
        <v>104</v>
      </c>
      <c r="H6456" s="55" t="s">
        <v>125</v>
      </c>
      <c r="I6456" s="55" t="s">
        <v>42</v>
      </c>
      <c r="J6456" s="60">
        <v>30</v>
      </c>
      <c r="K6456" s="60">
        <f t="shared" si="183"/>
        <v>30</v>
      </c>
      <c r="L6456" s="60">
        <v>0</v>
      </c>
      <c r="M6456" s="55"/>
      <c r="N6456" s="60">
        <f t="shared" si="187"/>
        <v>30</v>
      </c>
      <c r="O6456" s="54"/>
      <c r="P6456" s="62">
        <v>0</v>
      </c>
      <c r="Q6456" s="75"/>
      <c r="R6456" t="str">
        <f t="shared" si="188"/>
        <v>Mai/26</v>
      </c>
      <c r="S6456" s="75"/>
      <c r="T6456" s="75"/>
      <c r="U6456" s="75"/>
      <c r="V6456" s="75"/>
      <c r="W6456" s="75"/>
      <c r="X6456" s="75"/>
      <c r="Y6456" s="75"/>
      <c r="Z6456" s="75"/>
      <c r="AA6456" s="75"/>
      <c r="AB6456" s="75"/>
      <c r="AC6456" s="75"/>
      <c r="AD6456" s="75"/>
      <c r="AE6456" s="75"/>
      <c r="AF6456" s="75"/>
      <c r="AG6456" s="75"/>
    </row>
    <row r="6457" spans="1:33" ht="15.75" customHeight="1">
      <c r="A6457" s="75"/>
      <c r="B6457" s="54">
        <v>46171</v>
      </c>
      <c r="C6457" s="55" t="str">
        <f t="shared" si="189"/>
        <v>Maio</v>
      </c>
      <c r="D6457" s="55">
        <f t="shared" si="190"/>
        <v>2026</v>
      </c>
      <c r="E6457" s="55">
        <v>10</v>
      </c>
      <c r="F6457" s="55" t="s">
        <v>81</v>
      </c>
      <c r="G6457" s="55" t="s">
        <v>77</v>
      </c>
      <c r="H6457" s="55" t="s">
        <v>78</v>
      </c>
      <c r="I6457" s="55" t="s">
        <v>42</v>
      </c>
      <c r="J6457" s="60">
        <v>525</v>
      </c>
      <c r="K6457" s="60">
        <f t="shared" si="183"/>
        <v>5250</v>
      </c>
      <c r="L6457" s="60">
        <v>0</v>
      </c>
      <c r="M6457" s="55"/>
      <c r="N6457" s="60">
        <f t="shared" si="187"/>
        <v>5250</v>
      </c>
      <c r="O6457" s="54"/>
      <c r="P6457" s="62">
        <v>0</v>
      </c>
      <c r="Q6457" s="75"/>
      <c r="R6457" t="str">
        <f t="shared" si="188"/>
        <v>Mai/26</v>
      </c>
      <c r="S6457" s="75"/>
      <c r="T6457" s="75"/>
      <c r="U6457" s="75"/>
      <c r="V6457" s="75"/>
      <c r="W6457" s="75"/>
      <c r="X6457" s="75"/>
      <c r="Y6457" s="75"/>
      <c r="Z6457" s="75"/>
      <c r="AA6457" s="75"/>
      <c r="AB6457" s="75"/>
      <c r="AC6457" s="75"/>
      <c r="AD6457" s="75"/>
      <c r="AE6457" s="75"/>
      <c r="AF6457" s="75"/>
      <c r="AG6457" s="75"/>
    </row>
    <row r="6458" spans="1:33" ht="15.75" customHeight="1">
      <c r="A6458" s="75"/>
      <c r="B6458" s="54">
        <v>46171</v>
      </c>
      <c r="C6458" s="55" t="str">
        <f t="shared" si="189"/>
        <v>Maio</v>
      </c>
      <c r="D6458" s="55">
        <f t="shared" si="190"/>
        <v>2026</v>
      </c>
      <c r="E6458" s="55">
        <v>1</v>
      </c>
      <c r="F6458" s="55" t="s">
        <v>75</v>
      </c>
      <c r="G6458" s="55" t="s">
        <v>77</v>
      </c>
      <c r="H6458" s="55" t="s">
        <v>78</v>
      </c>
      <c r="I6458" s="55" t="s">
        <v>42</v>
      </c>
      <c r="J6458" s="60">
        <v>467</v>
      </c>
      <c r="K6458" s="60">
        <f t="shared" si="183"/>
        <v>467</v>
      </c>
      <c r="L6458" s="60">
        <v>0</v>
      </c>
      <c r="M6458" s="55"/>
      <c r="N6458" s="60">
        <f t="shared" si="187"/>
        <v>467</v>
      </c>
      <c r="O6458" s="54"/>
      <c r="P6458" s="62">
        <v>0</v>
      </c>
      <c r="Q6458" s="75"/>
      <c r="R6458" t="str">
        <f t="shared" si="188"/>
        <v>Mai/26</v>
      </c>
      <c r="S6458" s="75"/>
      <c r="T6458" s="75"/>
      <c r="U6458" s="75"/>
      <c r="V6458" s="75"/>
      <c r="W6458" s="75"/>
      <c r="X6458" s="75"/>
      <c r="Y6458" s="75"/>
      <c r="Z6458" s="75"/>
      <c r="AA6458" s="75"/>
      <c r="AB6458" s="75"/>
      <c r="AC6458" s="75"/>
      <c r="AD6458" s="75"/>
      <c r="AE6458" s="75"/>
      <c r="AF6458" s="75"/>
      <c r="AG6458" s="75"/>
    </row>
    <row r="6459" spans="1:33" ht="15.75" customHeight="1">
      <c r="A6459" s="75"/>
      <c r="B6459" s="54">
        <v>46171</v>
      </c>
      <c r="C6459" s="55" t="str">
        <f t="shared" si="189"/>
        <v>Maio</v>
      </c>
      <c r="D6459" s="55">
        <f t="shared" si="190"/>
        <v>2026</v>
      </c>
      <c r="E6459" s="55">
        <v>1</v>
      </c>
      <c r="F6459" s="55" t="s">
        <v>811</v>
      </c>
      <c r="G6459" s="55" t="s">
        <v>108</v>
      </c>
      <c r="H6459" s="55" t="s">
        <v>1289</v>
      </c>
      <c r="I6459" s="55" t="s">
        <v>42</v>
      </c>
      <c r="J6459" s="60">
        <v>500</v>
      </c>
      <c r="K6459" s="60">
        <f t="shared" si="183"/>
        <v>500</v>
      </c>
      <c r="L6459" s="60">
        <v>0</v>
      </c>
      <c r="M6459" s="55"/>
      <c r="N6459" s="60">
        <f t="shared" si="187"/>
        <v>500</v>
      </c>
      <c r="O6459" s="54"/>
      <c r="P6459" s="62">
        <v>0</v>
      </c>
      <c r="Q6459" s="75"/>
      <c r="R6459" t="str">
        <f t="shared" si="188"/>
        <v>Mai/26</v>
      </c>
      <c r="S6459" s="75"/>
      <c r="T6459" s="75"/>
      <c r="U6459" s="75"/>
      <c r="V6459" s="75"/>
      <c r="W6459" s="75"/>
      <c r="X6459" s="75"/>
      <c r="Y6459" s="75"/>
      <c r="Z6459" s="75"/>
      <c r="AA6459" s="75"/>
      <c r="AB6459" s="75"/>
      <c r="AC6459" s="75"/>
      <c r="AD6459" s="75"/>
      <c r="AE6459" s="75"/>
      <c r="AF6459" s="75"/>
      <c r="AG6459" s="75"/>
    </row>
    <row r="6460" spans="1:33" ht="15.75" customHeight="1">
      <c r="A6460" s="75"/>
      <c r="B6460" s="54">
        <v>46171</v>
      </c>
      <c r="C6460" s="55" t="str">
        <f t="shared" si="189"/>
        <v>Maio</v>
      </c>
      <c r="D6460" s="55">
        <f t="shared" si="190"/>
        <v>2026</v>
      </c>
      <c r="E6460" s="55">
        <v>15</v>
      </c>
      <c r="F6460" s="55" t="s">
        <v>64</v>
      </c>
      <c r="G6460" s="55" t="s">
        <v>46</v>
      </c>
      <c r="H6460" s="55" t="s">
        <v>65</v>
      </c>
      <c r="I6460" s="55" t="s">
        <v>42</v>
      </c>
      <c r="J6460" s="60">
        <v>33</v>
      </c>
      <c r="K6460" s="60">
        <f t="shared" si="183"/>
        <v>495</v>
      </c>
      <c r="L6460" s="60">
        <v>0</v>
      </c>
      <c r="M6460" s="55"/>
      <c r="N6460" s="60">
        <f t="shared" si="187"/>
        <v>495</v>
      </c>
      <c r="O6460" s="54">
        <v>46172</v>
      </c>
      <c r="P6460" s="62">
        <v>32769</v>
      </c>
      <c r="Q6460" s="75"/>
      <c r="R6460" t="str">
        <f t="shared" si="188"/>
        <v>Mai/26</v>
      </c>
      <c r="S6460" s="75"/>
      <c r="T6460" s="75"/>
      <c r="U6460" s="75"/>
      <c r="V6460" s="75"/>
      <c r="W6460" s="75"/>
      <c r="X6460" s="75"/>
      <c r="Y6460" s="75"/>
      <c r="Z6460" s="75"/>
      <c r="AA6460" s="75"/>
      <c r="AB6460" s="75"/>
      <c r="AC6460" s="75"/>
      <c r="AD6460" s="75"/>
      <c r="AE6460" s="75"/>
      <c r="AF6460" s="75"/>
      <c r="AG6460" s="75"/>
    </row>
    <row r="6461" spans="1:33" ht="15.75" customHeight="1">
      <c r="A6461" s="75"/>
      <c r="B6461" s="54">
        <v>46171</v>
      </c>
      <c r="C6461" s="55" t="str">
        <f t="shared" si="189"/>
        <v>Maio</v>
      </c>
      <c r="D6461" s="55">
        <f t="shared" si="190"/>
        <v>2026</v>
      </c>
      <c r="E6461" s="55">
        <v>2.5</v>
      </c>
      <c r="F6461" s="55" t="s">
        <v>66</v>
      </c>
      <c r="G6461" s="55" t="s">
        <v>46</v>
      </c>
      <c r="H6461" s="55" t="s">
        <v>65</v>
      </c>
      <c r="I6461" s="55" t="s">
        <v>42</v>
      </c>
      <c r="J6461" s="60">
        <v>28</v>
      </c>
      <c r="K6461" s="60">
        <f t="shared" si="183"/>
        <v>70</v>
      </c>
      <c r="L6461" s="60">
        <v>0</v>
      </c>
      <c r="M6461" s="55"/>
      <c r="N6461" s="60">
        <f t="shared" si="187"/>
        <v>70</v>
      </c>
      <c r="O6461" s="54">
        <v>46172</v>
      </c>
      <c r="P6461" s="62">
        <v>32769</v>
      </c>
      <c r="Q6461" s="75"/>
      <c r="R6461" t="str">
        <f t="shared" si="188"/>
        <v>Mai/26</v>
      </c>
      <c r="S6461" s="75"/>
      <c r="T6461" s="75"/>
      <c r="U6461" s="75"/>
      <c r="V6461" s="75"/>
      <c r="W6461" s="75"/>
      <c r="X6461" s="75"/>
      <c r="Y6461" s="75"/>
      <c r="Z6461" s="75"/>
      <c r="AA6461" s="75"/>
      <c r="AB6461" s="75"/>
      <c r="AC6461" s="75"/>
      <c r="AD6461" s="75"/>
      <c r="AE6461" s="75"/>
      <c r="AF6461" s="75"/>
      <c r="AG6461" s="75"/>
    </row>
    <row r="6462" spans="1:33" ht="15.75" customHeight="1">
      <c r="A6462" s="75"/>
      <c r="B6462" s="54">
        <v>46172</v>
      </c>
      <c r="C6462" s="55" t="str">
        <f t="shared" si="189"/>
        <v>Maio</v>
      </c>
      <c r="D6462" s="55">
        <f t="shared" si="190"/>
        <v>2026</v>
      </c>
      <c r="E6462" s="55">
        <v>1</v>
      </c>
      <c r="F6462" s="55" t="s">
        <v>811</v>
      </c>
      <c r="G6462" s="55" t="s">
        <v>108</v>
      </c>
      <c r="H6462" s="55" t="s">
        <v>812</v>
      </c>
      <c r="I6462" s="55" t="s">
        <v>42</v>
      </c>
      <c r="J6462" s="60">
        <v>800</v>
      </c>
      <c r="K6462" s="60">
        <f t="shared" si="183"/>
        <v>800</v>
      </c>
      <c r="L6462" s="60">
        <v>0</v>
      </c>
      <c r="M6462" s="55"/>
      <c r="N6462" s="60">
        <f t="shared" si="187"/>
        <v>800</v>
      </c>
      <c r="O6462" s="54"/>
      <c r="P6462" s="62">
        <v>0</v>
      </c>
      <c r="Q6462" s="75"/>
      <c r="R6462" t="str">
        <f t="shared" si="188"/>
        <v>Mai/26</v>
      </c>
      <c r="S6462" s="75"/>
      <c r="T6462" s="75"/>
      <c r="U6462" s="75"/>
      <c r="V6462" s="75"/>
      <c r="W6462" s="75"/>
      <c r="X6462" s="75"/>
      <c r="Y6462" s="75"/>
      <c r="Z6462" s="75"/>
      <c r="AA6462" s="75"/>
      <c r="AB6462" s="75"/>
      <c r="AC6462" s="75"/>
      <c r="AD6462" s="75"/>
      <c r="AE6462" s="75"/>
      <c r="AF6462" s="75"/>
      <c r="AG6462" s="75"/>
    </row>
    <row r="6463" spans="1:33" ht="15.75" customHeight="1">
      <c r="A6463" s="75"/>
      <c r="B6463" s="54">
        <v>46172</v>
      </c>
      <c r="C6463" s="55" t="str">
        <f t="shared" si="189"/>
        <v>Maio</v>
      </c>
      <c r="D6463" s="55">
        <f t="shared" si="190"/>
        <v>2026</v>
      </c>
      <c r="E6463" s="55">
        <v>2</v>
      </c>
      <c r="F6463" s="55" t="s">
        <v>1506</v>
      </c>
      <c r="G6463" s="55" t="s">
        <v>46</v>
      </c>
      <c r="H6463" s="55" t="s">
        <v>1337</v>
      </c>
      <c r="I6463" s="55" t="s">
        <v>42</v>
      </c>
      <c r="J6463" s="60">
        <v>11</v>
      </c>
      <c r="K6463" s="60">
        <f t="shared" si="183"/>
        <v>22</v>
      </c>
      <c r="L6463" s="60">
        <v>0</v>
      </c>
      <c r="M6463" s="55"/>
      <c r="N6463" s="60">
        <f t="shared" si="187"/>
        <v>22</v>
      </c>
      <c r="O6463" s="54"/>
      <c r="P6463" s="62">
        <v>0</v>
      </c>
      <c r="Q6463" s="75"/>
      <c r="R6463" t="str">
        <f t="shared" si="188"/>
        <v>Mai/26</v>
      </c>
      <c r="S6463" s="75"/>
      <c r="T6463" s="75"/>
      <c r="U6463" s="75"/>
      <c r="V6463" s="75"/>
      <c r="W6463" s="75"/>
      <c r="X6463" s="75"/>
      <c r="Y6463" s="75"/>
      <c r="Z6463" s="75"/>
      <c r="AA6463" s="75"/>
      <c r="AB6463" s="75"/>
      <c r="AC6463" s="75"/>
      <c r="AD6463" s="75"/>
      <c r="AE6463" s="75"/>
      <c r="AF6463" s="75"/>
      <c r="AG6463" s="75"/>
    </row>
    <row r="6464" spans="1:33" ht="15.75" customHeight="1">
      <c r="A6464" s="75"/>
      <c r="B6464" s="54">
        <v>46172</v>
      </c>
      <c r="C6464" s="55" t="str">
        <f t="shared" si="189"/>
        <v>Maio</v>
      </c>
      <c r="D6464" s="55">
        <f t="shared" si="190"/>
        <v>2026</v>
      </c>
      <c r="E6464" s="55">
        <v>3</v>
      </c>
      <c r="F6464" s="55" t="s">
        <v>486</v>
      </c>
      <c r="G6464" s="55" t="s">
        <v>46</v>
      </c>
      <c r="H6464" s="55" t="s">
        <v>1337</v>
      </c>
      <c r="I6464" s="55" t="s">
        <v>42</v>
      </c>
      <c r="J6464" s="60">
        <v>7.5</v>
      </c>
      <c r="K6464" s="60">
        <f t="shared" si="183"/>
        <v>22.5</v>
      </c>
      <c r="L6464" s="60">
        <v>0</v>
      </c>
      <c r="M6464" s="55"/>
      <c r="N6464" s="60">
        <f t="shared" si="187"/>
        <v>22.5</v>
      </c>
      <c r="O6464" s="54"/>
      <c r="P6464" s="62">
        <v>0</v>
      </c>
      <c r="Q6464" s="75"/>
      <c r="R6464" t="str">
        <f t="shared" si="188"/>
        <v>Mai/26</v>
      </c>
      <c r="S6464" s="75"/>
      <c r="T6464" s="75"/>
      <c r="U6464" s="75"/>
      <c r="V6464" s="75"/>
      <c r="W6464" s="75"/>
      <c r="X6464" s="75"/>
      <c r="Y6464" s="75"/>
      <c r="Z6464" s="75"/>
      <c r="AA6464" s="75"/>
      <c r="AB6464" s="75"/>
      <c r="AC6464" s="75"/>
      <c r="AD6464" s="75"/>
      <c r="AE6464" s="75"/>
      <c r="AF6464" s="75"/>
      <c r="AG6464" s="75"/>
    </row>
    <row r="6465" spans="1:33" ht="15.75" customHeight="1">
      <c r="A6465" s="75"/>
      <c r="B6465" s="54">
        <v>46172</v>
      </c>
      <c r="C6465" s="55" t="str">
        <f t="shared" si="189"/>
        <v>Maio</v>
      </c>
      <c r="D6465" s="55">
        <f t="shared" si="190"/>
        <v>2026</v>
      </c>
      <c r="E6465" s="55">
        <v>1</v>
      </c>
      <c r="F6465" s="55" t="s">
        <v>391</v>
      </c>
      <c r="G6465" s="55" t="s">
        <v>46</v>
      </c>
      <c r="H6465" s="55" t="s">
        <v>1337</v>
      </c>
      <c r="I6465" s="55" t="s">
        <v>42</v>
      </c>
      <c r="J6465" s="60">
        <v>9.5</v>
      </c>
      <c r="K6465" s="60">
        <f t="shared" ref="K6465:K6719" si="191">E6465*J6465</f>
        <v>9.5</v>
      </c>
      <c r="L6465" s="60">
        <v>0</v>
      </c>
      <c r="M6465" s="55"/>
      <c r="N6465" s="60">
        <f t="shared" si="187"/>
        <v>9.5</v>
      </c>
      <c r="O6465" s="54"/>
      <c r="P6465" s="62">
        <v>0</v>
      </c>
      <c r="Q6465" s="75"/>
      <c r="R6465" t="str">
        <f t="shared" si="188"/>
        <v>Mai/26</v>
      </c>
      <c r="S6465" s="75"/>
      <c r="T6465" s="75"/>
      <c r="U6465" s="75"/>
      <c r="V6465" s="75"/>
      <c r="W6465" s="75"/>
      <c r="X6465" s="75"/>
      <c r="Y6465" s="75"/>
      <c r="Z6465" s="75"/>
      <c r="AA6465" s="75"/>
      <c r="AB6465" s="75"/>
      <c r="AC6465" s="75"/>
      <c r="AD6465" s="75"/>
      <c r="AE6465" s="75"/>
      <c r="AF6465" s="75"/>
      <c r="AG6465" s="75"/>
    </row>
    <row r="6466" spans="1:33" ht="15.75" customHeight="1">
      <c r="A6466" s="75"/>
      <c r="B6466" s="54">
        <v>46172</v>
      </c>
      <c r="C6466" s="55" t="str">
        <f t="shared" si="189"/>
        <v>Maio</v>
      </c>
      <c r="D6466" s="55">
        <f t="shared" si="190"/>
        <v>2026</v>
      </c>
      <c r="E6466" s="55">
        <v>2</v>
      </c>
      <c r="F6466" s="55" t="s">
        <v>1340</v>
      </c>
      <c r="G6466" s="55" t="s">
        <v>40</v>
      </c>
      <c r="H6466" s="55" t="s">
        <v>1337</v>
      </c>
      <c r="I6466" s="55" t="s">
        <v>42</v>
      </c>
      <c r="J6466" s="60">
        <v>90</v>
      </c>
      <c r="K6466" s="60">
        <f t="shared" si="191"/>
        <v>180</v>
      </c>
      <c r="L6466" s="60">
        <v>0</v>
      </c>
      <c r="M6466" s="55"/>
      <c r="N6466" s="60">
        <f t="shared" si="187"/>
        <v>180</v>
      </c>
      <c r="O6466" s="54"/>
      <c r="P6466" s="62">
        <v>0</v>
      </c>
      <c r="Q6466" s="75"/>
      <c r="R6466" t="str">
        <f t="shared" si="188"/>
        <v>Mai/26</v>
      </c>
      <c r="S6466" s="75"/>
      <c r="T6466" s="75"/>
      <c r="U6466" s="75"/>
      <c r="V6466" s="75"/>
      <c r="W6466" s="75"/>
      <c r="X6466" s="75"/>
      <c r="Y6466" s="75"/>
      <c r="Z6466" s="75"/>
      <c r="AA6466" s="75"/>
      <c r="AB6466" s="75"/>
      <c r="AC6466" s="75"/>
      <c r="AD6466" s="75"/>
      <c r="AE6466" s="75"/>
      <c r="AF6466" s="75"/>
      <c r="AG6466" s="75"/>
    </row>
    <row r="6467" spans="1:33" ht="15.75" customHeight="1">
      <c r="A6467" s="75"/>
      <c r="B6467" s="54">
        <v>46172</v>
      </c>
      <c r="C6467" s="55" t="str">
        <f t="shared" si="189"/>
        <v>Maio</v>
      </c>
      <c r="D6467" s="55">
        <f t="shared" si="190"/>
        <v>2026</v>
      </c>
      <c r="E6467" s="55">
        <v>4</v>
      </c>
      <c r="F6467" s="55" t="s">
        <v>836</v>
      </c>
      <c r="G6467" s="55" t="s">
        <v>46</v>
      </c>
      <c r="H6467" s="55" t="s">
        <v>1337</v>
      </c>
      <c r="I6467" s="55" t="s">
        <v>42</v>
      </c>
      <c r="J6467" s="60">
        <v>0.8</v>
      </c>
      <c r="K6467" s="60">
        <f t="shared" si="191"/>
        <v>3.2</v>
      </c>
      <c r="L6467" s="60">
        <v>0</v>
      </c>
      <c r="M6467" s="55"/>
      <c r="N6467" s="60">
        <f t="shared" si="187"/>
        <v>3.2</v>
      </c>
      <c r="O6467" s="54"/>
      <c r="P6467" s="62">
        <v>0</v>
      </c>
      <c r="Q6467" s="75"/>
      <c r="R6467" t="str">
        <f t="shared" ref="R6467:R6530" si="192">IF(B6467="","",PROPER(TEXT(B6467,"mmm/aa")))</f>
        <v>Mai/26</v>
      </c>
      <c r="S6467" s="75"/>
      <c r="T6467" s="75"/>
      <c r="U6467" s="75"/>
      <c r="V6467" s="75"/>
      <c r="W6467" s="75"/>
      <c r="X6467" s="75"/>
      <c r="Y6467" s="75"/>
      <c r="Z6467" s="75"/>
      <c r="AA6467" s="75"/>
      <c r="AB6467" s="75"/>
      <c r="AC6467" s="75"/>
      <c r="AD6467" s="75"/>
      <c r="AE6467" s="75"/>
      <c r="AF6467" s="75"/>
      <c r="AG6467" s="75"/>
    </row>
    <row r="6468" spans="1:33" ht="15.75" customHeight="1">
      <c r="A6468" s="75"/>
      <c r="B6468" s="54">
        <v>46172</v>
      </c>
      <c r="C6468" s="55" t="str">
        <f t="shared" si="189"/>
        <v>Maio</v>
      </c>
      <c r="D6468" s="55">
        <f t="shared" si="190"/>
        <v>2026</v>
      </c>
      <c r="E6468" s="55">
        <v>19</v>
      </c>
      <c r="F6468" s="55" t="s">
        <v>64</v>
      </c>
      <c r="G6468" s="55" t="s">
        <v>46</v>
      </c>
      <c r="H6468" s="55" t="s">
        <v>65</v>
      </c>
      <c r="I6468" s="55" t="s">
        <v>42</v>
      </c>
      <c r="J6468" s="60">
        <v>33</v>
      </c>
      <c r="K6468" s="60">
        <f t="shared" si="191"/>
        <v>627</v>
      </c>
      <c r="L6468" s="60">
        <v>0</v>
      </c>
      <c r="M6468" s="55"/>
      <c r="N6468" s="60">
        <f t="shared" si="187"/>
        <v>627</v>
      </c>
      <c r="O6468" s="54">
        <v>46172</v>
      </c>
      <c r="P6468" s="62">
        <v>32769</v>
      </c>
      <c r="Q6468" s="75"/>
      <c r="R6468" t="str">
        <f t="shared" si="192"/>
        <v>Mai/26</v>
      </c>
      <c r="S6468" s="75"/>
      <c r="T6468" s="75"/>
      <c r="U6468" s="75"/>
      <c r="V6468" s="75"/>
      <c r="W6468" s="75"/>
      <c r="X6468" s="75"/>
      <c r="Y6468" s="75"/>
      <c r="Z6468" s="75"/>
      <c r="AA6468" s="75"/>
      <c r="AB6468" s="75"/>
      <c r="AC6468" s="75"/>
      <c r="AD6468" s="75"/>
      <c r="AE6468" s="75"/>
      <c r="AF6468" s="75"/>
      <c r="AG6468" s="75"/>
    </row>
    <row r="6469" spans="1:33" ht="15.75" customHeight="1">
      <c r="A6469" s="75"/>
      <c r="B6469" s="54">
        <v>46172</v>
      </c>
      <c r="C6469" s="55" t="str">
        <f t="shared" si="189"/>
        <v>Maio</v>
      </c>
      <c r="D6469" s="55">
        <f t="shared" si="190"/>
        <v>2026</v>
      </c>
      <c r="E6469" s="55">
        <v>5</v>
      </c>
      <c r="F6469" s="55" t="s">
        <v>66</v>
      </c>
      <c r="G6469" s="55" t="s">
        <v>46</v>
      </c>
      <c r="H6469" s="55" t="s">
        <v>65</v>
      </c>
      <c r="I6469" s="55" t="s">
        <v>42</v>
      </c>
      <c r="J6469" s="60">
        <v>28</v>
      </c>
      <c r="K6469" s="60">
        <f t="shared" si="191"/>
        <v>140</v>
      </c>
      <c r="L6469" s="60">
        <v>0</v>
      </c>
      <c r="M6469" s="55"/>
      <c r="N6469" s="60">
        <f t="shared" si="187"/>
        <v>140</v>
      </c>
      <c r="O6469" s="54">
        <v>46172</v>
      </c>
      <c r="P6469" s="62">
        <v>32769</v>
      </c>
      <c r="Q6469" s="75"/>
      <c r="R6469" t="str">
        <f t="shared" si="192"/>
        <v>Mai/26</v>
      </c>
      <c r="S6469" s="75"/>
      <c r="T6469" s="75"/>
      <c r="U6469" s="75"/>
      <c r="V6469" s="75"/>
      <c r="W6469" s="75"/>
      <c r="X6469" s="75"/>
      <c r="Y6469" s="75"/>
      <c r="Z6469" s="75"/>
      <c r="AA6469" s="75"/>
      <c r="AB6469" s="75"/>
      <c r="AC6469" s="75"/>
      <c r="AD6469" s="75"/>
      <c r="AE6469" s="75"/>
      <c r="AF6469" s="75"/>
      <c r="AG6469" s="75"/>
    </row>
    <row r="6470" spans="1:33" ht="15.75" customHeight="1">
      <c r="A6470" s="75"/>
      <c r="B6470" s="54">
        <v>46172</v>
      </c>
      <c r="C6470" s="55" t="str">
        <f t="shared" si="189"/>
        <v>Maio</v>
      </c>
      <c r="D6470" s="55">
        <f t="shared" si="190"/>
        <v>2026</v>
      </c>
      <c r="E6470" s="55">
        <v>4</v>
      </c>
      <c r="F6470" s="55" t="s">
        <v>1036</v>
      </c>
      <c r="G6470" s="55" t="s">
        <v>46</v>
      </c>
      <c r="H6470" s="55" t="s">
        <v>65</v>
      </c>
      <c r="I6470" s="55" t="s">
        <v>42</v>
      </c>
      <c r="J6470" s="60">
        <v>36</v>
      </c>
      <c r="K6470" s="60">
        <f t="shared" si="191"/>
        <v>144</v>
      </c>
      <c r="L6470" s="60">
        <v>0</v>
      </c>
      <c r="M6470" s="55"/>
      <c r="N6470" s="60">
        <f t="shared" si="187"/>
        <v>144</v>
      </c>
      <c r="O6470" s="54">
        <v>46172</v>
      </c>
      <c r="P6470" s="62">
        <v>32769</v>
      </c>
      <c r="Q6470" s="75"/>
      <c r="R6470" t="str">
        <f t="shared" si="192"/>
        <v>Mai/26</v>
      </c>
      <c r="S6470" s="75"/>
      <c r="T6470" s="75"/>
      <c r="U6470" s="75"/>
      <c r="V6470" s="75"/>
      <c r="W6470" s="75"/>
      <c r="X6470" s="75"/>
      <c r="Y6470" s="75"/>
      <c r="Z6470" s="75"/>
      <c r="AA6470" s="75"/>
      <c r="AB6470" s="75"/>
      <c r="AC6470" s="75"/>
      <c r="AD6470" s="75"/>
      <c r="AE6470" s="75"/>
      <c r="AF6470" s="75"/>
      <c r="AG6470" s="75"/>
    </row>
    <row r="6471" spans="1:33" ht="15.75" customHeight="1">
      <c r="A6471" s="75"/>
      <c r="B6471" s="54">
        <v>46173</v>
      </c>
      <c r="C6471" s="55" t="str">
        <f t="shared" si="189"/>
        <v>Maio</v>
      </c>
      <c r="D6471" s="55">
        <f t="shared" si="190"/>
        <v>2026</v>
      </c>
      <c r="E6471" s="55">
        <v>1</v>
      </c>
      <c r="F6471" s="55" t="s">
        <v>1085</v>
      </c>
      <c r="G6471" s="55" t="s">
        <v>108</v>
      </c>
      <c r="H6471" s="55" t="s">
        <v>813</v>
      </c>
      <c r="I6471" s="55" t="s">
        <v>42</v>
      </c>
      <c r="J6471" s="60">
        <v>1100</v>
      </c>
      <c r="K6471" s="60">
        <f t="shared" si="191"/>
        <v>1100</v>
      </c>
      <c r="L6471" s="60">
        <v>0</v>
      </c>
      <c r="M6471" s="55"/>
      <c r="N6471" s="60">
        <f t="shared" si="187"/>
        <v>1100</v>
      </c>
      <c r="O6471" s="54"/>
      <c r="P6471" s="62">
        <v>0</v>
      </c>
      <c r="Q6471" s="75"/>
      <c r="R6471" t="str">
        <f t="shared" si="192"/>
        <v>Mai/26</v>
      </c>
      <c r="S6471" s="75"/>
      <c r="T6471" s="75"/>
      <c r="U6471" s="75"/>
      <c r="V6471" s="75"/>
      <c r="W6471" s="75"/>
      <c r="X6471" s="75"/>
      <c r="Y6471" s="75"/>
      <c r="Z6471" s="75"/>
      <c r="AA6471" s="75"/>
      <c r="AB6471" s="75"/>
      <c r="AC6471" s="75"/>
      <c r="AD6471" s="75"/>
      <c r="AE6471" s="75"/>
      <c r="AF6471" s="75"/>
      <c r="AG6471" s="75"/>
    </row>
    <row r="6472" spans="1:33" ht="15.75" customHeight="1">
      <c r="A6472" s="75"/>
      <c r="B6472" s="54">
        <v>46173</v>
      </c>
      <c r="C6472" s="55" t="str">
        <f t="shared" si="189"/>
        <v>Maio</v>
      </c>
      <c r="D6472" s="55">
        <f t="shared" si="190"/>
        <v>2026</v>
      </c>
      <c r="E6472" s="55">
        <v>4</v>
      </c>
      <c r="F6472" s="55" t="s">
        <v>81</v>
      </c>
      <c r="G6472" s="55" t="s">
        <v>77</v>
      </c>
      <c r="H6472" s="55" t="s">
        <v>78</v>
      </c>
      <c r="I6472" s="55" t="s">
        <v>42</v>
      </c>
      <c r="J6472" s="60">
        <v>525</v>
      </c>
      <c r="K6472" s="60">
        <f t="shared" si="191"/>
        <v>2100</v>
      </c>
      <c r="L6472" s="60">
        <v>0</v>
      </c>
      <c r="M6472" s="55"/>
      <c r="N6472" s="60">
        <f t="shared" si="187"/>
        <v>2100</v>
      </c>
      <c r="O6472" s="54"/>
      <c r="P6472" s="62">
        <v>3839</v>
      </c>
      <c r="Q6472" s="75"/>
      <c r="R6472" t="str">
        <f t="shared" si="192"/>
        <v>Mai/26</v>
      </c>
      <c r="S6472" s="75"/>
      <c r="T6472" s="75"/>
      <c r="U6472" s="75"/>
      <c r="V6472" s="75"/>
      <c r="W6472" s="75"/>
      <c r="X6472" s="75"/>
      <c r="Y6472" s="75"/>
      <c r="Z6472" s="75"/>
      <c r="AA6472" s="75"/>
      <c r="AB6472" s="75"/>
      <c r="AC6472" s="75"/>
      <c r="AD6472" s="75"/>
      <c r="AE6472" s="75"/>
      <c r="AF6472" s="75"/>
      <c r="AG6472" s="75"/>
    </row>
    <row r="6473" spans="1:33" ht="15.75" customHeight="1">
      <c r="A6473" s="75"/>
      <c r="B6473" s="54">
        <v>46174</v>
      </c>
      <c r="C6473" s="55" t="str">
        <f t="shared" si="189"/>
        <v>Junho</v>
      </c>
      <c r="D6473" s="55">
        <f t="shared" si="190"/>
        <v>2026</v>
      </c>
      <c r="E6473" s="56">
        <v>1</v>
      </c>
      <c r="F6473" s="51" t="s">
        <v>274</v>
      </c>
      <c r="G6473" s="45" t="s">
        <v>57</v>
      </c>
      <c r="H6473" s="51" t="s">
        <v>274</v>
      </c>
      <c r="I6473" s="46" t="s">
        <v>74</v>
      </c>
      <c r="J6473" s="66">
        <v>168.99</v>
      </c>
      <c r="K6473" s="60">
        <f t="shared" si="191"/>
        <v>168.99</v>
      </c>
      <c r="L6473" s="60">
        <v>0</v>
      </c>
      <c r="M6473" s="55"/>
      <c r="N6473" s="60">
        <f t="shared" si="187"/>
        <v>168.99</v>
      </c>
      <c r="O6473" s="54"/>
      <c r="P6473" s="62"/>
      <c r="Q6473" s="75"/>
      <c r="R6473" t="str">
        <f t="shared" si="192"/>
        <v>Jun/26</v>
      </c>
      <c r="S6473" s="75"/>
      <c r="T6473" s="75"/>
      <c r="U6473" s="75"/>
      <c r="V6473" s="75"/>
      <c r="W6473" s="75"/>
      <c r="X6473" s="75"/>
      <c r="Y6473" s="75"/>
      <c r="Z6473" s="75"/>
      <c r="AA6473" s="75"/>
      <c r="AB6473" s="75"/>
      <c r="AC6473" s="75"/>
      <c r="AD6473" s="75"/>
      <c r="AE6473" s="75"/>
      <c r="AF6473" s="75"/>
      <c r="AG6473" s="75"/>
    </row>
    <row r="6474" spans="1:33" ht="15.75" customHeight="1">
      <c r="A6474" s="75"/>
      <c r="B6474" s="54">
        <v>46174</v>
      </c>
      <c r="C6474" s="55" t="str">
        <f t="shared" si="189"/>
        <v>Junho</v>
      </c>
      <c r="D6474" s="55">
        <f t="shared" si="190"/>
        <v>2026</v>
      </c>
      <c r="E6474" s="56">
        <v>1</v>
      </c>
      <c r="F6474" s="51" t="s">
        <v>707</v>
      </c>
      <c r="G6474" s="45" t="s">
        <v>107</v>
      </c>
      <c r="H6474" s="51" t="s">
        <v>212</v>
      </c>
      <c r="I6474" s="46" t="s">
        <v>74</v>
      </c>
      <c r="J6474" s="66">
        <v>12000</v>
      </c>
      <c r="K6474" s="60">
        <f t="shared" si="191"/>
        <v>12000</v>
      </c>
      <c r="L6474" s="60">
        <v>0</v>
      </c>
      <c r="M6474" s="55"/>
      <c r="N6474" s="60">
        <f t="shared" si="187"/>
        <v>12000</v>
      </c>
      <c r="O6474" s="54"/>
      <c r="P6474" s="62"/>
      <c r="Q6474" s="75"/>
      <c r="R6474" t="str">
        <f t="shared" si="192"/>
        <v>Jun/26</v>
      </c>
      <c r="S6474" s="75"/>
      <c r="T6474" s="75"/>
      <c r="U6474" s="75"/>
      <c r="V6474" s="75"/>
      <c r="W6474" s="75"/>
      <c r="X6474" s="75"/>
      <c r="Y6474" s="75"/>
      <c r="Z6474" s="75"/>
      <c r="AA6474" s="75"/>
      <c r="AB6474" s="75"/>
      <c r="AC6474" s="75"/>
      <c r="AD6474" s="75"/>
      <c r="AE6474" s="75"/>
      <c r="AF6474" s="75"/>
      <c r="AG6474" s="75"/>
    </row>
    <row r="6475" spans="1:33" ht="15.75" customHeight="1">
      <c r="A6475" s="75"/>
      <c r="B6475" s="54">
        <v>46174</v>
      </c>
      <c r="C6475" s="55" t="str">
        <f t="shared" si="189"/>
        <v>Junho</v>
      </c>
      <c r="D6475" s="55">
        <f t="shared" si="190"/>
        <v>2026</v>
      </c>
      <c r="E6475" s="56">
        <v>1</v>
      </c>
      <c r="F6475" s="51" t="s">
        <v>277</v>
      </c>
      <c r="G6475" s="45" t="s">
        <v>105</v>
      </c>
      <c r="H6475" s="45" t="s">
        <v>278</v>
      </c>
      <c r="I6475" s="46" t="s">
        <v>74</v>
      </c>
      <c r="J6475" s="47">
        <v>10000</v>
      </c>
      <c r="K6475" s="60">
        <f t="shared" si="191"/>
        <v>10000</v>
      </c>
      <c r="L6475" s="60">
        <v>0</v>
      </c>
      <c r="M6475" s="55"/>
      <c r="N6475" s="60">
        <f t="shared" si="187"/>
        <v>10000</v>
      </c>
      <c r="O6475" s="54"/>
      <c r="P6475" s="62"/>
      <c r="Q6475" s="75"/>
      <c r="R6475" t="str">
        <f t="shared" si="192"/>
        <v>Jun/26</v>
      </c>
      <c r="S6475" s="75"/>
      <c r="T6475" s="75"/>
      <c r="U6475" s="75"/>
      <c r="V6475" s="75"/>
      <c r="W6475" s="75"/>
      <c r="X6475" s="75"/>
      <c r="Y6475" s="75"/>
      <c r="Z6475" s="75"/>
      <c r="AA6475" s="75"/>
      <c r="AB6475" s="75"/>
      <c r="AC6475" s="75"/>
      <c r="AD6475" s="75"/>
      <c r="AE6475" s="75"/>
      <c r="AF6475" s="75"/>
      <c r="AG6475" s="75"/>
    </row>
    <row r="6476" spans="1:33" ht="15.75" customHeight="1">
      <c r="A6476" s="75"/>
      <c r="B6476" s="54">
        <v>46174</v>
      </c>
      <c r="C6476" s="55" t="str">
        <f t="shared" si="189"/>
        <v>Junho</v>
      </c>
      <c r="D6476" s="55">
        <f t="shared" si="190"/>
        <v>2026</v>
      </c>
      <c r="E6476" s="56">
        <v>1</v>
      </c>
      <c r="F6476" s="51" t="s">
        <v>279</v>
      </c>
      <c r="G6476" s="11" t="s">
        <v>104</v>
      </c>
      <c r="H6476" s="51" t="s">
        <v>278</v>
      </c>
      <c r="I6476" s="46" t="s">
        <v>74</v>
      </c>
      <c r="J6476" s="47">
        <v>3500</v>
      </c>
      <c r="K6476" s="60">
        <f t="shared" si="191"/>
        <v>3500</v>
      </c>
      <c r="L6476" s="60">
        <v>0</v>
      </c>
      <c r="M6476" s="55"/>
      <c r="N6476" s="60">
        <f t="shared" si="187"/>
        <v>3500</v>
      </c>
      <c r="O6476" s="54"/>
      <c r="P6476" s="62"/>
      <c r="Q6476" s="75"/>
      <c r="R6476" t="str">
        <f t="shared" si="192"/>
        <v>Jun/26</v>
      </c>
      <c r="S6476" s="75"/>
      <c r="T6476" s="75"/>
      <c r="U6476" s="75"/>
      <c r="V6476" s="75"/>
      <c r="W6476" s="75"/>
      <c r="X6476" s="75"/>
      <c r="Y6476" s="75"/>
      <c r="Z6476" s="75"/>
      <c r="AA6476" s="75"/>
      <c r="AB6476" s="75"/>
      <c r="AC6476" s="75"/>
      <c r="AD6476" s="75"/>
      <c r="AE6476" s="75"/>
      <c r="AF6476" s="75"/>
      <c r="AG6476" s="75"/>
    </row>
    <row r="6477" spans="1:33" ht="15.75" customHeight="1">
      <c r="A6477" s="75"/>
      <c r="B6477" s="54">
        <v>46174</v>
      </c>
      <c r="C6477" s="55" t="str">
        <f t="shared" si="189"/>
        <v>Junho</v>
      </c>
      <c r="D6477" s="55">
        <f t="shared" si="190"/>
        <v>2026</v>
      </c>
      <c r="E6477" s="56">
        <v>1</v>
      </c>
      <c r="F6477" s="51" t="s">
        <v>281</v>
      </c>
      <c r="G6477" s="11" t="s">
        <v>104</v>
      </c>
      <c r="H6477" s="51" t="s">
        <v>113</v>
      </c>
      <c r="I6477" s="46" t="s">
        <v>55</v>
      </c>
      <c r="J6477" s="66">
        <v>2700</v>
      </c>
      <c r="K6477" s="60">
        <f t="shared" si="191"/>
        <v>2700</v>
      </c>
      <c r="L6477" s="60">
        <v>0</v>
      </c>
      <c r="M6477" s="55"/>
      <c r="N6477" s="60">
        <f t="shared" si="187"/>
        <v>2700</v>
      </c>
      <c r="O6477" s="54"/>
      <c r="P6477" s="62"/>
      <c r="Q6477" s="75"/>
      <c r="R6477" t="str">
        <f t="shared" si="192"/>
        <v>Jun/26</v>
      </c>
      <c r="S6477" s="75"/>
      <c r="T6477" s="75"/>
      <c r="U6477" s="75"/>
      <c r="V6477" s="75"/>
      <c r="W6477" s="75"/>
      <c r="X6477" s="75"/>
      <c r="Y6477" s="75"/>
      <c r="Z6477" s="75"/>
      <c r="AA6477" s="75"/>
      <c r="AB6477" s="75"/>
      <c r="AC6477" s="75"/>
      <c r="AD6477" s="75"/>
      <c r="AE6477" s="75"/>
      <c r="AF6477" s="75"/>
      <c r="AG6477" s="75"/>
    </row>
    <row r="6478" spans="1:33" ht="15.75" customHeight="1">
      <c r="A6478" s="75"/>
      <c r="B6478" s="54">
        <v>46174</v>
      </c>
      <c r="C6478" s="55" t="str">
        <f t="shared" si="189"/>
        <v>Junho</v>
      </c>
      <c r="D6478" s="55">
        <f t="shared" si="190"/>
        <v>2026</v>
      </c>
      <c r="E6478" s="56">
        <v>1</v>
      </c>
      <c r="F6478" s="51" t="s">
        <v>282</v>
      </c>
      <c r="G6478" s="45" t="s">
        <v>104</v>
      </c>
      <c r="H6478" s="51" t="s">
        <v>113</v>
      </c>
      <c r="I6478" s="46" t="s">
        <v>55</v>
      </c>
      <c r="J6478" s="66">
        <v>3243</v>
      </c>
      <c r="K6478" s="60">
        <f t="shared" si="191"/>
        <v>3243</v>
      </c>
      <c r="L6478" s="60">
        <v>0</v>
      </c>
      <c r="M6478" s="55"/>
      <c r="N6478" s="60">
        <f t="shared" si="187"/>
        <v>3243</v>
      </c>
      <c r="O6478" s="54"/>
      <c r="P6478" s="62"/>
      <c r="Q6478" s="75"/>
      <c r="R6478" t="str">
        <f t="shared" si="192"/>
        <v>Jun/26</v>
      </c>
      <c r="S6478" s="75"/>
      <c r="T6478" s="75"/>
      <c r="U6478" s="75"/>
      <c r="V6478" s="75"/>
      <c r="W6478" s="75"/>
      <c r="X6478" s="75"/>
      <c r="Y6478" s="75"/>
      <c r="Z6478" s="75"/>
      <c r="AA6478" s="75"/>
      <c r="AB6478" s="75"/>
      <c r="AC6478" s="75"/>
      <c r="AD6478" s="75"/>
      <c r="AE6478" s="75"/>
      <c r="AF6478" s="75"/>
      <c r="AG6478" s="75"/>
    </row>
    <row r="6479" spans="1:33" ht="15.75" customHeight="1">
      <c r="A6479" s="75"/>
      <c r="B6479" s="54">
        <v>46174</v>
      </c>
      <c r="C6479" s="55" t="str">
        <f t="shared" si="189"/>
        <v>Junho</v>
      </c>
      <c r="D6479" s="55">
        <f t="shared" si="190"/>
        <v>2026</v>
      </c>
      <c r="E6479" s="56">
        <v>1</v>
      </c>
      <c r="F6479" s="51" t="s">
        <v>1107</v>
      </c>
      <c r="G6479" s="45" t="s">
        <v>104</v>
      </c>
      <c r="H6479" s="51" t="s">
        <v>116</v>
      </c>
      <c r="I6479" s="46" t="s">
        <v>55</v>
      </c>
      <c r="J6479" s="66">
        <v>2486</v>
      </c>
      <c r="K6479" s="60">
        <f t="shared" si="191"/>
        <v>2486</v>
      </c>
      <c r="L6479" s="60">
        <v>0</v>
      </c>
      <c r="M6479" s="55"/>
      <c r="N6479" s="60">
        <f t="shared" si="187"/>
        <v>2486</v>
      </c>
      <c r="O6479" s="54"/>
      <c r="P6479" s="62"/>
      <c r="Q6479" s="75"/>
      <c r="R6479" t="str">
        <f t="shared" si="192"/>
        <v>Jun/26</v>
      </c>
      <c r="S6479" s="75"/>
      <c r="T6479" s="75"/>
      <c r="U6479" s="75"/>
      <c r="V6479" s="75"/>
      <c r="W6479" s="75"/>
      <c r="X6479" s="75"/>
      <c r="Y6479" s="75"/>
      <c r="Z6479" s="75"/>
      <c r="AA6479" s="75"/>
      <c r="AB6479" s="75"/>
      <c r="AC6479" s="75"/>
      <c r="AD6479" s="75"/>
      <c r="AE6479" s="75"/>
      <c r="AF6479" s="75"/>
      <c r="AG6479" s="75"/>
    </row>
    <row r="6480" spans="1:33" ht="15.75" customHeight="1">
      <c r="A6480" s="75"/>
      <c r="B6480" s="54">
        <v>46174</v>
      </c>
      <c r="C6480" s="55" t="str">
        <f t="shared" si="189"/>
        <v>Junho</v>
      </c>
      <c r="D6480" s="55">
        <f t="shared" si="190"/>
        <v>2026</v>
      </c>
      <c r="E6480" s="56">
        <v>1</v>
      </c>
      <c r="F6480" s="45" t="s">
        <v>285</v>
      </c>
      <c r="G6480" s="45" t="s">
        <v>104</v>
      </c>
      <c r="H6480" s="51" t="s">
        <v>113</v>
      </c>
      <c r="I6480" s="46" t="s">
        <v>55</v>
      </c>
      <c r="J6480" s="66">
        <v>2531</v>
      </c>
      <c r="K6480" s="60">
        <f t="shared" si="191"/>
        <v>2531</v>
      </c>
      <c r="L6480" s="60">
        <v>0</v>
      </c>
      <c r="M6480" s="55"/>
      <c r="N6480" s="60">
        <f t="shared" si="187"/>
        <v>2531</v>
      </c>
      <c r="O6480" s="54"/>
      <c r="P6480" s="62"/>
      <c r="Q6480" s="75"/>
      <c r="R6480" t="str">
        <f t="shared" si="192"/>
        <v>Jun/26</v>
      </c>
      <c r="S6480" s="75"/>
      <c r="T6480" s="75"/>
      <c r="U6480" s="75"/>
      <c r="V6480" s="75"/>
      <c r="W6480" s="75"/>
      <c r="X6480" s="75"/>
      <c r="Y6480" s="75"/>
      <c r="Z6480" s="75"/>
      <c r="AA6480" s="75"/>
      <c r="AB6480" s="75"/>
      <c r="AC6480" s="75"/>
      <c r="AD6480" s="75"/>
      <c r="AE6480" s="75"/>
      <c r="AF6480" s="75"/>
      <c r="AG6480" s="75"/>
    </row>
    <row r="6481" spans="1:33" ht="15.75" customHeight="1">
      <c r="A6481" s="75"/>
      <c r="B6481" s="54">
        <v>46174</v>
      </c>
      <c r="C6481" s="55" t="str">
        <f t="shared" si="189"/>
        <v>Junho</v>
      </c>
      <c r="D6481" s="55">
        <f t="shared" si="190"/>
        <v>2026</v>
      </c>
      <c r="E6481" s="56">
        <v>1</v>
      </c>
      <c r="F6481" s="45" t="s">
        <v>1495</v>
      </c>
      <c r="G6481" s="45" t="s">
        <v>104</v>
      </c>
      <c r="H6481" s="51" t="s">
        <v>113</v>
      </c>
      <c r="I6481" s="46" t="s">
        <v>55</v>
      </c>
      <c r="J6481" s="66">
        <v>2485</v>
      </c>
      <c r="K6481" s="60">
        <f t="shared" si="191"/>
        <v>2485</v>
      </c>
      <c r="L6481" s="60">
        <v>0</v>
      </c>
      <c r="M6481" s="55"/>
      <c r="N6481" s="60">
        <f t="shared" si="187"/>
        <v>2485</v>
      </c>
      <c r="O6481" s="54"/>
      <c r="P6481" s="62"/>
      <c r="Q6481" s="75"/>
      <c r="R6481" t="str">
        <f t="shared" si="192"/>
        <v>Jun/26</v>
      </c>
      <c r="S6481" s="75"/>
      <c r="T6481" s="75"/>
      <c r="U6481" s="75"/>
      <c r="V6481" s="75"/>
      <c r="W6481" s="75"/>
      <c r="X6481" s="75"/>
      <c r="Y6481" s="75"/>
      <c r="Z6481" s="75"/>
      <c r="AA6481" s="75"/>
      <c r="AB6481" s="75"/>
      <c r="AC6481" s="75"/>
      <c r="AD6481" s="75"/>
      <c r="AE6481" s="75"/>
      <c r="AF6481" s="75"/>
      <c r="AG6481" s="75"/>
    </row>
    <row r="6482" spans="1:33" ht="15.75" customHeight="1">
      <c r="A6482" s="75"/>
      <c r="B6482" s="54">
        <v>46174</v>
      </c>
      <c r="C6482" s="55" t="str">
        <f t="shared" si="189"/>
        <v>Junho</v>
      </c>
      <c r="D6482" s="55">
        <f t="shared" si="190"/>
        <v>2026</v>
      </c>
      <c r="E6482" s="56">
        <v>1</v>
      </c>
      <c r="F6482" s="57" t="s">
        <v>290</v>
      </c>
      <c r="G6482" s="58" t="s">
        <v>57</v>
      </c>
      <c r="H6482" s="57" t="s">
        <v>58</v>
      </c>
      <c r="I6482" s="59" t="s">
        <v>55</v>
      </c>
      <c r="J6482" s="60">
        <v>2100</v>
      </c>
      <c r="K6482" s="60">
        <f t="shared" si="191"/>
        <v>2100</v>
      </c>
      <c r="L6482" s="60">
        <v>0</v>
      </c>
      <c r="M6482" s="55"/>
      <c r="N6482" s="60">
        <f t="shared" si="187"/>
        <v>2100</v>
      </c>
      <c r="O6482" s="54"/>
      <c r="P6482" s="62"/>
      <c r="Q6482" s="75"/>
      <c r="R6482" t="str">
        <f t="shared" si="192"/>
        <v>Jun/26</v>
      </c>
      <c r="S6482" s="75"/>
      <c r="T6482" s="75"/>
      <c r="U6482" s="75"/>
      <c r="V6482" s="75"/>
      <c r="W6482" s="75"/>
      <c r="X6482" s="75"/>
      <c r="Y6482" s="75"/>
      <c r="Z6482" s="75"/>
      <c r="AA6482" s="75"/>
      <c r="AB6482" s="75"/>
      <c r="AC6482" s="75"/>
      <c r="AD6482" s="75"/>
      <c r="AE6482" s="75"/>
      <c r="AF6482" s="75"/>
      <c r="AG6482" s="75"/>
    </row>
    <row r="6483" spans="1:33" ht="15.75" customHeight="1">
      <c r="A6483" s="75"/>
      <c r="B6483" s="54">
        <v>46174</v>
      </c>
      <c r="C6483" s="55" t="str">
        <f t="shared" si="189"/>
        <v>Junho</v>
      </c>
      <c r="D6483" s="55">
        <f t="shared" si="190"/>
        <v>2026</v>
      </c>
      <c r="E6483" s="56">
        <v>1</v>
      </c>
      <c r="F6483" s="51" t="s">
        <v>101</v>
      </c>
      <c r="G6483" s="45" t="s">
        <v>101</v>
      </c>
      <c r="H6483" s="51" t="s">
        <v>293</v>
      </c>
      <c r="I6483" s="46" t="s">
        <v>55</v>
      </c>
      <c r="J6483" s="66">
        <v>14000</v>
      </c>
      <c r="K6483" s="60">
        <f t="shared" si="191"/>
        <v>14000</v>
      </c>
      <c r="L6483" s="60">
        <v>0</v>
      </c>
      <c r="M6483" s="55"/>
      <c r="N6483" s="60">
        <f t="shared" si="187"/>
        <v>14000</v>
      </c>
      <c r="O6483" s="54"/>
      <c r="P6483" s="62"/>
      <c r="Q6483" s="75"/>
      <c r="R6483" t="str">
        <f t="shared" si="192"/>
        <v>Jun/26</v>
      </c>
      <c r="S6483" s="75"/>
      <c r="T6483" s="75"/>
      <c r="U6483" s="75"/>
      <c r="V6483" s="75"/>
      <c r="W6483" s="75"/>
      <c r="X6483" s="75"/>
      <c r="Y6483" s="75"/>
      <c r="Z6483" s="75"/>
      <c r="AA6483" s="75"/>
      <c r="AB6483" s="75"/>
      <c r="AC6483" s="75"/>
      <c r="AD6483" s="75"/>
      <c r="AE6483" s="75"/>
      <c r="AF6483" s="75"/>
      <c r="AG6483" s="75"/>
    </row>
    <row r="6484" spans="1:33" ht="15.75" customHeight="1">
      <c r="A6484" s="75"/>
      <c r="B6484" s="54">
        <v>46174</v>
      </c>
      <c r="C6484" s="55" t="str">
        <f t="shared" si="189"/>
        <v>Junho</v>
      </c>
      <c r="D6484" s="55">
        <f t="shared" si="190"/>
        <v>2026</v>
      </c>
      <c r="E6484" s="56">
        <v>1</v>
      </c>
      <c r="F6484" s="45" t="s">
        <v>48</v>
      </c>
      <c r="G6484" s="51" t="s">
        <v>49</v>
      </c>
      <c r="H6484" s="45" t="s">
        <v>50</v>
      </c>
      <c r="I6484" s="46" t="s">
        <v>55</v>
      </c>
      <c r="J6484" s="47">
        <v>21000</v>
      </c>
      <c r="K6484" s="60">
        <f t="shared" si="191"/>
        <v>21000</v>
      </c>
      <c r="L6484" s="60">
        <v>0</v>
      </c>
      <c r="M6484" s="55"/>
      <c r="N6484" s="60">
        <f t="shared" si="187"/>
        <v>21000</v>
      </c>
      <c r="O6484" s="54"/>
      <c r="P6484" s="62"/>
      <c r="Q6484" s="75"/>
      <c r="R6484" t="str">
        <f t="shared" si="192"/>
        <v>Jun/26</v>
      </c>
      <c r="S6484" s="75"/>
      <c r="T6484" s="75"/>
      <c r="U6484" s="75"/>
      <c r="V6484" s="75"/>
      <c r="W6484" s="75"/>
      <c r="X6484" s="75"/>
      <c r="Y6484" s="75"/>
      <c r="Z6484" s="75"/>
      <c r="AA6484" s="75"/>
      <c r="AB6484" s="75"/>
      <c r="AC6484" s="75"/>
      <c r="AD6484" s="75"/>
      <c r="AE6484" s="75"/>
      <c r="AF6484" s="75"/>
      <c r="AG6484" s="75"/>
    </row>
    <row r="6485" spans="1:33" ht="15.75" customHeight="1">
      <c r="A6485" s="75"/>
      <c r="B6485" s="54">
        <v>46174</v>
      </c>
      <c r="C6485" s="55" t="str">
        <f t="shared" si="189"/>
        <v>Junho</v>
      </c>
      <c r="D6485" s="55">
        <f t="shared" si="190"/>
        <v>2026</v>
      </c>
      <c r="E6485" s="56">
        <v>1</v>
      </c>
      <c r="F6485" s="51" t="s">
        <v>370</v>
      </c>
      <c r="G6485" s="45" t="s">
        <v>57</v>
      </c>
      <c r="H6485" s="51" t="s">
        <v>371</v>
      </c>
      <c r="I6485" s="46" t="s">
        <v>74</v>
      </c>
      <c r="J6485" s="66">
        <v>470</v>
      </c>
      <c r="K6485" s="60">
        <f t="shared" si="191"/>
        <v>470</v>
      </c>
      <c r="L6485" s="60">
        <v>0</v>
      </c>
      <c r="M6485" s="55"/>
      <c r="N6485" s="60">
        <f t="shared" si="187"/>
        <v>470</v>
      </c>
      <c r="O6485" s="54"/>
      <c r="P6485" s="62"/>
      <c r="Q6485" s="75"/>
      <c r="R6485" t="str">
        <f t="shared" si="192"/>
        <v>Jun/26</v>
      </c>
      <c r="S6485" s="75"/>
      <c r="T6485" s="75"/>
      <c r="U6485" s="75"/>
      <c r="V6485" s="75"/>
      <c r="W6485" s="75"/>
      <c r="X6485" s="75"/>
      <c r="Y6485" s="75"/>
      <c r="Z6485" s="75"/>
      <c r="AA6485" s="75"/>
      <c r="AB6485" s="75"/>
      <c r="AC6485" s="75"/>
      <c r="AD6485" s="75"/>
      <c r="AE6485" s="75"/>
      <c r="AF6485" s="75"/>
      <c r="AG6485" s="75"/>
    </row>
    <row r="6486" spans="1:33" ht="15.75" customHeight="1">
      <c r="A6486" s="75"/>
      <c r="B6486" s="54">
        <v>46174</v>
      </c>
      <c r="C6486" s="55" t="str">
        <f t="shared" si="189"/>
        <v>Junho</v>
      </c>
      <c r="D6486" s="55">
        <f t="shared" si="190"/>
        <v>2026</v>
      </c>
      <c r="E6486" s="56">
        <v>1</v>
      </c>
      <c r="F6486" s="51" t="s">
        <v>217</v>
      </c>
      <c r="G6486" s="45" t="s">
        <v>57</v>
      </c>
      <c r="H6486" s="51" t="s">
        <v>617</v>
      </c>
      <c r="I6486" s="46" t="s">
        <v>74</v>
      </c>
      <c r="J6486" s="66">
        <v>240</v>
      </c>
      <c r="K6486" s="60">
        <f t="shared" si="191"/>
        <v>240</v>
      </c>
      <c r="L6486" s="60">
        <v>0</v>
      </c>
      <c r="M6486" s="55"/>
      <c r="N6486" s="60">
        <f t="shared" si="187"/>
        <v>240</v>
      </c>
      <c r="O6486" s="54"/>
      <c r="P6486" s="62"/>
      <c r="Q6486" s="75"/>
      <c r="R6486" t="str">
        <f t="shared" si="192"/>
        <v>Jun/26</v>
      </c>
      <c r="S6486" s="75"/>
      <c r="T6486" s="75"/>
      <c r="U6486" s="75"/>
      <c r="V6486" s="75"/>
      <c r="W6486" s="75"/>
      <c r="X6486" s="75"/>
      <c r="Y6486" s="75"/>
      <c r="Z6486" s="75"/>
      <c r="AA6486" s="75"/>
      <c r="AB6486" s="75"/>
      <c r="AC6486" s="75"/>
      <c r="AD6486" s="75"/>
      <c r="AE6486" s="75"/>
      <c r="AF6486" s="75"/>
      <c r="AG6486" s="75"/>
    </row>
    <row r="6487" spans="1:33" ht="15.75" customHeight="1">
      <c r="A6487" s="75"/>
      <c r="B6487" s="54">
        <v>46174</v>
      </c>
      <c r="C6487" s="55" t="str">
        <f t="shared" si="189"/>
        <v>Junho</v>
      </c>
      <c r="D6487" s="55">
        <f t="shared" si="190"/>
        <v>2026</v>
      </c>
      <c r="E6487" s="56">
        <v>1</v>
      </c>
      <c r="F6487" s="45" t="s">
        <v>73</v>
      </c>
      <c r="G6487" s="45" t="s">
        <v>40</v>
      </c>
      <c r="H6487" s="45" t="s">
        <v>73</v>
      </c>
      <c r="I6487" s="46" t="s">
        <v>74</v>
      </c>
      <c r="J6487" s="47">
        <v>528</v>
      </c>
      <c r="K6487" s="60">
        <f t="shared" si="191"/>
        <v>528</v>
      </c>
      <c r="L6487" s="60">
        <v>0</v>
      </c>
      <c r="M6487" s="55"/>
      <c r="N6487" s="60">
        <f t="shared" si="187"/>
        <v>528</v>
      </c>
      <c r="O6487" s="54"/>
      <c r="P6487" s="62"/>
      <c r="Q6487" s="75"/>
      <c r="R6487" t="str">
        <f t="shared" si="192"/>
        <v>Jun/26</v>
      </c>
      <c r="S6487" s="75"/>
      <c r="T6487" s="75"/>
      <c r="U6487" s="75"/>
      <c r="V6487" s="75"/>
      <c r="W6487" s="75"/>
      <c r="X6487" s="75"/>
      <c r="Y6487" s="75"/>
      <c r="Z6487" s="75"/>
      <c r="AA6487" s="75"/>
      <c r="AB6487" s="75"/>
      <c r="AC6487" s="75"/>
      <c r="AD6487" s="75"/>
      <c r="AE6487" s="75"/>
      <c r="AF6487" s="75"/>
      <c r="AG6487" s="75"/>
    </row>
    <row r="6488" spans="1:33" ht="15.75" customHeight="1">
      <c r="A6488" s="75"/>
      <c r="B6488" s="54">
        <v>46174</v>
      </c>
      <c r="C6488" s="55" t="str">
        <f t="shared" si="189"/>
        <v>Junho</v>
      </c>
      <c r="D6488" s="55">
        <f t="shared" si="190"/>
        <v>2026</v>
      </c>
      <c r="E6488" s="56">
        <v>1</v>
      </c>
      <c r="F6488" s="45" t="s">
        <v>162</v>
      </c>
      <c r="G6488" s="45" t="s">
        <v>57</v>
      </c>
      <c r="H6488" s="45" t="s">
        <v>163</v>
      </c>
      <c r="I6488" s="46" t="s">
        <v>74</v>
      </c>
      <c r="J6488" s="47">
        <v>1250</v>
      </c>
      <c r="K6488" s="60">
        <f t="shared" si="191"/>
        <v>1250</v>
      </c>
      <c r="L6488" s="60">
        <v>0</v>
      </c>
      <c r="M6488" s="55"/>
      <c r="N6488" s="60">
        <f t="shared" si="187"/>
        <v>1250</v>
      </c>
      <c r="O6488" s="54"/>
      <c r="P6488" s="62"/>
      <c r="Q6488" s="75"/>
      <c r="R6488" t="str">
        <f t="shared" si="192"/>
        <v>Jun/26</v>
      </c>
      <c r="S6488" s="75"/>
      <c r="T6488" s="75"/>
      <c r="U6488" s="75"/>
      <c r="V6488" s="75"/>
      <c r="W6488" s="75"/>
      <c r="X6488" s="75"/>
      <c r="Y6488" s="75"/>
      <c r="Z6488" s="75"/>
      <c r="AA6488" s="75"/>
      <c r="AB6488" s="75"/>
      <c r="AC6488" s="75"/>
      <c r="AD6488" s="75"/>
      <c r="AE6488" s="75"/>
      <c r="AF6488" s="75"/>
      <c r="AG6488" s="75"/>
    </row>
    <row r="6489" spans="1:33" ht="15.75" customHeight="1">
      <c r="A6489" s="75"/>
      <c r="B6489" s="54">
        <v>46174</v>
      </c>
      <c r="C6489" s="55" t="str">
        <f t="shared" si="189"/>
        <v>Junho</v>
      </c>
      <c r="D6489" s="55">
        <f t="shared" si="190"/>
        <v>2026</v>
      </c>
      <c r="E6489" s="56">
        <v>1</v>
      </c>
      <c r="F6489" s="58" t="s">
        <v>1535</v>
      </c>
      <c r="G6489" s="57" t="s">
        <v>104</v>
      </c>
      <c r="H6489" s="57" t="s">
        <v>116</v>
      </c>
      <c r="I6489" s="59" t="s">
        <v>74</v>
      </c>
      <c r="J6489" s="60">
        <v>60</v>
      </c>
      <c r="K6489" s="60">
        <f t="shared" si="191"/>
        <v>60</v>
      </c>
      <c r="L6489" s="60">
        <v>0</v>
      </c>
      <c r="M6489" s="75"/>
      <c r="N6489" s="60">
        <f t="shared" si="187"/>
        <v>60</v>
      </c>
      <c r="O6489" s="74"/>
      <c r="P6489" s="133"/>
      <c r="Q6489" s="75"/>
      <c r="R6489" t="str">
        <f t="shared" si="192"/>
        <v>Jun/26</v>
      </c>
      <c r="S6489" s="75"/>
      <c r="T6489" s="75"/>
      <c r="U6489" s="75"/>
      <c r="V6489" s="75"/>
      <c r="W6489" s="75"/>
      <c r="X6489" s="75"/>
      <c r="Y6489" s="75"/>
      <c r="Z6489" s="75"/>
      <c r="AA6489" s="75"/>
      <c r="AB6489" s="75"/>
      <c r="AC6489" s="75"/>
      <c r="AD6489" s="75"/>
      <c r="AE6489" s="75"/>
      <c r="AF6489" s="75"/>
      <c r="AG6489" s="75"/>
    </row>
    <row r="6490" spans="1:33" ht="15.75" customHeight="1">
      <c r="A6490" s="75"/>
      <c r="B6490" s="54">
        <v>46174</v>
      </c>
      <c r="C6490" s="55" t="str">
        <f t="shared" si="189"/>
        <v>Junho</v>
      </c>
      <c r="D6490" s="55">
        <f t="shared" si="190"/>
        <v>2026</v>
      </c>
      <c r="E6490" s="56">
        <v>1</v>
      </c>
      <c r="F6490" s="51" t="s">
        <v>709</v>
      </c>
      <c r="G6490" s="45" t="s">
        <v>104</v>
      </c>
      <c r="H6490" s="45" t="s">
        <v>116</v>
      </c>
      <c r="I6490" s="46" t="s">
        <v>74</v>
      </c>
      <c r="J6490" s="47">
        <v>500</v>
      </c>
      <c r="K6490" s="60">
        <f t="shared" si="191"/>
        <v>500</v>
      </c>
      <c r="L6490" s="60">
        <v>0</v>
      </c>
      <c r="M6490" s="55"/>
      <c r="N6490" s="60">
        <f t="shared" si="187"/>
        <v>500</v>
      </c>
      <c r="O6490" s="54"/>
      <c r="P6490" s="62"/>
      <c r="Q6490" s="75"/>
      <c r="R6490" t="str">
        <f t="shared" si="192"/>
        <v>Jun/26</v>
      </c>
      <c r="S6490" s="75"/>
      <c r="T6490" s="75"/>
      <c r="U6490" s="75"/>
      <c r="V6490" s="75"/>
      <c r="W6490" s="75"/>
      <c r="X6490" s="75"/>
      <c r="Y6490" s="75"/>
      <c r="Z6490" s="75"/>
      <c r="AA6490" s="75"/>
      <c r="AB6490" s="75"/>
      <c r="AC6490" s="75"/>
      <c r="AD6490" s="75"/>
      <c r="AE6490" s="75"/>
      <c r="AF6490" s="75"/>
      <c r="AG6490" s="75"/>
    </row>
    <row r="6491" spans="1:33" ht="15.75" customHeight="1">
      <c r="A6491" s="75"/>
      <c r="B6491" s="54">
        <v>46174</v>
      </c>
      <c r="C6491" s="55" t="str">
        <f t="shared" si="189"/>
        <v>Junho</v>
      </c>
      <c r="D6491" s="55">
        <f t="shared" si="190"/>
        <v>2026</v>
      </c>
      <c r="E6491" s="56">
        <v>1</v>
      </c>
      <c r="F6491" s="57" t="s">
        <v>476</v>
      </c>
      <c r="G6491" s="57" t="s">
        <v>61</v>
      </c>
      <c r="H6491" s="57" t="s">
        <v>335</v>
      </c>
      <c r="I6491" s="59" t="s">
        <v>74</v>
      </c>
      <c r="J6491" s="60">
        <v>200</v>
      </c>
      <c r="K6491" s="60">
        <f t="shared" si="191"/>
        <v>200</v>
      </c>
      <c r="L6491" s="60">
        <v>0</v>
      </c>
      <c r="M6491" s="55"/>
      <c r="N6491" s="60">
        <f t="shared" si="187"/>
        <v>200</v>
      </c>
      <c r="O6491" s="54"/>
      <c r="P6491" s="62"/>
      <c r="Q6491" s="75"/>
      <c r="R6491" t="str">
        <f t="shared" si="192"/>
        <v>Jun/26</v>
      </c>
      <c r="S6491" s="75"/>
      <c r="T6491" s="75"/>
      <c r="U6491" s="75"/>
      <c r="V6491" s="75"/>
      <c r="W6491" s="75"/>
      <c r="X6491" s="75"/>
      <c r="Y6491" s="75"/>
      <c r="Z6491" s="75"/>
      <c r="AA6491" s="75"/>
      <c r="AB6491" s="75"/>
      <c r="AC6491" s="75"/>
      <c r="AD6491" s="75"/>
      <c r="AE6491" s="75"/>
      <c r="AF6491" s="75"/>
      <c r="AG6491" s="75"/>
    </row>
    <row r="6492" spans="1:33" ht="15.75" customHeight="1">
      <c r="A6492" s="75"/>
      <c r="B6492" s="54">
        <v>46174</v>
      </c>
      <c r="C6492" s="55" t="str">
        <f t="shared" si="189"/>
        <v>Junho</v>
      </c>
      <c r="D6492" s="55">
        <f t="shared" si="190"/>
        <v>2026</v>
      </c>
      <c r="E6492" s="56">
        <v>1</v>
      </c>
      <c r="F6492" s="45" t="s">
        <v>63</v>
      </c>
      <c r="G6492" s="45" t="s">
        <v>49</v>
      </c>
      <c r="H6492" s="45" t="s">
        <v>50</v>
      </c>
      <c r="I6492" s="46" t="s">
        <v>55</v>
      </c>
      <c r="J6492" s="47">
        <v>1400</v>
      </c>
      <c r="K6492" s="60">
        <f t="shared" si="191"/>
        <v>1400</v>
      </c>
      <c r="L6492" s="60">
        <v>0</v>
      </c>
      <c r="M6492" s="55"/>
      <c r="N6492" s="60">
        <f t="shared" si="187"/>
        <v>1400</v>
      </c>
      <c r="O6492" s="54"/>
      <c r="P6492" s="62"/>
      <c r="Q6492" s="75"/>
      <c r="R6492" t="str">
        <f t="shared" si="192"/>
        <v>Jun/26</v>
      </c>
      <c r="S6492" s="75"/>
      <c r="T6492" s="75"/>
      <c r="U6492" s="75"/>
      <c r="V6492" s="75"/>
      <c r="W6492" s="75"/>
      <c r="X6492" s="75"/>
      <c r="Y6492" s="75"/>
      <c r="Z6492" s="75"/>
      <c r="AA6492" s="75"/>
      <c r="AB6492" s="75"/>
      <c r="AC6492" s="75"/>
      <c r="AD6492" s="75"/>
      <c r="AE6492" s="75"/>
      <c r="AF6492" s="75"/>
      <c r="AG6492" s="75"/>
    </row>
    <row r="6493" spans="1:33" ht="15.75" customHeight="1">
      <c r="A6493" s="75"/>
      <c r="B6493" s="54">
        <v>46174</v>
      </c>
      <c r="C6493" s="55" t="str">
        <f t="shared" si="189"/>
        <v>Junho</v>
      </c>
      <c r="D6493" s="55">
        <f t="shared" si="190"/>
        <v>2026</v>
      </c>
      <c r="E6493" s="56">
        <v>1</v>
      </c>
      <c r="F6493" s="58" t="s">
        <v>59</v>
      </c>
      <c r="G6493" s="57" t="s">
        <v>49</v>
      </c>
      <c r="H6493" s="58" t="s">
        <v>59</v>
      </c>
      <c r="I6493" s="59" t="s">
        <v>55</v>
      </c>
      <c r="J6493" s="96">
        <v>1100</v>
      </c>
      <c r="K6493" s="60">
        <f t="shared" si="191"/>
        <v>1100</v>
      </c>
      <c r="L6493" s="60">
        <v>0</v>
      </c>
      <c r="M6493" s="55"/>
      <c r="N6493" s="60">
        <f t="shared" si="187"/>
        <v>1100</v>
      </c>
      <c r="O6493" s="54"/>
      <c r="P6493" s="62"/>
      <c r="Q6493" s="75"/>
      <c r="R6493" t="str">
        <f t="shared" si="192"/>
        <v>Jun/26</v>
      </c>
      <c r="S6493" s="75"/>
      <c r="T6493" s="75"/>
      <c r="U6493" s="75"/>
      <c r="V6493" s="75"/>
      <c r="W6493" s="75"/>
      <c r="X6493" s="75"/>
      <c r="Y6493" s="75"/>
      <c r="Z6493" s="75"/>
      <c r="AA6493" s="75"/>
      <c r="AB6493" s="75"/>
      <c r="AC6493" s="75"/>
      <c r="AD6493" s="75"/>
      <c r="AE6493" s="75"/>
      <c r="AF6493" s="75"/>
      <c r="AG6493" s="75"/>
    </row>
    <row r="6494" spans="1:33" ht="15.75" customHeight="1">
      <c r="A6494" s="75"/>
      <c r="B6494" s="54">
        <v>46174</v>
      </c>
      <c r="C6494" s="55" t="str">
        <f t="shared" si="189"/>
        <v>Junho</v>
      </c>
      <c r="D6494" s="55">
        <f t="shared" si="190"/>
        <v>2026</v>
      </c>
      <c r="E6494" s="56">
        <v>1</v>
      </c>
      <c r="F6494" s="45" t="s">
        <v>273</v>
      </c>
      <c r="G6494" s="45" t="s">
        <v>53</v>
      </c>
      <c r="H6494" s="45" t="s">
        <v>466</v>
      </c>
      <c r="I6494" s="46" t="s">
        <v>74</v>
      </c>
      <c r="J6494" s="47">
        <v>800</v>
      </c>
      <c r="K6494" s="60">
        <f t="shared" si="191"/>
        <v>800</v>
      </c>
      <c r="L6494" s="60">
        <v>0</v>
      </c>
      <c r="M6494" s="55"/>
      <c r="N6494" s="60">
        <f t="shared" si="187"/>
        <v>800</v>
      </c>
      <c r="O6494" s="54"/>
      <c r="P6494" s="62"/>
      <c r="Q6494" s="75"/>
      <c r="R6494" t="str">
        <f t="shared" si="192"/>
        <v>Jun/26</v>
      </c>
      <c r="S6494" s="75"/>
      <c r="T6494" s="75"/>
      <c r="U6494" s="75"/>
      <c r="V6494" s="75"/>
      <c r="W6494" s="75"/>
      <c r="X6494" s="75"/>
      <c r="Y6494" s="75"/>
      <c r="Z6494" s="75"/>
      <c r="AA6494" s="75"/>
      <c r="AB6494" s="75"/>
      <c r="AC6494" s="75"/>
      <c r="AD6494" s="75"/>
      <c r="AE6494" s="75"/>
      <c r="AF6494" s="75"/>
      <c r="AG6494" s="75"/>
    </row>
    <row r="6495" spans="1:33" ht="15.75" customHeight="1">
      <c r="A6495" s="75"/>
      <c r="B6495" s="54">
        <v>46174</v>
      </c>
      <c r="C6495" s="55" t="str">
        <f t="shared" si="189"/>
        <v>Junho</v>
      </c>
      <c r="D6495" s="55">
        <f t="shared" si="190"/>
        <v>2026</v>
      </c>
      <c r="E6495" s="56">
        <v>1</v>
      </c>
      <c r="F6495" s="57" t="s">
        <v>619</v>
      </c>
      <c r="G6495" s="57" t="s">
        <v>109</v>
      </c>
      <c r="H6495" s="58" t="s">
        <v>1108</v>
      </c>
      <c r="I6495" s="59" t="s">
        <v>55</v>
      </c>
      <c r="J6495" s="96">
        <v>2100</v>
      </c>
      <c r="K6495" s="60">
        <f t="shared" si="191"/>
        <v>2100</v>
      </c>
      <c r="L6495" s="60">
        <v>0</v>
      </c>
      <c r="M6495" s="55"/>
      <c r="N6495" s="60">
        <f t="shared" si="187"/>
        <v>2100</v>
      </c>
      <c r="O6495" s="54"/>
      <c r="P6495" s="62"/>
      <c r="Q6495" s="75"/>
      <c r="R6495" t="str">
        <f t="shared" si="192"/>
        <v>Jun/26</v>
      </c>
      <c r="S6495" s="75"/>
      <c r="T6495" s="75"/>
      <c r="U6495" s="75"/>
      <c r="V6495" s="75"/>
      <c r="W6495" s="75"/>
      <c r="X6495" s="75"/>
      <c r="Y6495" s="75"/>
      <c r="Z6495" s="75"/>
      <c r="AA6495" s="75"/>
      <c r="AB6495" s="75"/>
      <c r="AC6495" s="75"/>
      <c r="AD6495" s="75"/>
      <c r="AE6495" s="75"/>
      <c r="AF6495" s="75"/>
      <c r="AG6495" s="75"/>
    </row>
    <row r="6496" spans="1:33" ht="15.75" customHeight="1">
      <c r="A6496" s="75"/>
      <c r="B6496" s="54">
        <v>46174</v>
      </c>
      <c r="C6496" s="55" t="str">
        <f t="shared" si="189"/>
        <v>Junho</v>
      </c>
      <c r="D6496" s="55">
        <f t="shared" si="190"/>
        <v>2026</v>
      </c>
      <c r="E6496" s="56">
        <v>1</v>
      </c>
      <c r="F6496" s="57" t="s">
        <v>809</v>
      </c>
      <c r="G6496" s="57" t="s">
        <v>108</v>
      </c>
      <c r="H6496" s="57" t="s">
        <v>529</v>
      </c>
      <c r="I6496" s="59" t="s">
        <v>55</v>
      </c>
      <c r="J6496" s="60">
        <v>1000</v>
      </c>
      <c r="K6496" s="60">
        <f t="shared" si="191"/>
        <v>1000</v>
      </c>
      <c r="L6496" s="60">
        <v>0</v>
      </c>
      <c r="M6496" s="55"/>
      <c r="N6496" s="60">
        <f t="shared" si="187"/>
        <v>1000</v>
      </c>
      <c r="O6496" s="54"/>
      <c r="P6496" s="62"/>
      <c r="Q6496" s="75"/>
      <c r="R6496" t="str">
        <f t="shared" si="192"/>
        <v>Jun/26</v>
      </c>
      <c r="S6496" s="75"/>
      <c r="T6496" s="75"/>
      <c r="U6496" s="75"/>
      <c r="V6496" s="75"/>
      <c r="W6496" s="75"/>
      <c r="X6496" s="75"/>
      <c r="Y6496" s="75"/>
      <c r="Z6496" s="75"/>
      <c r="AA6496" s="75"/>
      <c r="AB6496" s="75"/>
      <c r="AC6496" s="75"/>
      <c r="AD6496" s="75"/>
      <c r="AE6496" s="75"/>
      <c r="AF6496" s="75"/>
      <c r="AG6496" s="75"/>
    </row>
    <row r="6497" spans="1:33" ht="15.75" customHeight="1">
      <c r="A6497" s="75"/>
      <c r="B6497" s="54">
        <v>46174</v>
      </c>
      <c r="C6497" s="55" t="str">
        <f t="shared" si="189"/>
        <v>Junho</v>
      </c>
      <c r="D6497" s="55">
        <f t="shared" si="190"/>
        <v>2026</v>
      </c>
      <c r="E6497" s="56">
        <v>1</v>
      </c>
      <c r="F6497" s="57" t="s">
        <v>126</v>
      </c>
      <c r="G6497" s="58" t="s">
        <v>104</v>
      </c>
      <c r="H6497" s="57" t="s">
        <v>423</v>
      </c>
      <c r="I6497" s="59" t="s">
        <v>55</v>
      </c>
      <c r="J6497" s="60">
        <v>5600</v>
      </c>
      <c r="K6497" s="60">
        <f t="shared" si="191"/>
        <v>5600</v>
      </c>
      <c r="L6497" s="60">
        <v>0</v>
      </c>
      <c r="M6497" s="55"/>
      <c r="N6497" s="60">
        <f t="shared" si="187"/>
        <v>5600</v>
      </c>
      <c r="O6497" s="54"/>
      <c r="P6497" s="62"/>
      <c r="Q6497" s="75"/>
      <c r="R6497" t="str">
        <f t="shared" si="192"/>
        <v>Jun/26</v>
      </c>
      <c r="S6497" s="75"/>
      <c r="T6497" s="75"/>
      <c r="U6497" s="75"/>
      <c r="V6497" s="75"/>
      <c r="W6497" s="75"/>
      <c r="X6497" s="75"/>
      <c r="Y6497" s="75"/>
      <c r="Z6497" s="75"/>
      <c r="AA6497" s="75"/>
      <c r="AB6497" s="75"/>
      <c r="AC6497" s="75"/>
      <c r="AD6497" s="75"/>
      <c r="AE6497" s="75"/>
      <c r="AF6497" s="75"/>
      <c r="AG6497" s="75"/>
    </row>
    <row r="6498" spans="1:33" ht="15.75" customHeight="1">
      <c r="A6498" s="75"/>
      <c r="B6498" s="54">
        <v>46174</v>
      </c>
      <c r="C6498" s="55" t="str">
        <f t="shared" si="189"/>
        <v>Junho</v>
      </c>
      <c r="D6498" s="55">
        <f t="shared" si="190"/>
        <v>2026</v>
      </c>
      <c r="E6498" s="56">
        <v>1</v>
      </c>
      <c r="F6498" s="57" t="s">
        <v>619</v>
      </c>
      <c r="G6498" s="57" t="s">
        <v>109</v>
      </c>
      <c r="H6498" s="57" t="s">
        <v>289</v>
      </c>
      <c r="I6498" s="59" t="s">
        <v>74</v>
      </c>
      <c r="J6498" s="60">
        <v>192.5</v>
      </c>
      <c r="K6498" s="60">
        <f t="shared" si="191"/>
        <v>192.5</v>
      </c>
      <c r="L6498" s="60">
        <v>0</v>
      </c>
      <c r="M6498" s="55"/>
      <c r="N6498" s="60">
        <f t="shared" si="187"/>
        <v>192.5</v>
      </c>
      <c r="O6498" s="54"/>
      <c r="P6498" s="62"/>
      <c r="Q6498" s="75"/>
      <c r="R6498" t="str">
        <f t="shared" si="192"/>
        <v>Jun/26</v>
      </c>
      <c r="S6498" s="75"/>
      <c r="T6498" s="75"/>
      <c r="U6498" s="75"/>
      <c r="V6498" s="75"/>
      <c r="W6498" s="75"/>
      <c r="X6498" s="75"/>
      <c r="Y6498" s="75"/>
      <c r="Z6498" s="75"/>
      <c r="AA6498" s="75"/>
      <c r="AB6498" s="75"/>
      <c r="AC6498" s="75"/>
      <c r="AD6498" s="75"/>
      <c r="AE6498" s="75"/>
      <c r="AF6498" s="75"/>
      <c r="AG6498" s="75"/>
    </row>
    <row r="6499" spans="1:33" ht="15.75" customHeight="1">
      <c r="A6499" s="75"/>
      <c r="B6499" s="54">
        <v>46174</v>
      </c>
      <c r="C6499" s="55" t="str">
        <f t="shared" si="189"/>
        <v>Junho</v>
      </c>
      <c r="D6499" s="55">
        <f t="shared" si="190"/>
        <v>2026</v>
      </c>
      <c r="E6499" s="56">
        <v>1</v>
      </c>
      <c r="F6499" s="58" t="s">
        <v>1019</v>
      </c>
      <c r="G6499" s="57" t="s">
        <v>57</v>
      </c>
      <c r="H6499" s="58" t="s">
        <v>1020</v>
      </c>
      <c r="I6499" s="59" t="s">
        <v>74</v>
      </c>
      <c r="J6499" s="96">
        <v>300</v>
      </c>
      <c r="K6499" s="60">
        <f t="shared" si="191"/>
        <v>300</v>
      </c>
      <c r="L6499" s="60">
        <v>0</v>
      </c>
      <c r="M6499" s="55"/>
      <c r="N6499" s="60">
        <f t="shared" si="187"/>
        <v>300</v>
      </c>
      <c r="O6499" s="54"/>
      <c r="P6499" s="62"/>
      <c r="Q6499" s="75"/>
      <c r="R6499" t="str">
        <f t="shared" si="192"/>
        <v>Jun/26</v>
      </c>
      <c r="S6499" s="75"/>
      <c r="T6499" s="75"/>
      <c r="U6499" s="75"/>
      <c r="V6499" s="75"/>
      <c r="W6499" s="75"/>
      <c r="X6499" s="75"/>
      <c r="Y6499" s="75"/>
      <c r="Z6499" s="75"/>
      <c r="AA6499" s="75"/>
      <c r="AB6499" s="75"/>
      <c r="AC6499" s="75"/>
      <c r="AD6499" s="75"/>
      <c r="AE6499" s="75"/>
      <c r="AF6499" s="75"/>
      <c r="AG6499" s="75"/>
    </row>
    <row r="6500" spans="1:33" ht="15.75" customHeight="1">
      <c r="A6500" s="75"/>
      <c r="B6500" s="54">
        <v>46174</v>
      </c>
      <c r="C6500" s="55" t="str">
        <f t="shared" si="189"/>
        <v>Junho</v>
      </c>
      <c r="D6500" s="55">
        <f t="shared" si="190"/>
        <v>2026</v>
      </c>
      <c r="E6500" s="56">
        <v>1</v>
      </c>
      <c r="F6500" s="58" t="s">
        <v>1044</v>
      </c>
      <c r="G6500" s="57" t="s">
        <v>104</v>
      </c>
      <c r="H6500" s="58" t="s">
        <v>1045</v>
      </c>
      <c r="I6500" s="59" t="s">
        <v>74</v>
      </c>
      <c r="J6500" s="96">
        <v>40</v>
      </c>
      <c r="K6500" s="60">
        <f t="shared" si="191"/>
        <v>40</v>
      </c>
      <c r="L6500" s="60">
        <v>0</v>
      </c>
      <c r="M6500" s="55"/>
      <c r="N6500" s="60">
        <f t="shared" si="187"/>
        <v>40</v>
      </c>
      <c r="O6500" s="54"/>
      <c r="P6500" s="62"/>
      <c r="Q6500" s="75"/>
      <c r="R6500" t="str">
        <f t="shared" si="192"/>
        <v>Jun/26</v>
      </c>
      <c r="S6500" s="75"/>
      <c r="T6500" s="75"/>
      <c r="U6500" s="75"/>
      <c r="V6500" s="75"/>
      <c r="W6500" s="75"/>
      <c r="X6500" s="75"/>
      <c r="Y6500" s="75"/>
      <c r="Z6500" s="75"/>
      <c r="AA6500" s="75"/>
      <c r="AB6500" s="75"/>
      <c r="AC6500" s="75"/>
      <c r="AD6500" s="75"/>
      <c r="AE6500" s="75"/>
      <c r="AF6500" s="75"/>
      <c r="AG6500" s="75"/>
    </row>
    <row r="6501" spans="1:33" ht="15.75" customHeight="1">
      <c r="A6501" s="75"/>
      <c r="B6501" s="54">
        <v>46174</v>
      </c>
      <c r="C6501" s="55" t="str">
        <f t="shared" si="189"/>
        <v>Junho</v>
      </c>
      <c r="D6501" s="55">
        <f t="shared" si="190"/>
        <v>2026</v>
      </c>
      <c r="E6501" s="56">
        <v>1</v>
      </c>
      <c r="F6501" s="58" t="s">
        <v>1148</v>
      </c>
      <c r="G6501" s="57" t="s">
        <v>57</v>
      </c>
      <c r="H6501" s="58" t="s">
        <v>295</v>
      </c>
      <c r="I6501" s="59" t="s">
        <v>55</v>
      </c>
      <c r="J6501" s="96">
        <v>3600</v>
      </c>
      <c r="K6501" s="60">
        <f t="shared" si="191"/>
        <v>3600</v>
      </c>
      <c r="L6501" s="60">
        <v>0</v>
      </c>
      <c r="M6501" s="55"/>
      <c r="N6501" s="60">
        <f t="shared" si="187"/>
        <v>3600</v>
      </c>
      <c r="O6501" s="54"/>
      <c r="P6501" s="62"/>
      <c r="Q6501" s="75"/>
      <c r="R6501" t="str">
        <f t="shared" si="192"/>
        <v>Jun/26</v>
      </c>
      <c r="S6501" s="75"/>
      <c r="T6501" s="75"/>
      <c r="U6501" s="75"/>
      <c r="V6501" s="75"/>
      <c r="W6501" s="75"/>
      <c r="X6501" s="75"/>
      <c r="Y6501" s="75"/>
      <c r="Z6501" s="75"/>
      <c r="AA6501" s="75"/>
      <c r="AB6501" s="75"/>
      <c r="AC6501" s="75"/>
      <c r="AD6501" s="75"/>
      <c r="AE6501" s="75"/>
      <c r="AF6501" s="75"/>
      <c r="AG6501" s="75"/>
    </row>
    <row r="6502" spans="1:33" ht="15.75" customHeight="1">
      <c r="A6502" s="75"/>
      <c r="B6502" s="54">
        <v>46174</v>
      </c>
      <c r="C6502" s="55" t="str">
        <f t="shared" si="189"/>
        <v>Junho</v>
      </c>
      <c r="D6502" s="55">
        <f t="shared" si="190"/>
        <v>2026</v>
      </c>
      <c r="E6502" s="56">
        <v>1</v>
      </c>
      <c r="F6502" s="58" t="s">
        <v>104</v>
      </c>
      <c r="G6502" s="57" t="s">
        <v>104</v>
      </c>
      <c r="H6502" s="58" t="s">
        <v>299</v>
      </c>
      <c r="I6502" s="59" t="s">
        <v>55</v>
      </c>
      <c r="J6502" s="96">
        <v>80</v>
      </c>
      <c r="K6502" s="60">
        <f t="shared" si="191"/>
        <v>80</v>
      </c>
      <c r="L6502" s="60">
        <v>0</v>
      </c>
      <c r="M6502" s="55"/>
      <c r="N6502" s="60">
        <f t="shared" si="187"/>
        <v>80</v>
      </c>
      <c r="O6502" s="54"/>
      <c r="P6502" s="62"/>
      <c r="Q6502" s="75"/>
      <c r="R6502" t="str">
        <f t="shared" si="192"/>
        <v>Jun/26</v>
      </c>
      <c r="S6502" s="75"/>
      <c r="T6502" s="75"/>
      <c r="U6502" s="75"/>
      <c r="V6502" s="75"/>
      <c r="W6502" s="75"/>
      <c r="X6502" s="75"/>
      <c r="Y6502" s="75"/>
      <c r="Z6502" s="75"/>
      <c r="AA6502" s="75"/>
      <c r="AB6502" s="75"/>
      <c r="AC6502" s="75"/>
      <c r="AD6502" s="75"/>
      <c r="AE6502" s="75"/>
      <c r="AF6502" s="75"/>
      <c r="AG6502" s="75"/>
    </row>
    <row r="6503" spans="1:33" ht="15.75" customHeight="1">
      <c r="A6503" s="75"/>
      <c r="B6503" s="54">
        <v>46174</v>
      </c>
      <c r="C6503" s="55" t="str">
        <f t="shared" si="189"/>
        <v>Junho</v>
      </c>
      <c r="D6503" s="55">
        <f t="shared" si="190"/>
        <v>2026</v>
      </c>
      <c r="E6503" s="56">
        <v>1</v>
      </c>
      <c r="F6503" s="58" t="s">
        <v>1199</v>
      </c>
      <c r="G6503" s="57" t="s">
        <v>104</v>
      </c>
      <c r="H6503" s="58" t="s">
        <v>1200</v>
      </c>
      <c r="I6503" s="59" t="s">
        <v>74</v>
      </c>
      <c r="J6503" s="96">
        <v>694</v>
      </c>
      <c r="K6503" s="60">
        <f t="shared" si="191"/>
        <v>694</v>
      </c>
      <c r="L6503" s="60">
        <v>0</v>
      </c>
      <c r="M6503" s="55"/>
      <c r="N6503" s="60">
        <f t="shared" si="187"/>
        <v>694</v>
      </c>
      <c r="O6503" s="54"/>
      <c r="P6503" s="62"/>
      <c r="Q6503" s="75"/>
      <c r="R6503" t="str">
        <f t="shared" si="192"/>
        <v>Jun/26</v>
      </c>
      <c r="S6503" s="75"/>
      <c r="T6503" s="75"/>
      <c r="U6503" s="75"/>
      <c r="V6503" s="75"/>
      <c r="W6503" s="75"/>
      <c r="X6503" s="75"/>
      <c r="Y6503" s="75"/>
      <c r="Z6503" s="75"/>
      <c r="AA6503" s="75"/>
      <c r="AB6503" s="75"/>
      <c r="AC6503" s="75"/>
      <c r="AD6503" s="75"/>
      <c r="AE6503" s="75"/>
      <c r="AF6503" s="75"/>
      <c r="AG6503" s="75"/>
    </row>
    <row r="6504" spans="1:33" ht="15.75" customHeight="1">
      <c r="A6504" s="75"/>
      <c r="B6504" s="54">
        <v>46174</v>
      </c>
      <c r="C6504" s="55" t="str">
        <f t="shared" si="189"/>
        <v>Junho</v>
      </c>
      <c r="D6504" s="55">
        <f t="shared" si="190"/>
        <v>2026</v>
      </c>
      <c r="E6504" s="56">
        <v>1</v>
      </c>
      <c r="F6504" s="58" t="s">
        <v>1234</v>
      </c>
      <c r="G6504" s="57" t="s">
        <v>108</v>
      </c>
      <c r="H6504" s="57" t="s">
        <v>1151</v>
      </c>
      <c r="I6504" s="59" t="s">
        <v>74</v>
      </c>
      <c r="J6504" s="60">
        <v>1000</v>
      </c>
      <c r="K6504" s="60">
        <f t="shared" si="191"/>
        <v>1000</v>
      </c>
      <c r="L6504" s="60">
        <v>0</v>
      </c>
      <c r="M6504" s="55"/>
      <c r="N6504" s="60">
        <f t="shared" si="187"/>
        <v>1000</v>
      </c>
      <c r="O6504" s="54"/>
      <c r="P6504" s="62"/>
      <c r="Q6504" s="75"/>
      <c r="R6504" t="str">
        <f t="shared" si="192"/>
        <v>Jun/26</v>
      </c>
      <c r="S6504" s="75"/>
      <c r="T6504" s="75"/>
      <c r="U6504" s="75"/>
      <c r="V6504" s="75"/>
      <c r="W6504" s="75"/>
      <c r="X6504" s="75"/>
      <c r="Y6504" s="75"/>
      <c r="Z6504" s="75"/>
      <c r="AA6504" s="75"/>
      <c r="AB6504" s="75"/>
      <c r="AC6504" s="75"/>
      <c r="AD6504" s="75"/>
      <c r="AE6504" s="75"/>
      <c r="AF6504" s="75"/>
      <c r="AG6504" s="75"/>
    </row>
    <row r="6505" spans="1:33" ht="15.75" customHeight="1">
      <c r="A6505" s="75"/>
      <c r="B6505" s="54">
        <v>46174</v>
      </c>
      <c r="C6505" s="55" t="str">
        <f t="shared" si="189"/>
        <v>Junho</v>
      </c>
      <c r="D6505" s="55">
        <f t="shared" si="190"/>
        <v>2026</v>
      </c>
      <c r="E6505" s="56">
        <v>1</v>
      </c>
      <c r="F6505" s="58" t="s">
        <v>1240</v>
      </c>
      <c r="G6505" s="57" t="s">
        <v>104</v>
      </c>
      <c r="H6505" s="58" t="s">
        <v>1240</v>
      </c>
      <c r="I6505" s="59" t="s">
        <v>74</v>
      </c>
      <c r="J6505" s="96">
        <v>85</v>
      </c>
      <c r="K6505" s="60">
        <f t="shared" si="191"/>
        <v>85</v>
      </c>
      <c r="L6505" s="60">
        <v>0</v>
      </c>
      <c r="M6505" s="55"/>
      <c r="N6505" s="60">
        <f t="shared" si="187"/>
        <v>85</v>
      </c>
      <c r="O6505" s="54"/>
      <c r="P6505" s="62"/>
      <c r="Q6505" s="75"/>
      <c r="R6505" t="str">
        <f t="shared" si="192"/>
        <v>Jun/26</v>
      </c>
      <c r="S6505" s="75"/>
      <c r="T6505" s="75"/>
      <c r="U6505" s="75"/>
      <c r="V6505" s="75"/>
      <c r="W6505" s="75"/>
      <c r="X6505" s="75"/>
      <c r="Y6505" s="75"/>
      <c r="Z6505" s="75"/>
      <c r="AA6505" s="75"/>
      <c r="AB6505" s="75"/>
      <c r="AC6505" s="75"/>
      <c r="AD6505" s="75"/>
      <c r="AE6505" s="75"/>
      <c r="AF6505" s="75"/>
      <c r="AG6505" s="75"/>
    </row>
    <row r="6506" spans="1:33" ht="15.75" customHeight="1">
      <c r="A6506" s="75"/>
      <c r="B6506" s="54">
        <v>46174</v>
      </c>
      <c r="C6506" s="55" t="str">
        <f t="shared" si="189"/>
        <v>Junho</v>
      </c>
      <c r="D6506" s="55">
        <f t="shared" si="190"/>
        <v>2026</v>
      </c>
      <c r="E6506" s="56">
        <v>1</v>
      </c>
      <c r="F6506" s="55" t="s">
        <v>1413</v>
      </c>
      <c r="G6506" s="55" t="s">
        <v>57</v>
      </c>
      <c r="H6506" s="55" t="s">
        <v>1414</v>
      </c>
      <c r="I6506" s="55" t="s">
        <v>55</v>
      </c>
      <c r="J6506" s="60">
        <v>120.48</v>
      </c>
      <c r="K6506" s="60">
        <f t="shared" si="191"/>
        <v>120.48</v>
      </c>
      <c r="L6506" s="60">
        <v>0</v>
      </c>
      <c r="M6506" s="55"/>
      <c r="N6506" s="60">
        <f t="shared" si="187"/>
        <v>120.48</v>
      </c>
      <c r="O6506" s="54"/>
      <c r="P6506" s="62"/>
      <c r="Q6506" s="75"/>
      <c r="R6506" t="str">
        <f t="shared" si="192"/>
        <v>Jun/26</v>
      </c>
      <c r="S6506" s="75"/>
      <c r="T6506" s="75"/>
      <c r="U6506" s="75"/>
      <c r="V6506" s="75"/>
      <c r="W6506" s="75"/>
      <c r="X6506" s="75"/>
      <c r="Y6506" s="75"/>
      <c r="Z6506" s="75"/>
      <c r="AA6506" s="75"/>
      <c r="AB6506" s="75"/>
      <c r="AC6506" s="75"/>
      <c r="AD6506" s="75"/>
      <c r="AE6506" s="75"/>
      <c r="AF6506" s="75"/>
      <c r="AG6506" s="75"/>
    </row>
    <row r="6507" spans="1:33" ht="15.75" customHeight="1">
      <c r="A6507" s="75"/>
      <c r="B6507" s="54">
        <v>46174</v>
      </c>
      <c r="C6507" s="55" t="str">
        <f t="shared" si="189"/>
        <v>Junho</v>
      </c>
      <c r="D6507" s="55">
        <f t="shared" si="190"/>
        <v>2026</v>
      </c>
      <c r="E6507" s="55">
        <v>10</v>
      </c>
      <c r="F6507" s="55" t="s">
        <v>201</v>
      </c>
      <c r="G6507" s="55" t="s">
        <v>96</v>
      </c>
      <c r="H6507" s="55" t="s">
        <v>570</v>
      </c>
      <c r="I6507" s="55" t="s">
        <v>42</v>
      </c>
      <c r="J6507" s="60">
        <v>18.059999999999999</v>
      </c>
      <c r="K6507" s="60">
        <f t="shared" si="191"/>
        <v>180.6</v>
      </c>
      <c r="L6507" s="60">
        <v>0</v>
      </c>
      <c r="M6507" s="55"/>
      <c r="N6507" s="60">
        <f t="shared" si="187"/>
        <v>180.6</v>
      </c>
      <c r="O6507" s="54">
        <v>46180</v>
      </c>
      <c r="P6507" s="62">
        <v>766472</v>
      </c>
      <c r="Q6507" s="75"/>
      <c r="R6507" t="str">
        <f t="shared" si="192"/>
        <v>Jun/26</v>
      </c>
      <c r="S6507" s="75"/>
      <c r="T6507" s="75"/>
      <c r="U6507" s="75"/>
      <c r="V6507" s="75"/>
      <c r="W6507" s="75"/>
      <c r="X6507" s="75"/>
      <c r="Y6507" s="75"/>
      <c r="Z6507" s="75"/>
      <c r="AA6507" s="75"/>
      <c r="AB6507" s="75"/>
      <c r="AC6507" s="75"/>
      <c r="AD6507" s="75"/>
      <c r="AE6507" s="75"/>
      <c r="AF6507" s="75"/>
      <c r="AG6507" s="75"/>
    </row>
    <row r="6508" spans="1:33" ht="15.75" customHeight="1">
      <c r="A6508" s="75"/>
      <c r="B6508" s="54">
        <v>46174</v>
      </c>
      <c r="C6508" s="55" t="str">
        <f t="shared" si="189"/>
        <v>Junho</v>
      </c>
      <c r="D6508" s="55">
        <f t="shared" si="190"/>
        <v>2026</v>
      </c>
      <c r="E6508" s="55">
        <v>24</v>
      </c>
      <c r="F6508" s="55" t="s">
        <v>615</v>
      </c>
      <c r="G6508" s="55" t="s">
        <v>96</v>
      </c>
      <c r="H6508" s="55" t="s">
        <v>570</v>
      </c>
      <c r="I6508" s="55" t="s">
        <v>42</v>
      </c>
      <c r="J6508" s="60">
        <v>20.46</v>
      </c>
      <c r="K6508" s="60">
        <f t="shared" si="191"/>
        <v>491.04</v>
      </c>
      <c r="L6508" s="60">
        <v>0</v>
      </c>
      <c r="M6508" s="55"/>
      <c r="N6508" s="60">
        <f t="shared" si="187"/>
        <v>491.04</v>
      </c>
      <c r="O6508" s="54">
        <v>46180</v>
      </c>
      <c r="P6508" s="62">
        <v>766472</v>
      </c>
      <c r="Q6508" s="75"/>
      <c r="R6508" t="str">
        <f t="shared" si="192"/>
        <v>Jun/26</v>
      </c>
      <c r="S6508" s="75"/>
      <c r="T6508" s="75"/>
      <c r="U6508" s="75"/>
      <c r="V6508" s="75"/>
      <c r="W6508" s="75"/>
      <c r="X6508" s="75"/>
      <c r="Y6508" s="75"/>
      <c r="Z6508" s="75"/>
      <c r="AA6508" s="75"/>
      <c r="AB6508" s="75"/>
      <c r="AC6508" s="75"/>
      <c r="AD6508" s="75"/>
      <c r="AE6508" s="75"/>
      <c r="AF6508" s="75"/>
      <c r="AG6508" s="75"/>
    </row>
    <row r="6509" spans="1:33" ht="15.75" customHeight="1">
      <c r="A6509" s="75"/>
      <c r="B6509" s="54">
        <v>46174</v>
      </c>
      <c r="C6509" s="55" t="str">
        <f t="shared" si="189"/>
        <v>Junho</v>
      </c>
      <c r="D6509" s="55">
        <f t="shared" si="190"/>
        <v>2026</v>
      </c>
      <c r="E6509" s="55">
        <v>15</v>
      </c>
      <c r="F6509" s="55" t="s">
        <v>904</v>
      </c>
      <c r="G6509" s="55" t="s">
        <v>96</v>
      </c>
      <c r="H6509" s="55" t="s">
        <v>570</v>
      </c>
      <c r="I6509" s="55" t="s">
        <v>42</v>
      </c>
      <c r="J6509" s="60">
        <v>38.28</v>
      </c>
      <c r="K6509" s="60">
        <f t="shared" si="191"/>
        <v>574.20000000000005</v>
      </c>
      <c r="L6509" s="60">
        <v>0</v>
      </c>
      <c r="M6509" s="55"/>
      <c r="N6509" s="60">
        <f t="shared" si="187"/>
        <v>574.20000000000005</v>
      </c>
      <c r="O6509" s="54">
        <v>46180</v>
      </c>
      <c r="P6509" s="62">
        <v>766472</v>
      </c>
      <c r="Q6509" s="75"/>
      <c r="R6509" t="str">
        <f t="shared" si="192"/>
        <v>Jun/26</v>
      </c>
      <c r="S6509" s="75"/>
      <c r="T6509" s="75"/>
      <c r="U6509" s="75"/>
      <c r="V6509" s="75"/>
      <c r="W6509" s="75"/>
      <c r="X6509" s="75"/>
      <c r="Y6509" s="75"/>
      <c r="Z6509" s="75"/>
      <c r="AA6509" s="75"/>
      <c r="AB6509" s="75"/>
      <c r="AC6509" s="75"/>
      <c r="AD6509" s="75"/>
      <c r="AE6509" s="75"/>
      <c r="AF6509" s="75"/>
      <c r="AG6509" s="75"/>
    </row>
    <row r="6510" spans="1:33" ht="15.75" customHeight="1">
      <c r="A6510" s="75"/>
      <c r="B6510" s="54">
        <v>46174</v>
      </c>
      <c r="C6510" s="55" t="str">
        <f t="shared" si="189"/>
        <v>Junho</v>
      </c>
      <c r="D6510" s="55">
        <f t="shared" si="190"/>
        <v>2026</v>
      </c>
      <c r="E6510" s="55">
        <v>2</v>
      </c>
      <c r="F6510" s="55" t="s">
        <v>200</v>
      </c>
      <c r="G6510" s="55" t="s">
        <v>96</v>
      </c>
      <c r="H6510" s="55" t="s">
        <v>570</v>
      </c>
      <c r="I6510" s="55" t="s">
        <v>42</v>
      </c>
      <c r="J6510" s="60">
        <v>18.54</v>
      </c>
      <c r="K6510" s="60">
        <f t="shared" si="191"/>
        <v>37.08</v>
      </c>
      <c r="L6510" s="60">
        <v>0</v>
      </c>
      <c r="M6510" s="55"/>
      <c r="N6510" s="60">
        <f t="shared" si="187"/>
        <v>37.08</v>
      </c>
      <c r="O6510" s="54">
        <v>46180</v>
      </c>
      <c r="P6510" s="62">
        <v>766472</v>
      </c>
      <c r="Q6510" s="75"/>
      <c r="R6510" t="str">
        <f t="shared" si="192"/>
        <v>Jun/26</v>
      </c>
      <c r="S6510" s="75"/>
      <c r="T6510" s="75"/>
      <c r="U6510" s="75"/>
      <c r="V6510" s="75"/>
      <c r="W6510" s="75"/>
      <c r="X6510" s="75"/>
      <c r="Y6510" s="75"/>
      <c r="Z6510" s="75"/>
      <c r="AA6510" s="75"/>
      <c r="AB6510" s="75"/>
      <c r="AC6510" s="75"/>
      <c r="AD6510" s="75"/>
      <c r="AE6510" s="75"/>
      <c r="AF6510" s="75"/>
      <c r="AG6510" s="75"/>
    </row>
    <row r="6511" spans="1:33" ht="15.75" customHeight="1">
      <c r="A6511" s="75"/>
      <c r="B6511" s="54">
        <v>46174</v>
      </c>
      <c r="C6511" s="55" t="str">
        <f t="shared" si="189"/>
        <v>Junho</v>
      </c>
      <c r="D6511" s="55">
        <f t="shared" si="190"/>
        <v>2026</v>
      </c>
      <c r="E6511" s="55">
        <v>6</v>
      </c>
      <c r="F6511" s="55" t="s">
        <v>358</v>
      </c>
      <c r="G6511" s="55" t="s">
        <v>96</v>
      </c>
      <c r="H6511" s="55" t="s">
        <v>570</v>
      </c>
      <c r="I6511" s="55" t="s">
        <v>42</v>
      </c>
      <c r="J6511" s="60">
        <v>18.54</v>
      </c>
      <c r="K6511" s="60">
        <f t="shared" si="191"/>
        <v>111.24</v>
      </c>
      <c r="L6511" s="60">
        <v>0</v>
      </c>
      <c r="M6511" s="55"/>
      <c r="N6511" s="60">
        <f t="shared" si="187"/>
        <v>111.24</v>
      </c>
      <c r="O6511" s="54">
        <v>46180</v>
      </c>
      <c r="P6511" s="62">
        <v>766472</v>
      </c>
      <c r="Q6511" s="75"/>
      <c r="R6511" t="str">
        <f t="shared" si="192"/>
        <v>Jun/26</v>
      </c>
      <c r="S6511" s="75"/>
      <c r="T6511" s="75"/>
      <c r="U6511" s="75"/>
      <c r="V6511" s="75"/>
      <c r="W6511" s="75"/>
      <c r="X6511" s="75"/>
      <c r="Y6511" s="75"/>
      <c r="Z6511" s="75"/>
      <c r="AA6511" s="75"/>
      <c r="AB6511" s="75"/>
      <c r="AC6511" s="75"/>
      <c r="AD6511" s="75"/>
      <c r="AE6511" s="75"/>
      <c r="AF6511" s="75"/>
      <c r="AG6511" s="75"/>
    </row>
    <row r="6512" spans="1:33" ht="15.75" customHeight="1">
      <c r="A6512" s="75"/>
      <c r="B6512" s="54">
        <v>46174</v>
      </c>
      <c r="C6512" s="55" t="str">
        <f t="shared" si="189"/>
        <v>Junho</v>
      </c>
      <c r="D6512" s="55">
        <f t="shared" si="190"/>
        <v>2026</v>
      </c>
      <c r="E6512" s="55">
        <v>1</v>
      </c>
      <c r="F6512" s="55" t="s">
        <v>891</v>
      </c>
      <c r="G6512" s="55" t="s">
        <v>96</v>
      </c>
      <c r="H6512" s="55" t="s">
        <v>570</v>
      </c>
      <c r="I6512" s="55" t="s">
        <v>42</v>
      </c>
      <c r="J6512" s="60">
        <v>25</v>
      </c>
      <c r="K6512" s="60">
        <f t="shared" si="191"/>
        <v>25</v>
      </c>
      <c r="L6512" s="60">
        <v>0</v>
      </c>
      <c r="M6512" s="55"/>
      <c r="N6512" s="60">
        <f t="shared" si="187"/>
        <v>25</v>
      </c>
      <c r="O6512" s="54">
        <v>46180</v>
      </c>
      <c r="P6512" s="62">
        <v>766472</v>
      </c>
      <c r="Q6512" s="75"/>
      <c r="R6512" t="str">
        <f t="shared" si="192"/>
        <v>Jun/26</v>
      </c>
      <c r="S6512" s="75"/>
      <c r="T6512" s="75"/>
      <c r="U6512" s="75"/>
      <c r="V6512" s="75"/>
      <c r="W6512" s="75"/>
      <c r="X6512" s="75"/>
      <c r="Y6512" s="75"/>
      <c r="Z6512" s="75"/>
      <c r="AA6512" s="75"/>
      <c r="AB6512" s="75"/>
      <c r="AC6512" s="75"/>
      <c r="AD6512" s="75"/>
      <c r="AE6512" s="75"/>
      <c r="AF6512" s="75"/>
      <c r="AG6512" s="75"/>
    </row>
    <row r="6513" spans="1:33" ht="15.75" customHeight="1">
      <c r="A6513" s="75"/>
      <c r="B6513" s="54">
        <v>46174</v>
      </c>
      <c r="C6513" s="55" t="str">
        <f t="shared" si="189"/>
        <v>Junho</v>
      </c>
      <c r="D6513" s="55">
        <f t="shared" si="190"/>
        <v>2026</v>
      </c>
      <c r="E6513" s="55">
        <v>4</v>
      </c>
      <c r="F6513" s="55" t="s">
        <v>357</v>
      </c>
      <c r="G6513" s="55" t="s">
        <v>96</v>
      </c>
      <c r="H6513" s="55" t="s">
        <v>570</v>
      </c>
      <c r="I6513" s="55" t="s">
        <v>42</v>
      </c>
      <c r="J6513" s="60">
        <v>20.58</v>
      </c>
      <c r="K6513" s="60">
        <f t="shared" si="191"/>
        <v>82.32</v>
      </c>
      <c r="L6513" s="60">
        <v>0</v>
      </c>
      <c r="M6513" s="55"/>
      <c r="N6513" s="60">
        <f t="shared" si="187"/>
        <v>82.32</v>
      </c>
      <c r="O6513" s="54">
        <v>46180</v>
      </c>
      <c r="P6513" s="62">
        <v>766472</v>
      </c>
      <c r="Q6513" s="75"/>
      <c r="R6513" t="str">
        <f t="shared" si="192"/>
        <v>Jun/26</v>
      </c>
      <c r="S6513" s="75"/>
      <c r="T6513" s="75"/>
      <c r="U6513" s="75"/>
      <c r="V6513" s="75"/>
      <c r="W6513" s="75"/>
      <c r="X6513" s="75"/>
      <c r="Y6513" s="75"/>
      <c r="Z6513" s="75"/>
      <c r="AA6513" s="75"/>
      <c r="AB6513" s="75"/>
      <c r="AC6513" s="75"/>
      <c r="AD6513" s="75"/>
      <c r="AE6513" s="75"/>
      <c r="AF6513" s="75"/>
      <c r="AG6513" s="75"/>
    </row>
    <row r="6514" spans="1:33" ht="15.75" customHeight="1">
      <c r="A6514" s="75"/>
      <c r="B6514" s="54">
        <v>46174</v>
      </c>
      <c r="C6514" s="55" t="str">
        <f t="shared" si="189"/>
        <v>Junho</v>
      </c>
      <c r="D6514" s="55">
        <f t="shared" si="190"/>
        <v>2026</v>
      </c>
      <c r="E6514" s="55">
        <v>6</v>
      </c>
      <c r="F6514" s="55" t="s">
        <v>893</v>
      </c>
      <c r="G6514" s="55" t="s">
        <v>96</v>
      </c>
      <c r="H6514" s="55" t="s">
        <v>570</v>
      </c>
      <c r="I6514" s="55" t="s">
        <v>42</v>
      </c>
      <c r="J6514" s="60">
        <v>22.08</v>
      </c>
      <c r="K6514" s="60">
        <f t="shared" si="191"/>
        <v>132.47999999999999</v>
      </c>
      <c r="L6514" s="60">
        <v>0</v>
      </c>
      <c r="M6514" s="55"/>
      <c r="N6514" s="60">
        <f t="shared" si="187"/>
        <v>132.47999999999999</v>
      </c>
      <c r="O6514" s="54">
        <v>46180</v>
      </c>
      <c r="P6514" s="62">
        <v>766472</v>
      </c>
      <c r="Q6514" s="75"/>
      <c r="R6514" t="str">
        <f t="shared" si="192"/>
        <v>Jun/26</v>
      </c>
      <c r="S6514" s="75"/>
      <c r="T6514" s="75"/>
      <c r="U6514" s="75"/>
      <c r="V6514" s="75"/>
      <c r="W6514" s="75"/>
      <c r="X6514" s="75"/>
      <c r="Y6514" s="75"/>
      <c r="Z6514" s="75"/>
      <c r="AA6514" s="75"/>
      <c r="AB6514" s="75"/>
      <c r="AC6514" s="75"/>
      <c r="AD6514" s="75"/>
      <c r="AE6514" s="75"/>
      <c r="AF6514" s="75"/>
      <c r="AG6514" s="75"/>
    </row>
    <row r="6515" spans="1:33" ht="15.75" customHeight="1">
      <c r="A6515" s="75"/>
      <c r="B6515" s="54">
        <v>46174</v>
      </c>
      <c r="C6515" s="55" t="str">
        <f t="shared" si="189"/>
        <v>Junho</v>
      </c>
      <c r="D6515" s="55">
        <f t="shared" si="190"/>
        <v>2026</v>
      </c>
      <c r="E6515" s="55">
        <v>5</v>
      </c>
      <c r="F6515" s="55" t="s">
        <v>760</v>
      </c>
      <c r="G6515" s="55" t="s">
        <v>46</v>
      </c>
      <c r="H6515" s="55" t="s">
        <v>223</v>
      </c>
      <c r="I6515" s="55" t="s">
        <v>42</v>
      </c>
      <c r="J6515" s="60">
        <v>19</v>
      </c>
      <c r="K6515" s="60">
        <f t="shared" si="191"/>
        <v>95</v>
      </c>
      <c r="L6515" s="60">
        <v>0</v>
      </c>
      <c r="M6515" s="55"/>
      <c r="N6515" s="60">
        <f t="shared" si="187"/>
        <v>95</v>
      </c>
      <c r="O6515" s="54">
        <v>46177</v>
      </c>
      <c r="P6515" s="62">
        <v>1588369</v>
      </c>
      <c r="Q6515" s="75"/>
      <c r="R6515" t="str">
        <f t="shared" si="192"/>
        <v>Jun/26</v>
      </c>
      <c r="S6515" s="75"/>
      <c r="T6515" s="75"/>
      <c r="U6515" s="75"/>
      <c r="V6515" s="75"/>
      <c r="W6515" s="75"/>
      <c r="X6515" s="75"/>
      <c r="Y6515" s="75"/>
      <c r="Z6515" s="75"/>
      <c r="AA6515" s="75"/>
      <c r="AB6515" s="75"/>
      <c r="AC6515" s="75"/>
      <c r="AD6515" s="75"/>
      <c r="AE6515" s="75"/>
      <c r="AF6515" s="75"/>
      <c r="AG6515" s="75"/>
    </row>
    <row r="6516" spans="1:33" ht="15.75" customHeight="1">
      <c r="A6516" s="75"/>
      <c r="B6516" s="54">
        <v>46174</v>
      </c>
      <c r="C6516" s="55" t="str">
        <f t="shared" si="189"/>
        <v>Junho</v>
      </c>
      <c r="D6516" s="55">
        <f t="shared" si="190"/>
        <v>2026</v>
      </c>
      <c r="E6516" s="55">
        <v>3</v>
      </c>
      <c r="F6516" s="55" t="s">
        <v>172</v>
      </c>
      <c r="G6516" s="55" t="s">
        <v>46</v>
      </c>
      <c r="H6516" s="55" t="s">
        <v>223</v>
      </c>
      <c r="I6516" s="55" t="s">
        <v>42</v>
      </c>
      <c r="J6516" s="60">
        <v>19</v>
      </c>
      <c r="K6516" s="60">
        <f t="shared" si="191"/>
        <v>57</v>
      </c>
      <c r="L6516" s="60">
        <v>0</v>
      </c>
      <c r="M6516" s="55"/>
      <c r="N6516" s="60">
        <f t="shared" si="187"/>
        <v>57</v>
      </c>
      <c r="O6516" s="54">
        <v>46177</v>
      </c>
      <c r="P6516" s="62">
        <v>1588369</v>
      </c>
      <c r="Q6516" s="75"/>
      <c r="R6516" t="str">
        <f t="shared" si="192"/>
        <v>Jun/26</v>
      </c>
      <c r="S6516" s="75"/>
      <c r="T6516" s="75"/>
      <c r="U6516" s="75"/>
      <c r="V6516" s="75"/>
      <c r="W6516" s="75"/>
      <c r="X6516" s="75"/>
      <c r="Y6516" s="75"/>
      <c r="Z6516" s="75"/>
      <c r="AA6516" s="75"/>
      <c r="AB6516" s="75"/>
      <c r="AC6516" s="75"/>
      <c r="AD6516" s="75"/>
      <c r="AE6516" s="75"/>
      <c r="AF6516" s="75"/>
      <c r="AG6516" s="75"/>
    </row>
    <row r="6517" spans="1:33" ht="15.75" customHeight="1">
      <c r="A6517" s="75"/>
      <c r="B6517" s="54">
        <v>46174</v>
      </c>
      <c r="C6517" s="55" t="str">
        <f t="shared" si="189"/>
        <v>Junho</v>
      </c>
      <c r="D6517" s="55">
        <f t="shared" si="190"/>
        <v>2026</v>
      </c>
      <c r="E6517" s="55">
        <v>1</v>
      </c>
      <c r="F6517" s="55" t="s">
        <v>254</v>
      </c>
      <c r="G6517" s="55" t="s">
        <v>46</v>
      </c>
      <c r="H6517" s="55" t="s">
        <v>223</v>
      </c>
      <c r="I6517" s="55" t="s">
        <v>42</v>
      </c>
      <c r="J6517" s="60">
        <v>46</v>
      </c>
      <c r="K6517" s="60">
        <f t="shared" si="191"/>
        <v>46</v>
      </c>
      <c r="L6517" s="60">
        <v>0</v>
      </c>
      <c r="M6517" s="55"/>
      <c r="N6517" s="60">
        <f t="shared" si="187"/>
        <v>46</v>
      </c>
      <c r="O6517" s="54">
        <v>46177</v>
      </c>
      <c r="P6517" s="62">
        <v>1588369</v>
      </c>
      <c r="Q6517" s="75"/>
      <c r="R6517" t="str">
        <f t="shared" si="192"/>
        <v>Jun/26</v>
      </c>
      <c r="S6517" s="75"/>
      <c r="T6517" s="75"/>
      <c r="U6517" s="75"/>
      <c r="V6517" s="75"/>
      <c r="W6517" s="75"/>
      <c r="X6517" s="75"/>
      <c r="Y6517" s="75"/>
      <c r="Z6517" s="75"/>
      <c r="AA6517" s="75"/>
      <c r="AB6517" s="75"/>
      <c r="AC6517" s="75"/>
      <c r="AD6517" s="75"/>
      <c r="AE6517" s="75"/>
      <c r="AF6517" s="75"/>
      <c r="AG6517" s="75"/>
    </row>
    <row r="6518" spans="1:33" ht="15.75" customHeight="1">
      <c r="A6518" s="75"/>
      <c r="B6518" s="54">
        <v>46174</v>
      </c>
      <c r="C6518" s="55" t="str">
        <f t="shared" si="189"/>
        <v>Junho</v>
      </c>
      <c r="D6518" s="55">
        <f t="shared" si="190"/>
        <v>2026</v>
      </c>
      <c r="E6518" s="55">
        <v>2</v>
      </c>
      <c r="F6518" s="55" t="s">
        <v>1536</v>
      </c>
      <c r="G6518" s="55" t="s">
        <v>46</v>
      </c>
      <c r="H6518" s="55" t="s">
        <v>223</v>
      </c>
      <c r="I6518" s="55" t="s">
        <v>42</v>
      </c>
      <c r="J6518" s="60">
        <v>19</v>
      </c>
      <c r="K6518" s="60">
        <f t="shared" si="191"/>
        <v>38</v>
      </c>
      <c r="L6518" s="60">
        <v>0</v>
      </c>
      <c r="M6518" s="55"/>
      <c r="N6518" s="60">
        <f t="shared" si="187"/>
        <v>38</v>
      </c>
      <c r="O6518" s="54">
        <v>46177</v>
      </c>
      <c r="P6518" s="62">
        <v>1588369</v>
      </c>
      <c r="Q6518" s="75"/>
      <c r="R6518" t="str">
        <f t="shared" si="192"/>
        <v>Jun/26</v>
      </c>
      <c r="S6518" s="75"/>
      <c r="T6518" s="75"/>
      <c r="U6518" s="75"/>
      <c r="V6518" s="75"/>
      <c r="W6518" s="75"/>
      <c r="X6518" s="75"/>
      <c r="Y6518" s="75"/>
      <c r="Z6518" s="75"/>
      <c r="AA6518" s="75"/>
      <c r="AB6518" s="75"/>
      <c r="AC6518" s="75"/>
      <c r="AD6518" s="75"/>
      <c r="AE6518" s="75"/>
      <c r="AF6518" s="75"/>
      <c r="AG6518" s="75"/>
    </row>
    <row r="6519" spans="1:33" ht="15.75" customHeight="1">
      <c r="A6519" s="75"/>
      <c r="B6519" s="54">
        <v>46174</v>
      </c>
      <c r="C6519" s="55" t="str">
        <f t="shared" si="189"/>
        <v>Junho</v>
      </c>
      <c r="D6519" s="55">
        <f t="shared" si="190"/>
        <v>2026</v>
      </c>
      <c r="E6519" s="55">
        <v>3</v>
      </c>
      <c r="F6519" s="55" t="s">
        <v>660</v>
      </c>
      <c r="G6519" s="55" t="s">
        <v>46</v>
      </c>
      <c r="H6519" s="55" t="s">
        <v>195</v>
      </c>
      <c r="I6519" s="55" t="s">
        <v>42</v>
      </c>
      <c r="J6519" s="60">
        <v>231.6</v>
      </c>
      <c r="K6519" s="60">
        <f t="shared" si="191"/>
        <v>694.8</v>
      </c>
      <c r="L6519" s="60">
        <v>0</v>
      </c>
      <c r="M6519" s="55"/>
      <c r="N6519" s="60">
        <f t="shared" si="187"/>
        <v>694.8</v>
      </c>
      <c r="O6519" s="54">
        <v>46181</v>
      </c>
      <c r="P6519" s="62">
        <v>348889</v>
      </c>
      <c r="Q6519" s="75"/>
      <c r="R6519" t="str">
        <f t="shared" si="192"/>
        <v>Jun/26</v>
      </c>
      <c r="S6519" s="75"/>
      <c r="T6519" s="75"/>
      <c r="U6519" s="75"/>
      <c r="V6519" s="75"/>
      <c r="W6519" s="75"/>
      <c r="X6519" s="75"/>
      <c r="Y6519" s="75"/>
      <c r="Z6519" s="75"/>
      <c r="AA6519" s="75"/>
      <c r="AB6519" s="75"/>
      <c r="AC6519" s="75"/>
      <c r="AD6519" s="75"/>
      <c r="AE6519" s="75"/>
      <c r="AF6519" s="75"/>
      <c r="AG6519" s="75"/>
    </row>
    <row r="6520" spans="1:33" ht="15.75" customHeight="1">
      <c r="A6520" s="75"/>
      <c r="B6520" s="54">
        <v>46174</v>
      </c>
      <c r="C6520" s="55" t="str">
        <f t="shared" si="189"/>
        <v>Junho</v>
      </c>
      <c r="D6520" s="55">
        <f t="shared" si="190"/>
        <v>2026</v>
      </c>
      <c r="E6520" s="55">
        <v>8.9600000000000009</v>
      </c>
      <c r="F6520" s="55" t="s">
        <v>1537</v>
      </c>
      <c r="G6520" s="55" t="s">
        <v>46</v>
      </c>
      <c r="H6520" s="55" t="s">
        <v>823</v>
      </c>
      <c r="I6520" s="55" t="s">
        <v>42</v>
      </c>
      <c r="J6520" s="60">
        <v>36</v>
      </c>
      <c r="K6520" s="60">
        <f t="shared" si="191"/>
        <v>322.56000000000006</v>
      </c>
      <c r="L6520" s="60">
        <v>0</v>
      </c>
      <c r="M6520" s="55"/>
      <c r="N6520" s="60">
        <f t="shared" si="187"/>
        <v>322.56000000000006</v>
      </c>
      <c r="O6520" s="54">
        <v>46177</v>
      </c>
      <c r="P6520" s="62">
        <v>2975174</v>
      </c>
      <c r="Q6520" s="75"/>
      <c r="R6520" t="str">
        <f t="shared" si="192"/>
        <v>Jun/26</v>
      </c>
      <c r="S6520" s="75"/>
      <c r="T6520" s="75"/>
      <c r="U6520" s="75"/>
      <c r="V6520" s="75"/>
      <c r="W6520" s="75"/>
      <c r="X6520" s="75"/>
      <c r="Y6520" s="75"/>
      <c r="Z6520" s="75"/>
      <c r="AA6520" s="75"/>
      <c r="AB6520" s="75"/>
      <c r="AC6520" s="75"/>
      <c r="AD6520" s="75"/>
      <c r="AE6520" s="75"/>
      <c r="AF6520" s="75"/>
      <c r="AG6520" s="75"/>
    </row>
    <row r="6521" spans="1:33" ht="15.75" customHeight="1">
      <c r="A6521" s="75"/>
      <c r="B6521" s="54">
        <v>46174</v>
      </c>
      <c r="C6521" s="55" t="str">
        <f t="shared" si="189"/>
        <v>Junho</v>
      </c>
      <c r="D6521" s="55">
        <f t="shared" si="190"/>
        <v>2026</v>
      </c>
      <c r="E6521" s="55">
        <v>8.9600000000000009</v>
      </c>
      <c r="F6521" s="55" t="s">
        <v>197</v>
      </c>
      <c r="G6521" s="55" t="s">
        <v>46</v>
      </c>
      <c r="H6521" s="55" t="s">
        <v>823</v>
      </c>
      <c r="I6521" s="55" t="s">
        <v>42</v>
      </c>
      <c r="J6521" s="60">
        <v>40</v>
      </c>
      <c r="K6521" s="60">
        <f t="shared" si="191"/>
        <v>358.40000000000003</v>
      </c>
      <c r="L6521" s="60">
        <v>0</v>
      </c>
      <c r="M6521" s="55"/>
      <c r="N6521" s="60">
        <f t="shared" si="187"/>
        <v>358.40000000000003</v>
      </c>
      <c r="O6521" s="54">
        <v>46177</v>
      </c>
      <c r="P6521" s="62">
        <v>2975174</v>
      </c>
      <c r="Q6521" s="75"/>
      <c r="R6521" t="str">
        <f t="shared" si="192"/>
        <v>Jun/26</v>
      </c>
      <c r="S6521" s="75"/>
      <c r="T6521" s="75"/>
      <c r="U6521" s="75"/>
      <c r="V6521" s="75"/>
      <c r="W6521" s="75"/>
      <c r="X6521" s="75"/>
      <c r="Y6521" s="75"/>
      <c r="Z6521" s="75"/>
      <c r="AA6521" s="75"/>
      <c r="AB6521" s="75"/>
      <c r="AC6521" s="75"/>
      <c r="AD6521" s="75"/>
      <c r="AE6521" s="75"/>
      <c r="AF6521" s="75"/>
      <c r="AG6521" s="75"/>
    </row>
    <row r="6522" spans="1:33" ht="15.75" customHeight="1">
      <c r="A6522" s="75"/>
      <c r="B6522" s="54">
        <v>46174</v>
      </c>
      <c r="C6522" s="55" t="str">
        <f t="shared" si="189"/>
        <v>Junho</v>
      </c>
      <c r="D6522" s="55">
        <f t="shared" si="190"/>
        <v>2026</v>
      </c>
      <c r="E6522" s="55">
        <v>24</v>
      </c>
      <c r="F6522" s="55" t="s">
        <v>659</v>
      </c>
      <c r="G6522" s="55" t="s">
        <v>40</v>
      </c>
      <c r="H6522" s="55" t="s">
        <v>1446</v>
      </c>
      <c r="I6522" s="55" t="s">
        <v>42</v>
      </c>
      <c r="J6522" s="60">
        <v>8.2899999999999991</v>
      </c>
      <c r="K6522" s="60">
        <f t="shared" si="191"/>
        <v>198.95999999999998</v>
      </c>
      <c r="L6522" s="60">
        <v>0</v>
      </c>
      <c r="M6522" s="55"/>
      <c r="N6522" s="60">
        <f t="shared" si="187"/>
        <v>198.95999999999998</v>
      </c>
      <c r="O6522" s="54">
        <v>46185</v>
      </c>
      <c r="P6522" s="62">
        <v>0</v>
      </c>
      <c r="Q6522" s="75"/>
      <c r="R6522" t="str">
        <f t="shared" si="192"/>
        <v>Jun/26</v>
      </c>
      <c r="S6522" s="75"/>
      <c r="T6522" s="75"/>
      <c r="U6522" s="75"/>
      <c r="V6522" s="75"/>
      <c r="W6522" s="75"/>
      <c r="X6522" s="75"/>
      <c r="Y6522" s="75"/>
      <c r="Z6522" s="75"/>
      <c r="AA6522" s="75"/>
      <c r="AB6522" s="75"/>
      <c r="AC6522" s="75"/>
      <c r="AD6522" s="75"/>
      <c r="AE6522" s="75"/>
      <c r="AF6522" s="75"/>
      <c r="AG6522" s="75"/>
    </row>
    <row r="6523" spans="1:33" ht="15.75" customHeight="1">
      <c r="A6523" s="75"/>
      <c r="B6523" s="54">
        <v>46174</v>
      </c>
      <c r="C6523" s="55" t="str">
        <f t="shared" si="189"/>
        <v>Junho</v>
      </c>
      <c r="D6523" s="55">
        <f t="shared" si="190"/>
        <v>2026</v>
      </c>
      <c r="E6523" s="55">
        <v>48</v>
      </c>
      <c r="F6523" s="55" t="s">
        <v>659</v>
      </c>
      <c r="G6523" s="55" t="s">
        <v>40</v>
      </c>
      <c r="H6523" s="55" t="s">
        <v>1446</v>
      </c>
      <c r="I6523" s="55" t="s">
        <v>42</v>
      </c>
      <c r="J6523" s="60">
        <v>8.2899999999999991</v>
      </c>
      <c r="K6523" s="60">
        <f t="shared" si="191"/>
        <v>397.91999999999996</v>
      </c>
      <c r="L6523" s="60">
        <v>0</v>
      </c>
      <c r="M6523" s="55"/>
      <c r="N6523" s="60">
        <f t="shared" si="187"/>
        <v>397.91999999999996</v>
      </c>
      <c r="O6523" s="54">
        <v>46189</v>
      </c>
      <c r="P6523" s="62">
        <v>0</v>
      </c>
      <c r="Q6523" s="75"/>
      <c r="R6523" t="str">
        <f t="shared" si="192"/>
        <v>Jun/26</v>
      </c>
      <c r="S6523" s="75"/>
      <c r="T6523" s="75"/>
      <c r="U6523" s="75"/>
      <c r="V6523" s="75"/>
      <c r="W6523" s="75"/>
      <c r="X6523" s="75"/>
      <c r="Y6523" s="75"/>
      <c r="Z6523" s="75"/>
      <c r="AA6523" s="75"/>
      <c r="AB6523" s="75"/>
      <c r="AC6523" s="75"/>
      <c r="AD6523" s="75"/>
      <c r="AE6523" s="75"/>
      <c r="AF6523" s="75"/>
      <c r="AG6523" s="75"/>
    </row>
    <row r="6524" spans="1:33" ht="15.75" customHeight="1">
      <c r="A6524" s="75"/>
      <c r="B6524" s="54">
        <v>46174</v>
      </c>
      <c r="C6524" s="55" t="str">
        <f t="shared" si="189"/>
        <v>Junho</v>
      </c>
      <c r="D6524" s="55">
        <f t="shared" si="190"/>
        <v>2026</v>
      </c>
      <c r="E6524" s="55">
        <v>16</v>
      </c>
      <c r="F6524" s="55" t="s">
        <v>67</v>
      </c>
      <c r="G6524" s="55" t="s">
        <v>46</v>
      </c>
      <c r="H6524" s="55" t="s">
        <v>1311</v>
      </c>
      <c r="I6524" s="55" t="s">
        <v>42</v>
      </c>
      <c r="J6524" s="60">
        <v>24.9</v>
      </c>
      <c r="K6524" s="60">
        <f t="shared" si="191"/>
        <v>398.4</v>
      </c>
      <c r="L6524" s="60">
        <v>0</v>
      </c>
      <c r="M6524" s="55"/>
      <c r="N6524" s="60">
        <f t="shared" si="187"/>
        <v>398.4</v>
      </c>
      <c r="O6524" s="54">
        <v>46181</v>
      </c>
      <c r="P6524" s="62">
        <v>439046</v>
      </c>
      <c r="Q6524" s="75"/>
      <c r="R6524" t="str">
        <f t="shared" si="192"/>
        <v>Jun/26</v>
      </c>
      <c r="S6524" s="75"/>
      <c r="T6524" s="75"/>
      <c r="U6524" s="75"/>
      <c r="V6524" s="75"/>
      <c r="W6524" s="75"/>
      <c r="X6524" s="75"/>
      <c r="Y6524" s="75"/>
      <c r="Z6524" s="75"/>
      <c r="AA6524" s="75"/>
      <c r="AB6524" s="75"/>
      <c r="AC6524" s="75"/>
      <c r="AD6524" s="75"/>
      <c r="AE6524" s="75"/>
      <c r="AF6524" s="75"/>
      <c r="AG6524" s="75"/>
    </row>
    <row r="6525" spans="1:33" ht="15.75" customHeight="1">
      <c r="A6525" s="75"/>
      <c r="B6525" s="54">
        <v>46174</v>
      </c>
      <c r="C6525" s="55" t="str">
        <f t="shared" si="189"/>
        <v>Junho</v>
      </c>
      <c r="D6525" s="55">
        <f t="shared" si="190"/>
        <v>2026</v>
      </c>
      <c r="E6525" s="55">
        <v>15.7</v>
      </c>
      <c r="F6525" s="55" t="s">
        <v>488</v>
      </c>
      <c r="G6525" s="55" t="s">
        <v>46</v>
      </c>
      <c r="H6525" s="55" t="s">
        <v>823</v>
      </c>
      <c r="I6525" s="55" t="s">
        <v>42</v>
      </c>
      <c r="J6525" s="60">
        <v>36</v>
      </c>
      <c r="K6525" s="60">
        <f t="shared" si="191"/>
        <v>565.19999999999993</v>
      </c>
      <c r="L6525" s="60">
        <v>0</v>
      </c>
      <c r="M6525" s="55"/>
      <c r="N6525" s="60">
        <f t="shared" si="187"/>
        <v>565.19999999999993</v>
      </c>
      <c r="O6525" s="54">
        <v>46180</v>
      </c>
      <c r="P6525" s="62">
        <v>2977480</v>
      </c>
      <c r="Q6525" s="75"/>
      <c r="R6525" t="str">
        <f t="shared" si="192"/>
        <v>Jun/26</v>
      </c>
      <c r="S6525" s="75"/>
      <c r="T6525" s="75"/>
      <c r="U6525" s="75"/>
      <c r="V6525" s="75"/>
      <c r="W6525" s="75"/>
      <c r="X6525" s="75"/>
      <c r="Y6525" s="75"/>
      <c r="Z6525" s="75"/>
      <c r="AA6525" s="75"/>
      <c r="AB6525" s="75"/>
      <c r="AC6525" s="75"/>
      <c r="AD6525" s="75"/>
      <c r="AE6525" s="75"/>
      <c r="AF6525" s="75"/>
      <c r="AG6525" s="75"/>
    </row>
    <row r="6526" spans="1:33" ht="15.75" customHeight="1">
      <c r="A6526" s="75"/>
      <c r="B6526" s="54">
        <v>46174</v>
      </c>
      <c r="C6526" s="55" t="str">
        <f t="shared" si="189"/>
        <v>Junho</v>
      </c>
      <c r="D6526" s="55">
        <f t="shared" si="190"/>
        <v>2026</v>
      </c>
      <c r="E6526" s="55">
        <v>11.2</v>
      </c>
      <c r="F6526" s="55" t="s">
        <v>197</v>
      </c>
      <c r="G6526" s="55" t="s">
        <v>46</v>
      </c>
      <c r="H6526" s="55" t="s">
        <v>823</v>
      </c>
      <c r="I6526" s="55" t="s">
        <v>42</v>
      </c>
      <c r="J6526" s="60">
        <v>40</v>
      </c>
      <c r="K6526" s="60">
        <f t="shared" si="191"/>
        <v>448</v>
      </c>
      <c r="L6526" s="60">
        <v>0</v>
      </c>
      <c r="M6526" s="55"/>
      <c r="N6526" s="60">
        <f t="shared" si="187"/>
        <v>448</v>
      </c>
      <c r="O6526" s="54">
        <v>46180</v>
      </c>
      <c r="P6526" s="62">
        <v>2977480</v>
      </c>
      <c r="Q6526" s="75"/>
      <c r="R6526" t="str">
        <f t="shared" si="192"/>
        <v>Jun/26</v>
      </c>
      <c r="S6526" s="75"/>
      <c r="T6526" s="75"/>
      <c r="U6526" s="75"/>
      <c r="V6526" s="75"/>
      <c r="W6526" s="75"/>
      <c r="X6526" s="75"/>
      <c r="Y6526" s="75"/>
      <c r="Z6526" s="75"/>
      <c r="AA6526" s="75"/>
      <c r="AB6526" s="75"/>
      <c r="AC6526" s="75"/>
      <c r="AD6526" s="75"/>
      <c r="AE6526" s="75"/>
      <c r="AF6526" s="75"/>
      <c r="AG6526" s="75"/>
    </row>
    <row r="6527" spans="1:33" ht="15.75" customHeight="1">
      <c r="A6527" s="75"/>
      <c r="B6527" s="54">
        <v>46174</v>
      </c>
      <c r="C6527" s="55" t="str">
        <f t="shared" si="189"/>
        <v>Junho</v>
      </c>
      <c r="D6527" s="55">
        <f t="shared" si="190"/>
        <v>2026</v>
      </c>
      <c r="E6527" s="55">
        <v>1</v>
      </c>
      <c r="F6527" s="55" t="s">
        <v>208</v>
      </c>
      <c r="G6527" s="55" t="s">
        <v>46</v>
      </c>
      <c r="H6527" s="55" t="s">
        <v>184</v>
      </c>
      <c r="I6527" s="55" t="s">
        <v>42</v>
      </c>
      <c r="J6527" s="60">
        <v>233.9</v>
      </c>
      <c r="K6527" s="60">
        <f t="shared" si="191"/>
        <v>233.9</v>
      </c>
      <c r="L6527" s="60">
        <v>0</v>
      </c>
      <c r="M6527" s="55"/>
      <c r="N6527" s="60">
        <f t="shared" si="187"/>
        <v>233.9</v>
      </c>
      <c r="O6527" s="54">
        <v>46178</v>
      </c>
      <c r="P6527" s="62">
        <v>2011470</v>
      </c>
      <c r="Q6527" s="75"/>
      <c r="R6527" t="str">
        <f t="shared" si="192"/>
        <v>Jun/26</v>
      </c>
      <c r="S6527" s="75"/>
      <c r="T6527" s="75"/>
      <c r="U6527" s="75"/>
      <c r="V6527" s="75"/>
      <c r="W6527" s="75"/>
      <c r="X6527" s="75"/>
      <c r="Y6527" s="75"/>
      <c r="Z6527" s="75"/>
      <c r="AA6527" s="75"/>
      <c r="AB6527" s="75"/>
      <c r="AC6527" s="75"/>
      <c r="AD6527" s="75"/>
      <c r="AE6527" s="75"/>
      <c r="AF6527" s="75"/>
      <c r="AG6527" s="75"/>
    </row>
    <row r="6528" spans="1:33" ht="15.75" customHeight="1">
      <c r="A6528" s="75"/>
      <c r="B6528" s="54">
        <v>46174</v>
      </c>
      <c r="C6528" s="55" t="str">
        <f t="shared" si="189"/>
        <v>Junho</v>
      </c>
      <c r="D6528" s="55">
        <f t="shared" si="190"/>
        <v>2026</v>
      </c>
      <c r="E6528" s="55">
        <v>2</v>
      </c>
      <c r="F6528" s="55" t="s">
        <v>1049</v>
      </c>
      <c r="G6528" s="55" t="s">
        <v>46</v>
      </c>
      <c r="H6528" s="55" t="s">
        <v>70</v>
      </c>
      <c r="I6528" s="55" t="s">
        <v>42</v>
      </c>
      <c r="J6528" s="60">
        <v>210</v>
      </c>
      <c r="K6528" s="60">
        <f t="shared" si="191"/>
        <v>420</v>
      </c>
      <c r="L6528" s="60">
        <v>0</v>
      </c>
      <c r="M6528" s="55"/>
      <c r="N6528" s="60">
        <f t="shared" si="187"/>
        <v>420</v>
      </c>
      <c r="O6528" s="54">
        <v>46188</v>
      </c>
      <c r="P6528" s="62">
        <v>55851</v>
      </c>
      <c r="Q6528" s="75"/>
      <c r="R6528" t="str">
        <f t="shared" si="192"/>
        <v>Jun/26</v>
      </c>
      <c r="S6528" s="75"/>
      <c r="T6528" s="75"/>
      <c r="U6528" s="75"/>
      <c r="V6528" s="75"/>
      <c r="W6528" s="75"/>
      <c r="X6528" s="75"/>
      <c r="Y6528" s="75"/>
      <c r="Z6528" s="75"/>
      <c r="AA6528" s="75"/>
      <c r="AB6528" s="75"/>
      <c r="AC6528" s="75"/>
      <c r="AD6528" s="75"/>
      <c r="AE6528" s="75"/>
      <c r="AF6528" s="75"/>
      <c r="AG6528" s="75"/>
    </row>
    <row r="6529" spans="1:33" ht="15.75" customHeight="1">
      <c r="A6529" s="75"/>
      <c r="B6529" s="54">
        <v>46174</v>
      </c>
      <c r="C6529" s="55" t="str">
        <f t="shared" si="189"/>
        <v>Junho</v>
      </c>
      <c r="D6529" s="55">
        <f t="shared" si="190"/>
        <v>2026</v>
      </c>
      <c r="E6529" s="55">
        <v>3</v>
      </c>
      <c r="F6529" s="55" t="s">
        <v>1109</v>
      </c>
      <c r="G6529" s="55" t="s">
        <v>46</v>
      </c>
      <c r="H6529" s="55" t="s">
        <v>594</v>
      </c>
      <c r="I6529" s="55" t="s">
        <v>42</v>
      </c>
      <c r="J6529" s="60">
        <v>37.887</v>
      </c>
      <c r="K6529" s="60">
        <f t="shared" si="191"/>
        <v>113.661</v>
      </c>
      <c r="L6529" s="60">
        <v>0</v>
      </c>
      <c r="M6529" s="55"/>
      <c r="N6529" s="60">
        <f t="shared" si="187"/>
        <v>113.661</v>
      </c>
      <c r="O6529" s="54">
        <v>46188</v>
      </c>
      <c r="P6529" s="62">
        <v>128084</v>
      </c>
      <c r="Q6529" s="75"/>
      <c r="R6529" t="str">
        <f t="shared" si="192"/>
        <v>Jun/26</v>
      </c>
      <c r="S6529" s="75"/>
      <c r="T6529" s="75"/>
      <c r="U6529" s="75"/>
      <c r="V6529" s="75"/>
      <c r="W6529" s="75"/>
      <c r="X6529" s="75"/>
      <c r="Y6529" s="75"/>
      <c r="Z6529" s="75"/>
      <c r="AA6529" s="75"/>
      <c r="AB6529" s="75"/>
      <c r="AC6529" s="75"/>
      <c r="AD6529" s="75"/>
      <c r="AE6529" s="75"/>
      <c r="AF6529" s="75"/>
      <c r="AG6529" s="75"/>
    </row>
    <row r="6530" spans="1:33" ht="15.75" customHeight="1">
      <c r="A6530" s="75"/>
      <c r="B6530" s="54">
        <v>46174</v>
      </c>
      <c r="C6530" s="55" t="str">
        <f t="shared" si="189"/>
        <v>Junho</v>
      </c>
      <c r="D6530" s="55">
        <f t="shared" si="190"/>
        <v>2026</v>
      </c>
      <c r="E6530" s="55">
        <v>2</v>
      </c>
      <c r="F6530" s="55" t="s">
        <v>209</v>
      </c>
      <c r="G6530" s="55" t="s">
        <v>46</v>
      </c>
      <c r="H6530" s="55" t="s">
        <v>594</v>
      </c>
      <c r="I6530" s="55" t="s">
        <v>42</v>
      </c>
      <c r="J6530" s="60">
        <v>137.53</v>
      </c>
      <c r="K6530" s="60">
        <f t="shared" si="191"/>
        <v>275.06</v>
      </c>
      <c r="L6530" s="60">
        <v>0</v>
      </c>
      <c r="M6530" s="55"/>
      <c r="N6530" s="60">
        <f t="shared" si="187"/>
        <v>275.06</v>
      </c>
      <c r="O6530" s="54">
        <v>46188</v>
      </c>
      <c r="P6530" s="62">
        <v>128084</v>
      </c>
      <c r="Q6530" s="75"/>
      <c r="R6530" t="str">
        <f t="shared" si="192"/>
        <v>Jun/26</v>
      </c>
      <c r="S6530" s="75"/>
      <c r="T6530" s="75"/>
      <c r="U6530" s="75"/>
      <c r="V6530" s="75"/>
      <c r="W6530" s="75"/>
      <c r="X6530" s="75"/>
      <c r="Y6530" s="75"/>
      <c r="Z6530" s="75"/>
      <c r="AA6530" s="75"/>
      <c r="AB6530" s="75"/>
      <c r="AC6530" s="75"/>
      <c r="AD6530" s="75"/>
      <c r="AE6530" s="75"/>
      <c r="AF6530" s="75"/>
      <c r="AG6530" s="75"/>
    </row>
    <row r="6531" spans="1:33" ht="15.75" customHeight="1">
      <c r="A6531" s="75"/>
      <c r="B6531" s="54">
        <v>46174</v>
      </c>
      <c r="C6531" s="55" t="str">
        <f t="shared" si="189"/>
        <v>Junho</v>
      </c>
      <c r="D6531" s="55">
        <f t="shared" si="190"/>
        <v>2026</v>
      </c>
      <c r="E6531" s="55">
        <v>5</v>
      </c>
      <c r="F6531" s="55" t="s">
        <v>916</v>
      </c>
      <c r="G6531" s="55" t="s">
        <v>40</v>
      </c>
      <c r="H6531" s="55" t="s">
        <v>667</v>
      </c>
      <c r="I6531" s="55" t="s">
        <v>42</v>
      </c>
      <c r="J6531" s="60">
        <v>47.9</v>
      </c>
      <c r="K6531" s="60">
        <f t="shared" si="191"/>
        <v>239.5</v>
      </c>
      <c r="L6531" s="60">
        <v>0</v>
      </c>
      <c r="M6531" s="55"/>
      <c r="N6531" s="60">
        <f t="shared" si="187"/>
        <v>239.5</v>
      </c>
      <c r="O6531" s="54">
        <v>46195</v>
      </c>
      <c r="P6531" s="62">
        <v>634330</v>
      </c>
      <c r="Q6531" s="75"/>
      <c r="R6531" t="str">
        <f t="shared" ref="R6531:R6594" si="193">IF(B6531="","",PROPER(TEXT(B6531,"mmm/aa")))</f>
        <v>Jun/26</v>
      </c>
      <c r="S6531" s="75"/>
      <c r="T6531" s="75"/>
      <c r="U6531" s="75"/>
      <c r="V6531" s="75"/>
      <c r="W6531" s="75"/>
      <c r="X6531" s="75"/>
      <c r="Y6531" s="75"/>
      <c r="Z6531" s="75"/>
      <c r="AA6531" s="75"/>
      <c r="AB6531" s="75"/>
      <c r="AC6531" s="75"/>
      <c r="AD6531" s="75"/>
      <c r="AE6531" s="75"/>
      <c r="AF6531" s="75"/>
      <c r="AG6531" s="75"/>
    </row>
    <row r="6532" spans="1:33" ht="15.75" customHeight="1">
      <c r="A6532" s="75"/>
      <c r="B6532" s="54">
        <v>46174</v>
      </c>
      <c r="C6532" s="55" t="str">
        <f t="shared" si="189"/>
        <v>Junho</v>
      </c>
      <c r="D6532" s="55">
        <f t="shared" si="190"/>
        <v>2026</v>
      </c>
      <c r="E6532" s="55">
        <v>1</v>
      </c>
      <c r="F6532" s="55" t="s">
        <v>86</v>
      </c>
      <c r="G6532" s="55" t="s">
        <v>40</v>
      </c>
      <c r="H6532" s="55" t="s">
        <v>667</v>
      </c>
      <c r="I6532" s="55" t="s">
        <v>42</v>
      </c>
      <c r="J6532" s="60">
        <v>47.9</v>
      </c>
      <c r="K6532" s="60">
        <f t="shared" si="191"/>
        <v>47.9</v>
      </c>
      <c r="L6532" s="60">
        <v>0</v>
      </c>
      <c r="M6532" s="55"/>
      <c r="N6532" s="60">
        <f t="shared" si="187"/>
        <v>47.9</v>
      </c>
      <c r="O6532" s="54">
        <v>46195</v>
      </c>
      <c r="P6532" s="62">
        <v>634330</v>
      </c>
      <c r="Q6532" s="75"/>
      <c r="R6532" t="str">
        <f t="shared" si="193"/>
        <v>Jun/26</v>
      </c>
      <c r="S6532" s="75"/>
      <c r="T6532" s="75"/>
      <c r="U6532" s="75"/>
      <c r="V6532" s="75"/>
      <c r="W6532" s="75"/>
      <c r="X6532" s="75"/>
      <c r="Y6532" s="75"/>
      <c r="Z6532" s="75"/>
      <c r="AA6532" s="75"/>
      <c r="AB6532" s="75"/>
      <c r="AC6532" s="75"/>
      <c r="AD6532" s="75"/>
      <c r="AE6532" s="75"/>
      <c r="AF6532" s="75"/>
      <c r="AG6532" s="75"/>
    </row>
    <row r="6533" spans="1:33" ht="15.75" customHeight="1">
      <c r="A6533" s="75"/>
      <c r="B6533" s="54">
        <v>46174</v>
      </c>
      <c r="C6533" s="55" t="str">
        <f t="shared" si="189"/>
        <v>Junho</v>
      </c>
      <c r="D6533" s="55">
        <f t="shared" si="190"/>
        <v>2026</v>
      </c>
      <c r="E6533" s="55">
        <v>6</v>
      </c>
      <c r="F6533" s="55" t="s">
        <v>87</v>
      </c>
      <c r="G6533" s="55" t="s">
        <v>40</v>
      </c>
      <c r="H6533" s="55" t="s">
        <v>667</v>
      </c>
      <c r="I6533" s="55" t="s">
        <v>42</v>
      </c>
      <c r="J6533" s="60">
        <v>47.9</v>
      </c>
      <c r="K6533" s="60">
        <f t="shared" si="191"/>
        <v>287.39999999999998</v>
      </c>
      <c r="L6533" s="60">
        <v>0</v>
      </c>
      <c r="M6533" s="55"/>
      <c r="N6533" s="60">
        <f t="shared" si="187"/>
        <v>287.39999999999998</v>
      </c>
      <c r="O6533" s="54">
        <v>46195</v>
      </c>
      <c r="P6533" s="62">
        <v>634330</v>
      </c>
      <c r="Q6533" s="75"/>
      <c r="R6533" t="str">
        <f t="shared" si="193"/>
        <v>Jun/26</v>
      </c>
      <c r="S6533" s="75"/>
      <c r="T6533" s="75"/>
      <c r="U6533" s="75"/>
      <c r="V6533" s="75"/>
      <c r="W6533" s="75"/>
      <c r="X6533" s="75"/>
      <c r="Y6533" s="75"/>
      <c r="Z6533" s="75"/>
      <c r="AA6533" s="75"/>
      <c r="AB6533" s="75"/>
      <c r="AC6533" s="75"/>
      <c r="AD6533" s="75"/>
      <c r="AE6533" s="75"/>
      <c r="AF6533" s="75"/>
      <c r="AG6533" s="75"/>
    </row>
    <row r="6534" spans="1:33" ht="15.75" customHeight="1">
      <c r="A6534" s="75"/>
      <c r="B6534" s="54">
        <v>46174</v>
      </c>
      <c r="C6534" s="55" t="str">
        <f t="shared" si="189"/>
        <v>Junho</v>
      </c>
      <c r="D6534" s="55">
        <f t="shared" si="190"/>
        <v>2026</v>
      </c>
      <c r="E6534" s="55">
        <v>2</v>
      </c>
      <c r="F6534" s="55" t="s">
        <v>88</v>
      </c>
      <c r="G6534" s="55" t="s">
        <v>40</v>
      </c>
      <c r="H6534" s="55" t="s">
        <v>667</v>
      </c>
      <c r="I6534" s="55" t="s">
        <v>42</v>
      </c>
      <c r="J6534" s="60">
        <v>47.9</v>
      </c>
      <c r="K6534" s="60">
        <f t="shared" si="191"/>
        <v>95.8</v>
      </c>
      <c r="L6534" s="60">
        <v>0</v>
      </c>
      <c r="M6534" s="55"/>
      <c r="N6534" s="60">
        <f t="shared" si="187"/>
        <v>95.8</v>
      </c>
      <c r="O6534" s="54">
        <v>46195</v>
      </c>
      <c r="P6534" s="62">
        <v>634330</v>
      </c>
      <c r="Q6534" s="75"/>
      <c r="R6534" t="str">
        <f t="shared" si="193"/>
        <v>Jun/26</v>
      </c>
      <c r="S6534" s="75"/>
      <c r="T6534" s="75"/>
      <c r="U6534" s="75"/>
      <c r="V6534" s="75"/>
      <c r="W6534" s="75"/>
      <c r="X6534" s="75"/>
      <c r="Y6534" s="75"/>
      <c r="Z6534" s="75"/>
      <c r="AA6534" s="75"/>
      <c r="AB6534" s="75"/>
      <c r="AC6534" s="75"/>
      <c r="AD6534" s="75"/>
      <c r="AE6534" s="75"/>
      <c r="AF6534" s="75"/>
      <c r="AG6534" s="75"/>
    </row>
    <row r="6535" spans="1:33" ht="15.75" customHeight="1">
      <c r="A6535" s="75"/>
      <c r="B6535" s="54">
        <v>46174</v>
      </c>
      <c r="C6535" s="55" t="str">
        <f t="shared" si="189"/>
        <v>Junho</v>
      </c>
      <c r="D6535" s="55">
        <v>2026</v>
      </c>
      <c r="E6535" s="55">
        <v>1</v>
      </c>
      <c r="F6535" s="55" t="s">
        <v>1016</v>
      </c>
      <c r="G6535" s="55" t="s">
        <v>46</v>
      </c>
      <c r="H6535" s="55" t="s">
        <v>369</v>
      </c>
      <c r="I6535" s="55" t="s">
        <v>42</v>
      </c>
      <c r="J6535" s="60">
        <v>90.69</v>
      </c>
      <c r="K6535" s="60">
        <f t="shared" si="191"/>
        <v>90.69</v>
      </c>
      <c r="L6535" s="60">
        <v>0</v>
      </c>
      <c r="M6535" s="55"/>
      <c r="N6535" s="60">
        <f t="shared" si="187"/>
        <v>90.69</v>
      </c>
      <c r="O6535" s="55"/>
      <c r="P6535" s="62">
        <v>0</v>
      </c>
      <c r="Q6535" s="75"/>
      <c r="R6535" t="str">
        <f t="shared" si="193"/>
        <v>Jun/26</v>
      </c>
      <c r="S6535" s="75"/>
      <c r="T6535" s="75"/>
      <c r="U6535" s="75"/>
      <c r="V6535" s="75"/>
      <c r="W6535" s="75"/>
      <c r="X6535" s="75"/>
      <c r="Y6535" s="75"/>
      <c r="Z6535" s="75"/>
      <c r="AA6535" s="75"/>
      <c r="AB6535" s="75"/>
      <c r="AC6535" s="75"/>
      <c r="AD6535" s="75"/>
      <c r="AE6535" s="75"/>
      <c r="AF6535" s="75"/>
      <c r="AG6535" s="75"/>
    </row>
    <row r="6536" spans="1:33" ht="15.75" customHeight="1">
      <c r="A6536" s="75"/>
      <c r="B6536" s="54">
        <v>46174</v>
      </c>
      <c r="C6536" s="55" t="str">
        <f t="shared" si="189"/>
        <v>Junho</v>
      </c>
      <c r="D6536" s="55">
        <f t="shared" ref="D6536:D6746" si="194">IF(B6536="","",YEAR(B6536))</f>
        <v>2026</v>
      </c>
      <c r="E6536" s="55">
        <v>1</v>
      </c>
      <c r="F6536" s="55" t="s">
        <v>445</v>
      </c>
      <c r="G6536" s="55" t="s">
        <v>53</v>
      </c>
      <c r="H6536" s="55" t="s">
        <v>54</v>
      </c>
      <c r="I6536" s="55" t="s">
        <v>42</v>
      </c>
      <c r="J6536" s="60">
        <v>383.01</v>
      </c>
      <c r="K6536" s="60">
        <f t="shared" si="191"/>
        <v>383.01</v>
      </c>
      <c r="L6536" s="60">
        <v>0</v>
      </c>
      <c r="M6536" s="55"/>
      <c r="N6536" s="60">
        <f t="shared" si="187"/>
        <v>383.01</v>
      </c>
      <c r="O6536" s="54"/>
      <c r="P6536" s="62">
        <v>0</v>
      </c>
      <c r="Q6536" s="75"/>
      <c r="R6536" t="str">
        <f t="shared" si="193"/>
        <v>Jun/26</v>
      </c>
      <c r="S6536" s="75"/>
      <c r="T6536" s="75"/>
      <c r="U6536" s="75"/>
      <c r="V6536" s="75"/>
      <c r="W6536" s="75"/>
      <c r="X6536" s="75"/>
      <c r="Y6536" s="75"/>
      <c r="Z6536" s="75"/>
      <c r="AA6536" s="75"/>
      <c r="AB6536" s="75"/>
      <c r="AC6536" s="75"/>
      <c r="AD6536" s="75"/>
      <c r="AE6536" s="75"/>
      <c r="AF6536" s="75"/>
      <c r="AG6536" s="75"/>
    </row>
    <row r="6537" spans="1:33" ht="15.75" customHeight="1">
      <c r="A6537" s="75"/>
      <c r="B6537" s="54">
        <v>46174</v>
      </c>
      <c r="C6537" s="55" t="str">
        <f t="shared" si="189"/>
        <v>Junho</v>
      </c>
      <c r="D6537" s="55">
        <f t="shared" si="194"/>
        <v>2026</v>
      </c>
      <c r="E6537" s="55">
        <v>1</v>
      </c>
      <c r="F6537" s="55" t="s">
        <v>1538</v>
      </c>
      <c r="G6537" s="55" t="s">
        <v>96</v>
      </c>
      <c r="H6537" s="55" t="s">
        <v>1530</v>
      </c>
      <c r="I6537" s="55" t="s">
        <v>42</v>
      </c>
      <c r="J6537" s="60">
        <v>160</v>
      </c>
      <c r="K6537" s="60">
        <f t="shared" si="191"/>
        <v>160</v>
      </c>
      <c r="L6537" s="60">
        <v>0</v>
      </c>
      <c r="M6537" s="55"/>
      <c r="N6537" s="60">
        <f t="shared" si="187"/>
        <v>160</v>
      </c>
      <c r="O6537" s="54"/>
      <c r="P6537" s="62">
        <v>0</v>
      </c>
      <c r="Q6537" s="75"/>
      <c r="R6537" t="str">
        <f t="shared" si="193"/>
        <v>Jun/26</v>
      </c>
      <c r="S6537" s="75"/>
      <c r="T6537" s="75"/>
      <c r="U6537" s="75"/>
      <c r="V6537" s="75"/>
      <c r="W6537" s="75"/>
      <c r="X6537" s="75"/>
      <c r="Y6537" s="75"/>
      <c r="Z6537" s="75"/>
      <c r="AA6537" s="75"/>
      <c r="AB6537" s="75"/>
      <c r="AC6537" s="75"/>
      <c r="AD6537" s="75"/>
      <c r="AE6537" s="75"/>
      <c r="AF6537" s="75"/>
      <c r="AG6537" s="75"/>
    </row>
    <row r="6538" spans="1:33" ht="15.75" customHeight="1">
      <c r="A6538" s="75"/>
      <c r="B6538" s="54">
        <v>46174</v>
      </c>
      <c r="C6538" s="55" t="str">
        <f t="shared" si="189"/>
        <v>Junho</v>
      </c>
      <c r="D6538" s="55">
        <f t="shared" si="194"/>
        <v>2026</v>
      </c>
      <c r="E6538" s="55">
        <v>1</v>
      </c>
      <c r="F6538" s="55" t="s">
        <v>1539</v>
      </c>
      <c r="G6538" s="55" t="s">
        <v>40</v>
      </c>
      <c r="H6538" s="55" t="s">
        <v>91</v>
      </c>
      <c r="I6538" s="55" t="s">
        <v>42</v>
      </c>
      <c r="J6538" s="60">
        <v>45.36</v>
      </c>
      <c r="K6538" s="60">
        <f t="shared" si="191"/>
        <v>45.36</v>
      </c>
      <c r="L6538" s="60">
        <v>0</v>
      </c>
      <c r="M6538" s="55"/>
      <c r="N6538" s="60">
        <f t="shared" si="187"/>
        <v>45.36</v>
      </c>
      <c r="O6538" s="54"/>
      <c r="P6538" s="62">
        <v>0</v>
      </c>
      <c r="Q6538" s="75"/>
      <c r="R6538" t="str">
        <f t="shared" si="193"/>
        <v>Jun/26</v>
      </c>
      <c r="S6538" s="75"/>
      <c r="T6538" s="75"/>
      <c r="U6538" s="75"/>
      <c r="V6538" s="75"/>
      <c r="W6538" s="75"/>
      <c r="X6538" s="75"/>
      <c r="Y6538" s="75"/>
      <c r="Z6538" s="75"/>
      <c r="AA6538" s="75"/>
      <c r="AB6538" s="75"/>
      <c r="AC6538" s="75"/>
      <c r="AD6538" s="75"/>
      <c r="AE6538" s="75"/>
      <c r="AF6538" s="75"/>
      <c r="AG6538" s="75"/>
    </row>
    <row r="6539" spans="1:33" ht="15.75" customHeight="1">
      <c r="A6539" s="75"/>
      <c r="B6539" s="54">
        <v>46174</v>
      </c>
      <c r="C6539" s="55" t="str">
        <f t="shared" si="189"/>
        <v>Junho</v>
      </c>
      <c r="D6539" s="55">
        <f t="shared" si="194"/>
        <v>2026</v>
      </c>
      <c r="E6539" s="55">
        <v>1</v>
      </c>
      <c r="F6539" s="55" t="s">
        <v>1389</v>
      </c>
      <c r="G6539" s="55" t="s">
        <v>61</v>
      </c>
      <c r="H6539" s="55" t="s">
        <v>1390</v>
      </c>
      <c r="I6539" s="55" t="s">
        <v>42</v>
      </c>
      <c r="J6539" s="60">
        <v>1000</v>
      </c>
      <c r="K6539" s="60">
        <f t="shared" si="191"/>
        <v>1000</v>
      </c>
      <c r="L6539" s="60">
        <v>0</v>
      </c>
      <c r="M6539" s="55"/>
      <c r="N6539" s="60">
        <f t="shared" si="187"/>
        <v>1000</v>
      </c>
      <c r="O6539" s="54"/>
      <c r="P6539" s="62">
        <v>0</v>
      </c>
      <c r="Q6539" s="75"/>
      <c r="R6539" t="str">
        <f t="shared" si="193"/>
        <v>Jun/26</v>
      </c>
      <c r="S6539" s="75"/>
      <c r="T6539" s="75"/>
      <c r="U6539" s="75"/>
      <c r="V6539" s="75"/>
      <c r="W6539" s="75"/>
      <c r="X6539" s="75"/>
      <c r="Y6539" s="75"/>
      <c r="Z6539" s="75"/>
      <c r="AA6539" s="75"/>
      <c r="AB6539" s="75"/>
      <c r="AC6539" s="75"/>
      <c r="AD6539" s="75"/>
      <c r="AE6539" s="75"/>
      <c r="AF6539" s="75"/>
      <c r="AG6539" s="75"/>
    </row>
    <row r="6540" spans="1:33" ht="15.75" customHeight="1">
      <c r="A6540" s="75"/>
      <c r="B6540" s="54">
        <v>46175</v>
      </c>
      <c r="C6540" s="55" t="str">
        <f t="shared" si="189"/>
        <v>Junho</v>
      </c>
      <c r="D6540" s="55">
        <f t="shared" si="194"/>
        <v>2026</v>
      </c>
      <c r="E6540" s="55">
        <v>2</v>
      </c>
      <c r="F6540" s="55" t="s">
        <v>391</v>
      </c>
      <c r="G6540" s="55" t="s">
        <v>46</v>
      </c>
      <c r="H6540" s="55" t="s">
        <v>1337</v>
      </c>
      <c r="I6540" s="55" t="s">
        <v>42</v>
      </c>
      <c r="J6540" s="60">
        <v>9.8000000000000007</v>
      </c>
      <c r="K6540" s="60">
        <f t="shared" si="191"/>
        <v>19.600000000000001</v>
      </c>
      <c r="L6540" s="60">
        <v>0</v>
      </c>
      <c r="M6540" s="55"/>
      <c r="N6540" s="60">
        <f t="shared" si="187"/>
        <v>19.600000000000001</v>
      </c>
      <c r="O6540" s="54">
        <v>46188</v>
      </c>
      <c r="P6540" s="62">
        <v>33203</v>
      </c>
      <c r="Q6540" s="75"/>
      <c r="R6540" t="str">
        <f t="shared" si="193"/>
        <v>Jun/26</v>
      </c>
      <c r="S6540" s="75"/>
      <c r="T6540" s="75"/>
      <c r="U6540" s="75"/>
      <c r="V6540" s="75"/>
      <c r="W6540" s="75"/>
      <c r="X6540" s="75"/>
      <c r="Y6540" s="75"/>
      <c r="Z6540" s="75"/>
      <c r="AA6540" s="75"/>
      <c r="AB6540" s="75"/>
      <c r="AC6540" s="75"/>
      <c r="AD6540" s="75"/>
      <c r="AE6540" s="75"/>
      <c r="AF6540" s="75"/>
      <c r="AG6540" s="75"/>
    </row>
    <row r="6541" spans="1:33" ht="15.75" customHeight="1">
      <c r="A6541" s="75"/>
      <c r="B6541" s="54">
        <v>46175</v>
      </c>
      <c r="C6541" s="55" t="str">
        <f t="shared" si="189"/>
        <v>Junho</v>
      </c>
      <c r="D6541" s="55">
        <f t="shared" si="194"/>
        <v>2026</v>
      </c>
      <c r="E6541" s="55">
        <v>2</v>
      </c>
      <c r="F6541" s="55" t="s">
        <v>486</v>
      </c>
      <c r="G6541" s="55" t="s">
        <v>46</v>
      </c>
      <c r="H6541" s="55" t="s">
        <v>1337</v>
      </c>
      <c r="I6541" s="55" t="s">
        <v>42</v>
      </c>
      <c r="J6541" s="60">
        <v>7.5</v>
      </c>
      <c r="K6541" s="60">
        <f t="shared" si="191"/>
        <v>15</v>
      </c>
      <c r="L6541" s="60">
        <v>0</v>
      </c>
      <c r="M6541" s="55"/>
      <c r="N6541" s="60">
        <f t="shared" si="187"/>
        <v>15</v>
      </c>
      <c r="O6541" s="54">
        <v>46188</v>
      </c>
      <c r="P6541" s="62">
        <v>33203</v>
      </c>
      <c r="Q6541" s="75"/>
      <c r="R6541" t="str">
        <f t="shared" si="193"/>
        <v>Jun/26</v>
      </c>
      <c r="S6541" s="75"/>
      <c r="T6541" s="75"/>
      <c r="U6541" s="75"/>
      <c r="V6541" s="75"/>
      <c r="W6541" s="75"/>
      <c r="X6541" s="75"/>
      <c r="Y6541" s="75"/>
      <c r="Z6541" s="75"/>
      <c r="AA6541" s="75"/>
      <c r="AB6541" s="75"/>
      <c r="AC6541" s="75"/>
      <c r="AD6541" s="75"/>
      <c r="AE6541" s="75"/>
      <c r="AF6541" s="75"/>
      <c r="AG6541" s="75"/>
    </row>
    <row r="6542" spans="1:33" ht="15.75" customHeight="1">
      <c r="A6542" s="75"/>
      <c r="B6542" s="54">
        <v>46175</v>
      </c>
      <c r="C6542" s="55" t="str">
        <f t="shared" si="189"/>
        <v>Junho</v>
      </c>
      <c r="D6542" s="55">
        <f t="shared" si="194"/>
        <v>2026</v>
      </c>
      <c r="E6542" s="55">
        <v>1</v>
      </c>
      <c r="F6542" s="55" t="s">
        <v>1506</v>
      </c>
      <c r="G6542" s="55" t="s">
        <v>46</v>
      </c>
      <c r="H6542" s="55" t="s">
        <v>1337</v>
      </c>
      <c r="I6542" s="55" t="s">
        <v>42</v>
      </c>
      <c r="J6542" s="60">
        <v>11.9</v>
      </c>
      <c r="K6542" s="60">
        <f t="shared" si="191"/>
        <v>11.9</v>
      </c>
      <c r="L6542" s="60">
        <v>0</v>
      </c>
      <c r="M6542" s="55"/>
      <c r="N6542" s="60">
        <f t="shared" si="187"/>
        <v>11.9</v>
      </c>
      <c r="O6542" s="54">
        <v>46188</v>
      </c>
      <c r="P6542" s="62">
        <v>33203</v>
      </c>
      <c r="Q6542" s="75"/>
      <c r="R6542" t="str">
        <f t="shared" si="193"/>
        <v>Jun/26</v>
      </c>
      <c r="S6542" s="75"/>
      <c r="T6542" s="75"/>
      <c r="U6542" s="75"/>
      <c r="V6542" s="75"/>
      <c r="W6542" s="75"/>
      <c r="X6542" s="75"/>
      <c r="Y6542" s="75"/>
      <c r="Z6542" s="75"/>
      <c r="AA6542" s="75"/>
      <c r="AB6542" s="75"/>
      <c r="AC6542" s="75"/>
      <c r="AD6542" s="75"/>
      <c r="AE6542" s="75"/>
      <c r="AF6542" s="75"/>
      <c r="AG6542" s="75"/>
    </row>
    <row r="6543" spans="1:33" ht="15.75" customHeight="1">
      <c r="A6543" s="75"/>
      <c r="B6543" s="54">
        <v>46175</v>
      </c>
      <c r="C6543" s="55" t="str">
        <f t="shared" si="189"/>
        <v>Junho</v>
      </c>
      <c r="D6543" s="55">
        <f t="shared" si="194"/>
        <v>2026</v>
      </c>
      <c r="E6543" s="55">
        <v>1</v>
      </c>
      <c r="F6543" s="55" t="s">
        <v>1540</v>
      </c>
      <c r="G6543" s="55" t="s">
        <v>46</v>
      </c>
      <c r="H6543" s="55" t="s">
        <v>1337</v>
      </c>
      <c r="I6543" s="55" t="s">
        <v>42</v>
      </c>
      <c r="J6543" s="60">
        <v>3.5</v>
      </c>
      <c r="K6543" s="60">
        <f t="shared" si="191"/>
        <v>3.5</v>
      </c>
      <c r="L6543" s="60">
        <v>0</v>
      </c>
      <c r="M6543" s="55"/>
      <c r="N6543" s="60">
        <f t="shared" si="187"/>
        <v>3.5</v>
      </c>
      <c r="O6543" s="54">
        <v>46188</v>
      </c>
      <c r="P6543" s="62">
        <v>33203</v>
      </c>
      <c r="Q6543" s="75"/>
      <c r="R6543" t="str">
        <f t="shared" si="193"/>
        <v>Jun/26</v>
      </c>
      <c r="S6543" s="75"/>
      <c r="T6543" s="75"/>
      <c r="U6543" s="75"/>
      <c r="V6543" s="75"/>
      <c r="W6543" s="75"/>
      <c r="X6543" s="75"/>
      <c r="Y6543" s="75"/>
      <c r="Z6543" s="75"/>
      <c r="AA6543" s="75"/>
      <c r="AB6543" s="75"/>
      <c r="AC6543" s="75"/>
      <c r="AD6543" s="75"/>
      <c r="AE6543" s="75"/>
      <c r="AF6543" s="75"/>
      <c r="AG6543" s="75"/>
    </row>
    <row r="6544" spans="1:33" ht="15.75" customHeight="1">
      <c r="A6544" s="75"/>
      <c r="B6544" s="54">
        <v>46175</v>
      </c>
      <c r="C6544" s="55" t="str">
        <f t="shared" si="189"/>
        <v>Junho</v>
      </c>
      <c r="D6544" s="55">
        <f t="shared" si="194"/>
        <v>2026</v>
      </c>
      <c r="E6544" s="55">
        <v>2</v>
      </c>
      <c r="F6544" s="55" t="s">
        <v>1340</v>
      </c>
      <c r="G6544" s="55" t="s">
        <v>46</v>
      </c>
      <c r="H6544" s="55" t="s">
        <v>1337</v>
      </c>
      <c r="I6544" s="55" t="s">
        <v>42</v>
      </c>
      <c r="J6544" s="60">
        <v>95</v>
      </c>
      <c r="K6544" s="60">
        <f t="shared" si="191"/>
        <v>190</v>
      </c>
      <c r="L6544" s="60">
        <v>0</v>
      </c>
      <c r="M6544" s="55"/>
      <c r="N6544" s="60">
        <f t="shared" si="187"/>
        <v>190</v>
      </c>
      <c r="O6544" s="54">
        <v>46188</v>
      </c>
      <c r="P6544" s="62">
        <v>33203</v>
      </c>
      <c r="Q6544" s="75"/>
      <c r="R6544" t="str">
        <f t="shared" si="193"/>
        <v>Jun/26</v>
      </c>
      <c r="S6544" s="75"/>
      <c r="T6544" s="75"/>
      <c r="U6544" s="75"/>
      <c r="V6544" s="75"/>
      <c r="W6544" s="75"/>
      <c r="X6544" s="75"/>
      <c r="Y6544" s="75"/>
      <c r="Z6544" s="75"/>
      <c r="AA6544" s="75"/>
      <c r="AB6544" s="75"/>
      <c r="AC6544" s="75"/>
      <c r="AD6544" s="75"/>
      <c r="AE6544" s="75"/>
      <c r="AF6544" s="75"/>
      <c r="AG6544" s="75"/>
    </row>
    <row r="6545" spans="1:33" ht="15.75" customHeight="1">
      <c r="A6545" s="75"/>
      <c r="B6545" s="54">
        <v>46175</v>
      </c>
      <c r="C6545" s="55" t="str">
        <f t="shared" si="189"/>
        <v>Junho</v>
      </c>
      <c r="D6545" s="55">
        <f t="shared" si="194"/>
        <v>2026</v>
      </c>
      <c r="E6545" s="55">
        <v>10</v>
      </c>
      <c r="F6545" s="55" t="s">
        <v>836</v>
      </c>
      <c r="G6545" s="55" t="s">
        <v>46</v>
      </c>
      <c r="H6545" s="55" t="s">
        <v>1337</v>
      </c>
      <c r="I6545" s="55" t="s">
        <v>42</v>
      </c>
      <c r="J6545" s="60">
        <v>0.7</v>
      </c>
      <c r="K6545" s="60">
        <f t="shared" si="191"/>
        <v>7</v>
      </c>
      <c r="L6545" s="60">
        <v>0</v>
      </c>
      <c r="M6545" s="55"/>
      <c r="N6545" s="60">
        <f t="shared" si="187"/>
        <v>7</v>
      </c>
      <c r="O6545" s="54">
        <v>46188</v>
      </c>
      <c r="P6545" s="62">
        <v>33203</v>
      </c>
      <c r="Q6545" s="75"/>
      <c r="R6545" t="str">
        <f t="shared" si="193"/>
        <v>Jun/26</v>
      </c>
      <c r="S6545" s="75"/>
      <c r="T6545" s="75"/>
      <c r="U6545" s="75"/>
      <c r="V6545" s="75"/>
      <c r="W6545" s="75"/>
      <c r="X6545" s="75"/>
      <c r="Y6545" s="75"/>
      <c r="Z6545" s="75"/>
      <c r="AA6545" s="75"/>
      <c r="AB6545" s="75"/>
      <c r="AC6545" s="75"/>
      <c r="AD6545" s="75"/>
      <c r="AE6545" s="75"/>
      <c r="AF6545" s="75"/>
      <c r="AG6545" s="75"/>
    </row>
    <row r="6546" spans="1:33" ht="15.75" customHeight="1">
      <c r="A6546" s="75"/>
      <c r="B6546" s="54">
        <v>46175</v>
      </c>
      <c r="C6546" s="55" t="str">
        <f t="shared" si="189"/>
        <v>Junho</v>
      </c>
      <c r="D6546" s="55">
        <f t="shared" si="194"/>
        <v>2026</v>
      </c>
      <c r="E6546" s="55">
        <v>4</v>
      </c>
      <c r="F6546" s="55" t="s">
        <v>561</v>
      </c>
      <c r="G6546" s="55" t="s">
        <v>46</v>
      </c>
      <c r="H6546" s="55" t="s">
        <v>1337</v>
      </c>
      <c r="I6546" s="55" t="s">
        <v>42</v>
      </c>
      <c r="J6546" s="60">
        <v>4.5</v>
      </c>
      <c r="K6546" s="60">
        <f t="shared" si="191"/>
        <v>18</v>
      </c>
      <c r="L6546" s="60">
        <v>0</v>
      </c>
      <c r="M6546" s="55"/>
      <c r="N6546" s="60">
        <f t="shared" si="187"/>
        <v>18</v>
      </c>
      <c r="O6546" s="54">
        <v>46188</v>
      </c>
      <c r="P6546" s="62">
        <v>33203</v>
      </c>
      <c r="Q6546" s="75"/>
      <c r="R6546" t="str">
        <f t="shared" si="193"/>
        <v>Jun/26</v>
      </c>
      <c r="S6546" s="75"/>
      <c r="T6546" s="75"/>
      <c r="U6546" s="75"/>
      <c r="V6546" s="75"/>
      <c r="W6546" s="75"/>
      <c r="X6546" s="75"/>
      <c r="Y6546" s="75"/>
      <c r="Z6546" s="75"/>
      <c r="AA6546" s="75"/>
      <c r="AB6546" s="75"/>
      <c r="AC6546" s="75"/>
      <c r="AD6546" s="75"/>
      <c r="AE6546" s="75"/>
      <c r="AF6546" s="75"/>
      <c r="AG6546" s="75"/>
    </row>
    <row r="6547" spans="1:33" ht="15.75" customHeight="1">
      <c r="A6547" s="75"/>
      <c r="B6547" s="54">
        <v>46175</v>
      </c>
      <c r="C6547" s="55" t="str">
        <f t="shared" si="189"/>
        <v>Junho</v>
      </c>
      <c r="D6547" s="55">
        <f t="shared" si="194"/>
        <v>2026</v>
      </c>
      <c r="E6547" s="55">
        <v>10</v>
      </c>
      <c r="F6547" s="55" t="s">
        <v>64</v>
      </c>
      <c r="G6547" s="55" t="s">
        <v>46</v>
      </c>
      <c r="H6547" s="55" t="s">
        <v>65</v>
      </c>
      <c r="I6547" s="55" t="s">
        <v>42</v>
      </c>
      <c r="J6547" s="60">
        <v>33</v>
      </c>
      <c r="K6547" s="60">
        <f t="shared" si="191"/>
        <v>330</v>
      </c>
      <c r="L6547" s="60">
        <v>0</v>
      </c>
      <c r="M6547" s="55"/>
      <c r="N6547" s="60">
        <f t="shared" si="187"/>
        <v>330</v>
      </c>
      <c r="O6547" s="54">
        <v>46188</v>
      </c>
      <c r="P6547" s="62">
        <v>32826</v>
      </c>
      <c r="Q6547" s="75"/>
      <c r="R6547" t="str">
        <f t="shared" si="193"/>
        <v>Jun/26</v>
      </c>
      <c r="S6547" s="75"/>
      <c r="T6547" s="75"/>
      <c r="U6547" s="75"/>
      <c r="V6547" s="75"/>
      <c r="W6547" s="75"/>
      <c r="X6547" s="75"/>
      <c r="Y6547" s="75"/>
      <c r="Z6547" s="75"/>
      <c r="AA6547" s="75"/>
      <c r="AB6547" s="75"/>
      <c r="AC6547" s="75"/>
      <c r="AD6547" s="75"/>
      <c r="AE6547" s="75"/>
      <c r="AF6547" s="75"/>
      <c r="AG6547" s="75"/>
    </row>
    <row r="6548" spans="1:33" ht="15.75" customHeight="1">
      <c r="A6548" s="75"/>
      <c r="B6548" s="54">
        <v>46175</v>
      </c>
      <c r="C6548" s="55" t="str">
        <f t="shared" si="189"/>
        <v>Junho</v>
      </c>
      <c r="D6548" s="55">
        <f t="shared" si="194"/>
        <v>2026</v>
      </c>
      <c r="E6548" s="55">
        <v>2</v>
      </c>
      <c r="F6548" s="55" t="s">
        <v>66</v>
      </c>
      <c r="G6548" s="55" t="s">
        <v>46</v>
      </c>
      <c r="H6548" s="55" t="s">
        <v>65</v>
      </c>
      <c r="I6548" s="55" t="s">
        <v>42</v>
      </c>
      <c r="J6548" s="60">
        <v>28</v>
      </c>
      <c r="K6548" s="60">
        <f t="shared" si="191"/>
        <v>56</v>
      </c>
      <c r="L6548" s="60">
        <v>0</v>
      </c>
      <c r="M6548" s="55"/>
      <c r="N6548" s="60">
        <f t="shared" si="187"/>
        <v>56</v>
      </c>
      <c r="O6548" s="54">
        <v>46188</v>
      </c>
      <c r="P6548" s="62">
        <v>32826</v>
      </c>
      <c r="Q6548" s="75"/>
      <c r="R6548" t="str">
        <f t="shared" si="193"/>
        <v>Jun/26</v>
      </c>
      <c r="S6548" s="75"/>
      <c r="T6548" s="75"/>
      <c r="U6548" s="75"/>
      <c r="V6548" s="75"/>
      <c r="W6548" s="75"/>
      <c r="X6548" s="75"/>
      <c r="Y6548" s="75"/>
      <c r="Z6548" s="75"/>
      <c r="AA6548" s="75"/>
      <c r="AB6548" s="75"/>
      <c r="AC6548" s="75"/>
      <c r="AD6548" s="75"/>
      <c r="AE6548" s="75"/>
      <c r="AF6548" s="75"/>
      <c r="AG6548" s="75"/>
    </row>
    <row r="6549" spans="1:33" ht="15.75" customHeight="1">
      <c r="A6549" s="75"/>
      <c r="B6549" s="54">
        <v>46175</v>
      </c>
      <c r="C6549" s="55" t="str">
        <f t="shared" si="189"/>
        <v>Junho</v>
      </c>
      <c r="D6549" s="55">
        <f t="shared" si="194"/>
        <v>2026</v>
      </c>
      <c r="E6549" s="55">
        <v>2</v>
      </c>
      <c r="F6549" s="55" t="s">
        <v>914</v>
      </c>
      <c r="G6549" s="55" t="s">
        <v>93</v>
      </c>
      <c r="H6549" s="55" t="s">
        <v>1126</v>
      </c>
      <c r="I6549" s="55" t="s">
        <v>42</v>
      </c>
      <c r="J6549" s="60">
        <v>28.84</v>
      </c>
      <c r="K6549" s="60">
        <f t="shared" si="191"/>
        <v>57.68</v>
      </c>
      <c r="L6549" s="60">
        <v>0</v>
      </c>
      <c r="M6549" s="55"/>
      <c r="N6549" s="60">
        <f t="shared" si="187"/>
        <v>57.68</v>
      </c>
      <c r="O6549" s="54">
        <v>46182</v>
      </c>
      <c r="P6549" s="62">
        <v>1470894</v>
      </c>
      <c r="Q6549" s="75"/>
      <c r="R6549" t="str">
        <f t="shared" si="193"/>
        <v>Jun/26</v>
      </c>
      <c r="S6549" s="75"/>
      <c r="T6549" s="75"/>
      <c r="U6549" s="75"/>
      <c r="V6549" s="75"/>
      <c r="W6549" s="75"/>
      <c r="X6549" s="75"/>
      <c r="Y6549" s="75"/>
      <c r="Z6549" s="75"/>
      <c r="AA6549" s="75"/>
      <c r="AB6549" s="75"/>
      <c r="AC6549" s="75"/>
      <c r="AD6549" s="75"/>
      <c r="AE6549" s="75"/>
      <c r="AF6549" s="75"/>
      <c r="AG6549" s="75"/>
    </row>
    <row r="6550" spans="1:33" ht="15.75" customHeight="1">
      <c r="A6550" s="75"/>
      <c r="B6550" s="54">
        <v>46175</v>
      </c>
      <c r="C6550" s="55" t="str">
        <f t="shared" si="189"/>
        <v>Junho</v>
      </c>
      <c r="D6550" s="55">
        <f t="shared" si="194"/>
        <v>2026</v>
      </c>
      <c r="E6550" s="55">
        <v>1</v>
      </c>
      <c r="F6550" s="55" t="s">
        <v>1058</v>
      </c>
      <c r="G6550" s="55" t="s">
        <v>53</v>
      </c>
      <c r="H6550" s="55" t="s">
        <v>1126</v>
      </c>
      <c r="I6550" s="55" t="s">
        <v>42</v>
      </c>
      <c r="J6550" s="60">
        <v>43.66</v>
      </c>
      <c r="K6550" s="60">
        <f t="shared" si="191"/>
        <v>43.66</v>
      </c>
      <c r="L6550" s="60">
        <v>0</v>
      </c>
      <c r="M6550" s="55"/>
      <c r="N6550" s="60">
        <f t="shared" si="187"/>
        <v>43.66</v>
      </c>
      <c r="O6550" s="54">
        <v>46182</v>
      </c>
      <c r="P6550" s="62">
        <v>1470894</v>
      </c>
      <c r="Q6550" s="75"/>
      <c r="R6550" t="str">
        <f t="shared" si="193"/>
        <v>Jun/26</v>
      </c>
      <c r="S6550" s="75"/>
      <c r="T6550" s="75"/>
      <c r="U6550" s="75"/>
      <c r="V6550" s="75"/>
      <c r="W6550" s="75"/>
      <c r="X6550" s="75"/>
      <c r="Y6550" s="75"/>
      <c r="Z6550" s="75"/>
      <c r="AA6550" s="75"/>
      <c r="AB6550" s="75"/>
      <c r="AC6550" s="75"/>
      <c r="AD6550" s="75"/>
      <c r="AE6550" s="75"/>
      <c r="AF6550" s="75"/>
      <c r="AG6550" s="75"/>
    </row>
    <row r="6551" spans="1:33" ht="15.75" customHeight="1">
      <c r="A6551" s="75"/>
      <c r="B6551" s="54">
        <v>46175</v>
      </c>
      <c r="C6551" s="55" t="str">
        <f t="shared" si="189"/>
        <v>Junho</v>
      </c>
      <c r="D6551" s="55">
        <f t="shared" si="194"/>
        <v>2026</v>
      </c>
      <c r="E6551" s="55">
        <v>10</v>
      </c>
      <c r="F6551" s="55" t="s">
        <v>539</v>
      </c>
      <c r="G6551" s="55" t="s">
        <v>53</v>
      </c>
      <c r="H6551" s="55" t="s">
        <v>1126</v>
      </c>
      <c r="I6551" s="55" t="s">
        <v>42</v>
      </c>
      <c r="J6551" s="60">
        <v>9.09</v>
      </c>
      <c r="K6551" s="60">
        <f t="shared" si="191"/>
        <v>90.9</v>
      </c>
      <c r="L6551" s="60">
        <v>0</v>
      </c>
      <c r="M6551" s="55"/>
      <c r="N6551" s="60">
        <f t="shared" si="187"/>
        <v>90.9</v>
      </c>
      <c r="O6551" s="54">
        <v>46182</v>
      </c>
      <c r="P6551" s="62">
        <v>1470894</v>
      </c>
      <c r="Q6551" s="75"/>
      <c r="R6551" t="str">
        <f t="shared" si="193"/>
        <v>Jun/26</v>
      </c>
      <c r="S6551" s="75"/>
      <c r="T6551" s="75"/>
      <c r="U6551" s="75"/>
      <c r="V6551" s="75"/>
      <c r="W6551" s="75"/>
      <c r="X6551" s="75"/>
      <c r="Y6551" s="75"/>
      <c r="Z6551" s="75"/>
      <c r="AA6551" s="75"/>
      <c r="AB6551" s="75"/>
      <c r="AC6551" s="75"/>
      <c r="AD6551" s="75"/>
      <c r="AE6551" s="75"/>
      <c r="AF6551" s="75"/>
      <c r="AG6551" s="75"/>
    </row>
    <row r="6552" spans="1:33" ht="15.75" customHeight="1">
      <c r="A6552" s="75"/>
      <c r="B6552" s="54">
        <v>46175</v>
      </c>
      <c r="C6552" s="55" t="str">
        <f t="shared" si="189"/>
        <v>Junho</v>
      </c>
      <c r="D6552" s="55">
        <f t="shared" si="194"/>
        <v>2026</v>
      </c>
      <c r="E6552" s="55">
        <v>1</v>
      </c>
      <c r="F6552" s="55" t="s">
        <v>799</v>
      </c>
      <c r="G6552" s="55" t="s">
        <v>53</v>
      </c>
      <c r="H6552" s="55" t="s">
        <v>1126</v>
      </c>
      <c r="I6552" s="55" t="s">
        <v>42</v>
      </c>
      <c r="J6552" s="60">
        <v>2.0609999999999999</v>
      </c>
      <c r="K6552" s="60">
        <f t="shared" si="191"/>
        <v>2.0609999999999999</v>
      </c>
      <c r="L6552" s="60">
        <v>0</v>
      </c>
      <c r="M6552" s="55"/>
      <c r="N6552" s="60">
        <f t="shared" si="187"/>
        <v>2.0609999999999999</v>
      </c>
      <c r="O6552" s="54">
        <v>46182</v>
      </c>
      <c r="P6552" s="62">
        <v>1470894</v>
      </c>
      <c r="Q6552" s="75"/>
      <c r="R6552" t="str">
        <f t="shared" si="193"/>
        <v>Jun/26</v>
      </c>
      <c r="S6552" s="75"/>
      <c r="T6552" s="75"/>
      <c r="U6552" s="75"/>
      <c r="V6552" s="75"/>
      <c r="W6552" s="75"/>
      <c r="X6552" s="75"/>
      <c r="Y6552" s="75"/>
      <c r="Z6552" s="75"/>
      <c r="AA6552" s="75"/>
      <c r="AB6552" s="75"/>
      <c r="AC6552" s="75"/>
      <c r="AD6552" s="75"/>
      <c r="AE6552" s="75"/>
      <c r="AF6552" s="75"/>
      <c r="AG6552" s="75"/>
    </row>
    <row r="6553" spans="1:33" ht="15.75" customHeight="1">
      <c r="A6553" s="75"/>
      <c r="B6553" s="54">
        <v>46175</v>
      </c>
      <c r="C6553" s="55" t="str">
        <f t="shared" si="189"/>
        <v>Junho</v>
      </c>
      <c r="D6553" s="55">
        <f t="shared" si="194"/>
        <v>2026</v>
      </c>
      <c r="E6553" s="55">
        <v>4</v>
      </c>
      <c r="F6553" s="55" t="s">
        <v>206</v>
      </c>
      <c r="G6553" s="55" t="s">
        <v>46</v>
      </c>
      <c r="H6553" s="55" t="s">
        <v>1126</v>
      </c>
      <c r="I6553" s="55" t="s">
        <v>42</v>
      </c>
      <c r="J6553" s="60">
        <v>37.011600000000001</v>
      </c>
      <c r="K6553" s="60">
        <f t="shared" si="191"/>
        <v>148.04640000000001</v>
      </c>
      <c r="L6553" s="60">
        <v>0</v>
      </c>
      <c r="M6553" s="55"/>
      <c r="N6553" s="60">
        <f t="shared" si="187"/>
        <v>148.04640000000001</v>
      </c>
      <c r="O6553" s="54">
        <v>46182</v>
      </c>
      <c r="P6553" s="62">
        <v>1470894</v>
      </c>
      <c r="Q6553" s="75"/>
      <c r="R6553" t="str">
        <f t="shared" si="193"/>
        <v>Jun/26</v>
      </c>
      <c r="S6553" s="75"/>
      <c r="T6553" s="75"/>
      <c r="U6553" s="75"/>
      <c r="V6553" s="75"/>
      <c r="W6553" s="75"/>
      <c r="X6553" s="75"/>
      <c r="Y6553" s="75"/>
      <c r="Z6553" s="75"/>
      <c r="AA6553" s="75"/>
      <c r="AB6553" s="75"/>
      <c r="AC6553" s="75"/>
      <c r="AD6553" s="75"/>
      <c r="AE6553" s="75"/>
      <c r="AF6553" s="75"/>
      <c r="AG6553" s="75"/>
    </row>
    <row r="6554" spans="1:33" ht="15.75" customHeight="1">
      <c r="A6554" s="75"/>
      <c r="B6554" s="54">
        <v>46175</v>
      </c>
      <c r="C6554" s="55" t="str">
        <f t="shared" si="189"/>
        <v>Junho</v>
      </c>
      <c r="D6554" s="55">
        <f t="shared" si="194"/>
        <v>2026</v>
      </c>
      <c r="E6554" s="55">
        <v>2</v>
      </c>
      <c r="F6554" s="55" t="s">
        <v>1541</v>
      </c>
      <c r="G6554" s="55" t="s">
        <v>46</v>
      </c>
      <c r="H6554" s="55" t="s">
        <v>1126</v>
      </c>
      <c r="I6554" s="55" t="s">
        <v>42</v>
      </c>
      <c r="J6554" s="60">
        <v>10.65</v>
      </c>
      <c r="K6554" s="60">
        <f t="shared" si="191"/>
        <v>21.3</v>
      </c>
      <c r="L6554" s="60">
        <v>0</v>
      </c>
      <c r="M6554" s="55"/>
      <c r="N6554" s="60">
        <f t="shared" si="187"/>
        <v>21.3</v>
      </c>
      <c r="O6554" s="54">
        <v>46182</v>
      </c>
      <c r="P6554" s="62">
        <v>1470894</v>
      </c>
      <c r="Q6554" s="75"/>
      <c r="R6554" t="str">
        <f t="shared" si="193"/>
        <v>Jun/26</v>
      </c>
      <c r="S6554" s="75"/>
      <c r="T6554" s="75"/>
      <c r="U6554" s="75"/>
      <c r="V6554" s="75"/>
      <c r="W6554" s="75"/>
      <c r="X6554" s="75"/>
      <c r="Y6554" s="75"/>
      <c r="Z6554" s="75"/>
      <c r="AA6554" s="75"/>
      <c r="AB6554" s="75"/>
      <c r="AC6554" s="75"/>
      <c r="AD6554" s="75"/>
      <c r="AE6554" s="75"/>
      <c r="AF6554" s="75"/>
      <c r="AG6554" s="75"/>
    </row>
    <row r="6555" spans="1:33" ht="15.75" customHeight="1">
      <c r="A6555" s="75"/>
      <c r="B6555" s="54">
        <v>46175</v>
      </c>
      <c r="C6555" s="55" t="str">
        <f t="shared" si="189"/>
        <v>Junho</v>
      </c>
      <c r="D6555" s="55">
        <f t="shared" si="194"/>
        <v>2026</v>
      </c>
      <c r="E6555" s="55">
        <v>4</v>
      </c>
      <c r="F6555" s="55" t="s">
        <v>1542</v>
      </c>
      <c r="G6555" s="55" t="s">
        <v>53</v>
      </c>
      <c r="H6555" s="55" t="s">
        <v>1126</v>
      </c>
      <c r="I6555" s="55" t="s">
        <v>42</v>
      </c>
      <c r="J6555" s="60">
        <v>10.220000000000001</v>
      </c>
      <c r="K6555" s="60">
        <f t="shared" si="191"/>
        <v>40.880000000000003</v>
      </c>
      <c r="L6555" s="60">
        <v>0</v>
      </c>
      <c r="M6555" s="55"/>
      <c r="N6555" s="60">
        <f t="shared" si="187"/>
        <v>40.880000000000003</v>
      </c>
      <c r="O6555" s="54">
        <v>46182</v>
      </c>
      <c r="P6555" s="62">
        <v>1470894</v>
      </c>
      <c r="Q6555" s="75"/>
      <c r="R6555" t="str">
        <f t="shared" si="193"/>
        <v>Jun/26</v>
      </c>
      <c r="S6555" s="75"/>
      <c r="T6555" s="75"/>
      <c r="U6555" s="75"/>
      <c r="V6555" s="75"/>
      <c r="W6555" s="75"/>
      <c r="X6555" s="75"/>
      <c r="Y6555" s="75"/>
      <c r="Z6555" s="75"/>
      <c r="AA6555" s="75"/>
      <c r="AB6555" s="75"/>
      <c r="AC6555" s="75"/>
      <c r="AD6555" s="75"/>
      <c r="AE6555" s="75"/>
      <c r="AF6555" s="75"/>
      <c r="AG6555" s="75"/>
    </row>
    <row r="6556" spans="1:33" ht="15.75" customHeight="1">
      <c r="A6556" s="75"/>
      <c r="B6556" s="54">
        <v>46175</v>
      </c>
      <c r="C6556" s="55" t="str">
        <f t="shared" si="189"/>
        <v>Junho</v>
      </c>
      <c r="D6556" s="55">
        <f t="shared" si="194"/>
        <v>2026</v>
      </c>
      <c r="E6556" s="55">
        <v>2</v>
      </c>
      <c r="F6556" s="55" t="s">
        <v>782</v>
      </c>
      <c r="G6556" s="55" t="s">
        <v>46</v>
      </c>
      <c r="H6556" s="55" t="s">
        <v>195</v>
      </c>
      <c r="I6556" s="55" t="s">
        <v>42</v>
      </c>
      <c r="J6556" s="60">
        <v>307.12</v>
      </c>
      <c r="K6556" s="60">
        <f t="shared" si="191"/>
        <v>614.24</v>
      </c>
      <c r="L6556" s="60">
        <v>0</v>
      </c>
      <c r="M6556" s="55"/>
      <c r="N6556" s="60">
        <f t="shared" si="187"/>
        <v>614.24</v>
      </c>
      <c r="O6556" s="54">
        <v>46185</v>
      </c>
      <c r="P6556" s="62">
        <v>349285</v>
      </c>
      <c r="Q6556" s="75"/>
      <c r="R6556" t="str">
        <f t="shared" si="193"/>
        <v>Jun/26</v>
      </c>
      <c r="S6556" s="75"/>
      <c r="T6556" s="75"/>
      <c r="U6556" s="75"/>
      <c r="V6556" s="75"/>
      <c r="W6556" s="75"/>
      <c r="X6556" s="75"/>
      <c r="Y6556" s="75"/>
      <c r="Z6556" s="75"/>
      <c r="AA6556" s="75"/>
      <c r="AB6556" s="75"/>
      <c r="AC6556" s="75"/>
      <c r="AD6556" s="75"/>
      <c r="AE6556" s="75"/>
      <c r="AF6556" s="75"/>
      <c r="AG6556" s="75"/>
    </row>
    <row r="6557" spans="1:33" ht="15.75" customHeight="1">
      <c r="A6557" s="75"/>
      <c r="B6557" s="54">
        <v>46175</v>
      </c>
      <c r="C6557" s="55" t="str">
        <f t="shared" si="189"/>
        <v>Junho</v>
      </c>
      <c r="D6557" s="55">
        <f t="shared" si="194"/>
        <v>2026</v>
      </c>
      <c r="E6557" s="55">
        <v>1</v>
      </c>
      <c r="F6557" s="55" t="s">
        <v>634</v>
      </c>
      <c r="G6557" s="55" t="s">
        <v>46</v>
      </c>
      <c r="H6557" s="55" t="s">
        <v>195</v>
      </c>
      <c r="I6557" s="55" t="s">
        <v>42</v>
      </c>
      <c r="J6557" s="60">
        <v>325.62</v>
      </c>
      <c r="K6557" s="60">
        <f t="shared" si="191"/>
        <v>325.62</v>
      </c>
      <c r="L6557" s="60">
        <v>0</v>
      </c>
      <c r="M6557" s="55"/>
      <c r="N6557" s="60">
        <f t="shared" si="187"/>
        <v>325.62</v>
      </c>
      <c r="O6557" s="54">
        <v>46185</v>
      </c>
      <c r="P6557" s="62">
        <v>349285</v>
      </c>
      <c r="Q6557" s="75"/>
      <c r="R6557" t="str">
        <f t="shared" si="193"/>
        <v>Jun/26</v>
      </c>
      <c r="S6557" s="75"/>
      <c r="T6557" s="75"/>
      <c r="U6557" s="75"/>
      <c r="V6557" s="75"/>
      <c r="W6557" s="75"/>
      <c r="X6557" s="75"/>
      <c r="Y6557" s="75"/>
      <c r="Z6557" s="75"/>
      <c r="AA6557" s="75"/>
      <c r="AB6557" s="75"/>
      <c r="AC6557" s="75"/>
      <c r="AD6557" s="75"/>
      <c r="AE6557" s="75"/>
      <c r="AF6557" s="75"/>
      <c r="AG6557" s="75"/>
    </row>
    <row r="6558" spans="1:33" ht="15.75" customHeight="1">
      <c r="A6558" s="75"/>
      <c r="B6558" s="54">
        <v>46175</v>
      </c>
      <c r="C6558" s="55" t="str">
        <f t="shared" si="189"/>
        <v>Junho</v>
      </c>
      <c r="D6558" s="55">
        <f t="shared" si="194"/>
        <v>2026</v>
      </c>
      <c r="E6558" s="55">
        <v>3</v>
      </c>
      <c r="F6558" s="55" t="s">
        <v>660</v>
      </c>
      <c r="G6558" s="55" t="s">
        <v>46</v>
      </c>
      <c r="H6558" s="55" t="s">
        <v>195</v>
      </c>
      <c r="I6558" s="55" t="s">
        <v>42</v>
      </c>
      <c r="J6558" s="60">
        <v>246</v>
      </c>
      <c r="K6558" s="60">
        <f t="shared" si="191"/>
        <v>738</v>
      </c>
      <c r="L6558" s="60">
        <v>0</v>
      </c>
      <c r="M6558" s="55"/>
      <c r="N6558" s="60">
        <f t="shared" si="187"/>
        <v>738</v>
      </c>
      <c r="O6558" s="54">
        <v>46185</v>
      </c>
      <c r="P6558" s="62">
        <v>349285</v>
      </c>
      <c r="Q6558" s="75"/>
      <c r="R6558" t="str">
        <f t="shared" si="193"/>
        <v>Jun/26</v>
      </c>
      <c r="S6558" s="75"/>
      <c r="T6558" s="75"/>
      <c r="U6558" s="75"/>
      <c r="V6558" s="75"/>
      <c r="W6558" s="75"/>
      <c r="X6558" s="75"/>
      <c r="Y6558" s="75"/>
      <c r="Z6558" s="75"/>
      <c r="AA6558" s="75"/>
      <c r="AB6558" s="75"/>
      <c r="AC6558" s="75"/>
      <c r="AD6558" s="75"/>
      <c r="AE6558" s="75"/>
      <c r="AF6558" s="75"/>
      <c r="AG6558" s="75"/>
    </row>
    <row r="6559" spans="1:33" ht="15.75" customHeight="1">
      <c r="A6559" s="75"/>
      <c r="B6559" s="54">
        <v>46175</v>
      </c>
      <c r="C6559" s="55" t="str">
        <f t="shared" si="189"/>
        <v>Junho</v>
      </c>
      <c r="D6559" s="55">
        <f t="shared" si="194"/>
        <v>2026</v>
      </c>
      <c r="E6559" s="55">
        <v>1</v>
      </c>
      <c r="F6559" s="55" t="s">
        <v>1469</v>
      </c>
      <c r="G6559" s="55" t="s">
        <v>96</v>
      </c>
      <c r="H6559" s="55" t="s">
        <v>1269</v>
      </c>
      <c r="I6559" s="55" t="s">
        <v>42</v>
      </c>
      <c r="J6559" s="60">
        <v>371.46</v>
      </c>
      <c r="K6559" s="60">
        <f t="shared" si="191"/>
        <v>371.46</v>
      </c>
      <c r="L6559" s="60">
        <v>0</v>
      </c>
      <c r="M6559" s="55"/>
      <c r="N6559" s="60">
        <f t="shared" si="187"/>
        <v>371.46</v>
      </c>
      <c r="O6559" s="54">
        <v>46189</v>
      </c>
      <c r="P6559" s="62">
        <v>48150</v>
      </c>
      <c r="Q6559" s="75"/>
      <c r="R6559" t="str">
        <f t="shared" si="193"/>
        <v>Jun/26</v>
      </c>
      <c r="S6559" s="75"/>
      <c r="T6559" s="75"/>
      <c r="U6559" s="75"/>
      <c r="V6559" s="75"/>
      <c r="W6559" s="75"/>
      <c r="X6559" s="75"/>
      <c r="Y6559" s="75"/>
      <c r="Z6559" s="75"/>
      <c r="AA6559" s="75"/>
      <c r="AB6559" s="75"/>
      <c r="AC6559" s="75"/>
      <c r="AD6559" s="75"/>
      <c r="AE6559" s="75"/>
      <c r="AF6559" s="75"/>
      <c r="AG6559" s="75"/>
    </row>
    <row r="6560" spans="1:33" ht="15.75" customHeight="1">
      <c r="A6560" s="75"/>
      <c r="B6560" s="54">
        <v>46175</v>
      </c>
      <c r="C6560" s="55" t="str">
        <f t="shared" si="189"/>
        <v>Junho</v>
      </c>
      <c r="D6560" s="55">
        <f t="shared" si="194"/>
        <v>2026</v>
      </c>
      <c r="E6560" s="55">
        <v>2</v>
      </c>
      <c r="F6560" s="55" t="s">
        <v>1037</v>
      </c>
      <c r="G6560" s="55" t="s">
        <v>104</v>
      </c>
      <c r="H6560" s="55" t="s">
        <v>790</v>
      </c>
      <c r="I6560" s="55" t="s">
        <v>42</v>
      </c>
      <c r="J6560" s="60">
        <v>36.24</v>
      </c>
      <c r="K6560" s="60">
        <f t="shared" si="191"/>
        <v>72.48</v>
      </c>
      <c r="L6560" s="60">
        <v>0</v>
      </c>
      <c r="M6560" s="55"/>
      <c r="N6560" s="60">
        <f t="shared" si="187"/>
        <v>72.48</v>
      </c>
      <c r="O6560" s="54">
        <v>46189</v>
      </c>
      <c r="P6560" s="62">
        <v>1664970</v>
      </c>
      <c r="Q6560" s="75"/>
      <c r="R6560" t="str">
        <f t="shared" si="193"/>
        <v>Jun/26</v>
      </c>
      <c r="S6560" s="75"/>
      <c r="T6560" s="75"/>
      <c r="U6560" s="75"/>
      <c r="V6560" s="75"/>
      <c r="W6560" s="75"/>
      <c r="X6560" s="75"/>
      <c r="Y6560" s="75"/>
      <c r="Z6560" s="75"/>
      <c r="AA6560" s="75"/>
      <c r="AB6560" s="75"/>
      <c r="AC6560" s="75"/>
      <c r="AD6560" s="75"/>
      <c r="AE6560" s="75"/>
      <c r="AF6560" s="75"/>
      <c r="AG6560" s="75"/>
    </row>
    <row r="6561" spans="1:33" ht="15.75" customHeight="1">
      <c r="A6561" s="75"/>
      <c r="B6561" s="54">
        <v>46175</v>
      </c>
      <c r="C6561" s="55" t="str">
        <f t="shared" si="189"/>
        <v>Junho</v>
      </c>
      <c r="D6561" s="55">
        <f t="shared" si="194"/>
        <v>2026</v>
      </c>
      <c r="E6561" s="55">
        <v>3</v>
      </c>
      <c r="F6561" s="55" t="s">
        <v>1203</v>
      </c>
      <c r="G6561" s="55" t="s">
        <v>53</v>
      </c>
      <c r="H6561" s="55" t="s">
        <v>790</v>
      </c>
      <c r="I6561" s="55" t="s">
        <v>42</v>
      </c>
      <c r="J6561" s="60">
        <v>67.67</v>
      </c>
      <c r="K6561" s="60">
        <f t="shared" si="191"/>
        <v>203.01</v>
      </c>
      <c r="L6561" s="60">
        <v>0</v>
      </c>
      <c r="M6561" s="55"/>
      <c r="N6561" s="60">
        <f t="shared" si="187"/>
        <v>203.01</v>
      </c>
      <c r="O6561" s="54">
        <v>46189</v>
      </c>
      <c r="P6561" s="62">
        <v>1664970</v>
      </c>
      <c r="Q6561" s="75"/>
      <c r="R6561" t="str">
        <f t="shared" si="193"/>
        <v>Jun/26</v>
      </c>
      <c r="S6561" s="75"/>
      <c r="T6561" s="75"/>
      <c r="U6561" s="75"/>
      <c r="V6561" s="75"/>
      <c r="W6561" s="75"/>
      <c r="X6561" s="75"/>
      <c r="Y6561" s="75"/>
      <c r="Z6561" s="75"/>
      <c r="AA6561" s="75"/>
      <c r="AB6561" s="75"/>
      <c r="AC6561" s="75"/>
      <c r="AD6561" s="75"/>
      <c r="AE6561" s="75"/>
      <c r="AF6561" s="75"/>
      <c r="AG6561" s="75"/>
    </row>
    <row r="6562" spans="1:33" ht="15.75" customHeight="1">
      <c r="A6562" s="75"/>
      <c r="B6562" s="54">
        <v>46175</v>
      </c>
      <c r="C6562" s="55" t="str">
        <f t="shared" si="189"/>
        <v>Junho</v>
      </c>
      <c r="D6562" s="55">
        <f t="shared" si="194"/>
        <v>2026</v>
      </c>
      <c r="E6562" s="55">
        <v>2</v>
      </c>
      <c r="F6562" s="55" t="s">
        <v>1202</v>
      </c>
      <c r="G6562" s="55" t="s">
        <v>53</v>
      </c>
      <c r="H6562" s="55" t="s">
        <v>790</v>
      </c>
      <c r="I6562" s="55" t="s">
        <v>42</v>
      </c>
      <c r="J6562" s="60">
        <v>72.2</v>
      </c>
      <c r="K6562" s="60">
        <f t="shared" si="191"/>
        <v>144.4</v>
      </c>
      <c r="L6562" s="60">
        <v>0</v>
      </c>
      <c r="M6562" s="55"/>
      <c r="N6562" s="60">
        <f t="shared" si="187"/>
        <v>144.4</v>
      </c>
      <c r="O6562" s="54">
        <v>46189</v>
      </c>
      <c r="P6562" s="62">
        <v>1664970</v>
      </c>
      <c r="Q6562" s="75"/>
      <c r="R6562" t="str">
        <f t="shared" si="193"/>
        <v>Jun/26</v>
      </c>
      <c r="S6562" s="75"/>
      <c r="T6562" s="75"/>
      <c r="U6562" s="75"/>
      <c r="V6562" s="75"/>
      <c r="W6562" s="75"/>
      <c r="X6562" s="75"/>
      <c r="Y6562" s="75"/>
      <c r="Z6562" s="75"/>
      <c r="AA6562" s="75"/>
      <c r="AB6562" s="75"/>
      <c r="AC6562" s="75"/>
      <c r="AD6562" s="75"/>
      <c r="AE6562" s="75"/>
      <c r="AF6562" s="75"/>
      <c r="AG6562" s="75"/>
    </row>
    <row r="6563" spans="1:33" ht="15.75" customHeight="1">
      <c r="A6563" s="75"/>
      <c r="B6563" s="54">
        <v>46175</v>
      </c>
      <c r="C6563" s="55" t="str">
        <f t="shared" si="189"/>
        <v>Junho</v>
      </c>
      <c r="D6563" s="55">
        <f t="shared" si="194"/>
        <v>2026</v>
      </c>
      <c r="E6563" s="55">
        <v>2</v>
      </c>
      <c r="F6563" s="55" t="s">
        <v>1193</v>
      </c>
      <c r="G6563" s="55" t="s">
        <v>53</v>
      </c>
      <c r="H6563" s="55" t="s">
        <v>790</v>
      </c>
      <c r="I6563" s="55" t="s">
        <v>42</v>
      </c>
      <c r="J6563" s="60">
        <v>33.64</v>
      </c>
      <c r="K6563" s="60">
        <f t="shared" si="191"/>
        <v>67.28</v>
      </c>
      <c r="L6563" s="60">
        <v>0</v>
      </c>
      <c r="M6563" s="55"/>
      <c r="N6563" s="60">
        <f t="shared" si="187"/>
        <v>67.28</v>
      </c>
      <c r="O6563" s="54">
        <v>46189</v>
      </c>
      <c r="P6563" s="62">
        <v>1664970</v>
      </c>
      <c r="Q6563" s="75"/>
      <c r="R6563" t="str">
        <f t="shared" si="193"/>
        <v>Jun/26</v>
      </c>
      <c r="S6563" s="75"/>
      <c r="T6563" s="75"/>
      <c r="U6563" s="75"/>
      <c r="V6563" s="75"/>
      <c r="W6563" s="75"/>
      <c r="X6563" s="75"/>
      <c r="Y6563" s="75"/>
      <c r="Z6563" s="75"/>
      <c r="AA6563" s="75"/>
      <c r="AB6563" s="75"/>
      <c r="AC6563" s="75"/>
      <c r="AD6563" s="75"/>
      <c r="AE6563" s="75"/>
      <c r="AF6563" s="75"/>
      <c r="AG6563" s="75"/>
    </row>
    <row r="6564" spans="1:33" ht="15.75" customHeight="1">
      <c r="A6564" s="75"/>
      <c r="B6564" s="54">
        <v>46175</v>
      </c>
      <c r="C6564" s="55" t="str">
        <f t="shared" si="189"/>
        <v>Junho</v>
      </c>
      <c r="D6564" s="55">
        <f t="shared" si="194"/>
        <v>2026</v>
      </c>
      <c r="E6564" s="55">
        <v>12</v>
      </c>
      <c r="F6564" s="55" t="s">
        <v>1543</v>
      </c>
      <c r="G6564" s="55" t="s">
        <v>40</v>
      </c>
      <c r="H6564" s="55" t="s">
        <v>223</v>
      </c>
      <c r="I6564" s="55" t="s">
        <v>42</v>
      </c>
      <c r="J6564" s="60">
        <v>15</v>
      </c>
      <c r="K6564" s="60">
        <f t="shared" si="191"/>
        <v>180</v>
      </c>
      <c r="L6564" s="60">
        <v>0</v>
      </c>
      <c r="M6564" s="55"/>
      <c r="N6564" s="60">
        <f t="shared" si="187"/>
        <v>180</v>
      </c>
      <c r="O6564" s="54">
        <v>46182</v>
      </c>
      <c r="P6564" s="62">
        <v>1590666</v>
      </c>
      <c r="Q6564" s="75"/>
      <c r="R6564" t="str">
        <f t="shared" si="193"/>
        <v>Jun/26</v>
      </c>
      <c r="S6564" s="75"/>
      <c r="T6564" s="75"/>
      <c r="U6564" s="75"/>
      <c r="V6564" s="75"/>
      <c r="W6564" s="75"/>
      <c r="X6564" s="75"/>
      <c r="Y6564" s="75"/>
      <c r="Z6564" s="75"/>
      <c r="AA6564" s="75"/>
      <c r="AB6564" s="75"/>
      <c r="AC6564" s="75"/>
      <c r="AD6564" s="75"/>
      <c r="AE6564" s="75"/>
      <c r="AF6564" s="75"/>
      <c r="AG6564" s="75"/>
    </row>
    <row r="6565" spans="1:33" ht="15.75" customHeight="1">
      <c r="A6565" s="75"/>
      <c r="B6565" s="54">
        <v>46175</v>
      </c>
      <c r="C6565" s="55" t="str">
        <f t="shared" si="189"/>
        <v>Junho</v>
      </c>
      <c r="D6565" s="55">
        <f t="shared" si="194"/>
        <v>2026</v>
      </c>
      <c r="E6565" s="55">
        <v>12</v>
      </c>
      <c r="F6565" s="55" t="s">
        <v>95</v>
      </c>
      <c r="G6565" s="55" t="s">
        <v>40</v>
      </c>
      <c r="H6565" s="55" t="s">
        <v>223</v>
      </c>
      <c r="I6565" s="55" t="s">
        <v>42</v>
      </c>
      <c r="J6565" s="60">
        <v>45</v>
      </c>
      <c r="K6565" s="60">
        <f t="shared" si="191"/>
        <v>540</v>
      </c>
      <c r="L6565" s="60">
        <v>0</v>
      </c>
      <c r="M6565" s="55"/>
      <c r="N6565" s="60">
        <f t="shared" si="187"/>
        <v>540</v>
      </c>
      <c r="O6565" s="54">
        <v>46182</v>
      </c>
      <c r="P6565" s="62">
        <v>1590666</v>
      </c>
      <c r="Q6565" s="75"/>
      <c r="R6565" t="str">
        <f t="shared" si="193"/>
        <v>Jun/26</v>
      </c>
      <c r="S6565" s="75"/>
      <c r="T6565" s="75"/>
      <c r="U6565" s="75"/>
      <c r="V6565" s="75"/>
      <c r="W6565" s="75"/>
      <c r="X6565" s="75"/>
      <c r="Y6565" s="75"/>
      <c r="Z6565" s="75"/>
      <c r="AA6565" s="75"/>
      <c r="AB6565" s="75"/>
      <c r="AC6565" s="75"/>
      <c r="AD6565" s="75"/>
      <c r="AE6565" s="75"/>
      <c r="AF6565" s="75"/>
      <c r="AG6565" s="75"/>
    </row>
    <row r="6566" spans="1:33" ht="15.75" customHeight="1">
      <c r="A6566" s="75"/>
      <c r="B6566" s="54">
        <v>46175</v>
      </c>
      <c r="C6566" s="55" t="str">
        <f t="shared" si="189"/>
        <v>Junho</v>
      </c>
      <c r="D6566" s="55">
        <f t="shared" si="194"/>
        <v>2026</v>
      </c>
      <c r="E6566" s="55">
        <v>4</v>
      </c>
      <c r="F6566" s="55" t="s">
        <v>940</v>
      </c>
      <c r="G6566" s="55" t="s">
        <v>46</v>
      </c>
      <c r="H6566" s="55" t="s">
        <v>223</v>
      </c>
      <c r="I6566" s="55" t="s">
        <v>42</v>
      </c>
      <c r="J6566" s="60">
        <v>55</v>
      </c>
      <c r="K6566" s="60">
        <f t="shared" si="191"/>
        <v>220</v>
      </c>
      <c r="L6566" s="60">
        <v>0</v>
      </c>
      <c r="M6566" s="55"/>
      <c r="N6566" s="60">
        <f t="shared" si="187"/>
        <v>220</v>
      </c>
      <c r="O6566" s="54">
        <v>46182</v>
      </c>
      <c r="P6566" s="62">
        <v>1590666</v>
      </c>
      <c r="Q6566" s="75"/>
      <c r="R6566" t="str">
        <f t="shared" si="193"/>
        <v>Jun/26</v>
      </c>
      <c r="S6566" s="75"/>
      <c r="T6566" s="75"/>
      <c r="U6566" s="75"/>
      <c r="V6566" s="75"/>
      <c r="W6566" s="75"/>
      <c r="X6566" s="75"/>
      <c r="Y6566" s="75"/>
      <c r="Z6566" s="75"/>
      <c r="AA6566" s="75"/>
      <c r="AB6566" s="75"/>
      <c r="AC6566" s="75"/>
      <c r="AD6566" s="75"/>
      <c r="AE6566" s="75"/>
      <c r="AF6566" s="75"/>
      <c r="AG6566" s="75"/>
    </row>
    <row r="6567" spans="1:33" ht="15.75" customHeight="1">
      <c r="A6567" s="75"/>
      <c r="B6567" s="54">
        <v>46175</v>
      </c>
      <c r="C6567" s="55" t="str">
        <f t="shared" si="189"/>
        <v>Junho</v>
      </c>
      <c r="D6567" s="55">
        <f t="shared" si="194"/>
        <v>2026</v>
      </c>
      <c r="E6567" s="55">
        <v>20</v>
      </c>
      <c r="F6567" s="55" t="s">
        <v>246</v>
      </c>
      <c r="G6567" s="55" t="s">
        <v>46</v>
      </c>
      <c r="H6567" s="55" t="s">
        <v>223</v>
      </c>
      <c r="I6567" s="55" t="s">
        <v>42</v>
      </c>
      <c r="J6567" s="60">
        <v>6.5</v>
      </c>
      <c r="K6567" s="60">
        <f t="shared" si="191"/>
        <v>130</v>
      </c>
      <c r="L6567" s="60">
        <v>0</v>
      </c>
      <c r="M6567" s="55"/>
      <c r="N6567" s="60">
        <f t="shared" si="187"/>
        <v>130</v>
      </c>
      <c r="O6567" s="54">
        <v>46182</v>
      </c>
      <c r="P6567" s="62">
        <v>1590666</v>
      </c>
      <c r="Q6567" s="75"/>
      <c r="R6567" t="str">
        <f t="shared" si="193"/>
        <v>Jun/26</v>
      </c>
      <c r="S6567" s="75"/>
      <c r="T6567" s="75"/>
      <c r="U6567" s="75"/>
      <c r="V6567" s="75"/>
      <c r="W6567" s="75"/>
      <c r="X6567" s="75"/>
      <c r="Y6567" s="75"/>
      <c r="Z6567" s="75"/>
      <c r="AA6567" s="75"/>
      <c r="AB6567" s="75"/>
      <c r="AC6567" s="75"/>
      <c r="AD6567" s="75"/>
      <c r="AE6567" s="75"/>
      <c r="AF6567" s="75"/>
      <c r="AG6567" s="75"/>
    </row>
    <row r="6568" spans="1:33" ht="15.75" customHeight="1">
      <c r="A6568" s="75"/>
      <c r="B6568" s="54">
        <v>46175</v>
      </c>
      <c r="C6568" s="55" t="str">
        <f t="shared" si="189"/>
        <v>Junho</v>
      </c>
      <c r="D6568" s="55">
        <f t="shared" si="194"/>
        <v>2026</v>
      </c>
      <c r="E6568" s="55">
        <v>12</v>
      </c>
      <c r="F6568" s="55" t="s">
        <v>760</v>
      </c>
      <c r="G6568" s="55" t="s">
        <v>46</v>
      </c>
      <c r="H6568" s="55" t="s">
        <v>223</v>
      </c>
      <c r="I6568" s="55" t="s">
        <v>42</v>
      </c>
      <c r="J6568" s="60">
        <v>19</v>
      </c>
      <c r="K6568" s="60">
        <f t="shared" si="191"/>
        <v>228</v>
      </c>
      <c r="L6568" s="60">
        <v>0</v>
      </c>
      <c r="M6568" s="55"/>
      <c r="N6568" s="60">
        <f t="shared" si="187"/>
        <v>228</v>
      </c>
      <c r="O6568" s="54">
        <v>46182</v>
      </c>
      <c r="P6568" s="62">
        <v>1590665</v>
      </c>
      <c r="Q6568" s="75"/>
      <c r="R6568" t="str">
        <f t="shared" si="193"/>
        <v>Jun/26</v>
      </c>
      <c r="S6568" s="75"/>
      <c r="T6568" s="75"/>
      <c r="U6568" s="75"/>
      <c r="V6568" s="75"/>
      <c r="W6568" s="75"/>
      <c r="X6568" s="75"/>
      <c r="Y6568" s="75"/>
      <c r="Z6568" s="75"/>
      <c r="AA6568" s="75"/>
      <c r="AB6568" s="75"/>
      <c r="AC6568" s="75"/>
      <c r="AD6568" s="75"/>
      <c r="AE6568" s="75"/>
      <c r="AF6568" s="75"/>
      <c r="AG6568" s="75"/>
    </row>
    <row r="6569" spans="1:33" ht="15.75" customHeight="1">
      <c r="A6569" s="75"/>
      <c r="B6569" s="54">
        <v>46175</v>
      </c>
      <c r="C6569" s="55" t="str">
        <f t="shared" si="189"/>
        <v>Junho</v>
      </c>
      <c r="D6569" s="55">
        <f t="shared" si="194"/>
        <v>2026</v>
      </c>
      <c r="E6569" s="55">
        <v>12</v>
      </c>
      <c r="F6569" s="55" t="s">
        <v>172</v>
      </c>
      <c r="G6569" s="55" t="s">
        <v>46</v>
      </c>
      <c r="H6569" s="55" t="s">
        <v>223</v>
      </c>
      <c r="I6569" s="55" t="s">
        <v>42</v>
      </c>
      <c r="J6569" s="60">
        <v>19</v>
      </c>
      <c r="K6569" s="60">
        <f t="shared" si="191"/>
        <v>228</v>
      </c>
      <c r="L6569" s="60">
        <v>0</v>
      </c>
      <c r="M6569" s="55"/>
      <c r="N6569" s="60">
        <f t="shared" si="187"/>
        <v>228</v>
      </c>
      <c r="O6569" s="54">
        <v>46182</v>
      </c>
      <c r="P6569" s="62">
        <v>1590665</v>
      </c>
      <c r="Q6569" s="75"/>
      <c r="R6569" t="str">
        <f t="shared" si="193"/>
        <v>Jun/26</v>
      </c>
      <c r="S6569" s="75"/>
      <c r="T6569" s="75"/>
      <c r="U6569" s="75"/>
      <c r="V6569" s="75"/>
      <c r="W6569" s="75"/>
      <c r="X6569" s="75"/>
      <c r="Y6569" s="75"/>
      <c r="Z6569" s="75"/>
      <c r="AA6569" s="75"/>
      <c r="AB6569" s="75"/>
      <c r="AC6569" s="75"/>
      <c r="AD6569" s="75"/>
      <c r="AE6569" s="75"/>
      <c r="AF6569" s="75"/>
      <c r="AG6569" s="75"/>
    </row>
    <row r="6570" spans="1:33" ht="15.75" customHeight="1">
      <c r="A6570" s="75"/>
      <c r="B6570" s="54">
        <v>46175</v>
      </c>
      <c r="C6570" s="55" t="str">
        <f t="shared" si="189"/>
        <v>Junho</v>
      </c>
      <c r="D6570" s="55">
        <f t="shared" si="194"/>
        <v>2026</v>
      </c>
      <c r="E6570" s="55">
        <v>12</v>
      </c>
      <c r="F6570" s="55" t="s">
        <v>173</v>
      </c>
      <c r="G6570" s="55" t="s">
        <v>46</v>
      </c>
      <c r="H6570" s="55" t="s">
        <v>223</v>
      </c>
      <c r="I6570" s="55" t="s">
        <v>42</v>
      </c>
      <c r="J6570" s="60">
        <v>19</v>
      </c>
      <c r="K6570" s="60">
        <f t="shared" si="191"/>
        <v>228</v>
      </c>
      <c r="L6570" s="60">
        <v>0</v>
      </c>
      <c r="M6570" s="55"/>
      <c r="N6570" s="60">
        <f t="shared" si="187"/>
        <v>228</v>
      </c>
      <c r="O6570" s="54">
        <v>46182</v>
      </c>
      <c r="P6570" s="62">
        <v>1590665</v>
      </c>
      <c r="Q6570" s="75"/>
      <c r="R6570" t="str">
        <f t="shared" si="193"/>
        <v>Jun/26</v>
      </c>
      <c r="S6570" s="75"/>
      <c r="T6570" s="75"/>
      <c r="U6570" s="75"/>
      <c r="V6570" s="75"/>
      <c r="W6570" s="75"/>
      <c r="X6570" s="75"/>
      <c r="Y6570" s="75"/>
      <c r="Z6570" s="75"/>
      <c r="AA6570" s="75"/>
      <c r="AB6570" s="75"/>
      <c r="AC6570" s="75"/>
      <c r="AD6570" s="75"/>
      <c r="AE6570" s="75"/>
      <c r="AF6570" s="75"/>
      <c r="AG6570" s="75"/>
    </row>
    <row r="6571" spans="1:33" ht="15.75" customHeight="1">
      <c r="A6571" s="75"/>
      <c r="B6571" s="54">
        <v>46175</v>
      </c>
      <c r="C6571" s="55" t="str">
        <f t="shared" si="189"/>
        <v>Junho</v>
      </c>
      <c r="D6571" s="55">
        <f t="shared" si="194"/>
        <v>2026</v>
      </c>
      <c r="E6571" s="55">
        <v>1</v>
      </c>
      <c r="F6571" s="55" t="s">
        <v>1544</v>
      </c>
      <c r="G6571" s="55" t="s">
        <v>61</v>
      </c>
      <c r="H6571" s="55" t="s">
        <v>342</v>
      </c>
      <c r="I6571" s="55" t="s">
        <v>42</v>
      </c>
      <c r="J6571" s="60">
        <v>232.9</v>
      </c>
      <c r="K6571" s="60">
        <f t="shared" si="191"/>
        <v>232.9</v>
      </c>
      <c r="L6571" s="60">
        <v>0</v>
      </c>
      <c r="M6571" s="55"/>
      <c r="N6571" s="60">
        <f t="shared" si="187"/>
        <v>232.9</v>
      </c>
      <c r="O6571" s="54"/>
      <c r="P6571" s="62">
        <v>0</v>
      </c>
      <c r="Q6571" s="75"/>
      <c r="R6571" t="str">
        <f t="shared" si="193"/>
        <v>Jun/26</v>
      </c>
      <c r="S6571" s="75"/>
      <c r="T6571" s="75"/>
      <c r="U6571" s="75"/>
      <c r="V6571" s="75"/>
      <c r="W6571" s="75"/>
      <c r="X6571" s="75"/>
      <c r="Y6571" s="75"/>
      <c r="Z6571" s="75"/>
      <c r="AA6571" s="75"/>
      <c r="AB6571" s="75"/>
      <c r="AC6571" s="75"/>
      <c r="AD6571" s="75"/>
      <c r="AE6571" s="75"/>
      <c r="AF6571" s="75"/>
      <c r="AG6571" s="75"/>
    </row>
    <row r="6572" spans="1:33" ht="15.75" customHeight="1">
      <c r="A6572" s="75"/>
      <c r="B6572" s="54">
        <v>46175</v>
      </c>
      <c r="C6572" s="55" t="str">
        <f t="shared" si="189"/>
        <v>Junho</v>
      </c>
      <c r="D6572" s="55">
        <f t="shared" si="194"/>
        <v>2026</v>
      </c>
      <c r="E6572" s="55">
        <v>1</v>
      </c>
      <c r="F6572" s="55" t="s">
        <v>39</v>
      </c>
      <c r="G6572" s="55" t="s">
        <v>40</v>
      </c>
      <c r="H6572" s="55" t="s">
        <v>1328</v>
      </c>
      <c r="I6572" s="55" t="s">
        <v>42</v>
      </c>
      <c r="J6572" s="60">
        <v>342</v>
      </c>
      <c r="K6572" s="60">
        <f t="shared" si="191"/>
        <v>342</v>
      </c>
      <c r="L6572" s="60">
        <v>0</v>
      </c>
      <c r="M6572" s="55"/>
      <c r="N6572" s="60">
        <f t="shared" si="187"/>
        <v>342</v>
      </c>
      <c r="O6572" s="54"/>
      <c r="P6572" s="62">
        <v>0</v>
      </c>
      <c r="Q6572" s="75"/>
      <c r="R6572" t="str">
        <f t="shared" si="193"/>
        <v>Jun/26</v>
      </c>
      <c r="S6572" s="75"/>
      <c r="T6572" s="75"/>
      <c r="U6572" s="75"/>
      <c r="V6572" s="75"/>
      <c r="W6572" s="75"/>
      <c r="X6572" s="75"/>
      <c r="Y6572" s="75"/>
      <c r="Z6572" s="75"/>
      <c r="AA6572" s="75"/>
      <c r="AB6572" s="75"/>
      <c r="AC6572" s="75"/>
      <c r="AD6572" s="75"/>
      <c r="AE6572" s="75"/>
      <c r="AF6572" s="75"/>
      <c r="AG6572" s="75"/>
    </row>
    <row r="6573" spans="1:33" ht="15.75" customHeight="1">
      <c r="A6573" s="75"/>
      <c r="B6573" s="54">
        <v>46175</v>
      </c>
      <c r="C6573" s="55" t="str">
        <f t="shared" si="189"/>
        <v>Junho</v>
      </c>
      <c r="D6573" s="55">
        <f t="shared" si="194"/>
        <v>2026</v>
      </c>
      <c r="E6573" s="55">
        <v>1</v>
      </c>
      <c r="F6573" s="55" t="s">
        <v>1545</v>
      </c>
      <c r="G6573" s="55" t="s">
        <v>61</v>
      </c>
      <c r="H6573" s="55" t="s">
        <v>1546</v>
      </c>
      <c r="I6573" s="55" t="s">
        <v>42</v>
      </c>
      <c r="J6573" s="60">
        <v>2470</v>
      </c>
      <c r="K6573" s="60">
        <f t="shared" si="191"/>
        <v>2470</v>
      </c>
      <c r="L6573" s="60">
        <v>0</v>
      </c>
      <c r="M6573" s="55"/>
      <c r="N6573" s="60">
        <f t="shared" si="187"/>
        <v>2470</v>
      </c>
      <c r="O6573" s="54"/>
      <c r="P6573" s="62">
        <v>0</v>
      </c>
      <c r="Q6573" s="75"/>
      <c r="R6573" t="str">
        <f t="shared" si="193"/>
        <v>Jun/26</v>
      </c>
      <c r="S6573" s="75"/>
      <c r="T6573" s="75"/>
      <c r="U6573" s="75"/>
      <c r="V6573" s="75"/>
      <c r="W6573" s="75"/>
      <c r="X6573" s="75"/>
      <c r="Y6573" s="75"/>
      <c r="Z6573" s="75"/>
      <c r="AA6573" s="75"/>
      <c r="AB6573" s="75"/>
      <c r="AC6573" s="75"/>
      <c r="AD6573" s="75"/>
      <c r="AE6573" s="75"/>
      <c r="AF6573" s="75"/>
      <c r="AG6573" s="75"/>
    </row>
    <row r="6574" spans="1:33" ht="15.75" customHeight="1">
      <c r="A6574" s="75"/>
      <c r="B6574" s="54">
        <v>46175</v>
      </c>
      <c r="C6574" s="55" t="str">
        <f t="shared" si="189"/>
        <v>Junho</v>
      </c>
      <c r="D6574" s="55">
        <f t="shared" si="194"/>
        <v>2026</v>
      </c>
      <c r="E6574" s="55">
        <v>2</v>
      </c>
      <c r="F6574" s="55" t="s">
        <v>679</v>
      </c>
      <c r="G6574" s="55" t="s">
        <v>46</v>
      </c>
      <c r="H6574" s="55" t="s">
        <v>293</v>
      </c>
      <c r="I6574" s="55" t="s">
        <v>42</v>
      </c>
      <c r="J6574" s="60">
        <v>55.9</v>
      </c>
      <c r="K6574" s="60">
        <f t="shared" si="191"/>
        <v>111.8</v>
      </c>
      <c r="L6574" s="60">
        <v>0</v>
      </c>
      <c r="M6574" s="55"/>
      <c r="N6574" s="60">
        <f t="shared" si="187"/>
        <v>111.8</v>
      </c>
      <c r="O6574" s="54"/>
      <c r="P6574" s="62">
        <v>0</v>
      </c>
      <c r="Q6574" s="75"/>
      <c r="R6574" t="str">
        <f t="shared" si="193"/>
        <v>Jun/26</v>
      </c>
      <c r="S6574" s="75"/>
      <c r="T6574" s="75"/>
      <c r="U6574" s="75"/>
      <c r="V6574" s="75"/>
      <c r="W6574" s="75"/>
      <c r="X6574" s="75"/>
      <c r="Y6574" s="75"/>
      <c r="Z6574" s="75"/>
      <c r="AA6574" s="75"/>
      <c r="AB6574" s="75"/>
      <c r="AC6574" s="75"/>
      <c r="AD6574" s="75"/>
      <c r="AE6574" s="75"/>
      <c r="AF6574" s="75"/>
      <c r="AG6574" s="75"/>
    </row>
    <row r="6575" spans="1:33" ht="15.75" customHeight="1">
      <c r="A6575" s="75"/>
      <c r="B6575" s="54">
        <v>46175</v>
      </c>
      <c r="C6575" s="55" t="str">
        <f t="shared" si="189"/>
        <v>Junho</v>
      </c>
      <c r="D6575" s="55">
        <f t="shared" si="194"/>
        <v>2026</v>
      </c>
      <c r="E6575" s="55">
        <v>2</v>
      </c>
      <c r="F6575" s="55" t="s">
        <v>680</v>
      </c>
      <c r="G6575" s="55" t="s">
        <v>46</v>
      </c>
      <c r="H6575" s="55" t="s">
        <v>293</v>
      </c>
      <c r="I6575" s="55" t="s">
        <v>42</v>
      </c>
      <c r="J6575" s="60">
        <v>5.9</v>
      </c>
      <c r="K6575" s="60">
        <f t="shared" si="191"/>
        <v>11.8</v>
      </c>
      <c r="L6575" s="60">
        <v>0</v>
      </c>
      <c r="M6575" s="55"/>
      <c r="N6575" s="60">
        <f t="shared" si="187"/>
        <v>11.8</v>
      </c>
      <c r="O6575" s="54"/>
      <c r="P6575" s="62">
        <v>0</v>
      </c>
      <c r="Q6575" s="75"/>
      <c r="R6575" t="str">
        <f t="shared" si="193"/>
        <v>Jun/26</v>
      </c>
      <c r="S6575" s="75"/>
      <c r="T6575" s="75"/>
      <c r="U6575" s="75"/>
      <c r="V6575" s="75"/>
      <c r="W6575" s="75"/>
      <c r="X6575" s="75"/>
      <c r="Y6575" s="75"/>
      <c r="Z6575" s="75"/>
      <c r="AA6575" s="75"/>
      <c r="AB6575" s="75"/>
      <c r="AC6575" s="75"/>
      <c r="AD6575" s="75"/>
      <c r="AE6575" s="75"/>
      <c r="AF6575" s="75"/>
      <c r="AG6575" s="75"/>
    </row>
    <row r="6576" spans="1:33" ht="15.75" customHeight="1">
      <c r="A6576" s="75"/>
      <c r="B6576" s="54">
        <v>46175</v>
      </c>
      <c r="C6576" s="55" t="str">
        <f t="shared" si="189"/>
        <v>Junho</v>
      </c>
      <c r="D6576" s="55">
        <f t="shared" si="194"/>
        <v>2026</v>
      </c>
      <c r="E6576" s="55">
        <v>1</v>
      </c>
      <c r="F6576" s="55" t="s">
        <v>681</v>
      </c>
      <c r="G6576" s="55" t="s">
        <v>40</v>
      </c>
      <c r="H6576" s="55" t="s">
        <v>293</v>
      </c>
      <c r="I6576" s="55" t="s">
        <v>42</v>
      </c>
      <c r="J6576" s="60">
        <v>559</v>
      </c>
      <c r="K6576" s="60">
        <f t="shared" si="191"/>
        <v>559</v>
      </c>
      <c r="L6576" s="60">
        <v>0</v>
      </c>
      <c r="M6576" s="55"/>
      <c r="N6576" s="60">
        <f t="shared" si="187"/>
        <v>559</v>
      </c>
      <c r="O6576" s="54"/>
      <c r="P6576" s="62">
        <v>0</v>
      </c>
      <c r="Q6576" s="75"/>
      <c r="R6576" t="str">
        <f t="shared" si="193"/>
        <v>Jun/26</v>
      </c>
      <c r="S6576" s="75"/>
      <c r="T6576" s="75"/>
      <c r="U6576" s="75"/>
      <c r="V6576" s="75"/>
      <c r="W6576" s="75"/>
      <c r="X6576" s="75"/>
      <c r="Y6576" s="75"/>
      <c r="Z6576" s="75"/>
      <c r="AA6576" s="75"/>
      <c r="AB6576" s="75"/>
      <c r="AC6576" s="75"/>
      <c r="AD6576" s="75"/>
      <c r="AE6576" s="75"/>
      <c r="AF6576" s="75"/>
      <c r="AG6576" s="75"/>
    </row>
    <row r="6577" spans="1:33" ht="15.75" customHeight="1">
      <c r="A6577" s="75"/>
      <c r="B6577" s="54">
        <v>46175</v>
      </c>
      <c r="C6577" s="55" t="str">
        <f t="shared" si="189"/>
        <v>Junho</v>
      </c>
      <c r="D6577" s="55">
        <f t="shared" si="194"/>
        <v>2026</v>
      </c>
      <c r="E6577" s="55">
        <v>4</v>
      </c>
      <c r="F6577" s="55" t="s">
        <v>588</v>
      </c>
      <c r="G6577" s="55" t="s">
        <v>46</v>
      </c>
      <c r="H6577" s="55" t="s">
        <v>293</v>
      </c>
      <c r="I6577" s="55" t="s">
        <v>42</v>
      </c>
      <c r="J6577" s="60">
        <v>52.5</v>
      </c>
      <c r="K6577" s="60">
        <f t="shared" si="191"/>
        <v>210</v>
      </c>
      <c r="L6577" s="60">
        <v>0</v>
      </c>
      <c r="M6577" s="55"/>
      <c r="N6577" s="60">
        <f t="shared" si="187"/>
        <v>210</v>
      </c>
      <c r="O6577" s="54"/>
      <c r="P6577" s="62">
        <v>0</v>
      </c>
      <c r="Q6577" s="75"/>
      <c r="R6577" t="str">
        <f t="shared" si="193"/>
        <v>Jun/26</v>
      </c>
      <c r="S6577" s="75"/>
      <c r="T6577" s="75"/>
      <c r="U6577" s="75"/>
      <c r="V6577" s="75"/>
      <c r="W6577" s="75"/>
      <c r="X6577" s="75"/>
      <c r="Y6577" s="75"/>
      <c r="Z6577" s="75"/>
      <c r="AA6577" s="75"/>
      <c r="AB6577" s="75"/>
      <c r="AC6577" s="75"/>
      <c r="AD6577" s="75"/>
      <c r="AE6577" s="75"/>
      <c r="AF6577" s="75"/>
      <c r="AG6577" s="75"/>
    </row>
    <row r="6578" spans="1:33" ht="15.75" customHeight="1">
      <c r="A6578" s="75"/>
      <c r="B6578" s="54">
        <v>46175</v>
      </c>
      <c r="C6578" s="55" t="str">
        <f t="shared" si="189"/>
        <v>Junho</v>
      </c>
      <c r="D6578" s="55">
        <f t="shared" si="194"/>
        <v>2026</v>
      </c>
      <c r="E6578" s="55">
        <v>1</v>
      </c>
      <c r="F6578" s="55" t="s">
        <v>1547</v>
      </c>
      <c r="G6578" s="55" t="s">
        <v>108</v>
      </c>
      <c r="H6578" s="55" t="s">
        <v>293</v>
      </c>
      <c r="I6578" s="55" t="s">
        <v>42</v>
      </c>
      <c r="J6578" s="60">
        <v>149.9</v>
      </c>
      <c r="K6578" s="60">
        <f t="shared" si="191"/>
        <v>149.9</v>
      </c>
      <c r="L6578" s="60">
        <v>0</v>
      </c>
      <c r="M6578" s="55"/>
      <c r="N6578" s="60">
        <f t="shared" si="187"/>
        <v>149.9</v>
      </c>
      <c r="O6578" s="54"/>
      <c r="P6578" s="62">
        <v>0</v>
      </c>
      <c r="Q6578" s="75"/>
      <c r="R6578" t="str">
        <f t="shared" si="193"/>
        <v>Jun/26</v>
      </c>
      <c r="S6578" s="75"/>
      <c r="T6578" s="75"/>
      <c r="U6578" s="75"/>
      <c r="V6578" s="75"/>
      <c r="W6578" s="75"/>
      <c r="X6578" s="75"/>
      <c r="Y6578" s="75"/>
      <c r="Z6578" s="75"/>
      <c r="AA6578" s="75"/>
      <c r="AB6578" s="75"/>
      <c r="AC6578" s="75"/>
      <c r="AD6578" s="75"/>
      <c r="AE6578" s="75"/>
      <c r="AF6578" s="75"/>
      <c r="AG6578" s="75"/>
    </row>
    <row r="6579" spans="1:33" ht="15.75" customHeight="1">
      <c r="A6579" s="75"/>
      <c r="B6579" s="54">
        <v>46175</v>
      </c>
      <c r="C6579" s="55" t="str">
        <f t="shared" si="189"/>
        <v>Junho</v>
      </c>
      <c r="D6579" s="55">
        <f t="shared" si="194"/>
        <v>2026</v>
      </c>
      <c r="E6579" s="55">
        <v>1</v>
      </c>
      <c r="F6579" s="55" t="s">
        <v>378</v>
      </c>
      <c r="G6579" s="55" t="s">
        <v>46</v>
      </c>
      <c r="H6579" s="55" t="s">
        <v>379</v>
      </c>
      <c r="I6579" s="55" t="s">
        <v>42</v>
      </c>
      <c r="J6579" s="60">
        <v>460</v>
      </c>
      <c r="K6579" s="60">
        <f t="shared" si="191"/>
        <v>460</v>
      </c>
      <c r="L6579" s="60">
        <v>0</v>
      </c>
      <c r="M6579" s="55"/>
      <c r="N6579" s="60">
        <f t="shared" si="187"/>
        <v>460</v>
      </c>
      <c r="O6579" s="54">
        <v>46190</v>
      </c>
      <c r="P6579" s="62">
        <v>0</v>
      </c>
      <c r="Q6579" s="75"/>
      <c r="R6579" t="str">
        <f t="shared" si="193"/>
        <v>Jun/26</v>
      </c>
      <c r="S6579" s="75"/>
      <c r="T6579" s="75"/>
      <c r="U6579" s="75"/>
      <c r="V6579" s="75"/>
      <c r="W6579" s="75"/>
      <c r="X6579" s="75"/>
      <c r="Y6579" s="75"/>
      <c r="Z6579" s="75"/>
      <c r="AA6579" s="75"/>
      <c r="AB6579" s="75"/>
      <c r="AC6579" s="75"/>
      <c r="AD6579" s="75"/>
      <c r="AE6579" s="75"/>
      <c r="AF6579" s="75"/>
      <c r="AG6579" s="75"/>
    </row>
    <row r="6580" spans="1:33" ht="15.75" customHeight="1">
      <c r="A6580" s="75"/>
      <c r="B6580" s="54">
        <v>46176</v>
      </c>
      <c r="C6580" s="55" t="str">
        <f t="shared" si="189"/>
        <v>Junho</v>
      </c>
      <c r="D6580" s="55">
        <f t="shared" si="194"/>
        <v>2026</v>
      </c>
      <c r="E6580" s="55">
        <v>6</v>
      </c>
      <c r="F6580" s="55" t="s">
        <v>81</v>
      </c>
      <c r="G6580" s="55" t="s">
        <v>77</v>
      </c>
      <c r="H6580" s="55" t="s">
        <v>78</v>
      </c>
      <c r="I6580" s="55" t="s">
        <v>42</v>
      </c>
      <c r="J6580" s="60">
        <v>525</v>
      </c>
      <c r="K6580" s="60">
        <f t="shared" si="191"/>
        <v>3150</v>
      </c>
      <c r="L6580" s="60">
        <v>0</v>
      </c>
      <c r="M6580" s="55"/>
      <c r="N6580" s="60">
        <f t="shared" si="187"/>
        <v>3150</v>
      </c>
      <c r="O6580" s="54">
        <v>46188</v>
      </c>
      <c r="P6580" s="62">
        <v>3876</v>
      </c>
      <c r="Q6580" s="75"/>
      <c r="R6580" t="str">
        <f t="shared" si="193"/>
        <v>Jun/26</v>
      </c>
      <c r="S6580" s="75"/>
      <c r="T6580" s="75"/>
      <c r="U6580" s="75"/>
      <c r="V6580" s="75"/>
      <c r="W6580" s="75"/>
      <c r="X6580" s="75"/>
      <c r="Y6580" s="75"/>
      <c r="Z6580" s="75"/>
      <c r="AA6580" s="75"/>
      <c r="AB6580" s="75"/>
      <c r="AC6580" s="75"/>
      <c r="AD6580" s="75"/>
      <c r="AE6580" s="75"/>
      <c r="AF6580" s="75"/>
      <c r="AG6580" s="75"/>
    </row>
    <row r="6581" spans="1:33" ht="15.75" customHeight="1">
      <c r="A6581" s="75"/>
      <c r="B6581" s="54">
        <v>46176</v>
      </c>
      <c r="C6581" s="55" t="str">
        <f t="shared" si="189"/>
        <v>Junho</v>
      </c>
      <c r="D6581" s="55">
        <f t="shared" si="194"/>
        <v>2026</v>
      </c>
      <c r="E6581" s="55">
        <v>20</v>
      </c>
      <c r="F6581" s="55" t="s">
        <v>64</v>
      </c>
      <c r="G6581" s="55" t="s">
        <v>46</v>
      </c>
      <c r="H6581" s="55" t="s">
        <v>65</v>
      </c>
      <c r="I6581" s="55" t="s">
        <v>42</v>
      </c>
      <c r="J6581" s="60">
        <v>33</v>
      </c>
      <c r="K6581" s="60">
        <f t="shared" si="191"/>
        <v>660</v>
      </c>
      <c r="L6581" s="60">
        <v>0</v>
      </c>
      <c r="M6581" s="55"/>
      <c r="N6581" s="60">
        <f t="shared" si="187"/>
        <v>660</v>
      </c>
      <c r="O6581" s="54">
        <v>46188</v>
      </c>
      <c r="P6581" s="62">
        <v>32867</v>
      </c>
      <c r="Q6581" s="75"/>
      <c r="R6581" t="str">
        <f t="shared" si="193"/>
        <v>Jun/26</v>
      </c>
      <c r="S6581" s="75"/>
      <c r="T6581" s="75"/>
      <c r="U6581" s="75"/>
      <c r="V6581" s="75"/>
      <c r="W6581" s="75"/>
      <c r="X6581" s="75"/>
      <c r="Y6581" s="75"/>
      <c r="Z6581" s="75"/>
      <c r="AA6581" s="75"/>
      <c r="AB6581" s="75"/>
      <c r="AC6581" s="75"/>
      <c r="AD6581" s="75"/>
      <c r="AE6581" s="75"/>
      <c r="AF6581" s="75"/>
      <c r="AG6581" s="75"/>
    </row>
    <row r="6582" spans="1:33" ht="15.75" customHeight="1">
      <c r="A6582" s="75"/>
      <c r="B6582" s="54">
        <v>46176</v>
      </c>
      <c r="C6582" s="55" t="str">
        <f t="shared" si="189"/>
        <v>Junho</v>
      </c>
      <c r="D6582" s="55">
        <f t="shared" si="194"/>
        <v>2026</v>
      </c>
      <c r="E6582" s="55">
        <v>5</v>
      </c>
      <c r="F6582" s="55" t="s">
        <v>66</v>
      </c>
      <c r="G6582" s="55" t="s">
        <v>46</v>
      </c>
      <c r="H6582" s="55" t="s">
        <v>65</v>
      </c>
      <c r="I6582" s="55" t="s">
        <v>42</v>
      </c>
      <c r="J6582" s="60">
        <v>28</v>
      </c>
      <c r="K6582" s="60">
        <f t="shared" si="191"/>
        <v>140</v>
      </c>
      <c r="L6582" s="60">
        <v>0</v>
      </c>
      <c r="M6582" s="55"/>
      <c r="N6582" s="60">
        <f t="shared" si="187"/>
        <v>140</v>
      </c>
      <c r="O6582" s="54">
        <v>46188</v>
      </c>
      <c r="P6582" s="62">
        <v>32867</v>
      </c>
      <c r="Q6582" s="75"/>
      <c r="R6582" t="str">
        <f t="shared" si="193"/>
        <v>Jun/26</v>
      </c>
      <c r="S6582" s="75"/>
      <c r="T6582" s="75"/>
      <c r="U6582" s="75"/>
      <c r="V6582" s="75"/>
      <c r="W6582" s="75"/>
      <c r="X6582" s="75"/>
      <c r="Y6582" s="75"/>
      <c r="Z6582" s="75"/>
      <c r="AA6582" s="75"/>
      <c r="AB6582" s="75"/>
      <c r="AC6582" s="75"/>
      <c r="AD6582" s="75"/>
      <c r="AE6582" s="75"/>
      <c r="AF6582" s="75"/>
      <c r="AG6582" s="75"/>
    </row>
    <row r="6583" spans="1:33" ht="15.75" customHeight="1">
      <c r="A6583" s="75"/>
      <c r="B6583" s="54">
        <v>46176</v>
      </c>
      <c r="C6583" s="55" t="str">
        <f t="shared" si="189"/>
        <v>Junho</v>
      </c>
      <c r="D6583" s="55">
        <f t="shared" si="194"/>
        <v>2026</v>
      </c>
      <c r="E6583" s="55">
        <v>1</v>
      </c>
      <c r="F6583" s="55" t="s">
        <v>271</v>
      </c>
      <c r="G6583" s="55" t="s">
        <v>40</v>
      </c>
      <c r="H6583" s="55" t="s">
        <v>78</v>
      </c>
      <c r="I6583" s="55" t="s">
        <v>42</v>
      </c>
      <c r="J6583" s="60">
        <v>792</v>
      </c>
      <c r="K6583" s="60">
        <f t="shared" si="191"/>
        <v>792</v>
      </c>
      <c r="L6583" s="60">
        <v>0</v>
      </c>
      <c r="M6583" s="55"/>
      <c r="N6583" s="60">
        <f t="shared" si="187"/>
        <v>792</v>
      </c>
      <c r="O6583" s="54"/>
      <c r="P6583" s="62">
        <v>0</v>
      </c>
      <c r="Q6583" s="75"/>
      <c r="R6583" t="str">
        <f t="shared" si="193"/>
        <v>Jun/26</v>
      </c>
      <c r="S6583" s="75"/>
      <c r="T6583" s="75"/>
      <c r="U6583" s="75"/>
      <c r="V6583" s="75"/>
      <c r="W6583" s="75"/>
      <c r="X6583" s="75"/>
      <c r="Y6583" s="75"/>
      <c r="Z6583" s="75"/>
      <c r="AA6583" s="75"/>
      <c r="AB6583" s="75"/>
      <c r="AC6583" s="75"/>
      <c r="AD6583" s="75"/>
      <c r="AE6583" s="75"/>
      <c r="AF6583" s="75"/>
      <c r="AG6583" s="75"/>
    </row>
    <row r="6584" spans="1:33" ht="15.75" customHeight="1">
      <c r="A6584" s="75"/>
      <c r="B6584" s="54">
        <v>46176</v>
      </c>
      <c r="C6584" s="55" t="str">
        <f t="shared" si="189"/>
        <v>Junho</v>
      </c>
      <c r="D6584" s="55">
        <f t="shared" si="194"/>
        <v>2026</v>
      </c>
      <c r="E6584" s="55">
        <v>1</v>
      </c>
      <c r="F6584" s="55" t="s">
        <v>1548</v>
      </c>
      <c r="G6584" s="55" t="s">
        <v>61</v>
      </c>
      <c r="H6584" s="55" t="s">
        <v>342</v>
      </c>
      <c r="I6584" s="55" t="s">
        <v>42</v>
      </c>
      <c r="J6584" s="60">
        <v>278.39999999999998</v>
      </c>
      <c r="K6584" s="60">
        <f t="shared" si="191"/>
        <v>278.39999999999998</v>
      </c>
      <c r="L6584" s="60">
        <v>0</v>
      </c>
      <c r="M6584" s="55"/>
      <c r="N6584" s="60">
        <f t="shared" si="187"/>
        <v>278.39999999999998</v>
      </c>
      <c r="O6584" s="54"/>
      <c r="P6584" s="62">
        <v>0</v>
      </c>
      <c r="Q6584" s="75"/>
      <c r="R6584" t="str">
        <f t="shared" si="193"/>
        <v>Jun/26</v>
      </c>
      <c r="S6584" s="75"/>
      <c r="T6584" s="75"/>
      <c r="U6584" s="75"/>
      <c r="V6584" s="75"/>
      <c r="W6584" s="75"/>
      <c r="X6584" s="75"/>
      <c r="Y6584" s="75"/>
      <c r="Z6584" s="75"/>
      <c r="AA6584" s="75"/>
      <c r="AB6584" s="75"/>
      <c r="AC6584" s="75"/>
      <c r="AD6584" s="75"/>
      <c r="AE6584" s="75"/>
      <c r="AF6584" s="75"/>
      <c r="AG6584" s="75"/>
    </row>
    <row r="6585" spans="1:33" ht="15.75" customHeight="1">
      <c r="A6585" s="75"/>
      <c r="B6585" s="54">
        <v>46176</v>
      </c>
      <c r="C6585" s="55" t="str">
        <f t="shared" si="189"/>
        <v>Junho</v>
      </c>
      <c r="D6585" s="55">
        <f t="shared" si="194"/>
        <v>2026</v>
      </c>
      <c r="E6585" s="55">
        <v>16</v>
      </c>
      <c r="F6585" s="55" t="s">
        <v>649</v>
      </c>
      <c r="G6585" s="55" t="s">
        <v>96</v>
      </c>
      <c r="H6585" s="55" t="s">
        <v>1212</v>
      </c>
      <c r="I6585" s="55" t="s">
        <v>42</v>
      </c>
      <c r="J6585" s="60">
        <v>10.5</v>
      </c>
      <c r="K6585" s="60">
        <f t="shared" si="191"/>
        <v>168</v>
      </c>
      <c r="L6585" s="60">
        <v>0</v>
      </c>
      <c r="M6585" s="55"/>
      <c r="N6585" s="60">
        <f t="shared" si="187"/>
        <v>168</v>
      </c>
      <c r="O6585" s="54"/>
      <c r="P6585" s="62">
        <v>0</v>
      </c>
      <c r="Q6585" s="75"/>
      <c r="R6585" t="str">
        <f t="shared" si="193"/>
        <v>Jun/26</v>
      </c>
      <c r="S6585" s="75"/>
      <c r="T6585" s="75"/>
      <c r="U6585" s="75"/>
      <c r="V6585" s="75"/>
      <c r="W6585" s="75"/>
      <c r="X6585" s="75"/>
      <c r="Y6585" s="75"/>
      <c r="Z6585" s="75"/>
      <c r="AA6585" s="75"/>
      <c r="AB6585" s="75"/>
      <c r="AC6585" s="75"/>
      <c r="AD6585" s="75"/>
      <c r="AE6585" s="75"/>
      <c r="AF6585" s="75"/>
      <c r="AG6585" s="75"/>
    </row>
    <row r="6586" spans="1:33" ht="15.75" customHeight="1">
      <c r="A6586" s="75"/>
      <c r="B6586" s="54">
        <v>46176</v>
      </c>
      <c r="C6586" s="55" t="str">
        <f t="shared" si="189"/>
        <v>Junho</v>
      </c>
      <c r="D6586" s="55">
        <f t="shared" si="194"/>
        <v>2026</v>
      </c>
      <c r="E6586" s="55">
        <v>1</v>
      </c>
      <c r="F6586" s="55" t="s">
        <v>1549</v>
      </c>
      <c r="G6586" s="55" t="s">
        <v>61</v>
      </c>
      <c r="H6586" s="55" t="s">
        <v>1550</v>
      </c>
      <c r="I6586" s="55" t="s">
        <v>42</v>
      </c>
      <c r="J6586" s="60">
        <v>120</v>
      </c>
      <c r="K6586" s="60">
        <f t="shared" si="191"/>
        <v>120</v>
      </c>
      <c r="L6586" s="60">
        <v>0</v>
      </c>
      <c r="M6586" s="55"/>
      <c r="N6586" s="60">
        <f t="shared" si="187"/>
        <v>120</v>
      </c>
      <c r="O6586" s="54"/>
      <c r="P6586" s="62">
        <v>0</v>
      </c>
      <c r="Q6586" s="75"/>
      <c r="R6586" t="str">
        <f t="shared" si="193"/>
        <v>Jun/26</v>
      </c>
      <c r="S6586" s="75"/>
      <c r="T6586" s="75"/>
      <c r="U6586" s="75"/>
      <c r="V6586" s="75"/>
      <c r="W6586" s="75"/>
      <c r="X6586" s="75"/>
      <c r="Y6586" s="75"/>
      <c r="Z6586" s="75"/>
      <c r="AA6586" s="75"/>
      <c r="AB6586" s="75"/>
      <c r="AC6586" s="75"/>
      <c r="AD6586" s="75"/>
      <c r="AE6586" s="75"/>
      <c r="AF6586" s="75"/>
      <c r="AG6586" s="75"/>
    </row>
    <row r="6587" spans="1:33" ht="15.75" customHeight="1">
      <c r="A6587" s="75"/>
      <c r="B6587" s="54">
        <v>46176</v>
      </c>
      <c r="C6587" s="55" t="str">
        <f t="shared" si="189"/>
        <v>Junho</v>
      </c>
      <c r="D6587" s="55">
        <f t="shared" si="194"/>
        <v>2026</v>
      </c>
      <c r="E6587" s="55">
        <v>1</v>
      </c>
      <c r="F6587" s="55" t="s">
        <v>1551</v>
      </c>
      <c r="G6587" s="55" t="s">
        <v>108</v>
      </c>
      <c r="H6587" s="55" t="s">
        <v>1552</v>
      </c>
      <c r="I6587" s="55" t="s">
        <v>42</v>
      </c>
      <c r="J6587" s="60">
        <v>400</v>
      </c>
      <c r="K6587" s="60">
        <f t="shared" si="191"/>
        <v>400</v>
      </c>
      <c r="L6587" s="60">
        <v>0</v>
      </c>
      <c r="M6587" s="55"/>
      <c r="N6587" s="60">
        <f t="shared" si="187"/>
        <v>400</v>
      </c>
      <c r="O6587" s="54"/>
      <c r="P6587" s="62">
        <v>0</v>
      </c>
      <c r="Q6587" s="75"/>
      <c r="R6587" t="str">
        <f t="shared" si="193"/>
        <v>Jun/26</v>
      </c>
      <c r="S6587" s="75"/>
      <c r="T6587" s="75"/>
      <c r="U6587" s="75"/>
      <c r="V6587" s="75"/>
      <c r="W6587" s="75"/>
      <c r="X6587" s="75"/>
      <c r="Y6587" s="75"/>
      <c r="Z6587" s="75"/>
      <c r="AA6587" s="75"/>
      <c r="AB6587" s="75"/>
      <c r="AC6587" s="75"/>
      <c r="AD6587" s="75"/>
      <c r="AE6587" s="75"/>
      <c r="AF6587" s="75"/>
      <c r="AG6587" s="75"/>
    </row>
    <row r="6588" spans="1:33" ht="15.75" customHeight="1">
      <c r="A6588" s="75"/>
      <c r="B6588" s="54">
        <v>46176</v>
      </c>
      <c r="C6588" s="55" t="str">
        <f t="shared" si="189"/>
        <v>Junho</v>
      </c>
      <c r="D6588" s="55">
        <f t="shared" si="194"/>
        <v>2026</v>
      </c>
      <c r="E6588" s="55">
        <v>1</v>
      </c>
      <c r="F6588" s="55" t="s">
        <v>811</v>
      </c>
      <c r="G6588" s="55" t="s">
        <v>108</v>
      </c>
      <c r="H6588" s="55" t="s">
        <v>1289</v>
      </c>
      <c r="I6588" s="55" t="s">
        <v>42</v>
      </c>
      <c r="J6588" s="60">
        <v>500</v>
      </c>
      <c r="K6588" s="60">
        <f t="shared" si="191"/>
        <v>500</v>
      </c>
      <c r="L6588" s="60">
        <v>0</v>
      </c>
      <c r="M6588" s="55"/>
      <c r="N6588" s="60">
        <f t="shared" si="187"/>
        <v>500</v>
      </c>
      <c r="O6588" s="54"/>
      <c r="P6588" s="62">
        <v>0</v>
      </c>
      <c r="Q6588" s="75"/>
      <c r="R6588" t="str">
        <f t="shared" si="193"/>
        <v>Jun/26</v>
      </c>
      <c r="S6588" s="75"/>
      <c r="T6588" s="75"/>
      <c r="U6588" s="75"/>
      <c r="V6588" s="75"/>
      <c r="W6588" s="75"/>
      <c r="X6588" s="75"/>
      <c r="Y6588" s="75"/>
      <c r="Z6588" s="75"/>
      <c r="AA6588" s="75"/>
      <c r="AB6588" s="75"/>
      <c r="AC6588" s="75"/>
      <c r="AD6588" s="75"/>
      <c r="AE6588" s="75"/>
      <c r="AF6588" s="75"/>
      <c r="AG6588" s="75"/>
    </row>
    <row r="6589" spans="1:33" ht="15.75" customHeight="1">
      <c r="A6589" s="75"/>
      <c r="B6589" s="54">
        <v>46178</v>
      </c>
      <c r="C6589" s="55" t="str">
        <f t="shared" si="189"/>
        <v>Junho</v>
      </c>
      <c r="D6589" s="55">
        <f t="shared" si="194"/>
        <v>2026</v>
      </c>
      <c r="E6589" s="55">
        <v>6</v>
      </c>
      <c r="F6589" s="55" t="s">
        <v>486</v>
      </c>
      <c r="G6589" s="55" t="s">
        <v>46</v>
      </c>
      <c r="H6589" s="55" t="s">
        <v>1337</v>
      </c>
      <c r="I6589" s="55" t="s">
        <v>42</v>
      </c>
      <c r="J6589" s="60">
        <v>7.5</v>
      </c>
      <c r="K6589" s="60">
        <f t="shared" si="191"/>
        <v>45</v>
      </c>
      <c r="L6589" s="60">
        <v>0</v>
      </c>
      <c r="M6589" s="55"/>
      <c r="N6589" s="60">
        <f t="shared" si="187"/>
        <v>45</v>
      </c>
      <c r="O6589" s="54">
        <v>46188</v>
      </c>
      <c r="P6589" s="62">
        <v>33304</v>
      </c>
      <c r="Q6589" s="75"/>
      <c r="R6589" t="str">
        <f t="shared" si="193"/>
        <v>Jun/26</v>
      </c>
      <c r="S6589" s="75"/>
      <c r="T6589" s="75"/>
      <c r="U6589" s="75"/>
      <c r="V6589" s="75"/>
      <c r="W6589" s="75"/>
      <c r="X6589" s="75"/>
      <c r="Y6589" s="75"/>
      <c r="Z6589" s="75"/>
      <c r="AA6589" s="75"/>
      <c r="AB6589" s="75"/>
      <c r="AC6589" s="75"/>
      <c r="AD6589" s="75"/>
      <c r="AE6589" s="75"/>
      <c r="AF6589" s="75"/>
      <c r="AG6589" s="75"/>
    </row>
    <row r="6590" spans="1:33" ht="15.75" customHeight="1">
      <c r="A6590" s="75"/>
      <c r="B6590" s="54">
        <v>46178</v>
      </c>
      <c r="C6590" s="55" t="str">
        <f t="shared" si="189"/>
        <v>Junho</v>
      </c>
      <c r="D6590" s="55">
        <f t="shared" si="194"/>
        <v>2026</v>
      </c>
      <c r="E6590" s="55">
        <v>1</v>
      </c>
      <c r="F6590" s="55" t="s">
        <v>1553</v>
      </c>
      <c r="G6590" s="55" t="s">
        <v>46</v>
      </c>
      <c r="H6590" s="55" t="s">
        <v>1337</v>
      </c>
      <c r="I6590" s="55" t="s">
        <v>42</v>
      </c>
      <c r="J6590" s="60">
        <v>8</v>
      </c>
      <c r="K6590" s="60">
        <f t="shared" si="191"/>
        <v>8</v>
      </c>
      <c r="L6590" s="60">
        <v>0</v>
      </c>
      <c r="M6590" s="55"/>
      <c r="N6590" s="60">
        <f t="shared" si="187"/>
        <v>8</v>
      </c>
      <c r="O6590" s="54">
        <v>46188</v>
      </c>
      <c r="P6590" s="62">
        <v>33304</v>
      </c>
      <c r="Q6590" s="75"/>
      <c r="R6590" t="str">
        <f t="shared" si="193"/>
        <v>Jun/26</v>
      </c>
      <c r="S6590" s="75"/>
      <c r="T6590" s="75"/>
      <c r="U6590" s="75"/>
      <c r="V6590" s="75"/>
      <c r="W6590" s="75"/>
      <c r="X6590" s="75"/>
      <c r="Y6590" s="75"/>
      <c r="Z6590" s="75"/>
      <c r="AA6590" s="75"/>
      <c r="AB6590" s="75"/>
      <c r="AC6590" s="75"/>
      <c r="AD6590" s="75"/>
      <c r="AE6590" s="75"/>
      <c r="AF6590" s="75"/>
      <c r="AG6590" s="75"/>
    </row>
    <row r="6591" spans="1:33" ht="15.75" customHeight="1">
      <c r="A6591" s="75"/>
      <c r="B6591" s="54">
        <v>46178</v>
      </c>
      <c r="C6591" s="55" t="str">
        <f t="shared" si="189"/>
        <v>Junho</v>
      </c>
      <c r="D6591" s="55">
        <f t="shared" si="194"/>
        <v>2026</v>
      </c>
      <c r="E6591" s="55">
        <v>3</v>
      </c>
      <c r="F6591" s="55" t="s">
        <v>1506</v>
      </c>
      <c r="G6591" s="55" t="s">
        <v>46</v>
      </c>
      <c r="H6591" s="55" t="s">
        <v>1337</v>
      </c>
      <c r="I6591" s="55" t="s">
        <v>42</v>
      </c>
      <c r="J6591" s="60">
        <v>11.5</v>
      </c>
      <c r="K6591" s="60">
        <f t="shared" si="191"/>
        <v>34.5</v>
      </c>
      <c r="L6591" s="60">
        <v>0</v>
      </c>
      <c r="M6591" s="55"/>
      <c r="N6591" s="60">
        <f t="shared" si="187"/>
        <v>34.5</v>
      </c>
      <c r="O6591" s="54">
        <v>46188</v>
      </c>
      <c r="P6591" s="62">
        <v>33304</v>
      </c>
      <c r="Q6591" s="75"/>
      <c r="R6591" t="str">
        <f t="shared" si="193"/>
        <v>Jun/26</v>
      </c>
      <c r="S6591" s="75"/>
      <c r="T6591" s="75"/>
      <c r="U6591" s="75"/>
      <c r="V6591" s="75"/>
      <c r="W6591" s="75"/>
      <c r="X6591" s="75"/>
      <c r="Y6591" s="75"/>
      <c r="Z6591" s="75"/>
      <c r="AA6591" s="75"/>
      <c r="AB6591" s="75"/>
      <c r="AC6591" s="75"/>
      <c r="AD6591" s="75"/>
      <c r="AE6591" s="75"/>
      <c r="AF6591" s="75"/>
      <c r="AG6591" s="75"/>
    </row>
    <row r="6592" spans="1:33" ht="15.75" customHeight="1">
      <c r="A6592" s="75"/>
      <c r="B6592" s="54">
        <v>46178</v>
      </c>
      <c r="C6592" s="55" t="str">
        <f t="shared" si="189"/>
        <v>Junho</v>
      </c>
      <c r="D6592" s="55">
        <f t="shared" si="194"/>
        <v>2026</v>
      </c>
      <c r="E6592" s="55">
        <v>1</v>
      </c>
      <c r="F6592" s="55" t="s">
        <v>391</v>
      </c>
      <c r="G6592" s="55" t="s">
        <v>46</v>
      </c>
      <c r="H6592" s="55" t="s">
        <v>1337</v>
      </c>
      <c r="I6592" s="55" t="s">
        <v>42</v>
      </c>
      <c r="J6592" s="60">
        <v>9</v>
      </c>
      <c r="K6592" s="60">
        <f t="shared" si="191"/>
        <v>9</v>
      </c>
      <c r="L6592" s="60">
        <v>0</v>
      </c>
      <c r="M6592" s="55"/>
      <c r="N6592" s="60">
        <f t="shared" si="187"/>
        <v>9</v>
      </c>
      <c r="O6592" s="54">
        <v>46188</v>
      </c>
      <c r="P6592" s="62">
        <v>33304</v>
      </c>
      <c r="Q6592" s="75"/>
      <c r="R6592" t="str">
        <f t="shared" si="193"/>
        <v>Jun/26</v>
      </c>
      <c r="S6592" s="75"/>
      <c r="T6592" s="75"/>
      <c r="U6592" s="75"/>
      <c r="V6592" s="75"/>
      <c r="W6592" s="75"/>
      <c r="X6592" s="75"/>
      <c r="Y6592" s="75"/>
      <c r="Z6592" s="75"/>
      <c r="AA6592" s="75"/>
      <c r="AB6592" s="75"/>
      <c r="AC6592" s="75"/>
      <c r="AD6592" s="75"/>
      <c r="AE6592" s="75"/>
      <c r="AF6592" s="75"/>
      <c r="AG6592" s="75"/>
    </row>
    <row r="6593" spans="1:33" ht="15.75" customHeight="1">
      <c r="A6593" s="75"/>
      <c r="B6593" s="54">
        <v>46178</v>
      </c>
      <c r="C6593" s="55" t="str">
        <f t="shared" si="189"/>
        <v>Junho</v>
      </c>
      <c r="D6593" s="55">
        <f t="shared" si="194"/>
        <v>2026</v>
      </c>
      <c r="E6593" s="55">
        <v>1</v>
      </c>
      <c r="F6593" s="55" t="s">
        <v>1554</v>
      </c>
      <c r="G6593" s="55" t="s">
        <v>46</v>
      </c>
      <c r="H6593" s="55" t="s">
        <v>1337</v>
      </c>
      <c r="I6593" s="55" t="s">
        <v>42</v>
      </c>
      <c r="J6593" s="60">
        <v>3.5</v>
      </c>
      <c r="K6593" s="60">
        <f t="shared" si="191"/>
        <v>3.5</v>
      </c>
      <c r="L6593" s="60">
        <v>0</v>
      </c>
      <c r="M6593" s="55"/>
      <c r="N6593" s="60">
        <f t="shared" si="187"/>
        <v>3.5</v>
      </c>
      <c r="O6593" s="54">
        <v>46188</v>
      </c>
      <c r="P6593" s="62">
        <v>33304</v>
      </c>
      <c r="Q6593" s="75"/>
      <c r="R6593" t="str">
        <f t="shared" si="193"/>
        <v>Jun/26</v>
      </c>
      <c r="S6593" s="75"/>
      <c r="T6593" s="75"/>
      <c r="U6593" s="75"/>
      <c r="V6593" s="75"/>
      <c r="W6593" s="75"/>
      <c r="X6593" s="75"/>
      <c r="Y6593" s="75"/>
      <c r="Z6593" s="75"/>
      <c r="AA6593" s="75"/>
      <c r="AB6593" s="75"/>
      <c r="AC6593" s="75"/>
      <c r="AD6593" s="75"/>
      <c r="AE6593" s="75"/>
      <c r="AF6593" s="75"/>
      <c r="AG6593" s="75"/>
    </row>
    <row r="6594" spans="1:33" ht="15.75" customHeight="1">
      <c r="A6594" s="75"/>
      <c r="B6594" s="54">
        <v>46178</v>
      </c>
      <c r="C6594" s="55" t="str">
        <f t="shared" si="189"/>
        <v>Junho</v>
      </c>
      <c r="D6594" s="55">
        <f t="shared" si="194"/>
        <v>2026</v>
      </c>
      <c r="E6594" s="55">
        <v>1</v>
      </c>
      <c r="F6594" s="55" t="s">
        <v>1147</v>
      </c>
      <c r="G6594" s="55" t="s">
        <v>46</v>
      </c>
      <c r="H6594" s="55" t="s">
        <v>1337</v>
      </c>
      <c r="I6594" s="55" t="s">
        <v>42</v>
      </c>
      <c r="J6594" s="60">
        <v>3.2</v>
      </c>
      <c r="K6594" s="60">
        <f t="shared" si="191"/>
        <v>3.2</v>
      </c>
      <c r="L6594" s="60">
        <v>0</v>
      </c>
      <c r="M6594" s="55"/>
      <c r="N6594" s="60">
        <f t="shared" si="187"/>
        <v>3.2</v>
      </c>
      <c r="O6594" s="54">
        <v>46188</v>
      </c>
      <c r="P6594" s="62">
        <v>33304</v>
      </c>
      <c r="Q6594" s="75"/>
      <c r="R6594" t="str">
        <f t="shared" si="193"/>
        <v>Jun/26</v>
      </c>
      <c r="S6594" s="75"/>
      <c r="T6594" s="75"/>
      <c r="U6594" s="75"/>
      <c r="V6594" s="75"/>
      <c r="W6594" s="75"/>
      <c r="X6594" s="75"/>
      <c r="Y6594" s="75"/>
      <c r="Z6594" s="75"/>
      <c r="AA6594" s="75"/>
      <c r="AB6594" s="75"/>
      <c r="AC6594" s="75"/>
      <c r="AD6594" s="75"/>
      <c r="AE6594" s="75"/>
      <c r="AF6594" s="75"/>
      <c r="AG6594" s="75"/>
    </row>
    <row r="6595" spans="1:33" ht="15.75" customHeight="1">
      <c r="A6595" s="75"/>
      <c r="B6595" s="54">
        <v>46178</v>
      </c>
      <c r="C6595" s="55" t="str">
        <f t="shared" si="189"/>
        <v>Junho</v>
      </c>
      <c r="D6595" s="55">
        <f t="shared" si="194"/>
        <v>2026</v>
      </c>
      <c r="E6595" s="55">
        <v>1</v>
      </c>
      <c r="F6595" s="55" t="s">
        <v>1340</v>
      </c>
      <c r="G6595" s="55" t="s">
        <v>40</v>
      </c>
      <c r="H6595" s="55" t="s">
        <v>1555</v>
      </c>
      <c r="I6595" s="55" t="s">
        <v>42</v>
      </c>
      <c r="J6595" s="60">
        <v>90</v>
      </c>
      <c r="K6595" s="60">
        <f t="shared" si="191"/>
        <v>90</v>
      </c>
      <c r="L6595" s="60">
        <v>0</v>
      </c>
      <c r="M6595" s="55"/>
      <c r="N6595" s="60">
        <f t="shared" si="187"/>
        <v>90</v>
      </c>
      <c r="O6595" s="54">
        <v>46189</v>
      </c>
      <c r="P6595" s="62">
        <v>0</v>
      </c>
      <c r="Q6595" s="75"/>
      <c r="R6595" t="str">
        <f t="shared" ref="R6595:R6658" si="195">IF(B6595="","",PROPER(TEXT(B6595,"mmm/aa")))</f>
        <v>Jun/26</v>
      </c>
      <c r="S6595" s="75"/>
      <c r="T6595" s="75"/>
      <c r="U6595" s="75"/>
      <c r="V6595" s="75"/>
      <c r="W6595" s="75"/>
      <c r="X6595" s="75"/>
      <c r="Y6595" s="75"/>
      <c r="Z6595" s="75"/>
      <c r="AA6595" s="75"/>
      <c r="AB6595" s="75"/>
      <c r="AC6595" s="75"/>
      <c r="AD6595" s="75"/>
      <c r="AE6595" s="75"/>
      <c r="AF6595" s="75"/>
      <c r="AG6595" s="75"/>
    </row>
    <row r="6596" spans="1:33" ht="15.75" customHeight="1">
      <c r="A6596" s="75"/>
      <c r="B6596" s="54">
        <v>46179</v>
      </c>
      <c r="C6596" s="55" t="str">
        <f t="shared" si="189"/>
        <v>Junho</v>
      </c>
      <c r="D6596" s="55">
        <f t="shared" si="194"/>
        <v>2026</v>
      </c>
      <c r="E6596" s="55">
        <v>6</v>
      </c>
      <c r="F6596" s="55" t="s">
        <v>81</v>
      </c>
      <c r="G6596" s="55" t="s">
        <v>77</v>
      </c>
      <c r="H6596" s="55" t="s">
        <v>78</v>
      </c>
      <c r="I6596" s="55" t="s">
        <v>42</v>
      </c>
      <c r="J6596" s="60">
        <v>525</v>
      </c>
      <c r="K6596" s="60">
        <f t="shared" si="191"/>
        <v>3150</v>
      </c>
      <c r="L6596" s="60">
        <v>0</v>
      </c>
      <c r="M6596" s="55"/>
      <c r="N6596" s="60">
        <f t="shared" si="187"/>
        <v>3150</v>
      </c>
      <c r="O6596" s="54">
        <v>46188</v>
      </c>
      <c r="P6596" s="62">
        <v>3890</v>
      </c>
      <c r="Q6596" s="75"/>
      <c r="R6596" t="str">
        <f t="shared" si="195"/>
        <v>Jun/26</v>
      </c>
      <c r="S6596" s="75"/>
      <c r="T6596" s="75"/>
      <c r="U6596" s="75"/>
      <c r="V6596" s="75"/>
      <c r="W6596" s="75"/>
      <c r="X6596" s="75"/>
      <c r="Y6596" s="75"/>
      <c r="Z6596" s="75"/>
      <c r="AA6596" s="75"/>
      <c r="AB6596" s="75"/>
      <c r="AC6596" s="75"/>
      <c r="AD6596" s="75"/>
      <c r="AE6596" s="75"/>
      <c r="AF6596" s="75"/>
      <c r="AG6596" s="75"/>
    </row>
    <row r="6597" spans="1:33" ht="15.75" customHeight="1">
      <c r="A6597" s="75"/>
      <c r="B6597" s="54">
        <v>46179</v>
      </c>
      <c r="C6597" s="55" t="str">
        <f t="shared" si="189"/>
        <v>Junho</v>
      </c>
      <c r="D6597" s="55">
        <f t="shared" si="194"/>
        <v>2026</v>
      </c>
      <c r="E6597" s="55">
        <v>20</v>
      </c>
      <c r="F6597" s="55" t="s">
        <v>64</v>
      </c>
      <c r="G6597" s="55" t="s">
        <v>46</v>
      </c>
      <c r="H6597" s="55" t="s">
        <v>65</v>
      </c>
      <c r="I6597" s="55" t="s">
        <v>42</v>
      </c>
      <c r="J6597" s="60">
        <v>33</v>
      </c>
      <c r="K6597" s="60">
        <f t="shared" si="191"/>
        <v>660</v>
      </c>
      <c r="L6597" s="60">
        <v>0</v>
      </c>
      <c r="M6597" s="55"/>
      <c r="N6597" s="60">
        <f t="shared" si="187"/>
        <v>660</v>
      </c>
      <c r="O6597" s="54">
        <v>46188</v>
      </c>
      <c r="P6597" s="62">
        <v>33005</v>
      </c>
      <c r="Q6597" s="75"/>
      <c r="R6597" t="str">
        <f t="shared" si="195"/>
        <v>Jun/26</v>
      </c>
      <c r="S6597" s="75"/>
      <c r="T6597" s="75"/>
      <c r="U6597" s="75"/>
      <c r="V6597" s="75"/>
      <c r="W6597" s="75"/>
      <c r="X6597" s="75"/>
      <c r="Y6597" s="75"/>
      <c r="Z6597" s="75"/>
      <c r="AA6597" s="75"/>
      <c r="AB6597" s="75"/>
      <c r="AC6597" s="75"/>
      <c r="AD6597" s="75"/>
      <c r="AE6597" s="75"/>
      <c r="AF6597" s="75"/>
      <c r="AG6597" s="75"/>
    </row>
    <row r="6598" spans="1:33" ht="15.75" customHeight="1">
      <c r="A6598" s="75"/>
      <c r="B6598" s="54">
        <v>46179</v>
      </c>
      <c r="C6598" s="55" t="str">
        <f t="shared" si="189"/>
        <v>Junho</v>
      </c>
      <c r="D6598" s="55">
        <f t="shared" si="194"/>
        <v>2026</v>
      </c>
      <c r="E6598" s="55">
        <v>6</v>
      </c>
      <c r="F6598" s="55" t="s">
        <v>66</v>
      </c>
      <c r="G6598" s="55" t="s">
        <v>46</v>
      </c>
      <c r="H6598" s="55" t="s">
        <v>65</v>
      </c>
      <c r="I6598" s="55" t="s">
        <v>42</v>
      </c>
      <c r="J6598" s="60">
        <v>28</v>
      </c>
      <c r="K6598" s="60">
        <f t="shared" si="191"/>
        <v>168</v>
      </c>
      <c r="L6598" s="60">
        <v>0</v>
      </c>
      <c r="M6598" s="55"/>
      <c r="N6598" s="60">
        <f t="shared" si="187"/>
        <v>168</v>
      </c>
      <c r="O6598" s="54">
        <v>46188</v>
      </c>
      <c r="P6598" s="62">
        <v>33005</v>
      </c>
      <c r="Q6598" s="75"/>
      <c r="R6598" t="str">
        <f t="shared" si="195"/>
        <v>Jun/26</v>
      </c>
      <c r="S6598" s="75"/>
      <c r="T6598" s="75"/>
      <c r="U6598" s="75"/>
      <c r="V6598" s="75"/>
      <c r="W6598" s="75"/>
      <c r="X6598" s="75"/>
      <c r="Y6598" s="75"/>
      <c r="Z6598" s="75"/>
      <c r="AA6598" s="75"/>
      <c r="AB6598" s="75"/>
      <c r="AC6598" s="75"/>
      <c r="AD6598" s="75"/>
      <c r="AE6598" s="75"/>
      <c r="AF6598" s="75"/>
      <c r="AG6598" s="75"/>
    </row>
    <row r="6599" spans="1:33" ht="15.75" customHeight="1">
      <c r="A6599" s="75"/>
      <c r="B6599" s="54">
        <v>46179</v>
      </c>
      <c r="C6599" s="55" t="str">
        <f t="shared" si="189"/>
        <v>Junho</v>
      </c>
      <c r="D6599" s="55">
        <f t="shared" si="194"/>
        <v>2026</v>
      </c>
      <c r="E6599" s="55">
        <v>4</v>
      </c>
      <c r="F6599" s="55" t="s">
        <v>1036</v>
      </c>
      <c r="G6599" s="55" t="s">
        <v>46</v>
      </c>
      <c r="H6599" s="55" t="s">
        <v>65</v>
      </c>
      <c r="I6599" s="55" t="s">
        <v>42</v>
      </c>
      <c r="J6599" s="60">
        <v>36</v>
      </c>
      <c r="K6599" s="60">
        <f t="shared" si="191"/>
        <v>144</v>
      </c>
      <c r="L6599" s="60">
        <v>0</v>
      </c>
      <c r="M6599" s="55"/>
      <c r="N6599" s="60">
        <f t="shared" si="187"/>
        <v>144</v>
      </c>
      <c r="O6599" s="54">
        <v>46188</v>
      </c>
      <c r="P6599" s="62">
        <v>33005</v>
      </c>
      <c r="Q6599" s="75"/>
      <c r="R6599" t="str">
        <f t="shared" si="195"/>
        <v>Jun/26</v>
      </c>
      <c r="S6599" s="75"/>
      <c r="T6599" s="75"/>
      <c r="U6599" s="75"/>
      <c r="V6599" s="75"/>
      <c r="W6599" s="75"/>
      <c r="X6599" s="75"/>
      <c r="Y6599" s="75"/>
      <c r="Z6599" s="75"/>
      <c r="AA6599" s="75"/>
      <c r="AB6599" s="75"/>
      <c r="AC6599" s="75"/>
      <c r="AD6599" s="75"/>
      <c r="AE6599" s="75"/>
      <c r="AF6599" s="75"/>
      <c r="AG6599" s="75"/>
    </row>
    <row r="6600" spans="1:33" ht="15.75" customHeight="1">
      <c r="A6600" s="75"/>
      <c r="B6600" s="54">
        <v>46179</v>
      </c>
      <c r="C6600" s="55" t="str">
        <f t="shared" si="189"/>
        <v>Junho</v>
      </c>
      <c r="D6600" s="55">
        <f t="shared" si="194"/>
        <v>2026</v>
      </c>
      <c r="E6600" s="55">
        <v>1</v>
      </c>
      <c r="F6600" s="55" t="s">
        <v>811</v>
      </c>
      <c r="G6600" s="55" t="s">
        <v>108</v>
      </c>
      <c r="H6600" s="55" t="s">
        <v>812</v>
      </c>
      <c r="I6600" s="55" t="s">
        <v>42</v>
      </c>
      <c r="J6600" s="60">
        <v>700</v>
      </c>
      <c r="K6600" s="60">
        <f t="shared" si="191"/>
        <v>700</v>
      </c>
      <c r="L6600" s="60">
        <v>0</v>
      </c>
      <c r="M6600" s="55"/>
      <c r="N6600" s="60">
        <f t="shared" si="187"/>
        <v>700</v>
      </c>
      <c r="O6600" s="54"/>
      <c r="P6600" s="62">
        <v>0</v>
      </c>
      <c r="Q6600" s="75"/>
      <c r="R6600" t="str">
        <f t="shared" si="195"/>
        <v>Jun/26</v>
      </c>
      <c r="S6600" s="75"/>
      <c r="T6600" s="75"/>
      <c r="U6600" s="75"/>
      <c r="V6600" s="75"/>
      <c r="W6600" s="75"/>
      <c r="X6600" s="75"/>
      <c r="Y6600" s="75"/>
      <c r="Z6600" s="75"/>
      <c r="AA6600" s="75"/>
      <c r="AB6600" s="75"/>
      <c r="AC6600" s="75"/>
      <c r="AD6600" s="75"/>
      <c r="AE6600" s="75"/>
      <c r="AF6600" s="75"/>
      <c r="AG6600" s="75"/>
    </row>
    <row r="6601" spans="1:33" ht="15.75" customHeight="1">
      <c r="A6601" s="75"/>
      <c r="B6601" s="54">
        <v>46179</v>
      </c>
      <c r="C6601" s="55" t="str">
        <f t="shared" si="189"/>
        <v>Junho</v>
      </c>
      <c r="D6601" s="55">
        <f t="shared" si="194"/>
        <v>2026</v>
      </c>
      <c r="E6601" s="55">
        <v>1</v>
      </c>
      <c r="F6601" s="55" t="s">
        <v>1556</v>
      </c>
      <c r="G6601" s="55" t="s">
        <v>108</v>
      </c>
      <c r="H6601" s="55" t="s">
        <v>1557</v>
      </c>
      <c r="I6601" s="55" t="s">
        <v>42</v>
      </c>
      <c r="J6601" s="60">
        <v>1400</v>
      </c>
      <c r="K6601" s="60">
        <f t="shared" si="191"/>
        <v>1400</v>
      </c>
      <c r="L6601" s="60">
        <v>0</v>
      </c>
      <c r="M6601" s="55"/>
      <c r="N6601" s="60">
        <f t="shared" si="187"/>
        <v>1400</v>
      </c>
      <c r="O6601" s="54"/>
      <c r="P6601" s="62">
        <v>0</v>
      </c>
      <c r="Q6601" s="75"/>
      <c r="R6601" t="str">
        <f t="shared" si="195"/>
        <v>Jun/26</v>
      </c>
      <c r="S6601" s="75"/>
      <c r="T6601" s="75"/>
      <c r="U6601" s="75"/>
      <c r="V6601" s="75"/>
      <c r="W6601" s="75"/>
      <c r="X6601" s="75"/>
      <c r="Y6601" s="75"/>
      <c r="Z6601" s="75"/>
      <c r="AA6601" s="75"/>
      <c r="AB6601" s="75"/>
      <c r="AC6601" s="75"/>
      <c r="AD6601" s="75"/>
      <c r="AE6601" s="75"/>
      <c r="AF6601" s="75"/>
      <c r="AG6601" s="75"/>
    </row>
    <row r="6602" spans="1:33" ht="15.75" customHeight="1">
      <c r="A6602" s="75"/>
      <c r="B6602" s="54">
        <v>46180</v>
      </c>
      <c r="C6602" s="55" t="str">
        <f t="shared" si="189"/>
        <v>Junho</v>
      </c>
      <c r="D6602" s="55">
        <f t="shared" si="194"/>
        <v>2026</v>
      </c>
      <c r="E6602" s="55">
        <v>6</v>
      </c>
      <c r="F6602" s="55" t="s">
        <v>81</v>
      </c>
      <c r="G6602" s="55" t="s">
        <v>77</v>
      </c>
      <c r="H6602" s="55" t="s">
        <v>78</v>
      </c>
      <c r="I6602" s="55" t="s">
        <v>42</v>
      </c>
      <c r="J6602" s="60">
        <v>525</v>
      </c>
      <c r="K6602" s="60">
        <f t="shared" si="191"/>
        <v>3150</v>
      </c>
      <c r="L6602" s="60">
        <v>0</v>
      </c>
      <c r="M6602" s="55"/>
      <c r="N6602" s="60">
        <f t="shared" ref="N6602:N6856" si="196">K6602+L6602</f>
        <v>3150</v>
      </c>
      <c r="O6602" s="54">
        <v>46188</v>
      </c>
      <c r="P6602" s="62">
        <v>3898</v>
      </c>
      <c r="Q6602" s="75"/>
      <c r="R6602" t="str">
        <f t="shared" si="195"/>
        <v>Jun/26</v>
      </c>
      <c r="S6602" s="75"/>
      <c r="T6602" s="75"/>
      <c r="U6602" s="75"/>
      <c r="V6602" s="75"/>
      <c r="W6602" s="75"/>
      <c r="X6602" s="75"/>
      <c r="Y6602" s="75"/>
      <c r="Z6602" s="75"/>
      <c r="AA6602" s="75"/>
      <c r="AB6602" s="75"/>
      <c r="AC6602" s="75"/>
      <c r="AD6602" s="75"/>
      <c r="AE6602" s="75"/>
      <c r="AF6602" s="75"/>
      <c r="AG6602" s="75"/>
    </row>
    <row r="6603" spans="1:33" ht="15.75" customHeight="1">
      <c r="A6603" s="75"/>
      <c r="B6603" s="54">
        <v>46180</v>
      </c>
      <c r="C6603" s="55" t="str">
        <f t="shared" si="189"/>
        <v>Junho</v>
      </c>
      <c r="D6603" s="55">
        <f t="shared" si="194"/>
        <v>2026</v>
      </c>
      <c r="E6603" s="55">
        <v>1</v>
      </c>
      <c r="F6603" s="55" t="s">
        <v>811</v>
      </c>
      <c r="G6603" s="55" t="s">
        <v>108</v>
      </c>
      <c r="H6603" s="55" t="s">
        <v>1289</v>
      </c>
      <c r="I6603" s="55" t="s">
        <v>42</v>
      </c>
      <c r="J6603" s="60">
        <v>600</v>
      </c>
      <c r="K6603" s="60">
        <f t="shared" si="191"/>
        <v>600</v>
      </c>
      <c r="L6603" s="60">
        <v>0</v>
      </c>
      <c r="M6603" s="55"/>
      <c r="N6603" s="60">
        <f t="shared" si="196"/>
        <v>600</v>
      </c>
      <c r="O6603" s="54">
        <v>46188</v>
      </c>
      <c r="P6603" s="62">
        <v>0</v>
      </c>
      <c r="Q6603" s="75"/>
      <c r="R6603" t="str">
        <f t="shared" si="195"/>
        <v>Jun/26</v>
      </c>
      <c r="S6603" s="75"/>
      <c r="T6603" s="75"/>
      <c r="U6603" s="75"/>
      <c r="V6603" s="75"/>
      <c r="W6603" s="75"/>
      <c r="X6603" s="75"/>
      <c r="Y6603" s="75"/>
      <c r="Z6603" s="75"/>
      <c r="AA6603" s="75"/>
      <c r="AB6603" s="75"/>
      <c r="AC6603" s="75"/>
      <c r="AD6603" s="75"/>
      <c r="AE6603" s="75"/>
      <c r="AF6603" s="75"/>
      <c r="AG6603" s="75"/>
    </row>
    <row r="6604" spans="1:33" ht="15.75" customHeight="1">
      <c r="A6604" s="75"/>
      <c r="B6604" s="54">
        <v>46180</v>
      </c>
      <c r="C6604" s="55" t="str">
        <f t="shared" si="189"/>
        <v>Junho</v>
      </c>
      <c r="D6604" s="55">
        <f t="shared" si="194"/>
        <v>2026</v>
      </c>
      <c r="E6604" s="55">
        <v>1</v>
      </c>
      <c r="F6604" s="55" t="s">
        <v>974</v>
      </c>
      <c r="G6604" s="55" t="s">
        <v>46</v>
      </c>
      <c r="H6604" s="55" t="s">
        <v>568</v>
      </c>
      <c r="I6604" s="55" t="s">
        <v>42</v>
      </c>
      <c r="J6604" s="60">
        <v>207</v>
      </c>
      <c r="K6604" s="60">
        <f t="shared" si="191"/>
        <v>207</v>
      </c>
      <c r="L6604" s="60">
        <v>0</v>
      </c>
      <c r="M6604" s="55"/>
      <c r="N6604" s="60">
        <f t="shared" si="196"/>
        <v>207</v>
      </c>
      <c r="O6604" s="54">
        <v>46188</v>
      </c>
      <c r="P6604" s="62">
        <v>0</v>
      </c>
      <c r="Q6604" s="75"/>
      <c r="R6604" t="str">
        <f t="shared" si="195"/>
        <v>Jun/26</v>
      </c>
      <c r="S6604" s="75"/>
      <c r="T6604" s="75"/>
      <c r="U6604" s="75"/>
      <c r="V6604" s="75"/>
      <c r="W6604" s="75"/>
      <c r="X6604" s="75"/>
      <c r="Y6604" s="75"/>
      <c r="Z6604" s="75"/>
      <c r="AA6604" s="75"/>
      <c r="AB6604" s="75"/>
      <c r="AC6604" s="75"/>
      <c r="AD6604" s="75"/>
      <c r="AE6604" s="75"/>
      <c r="AF6604" s="75"/>
      <c r="AG6604" s="75"/>
    </row>
    <row r="6605" spans="1:33" ht="15.75" customHeight="1">
      <c r="A6605" s="75"/>
      <c r="B6605" s="54">
        <v>46180</v>
      </c>
      <c r="C6605" s="55" t="str">
        <f t="shared" si="189"/>
        <v>Junho</v>
      </c>
      <c r="D6605" s="55">
        <f t="shared" si="194"/>
        <v>2026</v>
      </c>
      <c r="E6605" s="55">
        <v>6</v>
      </c>
      <c r="F6605" s="55" t="s">
        <v>191</v>
      </c>
      <c r="G6605" s="55" t="s">
        <v>96</v>
      </c>
      <c r="H6605" s="55" t="s">
        <v>369</v>
      </c>
      <c r="I6605" s="55" t="s">
        <v>42</v>
      </c>
      <c r="J6605" s="60">
        <v>8</v>
      </c>
      <c r="K6605" s="60">
        <f t="shared" si="191"/>
        <v>48</v>
      </c>
      <c r="L6605" s="60">
        <v>0</v>
      </c>
      <c r="M6605" s="55"/>
      <c r="N6605" s="60">
        <f t="shared" si="196"/>
        <v>48</v>
      </c>
      <c r="O6605" s="54">
        <v>46188</v>
      </c>
      <c r="P6605" s="62">
        <v>0</v>
      </c>
      <c r="Q6605" s="75"/>
      <c r="R6605" t="str">
        <f t="shared" si="195"/>
        <v>Jun/26</v>
      </c>
      <c r="S6605" s="75"/>
      <c r="T6605" s="75"/>
      <c r="U6605" s="75"/>
      <c r="V6605" s="75"/>
      <c r="W6605" s="75"/>
      <c r="X6605" s="75"/>
      <c r="Y6605" s="75"/>
      <c r="Z6605" s="75"/>
      <c r="AA6605" s="75"/>
      <c r="AB6605" s="75"/>
      <c r="AC6605" s="75"/>
      <c r="AD6605" s="75"/>
      <c r="AE6605" s="75"/>
      <c r="AF6605" s="75"/>
      <c r="AG6605" s="75"/>
    </row>
    <row r="6606" spans="1:33" ht="15.75" customHeight="1">
      <c r="A6606" s="75"/>
      <c r="B6606" s="54">
        <v>46180</v>
      </c>
      <c r="C6606" s="55" t="str">
        <f t="shared" si="189"/>
        <v>Junho</v>
      </c>
      <c r="D6606" s="55">
        <f t="shared" si="194"/>
        <v>2026</v>
      </c>
      <c r="E6606" s="55">
        <v>1</v>
      </c>
      <c r="F6606" s="55" t="s">
        <v>1558</v>
      </c>
      <c r="G6606" s="55" t="s">
        <v>46</v>
      </c>
      <c r="H6606" s="55" t="s">
        <v>369</v>
      </c>
      <c r="I6606" s="55" t="s">
        <v>42</v>
      </c>
      <c r="J6606" s="60">
        <v>55</v>
      </c>
      <c r="K6606" s="60">
        <f t="shared" si="191"/>
        <v>55</v>
      </c>
      <c r="L6606" s="60">
        <v>0</v>
      </c>
      <c r="M6606" s="55"/>
      <c r="N6606" s="60">
        <f t="shared" si="196"/>
        <v>55</v>
      </c>
      <c r="O6606" s="54">
        <v>46188</v>
      </c>
      <c r="P6606" s="62">
        <v>0</v>
      </c>
      <c r="Q6606" s="75"/>
      <c r="R6606" t="str">
        <f t="shared" si="195"/>
        <v>Jun/26</v>
      </c>
      <c r="S6606" s="75"/>
      <c r="T6606" s="75"/>
      <c r="U6606" s="75"/>
      <c r="V6606" s="75"/>
      <c r="W6606" s="75"/>
      <c r="X6606" s="75"/>
      <c r="Y6606" s="75"/>
      <c r="Z6606" s="75"/>
      <c r="AA6606" s="75"/>
      <c r="AB6606" s="75"/>
      <c r="AC6606" s="75"/>
      <c r="AD6606" s="75"/>
      <c r="AE6606" s="75"/>
      <c r="AF6606" s="75"/>
      <c r="AG6606" s="75"/>
    </row>
    <row r="6607" spans="1:33" ht="15.75" customHeight="1">
      <c r="A6607" s="75"/>
      <c r="B6607" s="54">
        <v>46180</v>
      </c>
      <c r="C6607" s="55" t="str">
        <f t="shared" si="189"/>
        <v>Junho</v>
      </c>
      <c r="D6607" s="55">
        <f t="shared" si="194"/>
        <v>2026</v>
      </c>
      <c r="E6607" s="55">
        <v>1</v>
      </c>
      <c r="F6607" s="55" t="s">
        <v>962</v>
      </c>
      <c r="G6607" s="55" t="s">
        <v>104</v>
      </c>
      <c r="H6607" s="55" t="s">
        <v>369</v>
      </c>
      <c r="I6607" s="55" t="s">
        <v>42</v>
      </c>
      <c r="J6607" s="60">
        <v>90</v>
      </c>
      <c r="K6607" s="60">
        <f t="shared" si="191"/>
        <v>90</v>
      </c>
      <c r="L6607" s="60">
        <v>0</v>
      </c>
      <c r="M6607" s="55"/>
      <c r="N6607" s="60">
        <f t="shared" si="196"/>
        <v>90</v>
      </c>
      <c r="O6607" s="54">
        <v>46188</v>
      </c>
      <c r="P6607" s="62">
        <v>0</v>
      </c>
      <c r="Q6607" s="75"/>
      <c r="R6607" t="str">
        <f t="shared" si="195"/>
        <v>Jun/26</v>
      </c>
      <c r="S6607" s="75"/>
      <c r="T6607" s="75"/>
      <c r="U6607" s="75"/>
      <c r="V6607" s="75"/>
      <c r="W6607" s="75"/>
      <c r="X6607" s="75"/>
      <c r="Y6607" s="75"/>
      <c r="Z6607" s="75"/>
      <c r="AA6607" s="75"/>
      <c r="AB6607" s="75"/>
      <c r="AC6607" s="75"/>
      <c r="AD6607" s="75"/>
      <c r="AE6607" s="75"/>
      <c r="AF6607" s="75"/>
      <c r="AG6607" s="75"/>
    </row>
    <row r="6608" spans="1:33" ht="15.75" customHeight="1">
      <c r="A6608" s="75"/>
      <c r="B6608" s="54">
        <v>46180</v>
      </c>
      <c r="C6608" s="55" t="str">
        <f t="shared" si="189"/>
        <v>Junho</v>
      </c>
      <c r="D6608" s="55">
        <f t="shared" si="194"/>
        <v>2026</v>
      </c>
      <c r="E6608" s="55">
        <v>3</v>
      </c>
      <c r="F6608" s="55" t="s">
        <v>1420</v>
      </c>
      <c r="G6608" s="55" t="s">
        <v>40</v>
      </c>
      <c r="H6608" s="55" t="s">
        <v>91</v>
      </c>
      <c r="I6608" s="55" t="s">
        <v>42</v>
      </c>
      <c r="J6608" s="60">
        <v>250</v>
      </c>
      <c r="K6608" s="60">
        <f t="shared" si="191"/>
        <v>750</v>
      </c>
      <c r="L6608" s="60">
        <v>0</v>
      </c>
      <c r="M6608" s="55"/>
      <c r="N6608" s="60">
        <f t="shared" si="196"/>
        <v>750</v>
      </c>
      <c r="O6608" s="54">
        <v>46217</v>
      </c>
      <c r="P6608" s="62">
        <v>0</v>
      </c>
      <c r="Q6608" s="75"/>
      <c r="R6608" t="str">
        <f t="shared" si="195"/>
        <v>Jun/26</v>
      </c>
      <c r="S6608" s="75"/>
      <c r="T6608" s="75"/>
      <c r="U6608" s="75"/>
      <c r="V6608" s="75"/>
      <c r="W6608" s="75"/>
      <c r="X6608" s="75"/>
      <c r="Y6608" s="75"/>
      <c r="Z6608" s="75"/>
      <c r="AA6608" s="75"/>
      <c r="AB6608" s="75"/>
      <c r="AC6608" s="75"/>
      <c r="AD6608" s="75"/>
      <c r="AE6608" s="75"/>
      <c r="AF6608" s="75"/>
      <c r="AG6608" s="75"/>
    </row>
    <row r="6609" spans="1:33" ht="15.75" customHeight="1">
      <c r="A6609" s="75"/>
      <c r="B6609" s="54">
        <v>46180</v>
      </c>
      <c r="C6609" s="55" t="str">
        <f t="shared" si="189"/>
        <v>Junho</v>
      </c>
      <c r="D6609" s="55">
        <f t="shared" si="194"/>
        <v>2026</v>
      </c>
      <c r="E6609" s="55">
        <v>4</v>
      </c>
      <c r="F6609" s="55" t="s">
        <v>716</v>
      </c>
      <c r="G6609" s="55" t="s">
        <v>40</v>
      </c>
      <c r="H6609" s="55" t="s">
        <v>91</v>
      </c>
      <c r="I6609" s="55" t="s">
        <v>42</v>
      </c>
      <c r="J6609" s="60">
        <v>250</v>
      </c>
      <c r="K6609" s="60">
        <f t="shared" si="191"/>
        <v>1000</v>
      </c>
      <c r="L6609" s="60">
        <v>0</v>
      </c>
      <c r="M6609" s="55"/>
      <c r="N6609" s="60">
        <f t="shared" si="196"/>
        <v>1000</v>
      </c>
      <c r="O6609" s="54">
        <v>46217</v>
      </c>
      <c r="P6609" s="62">
        <v>0</v>
      </c>
      <c r="Q6609" s="75"/>
      <c r="R6609" t="str">
        <f t="shared" si="195"/>
        <v>Jun/26</v>
      </c>
      <c r="S6609" s="75"/>
      <c r="T6609" s="75"/>
      <c r="U6609" s="75"/>
      <c r="V6609" s="75"/>
      <c r="W6609" s="75"/>
      <c r="X6609" s="75"/>
      <c r="Y6609" s="75"/>
      <c r="Z6609" s="75"/>
      <c r="AA6609" s="75"/>
      <c r="AB6609" s="75"/>
      <c r="AC6609" s="75"/>
      <c r="AD6609" s="75"/>
      <c r="AE6609" s="75"/>
      <c r="AF6609" s="75"/>
      <c r="AG6609" s="75"/>
    </row>
    <row r="6610" spans="1:33" ht="15.75" customHeight="1">
      <c r="A6610" s="75"/>
      <c r="B6610" s="54">
        <v>46180</v>
      </c>
      <c r="C6610" s="55" t="str">
        <f t="shared" si="189"/>
        <v>Junho</v>
      </c>
      <c r="D6610" s="55">
        <f t="shared" si="194"/>
        <v>2026</v>
      </c>
      <c r="E6610" s="55">
        <v>18</v>
      </c>
      <c r="F6610" s="55" t="s">
        <v>692</v>
      </c>
      <c r="G6610" s="55" t="s">
        <v>40</v>
      </c>
      <c r="H6610" s="55" t="s">
        <v>91</v>
      </c>
      <c r="I6610" s="55" t="s">
        <v>42</v>
      </c>
      <c r="J6610" s="60">
        <v>128</v>
      </c>
      <c r="K6610" s="60">
        <f t="shared" si="191"/>
        <v>2304</v>
      </c>
      <c r="L6610" s="60">
        <v>0</v>
      </c>
      <c r="M6610" s="55"/>
      <c r="N6610" s="60">
        <f t="shared" si="196"/>
        <v>2304</v>
      </c>
      <c r="O6610" s="54">
        <v>46217</v>
      </c>
      <c r="P6610" s="62">
        <v>0</v>
      </c>
      <c r="Q6610" s="75"/>
      <c r="R6610" t="str">
        <f t="shared" si="195"/>
        <v>Jun/26</v>
      </c>
      <c r="S6610" s="75"/>
      <c r="T6610" s="75"/>
      <c r="U6610" s="75"/>
      <c r="V6610" s="75"/>
      <c r="W6610" s="75"/>
      <c r="X6610" s="75"/>
      <c r="Y6610" s="75"/>
      <c r="Z6610" s="75"/>
      <c r="AA6610" s="75"/>
      <c r="AB6610" s="75"/>
      <c r="AC6610" s="75"/>
      <c r="AD6610" s="75"/>
      <c r="AE6610" s="75"/>
      <c r="AF6610" s="75"/>
      <c r="AG6610" s="75"/>
    </row>
    <row r="6611" spans="1:33" ht="15.75" customHeight="1">
      <c r="A6611" s="75"/>
      <c r="B6611" s="54">
        <v>46181</v>
      </c>
      <c r="C6611" s="55" t="str">
        <f t="shared" si="189"/>
        <v>Junho</v>
      </c>
      <c r="D6611" s="55">
        <f t="shared" si="194"/>
        <v>2026</v>
      </c>
      <c r="E6611" s="55">
        <v>2</v>
      </c>
      <c r="F6611" s="55" t="s">
        <v>742</v>
      </c>
      <c r="G6611" s="55" t="s">
        <v>40</v>
      </c>
      <c r="H6611" s="55" t="s">
        <v>181</v>
      </c>
      <c r="I6611" s="55" t="s">
        <v>42</v>
      </c>
      <c r="J6611" s="60">
        <v>330</v>
      </c>
      <c r="K6611" s="60">
        <f t="shared" si="191"/>
        <v>660</v>
      </c>
      <c r="L6611" s="60">
        <v>0</v>
      </c>
      <c r="M6611" s="55"/>
      <c r="N6611" s="60">
        <f t="shared" si="196"/>
        <v>660</v>
      </c>
      <c r="O6611" s="54">
        <v>46204</v>
      </c>
      <c r="P6611" s="62">
        <v>8441</v>
      </c>
      <c r="Q6611" s="75"/>
      <c r="R6611" t="str">
        <f t="shared" si="195"/>
        <v>Jun/26</v>
      </c>
      <c r="S6611" s="75"/>
      <c r="T6611" s="75"/>
      <c r="U6611" s="75"/>
      <c r="V6611" s="75"/>
      <c r="W6611" s="75"/>
      <c r="X6611" s="75"/>
      <c r="Y6611" s="75"/>
      <c r="Z6611" s="75"/>
      <c r="AA6611" s="75"/>
      <c r="AB6611" s="75"/>
      <c r="AC6611" s="75"/>
      <c r="AD6611" s="75"/>
      <c r="AE6611" s="75"/>
      <c r="AF6611" s="75"/>
      <c r="AG6611" s="75"/>
    </row>
    <row r="6612" spans="1:33" ht="15.75" customHeight="1">
      <c r="A6612" s="75"/>
      <c r="B6612" s="54">
        <v>46181</v>
      </c>
      <c r="C6612" s="55" t="str">
        <f t="shared" si="189"/>
        <v>Junho</v>
      </c>
      <c r="D6612" s="55">
        <f t="shared" si="194"/>
        <v>2026</v>
      </c>
      <c r="E6612" s="55">
        <v>1</v>
      </c>
      <c r="F6612" s="55" t="s">
        <v>629</v>
      </c>
      <c r="G6612" s="55" t="s">
        <v>40</v>
      </c>
      <c r="H6612" s="55" t="s">
        <v>181</v>
      </c>
      <c r="I6612" s="55" t="s">
        <v>42</v>
      </c>
      <c r="J6612" s="60">
        <v>225</v>
      </c>
      <c r="K6612" s="60">
        <f t="shared" si="191"/>
        <v>225</v>
      </c>
      <c r="L6612" s="60">
        <v>0</v>
      </c>
      <c r="M6612" s="55"/>
      <c r="N6612" s="60">
        <f t="shared" si="196"/>
        <v>225</v>
      </c>
      <c r="O6612" s="54">
        <v>46204</v>
      </c>
      <c r="P6612" s="62">
        <v>8441</v>
      </c>
      <c r="Q6612" s="75"/>
      <c r="R6612" t="str">
        <f t="shared" si="195"/>
        <v>Jun/26</v>
      </c>
      <c r="S6612" s="75"/>
      <c r="T6612" s="75"/>
      <c r="U6612" s="75"/>
      <c r="V6612" s="75"/>
      <c r="W6612" s="75"/>
      <c r="X6612" s="75"/>
      <c r="Y6612" s="75"/>
      <c r="Z6612" s="75"/>
      <c r="AA6612" s="75"/>
      <c r="AB6612" s="75"/>
      <c r="AC6612" s="75"/>
      <c r="AD6612" s="75"/>
      <c r="AE6612" s="75"/>
      <c r="AF6612" s="75"/>
      <c r="AG6612" s="75"/>
    </row>
    <row r="6613" spans="1:33" ht="15.75" customHeight="1">
      <c r="A6613" s="75"/>
      <c r="B6613" s="54">
        <v>46181</v>
      </c>
      <c r="C6613" s="55" t="str">
        <f t="shared" si="189"/>
        <v>Junho</v>
      </c>
      <c r="D6613" s="55">
        <f t="shared" si="194"/>
        <v>2026</v>
      </c>
      <c r="E6613" s="55">
        <v>5</v>
      </c>
      <c r="F6613" s="55" t="s">
        <v>632</v>
      </c>
      <c r="G6613" s="55" t="s">
        <v>40</v>
      </c>
      <c r="H6613" s="55" t="s">
        <v>181</v>
      </c>
      <c r="I6613" s="55" t="s">
        <v>42</v>
      </c>
      <c r="J6613" s="60">
        <v>39</v>
      </c>
      <c r="K6613" s="60">
        <f t="shared" si="191"/>
        <v>195</v>
      </c>
      <c r="L6613" s="60">
        <v>0</v>
      </c>
      <c r="M6613" s="55"/>
      <c r="N6613" s="60">
        <f t="shared" si="196"/>
        <v>195</v>
      </c>
      <c r="O6613" s="54">
        <v>46204</v>
      </c>
      <c r="P6613" s="62">
        <v>8441</v>
      </c>
      <c r="Q6613" s="75"/>
      <c r="R6613" t="str">
        <f t="shared" si="195"/>
        <v>Jun/26</v>
      </c>
      <c r="S6613" s="75"/>
      <c r="T6613" s="75"/>
      <c r="U6613" s="75"/>
      <c r="V6613" s="75"/>
      <c r="W6613" s="75"/>
      <c r="X6613" s="75"/>
      <c r="Y6613" s="75"/>
      <c r="Z6613" s="75"/>
      <c r="AA6613" s="75"/>
      <c r="AB6613" s="75"/>
      <c r="AC6613" s="75"/>
      <c r="AD6613" s="75"/>
      <c r="AE6613" s="75"/>
      <c r="AF6613" s="75"/>
      <c r="AG6613" s="75"/>
    </row>
    <row r="6614" spans="1:33" ht="15.75" customHeight="1">
      <c r="A6614" s="75"/>
      <c r="B6614" s="54">
        <v>46181</v>
      </c>
      <c r="C6614" s="55" t="str">
        <f t="shared" si="189"/>
        <v>Junho</v>
      </c>
      <c r="D6614" s="55">
        <f t="shared" si="194"/>
        <v>2026</v>
      </c>
      <c r="E6614" s="55">
        <v>6</v>
      </c>
      <c r="F6614" s="55" t="s">
        <v>634</v>
      </c>
      <c r="G6614" s="55" t="s">
        <v>46</v>
      </c>
      <c r="H6614" s="55" t="s">
        <v>70</v>
      </c>
      <c r="I6614" s="55" t="s">
        <v>42</v>
      </c>
      <c r="J6614" s="60">
        <v>54</v>
      </c>
      <c r="K6614" s="60">
        <f t="shared" si="191"/>
        <v>324</v>
      </c>
      <c r="L6614" s="60">
        <v>0</v>
      </c>
      <c r="M6614" s="55"/>
      <c r="N6614" s="60">
        <f t="shared" si="196"/>
        <v>324</v>
      </c>
      <c r="O6614" s="54">
        <v>46195</v>
      </c>
      <c r="P6614" s="62">
        <v>56579</v>
      </c>
      <c r="Q6614" s="75"/>
      <c r="R6614" t="str">
        <f t="shared" si="195"/>
        <v>Jun/26</v>
      </c>
      <c r="S6614" s="75"/>
      <c r="T6614" s="75"/>
      <c r="U6614" s="75"/>
      <c r="V6614" s="75"/>
      <c r="W6614" s="75"/>
      <c r="X6614" s="75"/>
      <c r="Y6614" s="75"/>
      <c r="Z6614" s="75"/>
      <c r="AA6614" s="75"/>
      <c r="AB6614" s="75"/>
      <c r="AC6614" s="75"/>
      <c r="AD6614" s="75"/>
      <c r="AE6614" s="75"/>
      <c r="AF6614" s="75"/>
      <c r="AG6614" s="75"/>
    </row>
    <row r="6615" spans="1:33" ht="15.75" customHeight="1">
      <c r="A6615" s="75"/>
      <c r="B6615" s="54">
        <v>46181</v>
      </c>
      <c r="C6615" s="55" t="str">
        <f t="shared" si="189"/>
        <v>Junho</v>
      </c>
      <c r="D6615" s="55">
        <f t="shared" si="194"/>
        <v>2026</v>
      </c>
      <c r="E6615" s="55">
        <v>12</v>
      </c>
      <c r="F6615" s="55" t="s">
        <v>649</v>
      </c>
      <c r="G6615" s="55" t="s">
        <v>96</v>
      </c>
      <c r="H6615" s="55" t="s">
        <v>570</v>
      </c>
      <c r="I6615" s="55" t="s">
        <v>42</v>
      </c>
      <c r="J6615" s="60">
        <v>0</v>
      </c>
      <c r="K6615" s="60">
        <f t="shared" si="191"/>
        <v>0</v>
      </c>
      <c r="L6615" s="60">
        <v>0</v>
      </c>
      <c r="M6615" s="55"/>
      <c r="N6615" s="60">
        <f t="shared" si="196"/>
        <v>0</v>
      </c>
      <c r="O6615" s="54">
        <v>46187</v>
      </c>
      <c r="P6615" s="62">
        <v>0</v>
      </c>
      <c r="Q6615" s="75"/>
      <c r="R6615" t="str">
        <f t="shared" si="195"/>
        <v>Jun/26</v>
      </c>
      <c r="S6615" s="75"/>
      <c r="T6615" s="75"/>
      <c r="U6615" s="75"/>
      <c r="V6615" s="75"/>
      <c r="W6615" s="75"/>
      <c r="X6615" s="75"/>
      <c r="Y6615" s="75"/>
      <c r="Z6615" s="75"/>
      <c r="AA6615" s="75"/>
      <c r="AB6615" s="75"/>
      <c r="AC6615" s="75"/>
      <c r="AD6615" s="75"/>
      <c r="AE6615" s="75"/>
      <c r="AF6615" s="75"/>
      <c r="AG6615" s="75"/>
    </row>
    <row r="6616" spans="1:33" ht="15.75" customHeight="1">
      <c r="A6616" s="75"/>
      <c r="B6616" s="54">
        <v>46181</v>
      </c>
      <c r="C6616" s="55" t="str">
        <f t="shared" si="189"/>
        <v>Junho</v>
      </c>
      <c r="D6616" s="55">
        <f t="shared" si="194"/>
        <v>2026</v>
      </c>
      <c r="E6616" s="55">
        <v>3</v>
      </c>
      <c r="F6616" s="55" t="s">
        <v>495</v>
      </c>
      <c r="G6616" s="55" t="s">
        <v>96</v>
      </c>
      <c r="H6616" s="55" t="s">
        <v>570</v>
      </c>
      <c r="I6616" s="55" t="s">
        <v>42</v>
      </c>
      <c r="J6616" s="60">
        <v>18.54</v>
      </c>
      <c r="K6616" s="60">
        <f t="shared" si="191"/>
        <v>55.62</v>
      </c>
      <c r="L6616" s="60">
        <v>0</v>
      </c>
      <c r="M6616" s="55"/>
      <c r="N6616" s="60">
        <f t="shared" si="196"/>
        <v>55.62</v>
      </c>
      <c r="O6616" s="54">
        <v>46187</v>
      </c>
      <c r="P6616" s="62">
        <v>768384</v>
      </c>
      <c r="Q6616" s="75"/>
      <c r="R6616" t="str">
        <f t="shared" si="195"/>
        <v>Jun/26</v>
      </c>
      <c r="S6616" s="75"/>
      <c r="T6616" s="75"/>
      <c r="U6616" s="75"/>
      <c r="V6616" s="75"/>
      <c r="W6616" s="75"/>
      <c r="X6616" s="75"/>
      <c r="Y6616" s="75"/>
      <c r="Z6616" s="75"/>
      <c r="AA6616" s="75"/>
      <c r="AB6616" s="75"/>
      <c r="AC6616" s="75"/>
      <c r="AD6616" s="75"/>
      <c r="AE6616" s="75"/>
      <c r="AF6616" s="75"/>
      <c r="AG6616" s="75"/>
    </row>
    <row r="6617" spans="1:33" ht="15.75" customHeight="1">
      <c r="A6617" s="75"/>
      <c r="B6617" s="54">
        <v>46181</v>
      </c>
      <c r="C6617" s="55" t="str">
        <f t="shared" si="189"/>
        <v>Junho</v>
      </c>
      <c r="D6617" s="55">
        <f t="shared" si="194"/>
        <v>2026</v>
      </c>
      <c r="E6617" s="55">
        <v>10</v>
      </c>
      <c r="F6617" s="55" t="s">
        <v>201</v>
      </c>
      <c r="G6617" s="55" t="s">
        <v>96</v>
      </c>
      <c r="H6617" s="55" t="s">
        <v>570</v>
      </c>
      <c r="I6617" s="55" t="s">
        <v>42</v>
      </c>
      <c r="J6617" s="60">
        <v>18.059999999999999</v>
      </c>
      <c r="K6617" s="60">
        <f t="shared" si="191"/>
        <v>180.6</v>
      </c>
      <c r="L6617" s="60">
        <v>0</v>
      </c>
      <c r="M6617" s="55"/>
      <c r="N6617" s="60">
        <f t="shared" si="196"/>
        <v>180.6</v>
      </c>
      <c r="O6617" s="54">
        <v>46187</v>
      </c>
      <c r="P6617" s="62">
        <v>768384</v>
      </c>
      <c r="Q6617" s="75"/>
      <c r="R6617" t="str">
        <f t="shared" si="195"/>
        <v>Jun/26</v>
      </c>
      <c r="S6617" s="75"/>
      <c r="T6617" s="75"/>
      <c r="U6617" s="75"/>
      <c r="V6617" s="75"/>
      <c r="W6617" s="75"/>
      <c r="X6617" s="75"/>
      <c r="Y6617" s="75"/>
      <c r="Z6617" s="75"/>
      <c r="AA6617" s="75"/>
      <c r="AB6617" s="75"/>
      <c r="AC6617" s="75"/>
      <c r="AD6617" s="75"/>
      <c r="AE6617" s="75"/>
      <c r="AF6617" s="75"/>
      <c r="AG6617" s="75"/>
    </row>
    <row r="6618" spans="1:33" ht="15.75" customHeight="1">
      <c r="A6618" s="75"/>
      <c r="B6618" s="54">
        <v>46181</v>
      </c>
      <c r="C6618" s="55" t="str">
        <f t="shared" si="189"/>
        <v>Junho</v>
      </c>
      <c r="D6618" s="55">
        <f t="shared" si="194"/>
        <v>2026</v>
      </c>
      <c r="E6618" s="55">
        <v>26</v>
      </c>
      <c r="F6618" s="55" t="s">
        <v>615</v>
      </c>
      <c r="G6618" s="55" t="s">
        <v>96</v>
      </c>
      <c r="H6618" s="55" t="s">
        <v>570</v>
      </c>
      <c r="I6618" s="55" t="s">
        <v>42</v>
      </c>
      <c r="J6618" s="60">
        <v>20.46</v>
      </c>
      <c r="K6618" s="60">
        <f t="shared" si="191"/>
        <v>531.96</v>
      </c>
      <c r="L6618" s="60">
        <v>0</v>
      </c>
      <c r="M6618" s="55"/>
      <c r="N6618" s="60">
        <f t="shared" si="196"/>
        <v>531.96</v>
      </c>
      <c r="O6618" s="54">
        <v>46187</v>
      </c>
      <c r="P6618" s="62">
        <v>768384</v>
      </c>
      <c r="Q6618" s="75"/>
      <c r="R6618" t="str">
        <f t="shared" si="195"/>
        <v>Jun/26</v>
      </c>
      <c r="S6618" s="75"/>
      <c r="T6618" s="75"/>
      <c r="U6618" s="75"/>
      <c r="V6618" s="75"/>
      <c r="W6618" s="75"/>
      <c r="X6618" s="75"/>
      <c r="Y6618" s="75"/>
      <c r="Z6618" s="75"/>
      <c r="AA6618" s="75"/>
      <c r="AB6618" s="75"/>
      <c r="AC6618" s="75"/>
      <c r="AD6618" s="75"/>
      <c r="AE6618" s="75"/>
      <c r="AF6618" s="75"/>
      <c r="AG6618" s="75"/>
    </row>
    <row r="6619" spans="1:33" ht="15.75" customHeight="1">
      <c r="A6619" s="75"/>
      <c r="B6619" s="54">
        <v>46181</v>
      </c>
      <c r="C6619" s="55" t="str">
        <f t="shared" si="189"/>
        <v>Junho</v>
      </c>
      <c r="D6619" s="55">
        <f t="shared" si="194"/>
        <v>2026</v>
      </c>
      <c r="E6619" s="55">
        <v>7</v>
      </c>
      <c r="F6619" s="55" t="s">
        <v>904</v>
      </c>
      <c r="G6619" s="55" t="s">
        <v>96</v>
      </c>
      <c r="H6619" s="55" t="s">
        <v>570</v>
      </c>
      <c r="I6619" s="55" t="s">
        <v>42</v>
      </c>
      <c r="J6619" s="60">
        <v>40.92</v>
      </c>
      <c r="K6619" s="60">
        <f t="shared" si="191"/>
        <v>286.44</v>
      </c>
      <c r="L6619" s="60">
        <v>0</v>
      </c>
      <c r="M6619" s="55"/>
      <c r="N6619" s="60">
        <f t="shared" si="196"/>
        <v>286.44</v>
      </c>
      <c r="O6619" s="54">
        <v>46187</v>
      </c>
      <c r="P6619" s="62">
        <v>768384</v>
      </c>
      <c r="Q6619" s="75"/>
      <c r="R6619" t="str">
        <f t="shared" si="195"/>
        <v>Jun/26</v>
      </c>
      <c r="S6619" s="75"/>
      <c r="T6619" s="75"/>
      <c r="U6619" s="75"/>
      <c r="V6619" s="75"/>
      <c r="W6619" s="75"/>
      <c r="X6619" s="75"/>
      <c r="Y6619" s="75"/>
      <c r="Z6619" s="75"/>
      <c r="AA6619" s="75"/>
      <c r="AB6619" s="75"/>
      <c r="AC6619" s="75"/>
      <c r="AD6619" s="75"/>
      <c r="AE6619" s="75"/>
      <c r="AF6619" s="75"/>
      <c r="AG6619" s="75"/>
    </row>
    <row r="6620" spans="1:33" ht="15.75" customHeight="1">
      <c r="A6620" s="75"/>
      <c r="B6620" s="54">
        <v>46181</v>
      </c>
      <c r="C6620" s="55" t="str">
        <f t="shared" si="189"/>
        <v>Junho</v>
      </c>
      <c r="D6620" s="55">
        <f t="shared" si="194"/>
        <v>2026</v>
      </c>
      <c r="E6620" s="55">
        <v>1</v>
      </c>
      <c r="F6620" s="55" t="s">
        <v>891</v>
      </c>
      <c r="G6620" s="55" t="s">
        <v>96</v>
      </c>
      <c r="H6620" s="55" t="s">
        <v>570</v>
      </c>
      <c r="I6620" s="55" t="s">
        <v>42</v>
      </c>
      <c r="J6620" s="60">
        <v>27.54</v>
      </c>
      <c r="K6620" s="60">
        <f t="shared" si="191"/>
        <v>27.54</v>
      </c>
      <c r="L6620" s="60">
        <v>0</v>
      </c>
      <c r="M6620" s="55"/>
      <c r="N6620" s="60">
        <f t="shared" si="196"/>
        <v>27.54</v>
      </c>
      <c r="O6620" s="54">
        <v>46187</v>
      </c>
      <c r="P6620" s="62">
        <v>768384</v>
      </c>
      <c r="Q6620" s="75"/>
      <c r="R6620" t="str">
        <f t="shared" si="195"/>
        <v>Jun/26</v>
      </c>
      <c r="S6620" s="75"/>
      <c r="T6620" s="75"/>
      <c r="U6620" s="75"/>
      <c r="V6620" s="75"/>
      <c r="W6620" s="75"/>
      <c r="X6620" s="75"/>
      <c r="Y6620" s="75"/>
      <c r="Z6620" s="75"/>
      <c r="AA6620" s="75"/>
      <c r="AB6620" s="75"/>
      <c r="AC6620" s="75"/>
      <c r="AD6620" s="75"/>
      <c r="AE6620" s="75"/>
      <c r="AF6620" s="75"/>
      <c r="AG6620" s="75"/>
    </row>
    <row r="6621" spans="1:33" ht="15.75" customHeight="1">
      <c r="A6621" s="75"/>
      <c r="B6621" s="54">
        <v>46181</v>
      </c>
      <c r="C6621" s="55" t="str">
        <f t="shared" si="189"/>
        <v>Junho</v>
      </c>
      <c r="D6621" s="55">
        <f t="shared" si="194"/>
        <v>2026</v>
      </c>
      <c r="E6621" s="55">
        <v>2</v>
      </c>
      <c r="F6621" s="55" t="s">
        <v>200</v>
      </c>
      <c r="G6621" s="55" t="s">
        <v>96</v>
      </c>
      <c r="H6621" s="55" t="s">
        <v>570</v>
      </c>
      <c r="I6621" s="55" t="s">
        <v>42</v>
      </c>
      <c r="J6621" s="60">
        <v>18.54</v>
      </c>
      <c r="K6621" s="60">
        <f t="shared" si="191"/>
        <v>37.08</v>
      </c>
      <c r="L6621" s="60">
        <v>0</v>
      </c>
      <c r="M6621" s="55"/>
      <c r="N6621" s="60">
        <f t="shared" si="196"/>
        <v>37.08</v>
      </c>
      <c r="O6621" s="54">
        <v>46187</v>
      </c>
      <c r="P6621" s="62">
        <v>768384</v>
      </c>
      <c r="Q6621" s="75"/>
      <c r="R6621" t="str">
        <f t="shared" si="195"/>
        <v>Jun/26</v>
      </c>
      <c r="S6621" s="75"/>
      <c r="T6621" s="75"/>
      <c r="U6621" s="75"/>
      <c r="V6621" s="75"/>
      <c r="W6621" s="75"/>
      <c r="X6621" s="75"/>
      <c r="Y6621" s="75"/>
      <c r="Z6621" s="75"/>
      <c r="AA6621" s="75"/>
      <c r="AB6621" s="75"/>
      <c r="AC6621" s="75"/>
      <c r="AD6621" s="75"/>
      <c r="AE6621" s="75"/>
      <c r="AF6621" s="75"/>
      <c r="AG6621" s="75"/>
    </row>
    <row r="6622" spans="1:33" ht="15.75" customHeight="1">
      <c r="A6622" s="75"/>
      <c r="B6622" s="54">
        <v>46181</v>
      </c>
      <c r="C6622" s="55" t="str">
        <f t="shared" si="189"/>
        <v>Junho</v>
      </c>
      <c r="D6622" s="55">
        <f t="shared" si="194"/>
        <v>2026</v>
      </c>
      <c r="E6622" s="55">
        <v>2</v>
      </c>
      <c r="F6622" s="55" t="s">
        <v>571</v>
      </c>
      <c r="G6622" s="55" t="s">
        <v>96</v>
      </c>
      <c r="H6622" s="55" t="s">
        <v>570</v>
      </c>
      <c r="I6622" s="55" t="s">
        <v>42</v>
      </c>
      <c r="J6622" s="60">
        <v>16.38</v>
      </c>
      <c r="K6622" s="60">
        <f t="shared" si="191"/>
        <v>32.76</v>
      </c>
      <c r="L6622" s="60">
        <v>0</v>
      </c>
      <c r="M6622" s="55"/>
      <c r="N6622" s="60">
        <f t="shared" si="196"/>
        <v>32.76</v>
      </c>
      <c r="O6622" s="54">
        <v>46187</v>
      </c>
      <c r="P6622" s="62">
        <v>768384</v>
      </c>
      <c r="Q6622" s="75"/>
      <c r="R6622" t="str">
        <f t="shared" si="195"/>
        <v>Jun/26</v>
      </c>
      <c r="S6622" s="75"/>
      <c r="T6622" s="75"/>
      <c r="U6622" s="75"/>
      <c r="V6622" s="75"/>
      <c r="W6622" s="75"/>
      <c r="X6622" s="75"/>
      <c r="Y6622" s="75"/>
      <c r="Z6622" s="75"/>
      <c r="AA6622" s="75"/>
      <c r="AB6622" s="75"/>
      <c r="AC6622" s="75"/>
      <c r="AD6622" s="75"/>
      <c r="AE6622" s="75"/>
      <c r="AF6622" s="75"/>
      <c r="AG6622" s="75"/>
    </row>
    <row r="6623" spans="1:33" ht="15.75" customHeight="1">
      <c r="A6623" s="75"/>
      <c r="B6623" s="54">
        <v>46181</v>
      </c>
      <c r="C6623" s="55" t="str">
        <f t="shared" si="189"/>
        <v>Junho</v>
      </c>
      <c r="D6623" s="55">
        <f t="shared" si="194"/>
        <v>2026</v>
      </c>
      <c r="E6623" s="55">
        <v>1</v>
      </c>
      <c r="F6623" s="55" t="s">
        <v>199</v>
      </c>
      <c r="G6623" s="55" t="s">
        <v>96</v>
      </c>
      <c r="H6623" s="55" t="s">
        <v>570</v>
      </c>
      <c r="I6623" s="55" t="s">
        <v>42</v>
      </c>
      <c r="J6623" s="60">
        <v>17.88</v>
      </c>
      <c r="K6623" s="60">
        <f t="shared" si="191"/>
        <v>17.88</v>
      </c>
      <c r="L6623" s="60">
        <v>0</v>
      </c>
      <c r="M6623" s="55"/>
      <c r="N6623" s="60">
        <f t="shared" si="196"/>
        <v>17.88</v>
      </c>
      <c r="O6623" s="54">
        <v>46187</v>
      </c>
      <c r="P6623" s="62">
        <v>768384</v>
      </c>
      <c r="Q6623" s="75"/>
      <c r="R6623" t="str">
        <f t="shared" si="195"/>
        <v>Jun/26</v>
      </c>
      <c r="S6623" s="75"/>
      <c r="T6623" s="75"/>
      <c r="U6623" s="75"/>
      <c r="V6623" s="75"/>
      <c r="W6623" s="75"/>
      <c r="X6623" s="75"/>
      <c r="Y6623" s="75"/>
      <c r="Z6623" s="75"/>
      <c r="AA6623" s="75"/>
      <c r="AB6623" s="75"/>
      <c r="AC6623" s="75"/>
      <c r="AD6623" s="75"/>
      <c r="AE6623" s="75"/>
      <c r="AF6623" s="75"/>
      <c r="AG6623" s="75"/>
    </row>
    <row r="6624" spans="1:33" ht="15.75" customHeight="1">
      <c r="A6624" s="75"/>
      <c r="B6624" s="54">
        <v>46181</v>
      </c>
      <c r="C6624" s="55" t="str">
        <f t="shared" si="189"/>
        <v>Junho</v>
      </c>
      <c r="D6624" s="55">
        <f t="shared" si="194"/>
        <v>2026</v>
      </c>
      <c r="E6624" s="55">
        <v>5</v>
      </c>
      <c r="F6624" s="55" t="s">
        <v>358</v>
      </c>
      <c r="G6624" s="55" t="s">
        <v>96</v>
      </c>
      <c r="H6624" s="55" t="s">
        <v>570</v>
      </c>
      <c r="I6624" s="55" t="s">
        <v>42</v>
      </c>
      <c r="J6624" s="60">
        <v>18.54</v>
      </c>
      <c r="K6624" s="60">
        <f t="shared" si="191"/>
        <v>92.699999999999989</v>
      </c>
      <c r="L6624" s="60">
        <v>0</v>
      </c>
      <c r="M6624" s="55"/>
      <c r="N6624" s="60">
        <f t="shared" si="196"/>
        <v>92.699999999999989</v>
      </c>
      <c r="O6624" s="54">
        <v>46187</v>
      </c>
      <c r="P6624" s="62">
        <v>768384</v>
      </c>
      <c r="Q6624" s="75"/>
      <c r="R6624" t="str">
        <f t="shared" si="195"/>
        <v>Jun/26</v>
      </c>
      <c r="S6624" s="75"/>
      <c r="T6624" s="75"/>
      <c r="U6624" s="75"/>
      <c r="V6624" s="75"/>
      <c r="W6624" s="75"/>
      <c r="X6624" s="75"/>
      <c r="Y6624" s="75"/>
      <c r="Z6624" s="75"/>
      <c r="AA6624" s="75"/>
      <c r="AB6624" s="75"/>
      <c r="AC6624" s="75"/>
      <c r="AD6624" s="75"/>
      <c r="AE6624" s="75"/>
      <c r="AF6624" s="75"/>
      <c r="AG6624" s="75"/>
    </row>
    <row r="6625" spans="1:33" ht="15.75" customHeight="1">
      <c r="A6625" s="75"/>
      <c r="B6625" s="54">
        <v>46181</v>
      </c>
      <c r="C6625" s="55" t="str">
        <f t="shared" si="189"/>
        <v>Junho</v>
      </c>
      <c r="D6625" s="55">
        <f t="shared" si="194"/>
        <v>2026</v>
      </c>
      <c r="E6625" s="55">
        <v>1</v>
      </c>
      <c r="F6625" s="55" t="s">
        <v>891</v>
      </c>
      <c r="G6625" s="55" t="s">
        <v>96</v>
      </c>
      <c r="H6625" s="55" t="s">
        <v>570</v>
      </c>
      <c r="I6625" s="55" t="s">
        <v>42</v>
      </c>
      <c r="J6625" s="60">
        <v>20.04</v>
      </c>
      <c r="K6625" s="60">
        <f t="shared" si="191"/>
        <v>20.04</v>
      </c>
      <c r="L6625" s="60">
        <v>0</v>
      </c>
      <c r="M6625" s="55"/>
      <c r="N6625" s="60">
        <f t="shared" si="196"/>
        <v>20.04</v>
      </c>
      <c r="O6625" s="54">
        <v>46187</v>
      </c>
      <c r="P6625" s="62">
        <v>768384</v>
      </c>
      <c r="Q6625" s="75"/>
      <c r="R6625" t="str">
        <f t="shared" si="195"/>
        <v>Jun/26</v>
      </c>
      <c r="S6625" s="75"/>
      <c r="T6625" s="75"/>
      <c r="U6625" s="75"/>
      <c r="V6625" s="75"/>
      <c r="W6625" s="75"/>
      <c r="X6625" s="75"/>
      <c r="Y6625" s="75"/>
      <c r="Z6625" s="75"/>
      <c r="AA6625" s="75"/>
      <c r="AB6625" s="75"/>
      <c r="AC6625" s="75"/>
      <c r="AD6625" s="75"/>
      <c r="AE6625" s="75"/>
      <c r="AF6625" s="75"/>
      <c r="AG6625" s="75"/>
    </row>
    <row r="6626" spans="1:33" ht="15.75" customHeight="1">
      <c r="A6626" s="75"/>
      <c r="B6626" s="54">
        <v>46181</v>
      </c>
      <c r="C6626" s="55" t="str">
        <f t="shared" si="189"/>
        <v>Junho</v>
      </c>
      <c r="D6626" s="55">
        <f t="shared" si="194"/>
        <v>2026</v>
      </c>
      <c r="E6626" s="55">
        <v>6</v>
      </c>
      <c r="F6626" s="55" t="s">
        <v>893</v>
      </c>
      <c r="G6626" s="55" t="s">
        <v>96</v>
      </c>
      <c r="H6626" s="55" t="s">
        <v>570</v>
      </c>
      <c r="I6626" s="55" t="s">
        <v>42</v>
      </c>
      <c r="J6626" s="60">
        <v>22.08</v>
      </c>
      <c r="K6626" s="60">
        <f t="shared" si="191"/>
        <v>132.47999999999999</v>
      </c>
      <c r="L6626" s="60">
        <v>0</v>
      </c>
      <c r="M6626" s="55"/>
      <c r="N6626" s="60">
        <f t="shared" si="196"/>
        <v>132.47999999999999</v>
      </c>
      <c r="O6626" s="54">
        <v>46187</v>
      </c>
      <c r="P6626" s="62">
        <v>768384</v>
      </c>
      <c r="Q6626" s="75"/>
      <c r="R6626" t="str">
        <f t="shared" si="195"/>
        <v>Jun/26</v>
      </c>
      <c r="S6626" s="75"/>
      <c r="T6626" s="75"/>
      <c r="U6626" s="75"/>
      <c r="V6626" s="75"/>
      <c r="W6626" s="75"/>
      <c r="X6626" s="75"/>
      <c r="Y6626" s="75"/>
      <c r="Z6626" s="75"/>
      <c r="AA6626" s="75"/>
      <c r="AB6626" s="75"/>
      <c r="AC6626" s="75"/>
      <c r="AD6626" s="75"/>
      <c r="AE6626" s="75"/>
      <c r="AF6626" s="75"/>
      <c r="AG6626" s="75"/>
    </row>
    <row r="6627" spans="1:33" ht="15.75" customHeight="1">
      <c r="A6627" s="75"/>
      <c r="B6627" s="54">
        <v>46181</v>
      </c>
      <c r="C6627" s="55" t="str">
        <f t="shared" si="189"/>
        <v>Junho</v>
      </c>
      <c r="D6627" s="55">
        <f t="shared" si="194"/>
        <v>2026</v>
      </c>
      <c r="E6627" s="55">
        <v>8</v>
      </c>
      <c r="F6627" s="55" t="s">
        <v>650</v>
      </c>
      <c r="G6627" s="55" t="s">
        <v>96</v>
      </c>
      <c r="H6627" s="55" t="s">
        <v>570</v>
      </c>
      <c r="I6627" s="55" t="s">
        <v>42</v>
      </c>
      <c r="J6627" s="60">
        <v>19.98</v>
      </c>
      <c r="K6627" s="60">
        <f t="shared" si="191"/>
        <v>159.84</v>
      </c>
      <c r="L6627" s="60">
        <v>0</v>
      </c>
      <c r="M6627" s="55"/>
      <c r="N6627" s="60">
        <f t="shared" si="196"/>
        <v>159.84</v>
      </c>
      <c r="O6627" s="54">
        <v>46187</v>
      </c>
      <c r="P6627" s="62">
        <v>768384</v>
      </c>
      <c r="Q6627" s="75"/>
      <c r="R6627" t="str">
        <f t="shared" si="195"/>
        <v>Jun/26</v>
      </c>
      <c r="S6627" s="75"/>
      <c r="T6627" s="75"/>
      <c r="U6627" s="75"/>
      <c r="V6627" s="75"/>
      <c r="W6627" s="75"/>
      <c r="X6627" s="75"/>
      <c r="Y6627" s="75"/>
      <c r="Z6627" s="75"/>
      <c r="AA6627" s="75"/>
      <c r="AB6627" s="75"/>
      <c r="AC6627" s="75"/>
      <c r="AD6627" s="75"/>
      <c r="AE6627" s="75"/>
      <c r="AF6627" s="75"/>
      <c r="AG6627" s="75"/>
    </row>
    <row r="6628" spans="1:33" ht="15.75" customHeight="1">
      <c r="A6628" s="75"/>
      <c r="B6628" s="54">
        <v>46181</v>
      </c>
      <c r="C6628" s="55" t="str">
        <f t="shared" si="189"/>
        <v>Junho</v>
      </c>
      <c r="D6628" s="55">
        <f t="shared" si="194"/>
        <v>2026</v>
      </c>
      <c r="E6628" s="55">
        <v>1</v>
      </c>
      <c r="F6628" s="55" t="s">
        <v>39</v>
      </c>
      <c r="G6628" s="55" t="s">
        <v>40</v>
      </c>
      <c r="H6628" s="55" t="s">
        <v>1328</v>
      </c>
      <c r="I6628" s="55" t="s">
        <v>42</v>
      </c>
      <c r="J6628" s="60">
        <v>328.5</v>
      </c>
      <c r="K6628" s="60">
        <f t="shared" si="191"/>
        <v>328.5</v>
      </c>
      <c r="L6628" s="60">
        <v>0</v>
      </c>
      <c r="M6628" s="55"/>
      <c r="N6628" s="60">
        <f t="shared" si="196"/>
        <v>328.5</v>
      </c>
      <c r="O6628" s="54">
        <v>46181</v>
      </c>
      <c r="P6628" s="62">
        <v>0</v>
      </c>
      <c r="Q6628" s="75"/>
      <c r="R6628" t="str">
        <f t="shared" si="195"/>
        <v>Jun/26</v>
      </c>
      <c r="S6628" s="75"/>
      <c r="T6628" s="75"/>
      <c r="U6628" s="75"/>
      <c r="V6628" s="75"/>
      <c r="W6628" s="75"/>
      <c r="X6628" s="75"/>
      <c r="Y6628" s="75"/>
      <c r="Z6628" s="75"/>
      <c r="AA6628" s="75"/>
      <c r="AB6628" s="75"/>
      <c r="AC6628" s="75"/>
      <c r="AD6628" s="75"/>
      <c r="AE6628" s="75"/>
      <c r="AF6628" s="75"/>
      <c r="AG6628" s="75"/>
    </row>
    <row r="6629" spans="1:33" ht="15.75" customHeight="1">
      <c r="A6629" s="75"/>
      <c r="B6629" s="54">
        <v>46181</v>
      </c>
      <c r="C6629" s="55" t="str">
        <f t="shared" si="189"/>
        <v>Junho</v>
      </c>
      <c r="D6629" s="55">
        <f t="shared" si="194"/>
        <v>2026</v>
      </c>
      <c r="E6629" s="55">
        <v>1</v>
      </c>
      <c r="F6629" s="55" t="s">
        <v>1558</v>
      </c>
      <c r="G6629" s="55" t="s">
        <v>46</v>
      </c>
      <c r="H6629" s="55" t="s">
        <v>342</v>
      </c>
      <c r="I6629" s="55" t="s">
        <v>42</v>
      </c>
      <c r="J6629" s="60">
        <v>86.9</v>
      </c>
      <c r="K6629" s="60">
        <f t="shared" si="191"/>
        <v>86.9</v>
      </c>
      <c r="L6629" s="60">
        <v>0</v>
      </c>
      <c r="M6629" s="55"/>
      <c r="N6629" s="60">
        <f t="shared" si="196"/>
        <v>86.9</v>
      </c>
      <c r="O6629" s="54">
        <v>46181</v>
      </c>
      <c r="P6629" s="62">
        <v>0</v>
      </c>
      <c r="Q6629" s="75"/>
      <c r="R6629" t="str">
        <f t="shared" si="195"/>
        <v>Jun/26</v>
      </c>
      <c r="S6629" s="75"/>
      <c r="T6629" s="75"/>
      <c r="U6629" s="75"/>
      <c r="V6629" s="75"/>
      <c r="W6629" s="75"/>
      <c r="X6629" s="75"/>
      <c r="Y6629" s="75"/>
      <c r="Z6629" s="75"/>
      <c r="AA6629" s="75"/>
      <c r="AB6629" s="75"/>
      <c r="AC6629" s="75"/>
      <c r="AD6629" s="75"/>
      <c r="AE6629" s="75"/>
      <c r="AF6629" s="75"/>
      <c r="AG6629" s="75"/>
    </row>
    <row r="6630" spans="1:33" ht="15.75" customHeight="1">
      <c r="A6630" s="75"/>
      <c r="B6630" s="54">
        <v>46182</v>
      </c>
      <c r="C6630" s="55" t="str">
        <f t="shared" si="189"/>
        <v>Junho</v>
      </c>
      <c r="D6630" s="55">
        <f t="shared" si="194"/>
        <v>2026</v>
      </c>
      <c r="E6630" s="55">
        <v>6</v>
      </c>
      <c r="F6630" s="55" t="s">
        <v>64</v>
      </c>
      <c r="G6630" s="55" t="s">
        <v>46</v>
      </c>
      <c r="H6630" s="55" t="s">
        <v>65</v>
      </c>
      <c r="I6630" s="55" t="s">
        <v>42</v>
      </c>
      <c r="J6630" s="60">
        <v>33</v>
      </c>
      <c r="K6630" s="60">
        <f t="shared" si="191"/>
        <v>198</v>
      </c>
      <c r="L6630" s="60">
        <v>0</v>
      </c>
      <c r="M6630" s="55"/>
      <c r="N6630" s="60">
        <f t="shared" si="196"/>
        <v>198</v>
      </c>
      <c r="O6630" s="54">
        <v>46189</v>
      </c>
      <c r="P6630" s="62">
        <v>0</v>
      </c>
      <c r="Q6630" s="75"/>
      <c r="R6630" t="str">
        <f t="shared" si="195"/>
        <v>Jun/26</v>
      </c>
      <c r="S6630" s="75"/>
      <c r="T6630" s="75"/>
      <c r="U6630" s="75"/>
      <c r="V6630" s="75"/>
      <c r="W6630" s="75"/>
      <c r="X6630" s="75"/>
      <c r="Y6630" s="75"/>
      <c r="Z6630" s="75"/>
      <c r="AA6630" s="75"/>
      <c r="AB6630" s="75"/>
      <c r="AC6630" s="75"/>
      <c r="AD6630" s="75"/>
      <c r="AE6630" s="75"/>
      <c r="AF6630" s="75"/>
      <c r="AG6630" s="75"/>
    </row>
    <row r="6631" spans="1:33" ht="15.75" customHeight="1">
      <c r="A6631" s="75"/>
      <c r="B6631" s="54">
        <v>46182</v>
      </c>
      <c r="C6631" s="55" t="str">
        <f t="shared" si="189"/>
        <v>Junho</v>
      </c>
      <c r="D6631" s="55">
        <f t="shared" si="194"/>
        <v>2026</v>
      </c>
      <c r="E6631" s="55">
        <v>1.5</v>
      </c>
      <c r="F6631" s="55" t="s">
        <v>66</v>
      </c>
      <c r="G6631" s="55" t="s">
        <v>46</v>
      </c>
      <c r="H6631" s="55" t="s">
        <v>65</v>
      </c>
      <c r="I6631" s="55" t="s">
        <v>42</v>
      </c>
      <c r="J6631" s="60">
        <v>28</v>
      </c>
      <c r="K6631" s="60">
        <f t="shared" si="191"/>
        <v>42</v>
      </c>
      <c r="L6631" s="60">
        <v>0</v>
      </c>
      <c r="M6631" s="55"/>
      <c r="N6631" s="60">
        <f t="shared" si="196"/>
        <v>42</v>
      </c>
      <c r="O6631" s="54">
        <v>46189</v>
      </c>
      <c r="P6631" s="62">
        <v>0</v>
      </c>
      <c r="Q6631" s="75"/>
      <c r="R6631" t="str">
        <f t="shared" si="195"/>
        <v>Jun/26</v>
      </c>
      <c r="S6631" s="75"/>
      <c r="T6631" s="75"/>
      <c r="U6631" s="75"/>
      <c r="V6631" s="75"/>
      <c r="W6631" s="75"/>
      <c r="X6631" s="75"/>
      <c r="Y6631" s="75"/>
      <c r="Z6631" s="75"/>
      <c r="AA6631" s="75"/>
      <c r="AB6631" s="75"/>
      <c r="AC6631" s="75"/>
      <c r="AD6631" s="75"/>
      <c r="AE6631" s="75"/>
      <c r="AF6631" s="75"/>
      <c r="AG6631" s="75"/>
    </row>
    <row r="6632" spans="1:33" ht="15.75" customHeight="1">
      <c r="A6632" s="75"/>
      <c r="B6632" s="54">
        <v>46182</v>
      </c>
      <c r="C6632" s="55" t="str">
        <f t="shared" si="189"/>
        <v>Junho</v>
      </c>
      <c r="D6632" s="55">
        <f t="shared" si="194"/>
        <v>2026</v>
      </c>
      <c r="E6632" s="55">
        <v>3</v>
      </c>
      <c r="F6632" s="55" t="s">
        <v>660</v>
      </c>
      <c r="G6632" s="55" t="s">
        <v>46</v>
      </c>
      <c r="H6632" s="55" t="s">
        <v>195</v>
      </c>
      <c r="I6632" s="55" t="s">
        <v>42</v>
      </c>
      <c r="J6632" s="60">
        <v>246</v>
      </c>
      <c r="K6632" s="60">
        <f t="shared" si="191"/>
        <v>738</v>
      </c>
      <c r="L6632" s="60">
        <v>0</v>
      </c>
      <c r="M6632" s="55"/>
      <c r="N6632" s="60">
        <f t="shared" si="196"/>
        <v>738</v>
      </c>
      <c r="O6632" s="54">
        <v>46191</v>
      </c>
      <c r="P6632" s="62">
        <v>350091</v>
      </c>
      <c r="Q6632" s="75"/>
      <c r="R6632" t="str">
        <f t="shared" si="195"/>
        <v>Jun/26</v>
      </c>
      <c r="S6632" s="75"/>
      <c r="T6632" s="75"/>
      <c r="U6632" s="75"/>
      <c r="V6632" s="75"/>
      <c r="W6632" s="75"/>
      <c r="X6632" s="75"/>
      <c r="Y6632" s="75"/>
      <c r="Z6632" s="75"/>
      <c r="AA6632" s="75"/>
      <c r="AB6632" s="75"/>
      <c r="AC6632" s="75"/>
      <c r="AD6632" s="75"/>
      <c r="AE6632" s="75"/>
      <c r="AF6632" s="75"/>
      <c r="AG6632" s="75"/>
    </row>
    <row r="6633" spans="1:33" ht="15.75" customHeight="1">
      <c r="A6633" s="75"/>
      <c r="B6633" s="54">
        <v>46182</v>
      </c>
      <c r="C6633" s="55" t="str">
        <f t="shared" si="189"/>
        <v>Junho</v>
      </c>
      <c r="D6633" s="55">
        <f t="shared" si="194"/>
        <v>2026</v>
      </c>
      <c r="E6633" s="55">
        <v>7</v>
      </c>
      <c r="F6633" s="55" t="s">
        <v>1109</v>
      </c>
      <c r="G6633" s="55" t="s">
        <v>46</v>
      </c>
      <c r="H6633" s="55" t="s">
        <v>823</v>
      </c>
      <c r="I6633" s="55" t="s">
        <v>42</v>
      </c>
      <c r="J6633" s="60">
        <v>28.83</v>
      </c>
      <c r="K6633" s="60">
        <f t="shared" si="191"/>
        <v>201.81</v>
      </c>
      <c r="L6633" s="60">
        <v>0</v>
      </c>
      <c r="M6633" s="55"/>
      <c r="N6633" s="60">
        <f t="shared" si="196"/>
        <v>201.81</v>
      </c>
      <c r="O6633" s="54">
        <v>46188</v>
      </c>
      <c r="P6633" s="62">
        <v>2990820</v>
      </c>
      <c r="Q6633" s="75"/>
      <c r="R6633" t="str">
        <f t="shared" si="195"/>
        <v>Jun/26</v>
      </c>
      <c r="S6633" s="75"/>
      <c r="T6633" s="75"/>
      <c r="U6633" s="75"/>
      <c r="V6633" s="75"/>
      <c r="W6633" s="75"/>
      <c r="X6633" s="75"/>
      <c r="Y6633" s="75"/>
      <c r="Z6633" s="75"/>
      <c r="AA6633" s="75"/>
      <c r="AB6633" s="75"/>
      <c r="AC6633" s="75"/>
      <c r="AD6633" s="75"/>
      <c r="AE6633" s="75"/>
      <c r="AF6633" s="75"/>
      <c r="AG6633" s="75"/>
    </row>
    <row r="6634" spans="1:33" ht="15.75" customHeight="1">
      <c r="A6634" s="75"/>
      <c r="B6634" s="54">
        <v>46182</v>
      </c>
      <c r="C6634" s="55" t="str">
        <f t="shared" si="189"/>
        <v>Junho</v>
      </c>
      <c r="D6634" s="55">
        <f t="shared" si="194"/>
        <v>2026</v>
      </c>
      <c r="E6634" s="55">
        <v>8</v>
      </c>
      <c r="F6634" s="55" t="s">
        <v>940</v>
      </c>
      <c r="G6634" s="55" t="s">
        <v>46</v>
      </c>
      <c r="H6634" s="55" t="s">
        <v>223</v>
      </c>
      <c r="I6634" s="55" t="s">
        <v>42</v>
      </c>
      <c r="J6634" s="60">
        <v>53</v>
      </c>
      <c r="K6634" s="60">
        <f t="shared" si="191"/>
        <v>424</v>
      </c>
      <c r="L6634" s="60">
        <v>0</v>
      </c>
      <c r="M6634" s="55"/>
      <c r="N6634" s="60">
        <f t="shared" si="196"/>
        <v>424</v>
      </c>
      <c r="O6634" s="54">
        <v>46189</v>
      </c>
      <c r="P6634" s="62">
        <v>1594317</v>
      </c>
      <c r="Q6634" s="75"/>
      <c r="R6634" t="str">
        <f t="shared" si="195"/>
        <v>Jun/26</v>
      </c>
      <c r="S6634" s="75"/>
      <c r="T6634" s="75"/>
      <c r="U6634" s="75"/>
      <c r="V6634" s="75"/>
      <c r="W6634" s="75"/>
      <c r="X6634" s="75"/>
      <c r="Y6634" s="75"/>
      <c r="Z6634" s="75"/>
      <c r="AA6634" s="75"/>
      <c r="AB6634" s="75"/>
      <c r="AC6634" s="75"/>
      <c r="AD6634" s="75"/>
      <c r="AE6634" s="75"/>
      <c r="AF6634" s="75"/>
      <c r="AG6634" s="75"/>
    </row>
    <row r="6635" spans="1:33" ht="15.75" customHeight="1">
      <c r="A6635" s="75"/>
      <c r="B6635" s="54">
        <v>46182</v>
      </c>
      <c r="C6635" s="55" t="str">
        <f t="shared" si="189"/>
        <v>Junho</v>
      </c>
      <c r="D6635" s="55">
        <f t="shared" si="194"/>
        <v>2026</v>
      </c>
      <c r="E6635" s="55">
        <v>2</v>
      </c>
      <c r="F6635" s="55" t="s">
        <v>86</v>
      </c>
      <c r="G6635" s="55" t="s">
        <v>40</v>
      </c>
      <c r="H6635" s="55" t="s">
        <v>667</v>
      </c>
      <c r="I6635" s="55" t="s">
        <v>42</v>
      </c>
      <c r="J6635" s="60">
        <v>49</v>
      </c>
      <c r="K6635" s="60">
        <f t="shared" si="191"/>
        <v>98</v>
      </c>
      <c r="L6635" s="60">
        <v>0</v>
      </c>
      <c r="M6635" s="55"/>
      <c r="N6635" s="60">
        <f t="shared" si="196"/>
        <v>98</v>
      </c>
      <c r="O6635" s="54">
        <v>46203</v>
      </c>
      <c r="P6635" s="62">
        <v>636524</v>
      </c>
      <c r="Q6635" s="75"/>
      <c r="R6635" t="str">
        <f t="shared" si="195"/>
        <v>Jun/26</v>
      </c>
      <c r="S6635" s="75"/>
      <c r="T6635" s="75"/>
      <c r="U6635" s="75"/>
      <c r="V6635" s="75"/>
      <c r="W6635" s="75"/>
      <c r="X6635" s="75"/>
      <c r="Y6635" s="75"/>
      <c r="Z6635" s="75"/>
      <c r="AA6635" s="75"/>
      <c r="AB6635" s="75"/>
      <c r="AC6635" s="75"/>
      <c r="AD6635" s="75"/>
      <c r="AE6635" s="75"/>
      <c r="AF6635" s="75"/>
      <c r="AG6635" s="75"/>
    </row>
    <row r="6636" spans="1:33" ht="15.75" customHeight="1">
      <c r="A6636" s="75"/>
      <c r="B6636" s="54">
        <v>46182</v>
      </c>
      <c r="C6636" s="55" t="str">
        <f t="shared" si="189"/>
        <v>Junho</v>
      </c>
      <c r="D6636" s="55">
        <f t="shared" si="194"/>
        <v>2026</v>
      </c>
      <c r="E6636" s="55">
        <v>3</v>
      </c>
      <c r="F6636" s="55" t="s">
        <v>89</v>
      </c>
      <c r="G6636" s="55" t="s">
        <v>40</v>
      </c>
      <c r="H6636" s="55" t="s">
        <v>667</v>
      </c>
      <c r="I6636" s="55" t="s">
        <v>42</v>
      </c>
      <c r="J6636" s="60">
        <v>49</v>
      </c>
      <c r="K6636" s="60">
        <f t="shared" si="191"/>
        <v>147</v>
      </c>
      <c r="L6636" s="60">
        <v>0</v>
      </c>
      <c r="M6636" s="55"/>
      <c r="N6636" s="60">
        <f t="shared" si="196"/>
        <v>147</v>
      </c>
      <c r="O6636" s="54">
        <v>46203</v>
      </c>
      <c r="P6636" s="62">
        <v>636524</v>
      </c>
      <c r="Q6636" s="75"/>
      <c r="R6636" t="str">
        <f t="shared" si="195"/>
        <v>Jun/26</v>
      </c>
      <c r="S6636" s="75"/>
      <c r="T6636" s="75"/>
      <c r="U6636" s="75"/>
      <c r="V6636" s="75"/>
      <c r="W6636" s="75"/>
      <c r="X6636" s="75"/>
      <c r="Y6636" s="75"/>
      <c r="Z6636" s="75"/>
      <c r="AA6636" s="75"/>
      <c r="AB6636" s="75"/>
      <c r="AC6636" s="75"/>
      <c r="AD6636" s="75"/>
      <c r="AE6636" s="75"/>
      <c r="AF6636" s="75"/>
      <c r="AG6636" s="75"/>
    </row>
    <row r="6637" spans="1:33" ht="15.75" customHeight="1">
      <c r="A6637" s="75"/>
      <c r="B6637" s="54">
        <v>46182</v>
      </c>
      <c r="C6637" s="55" t="str">
        <f t="shared" si="189"/>
        <v>Junho</v>
      </c>
      <c r="D6637" s="55">
        <f t="shared" si="194"/>
        <v>2026</v>
      </c>
      <c r="E6637" s="55">
        <v>4</v>
      </c>
      <c r="F6637" s="55" t="s">
        <v>87</v>
      </c>
      <c r="G6637" s="55" t="s">
        <v>40</v>
      </c>
      <c r="H6637" s="55" t="s">
        <v>667</v>
      </c>
      <c r="I6637" s="55" t="s">
        <v>42</v>
      </c>
      <c r="J6637" s="60">
        <v>49</v>
      </c>
      <c r="K6637" s="60">
        <f t="shared" si="191"/>
        <v>196</v>
      </c>
      <c r="L6637" s="60">
        <v>0</v>
      </c>
      <c r="M6637" s="55"/>
      <c r="N6637" s="60">
        <f t="shared" si="196"/>
        <v>196</v>
      </c>
      <c r="O6637" s="54">
        <v>46203</v>
      </c>
      <c r="P6637" s="62">
        <v>636524</v>
      </c>
      <c r="Q6637" s="75"/>
      <c r="R6637" t="str">
        <f t="shared" si="195"/>
        <v>Jun/26</v>
      </c>
      <c r="S6637" s="75"/>
      <c r="T6637" s="75"/>
      <c r="U6637" s="75"/>
      <c r="V6637" s="75"/>
      <c r="W6637" s="75"/>
      <c r="X6637" s="75"/>
      <c r="Y6637" s="75"/>
      <c r="Z6637" s="75"/>
      <c r="AA6637" s="75"/>
      <c r="AB6637" s="75"/>
      <c r="AC6637" s="75"/>
      <c r="AD6637" s="75"/>
      <c r="AE6637" s="75"/>
      <c r="AF6637" s="75"/>
      <c r="AG6637" s="75"/>
    </row>
    <row r="6638" spans="1:33" ht="15.75" customHeight="1">
      <c r="A6638" s="75"/>
      <c r="B6638" s="54">
        <v>46182</v>
      </c>
      <c r="C6638" s="55" t="str">
        <f t="shared" si="189"/>
        <v>Junho</v>
      </c>
      <c r="D6638" s="55">
        <f t="shared" si="194"/>
        <v>2026</v>
      </c>
      <c r="E6638" s="55">
        <v>3</v>
      </c>
      <c r="F6638" s="55" t="s">
        <v>88</v>
      </c>
      <c r="G6638" s="55" t="s">
        <v>40</v>
      </c>
      <c r="H6638" s="55" t="s">
        <v>667</v>
      </c>
      <c r="I6638" s="55" t="s">
        <v>42</v>
      </c>
      <c r="J6638" s="60">
        <v>49</v>
      </c>
      <c r="K6638" s="60">
        <f t="shared" si="191"/>
        <v>147</v>
      </c>
      <c r="L6638" s="60">
        <v>0</v>
      </c>
      <c r="M6638" s="55"/>
      <c r="N6638" s="60">
        <f t="shared" si="196"/>
        <v>147</v>
      </c>
      <c r="O6638" s="54">
        <v>46203</v>
      </c>
      <c r="P6638" s="62">
        <v>636524</v>
      </c>
      <c r="Q6638" s="75"/>
      <c r="R6638" t="str">
        <f t="shared" si="195"/>
        <v>Jun/26</v>
      </c>
      <c r="S6638" s="75"/>
      <c r="T6638" s="75"/>
      <c r="U6638" s="75"/>
      <c r="V6638" s="75"/>
      <c r="W6638" s="75"/>
      <c r="X6638" s="75"/>
      <c r="Y6638" s="75"/>
      <c r="Z6638" s="75"/>
      <c r="AA6638" s="75"/>
      <c r="AB6638" s="75"/>
      <c r="AC6638" s="75"/>
      <c r="AD6638" s="75"/>
      <c r="AE6638" s="75"/>
      <c r="AF6638" s="75"/>
      <c r="AG6638" s="75"/>
    </row>
    <row r="6639" spans="1:33" ht="15.75" customHeight="1">
      <c r="A6639" s="75"/>
      <c r="B6639" s="54">
        <v>46182</v>
      </c>
      <c r="C6639" s="55" t="str">
        <f t="shared" si="189"/>
        <v>Junho</v>
      </c>
      <c r="D6639" s="55">
        <f t="shared" si="194"/>
        <v>2026</v>
      </c>
      <c r="E6639" s="55">
        <v>4</v>
      </c>
      <c r="F6639" s="55" t="s">
        <v>1559</v>
      </c>
      <c r="G6639" s="55" t="s">
        <v>46</v>
      </c>
      <c r="H6639" s="55" t="s">
        <v>1308</v>
      </c>
      <c r="I6639" s="55" t="s">
        <v>42</v>
      </c>
      <c r="J6639" s="60">
        <v>77.3</v>
      </c>
      <c r="K6639" s="60">
        <f t="shared" si="191"/>
        <v>309.2</v>
      </c>
      <c r="L6639" s="60">
        <v>0</v>
      </c>
      <c r="M6639" s="55"/>
      <c r="N6639" s="60">
        <f t="shared" si="196"/>
        <v>309.2</v>
      </c>
      <c r="O6639" s="54">
        <v>46188</v>
      </c>
      <c r="P6639" s="62">
        <v>417603</v>
      </c>
      <c r="Q6639" s="75"/>
      <c r="R6639" t="str">
        <f t="shared" si="195"/>
        <v>Jun/26</v>
      </c>
      <c r="S6639" s="75"/>
      <c r="T6639" s="75"/>
      <c r="U6639" s="75"/>
      <c r="V6639" s="75"/>
      <c r="W6639" s="75"/>
      <c r="X6639" s="75"/>
      <c r="Y6639" s="75"/>
      <c r="Z6639" s="75"/>
      <c r="AA6639" s="75"/>
      <c r="AB6639" s="75"/>
      <c r="AC6639" s="75"/>
      <c r="AD6639" s="75"/>
      <c r="AE6639" s="75"/>
      <c r="AF6639" s="75"/>
      <c r="AG6639" s="75"/>
    </row>
    <row r="6640" spans="1:33" ht="15.75" customHeight="1">
      <c r="A6640" s="75"/>
      <c r="B6640" s="54">
        <v>46182</v>
      </c>
      <c r="C6640" s="55" t="str">
        <f t="shared" si="189"/>
        <v>Junho</v>
      </c>
      <c r="D6640" s="55">
        <f t="shared" si="194"/>
        <v>2026</v>
      </c>
      <c r="E6640" s="55">
        <v>1</v>
      </c>
      <c r="F6640" s="55" t="s">
        <v>1560</v>
      </c>
      <c r="G6640" s="55" t="s">
        <v>96</v>
      </c>
      <c r="H6640" s="55" t="s">
        <v>223</v>
      </c>
      <c r="I6640" s="55" t="s">
        <v>42</v>
      </c>
      <c r="J6640" s="60">
        <v>3000</v>
      </c>
      <c r="K6640" s="60">
        <f t="shared" si="191"/>
        <v>3000</v>
      </c>
      <c r="L6640" s="60">
        <v>0</v>
      </c>
      <c r="M6640" s="55"/>
      <c r="N6640" s="60">
        <f t="shared" si="196"/>
        <v>3000</v>
      </c>
      <c r="O6640" s="54">
        <v>46182</v>
      </c>
      <c r="P6640" s="62">
        <v>0</v>
      </c>
      <c r="Q6640" s="75"/>
      <c r="R6640" t="str">
        <f t="shared" si="195"/>
        <v>Jun/26</v>
      </c>
      <c r="S6640" s="75"/>
      <c r="T6640" s="75"/>
      <c r="U6640" s="75"/>
      <c r="V6640" s="75"/>
      <c r="W6640" s="75"/>
      <c r="X6640" s="75"/>
      <c r="Y6640" s="75"/>
      <c r="Z6640" s="75"/>
      <c r="AA6640" s="75"/>
      <c r="AB6640" s="75"/>
      <c r="AC6640" s="75"/>
      <c r="AD6640" s="75"/>
      <c r="AE6640" s="75"/>
      <c r="AF6640" s="75"/>
      <c r="AG6640" s="75"/>
    </row>
    <row r="6641" spans="1:33" ht="15.75" customHeight="1">
      <c r="A6641" s="75"/>
      <c r="B6641" s="54">
        <v>46182</v>
      </c>
      <c r="C6641" s="55" t="str">
        <f t="shared" si="189"/>
        <v>Junho</v>
      </c>
      <c r="D6641" s="55">
        <f t="shared" si="194"/>
        <v>2026</v>
      </c>
      <c r="E6641" s="55">
        <v>10</v>
      </c>
      <c r="F6641" s="55" t="s">
        <v>649</v>
      </c>
      <c r="G6641" s="55" t="s">
        <v>96</v>
      </c>
      <c r="H6641" s="55" t="s">
        <v>1212</v>
      </c>
      <c r="I6641" s="55" t="s">
        <v>42</v>
      </c>
      <c r="J6641" s="60">
        <v>10.5</v>
      </c>
      <c r="K6641" s="60">
        <f t="shared" si="191"/>
        <v>105</v>
      </c>
      <c r="L6641" s="60">
        <v>0</v>
      </c>
      <c r="M6641" s="55"/>
      <c r="N6641" s="60">
        <f t="shared" si="196"/>
        <v>105</v>
      </c>
      <c r="O6641" s="54">
        <v>46182</v>
      </c>
      <c r="P6641" s="62">
        <v>0</v>
      </c>
      <c r="Q6641" s="75"/>
      <c r="R6641" t="str">
        <f t="shared" si="195"/>
        <v>Jun/26</v>
      </c>
      <c r="S6641" s="75"/>
      <c r="T6641" s="75"/>
      <c r="U6641" s="75"/>
      <c r="V6641" s="75"/>
      <c r="W6641" s="75"/>
      <c r="X6641" s="75"/>
      <c r="Y6641" s="75"/>
      <c r="Z6641" s="75"/>
      <c r="AA6641" s="75"/>
      <c r="AB6641" s="75"/>
      <c r="AC6641" s="75"/>
      <c r="AD6641" s="75"/>
      <c r="AE6641" s="75"/>
      <c r="AF6641" s="75"/>
      <c r="AG6641" s="75"/>
    </row>
    <row r="6642" spans="1:33" ht="15.75" customHeight="1">
      <c r="A6642" s="75"/>
      <c r="B6642" s="54">
        <v>46182</v>
      </c>
      <c r="C6642" s="55" t="str">
        <f t="shared" si="189"/>
        <v>Junho</v>
      </c>
      <c r="D6642" s="55">
        <f t="shared" si="194"/>
        <v>2026</v>
      </c>
      <c r="E6642" s="55">
        <v>240</v>
      </c>
      <c r="F6642" s="55" t="s">
        <v>188</v>
      </c>
      <c r="G6642" s="55" t="s">
        <v>96</v>
      </c>
      <c r="H6642" s="55" t="s">
        <v>1212</v>
      </c>
      <c r="I6642" s="55" t="s">
        <v>42</v>
      </c>
      <c r="J6642" s="60">
        <v>6.95</v>
      </c>
      <c r="K6642" s="60">
        <f t="shared" si="191"/>
        <v>1668</v>
      </c>
      <c r="L6642" s="60">
        <v>0</v>
      </c>
      <c r="M6642" s="55"/>
      <c r="N6642" s="60">
        <f t="shared" si="196"/>
        <v>1668</v>
      </c>
      <c r="O6642" s="54">
        <v>46182</v>
      </c>
      <c r="P6642" s="62">
        <v>0</v>
      </c>
      <c r="Q6642" s="75"/>
      <c r="R6642" t="str">
        <f t="shared" si="195"/>
        <v>Jun/26</v>
      </c>
      <c r="S6642" s="75"/>
      <c r="T6642" s="75"/>
      <c r="U6642" s="75"/>
      <c r="V6642" s="75"/>
      <c r="W6642" s="75"/>
      <c r="X6642" s="75"/>
      <c r="Y6642" s="75"/>
      <c r="Z6642" s="75"/>
      <c r="AA6642" s="75"/>
      <c r="AB6642" s="75"/>
      <c r="AC6642" s="75"/>
      <c r="AD6642" s="75"/>
      <c r="AE6642" s="75"/>
      <c r="AF6642" s="75"/>
      <c r="AG6642" s="75"/>
    </row>
    <row r="6643" spans="1:33" ht="15.75" customHeight="1">
      <c r="A6643" s="75"/>
      <c r="B6643" s="54">
        <v>46183</v>
      </c>
      <c r="C6643" s="55" t="str">
        <f t="shared" si="189"/>
        <v>Junho</v>
      </c>
      <c r="D6643" s="55">
        <f t="shared" si="194"/>
        <v>2026</v>
      </c>
      <c r="E6643" s="55">
        <v>1</v>
      </c>
      <c r="F6643" s="55" t="s">
        <v>378</v>
      </c>
      <c r="G6643" s="55" t="s">
        <v>46</v>
      </c>
      <c r="H6643" s="55" t="s">
        <v>379</v>
      </c>
      <c r="I6643" s="55" t="s">
        <v>42</v>
      </c>
      <c r="J6643" s="60">
        <v>460</v>
      </c>
      <c r="K6643" s="60">
        <f t="shared" si="191"/>
        <v>460</v>
      </c>
      <c r="L6643" s="60">
        <v>0</v>
      </c>
      <c r="M6643" s="55"/>
      <c r="N6643" s="60">
        <f t="shared" si="196"/>
        <v>460</v>
      </c>
      <c r="O6643" s="54">
        <v>46188</v>
      </c>
      <c r="P6643" s="62">
        <v>0</v>
      </c>
      <c r="Q6643" s="75"/>
      <c r="R6643" t="str">
        <f t="shared" si="195"/>
        <v>Jun/26</v>
      </c>
      <c r="S6643" s="75"/>
      <c r="T6643" s="75"/>
      <c r="U6643" s="75"/>
      <c r="V6643" s="75"/>
      <c r="W6643" s="75"/>
      <c r="X6643" s="75"/>
      <c r="Y6643" s="75"/>
      <c r="Z6643" s="75"/>
      <c r="AA6643" s="75"/>
      <c r="AB6643" s="75"/>
      <c r="AC6643" s="75"/>
      <c r="AD6643" s="75"/>
      <c r="AE6643" s="75"/>
      <c r="AF6643" s="75"/>
      <c r="AG6643" s="75"/>
    </row>
    <row r="6644" spans="1:33" ht="15.75" customHeight="1">
      <c r="A6644" s="75"/>
      <c r="B6644" s="54">
        <v>46183</v>
      </c>
      <c r="C6644" s="55" t="str">
        <f t="shared" si="189"/>
        <v>Junho</v>
      </c>
      <c r="D6644" s="55">
        <f t="shared" si="194"/>
        <v>2026</v>
      </c>
      <c r="E6644" s="55">
        <v>4</v>
      </c>
      <c r="F6644" s="55" t="s">
        <v>81</v>
      </c>
      <c r="G6644" s="55" t="s">
        <v>77</v>
      </c>
      <c r="H6644" s="55" t="s">
        <v>78</v>
      </c>
      <c r="I6644" s="55" t="s">
        <v>42</v>
      </c>
      <c r="J6644" s="60">
        <v>525</v>
      </c>
      <c r="K6644" s="60">
        <f t="shared" si="191"/>
        <v>2100</v>
      </c>
      <c r="L6644" s="60">
        <v>0</v>
      </c>
      <c r="M6644" s="55"/>
      <c r="N6644" s="60">
        <f t="shared" si="196"/>
        <v>2100</v>
      </c>
      <c r="O6644" s="54">
        <v>46189</v>
      </c>
      <c r="P6644" s="62">
        <v>3901</v>
      </c>
      <c r="Q6644" s="75"/>
      <c r="R6644" t="str">
        <f t="shared" si="195"/>
        <v>Jun/26</v>
      </c>
      <c r="S6644" s="75"/>
      <c r="T6644" s="75"/>
      <c r="U6644" s="75"/>
      <c r="V6644" s="75"/>
      <c r="W6644" s="75"/>
      <c r="X6644" s="75"/>
      <c r="Y6644" s="75"/>
      <c r="Z6644" s="75"/>
      <c r="AA6644" s="75"/>
      <c r="AB6644" s="75"/>
      <c r="AC6644" s="75"/>
      <c r="AD6644" s="75"/>
      <c r="AE6644" s="75"/>
      <c r="AF6644" s="75"/>
      <c r="AG6644" s="75"/>
    </row>
    <row r="6645" spans="1:33" ht="15.75" customHeight="1">
      <c r="A6645" s="75"/>
      <c r="B6645" s="54">
        <v>46183</v>
      </c>
      <c r="C6645" s="55" t="str">
        <f t="shared" si="189"/>
        <v>Junho</v>
      </c>
      <c r="D6645" s="55">
        <f t="shared" si="194"/>
        <v>2026</v>
      </c>
      <c r="E6645" s="55">
        <v>3.5</v>
      </c>
      <c r="F6645" s="55" t="s">
        <v>64</v>
      </c>
      <c r="G6645" s="55" t="s">
        <v>46</v>
      </c>
      <c r="H6645" s="55" t="s">
        <v>65</v>
      </c>
      <c r="I6645" s="55" t="s">
        <v>42</v>
      </c>
      <c r="J6645" s="60">
        <v>33</v>
      </c>
      <c r="K6645" s="60">
        <f t="shared" si="191"/>
        <v>115.5</v>
      </c>
      <c r="L6645" s="60">
        <v>0</v>
      </c>
      <c r="M6645" s="55"/>
      <c r="N6645" s="60">
        <f t="shared" si="196"/>
        <v>115.5</v>
      </c>
      <c r="O6645" s="54">
        <v>46189</v>
      </c>
      <c r="P6645" s="62">
        <v>33112</v>
      </c>
      <c r="Q6645" s="75"/>
      <c r="R6645" t="str">
        <f t="shared" si="195"/>
        <v>Jun/26</v>
      </c>
      <c r="S6645" s="75"/>
      <c r="T6645" s="75"/>
      <c r="U6645" s="75"/>
      <c r="V6645" s="75"/>
      <c r="W6645" s="75"/>
      <c r="X6645" s="75"/>
      <c r="Y6645" s="75"/>
      <c r="Z6645" s="75"/>
      <c r="AA6645" s="75"/>
      <c r="AB6645" s="75"/>
      <c r="AC6645" s="75"/>
      <c r="AD6645" s="75"/>
      <c r="AE6645" s="75"/>
      <c r="AF6645" s="75"/>
      <c r="AG6645" s="75"/>
    </row>
    <row r="6646" spans="1:33" ht="15.75" customHeight="1">
      <c r="A6646" s="75"/>
      <c r="B6646" s="54">
        <v>46183</v>
      </c>
      <c r="C6646" s="55" t="str">
        <f t="shared" si="189"/>
        <v>Junho</v>
      </c>
      <c r="D6646" s="55">
        <f t="shared" si="194"/>
        <v>2026</v>
      </c>
      <c r="E6646" s="55">
        <v>1</v>
      </c>
      <c r="F6646" s="55" t="s">
        <v>66</v>
      </c>
      <c r="G6646" s="55" t="s">
        <v>46</v>
      </c>
      <c r="H6646" s="55" t="s">
        <v>65</v>
      </c>
      <c r="I6646" s="55" t="s">
        <v>42</v>
      </c>
      <c r="J6646" s="60">
        <v>28</v>
      </c>
      <c r="K6646" s="60">
        <f t="shared" si="191"/>
        <v>28</v>
      </c>
      <c r="L6646" s="60">
        <v>0</v>
      </c>
      <c r="M6646" s="55"/>
      <c r="N6646" s="60">
        <f t="shared" si="196"/>
        <v>28</v>
      </c>
      <c r="O6646" s="54">
        <v>46189</v>
      </c>
      <c r="P6646" s="62">
        <v>33112</v>
      </c>
      <c r="Q6646" s="75"/>
      <c r="R6646" t="str">
        <f t="shared" si="195"/>
        <v>Jun/26</v>
      </c>
      <c r="S6646" s="75"/>
      <c r="T6646" s="75"/>
      <c r="U6646" s="75"/>
      <c r="V6646" s="75"/>
      <c r="W6646" s="75"/>
      <c r="X6646" s="75"/>
      <c r="Y6646" s="75"/>
      <c r="Z6646" s="75"/>
      <c r="AA6646" s="75"/>
      <c r="AB6646" s="75"/>
      <c r="AC6646" s="75"/>
      <c r="AD6646" s="75"/>
      <c r="AE6646" s="75"/>
      <c r="AF6646" s="75"/>
      <c r="AG6646" s="75"/>
    </row>
    <row r="6647" spans="1:33" ht="15.75" customHeight="1">
      <c r="A6647" s="75"/>
      <c r="B6647" s="54">
        <v>46183</v>
      </c>
      <c r="C6647" s="55" t="str">
        <f t="shared" si="189"/>
        <v>Junho</v>
      </c>
      <c r="D6647" s="55">
        <f t="shared" si="194"/>
        <v>2026</v>
      </c>
      <c r="E6647" s="55">
        <v>1</v>
      </c>
      <c r="F6647" s="55" t="s">
        <v>1561</v>
      </c>
      <c r="G6647" s="55" t="s">
        <v>93</v>
      </c>
      <c r="H6647" s="55" t="s">
        <v>499</v>
      </c>
      <c r="I6647" s="55" t="s">
        <v>42</v>
      </c>
      <c r="J6647" s="60">
        <v>178</v>
      </c>
      <c r="K6647" s="60">
        <f t="shared" si="191"/>
        <v>178</v>
      </c>
      <c r="L6647" s="60">
        <v>0</v>
      </c>
      <c r="M6647" s="55"/>
      <c r="N6647" s="60">
        <f t="shared" si="196"/>
        <v>178</v>
      </c>
      <c r="O6647" s="54">
        <v>46204</v>
      </c>
      <c r="P6647" s="62">
        <v>86400</v>
      </c>
      <c r="Q6647" s="75"/>
      <c r="R6647" t="str">
        <f t="shared" si="195"/>
        <v>Jun/26</v>
      </c>
      <c r="S6647" s="75"/>
      <c r="T6647" s="75"/>
      <c r="U6647" s="75"/>
      <c r="V6647" s="75"/>
      <c r="W6647" s="75"/>
      <c r="X6647" s="75"/>
      <c r="Y6647" s="75"/>
      <c r="Z6647" s="75"/>
      <c r="AA6647" s="75"/>
      <c r="AB6647" s="75"/>
      <c r="AC6647" s="75"/>
      <c r="AD6647" s="75"/>
      <c r="AE6647" s="75"/>
      <c r="AF6647" s="75"/>
      <c r="AG6647" s="75"/>
    </row>
    <row r="6648" spans="1:33" ht="15.75" customHeight="1">
      <c r="A6648" s="75"/>
      <c r="B6648" s="54">
        <v>46183</v>
      </c>
      <c r="C6648" s="55" t="str">
        <f t="shared" si="189"/>
        <v>Junho</v>
      </c>
      <c r="D6648" s="55">
        <f t="shared" si="194"/>
        <v>2026</v>
      </c>
      <c r="E6648" s="55">
        <v>3</v>
      </c>
      <c r="F6648" s="55" t="s">
        <v>202</v>
      </c>
      <c r="G6648" s="55" t="s">
        <v>93</v>
      </c>
      <c r="H6648" s="55" t="s">
        <v>499</v>
      </c>
      <c r="I6648" s="55" t="s">
        <v>42</v>
      </c>
      <c r="J6648" s="60">
        <v>100.68</v>
      </c>
      <c r="K6648" s="60">
        <f t="shared" si="191"/>
        <v>302.04000000000002</v>
      </c>
      <c r="L6648" s="60">
        <v>0</v>
      </c>
      <c r="M6648" s="55"/>
      <c r="N6648" s="60">
        <f t="shared" si="196"/>
        <v>302.04000000000002</v>
      </c>
      <c r="O6648" s="54">
        <v>46204</v>
      </c>
      <c r="P6648" s="62">
        <v>86401</v>
      </c>
      <c r="Q6648" s="75"/>
      <c r="R6648" t="str">
        <f t="shared" si="195"/>
        <v>Jun/26</v>
      </c>
      <c r="S6648" s="75"/>
      <c r="T6648" s="75"/>
      <c r="U6648" s="75"/>
      <c r="V6648" s="75"/>
      <c r="W6648" s="75"/>
      <c r="X6648" s="75"/>
      <c r="Y6648" s="75"/>
      <c r="Z6648" s="75"/>
      <c r="AA6648" s="75"/>
      <c r="AB6648" s="75"/>
      <c r="AC6648" s="75"/>
      <c r="AD6648" s="75"/>
      <c r="AE6648" s="75"/>
      <c r="AF6648" s="75"/>
      <c r="AG6648" s="75"/>
    </row>
    <row r="6649" spans="1:33" ht="15.75" customHeight="1">
      <c r="A6649" s="75"/>
      <c r="B6649" s="54">
        <v>46183</v>
      </c>
      <c r="C6649" s="55" t="str">
        <f t="shared" si="189"/>
        <v>Junho</v>
      </c>
      <c r="D6649" s="55">
        <f t="shared" si="194"/>
        <v>2026</v>
      </c>
      <c r="E6649" s="55">
        <v>4</v>
      </c>
      <c r="F6649" s="55" t="s">
        <v>1562</v>
      </c>
      <c r="G6649" s="55" t="s">
        <v>93</v>
      </c>
      <c r="H6649" s="55" t="s">
        <v>499</v>
      </c>
      <c r="I6649" s="55" t="s">
        <v>42</v>
      </c>
      <c r="J6649" s="60">
        <v>36</v>
      </c>
      <c r="K6649" s="60">
        <f t="shared" si="191"/>
        <v>144</v>
      </c>
      <c r="L6649" s="60">
        <v>0</v>
      </c>
      <c r="M6649" s="55"/>
      <c r="N6649" s="60">
        <f t="shared" si="196"/>
        <v>144</v>
      </c>
      <c r="O6649" s="54">
        <v>46204</v>
      </c>
      <c r="P6649" s="62">
        <v>86401</v>
      </c>
      <c r="Q6649" s="75"/>
      <c r="R6649" t="str">
        <f t="shared" si="195"/>
        <v>Jun/26</v>
      </c>
      <c r="S6649" s="75"/>
      <c r="T6649" s="75"/>
      <c r="U6649" s="75"/>
      <c r="V6649" s="75"/>
      <c r="W6649" s="75"/>
      <c r="X6649" s="75"/>
      <c r="Y6649" s="75"/>
      <c r="Z6649" s="75"/>
      <c r="AA6649" s="75"/>
      <c r="AB6649" s="75"/>
      <c r="AC6649" s="75"/>
      <c r="AD6649" s="75"/>
      <c r="AE6649" s="75"/>
      <c r="AF6649" s="75"/>
      <c r="AG6649" s="75"/>
    </row>
    <row r="6650" spans="1:33" ht="15.75" customHeight="1">
      <c r="A6650" s="75"/>
      <c r="B6650" s="54">
        <v>46183</v>
      </c>
      <c r="C6650" s="55" t="str">
        <f t="shared" si="189"/>
        <v>Junho</v>
      </c>
      <c r="D6650" s="55">
        <f t="shared" si="194"/>
        <v>2026</v>
      </c>
      <c r="E6650" s="55">
        <v>4</v>
      </c>
      <c r="F6650" s="55" t="s">
        <v>235</v>
      </c>
      <c r="G6650" s="55" t="s">
        <v>93</v>
      </c>
      <c r="H6650" s="55" t="s">
        <v>499</v>
      </c>
      <c r="I6650" s="55" t="s">
        <v>42</v>
      </c>
      <c r="J6650" s="60">
        <v>102.44</v>
      </c>
      <c r="K6650" s="60">
        <f t="shared" si="191"/>
        <v>409.76</v>
      </c>
      <c r="L6650" s="60">
        <v>0</v>
      </c>
      <c r="M6650" s="55"/>
      <c r="N6650" s="60">
        <f t="shared" si="196"/>
        <v>409.76</v>
      </c>
      <c r="O6650" s="54">
        <v>46204</v>
      </c>
      <c r="P6650" s="62">
        <v>86401</v>
      </c>
      <c r="Q6650" s="75"/>
      <c r="R6650" t="str">
        <f t="shared" si="195"/>
        <v>Jun/26</v>
      </c>
      <c r="S6650" s="75"/>
      <c r="T6650" s="75"/>
      <c r="U6650" s="75"/>
      <c r="V6650" s="75"/>
      <c r="W6650" s="75"/>
      <c r="X6650" s="75"/>
      <c r="Y6650" s="75"/>
      <c r="Z6650" s="75"/>
      <c r="AA6650" s="75"/>
      <c r="AB6650" s="75"/>
      <c r="AC6650" s="75"/>
      <c r="AD6650" s="75"/>
      <c r="AE6650" s="75"/>
      <c r="AF6650" s="75"/>
      <c r="AG6650" s="75"/>
    </row>
    <row r="6651" spans="1:33" ht="15.75" customHeight="1">
      <c r="A6651" s="75"/>
      <c r="B6651" s="54">
        <v>46183</v>
      </c>
      <c r="C6651" s="55" t="str">
        <f t="shared" si="189"/>
        <v>Junho</v>
      </c>
      <c r="D6651" s="55">
        <f t="shared" si="194"/>
        <v>2026</v>
      </c>
      <c r="E6651" s="55">
        <v>2</v>
      </c>
      <c r="F6651" s="55" t="s">
        <v>1359</v>
      </c>
      <c r="G6651" s="55" t="s">
        <v>93</v>
      </c>
      <c r="H6651" s="55" t="s">
        <v>499</v>
      </c>
      <c r="I6651" s="55" t="s">
        <v>42</v>
      </c>
      <c r="J6651" s="60">
        <v>177.29</v>
      </c>
      <c r="K6651" s="60">
        <f t="shared" si="191"/>
        <v>354.58</v>
      </c>
      <c r="L6651" s="60">
        <v>0</v>
      </c>
      <c r="M6651" s="55"/>
      <c r="N6651" s="60">
        <f t="shared" si="196"/>
        <v>354.58</v>
      </c>
      <c r="O6651" s="54">
        <v>46204</v>
      </c>
      <c r="P6651" s="62">
        <v>86401</v>
      </c>
      <c r="Q6651" s="75"/>
      <c r="R6651" t="str">
        <f t="shared" si="195"/>
        <v>Jun/26</v>
      </c>
      <c r="S6651" s="75"/>
      <c r="T6651" s="75"/>
      <c r="U6651" s="75"/>
      <c r="V6651" s="75"/>
      <c r="W6651" s="75"/>
      <c r="X6651" s="75"/>
      <c r="Y6651" s="75"/>
      <c r="Z6651" s="75"/>
      <c r="AA6651" s="75"/>
      <c r="AB6651" s="75"/>
      <c r="AC6651" s="75"/>
      <c r="AD6651" s="75"/>
      <c r="AE6651" s="75"/>
      <c r="AF6651" s="75"/>
      <c r="AG6651" s="75"/>
    </row>
    <row r="6652" spans="1:33" ht="15.75" customHeight="1">
      <c r="A6652" s="75"/>
      <c r="B6652" s="54">
        <v>46183</v>
      </c>
      <c r="C6652" s="55" t="str">
        <f t="shared" si="189"/>
        <v>Junho</v>
      </c>
      <c r="D6652" s="55">
        <f t="shared" si="194"/>
        <v>2026</v>
      </c>
      <c r="E6652" s="55">
        <v>5</v>
      </c>
      <c r="F6652" s="55" t="s">
        <v>205</v>
      </c>
      <c r="G6652" s="55" t="s">
        <v>93</v>
      </c>
      <c r="H6652" s="55" t="s">
        <v>499</v>
      </c>
      <c r="I6652" s="55" t="s">
        <v>42</v>
      </c>
      <c r="J6652" s="60">
        <v>289</v>
      </c>
      <c r="K6652" s="60">
        <f t="shared" si="191"/>
        <v>1445</v>
      </c>
      <c r="L6652" s="60">
        <v>0</v>
      </c>
      <c r="M6652" s="55"/>
      <c r="N6652" s="60">
        <f t="shared" si="196"/>
        <v>1445</v>
      </c>
      <c r="O6652" s="54">
        <v>46204</v>
      </c>
      <c r="P6652" s="62">
        <v>86401</v>
      </c>
      <c r="Q6652" s="75"/>
      <c r="R6652" t="str">
        <f t="shared" si="195"/>
        <v>Jun/26</v>
      </c>
      <c r="S6652" s="75"/>
      <c r="T6652" s="75"/>
      <c r="U6652" s="75"/>
      <c r="V6652" s="75"/>
      <c r="W6652" s="75"/>
      <c r="X6652" s="75"/>
      <c r="Y6652" s="75"/>
      <c r="Z6652" s="75"/>
      <c r="AA6652" s="75"/>
      <c r="AB6652" s="75"/>
      <c r="AC6652" s="75"/>
      <c r="AD6652" s="75"/>
      <c r="AE6652" s="75"/>
      <c r="AF6652" s="75"/>
      <c r="AG6652" s="75"/>
    </row>
    <row r="6653" spans="1:33" ht="15.75" customHeight="1">
      <c r="A6653" s="75"/>
      <c r="B6653" s="54">
        <v>46183</v>
      </c>
      <c r="C6653" s="55" t="str">
        <f t="shared" si="189"/>
        <v>Junho</v>
      </c>
      <c r="D6653" s="55">
        <f t="shared" si="194"/>
        <v>2026</v>
      </c>
      <c r="E6653" s="55">
        <v>3</v>
      </c>
      <c r="F6653" s="55" t="s">
        <v>1563</v>
      </c>
      <c r="G6653" s="55" t="s">
        <v>93</v>
      </c>
      <c r="H6653" s="55" t="s">
        <v>499</v>
      </c>
      <c r="I6653" s="55" t="s">
        <v>42</v>
      </c>
      <c r="J6653" s="60">
        <v>45</v>
      </c>
      <c r="K6653" s="60">
        <f t="shared" si="191"/>
        <v>135</v>
      </c>
      <c r="L6653" s="60">
        <v>0</v>
      </c>
      <c r="M6653" s="55"/>
      <c r="N6653" s="60">
        <f t="shared" si="196"/>
        <v>135</v>
      </c>
      <c r="O6653" s="54">
        <v>46204</v>
      </c>
      <c r="P6653" s="62">
        <v>86401</v>
      </c>
      <c r="Q6653" s="75"/>
      <c r="R6653" t="str">
        <f t="shared" si="195"/>
        <v>Jun/26</v>
      </c>
      <c r="S6653" s="75"/>
      <c r="T6653" s="75"/>
      <c r="U6653" s="75"/>
      <c r="V6653" s="75"/>
      <c r="W6653" s="75"/>
      <c r="X6653" s="75"/>
      <c r="Y6653" s="75"/>
      <c r="Z6653" s="75"/>
      <c r="AA6653" s="75"/>
      <c r="AB6653" s="75"/>
      <c r="AC6653" s="75"/>
      <c r="AD6653" s="75"/>
      <c r="AE6653" s="75"/>
      <c r="AF6653" s="75"/>
      <c r="AG6653" s="75"/>
    </row>
    <row r="6654" spans="1:33" ht="15.75" customHeight="1">
      <c r="A6654" s="75"/>
      <c r="B6654" s="54">
        <v>46183</v>
      </c>
      <c r="C6654" s="55" t="str">
        <f t="shared" si="189"/>
        <v>Junho</v>
      </c>
      <c r="D6654" s="55">
        <f t="shared" si="194"/>
        <v>2026</v>
      </c>
      <c r="E6654" s="55">
        <v>72</v>
      </c>
      <c r="F6654" s="55" t="s">
        <v>191</v>
      </c>
      <c r="G6654" s="55" t="s">
        <v>40</v>
      </c>
      <c r="H6654" s="55" t="s">
        <v>1479</v>
      </c>
      <c r="I6654" s="55" t="s">
        <v>42</v>
      </c>
      <c r="J6654" s="60">
        <v>7.45</v>
      </c>
      <c r="K6654" s="60">
        <f t="shared" si="191"/>
        <v>536.4</v>
      </c>
      <c r="L6654" s="60">
        <v>0</v>
      </c>
      <c r="M6654" s="55"/>
      <c r="N6654" s="60">
        <f t="shared" si="196"/>
        <v>536.4</v>
      </c>
      <c r="O6654" s="54">
        <v>46188</v>
      </c>
      <c r="P6654" s="62">
        <v>698456</v>
      </c>
      <c r="Q6654" s="75"/>
      <c r="R6654" t="str">
        <f t="shared" si="195"/>
        <v>Jun/26</v>
      </c>
      <c r="S6654" s="75"/>
      <c r="T6654" s="75"/>
      <c r="U6654" s="75"/>
      <c r="V6654" s="75"/>
      <c r="W6654" s="75"/>
      <c r="X6654" s="75"/>
      <c r="Y6654" s="75"/>
      <c r="Z6654" s="75"/>
      <c r="AA6654" s="75"/>
      <c r="AB6654" s="75"/>
      <c r="AC6654" s="75"/>
      <c r="AD6654" s="75"/>
      <c r="AE6654" s="75"/>
      <c r="AF6654" s="75"/>
      <c r="AG6654" s="75"/>
    </row>
    <row r="6655" spans="1:33" ht="15.75" customHeight="1">
      <c r="A6655" s="75"/>
      <c r="B6655" s="54">
        <v>46183</v>
      </c>
      <c r="C6655" s="55" t="str">
        <f t="shared" si="189"/>
        <v>Junho</v>
      </c>
      <c r="D6655" s="55">
        <f t="shared" si="194"/>
        <v>2026</v>
      </c>
      <c r="E6655" s="55">
        <v>48</v>
      </c>
      <c r="F6655" s="55" t="s">
        <v>190</v>
      </c>
      <c r="G6655" s="55" t="s">
        <v>96</v>
      </c>
      <c r="H6655" s="55" t="s">
        <v>1479</v>
      </c>
      <c r="I6655" s="55" t="s">
        <v>42</v>
      </c>
      <c r="J6655" s="60">
        <v>7.45</v>
      </c>
      <c r="K6655" s="60">
        <f t="shared" si="191"/>
        <v>357.6</v>
      </c>
      <c r="L6655" s="60">
        <v>0</v>
      </c>
      <c r="M6655" s="55"/>
      <c r="N6655" s="60">
        <f t="shared" si="196"/>
        <v>357.6</v>
      </c>
      <c r="O6655" s="54">
        <v>46188</v>
      </c>
      <c r="P6655" s="62">
        <v>698456</v>
      </c>
      <c r="Q6655" s="75"/>
      <c r="R6655" t="str">
        <f t="shared" si="195"/>
        <v>Jun/26</v>
      </c>
      <c r="S6655" s="75"/>
      <c r="T6655" s="75"/>
      <c r="U6655" s="75"/>
      <c r="V6655" s="75"/>
      <c r="W6655" s="75"/>
      <c r="X6655" s="75"/>
      <c r="Y6655" s="75"/>
      <c r="Z6655" s="75"/>
      <c r="AA6655" s="75"/>
      <c r="AB6655" s="75"/>
      <c r="AC6655" s="75"/>
      <c r="AD6655" s="75"/>
      <c r="AE6655" s="75"/>
      <c r="AF6655" s="75"/>
      <c r="AG6655" s="75"/>
    </row>
    <row r="6656" spans="1:33" ht="15.75" customHeight="1">
      <c r="A6656" s="75"/>
      <c r="B6656" s="54">
        <v>46183</v>
      </c>
      <c r="C6656" s="55" t="str">
        <f t="shared" si="189"/>
        <v>Junho</v>
      </c>
      <c r="D6656" s="55">
        <f t="shared" si="194"/>
        <v>2026</v>
      </c>
      <c r="E6656" s="55">
        <v>72</v>
      </c>
      <c r="F6656" s="55" t="s">
        <v>1564</v>
      </c>
      <c r="G6656" s="55" t="s">
        <v>40</v>
      </c>
      <c r="H6656" s="55" t="s">
        <v>1479</v>
      </c>
      <c r="I6656" s="55" t="s">
        <v>42</v>
      </c>
      <c r="J6656" s="60">
        <v>7.5</v>
      </c>
      <c r="K6656" s="60">
        <f t="shared" si="191"/>
        <v>540</v>
      </c>
      <c r="L6656" s="60">
        <v>0</v>
      </c>
      <c r="M6656" s="55"/>
      <c r="N6656" s="60">
        <f t="shared" si="196"/>
        <v>540</v>
      </c>
      <c r="O6656" s="54">
        <v>46188</v>
      </c>
      <c r="P6656" s="62">
        <v>698456</v>
      </c>
      <c r="Q6656" s="75"/>
      <c r="R6656" t="str">
        <f t="shared" si="195"/>
        <v>Jun/26</v>
      </c>
      <c r="S6656" s="75"/>
      <c r="T6656" s="75"/>
      <c r="U6656" s="75"/>
      <c r="V6656" s="75"/>
      <c r="W6656" s="75"/>
      <c r="X6656" s="75"/>
      <c r="Y6656" s="75"/>
      <c r="Z6656" s="75"/>
      <c r="AA6656" s="75"/>
      <c r="AB6656" s="75"/>
      <c r="AC6656" s="75"/>
      <c r="AD6656" s="75"/>
      <c r="AE6656" s="75"/>
      <c r="AF6656" s="75"/>
      <c r="AG6656" s="75"/>
    </row>
    <row r="6657" spans="1:33" ht="15.75" customHeight="1">
      <c r="A6657" s="75"/>
      <c r="B6657" s="54">
        <v>46183</v>
      </c>
      <c r="C6657" s="55" t="str">
        <f t="shared" si="189"/>
        <v>Junho</v>
      </c>
      <c r="D6657" s="55">
        <f t="shared" si="194"/>
        <v>2026</v>
      </c>
      <c r="E6657" s="55">
        <v>48</v>
      </c>
      <c r="F6657" s="55" t="s">
        <v>191</v>
      </c>
      <c r="G6657" s="55" t="s">
        <v>40</v>
      </c>
      <c r="H6657" s="55" t="s">
        <v>1479</v>
      </c>
      <c r="I6657" s="55" t="s">
        <v>42</v>
      </c>
      <c r="J6657" s="60">
        <v>8</v>
      </c>
      <c r="K6657" s="60">
        <f t="shared" si="191"/>
        <v>384</v>
      </c>
      <c r="L6657" s="60">
        <v>0</v>
      </c>
      <c r="M6657" s="55"/>
      <c r="N6657" s="60">
        <f t="shared" si="196"/>
        <v>384</v>
      </c>
      <c r="O6657" s="54">
        <v>46188</v>
      </c>
      <c r="P6657" s="62">
        <v>698457</v>
      </c>
      <c r="Q6657" s="75"/>
      <c r="R6657" t="str">
        <f t="shared" si="195"/>
        <v>Jun/26</v>
      </c>
      <c r="S6657" s="75"/>
      <c r="T6657" s="75"/>
      <c r="U6657" s="75"/>
      <c r="V6657" s="75"/>
      <c r="W6657" s="75"/>
      <c r="X6657" s="75"/>
      <c r="Y6657" s="75"/>
      <c r="Z6657" s="75"/>
      <c r="AA6657" s="75"/>
      <c r="AB6657" s="75"/>
      <c r="AC6657" s="75"/>
      <c r="AD6657" s="75"/>
      <c r="AE6657" s="75"/>
      <c r="AF6657" s="75"/>
      <c r="AG6657" s="75"/>
    </row>
    <row r="6658" spans="1:33" ht="15.75" customHeight="1">
      <c r="A6658" s="75"/>
      <c r="B6658" s="54">
        <v>46183</v>
      </c>
      <c r="C6658" s="55" t="str">
        <f t="shared" si="189"/>
        <v>Junho</v>
      </c>
      <c r="D6658" s="55">
        <f t="shared" si="194"/>
        <v>2026</v>
      </c>
      <c r="E6658" s="55">
        <v>1</v>
      </c>
      <c r="F6658" s="55" t="s">
        <v>1344</v>
      </c>
      <c r="G6658" s="55" t="s">
        <v>77</v>
      </c>
      <c r="H6658" s="55" t="s">
        <v>1419</v>
      </c>
      <c r="I6658" s="55" t="s">
        <v>42</v>
      </c>
      <c r="J6658" s="60">
        <v>140</v>
      </c>
      <c r="K6658" s="60">
        <f t="shared" si="191"/>
        <v>140</v>
      </c>
      <c r="L6658" s="60">
        <v>0</v>
      </c>
      <c r="M6658" s="55"/>
      <c r="N6658" s="60">
        <f t="shared" si="196"/>
        <v>140</v>
      </c>
      <c r="O6658" s="54">
        <v>46188</v>
      </c>
      <c r="P6658" s="62">
        <v>619985</v>
      </c>
      <c r="Q6658" s="75"/>
      <c r="R6658" t="str">
        <f t="shared" si="195"/>
        <v>Jun/26</v>
      </c>
      <c r="S6658" s="75"/>
      <c r="T6658" s="75"/>
      <c r="U6658" s="75"/>
      <c r="V6658" s="75"/>
      <c r="W6658" s="75"/>
      <c r="X6658" s="75"/>
      <c r="Y6658" s="75"/>
      <c r="Z6658" s="75"/>
      <c r="AA6658" s="75"/>
      <c r="AB6658" s="75"/>
      <c r="AC6658" s="75"/>
      <c r="AD6658" s="75"/>
      <c r="AE6658" s="75"/>
      <c r="AF6658" s="75"/>
      <c r="AG6658" s="75"/>
    </row>
    <row r="6659" spans="1:33" ht="15.75" customHeight="1">
      <c r="A6659" s="75"/>
      <c r="B6659" s="54">
        <v>46183</v>
      </c>
      <c r="C6659" s="55" t="str">
        <f t="shared" si="189"/>
        <v>Junho</v>
      </c>
      <c r="D6659" s="55">
        <f t="shared" si="194"/>
        <v>2026</v>
      </c>
      <c r="E6659" s="55">
        <v>120</v>
      </c>
      <c r="F6659" s="55" t="s">
        <v>659</v>
      </c>
      <c r="G6659" s="55" t="s">
        <v>40</v>
      </c>
      <c r="H6659" s="55" t="s">
        <v>899</v>
      </c>
      <c r="I6659" s="55" t="s">
        <v>42</v>
      </c>
      <c r="J6659" s="60">
        <v>7.99</v>
      </c>
      <c r="K6659" s="60">
        <f t="shared" si="191"/>
        <v>958.80000000000007</v>
      </c>
      <c r="L6659" s="60">
        <v>0</v>
      </c>
      <c r="M6659" s="55"/>
      <c r="N6659" s="60">
        <f t="shared" si="196"/>
        <v>958.80000000000007</v>
      </c>
      <c r="O6659" s="54">
        <v>46184</v>
      </c>
      <c r="P6659" s="62">
        <v>1376456</v>
      </c>
      <c r="Q6659" s="75"/>
      <c r="R6659" t="str">
        <f t="shared" ref="R6659:R6722" si="197">IF(B6659="","",PROPER(TEXT(B6659,"mmm/aa")))</f>
        <v>Jun/26</v>
      </c>
      <c r="S6659" s="75"/>
      <c r="T6659" s="75"/>
      <c r="U6659" s="75"/>
      <c r="V6659" s="75"/>
      <c r="W6659" s="75"/>
      <c r="X6659" s="75"/>
      <c r="Y6659" s="75"/>
      <c r="Z6659" s="75"/>
      <c r="AA6659" s="75"/>
      <c r="AB6659" s="75"/>
      <c r="AC6659" s="75"/>
      <c r="AD6659" s="75"/>
      <c r="AE6659" s="75"/>
      <c r="AF6659" s="75"/>
      <c r="AG6659" s="75"/>
    </row>
    <row r="6660" spans="1:33" ht="15.75" customHeight="1">
      <c r="A6660" s="75"/>
      <c r="B6660" s="54">
        <v>46183</v>
      </c>
      <c r="C6660" s="55" t="str">
        <f t="shared" si="189"/>
        <v>Junho</v>
      </c>
      <c r="D6660" s="55">
        <f t="shared" si="194"/>
        <v>2026</v>
      </c>
      <c r="E6660" s="55">
        <v>3</v>
      </c>
      <c r="F6660" s="55" t="s">
        <v>782</v>
      </c>
      <c r="G6660" s="55" t="s">
        <v>46</v>
      </c>
      <c r="H6660" s="55" t="s">
        <v>184</v>
      </c>
      <c r="I6660" s="55" t="s">
        <v>42</v>
      </c>
      <c r="J6660" s="60">
        <v>275.68</v>
      </c>
      <c r="K6660" s="60">
        <f t="shared" si="191"/>
        <v>827.04</v>
      </c>
      <c r="L6660" s="60">
        <v>0</v>
      </c>
      <c r="M6660" s="55"/>
      <c r="N6660" s="60">
        <f t="shared" si="196"/>
        <v>827.04</v>
      </c>
      <c r="O6660" s="54">
        <v>46192</v>
      </c>
      <c r="P6660" s="62">
        <v>0</v>
      </c>
      <c r="Q6660" s="75"/>
      <c r="R6660" t="str">
        <f t="shared" si="197"/>
        <v>Jun/26</v>
      </c>
      <c r="S6660" s="75"/>
      <c r="T6660" s="75"/>
      <c r="U6660" s="75"/>
      <c r="V6660" s="75"/>
      <c r="W6660" s="75"/>
      <c r="X6660" s="75"/>
      <c r="Y6660" s="75"/>
      <c r="Z6660" s="75"/>
      <c r="AA6660" s="75"/>
      <c r="AB6660" s="75"/>
      <c r="AC6660" s="75"/>
      <c r="AD6660" s="75"/>
      <c r="AE6660" s="75"/>
      <c r="AF6660" s="75"/>
      <c r="AG6660" s="75"/>
    </row>
    <row r="6661" spans="1:33" ht="15.75" customHeight="1">
      <c r="A6661" s="75"/>
      <c r="B6661" s="54">
        <v>46184</v>
      </c>
      <c r="C6661" s="55" t="str">
        <f t="shared" si="189"/>
        <v>Junho</v>
      </c>
      <c r="D6661" s="55">
        <f t="shared" si="194"/>
        <v>2026</v>
      </c>
      <c r="E6661" s="55">
        <v>7.5</v>
      </c>
      <c r="F6661" s="55" t="s">
        <v>64</v>
      </c>
      <c r="G6661" s="55" t="s">
        <v>46</v>
      </c>
      <c r="H6661" s="55" t="s">
        <v>65</v>
      </c>
      <c r="I6661" s="55" t="s">
        <v>42</v>
      </c>
      <c r="J6661" s="60">
        <v>33</v>
      </c>
      <c r="K6661" s="60">
        <f t="shared" si="191"/>
        <v>247.5</v>
      </c>
      <c r="L6661" s="60">
        <v>0</v>
      </c>
      <c r="M6661" s="55"/>
      <c r="N6661" s="60">
        <f t="shared" si="196"/>
        <v>247.5</v>
      </c>
      <c r="O6661" s="54">
        <v>46189</v>
      </c>
      <c r="P6661" s="62">
        <v>33183</v>
      </c>
      <c r="Q6661" s="75"/>
      <c r="R6661" t="str">
        <f t="shared" si="197"/>
        <v>Jun/26</v>
      </c>
      <c r="S6661" s="75"/>
      <c r="T6661" s="75"/>
      <c r="U6661" s="75"/>
      <c r="V6661" s="75"/>
      <c r="W6661" s="75"/>
      <c r="X6661" s="75"/>
      <c r="Y6661" s="75"/>
      <c r="Z6661" s="75"/>
      <c r="AA6661" s="75"/>
      <c r="AB6661" s="75"/>
      <c r="AC6661" s="75"/>
      <c r="AD6661" s="75"/>
      <c r="AE6661" s="75"/>
      <c r="AF6661" s="75"/>
      <c r="AG6661" s="75"/>
    </row>
    <row r="6662" spans="1:33" ht="15.75" customHeight="1">
      <c r="A6662" s="75"/>
      <c r="B6662" s="54">
        <v>46184</v>
      </c>
      <c r="C6662" s="55" t="str">
        <f t="shared" si="189"/>
        <v>Junho</v>
      </c>
      <c r="D6662" s="55">
        <f t="shared" si="194"/>
        <v>2026</v>
      </c>
      <c r="E6662" s="55">
        <v>10</v>
      </c>
      <c r="F6662" s="55" t="s">
        <v>606</v>
      </c>
      <c r="G6662" s="55" t="s">
        <v>46</v>
      </c>
      <c r="H6662" s="55" t="s">
        <v>223</v>
      </c>
      <c r="I6662" s="55" t="s">
        <v>42</v>
      </c>
      <c r="J6662" s="60">
        <v>1.49</v>
      </c>
      <c r="K6662" s="60">
        <f t="shared" si="191"/>
        <v>14.9</v>
      </c>
      <c r="L6662" s="60">
        <v>0</v>
      </c>
      <c r="M6662" s="55"/>
      <c r="N6662" s="60">
        <f t="shared" si="196"/>
        <v>14.9</v>
      </c>
      <c r="O6662" s="54">
        <v>46191</v>
      </c>
      <c r="P6662" s="62">
        <v>1596659</v>
      </c>
      <c r="Q6662" s="75"/>
      <c r="R6662" t="str">
        <f t="shared" si="197"/>
        <v>Jun/26</v>
      </c>
      <c r="S6662" s="75"/>
      <c r="T6662" s="75"/>
      <c r="U6662" s="75"/>
      <c r="V6662" s="75"/>
      <c r="W6662" s="75"/>
      <c r="X6662" s="75"/>
      <c r="Y6662" s="75"/>
      <c r="Z6662" s="75"/>
      <c r="AA6662" s="75"/>
      <c r="AB6662" s="75"/>
      <c r="AC6662" s="75"/>
      <c r="AD6662" s="75"/>
      <c r="AE6662" s="75"/>
      <c r="AF6662" s="75"/>
      <c r="AG6662" s="75"/>
    </row>
    <row r="6663" spans="1:33" ht="15.75" customHeight="1">
      <c r="A6663" s="75"/>
      <c r="B6663" s="54">
        <v>46184</v>
      </c>
      <c r="C6663" s="55" t="str">
        <f t="shared" si="189"/>
        <v>Junho</v>
      </c>
      <c r="D6663" s="55">
        <f t="shared" si="194"/>
        <v>2026</v>
      </c>
      <c r="E6663" s="55">
        <v>8</v>
      </c>
      <c r="F6663" s="55" t="s">
        <v>843</v>
      </c>
      <c r="G6663" s="55" t="s">
        <v>40</v>
      </c>
      <c r="H6663" s="55" t="s">
        <v>223</v>
      </c>
      <c r="I6663" s="55" t="s">
        <v>42</v>
      </c>
      <c r="J6663" s="60">
        <v>89</v>
      </c>
      <c r="K6663" s="60">
        <f t="shared" si="191"/>
        <v>712</v>
      </c>
      <c r="L6663" s="60">
        <v>0</v>
      </c>
      <c r="M6663" s="55"/>
      <c r="N6663" s="60">
        <f t="shared" si="196"/>
        <v>712</v>
      </c>
      <c r="O6663" s="54">
        <v>46191</v>
      </c>
      <c r="P6663" s="62">
        <v>1596659</v>
      </c>
      <c r="Q6663" s="75"/>
      <c r="R6663" t="str">
        <f t="shared" si="197"/>
        <v>Jun/26</v>
      </c>
      <c r="S6663" s="75"/>
      <c r="T6663" s="75"/>
      <c r="U6663" s="75"/>
      <c r="V6663" s="75"/>
      <c r="W6663" s="75"/>
      <c r="X6663" s="75"/>
      <c r="Y6663" s="75"/>
      <c r="Z6663" s="75"/>
      <c r="AA6663" s="75"/>
      <c r="AB6663" s="75"/>
      <c r="AC6663" s="75"/>
      <c r="AD6663" s="75"/>
      <c r="AE6663" s="75"/>
      <c r="AF6663" s="75"/>
      <c r="AG6663" s="75"/>
    </row>
    <row r="6664" spans="1:33" ht="15.75" customHeight="1">
      <c r="A6664" s="75"/>
      <c r="B6664" s="54">
        <v>46184</v>
      </c>
      <c r="C6664" s="55" t="str">
        <f t="shared" si="189"/>
        <v>Junho</v>
      </c>
      <c r="D6664" s="55">
        <f t="shared" si="194"/>
        <v>2026</v>
      </c>
      <c r="E6664" s="55">
        <v>1</v>
      </c>
      <c r="F6664" s="55" t="s">
        <v>1565</v>
      </c>
      <c r="G6664" s="55" t="s">
        <v>108</v>
      </c>
      <c r="H6664" s="55" t="s">
        <v>1566</v>
      </c>
      <c r="I6664" s="55" t="s">
        <v>42</v>
      </c>
      <c r="J6664" s="60">
        <v>200</v>
      </c>
      <c r="K6664" s="60">
        <f t="shared" si="191"/>
        <v>200</v>
      </c>
      <c r="L6664" s="60">
        <v>0</v>
      </c>
      <c r="M6664" s="55"/>
      <c r="N6664" s="60">
        <f t="shared" si="196"/>
        <v>200</v>
      </c>
      <c r="O6664" s="54">
        <v>46184</v>
      </c>
      <c r="P6664" s="62">
        <v>0</v>
      </c>
      <c r="Q6664" s="75"/>
      <c r="R6664" t="str">
        <f t="shared" si="197"/>
        <v>Jun/26</v>
      </c>
      <c r="S6664" s="75"/>
      <c r="T6664" s="75"/>
      <c r="U6664" s="75"/>
      <c r="V6664" s="75"/>
      <c r="W6664" s="75"/>
      <c r="X6664" s="75"/>
      <c r="Y6664" s="75"/>
      <c r="Z6664" s="75"/>
      <c r="AA6664" s="75"/>
      <c r="AB6664" s="75"/>
      <c r="AC6664" s="75"/>
      <c r="AD6664" s="75"/>
      <c r="AE6664" s="75"/>
      <c r="AF6664" s="75"/>
      <c r="AG6664" s="75"/>
    </row>
    <row r="6665" spans="1:33" ht="15.75" customHeight="1">
      <c r="A6665" s="75"/>
      <c r="B6665" s="54">
        <v>46185</v>
      </c>
      <c r="C6665" s="55" t="str">
        <f t="shared" si="189"/>
        <v>Junho</v>
      </c>
      <c r="D6665" s="55">
        <f t="shared" si="194"/>
        <v>2026</v>
      </c>
      <c r="E6665" s="55">
        <v>1</v>
      </c>
      <c r="F6665" s="55" t="s">
        <v>75</v>
      </c>
      <c r="G6665" s="55" t="s">
        <v>77</v>
      </c>
      <c r="H6665" s="55" t="s">
        <v>78</v>
      </c>
      <c r="I6665" s="55" t="s">
        <v>42</v>
      </c>
      <c r="J6665" s="60">
        <v>465</v>
      </c>
      <c r="K6665" s="60">
        <f t="shared" si="191"/>
        <v>465</v>
      </c>
      <c r="L6665" s="60">
        <v>0</v>
      </c>
      <c r="M6665" s="55"/>
      <c r="N6665" s="60">
        <f t="shared" si="196"/>
        <v>465</v>
      </c>
      <c r="O6665" s="54">
        <v>46189</v>
      </c>
      <c r="P6665" s="62">
        <v>0</v>
      </c>
      <c r="Q6665" s="75"/>
      <c r="R6665" t="str">
        <f t="shared" si="197"/>
        <v>Jun/26</v>
      </c>
      <c r="S6665" s="75"/>
      <c r="T6665" s="75"/>
      <c r="U6665" s="75"/>
      <c r="V6665" s="75"/>
      <c r="W6665" s="75"/>
      <c r="X6665" s="75"/>
      <c r="Y6665" s="75"/>
      <c r="Z6665" s="75"/>
      <c r="AA6665" s="75"/>
      <c r="AB6665" s="75"/>
      <c r="AC6665" s="75"/>
      <c r="AD6665" s="75"/>
      <c r="AE6665" s="75"/>
      <c r="AF6665" s="75"/>
      <c r="AG6665" s="75"/>
    </row>
    <row r="6666" spans="1:33" ht="15.75" customHeight="1">
      <c r="A6666" s="75"/>
      <c r="B6666" s="54">
        <v>46185</v>
      </c>
      <c r="C6666" s="55" t="str">
        <f t="shared" si="189"/>
        <v>Junho</v>
      </c>
      <c r="D6666" s="55">
        <f t="shared" si="194"/>
        <v>2026</v>
      </c>
      <c r="E6666" s="55">
        <v>8</v>
      </c>
      <c r="F6666" s="55" t="s">
        <v>486</v>
      </c>
      <c r="G6666" s="55" t="s">
        <v>46</v>
      </c>
      <c r="H6666" s="55" t="s">
        <v>1555</v>
      </c>
      <c r="I6666" s="55" t="s">
        <v>42</v>
      </c>
      <c r="J6666" s="60">
        <v>6.25</v>
      </c>
      <c r="K6666" s="60">
        <f t="shared" si="191"/>
        <v>50</v>
      </c>
      <c r="L6666" s="60">
        <v>0</v>
      </c>
      <c r="M6666" s="55"/>
      <c r="N6666" s="60">
        <f t="shared" si="196"/>
        <v>50</v>
      </c>
      <c r="O6666" s="54">
        <v>46189</v>
      </c>
      <c r="P6666" s="62">
        <v>0</v>
      </c>
      <c r="Q6666" s="75"/>
      <c r="R6666" t="str">
        <f t="shared" si="197"/>
        <v>Jun/26</v>
      </c>
      <c r="S6666" s="75"/>
      <c r="T6666" s="75"/>
      <c r="U6666" s="75"/>
      <c r="V6666" s="75"/>
      <c r="W6666" s="75"/>
      <c r="X6666" s="75"/>
      <c r="Y6666" s="75"/>
      <c r="Z6666" s="75"/>
      <c r="AA6666" s="75"/>
      <c r="AB6666" s="75"/>
      <c r="AC6666" s="75"/>
      <c r="AD6666" s="75"/>
      <c r="AE6666" s="75"/>
      <c r="AF6666" s="75"/>
      <c r="AG6666" s="75"/>
    </row>
    <row r="6667" spans="1:33" ht="15.75" customHeight="1">
      <c r="A6667" s="75"/>
      <c r="B6667" s="54">
        <v>46185</v>
      </c>
      <c r="C6667" s="55" t="str">
        <f t="shared" si="189"/>
        <v>Junho</v>
      </c>
      <c r="D6667" s="55">
        <f t="shared" si="194"/>
        <v>2026</v>
      </c>
      <c r="E6667" s="55">
        <v>2</v>
      </c>
      <c r="F6667" s="55" t="s">
        <v>1554</v>
      </c>
      <c r="G6667" s="55" t="s">
        <v>46</v>
      </c>
      <c r="H6667" s="55" t="s">
        <v>1555</v>
      </c>
      <c r="I6667" s="55" t="s">
        <v>42</v>
      </c>
      <c r="J6667" s="60">
        <v>4</v>
      </c>
      <c r="K6667" s="60">
        <f t="shared" si="191"/>
        <v>8</v>
      </c>
      <c r="L6667" s="60">
        <v>0</v>
      </c>
      <c r="M6667" s="55"/>
      <c r="N6667" s="60">
        <f t="shared" si="196"/>
        <v>8</v>
      </c>
      <c r="O6667" s="54">
        <v>46189</v>
      </c>
      <c r="P6667" s="62">
        <v>0</v>
      </c>
      <c r="Q6667" s="75"/>
      <c r="R6667" t="str">
        <f t="shared" si="197"/>
        <v>Jun/26</v>
      </c>
      <c r="S6667" s="75"/>
      <c r="T6667" s="75"/>
      <c r="U6667" s="75"/>
      <c r="V6667" s="75"/>
      <c r="W6667" s="75"/>
      <c r="X6667" s="75"/>
      <c r="Y6667" s="75"/>
      <c r="Z6667" s="75"/>
      <c r="AA6667" s="75"/>
      <c r="AB6667" s="75"/>
      <c r="AC6667" s="75"/>
      <c r="AD6667" s="75"/>
      <c r="AE6667" s="75"/>
      <c r="AF6667" s="75"/>
      <c r="AG6667" s="75"/>
    </row>
    <row r="6668" spans="1:33" ht="15.75" customHeight="1">
      <c r="A6668" s="75"/>
      <c r="B6668" s="54">
        <v>46185</v>
      </c>
      <c r="C6668" s="55" t="str">
        <f t="shared" si="189"/>
        <v>Junho</v>
      </c>
      <c r="D6668" s="55">
        <f t="shared" si="194"/>
        <v>2026</v>
      </c>
      <c r="E6668" s="55">
        <v>4</v>
      </c>
      <c r="F6668" s="55" t="s">
        <v>1506</v>
      </c>
      <c r="G6668" s="55" t="s">
        <v>46</v>
      </c>
      <c r="H6668" s="55" t="s">
        <v>1555</v>
      </c>
      <c r="I6668" s="55" t="s">
        <v>42</v>
      </c>
      <c r="J6668" s="60">
        <v>16</v>
      </c>
      <c r="K6668" s="60">
        <f t="shared" si="191"/>
        <v>64</v>
      </c>
      <c r="L6668" s="60">
        <v>0</v>
      </c>
      <c r="M6668" s="55"/>
      <c r="N6668" s="60">
        <f t="shared" si="196"/>
        <v>64</v>
      </c>
      <c r="O6668" s="54">
        <v>46189</v>
      </c>
      <c r="P6668" s="62">
        <v>0</v>
      </c>
      <c r="Q6668" s="75"/>
      <c r="R6668" t="str">
        <f t="shared" si="197"/>
        <v>Jun/26</v>
      </c>
      <c r="S6668" s="75"/>
      <c r="T6668" s="75"/>
      <c r="U6668" s="75"/>
      <c r="V6668" s="75"/>
      <c r="W6668" s="75"/>
      <c r="X6668" s="75"/>
      <c r="Y6668" s="75"/>
      <c r="Z6668" s="75"/>
      <c r="AA6668" s="75"/>
      <c r="AB6668" s="75"/>
      <c r="AC6668" s="75"/>
      <c r="AD6668" s="75"/>
      <c r="AE6668" s="75"/>
      <c r="AF6668" s="75"/>
      <c r="AG6668" s="75"/>
    </row>
    <row r="6669" spans="1:33" ht="15.75" customHeight="1">
      <c r="A6669" s="75"/>
      <c r="B6669" s="54">
        <v>46185</v>
      </c>
      <c r="C6669" s="55" t="str">
        <f t="shared" si="189"/>
        <v>Junho</v>
      </c>
      <c r="D6669" s="55">
        <f t="shared" si="194"/>
        <v>2026</v>
      </c>
      <c r="E6669" s="55">
        <v>16</v>
      </c>
      <c r="F6669" s="55" t="s">
        <v>836</v>
      </c>
      <c r="G6669" s="55" t="s">
        <v>40</v>
      </c>
      <c r="H6669" s="55" t="s">
        <v>1555</v>
      </c>
      <c r="I6669" s="55" t="s">
        <v>42</v>
      </c>
      <c r="J6669" s="60">
        <v>0.95</v>
      </c>
      <c r="K6669" s="60">
        <f t="shared" si="191"/>
        <v>15.2</v>
      </c>
      <c r="L6669" s="60">
        <v>0</v>
      </c>
      <c r="M6669" s="55"/>
      <c r="N6669" s="60">
        <f t="shared" si="196"/>
        <v>15.2</v>
      </c>
      <c r="O6669" s="54">
        <v>46189</v>
      </c>
      <c r="P6669" s="62">
        <v>0</v>
      </c>
      <c r="Q6669" s="75"/>
      <c r="R6669" t="str">
        <f t="shared" si="197"/>
        <v>Jun/26</v>
      </c>
      <c r="S6669" s="75"/>
      <c r="T6669" s="75"/>
      <c r="U6669" s="75"/>
      <c r="V6669" s="75"/>
      <c r="W6669" s="75"/>
      <c r="X6669" s="75"/>
      <c r="Y6669" s="75"/>
      <c r="Z6669" s="75"/>
      <c r="AA6669" s="75"/>
      <c r="AB6669" s="75"/>
      <c r="AC6669" s="75"/>
      <c r="AD6669" s="75"/>
      <c r="AE6669" s="75"/>
      <c r="AF6669" s="75"/>
      <c r="AG6669" s="75"/>
    </row>
    <row r="6670" spans="1:33" ht="15.75" customHeight="1">
      <c r="A6670" s="75"/>
      <c r="B6670" s="54">
        <v>46185</v>
      </c>
      <c r="C6670" s="55" t="str">
        <f t="shared" si="189"/>
        <v>Junho</v>
      </c>
      <c r="D6670" s="55">
        <f t="shared" si="194"/>
        <v>2026</v>
      </c>
      <c r="E6670" s="55">
        <v>2</v>
      </c>
      <c r="F6670" s="55" t="s">
        <v>1340</v>
      </c>
      <c r="G6670" s="55" t="s">
        <v>40</v>
      </c>
      <c r="H6670" s="55" t="s">
        <v>1555</v>
      </c>
      <c r="I6670" s="55" t="s">
        <v>42</v>
      </c>
      <c r="J6670" s="60">
        <v>90</v>
      </c>
      <c r="K6670" s="60">
        <f t="shared" si="191"/>
        <v>180</v>
      </c>
      <c r="L6670" s="60">
        <v>0</v>
      </c>
      <c r="M6670" s="55"/>
      <c r="N6670" s="60">
        <f t="shared" si="196"/>
        <v>180</v>
      </c>
      <c r="O6670" s="54">
        <v>46189</v>
      </c>
      <c r="P6670" s="62">
        <v>0</v>
      </c>
      <c r="Q6670" s="75"/>
      <c r="R6670" t="str">
        <f t="shared" si="197"/>
        <v>Jun/26</v>
      </c>
      <c r="S6670" s="75"/>
      <c r="T6670" s="75"/>
      <c r="U6670" s="75"/>
      <c r="V6670" s="75"/>
      <c r="W6670" s="75"/>
      <c r="X6670" s="75"/>
      <c r="Y6670" s="75"/>
      <c r="Z6670" s="75"/>
      <c r="AA6670" s="75"/>
      <c r="AB6670" s="75"/>
      <c r="AC6670" s="75"/>
      <c r="AD6670" s="75"/>
      <c r="AE6670" s="75"/>
      <c r="AF6670" s="75"/>
      <c r="AG6670" s="75"/>
    </row>
    <row r="6671" spans="1:33" ht="15.75" customHeight="1">
      <c r="A6671" s="75"/>
      <c r="B6671" s="54">
        <v>46185</v>
      </c>
      <c r="C6671" s="55" t="str">
        <f t="shared" si="189"/>
        <v>Junho</v>
      </c>
      <c r="D6671" s="55">
        <f t="shared" si="194"/>
        <v>2026</v>
      </c>
      <c r="E6671" s="55">
        <v>1</v>
      </c>
      <c r="F6671" s="55" t="s">
        <v>1553</v>
      </c>
      <c r="G6671" s="55" t="s">
        <v>46</v>
      </c>
      <c r="H6671" s="55" t="s">
        <v>1555</v>
      </c>
      <c r="I6671" s="55" t="s">
        <v>42</v>
      </c>
      <c r="J6671" s="60">
        <v>10</v>
      </c>
      <c r="K6671" s="60">
        <f t="shared" si="191"/>
        <v>10</v>
      </c>
      <c r="L6671" s="60">
        <v>0</v>
      </c>
      <c r="M6671" s="55"/>
      <c r="N6671" s="60">
        <f t="shared" si="196"/>
        <v>10</v>
      </c>
      <c r="O6671" s="54">
        <v>46189</v>
      </c>
      <c r="P6671" s="62">
        <v>0</v>
      </c>
      <c r="Q6671" s="75"/>
      <c r="R6671" t="str">
        <f t="shared" si="197"/>
        <v>Jun/26</v>
      </c>
      <c r="S6671" s="75"/>
      <c r="T6671" s="75"/>
      <c r="U6671" s="75"/>
      <c r="V6671" s="75"/>
      <c r="W6671" s="75"/>
      <c r="X6671" s="75"/>
      <c r="Y6671" s="75"/>
      <c r="Z6671" s="75"/>
      <c r="AA6671" s="75"/>
      <c r="AB6671" s="75"/>
      <c r="AC6671" s="75"/>
      <c r="AD6671" s="75"/>
      <c r="AE6671" s="75"/>
      <c r="AF6671" s="75"/>
      <c r="AG6671" s="75"/>
    </row>
    <row r="6672" spans="1:33" ht="15.75" customHeight="1">
      <c r="A6672" s="75"/>
      <c r="B6672" s="54">
        <v>46185</v>
      </c>
      <c r="C6672" s="55" t="str">
        <f t="shared" si="189"/>
        <v>Junho</v>
      </c>
      <c r="D6672" s="55">
        <f t="shared" si="194"/>
        <v>2026</v>
      </c>
      <c r="E6672" s="55">
        <v>15</v>
      </c>
      <c r="F6672" s="55" t="s">
        <v>391</v>
      </c>
      <c r="G6672" s="55" t="s">
        <v>46</v>
      </c>
      <c r="H6672" s="55" t="s">
        <v>1555</v>
      </c>
      <c r="I6672" s="55" t="s">
        <v>42</v>
      </c>
      <c r="J6672" s="60">
        <v>2.6</v>
      </c>
      <c r="K6672" s="60">
        <f t="shared" si="191"/>
        <v>39</v>
      </c>
      <c r="L6672" s="60">
        <v>0</v>
      </c>
      <c r="M6672" s="55"/>
      <c r="N6672" s="60">
        <f t="shared" si="196"/>
        <v>39</v>
      </c>
      <c r="O6672" s="54">
        <v>46189</v>
      </c>
      <c r="P6672" s="62">
        <v>0</v>
      </c>
      <c r="Q6672" s="75"/>
      <c r="R6672" t="str">
        <f t="shared" si="197"/>
        <v>Jun/26</v>
      </c>
      <c r="S6672" s="75"/>
      <c r="T6672" s="75"/>
      <c r="U6672" s="75"/>
      <c r="V6672" s="75"/>
      <c r="W6672" s="75"/>
      <c r="X6672" s="75"/>
      <c r="Y6672" s="75"/>
      <c r="Z6672" s="75"/>
      <c r="AA6672" s="75"/>
      <c r="AB6672" s="75"/>
      <c r="AC6672" s="75"/>
      <c r="AD6672" s="75"/>
      <c r="AE6672" s="75"/>
      <c r="AF6672" s="75"/>
      <c r="AG6672" s="75"/>
    </row>
    <row r="6673" spans="1:33" ht="15.75" customHeight="1">
      <c r="A6673" s="75"/>
      <c r="B6673" s="54">
        <v>46185</v>
      </c>
      <c r="C6673" s="55" t="str">
        <f t="shared" si="189"/>
        <v>Junho</v>
      </c>
      <c r="D6673" s="55">
        <f t="shared" si="194"/>
        <v>2026</v>
      </c>
      <c r="E6673" s="55">
        <v>2</v>
      </c>
      <c r="F6673" s="55" t="s">
        <v>561</v>
      </c>
      <c r="G6673" s="55" t="s">
        <v>40</v>
      </c>
      <c r="H6673" s="55" t="s">
        <v>1555</v>
      </c>
      <c r="I6673" s="55" t="s">
        <v>42</v>
      </c>
      <c r="J6673" s="60">
        <v>3</v>
      </c>
      <c r="K6673" s="60">
        <f t="shared" si="191"/>
        <v>6</v>
      </c>
      <c r="L6673" s="60">
        <v>0</v>
      </c>
      <c r="M6673" s="55"/>
      <c r="N6673" s="60">
        <f t="shared" si="196"/>
        <v>6</v>
      </c>
      <c r="O6673" s="54">
        <v>46189</v>
      </c>
      <c r="P6673" s="62">
        <v>0</v>
      </c>
      <c r="Q6673" s="75"/>
      <c r="R6673" t="str">
        <f t="shared" si="197"/>
        <v>Jun/26</v>
      </c>
      <c r="S6673" s="75"/>
      <c r="T6673" s="75"/>
      <c r="U6673" s="75"/>
      <c r="V6673" s="75"/>
      <c r="W6673" s="75"/>
      <c r="X6673" s="75"/>
      <c r="Y6673" s="75"/>
      <c r="Z6673" s="75"/>
      <c r="AA6673" s="75"/>
      <c r="AB6673" s="75"/>
      <c r="AC6673" s="75"/>
      <c r="AD6673" s="75"/>
      <c r="AE6673" s="75"/>
      <c r="AF6673" s="75"/>
      <c r="AG6673" s="75"/>
    </row>
    <row r="6674" spans="1:33" ht="15.75" customHeight="1">
      <c r="A6674" s="75"/>
      <c r="B6674" s="54">
        <v>46185</v>
      </c>
      <c r="C6674" s="55" t="str">
        <f t="shared" si="189"/>
        <v>Junho</v>
      </c>
      <c r="D6674" s="55">
        <f t="shared" si="194"/>
        <v>2026</v>
      </c>
      <c r="E6674" s="55">
        <v>8.5</v>
      </c>
      <c r="F6674" s="55" t="s">
        <v>64</v>
      </c>
      <c r="G6674" s="55" t="s">
        <v>46</v>
      </c>
      <c r="H6674" s="55" t="s">
        <v>65</v>
      </c>
      <c r="I6674" s="55" t="s">
        <v>42</v>
      </c>
      <c r="J6674" s="60">
        <v>33</v>
      </c>
      <c r="K6674" s="60">
        <f t="shared" si="191"/>
        <v>280.5</v>
      </c>
      <c r="L6674" s="60">
        <v>0</v>
      </c>
      <c r="M6674" s="55"/>
      <c r="N6674" s="60">
        <f t="shared" si="196"/>
        <v>280.5</v>
      </c>
      <c r="O6674" s="54">
        <v>46189</v>
      </c>
      <c r="P6674" s="62">
        <v>33225</v>
      </c>
      <c r="Q6674" s="75"/>
      <c r="R6674" t="str">
        <f t="shared" si="197"/>
        <v>Jun/26</v>
      </c>
      <c r="S6674" s="75"/>
      <c r="T6674" s="75"/>
      <c r="U6674" s="75"/>
      <c r="V6674" s="75"/>
      <c r="W6674" s="75"/>
      <c r="X6674" s="75"/>
      <c r="Y6674" s="75"/>
      <c r="Z6674" s="75"/>
      <c r="AA6674" s="75"/>
      <c r="AB6674" s="75"/>
      <c r="AC6674" s="75"/>
      <c r="AD6674" s="75"/>
      <c r="AE6674" s="75"/>
      <c r="AF6674" s="75"/>
      <c r="AG6674" s="75"/>
    </row>
    <row r="6675" spans="1:33" ht="15.75" customHeight="1">
      <c r="A6675" s="75"/>
      <c r="B6675" s="54">
        <v>46185</v>
      </c>
      <c r="C6675" s="55" t="str">
        <f t="shared" si="189"/>
        <v>Junho</v>
      </c>
      <c r="D6675" s="55">
        <f t="shared" si="194"/>
        <v>2026</v>
      </c>
      <c r="E6675" s="55">
        <v>1</v>
      </c>
      <c r="F6675" s="55" t="s">
        <v>66</v>
      </c>
      <c r="G6675" s="55" t="s">
        <v>46</v>
      </c>
      <c r="H6675" s="55" t="s">
        <v>65</v>
      </c>
      <c r="I6675" s="55" t="s">
        <v>42</v>
      </c>
      <c r="J6675" s="60">
        <v>28</v>
      </c>
      <c r="K6675" s="60">
        <f t="shared" si="191"/>
        <v>28</v>
      </c>
      <c r="L6675" s="60">
        <v>0</v>
      </c>
      <c r="M6675" s="55"/>
      <c r="N6675" s="60">
        <f t="shared" si="196"/>
        <v>28</v>
      </c>
      <c r="O6675" s="54">
        <v>46189</v>
      </c>
      <c r="P6675" s="62">
        <v>33225</v>
      </c>
      <c r="Q6675" s="75"/>
      <c r="R6675" t="str">
        <f t="shared" si="197"/>
        <v>Jun/26</v>
      </c>
      <c r="S6675" s="75"/>
      <c r="T6675" s="75"/>
      <c r="U6675" s="75"/>
      <c r="V6675" s="75"/>
      <c r="W6675" s="75"/>
      <c r="X6675" s="75"/>
      <c r="Y6675" s="75"/>
      <c r="Z6675" s="75"/>
      <c r="AA6675" s="75"/>
      <c r="AB6675" s="75"/>
      <c r="AC6675" s="75"/>
      <c r="AD6675" s="75"/>
      <c r="AE6675" s="75"/>
      <c r="AF6675" s="75"/>
      <c r="AG6675" s="75"/>
    </row>
    <row r="6676" spans="1:33" ht="15.75" customHeight="1">
      <c r="A6676" s="75"/>
      <c r="B6676" s="54">
        <v>46185</v>
      </c>
      <c r="C6676" s="55" t="str">
        <f t="shared" si="189"/>
        <v>Junho</v>
      </c>
      <c r="D6676" s="55">
        <f t="shared" si="194"/>
        <v>2026</v>
      </c>
      <c r="E6676" s="55">
        <v>1</v>
      </c>
      <c r="F6676" s="55" t="s">
        <v>1036</v>
      </c>
      <c r="G6676" s="55" t="s">
        <v>46</v>
      </c>
      <c r="H6676" s="55" t="s">
        <v>65</v>
      </c>
      <c r="I6676" s="55" t="s">
        <v>42</v>
      </c>
      <c r="J6676" s="60">
        <v>36</v>
      </c>
      <c r="K6676" s="60">
        <f t="shared" si="191"/>
        <v>36</v>
      </c>
      <c r="L6676" s="60">
        <v>0</v>
      </c>
      <c r="M6676" s="55"/>
      <c r="N6676" s="60">
        <f t="shared" si="196"/>
        <v>36</v>
      </c>
      <c r="O6676" s="54">
        <v>46189</v>
      </c>
      <c r="P6676" s="62">
        <v>33225</v>
      </c>
      <c r="Q6676" s="75"/>
      <c r="R6676" t="str">
        <f t="shared" si="197"/>
        <v>Jun/26</v>
      </c>
      <c r="S6676" s="75"/>
      <c r="T6676" s="75"/>
      <c r="U6676" s="75"/>
      <c r="V6676" s="75"/>
      <c r="W6676" s="75"/>
      <c r="X6676" s="75"/>
      <c r="Y6676" s="75"/>
      <c r="Z6676" s="75"/>
      <c r="AA6676" s="75"/>
      <c r="AB6676" s="75"/>
      <c r="AC6676" s="75"/>
      <c r="AD6676" s="75"/>
      <c r="AE6676" s="75"/>
      <c r="AF6676" s="75"/>
      <c r="AG6676" s="75"/>
    </row>
    <row r="6677" spans="1:33" ht="15.75" customHeight="1">
      <c r="A6677" s="75"/>
      <c r="B6677" s="54">
        <v>46185</v>
      </c>
      <c r="C6677" s="55" t="str">
        <f t="shared" si="189"/>
        <v>Junho</v>
      </c>
      <c r="D6677" s="55">
        <f t="shared" si="194"/>
        <v>2026</v>
      </c>
      <c r="E6677" s="55">
        <v>2</v>
      </c>
      <c r="F6677" s="55" t="s">
        <v>660</v>
      </c>
      <c r="G6677" s="55" t="s">
        <v>46</v>
      </c>
      <c r="H6677" s="55" t="s">
        <v>195</v>
      </c>
      <c r="I6677" s="55" t="s">
        <v>42</v>
      </c>
      <c r="J6677" s="60">
        <v>246</v>
      </c>
      <c r="K6677" s="60">
        <f t="shared" si="191"/>
        <v>492</v>
      </c>
      <c r="L6677" s="60">
        <v>0</v>
      </c>
      <c r="M6677" s="55"/>
      <c r="N6677" s="60">
        <f t="shared" si="196"/>
        <v>492</v>
      </c>
      <c r="O6677" s="54">
        <v>46195</v>
      </c>
      <c r="P6677" s="62">
        <v>350584</v>
      </c>
      <c r="Q6677" s="75"/>
      <c r="R6677" t="str">
        <f t="shared" si="197"/>
        <v>Jun/26</v>
      </c>
      <c r="S6677" s="75"/>
      <c r="T6677" s="75"/>
      <c r="U6677" s="75"/>
      <c r="V6677" s="75"/>
      <c r="W6677" s="75"/>
      <c r="X6677" s="75"/>
      <c r="Y6677" s="75"/>
      <c r="Z6677" s="75"/>
      <c r="AA6677" s="75"/>
      <c r="AB6677" s="75"/>
      <c r="AC6677" s="75"/>
      <c r="AD6677" s="75"/>
      <c r="AE6677" s="75"/>
      <c r="AF6677" s="75"/>
      <c r="AG6677" s="75"/>
    </row>
    <row r="6678" spans="1:33" ht="15.75" customHeight="1">
      <c r="A6678" s="75"/>
      <c r="B6678" s="54">
        <v>46185</v>
      </c>
      <c r="C6678" s="55" t="str">
        <f t="shared" si="189"/>
        <v>Junho</v>
      </c>
      <c r="D6678" s="55">
        <f t="shared" si="194"/>
        <v>2026</v>
      </c>
      <c r="E6678" s="55">
        <v>1</v>
      </c>
      <c r="F6678" s="55" t="s">
        <v>1567</v>
      </c>
      <c r="G6678" s="55" t="s">
        <v>104</v>
      </c>
      <c r="H6678" s="55" t="s">
        <v>1568</v>
      </c>
      <c r="I6678" s="55" t="s">
        <v>42</v>
      </c>
      <c r="J6678" s="60">
        <v>4000</v>
      </c>
      <c r="K6678" s="60">
        <f t="shared" si="191"/>
        <v>4000</v>
      </c>
      <c r="L6678" s="60">
        <v>0</v>
      </c>
      <c r="M6678" s="55"/>
      <c r="N6678" s="60">
        <f t="shared" si="196"/>
        <v>4000</v>
      </c>
      <c r="O6678" s="54">
        <v>46185</v>
      </c>
      <c r="P6678" s="62">
        <v>0</v>
      </c>
      <c r="Q6678" s="75"/>
      <c r="R6678" t="str">
        <f t="shared" si="197"/>
        <v>Jun/26</v>
      </c>
      <c r="S6678" s="75"/>
      <c r="T6678" s="75"/>
      <c r="U6678" s="75"/>
      <c r="V6678" s="75"/>
      <c r="W6678" s="75"/>
      <c r="X6678" s="75"/>
      <c r="Y6678" s="75"/>
      <c r="Z6678" s="75"/>
      <c r="AA6678" s="75"/>
      <c r="AB6678" s="75"/>
      <c r="AC6678" s="75"/>
      <c r="AD6678" s="75"/>
      <c r="AE6678" s="75"/>
      <c r="AF6678" s="75"/>
      <c r="AG6678" s="75"/>
    </row>
    <row r="6679" spans="1:33" ht="15.75" customHeight="1">
      <c r="A6679" s="75"/>
      <c r="B6679" s="54">
        <v>46185</v>
      </c>
      <c r="C6679" s="55" t="str">
        <f t="shared" si="189"/>
        <v>Junho</v>
      </c>
      <c r="D6679" s="55">
        <f t="shared" si="194"/>
        <v>2026</v>
      </c>
      <c r="E6679" s="55">
        <v>1</v>
      </c>
      <c r="F6679" s="55" t="s">
        <v>1569</v>
      </c>
      <c r="G6679" s="55" t="s">
        <v>61</v>
      </c>
      <c r="H6679" s="55" t="s">
        <v>342</v>
      </c>
      <c r="I6679" s="55" t="s">
        <v>42</v>
      </c>
      <c r="J6679" s="60">
        <v>94</v>
      </c>
      <c r="K6679" s="60">
        <f t="shared" si="191"/>
        <v>94</v>
      </c>
      <c r="L6679" s="60">
        <v>0</v>
      </c>
      <c r="M6679" s="55"/>
      <c r="N6679" s="60">
        <f t="shared" si="196"/>
        <v>94</v>
      </c>
      <c r="O6679" s="54">
        <v>46185</v>
      </c>
      <c r="P6679" s="62">
        <v>0</v>
      </c>
      <c r="Q6679" s="75"/>
      <c r="R6679" t="str">
        <f t="shared" si="197"/>
        <v>Jun/26</v>
      </c>
      <c r="S6679" s="75"/>
      <c r="T6679" s="75"/>
      <c r="U6679" s="75"/>
      <c r="V6679" s="75"/>
      <c r="W6679" s="75"/>
      <c r="X6679" s="75"/>
      <c r="Y6679" s="75"/>
      <c r="Z6679" s="75"/>
      <c r="AA6679" s="75"/>
      <c r="AB6679" s="75"/>
      <c r="AC6679" s="75"/>
      <c r="AD6679" s="75"/>
      <c r="AE6679" s="75"/>
      <c r="AF6679" s="75"/>
      <c r="AG6679" s="75"/>
    </row>
    <row r="6680" spans="1:33" ht="15.75" customHeight="1">
      <c r="A6680" s="75"/>
      <c r="B6680" s="54">
        <v>46185</v>
      </c>
      <c r="C6680" s="55" t="str">
        <f t="shared" si="189"/>
        <v>Junho</v>
      </c>
      <c r="D6680" s="55">
        <f t="shared" si="194"/>
        <v>2026</v>
      </c>
      <c r="E6680" s="55">
        <v>1</v>
      </c>
      <c r="F6680" s="55" t="s">
        <v>1570</v>
      </c>
      <c r="G6680" s="55" t="s">
        <v>61</v>
      </c>
      <c r="H6680" s="55" t="s">
        <v>342</v>
      </c>
      <c r="I6680" s="55" t="s">
        <v>42</v>
      </c>
      <c r="J6680" s="60">
        <v>92</v>
      </c>
      <c r="K6680" s="60">
        <f t="shared" si="191"/>
        <v>92</v>
      </c>
      <c r="L6680" s="60">
        <v>0</v>
      </c>
      <c r="M6680" s="55"/>
      <c r="N6680" s="60">
        <f t="shared" si="196"/>
        <v>92</v>
      </c>
      <c r="O6680" s="54">
        <v>46185</v>
      </c>
      <c r="P6680" s="62">
        <v>0</v>
      </c>
      <c r="Q6680" s="75"/>
      <c r="R6680" t="str">
        <f t="shared" si="197"/>
        <v>Jun/26</v>
      </c>
      <c r="S6680" s="75"/>
      <c r="T6680" s="75"/>
      <c r="U6680" s="75"/>
      <c r="V6680" s="75"/>
      <c r="W6680" s="75"/>
      <c r="X6680" s="75"/>
      <c r="Y6680" s="75"/>
      <c r="Z6680" s="75"/>
      <c r="AA6680" s="75"/>
      <c r="AB6680" s="75"/>
      <c r="AC6680" s="75"/>
      <c r="AD6680" s="75"/>
      <c r="AE6680" s="75"/>
      <c r="AF6680" s="75"/>
      <c r="AG6680" s="75"/>
    </row>
    <row r="6681" spans="1:33" ht="15.75" customHeight="1">
      <c r="A6681" s="75"/>
      <c r="B6681" s="54">
        <v>46185</v>
      </c>
      <c r="C6681" s="55" t="str">
        <f t="shared" si="189"/>
        <v>Junho</v>
      </c>
      <c r="D6681" s="55">
        <f t="shared" si="194"/>
        <v>2026</v>
      </c>
      <c r="E6681" s="55">
        <v>1</v>
      </c>
      <c r="F6681" s="55" t="s">
        <v>811</v>
      </c>
      <c r="G6681" s="55" t="s">
        <v>108</v>
      </c>
      <c r="H6681" s="55" t="s">
        <v>1289</v>
      </c>
      <c r="I6681" s="55" t="s">
        <v>42</v>
      </c>
      <c r="J6681" s="60">
        <v>500</v>
      </c>
      <c r="K6681" s="60">
        <f t="shared" si="191"/>
        <v>500</v>
      </c>
      <c r="L6681" s="60">
        <v>0</v>
      </c>
      <c r="M6681" s="55"/>
      <c r="N6681" s="60">
        <f t="shared" si="196"/>
        <v>500</v>
      </c>
      <c r="O6681" s="54">
        <v>46190</v>
      </c>
      <c r="P6681" s="62">
        <v>0</v>
      </c>
      <c r="Q6681" s="75"/>
      <c r="R6681" t="str">
        <f t="shared" si="197"/>
        <v>Jun/26</v>
      </c>
      <c r="S6681" s="75"/>
      <c r="T6681" s="75"/>
      <c r="U6681" s="75"/>
      <c r="V6681" s="75"/>
      <c r="W6681" s="75"/>
      <c r="X6681" s="75"/>
      <c r="Y6681" s="75"/>
      <c r="Z6681" s="75"/>
      <c r="AA6681" s="75"/>
      <c r="AB6681" s="75"/>
      <c r="AC6681" s="75"/>
      <c r="AD6681" s="75"/>
      <c r="AE6681" s="75"/>
      <c r="AF6681" s="75"/>
      <c r="AG6681" s="75"/>
    </row>
    <row r="6682" spans="1:33" ht="15.75" customHeight="1">
      <c r="A6682" s="75"/>
      <c r="B6682" s="54">
        <v>46186</v>
      </c>
      <c r="C6682" s="55" t="str">
        <f t="shared" si="189"/>
        <v>Junho</v>
      </c>
      <c r="D6682" s="55">
        <f t="shared" si="194"/>
        <v>2026</v>
      </c>
      <c r="E6682" s="55">
        <v>1</v>
      </c>
      <c r="F6682" s="55" t="s">
        <v>1340</v>
      </c>
      <c r="G6682" s="55" t="s">
        <v>40</v>
      </c>
      <c r="H6682" s="55" t="s">
        <v>1337</v>
      </c>
      <c r="I6682" s="55" t="s">
        <v>42</v>
      </c>
      <c r="J6682" s="60">
        <v>95</v>
      </c>
      <c r="K6682" s="60">
        <f t="shared" si="191"/>
        <v>95</v>
      </c>
      <c r="L6682" s="60">
        <v>0</v>
      </c>
      <c r="M6682" s="55"/>
      <c r="N6682" s="60">
        <f t="shared" si="196"/>
        <v>95</v>
      </c>
      <c r="O6682" s="54">
        <v>46188</v>
      </c>
      <c r="P6682" s="62">
        <v>0</v>
      </c>
      <c r="Q6682" s="75"/>
      <c r="R6682" t="str">
        <f t="shared" si="197"/>
        <v>Jun/26</v>
      </c>
      <c r="S6682" s="75"/>
      <c r="T6682" s="75"/>
      <c r="U6682" s="75"/>
      <c r="V6682" s="75"/>
      <c r="W6682" s="75"/>
      <c r="X6682" s="75"/>
      <c r="Y6682" s="75"/>
      <c r="Z6682" s="75"/>
      <c r="AA6682" s="75"/>
      <c r="AB6682" s="75"/>
      <c r="AC6682" s="75"/>
      <c r="AD6682" s="75"/>
      <c r="AE6682" s="75"/>
      <c r="AF6682" s="75"/>
      <c r="AG6682" s="75"/>
    </row>
    <row r="6683" spans="1:33" ht="15.75" customHeight="1">
      <c r="A6683" s="75"/>
      <c r="B6683" s="54">
        <v>46186</v>
      </c>
      <c r="C6683" s="55" t="str">
        <f t="shared" si="189"/>
        <v>Junho</v>
      </c>
      <c r="D6683" s="55">
        <f t="shared" si="194"/>
        <v>2026</v>
      </c>
      <c r="E6683" s="55">
        <v>8</v>
      </c>
      <c r="F6683" s="55" t="s">
        <v>81</v>
      </c>
      <c r="G6683" s="55" t="s">
        <v>77</v>
      </c>
      <c r="H6683" s="55" t="s">
        <v>78</v>
      </c>
      <c r="I6683" s="55" t="s">
        <v>42</v>
      </c>
      <c r="J6683" s="60">
        <v>525</v>
      </c>
      <c r="K6683" s="60">
        <f t="shared" si="191"/>
        <v>4200</v>
      </c>
      <c r="L6683" s="60">
        <v>0</v>
      </c>
      <c r="M6683" s="55"/>
      <c r="N6683" s="60">
        <f t="shared" si="196"/>
        <v>4200</v>
      </c>
      <c r="O6683" s="54">
        <v>46189</v>
      </c>
      <c r="P6683" s="62">
        <v>0</v>
      </c>
      <c r="Q6683" s="75"/>
      <c r="R6683" t="str">
        <f t="shared" si="197"/>
        <v>Jun/26</v>
      </c>
      <c r="S6683" s="75"/>
      <c r="T6683" s="75"/>
      <c r="U6683" s="75"/>
      <c r="V6683" s="75"/>
      <c r="W6683" s="75"/>
      <c r="X6683" s="75"/>
      <c r="Y6683" s="75"/>
      <c r="Z6683" s="75"/>
      <c r="AA6683" s="75"/>
      <c r="AB6683" s="75"/>
      <c r="AC6683" s="75"/>
      <c r="AD6683" s="75"/>
      <c r="AE6683" s="75"/>
      <c r="AF6683" s="75"/>
      <c r="AG6683" s="75"/>
    </row>
    <row r="6684" spans="1:33" ht="15.75" customHeight="1">
      <c r="A6684" s="75"/>
      <c r="B6684" s="54">
        <v>46186</v>
      </c>
      <c r="C6684" s="55" t="str">
        <f t="shared" si="189"/>
        <v>Junho</v>
      </c>
      <c r="D6684" s="55">
        <f t="shared" si="194"/>
        <v>2026</v>
      </c>
      <c r="E6684" s="55">
        <v>27</v>
      </c>
      <c r="F6684" s="55" t="s">
        <v>64</v>
      </c>
      <c r="G6684" s="55" t="s">
        <v>46</v>
      </c>
      <c r="H6684" s="55" t="s">
        <v>65</v>
      </c>
      <c r="I6684" s="55" t="s">
        <v>42</v>
      </c>
      <c r="J6684" s="60">
        <v>33</v>
      </c>
      <c r="K6684" s="60">
        <f t="shared" si="191"/>
        <v>891</v>
      </c>
      <c r="L6684" s="60">
        <v>0</v>
      </c>
      <c r="M6684" s="55"/>
      <c r="N6684" s="60">
        <f t="shared" si="196"/>
        <v>891</v>
      </c>
      <c r="O6684" s="54">
        <v>46189</v>
      </c>
      <c r="P6684" s="62">
        <v>33250</v>
      </c>
      <c r="Q6684" s="75"/>
      <c r="R6684" t="str">
        <f t="shared" si="197"/>
        <v>Jun/26</v>
      </c>
      <c r="S6684" s="75"/>
      <c r="T6684" s="75"/>
      <c r="U6684" s="75"/>
      <c r="V6684" s="75"/>
      <c r="W6684" s="75"/>
      <c r="X6684" s="75"/>
      <c r="Y6684" s="75"/>
      <c r="Z6684" s="75"/>
      <c r="AA6684" s="75"/>
      <c r="AB6684" s="75"/>
      <c r="AC6684" s="75"/>
      <c r="AD6684" s="75"/>
      <c r="AE6684" s="75"/>
      <c r="AF6684" s="75"/>
      <c r="AG6684" s="75"/>
    </row>
    <row r="6685" spans="1:33" ht="15.75" customHeight="1">
      <c r="A6685" s="75"/>
      <c r="B6685" s="54">
        <v>46186</v>
      </c>
      <c r="C6685" s="55" t="str">
        <f t="shared" si="189"/>
        <v>Junho</v>
      </c>
      <c r="D6685" s="55">
        <f t="shared" si="194"/>
        <v>2026</v>
      </c>
      <c r="E6685" s="55">
        <v>6</v>
      </c>
      <c r="F6685" s="55" t="s">
        <v>66</v>
      </c>
      <c r="G6685" s="55" t="s">
        <v>46</v>
      </c>
      <c r="H6685" s="55" t="s">
        <v>65</v>
      </c>
      <c r="I6685" s="55" t="s">
        <v>42</v>
      </c>
      <c r="J6685" s="60">
        <v>28</v>
      </c>
      <c r="K6685" s="60">
        <f t="shared" si="191"/>
        <v>168</v>
      </c>
      <c r="L6685" s="60">
        <v>0</v>
      </c>
      <c r="M6685" s="55"/>
      <c r="N6685" s="60">
        <f t="shared" si="196"/>
        <v>168</v>
      </c>
      <c r="O6685" s="54">
        <v>46189</v>
      </c>
      <c r="P6685" s="62">
        <v>33250</v>
      </c>
      <c r="Q6685" s="75"/>
      <c r="R6685" t="str">
        <f t="shared" si="197"/>
        <v>Jun/26</v>
      </c>
      <c r="S6685" s="75"/>
      <c r="T6685" s="75"/>
      <c r="U6685" s="75"/>
      <c r="V6685" s="75"/>
      <c r="W6685" s="75"/>
      <c r="X6685" s="75"/>
      <c r="Y6685" s="75"/>
      <c r="Z6685" s="75"/>
      <c r="AA6685" s="75"/>
      <c r="AB6685" s="75"/>
      <c r="AC6685" s="75"/>
      <c r="AD6685" s="75"/>
      <c r="AE6685" s="75"/>
      <c r="AF6685" s="75"/>
      <c r="AG6685" s="75"/>
    </row>
    <row r="6686" spans="1:33" ht="15.75" customHeight="1">
      <c r="A6686" s="75"/>
      <c r="B6686" s="54">
        <v>46186</v>
      </c>
      <c r="C6686" s="55" t="str">
        <f t="shared" si="189"/>
        <v>Junho</v>
      </c>
      <c r="D6686" s="55">
        <f t="shared" si="194"/>
        <v>2026</v>
      </c>
      <c r="E6686" s="55">
        <v>5</v>
      </c>
      <c r="F6686" s="55" t="s">
        <v>1036</v>
      </c>
      <c r="G6686" s="55" t="s">
        <v>46</v>
      </c>
      <c r="H6686" s="55" t="s">
        <v>65</v>
      </c>
      <c r="I6686" s="55" t="s">
        <v>42</v>
      </c>
      <c r="J6686" s="60">
        <v>36</v>
      </c>
      <c r="K6686" s="60">
        <f t="shared" si="191"/>
        <v>180</v>
      </c>
      <c r="L6686" s="60">
        <v>0</v>
      </c>
      <c r="M6686" s="55"/>
      <c r="N6686" s="60">
        <f t="shared" si="196"/>
        <v>180</v>
      </c>
      <c r="O6686" s="54">
        <v>46189</v>
      </c>
      <c r="P6686" s="62">
        <v>33250</v>
      </c>
      <c r="Q6686" s="75"/>
      <c r="R6686" t="str">
        <f t="shared" si="197"/>
        <v>Jun/26</v>
      </c>
      <c r="S6686" s="75"/>
      <c r="T6686" s="75"/>
      <c r="U6686" s="75"/>
      <c r="V6686" s="75"/>
      <c r="W6686" s="75"/>
      <c r="X6686" s="75"/>
      <c r="Y6686" s="75"/>
      <c r="Z6686" s="75"/>
      <c r="AA6686" s="75"/>
      <c r="AB6686" s="75"/>
      <c r="AC6686" s="75"/>
      <c r="AD6686" s="75"/>
      <c r="AE6686" s="75"/>
      <c r="AF6686" s="75"/>
      <c r="AG6686" s="75"/>
    </row>
    <row r="6687" spans="1:33" ht="15.75" customHeight="1">
      <c r="A6687" s="75"/>
      <c r="B6687" s="54">
        <v>46187</v>
      </c>
      <c r="C6687" s="55" t="str">
        <f t="shared" si="189"/>
        <v>Junho</v>
      </c>
      <c r="D6687" s="55">
        <f t="shared" si="194"/>
        <v>2026</v>
      </c>
      <c r="E6687" s="55">
        <v>1</v>
      </c>
      <c r="F6687" s="55" t="s">
        <v>811</v>
      </c>
      <c r="G6687" s="55" t="s">
        <v>108</v>
      </c>
      <c r="H6687" s="55" t="s">
        <v>812</v>
      </c>
      <c r="I6687" s="55" t="s">
        <v>42</v>
      </c>
      <c r="J6687" s="60">
        <v>400</v>
      </c>
      <c r="K6687" s="60">
        <f t="shared" si="191"/>
        <v>400</v>
      </c>
      <c r="L6687" s="60">
        <v>0</v>
      </c>
      <c r="M6687" s="55"/>
      <c r="N6687" s="60">
        <f t="shared" si="196"/>
        <v>400</v>
      </c>
      <c r="O6687" s="54">
        <v>46187</v>
      </c>
      <c r="P6687" s="62">
        <v>0</v>
      </c>
      <c r="Q6687" s="75"/>
      <c r="R6687" t="str">
        <f t="shared" si="197"/>
        <v>Jun/26</v>
      </c>
      <c r="S6687" s="75"/>
      <c r="T6687" s="75"/>
      <c r="U6687" s="75"/>
      <c r="V6687" s="75"/>
      <c r="W6687" s="75"/>
      <c r="X6687" s="75"/>
      <c r="Y6687" s="75"/>
      <c r="Z6687" s="75"/>
      <c r="AA6687" s="75"/>
      <c r="AB6687" s="75"/>
      <c r="AC6687" s="75"/>
      <c r="AD6687" s="75"/>
      <c r="AE6687" s="75"/>
      <c r="AF6687" s="75"/>
      <c r="AG6687" s="75"/>
    </row>
    <row r="6688" spans="1:33" ht="15.75" customHeight="1">
      <c r="A6688" s="75"/>
      <c r="B6688" s="54">
        <v>46187</v>
      </c>
      <c r="C6688" s="55" t="str">
        <f t="shared" si="189"/>
        <v>Junho</v>
      </c>
      <c r="D6688" s="55">
        <f t="shared" si="194"/>
        <v>2026</v>
      </c>
      <c r="E6688" s="55">
        <v>1</v>
      </c>
      <c r="F6688" s="55" t="s">
        <v>1571</v>
      </c>
      <c r="G6688" s="55" t="s">
        <v>104</v>
      </c>
      <c r="H6688" s="55" t="s">
        <v>1572</v>
      </c>
      <c r="I6688" s="55" t="s">
        <v>42</v>
      </c>
      <c r="J6688" s="60">
        <v>150</v>
      </c>
      <c r="K6688" s="60">
        <f t="shared" si="191"/>
        <v>150</v>
      </c>
      <c r="L6688" s="60">
        <v>0</v>
      </c>
      <c r="M6688" s="55"/>
      <c r="N6688" s="60">
        <f t="shared" si="196"/>
        <v>150</v>
      </c>
      <c r="O6688" s="54">
        <v>46187</v>
      </c>
      <c r="P6688" s="62">
        <v>0</v>
      </c>
      <c r="Q6688" s="75"/>
      <c r="R6688" t="str">
        <f t="shared" si="197"/>
        <v>Jun/26</v>
      </c>
      <c r="S6688" s="75"/>
      <c r="T6688" s="75"/>
      <c r="U6688" s="75"/>
      <c r="V6688" s="75"/>
      <c r="W6688" s="75"/>
      <c r="X6688" s="75"/>
      <c r="Y6688" s="75"/>
      <c r="Z6688" s="75"/>
      <c r="AA6688" s="75"/>
      <c r="AB6688" s="75"/>
      <c r="AC6688" s="75"/>
      <c r="AD6688" s="75"/>
      <c r="AE6688" s="75"/>
      <c r="AF6688" s="75"/>
      <c r="AG6688" s="75"/>
    </row>
    <row r="6689" spans="1:33" ht="15.75" customHeight="1">
      <c r="A6689" s="75"/>
      <c r="B6689" s="54">
        <v>46187</v>
      </c>
      <c r="C6689" s="55" t="str">
        <f t="shared" si="189"/>
        <v>Junho</v>
      </c>
      <c r="D6689" s="55">
        <f t="shared" si="194"/>
        <v>2026</v>
      </c>
      <c r="E6689" s="55">
        <v>1</v>
      </c>
      <c r="F6689" s="55" t="s">
        <v>1573</v>
      </c>
      <c r="G6689" s="55" t="s">
        <v>61</v>
      </c>
      <c r="H6689" s="55" t="s">
        <v>157</v>
      </c>
      <c r="I6689" s="55" t="s">
        <v>42</v>
      </c>
      <c r="J6689" s="60">
        <v>2000</v>
      </c>
      <c r="K6689" s="60">
        <f t="shared" si="191"/>
        <v>2000</v>
      </c>
      <c r="L6689" s="60">
        <v>0</v>
      </c>
      <c r="M6689" s="55"/>
      <c r="N6689" s="60">
        <f t="shared" si="196"/>
        <v>2000</v>
      </c>
      <c r="O6689" s="54">
        <v>46187</v>
      </c>
      <c r="P6689" s="62">
        <v>0</v>
      </c>
      <c r="Q6689" s="75"/>
      <c r="R6689" t="str">
        <f t="shared" si="197"/>
        <v>Jun/26</v>
      </c>
      <c r="S6689" s="75"/>
      <c r="T6689" s="75"/>
      <c r="U6689" s="75"/>
      <c r="V6689" s="75"/>
      <c r="W6689" s="75"/>
      <c r="X6689" s="75"/>
      <c r="Y6689" s="75"/>
      <c r="Z6689" s="75"/>
      <c r="AA6689" s="75"/>
      <c r="AB6689" s="75"/>
      <c r="AC6689" s="75"/>
      <c r="AD6689" s="75"/>
      <c r="AE6689" s="75"/>
      <c r="AF6689" s="75"/>
      <c r="AG6689" s="75"/>
    </row>
    <row r="6690" spans="1:33" ht="15.75" customHeight="1">
      <c r="A6690" s="75"/>
      <c r="B6690" s="54">
        <v>46187</v>
      </c>
      <c r="C6690" s="55" t="str">
        <f t="shared" ref="C6690:C6746" si="198">IF(B6690="","",PROPER(TEXT(B6690,"mmmm")))</f>
        <v>Junho</v>
      </c>
      <c r="D6690" s="55">
        <f t="shared" si="194"/>
        <v>2026</v>
      </c>
      <c r="E6690" s="55">
        <v>1</v>
      </c>
      <c r="F6690" s="55" t="s">
        <v>1556</v>
      </c>
      <c r="G6690" s="55" t="s">
        <v>108</v>
      </c>
      <c r="H6690" s="55" t="s">
        <v>1557</v>
      </c>
      <c r="I6690" s="55" t="s">
        <v>42</v>
      </c>
      <c r="J6690" s="60">
        <v>2100</v>
      </c>
      <c r="K6690" s="60">
        <f t="shared" si="191"/>
        <v>2100</v>
      </c>
      <c r="L6690" s="60">
        <v>0</v>
      </c>
      <c r="M6690" s="55"/>
      <c r="N6690" s="60">
        <f t="shared" si="196"/>
        <v>2100</v>
      </c>
      <c r="O6690" s="54">
        <v>46187</v>
      </c>
      <c r="P6690" s="62">
        <v>0</v>
      </c>
      <c r="Q6690" s="75"/>
      <c r="R6690" t="str">
        <f t="shared" si="197"/>
        <v>Jun/26</v>
      </c>
      <c r="S6690" s="75"/>
      <c r="T6690" s="75"/>
      <c r="U6690" s="75"/>
      <c r="V6690" s="75"/>
      <c r="W6690" s="75"/>
      <c r="X6690" s="75"/>
      <c r="Y6690" s="75"/>
      <c r="Z6690" s="75"/>
      <c r="AA6690" s="75"/>
      <c r="AB6690" s="75"/>
      <c r="AC6690" s="75"/>
      <c r="AD6690" s="75"/>
      <c r="AE6690" s="75"/>
      <c r="AF6690" s="75"/>
      <c r="AG6690" s="75"/>
    </row>
    <row r="6691" spans="1:33" ht="15.75" customHeight="1">
      <c r="A6691" s="75"/>
      <c r="B6691" s="54">
        <v>46188</v>
      </c>
      <c r="C6691" s="55" t="str">
        <f t="shared" si="198"/>
        <v>Junho</v>
      </c>
      <c r="D6691" s="55">
        <f t="shared" si="194"/>
        <v>2026</v>
      </c>
      <c r="E6691" s="55">
        <v>8</v>
      </c>
      <c r="F6691" s="55" t="s">
        <v>201</v>
      </c>
      <c r="G6691" s="55" t="s">
        <v>96</v>
      </c>
      <c r="H6691" s="55" t="s">
        <v>570</v>
      </c>
      <c r="I6691" s="55" t="s">
        <v>42</v>
      </c>
      <c r="J6691" s="60">
        <v>18.059999999999999</v>
      </c>
      <c r="K6691" s="60">
        <f t="shared" si="191"/>
        <v>144.47999999999999</v>
      </c>
      <c r="L6691" s="60">
        <v>0</v>
      </c>
      <c r="M6691" s="55"/>
      <c r="N6691" s="60">
        <f t="shared" si="196"/>
        <v>144.47999999999999</v>
      </c>
      <c r="O6691" s="54">
        <v>46194</v>
      </c>
      <c r="P6691" s="62">
        <v>770223</v>
      </c>
      <c r="Q6691" s="75"/>
      <c r="R6691" t="str">
        <f t="shared" si="197"/>
        <v>Jun/26</v>
      </c>
      <c r="S6691" s="75"/>
      <c r="T6691" s="75"/>
      <c r="U6691" s="75"/>
      <c r="V6691" s="75"/>
      <c r="W6691" s="75"/>
      <c r="X6691" s="75"/>
      <c r="Y6691" s="75"/>
      <c r="Z6691" s="75"/>
      <c r="AA6691" s="75"/>
      <c r="AB6691" s="75"/>
      <c r="AC6691" s="75"/>
      <c r="AD6691" s="75"/>
      <c r="AE6691" s="75"/>
      <c r="AF6691" s="75"/>
      <c r="AG6691" s="75"/>
    </row>
    <row r="6692" spans="1:33" ht="15.75" customHeight="1">
      <c r="A6692" s="75"/>
      <c r="B6692" s="54">
        <v>46188</v>
      </c>
      <c r="C6692" s="55" t="str">
        <f t="shared" si="198"/>
        <v>Junho</v>
      </c>
      <c r="D6692" s="55">
        <f t="shared" si="194"/>
        <v>2026</v>
      </c>
      <c r="E6692" s="55">
        <v>26</v>
      </c>
      <c r="F6692" s="55" t="s">
        <v>615</v>
      </c>
      <c r="G6692" s="55" t="s">
        <v>96</v>
      </c>
      <c r="H6692" s="55" t="s">
        <v>570</v>
      </c>
      <c r="I6692" s="55" t="s">
        <v>42</v>
      </c>
      <c r="J6692" s="60">
        <v>20.46</v>
      </c>
      <c r="K6692" s="60">
        <f t="shared" si="191"/>
        <v>531.96</v>
      </c>
      <c r="L6692" s="60">
        <v>0</v>
      </c>
      <c r="M6692" s="55"/>
      <c r="N6692" s="60">
        <f t="shared" si="196"/>
        <v>531.96</v>
      </c>
      <c r="O6692" s="54">
        <v>46194</v>
      </c>
      <c r="P6692" s="62">
        <v>770223</v>
      </c>
      <c r="Q6692" s="75"/>
      <c r="R6692" t="str">
        <f t="shared" si="197"/>
        <v>Jun/26</v>
      </c>
      <c r="S6692" s="75"/>
      <c r="T6692" s="75"/>
      <c r="U6692" s="75"/>
      <c r="V6692" s="75"/>
      <c r="W6692" s="75"/>
      <c r="X6692" s="75"/>
      <c r="Y6692" s="75"/>
      <c r="Z6692" s="75"/>
      <c r="AA6692" s="75"/>
      <c r="AB6692" s="75"/>
      <c r="AC6692" s="75"/>
      <c r="AD6692" s="75"/>
      <c r="AE6692" s="75"/>
      <c r="AF6692" s="75"/>
      <c r="AG6692" s="75"/>
    </row>
    <row r="6693" spans="1:33" ht="15.75" customHeight="1">
      <c r="A6693" s="75"/>
      <c r="B6693" s="54">
        <v>46188</v>
      </c>
      <c r="C6693" s="55" t="str">
        <f t="shared" si="198"/>
        <v>Junho</v>
      </c>
      <c r="D6693" s="55">
        <f t="shared" si="194"/>
        <v>2026</v>
      </c>
      <c r="E6693" s="55">
        <v>18</v>
      </c>
      <c r="F6693" s="55" t="s">
        <v>904</v>
      </c>
      <c r="G6693" s="55" t="s">
        <v>96</v>
      </c>
      <c r="H6693" s="55" t="s">
        <v>570</v>
      </c>
      <c r="I6693" s="55" t="s">
        <v>42</v>
      </c>
      <c r="J6693" s="60">
        <v>38.28</v>
      </c>
      <c r="K6693" s="60">
        <f t="shared" si="191"/>
        <v>689.04</v>
      </c>
      <c r="L6693" s="60">
        <v>0</v>
      </c>
      <c r="M6693" s="55"/>
      <c r="N6693" s="60">
        <f t="shared" si="196"/>
        <v>689.04</v>
      </c>
      <c r="O6693" s="54">
        <v>46194</v>
      </c>
      <c r="P6693" s="62">
        <v>770223</v>
      </c>
      <c r="Q6693" s="75"/>
      <c r="R6693" t="str">
        <f t="shared" si="197"/>
        <v>Jun/26</v>
      </c>
      <c r="S6693" s="75"/>
      <c r="T6693" s="75"/>
      <c r="U6693" s="75"/>
      <c r="V6693" s="75"/>
      <c r="W6693" s="75"/>
      <c r="X6693" s="75"/>
      <c r="Y6693" s="75"/>
      <c r="Z6693" s="75"/>
      <c r="AA6693" s="75"/>
      <c r="AB6693" s="75"/>
      <c r="AC6693" s="75"/>
      <c r="AD6693" s="75"/>
      <c r="AE6693" s="75"/>
      <c r="AF6693" s="75"/>
      <c r="AG6693" s="75"/>
    </row>
    <row r="6694" spans="1:33" ht="15.75" customHeight="1">
      <c r="A6694" s="75"/>
      <c r="B6694" s="54">
        <v>46188</v>
      </c>
      <c r="C6694" s="55" t="str">
        <f t="shared" si="198"/>
        <v>Junho</v>
      </c>
      <c r="D6694" s="55">
        <f t="shared" si="194"/>
        <v>2026</v>
      </c>
      <c r="E6694" s="55">
        <v>1</v>
      </c>
      <c r="F6694" s="55" t="s">
        <v>200</v>
      </c>
      <c r="G6694" s="55" t="s">
        <v>96</v>
      </c>
      <c r="H6694" s="55" t="s">
        <v>570</v>
      </c>
      <c r="I6694" s="55" t="s">
        <v>42</v>
      </c>
      <c r="J6694" s="60">
        <v>18.54</v>
      </c>
      <c r="K6694" s="60">
        <f t="shared" si="191"/>
        <v>18.54</v>
      </c>
      <c r="L6694" s="60">
        <v>0</v>
      </c>
      <c r="M6694" s="55"/>
      <c r="N6694" s="60">
        <f t="shared" si="196"/>
        <v>18.54</v>
      </c>
      <c r="O6694" s="54">
        <v>46194</v>
      </c>
      <c r="P6694" s="62">
        <v>770223</v>
      </c>
      <c r="Q6694" s="75"/>
      <c r="R6694" t="str">
        <f t="shared" si="197"/>
        <v>Jun/26</v>
      </c>
      <c r="S6694" s="75"/>
      <c r="T6694" s="75"/>
      <c r="U6694" s="75"/>
      <c r="V6694" s="75"/>
      <c r="W6694" s="75"/>
      <c r="X6694" s="75"/>
      <c r="Y6694" s="75"/>
      <c r="Z6694" s="75"/>
      <c r="AA6694" s="75"/>
      <c r="AB6694" s="75"/>
      <c r="AC6694" s="75"/>
      <c r="AD6694" s="75"/>
      <c r="AE6694" s="75"/>
      <c r="AF6694" s="75"/>
      <c r="AG6694" s="75"/>
    </row>
    <row r="6695" spans="1:33" ht="15.75" customHeight="1">
      <c r="A6695" s="75"/>
      <c r="B6695" s="54">
        <v>46188</v>
      </c>
      <c r="C6695" s="55" t="str">
        <f t="shared" si="198"/>
        <v>Junho</v>
      </c>
      <c r="D6695" s="55">
        <f t="shared" si="194"/>
        <v>2026</v>
      </c>
      <c r="E6695" s="55">
        <v>3</v>
      </c>
      <c r="F6695" s="55" t="s">
        <v>358</v>
      </c>
      <c r="G6695" s="55" t="s">
        <v>96</v>
      </c>
      <c r="H6695" s="55" t="s">
        <v>570</v>
      </c>
      <c r="I6695" s="55" t="s">
        <v>42</v>
      </c>
      <c r="J6695" s="60">
        <v>18.54</v>
      </c>
      <c r="K6695" s="60">
        <f t="shared" si="191"/>
        <v>55.62</v>
      </c>
      <c r="L6695" s="60">
        <v>0</v>
      </c>
      <c r="M6695" s="55"/>
      <c r="N6695" s="60">
        <f t="shared" si="196"/>
        <v>55.62</v>
      </c>
      <c r="O6695" s="54">
        <v>46194</v>
      </c>
      <c r="P6695" s="62">
        <v>770223</v>
      </c>
      <c r="Q6695" s="75"/>
      <c r="R6695" t="str">
        <f t="shared" si="197"/>
        <v>Jun/26</v>
      </c>
      <c r="S6695" s="75"/>
      <c r="T6695" s="75"/>
      <c r="U6695" s="75"/>
      <c r="V6695" s="75"/>
      <c r="W6695" s="75"/>
      <c r="X6695" s="75"/>
      <c r="Y6695" s="75"/>
      <c r="Z6695" s="75"/>
      <c r="AA6695" s="75"/>
      <c r="AB6695" s="75"/>
      <c r="AC6695" s="75"/>
      <c r="AD6695" s="75"/>
      <c r="AE6695" s="75"/>
      <c r="AF6695" s="75"/>
      <c r="AG6695" s="75"/>
    </row>
    <row r="6696" spans="1:33" ht="15.75" customHeight="1">
      <c r="A6696" s="75"/>
      <c r="B6696" s="54">
        <v>46188</v>
      </c>
      <c r="C6696" s="55" t="str">
        <f t="shared" si="198"/>
        <v>Junho</v>
      </c>
      <c r="D6696" s="55">
        <f t="shared" si="194"/>
        <v>2026</v>
      </c>
      <c r="E6696" s="55">
        <v>6</v>
      </c>
      <c r="F6696" s="55" t="s">
        <v>357</v>
      </c>
      <c r="G6696" s="55" t="s">
        <v>96</v>
      </c>
      <c r="H6696" s="55" t="s">
        <v>570</v>
      </c>
      <c r="I6696" s="55" t="s">
        <v>42</v>
      </c>
      <c r="J6696" s="60">
        <v>20.58</v>
      </c>
      <c r="K6696" s="60">
        <f t="shared" si="191"/>
        <v>123.47999999999999</v>
      </c>
      <c r="L6696" s="60">
        <v>0</v>
      </c>
      <c r="M6696" s="55"/>
      <c r="N6696" s="60">
        <f t="shared" si="196"/>
        <v>123.47999999999999</v>
      </c>
      <c r="O6696" s="54">
        <v>46194</v>
      </c>
      <c r="P6696" s="62">
        <v>770223</v>
      </c>
      <c r="Q6696" s="75"/>
      <c r="R6696" t="str">
        <f t="shared" si="197"/>
        <v>Jun/26</v>
      </c>
      <c r="S6696" s="75"/>
      <c r="T6696" s="75"/>
      <c r="U6696" s="75"/>
      <c r="V6696" s="75"/>
      <c r="W6696" s="75"/>
      <c r="X6696" s="75"/>
      <c r="Y6696" s="75"/>
      <c r="Z6696" s="75"/>
      <c r="AA6696" s="75"/>
      <c r="AB6696" s="75"/>
      <c r="AC6696" s="75"/>
      <c r="AD6696" s="75"/>
      <c r="AE6696" s="75"/>
      <c r="AF6696" s="75"/>
      <c r="AG6696" s="75"/>
    </row>
    <row r="6697" spans="1:33" ht="15.75" customHeight="1">
      <c r="A6697" s="75"/>
      <c r="B6697" s="54">
        <v>46188</v>
      </c>
      <c r="C6697" s="55" t="str">
        <f t="shared" si="198"/>
        <v>Junho</v>
      </c>
      <c r="D6697" s="55">
        <f t="shared" si="194"/>
        <v>2026</v>
      </c>
      <c r="E6697" s="55">
        <v>8</v>
      </c>
      <c r="F6697" s="55" t="s">
        <v>650</v>
      </c>
      <c r="G6697" s="55" t="s">
        <v>96</v>
      </c>
      <c r="H6697" s="55" t="s">
        <v>570</v>
      </c>
      <c r="I6697" s="55" t="s">
        <v>42</v>
      </c>
      <c r="J6697" s="60">
        <v>19.98</v>
      </c>
      <c r="K6697" s="60">
        <f t="shared" si="191"/>
        <v>159.84</v>
      </c>
      <c r="L6697" s="60">
        <v>0</v>
      </c>
      <c r="M6697" s="55"/>
      <c r="N6697" s="60">
        <f t="shared" si="196"/>
        <v>159.84</v>
      </c>
      <c r="O6697" s="54">
        <v>46194</v>
      </c>
      <c r="P6697" s="62">
        <v>770223</v>
      </c>
      <c r="Q6697" s="75"/>
      <c r="R6697" t="str">
        <f t="shared" si="197"/>
        <v>Jun/26</v>
      </c>
      <c r="S6697" s="75"/>
      <c r="T6697" s="75"/>
      <c r="U6697" s="75"/>
      <c r="V6697" s="75"/>
      <c r="W6697" s="75"/>
      <c r="X6697" s="75"/>
      <c r="Y6697" s="75"/>
      <c r="Z6697" s="75"/>
      <c r="AA6697" s="75"/>
      <c r="AB6697" s="75"/>
      <c r="AC6697" s="75"/>
      <c r="AD6697" s="75"/>
      <c r="AE6697" s="75"/>
      <c r="AF6697" s="75"/>
      <c r="AG6697" s="75"/>
    </row>
    <row r="6698" spans="1:33" ht="15.75" customHeight="1">
      <c r="A6698" s="75"/>
      <c r="B6698" s="54">
        <v>46188</v>
      </c>
      <c r="C6698" s="55" t="str">
        <f t="shared" si="198"/>
        <v>Junho</v>
      </c>
      <c r="D6698" s="55">
        <f t="shared" si="194"/>
        <v>2026</v>
      </c>
      <c r="E6698" s="55">
        <v>8</v>
      </c>
      <c r="F6698" s="55" t="s">
        <v>651</v>
      </c>
      <c r="G6698" s="55" t="s">
        <v>96</v>
      </c>
      <c r="H6698" s="55" t="s">
        <v>570</v>
      </c>
      <c r="I6698" s="55" t="s">
        <v>42</v>
      </c>
      <c r="J6698" s="60">
        <v>21</v>
      </c>
      <c r="K6698" s="60">
        <f t="shared" si="191"/>
        <v>168</v>
      </c>
      <c r="L6698" s="60">
        <v>0</v>
      </c>
      <c r="M6698" s="55"/>
      <c r="N6698" s="60">
        <f t="shared" si="196"/>
        <v>168</v>
      </c>
      <c r="O6698" s="54">
        <v>46194</v>
      </c>
      <c r="P6698" s="62">
        <v>770223</v>
      </c>
      <c r="Q6698" s="75"/>
      <c r="R6698" t="str">
        <f t="shared" si="197"/>
        <v>Jun/26</v>
      </c>
      <c r="S6698" s="75"/>
      <c r="T6698" s="75"/>
      <c r="U6698" s="75"/>
      <c r="V6698" s="75"/>
      <c r="W6698" s="75"/>
      <c r="X6698" s="75"/>
      <c r="Y6698" s="75"/>
      <c r="Z6698" s="75"/>
      <c r="AA6698" s="75"/>
      <c r="AB6698" s="75"/>
      <c r="AC6698" s="75"/>
      <c r="AD6698" s="75"/>
      <c r="AE6698" s="75"/>
      <c r="AF6698" s="75"/>
      <c r="AG6698" s="75"/>
    </row>
    <row r="6699" spans="1:33" ht="15.75" customHeight="1">
      <c r="A6699" s="75"/>
      <c r="B6699" s="54">
        <v>46188</v>
      </c>
      <c r="C6699" s="55" t="str">
        <f t="shared" si="198"/>
        <v>Junho</v>
      </c>
      <c r="D6699" s="55">
        <f t="shared" si="194"/>
        <v>2026</v>
      </c>
      <c r="E6699" s="55">
        <v>1</v>
      </c>
      <c r="F6699" s="55" t="s">
        <v>916</v>
      </c>
      <c r="G6699" s="55" t="s">
        <v>40</v>
      </c>
      <c r="H6699" s="55" t="s">
        <v>667</v>
      </c>
      <c r="I6699" s="55" t="s">
        <v>42</v>
      </c>
      <c r="J6699" s="60">
        <v>48</v>
      </c>
      <c r="K6699" s="60">
        <f t="shared" si="191"/>
        <v>48</v>
      </c>
      <c r="L6699" s="60">
        <v>0</v>
      </c>
      <c r="M6699" s="55"/>
      <c r="N6699" s="60">
        <f t="shared" si="196"/>
        <v>48</v>
      </c>
      <c r="O6699" s="54">
        <v>46209</v>
      </c>
      <c r="P6699" s="62">
        <v>638531</v>
      </c>
      <c r="Q6699" s="75"/>
      <c r="R6699" t="str">
        <f t="shared" si="197"/>
        <v>Jun/26</v>
      </c>
      <c r="S6699" s="75"/>
      <c r="T6699" s="75"/>
      <c r="U6699" s="75"/>
      <c r="V6699" s="75"/>
      <c r="W6699" s="75"/>
      <c r="X6699" s="75"/>
      <c r="Y6699" s="75"/>
      <c r="Z6699" s="75"/>
      <c r="AA6699" s="75"/>
      <c r="AB6699" s="75"/>
      <c r="AC6699" s="75"/>
      <c r="AD6699" s="75"/>
      <c r="AE6699" s="75"/>
      <c r="AF6699" s="75"/>
      <c r="AG6699" s="75"/>
    </row>
    <row r="6700" spans="1:33" ht="15.75" customHeight="1">
      <c r="A6700" s="75"/>
      <c r="B6700" s="54">
        <v>46188</v>
      </c>
      <c r="C6700" s="55" t="str">
        <f t="shared" si="198"/>
        <v>Junho</v>
      </c>
      <c r="D6700" s="55">
        <f t="shared" si="194"/>
        <v>2026</v>
      </c>
      <c r="E6700" s="55">
        <v>1</v>
      </c>
      <c r="F6700" s="55" t="s">
        <v>86</v>
      </c>
      <c r="G6700" s="55" t="s">
        <v>40</v>
      </c>
      <c r="H6700" s="55" t="s">
        <v>667</v>
      </c>
      <c r="I6700" s="55" t="s">
        <v>42</v>
      </c>
      <c r="J6700" s="60">
        <v>48</v>
      </c>
      <c r="K6700" s="60">
        <f t="shared" si="191"/>
        <v>48</v>
      </c>
      <c r="L6700" s="60">
        <v>0</v>
      </c>
      <c r="M6700" s="55"/>
      <c r="N6700" s="60">
        <f t="shared" si="196"/>
        <v>48</v>
      </c>
      <c r="O6700" s="54">
        <v>46209</v>
      </c>
      <c r="P6700" s="62">
        <v>638531</v>
      </c>
      <c r="Q6700" s="75"/>
      <c r="R6700" t="str">
        <f t="shared" si="197"/>
        <v>Jun/26</v>
      </c>
      <c r="S6700" s="75"/>
      <c r="T6700" s="75"/>
      <c r="U6700" s="75"/>
      <c r="V6700" s="75"/>
      <c r="W6700" s="75"/>
      <c r="X6700" s="75"/>
      <c r="Y6700" s="75"/>
      <c r="Z6700" s="75"/>
      <c r="AA6700" s="75"/>
      <c r="AB6700" s="75"/>
      <c r="AC6700" s="75"/>
      <c r="AD6700" s="75"/>
      <c r="AE6700" s="75"/>
      <c r="AF6700" s="75"/>
      <c r="AG6700" s="75"/>
    </row>
    <row r="6701" spans="1:33" ht="15.75" customHeight="1">
      <c r="A6701" s="75"/>
      <c r="B6701" s="54">
        <v>46188</v>
      </c>
      <c r="C6701" s="55" t="str">
        <f t="shared" si="198"/>
        <v>Junho</v>
      </c>
      <c r="D6701" s="55">
        <f t="shared" si="194"/>
        <v>2026</v>
      </c>
      <c r="E6701" s="55">
        <v>1</v>
      </c>
      <c r="F6701" s="55" t="s">
        <v>89</v>
      </c>
      <c r="G6701" s="55" t="s">
        <v>40</v>
      </c>
      <c r="H6701" s="55" t="s">
        <v>667</v>
      </c>
      <c r="I6701" s="55" t="s">
        <v>42</v>
      </c>
      <c r="J6701" s="60">
        <v>48</v>
      </c>
      <c r="K6701" s="60">
        <f t="shared" si="191"/>
        <v>48</v>
      </c>
      <c r="L6701" s="60">
        <v>0</v>
      </c>
      <c r="M6701" s="55"/>
      <c r="N6701" s="60">
        <f t="shared" si="196"/>
        <v>48</v>
      </c>
      <c r="O6701" s="54">
        <v>46209</v>
      </c>
      <c r="P6701" s="62">
        <v>638531</v>
      </c>
      <c r="Q6701" s="75"/>
      <c r="R6701" t="str">
        <f t="shared" si="197"/>
        <v>Jun/26</v>
      </c>
      <c r="S6701" s="75"/>
      <c r="T6701" s="75"/>
      <c r="U6701" s="75"/>
      <c r="V6701" s="75"/>
      <c r="W6701" s="75"/>
      <c r="X6701" s="75"/>
      <c r="Y6701" s="75"/>
      <c r="Z6701" s="75"/>
      <c r="AA6701" s="75"/>
      <c r="AB6701" s="75"/>
      <c r="AC6701" s="75"/>
      <c r="AD6701" s="75"/>
      <c r="AE6701" s="75"/>
      <c r="AF6701" s="75"/>
      <c r="AG6701" s="75"/>
    </row>
    <row r="6702" spans="1:33" ht="15.75" customHeight="1">
      <c r="A6702" s="75"/>
      <c r="B6702" s="54">
        <v>46188</v>
      </c>
      <c r="C6702" s="55" t="str">
        <f t="shared" si="198"/>
        <v>Junho</v>
      </c>
      <c r="D6702" s="55">
        <f t="shared" si="194"/>
        <v>2026</v>
      </c>
      <c r="E6702" s="55">
        <v>6</v>
      </c>
      <c r="F6702" s="55" t="s">
        <v>87</v>
      </c>
      <c r="G6702" s="55" t="s">
        <v>40</v>
      </c>
      <c r="H6702" s="55" t="s">
        <v>667</v>
      </c>
      <c r="I6702" s="55" t="s">
        <v>42</v>
      </c>
      <c r="J6702" s="60">
        <v>48</v>
      </c>
      <c r="K6702" s="60">
        <f t="shared" si="191"/>
        <v>288</v>
      </c>
      <c r="L6702" s="60">
        <v>0</v>
      </c>
      <c r="M6702" s="55"/>
      <c r="N6702" s="60">
        <f t="shared" si="196"/>
        <v>288</v>
      </c>
      <c r="O6702" s="54">
        <v>46209</v>
      </c>
      <c r="P6702" s="62">
        <v>638531</v>
      </c>
      <c r="Q6702" s="75"/>
      <c r="R6702" t="str">
        <f t="shared" si="197"/>
        <v>Jun/26</v>
      </c>
      <c r="S6702" s="75"/>
      <c r="T6702" s="75"/>
      <c r="U6702" s="75"/>
      <c r="V6702" s="75"/>
      <c r="W6702" s="75"/>
      <c r="X6702" s="75"/>
      <c r="Y6702" s="75"/>
      <c r="Z6702" s="75"/>
      <c r="AA6702" s="75"/>
      <c r="AB6702" s="75"/>
      <c r="AC6702" s="75"/>
      <c r="AD6702" s="75"/>
      <c r="AE6702" s="75"/>
      <c r="AF6702" s="75"/>
      <c r="AG6702" s="75"/>
    </row>
    <row r="6703" spans="1:33" ht="15.75" customHeight="1">
      <c r="A6703" s="75"/>
      <c r="B6703" s="54">
        <v>46188</v>
      </c>
      <c r="C6703" s="55" t="str">
        <f t="shared" si="198"/>
        <v>Junho</v>
      </c>
      <c r="D6703" s="55">
        <f t="shared" si="194"/>
        <v>2026</v>
      </c>
      <c r="E6703" s="55">
        <v>1</v>
      </c>
      <c r="F6703" s="55" t="s">
        <v>88</v>
      </c>
      <c r="G6703" s="55" t="s">
        <v>40</v>
      </c>
      <c r="H6703" s="55" t="s">
        <v>667</v>
      </c>
      <c r="I6703" s="55" t="s">
        <v>42</v>
      </c>
      <c r="J6703" s="60">
        <v>48</v>
      </c>
      <c r="K6703" s="60">
        <f t="shared" si="191"/>
        <v>48</v>
      </c>
      <c r="L6703" s="60">
        <v>0</v>
      </c>
      <c r="M6703" s="55"/>
      <c r="N6703" s="60">
        <f t="shared" si="196"/>
        <v>48</v>
      </c>
      <c r="O6703" s="54">
        <v>46209</v>
      </c>
      <c r="P6703" s="62">
        <v>638531</v>
      </c>
      <c r="Q6703" s="75"/>
      <c r="R6703" t="str">
        <f t="shared" si="197"/>
        <v>Jun/26</v>
      </c>
      <c r="S6703" s="75"/>
      <c r="T6703" s="75"/>
      <c r="U6703" s="75"/>
      <c r="V6703" s="75"/>
      <c r="W6703" s="75"/>
      <c r="X6703" s="75"/>
      <c r="Y6703" s="75"/>
      <c r="Z6703" s="75"/>
      <c r="AA6703" s="75"/>
      <c r="AB6703" s="75"/>
      <c r="AC6703" s="75"/>
      <c r="AD6703" s="75"/>
      <c r="AE6703" s="75"/>
      <c r="AF6703" s="75"/>
      <c r="AG6703" s="75"/>
    </row>
    <row r="6704" spans="1:33" ht="15.75" customHeight="1">
      <c r="A6704" s="75"/>
      <c r="B6704" s="54">
        <v>46188</v>
      </c>
      <c r="C6704" s="55" t="str">
        <f t="shared" si="198"/>
        <v>Junho</v>
      </c>
      <c r="D6704" s="55">
        <f t="shared" si="194"/>
        <v>2026</v>
      </c>
      <c r="E6704" s="55">
        <v>11.2</v>
      </c>
      <c r="F6704" s="55" t="s">
        <v>488</v>
      </c>
      <c r="G6704" s="55" t="s">
        <v>46</v>
      </c>
      <c r="H6704" s="55" t="s">
        <v>823</v>
      </c>
      <c r="I6704" s="55" t="s">
        <v>42</v>
      </c>
      <c r="J6704" s="60">
        <v>35.909999999999997</v>
      </c>
      <c r="K6704" s="60">
        <f t="shared" si="191"/>
        <v>402.19199999999995</v>
      </c>
      <c r="L6704" s="60">
        <v>0</v>
      </c>
      <c r="M6704" s="55"/>
      <c r="N6704" s="60">
        <f t="shared" si="196"/>
        <v>402.19199999999995</v>
      </c>
      <c r="O6704" s="54">
        <v>46194</v>
      </c>
      <c r="P6704" s="62">
        <v>3000321</v>
      </c>
      <c r="Q6704" s="75"/>
      <c r="R6704" t="str">
        <f t="shared" si="197"/>
        <v>Jun/26</v>
      </c>
      <c r="S6704" s="75"/>
      <c r="T6704" s="75"/>
      <c r="U6704" s="75"/>
      <c r="V6704" s="75"/>
      <c r="W6704" s="75"/>
      <c r="X6704" s="75"/>
      <c r="Y6704" s="75"/>
      <c r="Z6704" s="75"/>
      <c r="AA6704" s="75"/>
      <c r="AB6704" s="75"/>
      <c r="AC6704" s="75"/>
      <c r="AD6704" s="75"/>
      <c r="AE6704" s="75"/>
      <c r="AF6704" s="75"/>
      <c r="AG6704" s="75"/>
    </row>
    <row r="6705" spans="1:33" ht="15.75" customHeight="1">
      <c r="A6705" s="75"/>
      <c r="B6705" s="54">
        <v>46188</v>
      </c>
      <c r="C6705" s="55" t="str">
        <f t="shared" si="198"/>
        <v>Junho</v>
      </c>
      <c r="D6705" s="55">
        <f t="shared" si="194"/>
        <v>2026</v>
      </c>
      <c r="E6705" s="55">
        <v>12</v>
      </c>
      <c r="F6705" s="55" t="s">
        <v>1513</v>
      </c>
      <c r="G6705" s="55" t="s">
        <v>46</v>
      </c>
      <c r="H6705" s="55" t="s">
        <v>790</v>
      </c>
      <c r="I6705" s="55" t="s">
        <v>42</v>
      </c>
      <c r="J6705" s="60">
        <v>10</v>
      </c>
      <c r="K6705" s="60">
        <f t="shared" si="191"/>
        <v>120</v>
      </c>
      <c r="L6705" s="60">
        <v>0</v>
      </c>
      <c r="M6705" s="55"/>
      <c r="N6705" s="60">
        <f t="shared" si="196"/>
        <v>120</v>
      </c>
      <c r="O6705" s="54">
        <v>46202</v>
      </c>
      <c r="P6705" s="62">
        <v>1675365</v>
      </c>
      <c r="Q6705" s="75"/>
      <c r="R6705" t="str">
        <f t="shared" si="197"/>
        <v>Jun/26</v>
      </c>
      <c r="S6705" s="75"/>
      <c r="T6705" s="75"/>
      <c r="U6705" s="75"/>
      <c r="V6705" s="75"/>
      <c r="W6705" s="75"/>
      <c r="X6705" s="75"/>
      <c r="Y6705" s="75"/>
      <c r="Z6705" s="75"/>
      <c r="AA6705" s="75"/>
      <c r="AB6705" s="75"/>
      <c r="AC6705" s="75"/>
      <c r="AD6705" s="75"/>
      <c r="AE6705" s="75"/>
      <c r="AF6705" s="75"/>
      <c r="AG6705" s="75"/>
    </row>
    <row r="6706" spans="1:33" ht="15.75" customHeight="1">
      <c r="A6706" s="75"/>
      <c r="B6706" s="54">
        <v>46188</v>
      </c>
      <c r="C6706" s="55" t="str">
        <f t="shared" si="198"/>
        <v>Junho</v>
      </c>
      <c r="D6706" s="55">
        <f t="shared" si="194"/>
        <v>2026</v>
      </c>
      <c r="E6706" s="55">
        <v>8</v>
      </c>
      <c r="F6706" s="55" t="s">
        <v>67</v>
      </c>
      <c r="G6706" s="55" t="s">
        <v>46</v>
      </c>
      <c r="H6706" s="55" t="s">
        <v>1311</v>
      </c>
      <c r="I6706" s="55" t="s">
        <v>42</v>
      </c>
      <c r="J6706" s="60">
        <v>24.9</v>
      </c>
      <c r="K6706" s="60">
        <f t="shared" si="191"/>
        <v>199.2</v>
      </c>
      <c r="L6706" s="60">
        <v>0</v>
      </c>
      <c r="M6706" s="55"/>
      <c r="N6706" s="60">
        <f t="shared" si="196"/>
        <v>199.2</v>
      </c>
      <c r="O6706" s="54">
        <v>46195</v>
      </c>
      <c r="P6706" s="62">
        <v>441529</v>
      </c>
      <c r="Q6706" s="75"/>
      <c r="R6706" t="str">
        <f t="shared" si="197"/>
        <v>Jun/26</v>
      </c>
      <c r="S6706" s="75"/>
      <c r="T6706" s="75"/>
      <c r="U6706" s="75"/>
      <c r="V6706" s="75"/>
      <c r="W6706" s="75"/>
      <c r="X6706" s="75"/>
      <c r="Y6706" s="75"/>
      <c r="Z6706" s="75"/>
      <c r="AA6706" s="75"/>
      <c r="AB6706" s="75"/>
      <c r="AC6706" s="75"/>
      <c r="AD6706" s="75"/>
      <c r="AE6706" s="75"/>
      <c r="AF6706" s="75"/>
      <c r="AG6706" s="75"/>
    </row>
    <row r="6707" spans="1:33" ht="15.75" customHeight="1">
      <c r="A6707" s="75"/>
      <c r="B6707" s="54">
        <v>46188</v>
      </c>
      <c r="C6707" s="55" t="str">
        <f t="shared" si="198"/>
        <v>Junho</v>
      </c>
      <c r="D6707" s="55">
        <f t="shared" si="194"/>
        <v>2026</v>
      </c>
      <c r="E6707" s="55">
        <v>2</v>
      </c>
      <c r="F6707" s="55" t="s">
        <v>782</v>
      </c>
      <c r="G6707" s="55" t="s">
        <v>46</v>
      </c>
      <c r="H6707" s="55" t="s">
        <v>70</v>
      </c>
      <c r="I6707" s="55" t="s">
        <v>42</v>
      </c>
      <c r="J6707" s="60">
        <v>224.75</v>
      </c>
      <c r="K6707" s="60">
        <f t="shared" si="191"/>
        <v>449.5</v>
      </c>
      <c r="L6707" s="60">
        <v>0</v>
      </c>
      <c r="M6707" s="55"/>
      <c r="N6707" s="60">
        <f t="shared" si="196"/>
        <v>449.5</v>
      </c>
      <c r="O6707" s="54">
        <v>46202</v>
      </c>
      <c r="P6707" s="62">
        <v>57176</v>
      </c>
      <c r="Q6707" s="75"/>
      <c r="R6707" t="str">
        <f t="shared" si="197"/>
        <v>Jun/26</v>
      </c>
      <c r="S6707" s="75"/>
      <c r="T6707" s="75"/>
      <c r="U6707" s="75"/>
      <c r="V6707" s="75"/>
      <c r="W6707" s="75"/>
      <c r="X6707" s="75"/>
      <c r="Y6707" s="75"/>
      <c r="Z6707" s="75"/>
      <c r="AA6707" s="75"/>
      <c r="AB6707" s="75"/>
      <c r="AC6707" s="75"/>
      <c r="AD6707" s="75"/>
      <c r="AE6707" s="75"/>
      <c r="AF6707" s="75"/>
      <c r="AG6707" s="75"/>
    </row>
    <row r="6708" spans="1:33" ht="15.75" customHeight="1">
      <c r="A6708" s="75"/>
      <c r="B6708" s="54">
        <v>46189</v>
      </c>
      <c r="C6708" s="55" t="str">
        <f t="shared" si="198"/>
        <v>Junho</v>
      </c>
      <c r="D6708" s="55">
        <f t="shared" si="194"/>
        <v>2026</v>
      </c>
      <c r="E6708" s="55">
        <v>1</v>
      </c>
      <c r="F6708" s="55" t="s">
        <v>1574</v>
      </c>
      <c r="G6708" s="55" t="s">
        <v>61</v>
      </c>
      <c r="H6708" s="55" t="s">
        <v>78</v>
      </c>
      <c r="I6708" s="55" t="s">
        <v>42</v>
      </c>
      <c r="J6708" s="60">
        <v>2616</v>
      </c>
      <c r="K6708" s="60">
        <f t="shared" si="191"/>
        <v>2616</v>
      </c>
      <c r="L6708" s="60">
        <v>0</v>
      </c>
      <c r="M6708" s="55"/>
      <c r="N6708" s="60">
        <f t="shared" si="196"/>
        <v>2616</v>
      </c>
      <c r="O6708" s="54">
        <v>46189</v>
      </c>
      <c r="P6708" s="62">
        <v>3904</v>
      </c>
      <c r="Q6708" s="75"/>
      <c r="R6708" t="str">
        <f t="shared" si="197"/>
        <v>Jun/26</v>
      </c>
      <c r="S6708" s="75"/>
      <c r="T6708" s="75"/>
      <c r="U6708" s="75"/>
      <c r="V6708" s="75"/>
      <c r="W6708" s="75"/>
      <c r="X6708" s="75"/>
      <c r="Y6708" s="75"/>
      <c r="Z6708" s="75"/>
      <c r="AA6708" s="75"/>
      <c r="AB6708" s="75"/>
      <c r="AC6708" s="75"/>
      <c r="AD6708" s="75"/>
      <c r="AE6708" s="75"/>
      <c r="AF6708" s="75"/>
      <c r="AG6708" s="75"/>
    </row>
    <row r="6709" spans="1:33" ht="15.75" customHeight="1">
      <c r="A6709" s="75"/>
      <c r="B6709" s="54">
        <v>46189</v>
      </c>
      <c r="C6709" s="55" t="str">
        <f t="shared" si="198"/>
        <v>Junho</v>
      </c>
      <c r="D6709" s="55">
        <f t="shared" si="194"/>
        <v>2026</v>
      </c>
      <c r="E6709" s="55">
        <v>6</v>
      </c>
      <c r="F6709" s="55" t="s">
        <v>64</v>
      </c>
      <c r="G6709" s="55" t="s">
        <v>46</v>
      </c>
      <c r="H6709" s="55" t="s">
        <v>65</v>
      </c>
      <c r="I6709" s="55" t="s">
        <v>42</v>
      </c>
      <c r="J6709" s="60">
        <v>33</v>
      </c>
      <c r="K6709" s="60">
        <f t="shared" si="191"/>
        <v>198</v>
      </c>
      <c r="L6709" s="60">
        <v>0</v>
      </c>
      <c r="M6709" s="55"/>
      <c r="N6709" s="60">
        <f t="shared" si="196"/>
        <v>198</v>
      </c>
      <c r="O6709" s="54">
        <v>46191</v>
      </c>
      <c r="P6709" s="62">
        <v>33326</v>
      </c>
      <c r="Q6709" s="75"/>
      <c r="R6709" t="str">
        <f t="shared" si="197"/>
        <v>Jun/26</v>
      </c>
      <c r="S6709" s="75"/>
      <c r="T6709" s="75"/>
      <c r="U6709" s="75"/>
      <c r="V6709" s="75"/>
      <c r="W6709" s="75"/>
      <c r="X6709" s="75"/>
      <c r="Y6709" s="75"/>
      <c r="Z6709" s="75"/>
      <c r="AA6709" s="75"/>
      <c r="AB6709" s="75"/>
      <c r="AC6709" s="75"/>
      <c r="AD6709" s="75"/>
      <c r="AE6709" s="75"/>
      <c r="AF6709" s="75"/>
      <c r="AG6709" s="75"/>
    </row>
    <row r="6710" spans="1:33" ht="15.75" customHeight="1">
      <c r="A6710" s="75"/>
      <c r="B6710" s="54">
        <v>46189</v>
      </c>
      <c r="C6710" s="55" t="str">
        <f t="shared" si="198"/>
        <v>Junho</v>
      </c>
      <c r="D6710" s="55">
        <f t="shared" si="194"/>
        <v>2026</v>
      </c>
      <c r="E6710" s="55">
        <v>2.5</v>
      </c>
      <c r="F6710" s="55" t="s">
        <v>66</v>
      </c>
      <c r="G6710" s="55" t="s">
        <v>46</v>
      </c>
      <c r="H6710" s="55" t="s">
        <v>65</v>
      </c>
      <c r="I6710" s="55" t="s">
        <v>42</v>
      </c>
      <c r="J6710" s="60">
        <v>28</v>
      </c>
      <c r="K6710" s="60">
        <f t="shared" si="191"/>
        <v>70</v>
      </c>
      <c r="L6710" s="60">
        <v>0</v>
      </c>
      <c r="M6710" s="55"/>
      <c r="N6710" s="60">
        <f t="shared" si="196"/>
        <v>70</v>
      </c>
      <c r="O6710" s="54">
        <v>46191</v>
      </c>
      <c r="P6710" s="62">
        <v>33326</v>
      </c>
      <c r="Q6710" s="75"/>
      <c r="R6710" t="str">
        <f t="shared" si="197"/>
        <v>Jun/26</v>
      </c>
      <c r="S6710" s="75"/>
      <c r="T6710" s="75"/>
      <c r="U6710" s="75"/>
      <c r="V6710" s="75"/>
      <c r="W6710" s="75"/>
      <c r="X6710" s="75"/>
      <c r="Y6710" s="75"/>
      <c r="Z6710" s="75"/>
      <c r="AA6710" s="75"/>
      <c r="AB6710" s="75"/>
      <c r="AC6710" s="75"/>
      <c r="AD6710" s="75"/>
      <c r="AE6710" s="75"/>
      <c r="AF6710" s="75"/>
      <c r="AG6710" s="75"/>
    </row>
    <row r="6711" spans="1:33" ht="15.75" customHeight="1">
      <c r="A6711" s="75"/>
      <c r="B6711" s="54">
        <v>46189</v>
      </c>
      <c r="C6711" s="55" t="str">
        <f t="shared" si="198"/>
        <v>Junho</v>
      </c>
      <c r="D6711" s="55">
        <f t="shared" si="194"/>
        <v>2026</v>
      </c>
      <c r="E6711" s="55">
        <v>1</v>
      </c>
      <c r="F6711" s="55" t="s">
        <v>782</v>
      </c>
      <c r="G6711" s="55" t="s">
        <v>46</v>
      </c>
      <c r="H6711" s="55" t="s">
        <v>195</v>
      </c>
      <c r="I6711" s="55" t="s">
        <v>42</v>
      </c>
      <c r="J6711" s="60">
        <v>282.22000000000003</v>
      </c>
      <c r="K6711" s="60">
        <f t="shared" si="191"/>
        <v>282.22000000000003</v>
      </c>
      <c r="L6711" s="60">
        <v>0</v>
      </c>
      <c r="M6711" s="55"/>
      <c r="N6711" s="60">
        <f t="shared" si="196"/>
        <v>282.22000000000003</v>
      </c>
      <c r="O6711" s="54">
        <v>46198</v>
      </c>
      <c r="P6711" s="62">
        <v>350952</v>
      </c>
      <c r="Q6711" s="75"/>
      <c r="R6711" t="str">
        <f t="shared" si="197"/>
        <v>Jun/26</v>
      </c>
      <c r="S6711" s="75"/>
      <c r="T6711" s="75"/>
      <c r="U6711" s="75"/>
      <c r="V6711" s="75"/>
      <c r="W6711" s="75"/>
      <c r="X6711" s="75"/>
      <c r="Y6711" s="75"/>
      <c r="Z6711" s="75"/>
      <c r="AA6711" s="75"/>
      <c r="AB6711" s="75"/>
      <c r="AC6711" s="75"/>
      <c r="AD6711" s="75"/>
      <c r="AE6711" s="75"/>
      <c r="AF6711" s="75"/>
      <c r="AG6711" s="75"/>
    </row>
    <row r="6712" spans="1:33" ht="15.75" customHeight="1">
      <c r="A6712" s="75"/>
      <c r="B6712" s="54">
        <v>46189</v>
      </c>
      <c r="C6712" s="55" t="str">
        <f t="shared" si="198"/>
        <v>Junho</v>
      </c>
      <c r="D6712" s="55">
        <f t="shared" si="194"/>
        <v>2026</v>
      </c>
      <c r="E6712" s="55">
        <v>3</v>
      </c>
      <c r="F6712" s="55" t="s">
        <v>660</v>
      </c>
      <c r="G6712" s="55" t="s">
        <v>46</v>
      </c>
      <c r="H6712" s="55" t="s">
        <v>195</v>
      </c>
      <c r="I6712" s="55" t="s">
        <v>42</v>
      </c>
      <c r="J6712" s="60">
        <v>246</v>
      </c>
      <c r="K6712" s="60">
        <f t="shared" si="191"/>
        <v>738</v>
      </c>
      <c r="L6712" s="60">
        <v>0</v>
      </c>
      <c r="M6712" s="55"/>
      <c r="N6712" s="60">
        <f t="shared" si="196"/>
        <v>738</v>
      </c>
      <c r="O6712" s="54">
        <v>46198</v>
      </c>
      <c r="P6712" s="62">
        <v>350952</v>
      </c>
      <c r="Q6712" s="75"/>
      <c r="R6712" t="str">
        <f t="shared" si="197"/>
        <v>Jun/26</v>
      </c>
      <c r="S6712" s="75"/>
      <c r="T6712" s="75"/>
      <c r="U6712" s="75"/>
      <c r="V6712" s="75"/>
      <c r="W6712" s="75"/>
      <c r="X6712" s="75"/>
      <c r="Y6712" s="75"/>
      <c r="Z6712" s="75"/>
      <c r="AA6712" s="75"/>
      <c r="AB6712" s="75"/>
      <c r="AC6712" s="75"/>
      <c r="AD6712" s="75"/>
      <c r="AE6712" s="75"/>
      <c r="AF6712" s="75"/>
      <c r="AG6712" s="75"/>
    </row>
    <row r="6713" spans="1:33" ht="15.75" customHeight="1">
      <c r="A6713" s="75"/>
      <c r="B6713" s="54">
        <v>46189</v>
      </c>
      <c r="C6713" s="55" t="str">
        <f t="shared" si="198"/>
        <v>Junho</v>
      </c>
      <c r="D6713" s="55">
        <f t="shared" si="194"/>
        <v>2026</v>
      </c>
      <c r="E6713" s="55">
        <v>6</v>
      </c>
      <c r="F6713" s="55" t="s">
        <v>1543</v>
      </c>
      <c r="G6713" s="55" t="s">
        <v>40</v>
      </c>
      <c r="H6713" s="55" t="s">
        <v>223</v>
      </c>
      <c r="I6713" s="55" t="s">
        <v>42</v>
      </c>
      <c r="J6713" s="60">
        <v>14.99</v>
      </c>
      <c r="K6713" s="60">
        <f t="shared" si="191"/>
        <v>89.94</v>
      </c>
      <c r="L6713" s="60">
        <v>0</v>
      </c>
      <c r="M6713" s="55"/>
      <c r="N6713" s="60">
        <f t="shared" si="196"/>
        <v>89.94</v>
      </c>
      <c r="O6713" s="54">
        <v>46196</v>
      </c>
      <c r="P6713" s="62">
        <v>1599206</v>
      </c>
      <c r="Q6713" s="75"/>
      <c r="R6713" t="str">
        <f t="shared" si="197"/>
        <v>Jun/26</v>
      </c>
      <c r="S6713" s="75"/>
      <c r="T6713" s="75"/>
      <c r="U6713" s="75"/>
      <c r="V6713" s="75"/>
      <c r="W6713" s="75"/>
      <c r="X6713" s="75"/>
      <c r="Y6713" s="75"/>
      <c r="Z6713" s="75"/>
      <c r="AA6713" s="75"/>
      <c r="AB6713" s="75"/>
      <c r="AC6713" s="75"/>
      <c r="AD6713" s="75"/>
      <c r="AE6713" s="75"/>
      <c r="AF6713" s="75"/>
      <c r="AG6713" s="75"/>
    </row>
    <row r="6714" spans="1:33" ht="15.75" customHeight="1">
      <c r="A6714" s="75"/>
      <c r="B6714" s="54">
        <v>46189</v>
      </c>
      <c r="C6714" s="55" t="str">
        <f t="shared" si="198"/>
        <v>Junho</v>
      </c>
      <c r="D6714" s="55">
        <f t="shared" si="194"/>
        <v>2026</v>
      </c>
      <c r="E6714" s="55">
        <v>10</v>
      </c>
      <c r="F6714" s="55" t="s">
        <v>925</v>
      </c>
      <c r="G6714" s="55" t="s">
        <v>53</v>
      </c>
      <c r="H6714" s="55" t="s">
        <v>223</v>
      </c>
      <c r="I6714" s="55" t="s">
        <v>42</v>
      </c>
      <c r="J6714" s="60">
        <v>0.89</v>
      </c>
      <c r="K6714" s="60">
        <f t="shared" si="191"/>
        <v>8.9</v>
      </c>
      <c r="L6714" s="60">
        <v>0</v>
      </c>
      <c r="M6714" s="55"/>
      <c r="N6714" s="60">
        <f t="shared" si="196"/>
        <v>8.9</v>
      </c>
      <c r="O6714" s="54">
        <v>46196</v>
      </c>
      <c r="P6714" s="62">
        <v>1599206</v>
      </c>
      <c r="Q6714" s="75"/>
      <c r="R6714" t="str">
        <f t="shared" si="197"/>
        <v>Jun/26</v>
      </c>
      <c r="S6714" s="75"/>
      <c r="T6714" s="75"/>
      <c r="U6714" s="75"/>
      <c r="V6714" s="75"/>
      <c r="W6714" s="75"/>
      <c r="X6714" s="75"/>
      <c r="Y6714" s="75"/>
      <c r="Z6714" s="75"/>
      <c r="AA6714" s="75"/>
      <c r="AB6714" s="75"/>
      <c r="AC6714" s="75"/>
      <c r="AD6714" s="75"/>
      <c r="AE6714" s="75"/>
      <c r="AF6714" s="75"/>
      <c r="AG6714" s="75"/>
    </row>
    <row r="6715" spans="1:33" ht="15.75" customHeight="1">
      <c r="A6715" s="75"/>
      <c r="B6715" s="54">
        <v>46189</v>
      </c>
      <c r="C6715" s="55" t="str">
        <f t="shared" si="198"/>
        <v>Junho</v>
      </c>
      <c r="D6715" s="55">
        <f t="shared" si="194"/>
        <v>2026</v>
      </c>
      <c r="E6715" s="55">
        <v>10</v>
      </c>
      <c r="F6715" s="55" t="s">
        <v>172</v>
      </c>
      <c r="G6715" s="55" t="s">
        <v>46</v>
      </c>
      <c r="H6715" s="55" t="s">
        <v>223</v>
      </c>
      <c r="I6715" s="55" t="s">
        <v>42</v>
      </c>
      <c r="J6715" s="60">
        <v>19.98</v>
      </c>
      <c r="K6715" s="60">
        <f t="shared" si="191"/>
        <v>199.8</v>
      </c>
      <c r="L6715" s="60">
        <v>0</v>
      </c>
      <c r="M6715" s="55"/>
      <c r="N6715" s="60">
        <f t="shared" si="196"/>
        <v>199.8</v>
      </c>
      <c r="O6715" s="54">
        <v>46196</v>
      </c>
      <c r="P6715" s="62">
        <v>1599206</v>
      </c>
      <c r="Q6715" s="75"/>
      <c r="R6715" t="str">
        <f t="shared" si="197"/>
        <v>Jun/26</v>
      </c>
      <c r="S6715" s="75"/>
      <c r="T6715" s="75"/>
      <c r="U6715" s="75"/>
      <c r="V6715" s="75"/>
      <c r="W6715" s="75"/>
      <c r="X6715" s="75"/>
      <c r="Y6715" s="75"/>
      <c r="Z6715" s="75"/>
      <c r="AA6715" s="75"/>
      <c r="AB6715" s="75"/>
      <c r="AC6715" s="75"/>
      <c r="AD6715" s="75"/>
      <c r="AE6715" s="75"/>
      <c r="AF6715" s="75"/>
      <c r="AG6715" s="75"/>
    </row>
    <row r="6716" spans="1:33" ht="15.75" customHeight="1">
      <c r="A6716" s="75"/>
      <c r="B6716" s="54">
        <v>46189</v>
      </c>
      <c r="C6716" s="55" t="str">
        <f t="shared" si="198"/>
        <v>Junho</v>
      </c>
      <c r="D6716" s="55">
        <f t="shared" si="194"/>
        <v>2026</v>
      </c>
      <c r="E6716" s="55">
        <v>2</v>
      </c>
      <c r="F6716" s="55" t="s">
        <v>173</v>
      </c>
      <c r="G6716" s="55" t="s">
        <v>46</v>
      </c>
      <c r="H6716" s="55" t="s">
        <v>223</v>
      </c>
      <c r="I6716" s="55" t="s">
        <v>42</v>
      </c>
      <c r="J6716" s="60">
        <v>19.98</v>
      </c>
      <c r="K6716" s="60">
        <f t="shared" si="191"/>
        <v>39.96</v>
      </c>
      <c r="L6716" s="60">
        <v>0</v>
      </c>
      <c r="M6716" s="55"/>
      <c r="N6716" s="60">
        <f t="shared" si="196"/>
        <v>39.96</v>
      </c>
      <c r="O6716" s="54">
        <v>46196</v>
      </c>
      <c r="P6716" s="62">
        <v>1599206</v>
      </c>
      <c r="Q6716" s="75"/>
      <c r="R6716" t="str">
        <f t="shared" si="197"/>
        <v>Jun/26</v>
      </c>
      <c r="S6716" s="75"/>
      <c r="T6716" s="75"/>
      <c r="U6716" s="75"/>
      <c r="V6716" s="75"/>
      <c r="W6716" s="75"/>
      <c r="X6716" s="75"/>
      <c r="Y6716" s="75"/>
      <c r="Z6716" s="75"/>
      <c r="AA6716" s="75"/>
      <c r="AB6716" s="75"/>
      <c r="AC6716" s="75"/>
      <c r="AD6716" s="75"/>
      <c r="AE6716" s="75"/>
      <c r="AF6716" s="75"/>
      <c r="AG6716" s="75"/>
    </row>
    <row r="6717" spans="1:33" ht="15.75" customHeight="1">
      <c r="A6717" s="75"/>
      <c r="B6717" s="54">
        <v>46189</v>
      </c>
      <c r="C6717" s="55" t="str">
        <f t="shared" si="198"/>
        <v>Junho</v>
      </c>
      <c r="D6717" s="55">
        <f t="shared" si="194"/>
        <v>2026</v>
      </c>
      <c r="E6717" s="55">
        <v>8</v>
      </c>
      <c r="F6717" s="55" t="s">
        <v>940</v>
      </c>
      <c r="G6717" s="55" t="s">
        <v>46</v>
      </c>
      <c r="H6717" s="55" t="s">
        <v>223</v>
      </c>
      <c r="I6717" s="55" t="s">
        <v>42</v>
      </c>
      <c r="J6717" s="60">
        <v>54.9</v>
      </c>
      <c r="K6717" s="60">
        <f t="shared" si="191"/>
        <v>439.2</v>
      </c>
      <c r="L6717" s="60">
        <v>0</v>
      </c>
      <c r="M6717" s="55"/>
      <c r="N6717" s="60">
        <f t="shared" si="196"/>
        <v>439.2</v>
      </c>
      <c r="O6717" s="54">
        <v>46196</v>
      </c>
      <c r="P6717" s="62">
        <v>1599206</v>
      </c>
      <c r="Q6717" s="75"/>
      <c r="R6717" t="str">
        <f t="shared" si="197"/>
        <v>Jun/26</v>
      </c>
      <c r="S6717" s="75"/>
      <c r="T6717" s="75"/>
      <c r="U6717" s="75"/>
      <c r="V6717" s="75"/>
      <c r="W6717" s="75"/>
      <c r="X6717" s="75"/>
      <c r="Y6717" s="75"/>
      <c r="Z6717" s="75"/>
      <c r="AA6717" s="75"/>
      <c r="AB6717" s="75"/>
      <c r="AC6717" s="75"/>
      <c r="AD6717" s="75"/>
      <c r="AE6717" s="75"/>
      <c r="AF6717" s="75"/>
      <c r="AG6717" s="75"/>
    </row>
    <row r="6718" spans="1:33" ht="15.75" customHeight="1">
      <c r="A6718" s="75"/>
      <c r="B6718" s="54">
        <v>46189</v>
      </c>
      <c r="C6718" s="55" t="str">
        <f t="shared" si="198"/>
        <v>Junho</v>
      </c>
      <c r="D6718" s="55">
        <f t="shared" si="194"/>
        <v>2026</v>
      </c>
      <c r="E6718" s="55">
        <v>12</v>
      </c>
      <c r="F6718" s="55" t="s">
        <v>659</v>
      </c>
      <c r="G6718" s="55" t="s">
        <v>40</v>
      </c>
      <c r="H6718" s="55" t="s">
        <v>223</v>
      </c>
      <c r="I6718" s="55" t="s">
        <v>42</v>
      </c>
      <c r="J6718" s="60">
        <v>7.72</v>
      </c>
      <c r="K6718" s="60">
        <f t="shared" si="191"/>
        <v>92.64</v>
      </c>
      <c r="L6718" s="60">
        <v>0</v>
      </c>
      <c r="M6718" s="55"/>
      <c r="N6718" s="60">
        <f t="shared" si="196"/>
        <v>92.64</v>
      </c>
      <c r="O6718" s="54">
        <v>46196</v>
      </c>
      <c r="P6718" s="62">
        <v>1599206</v>
      </c>
      <c r="Q6718" s="75"/>
      <c r="R6718" t="str">
        <f t="shared" si="197"/>
        <v>Jun/26</v>
      </c>
      <c r="S6718" s="75"/>
      <c r="T6718" s="75"/>
      <c r="U6718" s="75"/>
      <c r="V6718" s="75"/>
      <c r="W6718" s="75"/>
      <c r="X6718" s="75"/>
      <c r="Y6718" s="75"/>
      <c r="Z6718" s="75"/>
      <c r="AA6718" s="75"/>
      <c r="AB6718" s="75"/>
      <c r="AC6718" s="75"/>
      <c r="AD6718" s="75"/>
      <c r="AE6718" s="75"/>
      <c r="AF6718" s="75"/>
      <c r="AG6718" s="75"/>
    </row>
    <row r="6719" spans="1:33" ht="15.75" customHeight="1">
      <c r="A6719" s="75"/>
      <c r="B6719" s="54">
        <v>46190</v>
      </c>
      <c r="C6719" s="55" t="str">
        <f t="shared" si="198"/>
        <v>Junho</v>
      </c>
      <c r="D6719" s="55">
        <f t="shared" si="194"/>
        <v>2026</v>
      </c>
      <c r="E6719" s="55">
        <v>1</v>
      </c>
      <c r="F6719" s="55" t="s">
        <v>891</v>
      </c>
      <c r="G6719" s="55" t="s">
        <v>104</v>
      </c>
      <c r="H6719" s="55" t="s">
        <v>1575</v>
      </c>
      <c r="I6719" s="55" t="s">
        <v>42</v>
      </c>
      <c r="J6719" s="60">
        <v>500</v>
      </c>
      <c r="K6719" s="60">
        <f t="shared" si="191"/>
        <v>500</v>
      </c>
      <c r="L6719" s="60">
        <v>0</v>
      </c>
      <c r="M6719" s="55"/>
      <c r="N6719" s="60">
        <f t="shared" si="196"/>
        <v>500</v>
      </c>
      <c r="O6719" s="54">
        <v>46190</v>
      </c>
      <c r="P6719" s="62">
        <v>0</v>
      </c>
      <c r="Q6719" s="75"/>
      <c r="R6719" t="str">
        <f t="shared" si="197"/>
        <v>Jun/26</v>
      </c>
      <c r="S6719" s="75"/>
      <c r="T6719" s="75"/>
      <c r="U6719" s="75"/>
      <c r="V6719" s="75"/>
      <c r="W6719" s="75"/>
      <c r="X6719" s="75"/>
      <c r="Y6719" s="75"/>
      <c r="Z6719" s="75"/>
      <c r="AA6719" s="75"/>
      <c r="AB6719" s="75"/>
      <c r="AC6719" s="75"/>
      <c r="AD6719" s="75"/>
      <c r="AE6719" s="75"/>
      <c r="AF6719" s="75"/>
      <c r="AG6719" s="75"/>
    </row>
    <row r="6720" spans="1:33" ht="15.75" customHeight="1">
      <c r="A6720" s="75"/>
      <c r="B6720" s="54">
        <v>46190</v>
      </c>
      <c r="C6720" s="55" t="str">
        <f t="shared" si="198"/>
        <v>Junho</v>
      </c>
      <c r="D6720" s="55">
        <f t="shared" si="194"/>
        <v>2026</v>
      </c>
      <c r="E6720" s="55">
        <v>18</v>
      </c>
      <c r="F6720" s="55" t="s">
        <v>81</v>
      </c>
      <c r="G6720" s="55" t="s">
        <v>77</v>
      </c>
      <c r="H6720" s="55" t="s">
        <v>78</v>
      </c>
      <c r="I6720" s="55" t="s">
        <v>42</v>
      </c>
      <c r="J6720" s="60">
        <v>525</v>
      </c>
      <c r="K6720" s="60">
        <f t="shared" ref="K6720" si="199">E6720*J6720</f>
        <v>9450</v>
      </c>
      <c r="L6720" s="60">
        <v>0</v>
      </c>
      <c r="M6720" s="55"/>
      <c r="N6720" s="60">
        <f t="shared" si="196"/>
        <v>9450</v>
      </c>
      <c r="O6720" s="54">
        <v>46195</v>
      </c>
      <c r="P6720" s="62">
        <v>3954</v>
      </c>
      <c r="Q6720" s="75"/>
      <c r="R6720" t="str">
        <f t="shared" si="197"/>
        <v>Jun/26</v>
      </c>
      <c r="S6720" s="75"/>
      <c r="T6720" s="75"/>
      <c r="U6720" s="75"/>
      <c r="V6720" s="75"/>
      <c r="W6720" s="75"/>
      <c r="X6720" s="75"/>
      <c r="Y6720" s="75"/>
      <c r="Z6720" s="75"/>
      <c r="AA6720" s="75"/>
      <c r="AB6720" s="75"/>
      <c r="AC6720" s="75"/>
      <c r="AD6720" s="75"/>
      <c r="AE6720" s="75"/>
      <c r="AF6720" s="75"/>
      <c r="AG6720" s="75"/>
    </row>
    <row r="6721" spans="1:33" ht="15.75" customHeight="1">
      <c r="A6721" s="75"/>
      <c r="B6721" s="54">
        <v>46190</v>
      </c>
      <c r="C6721" s="55" t="str">
        <f t="shared" si="198"/>
        <v>Junho</v>
      </c>
      <c r="D6721" s="55">
        <f t="shared" si="194"/>
        <v>2026</v>
      </c>
      <c r="E6721" s="55">
        <v>1</v>
      </c>
      <c r="F6721" s="55" t="s">
        <v>75</v>
      </c>
      <c r="G6721" s="55" t="s">
        <v>77</v>
      </c>
      <c r="H6721" s="55" t="s">
        <v>78</v>
      </c>
      <c r="I6721" s="55" t="s">
        <v>42</v>
      </c>
      <c r="J6721" s="60">
        <v>465</v>
      </c>
      <c r="K6721" s="60">
        <v>465</v>
      </c>
      <c r="L6721" s="60">
        <v>0</v>
      </c>
      <c r="M6721" s="55"/>
      <c r="N6721" s="60">
        <f t="shared" si="196"/>
        <v>465</v>
      </c>
      <c r="O6721" s="54">
        <v>46195</v>
      </c>
      <c r="P6721" s="62">
        <v>3954</v>
      </c>
      <c r="Q6721" s="75"/>
      <c r="R6721" t="str">
        <f t="shared" si="197"/>
        <v>Jun/26</v>
      </c>
      <c r="S6721" s="75"/>
      <c r="T6721" s="75"/>
      <c r="U6721" s="75"/>
      <c r="V6721" s="75"/>
      <c r="W6721" s="75"/>
      <c r="X6721" s="75"/>
      <c r="Y6721" s="75"/>
      <c r="Z6721" s="75"/>
      <c r="AA6721" s="75"/>
      <c r="AB6721" s="75"/>
      <c r="AC6721" s="75"/>
      <c r="AD6721" s="75"/>
      <c r="AE6721" s="75"/>
      <c r="AF6721" s="75"/>
      <c r="AG6721" s="75"/>
    </row>
    <row r="6722" spans="1:33" ht="15.75" customHeight="1">
      <c r="A6722" s="75"/>
      <c r="B6722" s="54">
        <v>46190</v>
      </c>
      <c r="C6722" s="55" t="str">
        <f t="shared" si="198"/>
        <v>Junho</v>
      </c>
      <c r="D6722" s="55">
        <f t="shared" si="194"/>
        <v>2026</v>
      </c>
      <c r="E6722" s="55">
        <v>1</v>
      </c>
      <c r="F6722" s="55" t="s">
        <v>854</v>
      </c>
      <c r="G6722" s="55" t="s">
        <v>96</v>
      </c>
      <c r="H6722" s="55" t="s">
        <v>1269</v>
      </c>
      <c r="I6722" s="55" t="s">
        <v>42</v>
      </c>
      <c r="J6722" s="60">
        <v>222.12</v>
      </c>
      <c r="K6722" s="60">
        <f t="shared" ref="K6722:K6976" si="200">E6722*J6722</f>
        <v>222.12</v>
      </c>
      <c r="L6722" s="60">
        <v>0</v>
      </c>
      <c r="M6722" s="55"/>
      <c r="N6722" s="60">
        <f t="shared" si="196"/>
        <v>222.12</v>
      </c>
      <c r="O6722" s="54">
        <v>46204</v>
      </c>
      <c r="P6722" s="62">
        <v>46342</v>
      </c>
      <c r="Q6722" s="75"/>
      <c r="R6722" t="str">
        <f t="shared" si="197"/>
        <v>Jun/26</v>
      </c>
      <c r="S6722" s="75"/>
      <c r="T6722" s="75"/>
      <c r="U6722" s="75"/>
      <c r="V6722" s="75"/>
      <c r="W6722" s="75"/>
      <c r="X6722" s="75"/>
      <c r="Y6722" s="75"/>
      <c r="Z6722" s="75"/>
      <c r="AA6722" s="75"/>
      <c r="AB6722" s="75"/>
      <c r="AC6722" s="75"/>
      <c r="AD6722" s="75"/>
      <c r="AE6722" s="75"/>
      <c r="AF6722" s="75"/>
      <c r="AG6722" s="75"/>
    </row>
    <row r="6723" spans="1:33" ht="15.75" customHeight="1">
      <c r="A6723" s="75"/>
      <c r="B6723" s="54">
        <v>46190</v>
      </c>
      <c r="C6723" s="55" t="str">
        <f t="shared" si="198"/>
        <v>Junho</v>
      </c>
      <c r="D6723" s="55">
        <f t="shared" si="194"/>
        <v>2026</v>
      </c>
      <c r="E6723" s="55">
        <v>2</v>
      </c>
      <c r="F6723" s="55" t="s">
        <v>347</v>
      </c>
      <c r="G6723" s="55" t="s">
        <v>53</v>
      </c>
      <c r="H6723" s="55" t="s">
        <v>54</v>
      </c>
      <c r="I6723" s="55" t="s">
        <v>42</v>
      </c>
      <c r="J6723" s="60">
        <v>9.9</v>
      </c>
      <c r="K6723" s="60">
        <f t="shared" si="200"/>
        <v>19.8</v>
      </c>
      <c r="L6723" s="60">
        <v>0</v>
      </c>
      <c r="M6723" s="55"/>
      <c r="N6723" s="60">
        <f t="shared" si="196"/>
        <v>19.8</v>
      </c>
      <c r="O6723" s="54">
        <v>46191</v>
      </c>
      <c r="P6723" s="62">
        <v>788</v>
      </c>
      <c r="Q6723" s="75"/>
      <c r="R6723" t="str">
        <f t="shared" ref="R6723:R6786" si="201">IF(B6723="","",PROPER(TEXT(B6723,"mmm/aa")))</f>
        <v>Jun/26</v>
      </c>
      <c r="S6723" s="75"/>
      <c r="T6723" s="75"/>
      <c r="U6723" s="75"/>
      <c r="V6723" s="75"/>
      <c r="W6723" s="75"/>
      <c r="X6723" s="75"/>
      <c r="Y6723" s="75"/>
      <c r="Z6723" s="75"/>
      <c r="AA6723" s="75"/>
      <c r="AB6723" s="75"/>
      <c r="AC6723" s="75"/>
      <c r="AD6723" s="75"/>
      <c r="AE6723" s="75"/>
      <c r="AF6723" s="75"/>
      <c r="AG6723" s="75"/>
    </row>
    <row r="6724" spans="1:33" ht="15.75" customHeight="1">
      <c r="A6724" s="75"/>
      <c r="B6724" s="54">
        <v>46190</v>
      </c>
      <c r="C6724" s="55" t="str">
        <f t="shared" si="198"/>
        <v>Junho</v>
      </c>
      <c r="D6724" s="55">
        <f t="shared" si="194"/>
        <v>2026</v>
      </c>
      <c r="E6724" s="55">
        <v>2</v>
      </c>
      <c r="F6724" s="55" t="s">
        <v>952</v>
      </c>
      <c r="G6724" s="55" t="s">
        <v>53</v>
      </c>
      <c r="H6724" s="55" t="s">
        <v>54</v>
      </c>
      <c r="I6724" s="55" t="s">
        <v>42</v>
      </c>
      <c r="J6724" s="60">
        <v>15.78</v>
      </c>
      <c r="K6724" s="60">
        <f t="shared" si="200"/>
        <v>31.56</v>
      </c>
      <c r="L6724" s="60">
        <v>0</v>
      </c>
      <c r="M6724" s="55"/>
      <c r="N6724" s="60">
        <f t="shared" si="196"/>
        <v>31.56</v>
      </c>
      <c r="O6724" s="54">
        <v>46191</v>
      </c>
      <c r="P6724" s="62">
        <v>788</v>
      </c>
      <c r="Q6724" s="75"/>
      <c r="R6724" t="str">
        <f t="shared" si="201"/>
        <v>Jun/26</v>
      </c>
      <c r="S6724" s="75"/>
      <c r="T6724" s="75"/>
      <c r="U6724" s="75"/>
      <c r="V6724" s="75"/>
      <c r="W6724" s="75"/>
      <c r="X6724" s="75"/>
      <c r="Y6724" s="75"/>
      <c r="Z6724" s="75"/>
      <c r="AA6724" s="75"/>
      <c r="AB6724" s="75"/>
      <c r="AC6724" s="75"/>
      <c r="AD6724" s="75"/>
      <c r="AE6724" s="75"/>
      <c r="AF6724" s="75"/>
      <c r="AG6724" s="75"/>
    </row>
    <row r="6725" spans="1:33" ht="15.75" customHeight="1">
      <c r="A6725" s="75"/>
      <c r="B6725" s="54">
        <v>46190</v>
      </c>
      <c r="C6725" s="55" t="str">
        <f t="shared" si="198"/>
        <v>Junho</v>
      </c>
      <c r="D6725" s="55">
        <f t="shared" si="194"/>
        <v>2026</v>
      </c>
      <c r="E6725" s="55">
        <v>2</v>
      </c>
      <c r="F6725" s="55" t="s">
        <v>1007</v>
      </c>
      <c r="G6725" s="55" t="s">
        <v>53</v>
      </c>
      <c r="H6725" s="55" t="s">
        <v>54</v>
      </c>
      <c r="I6725" s="55" t="s">
        <v>42</v>
      </c>
      <c r="J6725" s="60">
        <v>8.84</v>
      </c>
      <c r="K6725" s="60">
        <f t="shared" si="200"/>
        <v>17.68</v>
      </c>
      <c r="L6725" s="60">
        <v>0</v>
      </c>
      <c r="M6725" s="55"/>
      <c r="N6725" s="60">
        <f t="shared" si="196"/>
        <v>17.68</v>
      </c>
      <c r="O6725" s="54">
        <v>46191</v>
      </c>
      <c r="P6725" s="62">
        <v>788</v>
      </c>
      <c r="Q6725" s="75"/>
      <c r="R6725" t="str">
        <f t="shared" si="201"/>
        <v>Jun/26</v>
      </c>
      <c r="S6725" s="75"/>
      <c r="T6725" s="75"/>
      <c r="U6725" s="75"/>
      <c r="V6725" s="75"/>
      <c r="W6725" s="75"/>
      <c r="X6725" s="75"/>
      <c r="Y6725" s="75"/>
      <c r="Z6725" s="75"/>
      <c r="AA6725" s="75"/>
      <c r="AB6725" s="75"/>
      <c r="AC6725" s="75"/>
      <c r="AD6725" s="75"/>
      <c r="AE6725" s="75"/>
      <c r="AF6725" s="75"/>
      <c r="AG6725" s="75"/>
    </row>
    <row r="6726" spans="1:33" ht="15.75" customHeight="1">
      <c r="A6726" s="75"/>
      <c r="B6726" s="54">
        <v>46190</v>
      </c>
      <c r="C6726" s="55" t="str">
        <f t="shared" si="198"/>
        <v>Junho</v>
      </c>
      <c r="D6726" s="55">
        <f t="shared" si="194"/>
        <v>2026</v>
      </c>
      <c r="E6726" s="55">
        <v>2</v>
      </c>
      <c r="F6726" s="55" t="s">
        <v>1138</v>
      </c>
      <c r="G6726" s="55" t="s">
        <v>53</v>
      </c>
      <c r="H6726" s="55" t="s">
        <v>54</v>
      </c>
      <c r="I6726" s="55" t="s">
        <v>42</v>
      </c>
      <c r="J6726" s="60">
        <v>26.9</v>
      </c>
      <c r="K6726" s="60">
        <f t="shared" si="200"/>
        <v>53.8</v>
      </c>
      <c r="L6726" s="60">
        <v>0</v>
      </c>
      <c r="M6726" s="55"/>
      <c r="N6726" s="60">
        <f t="shared" si="196"/>
        <v>53.8</v>
      </c>
      <c r="O6726" s="54">
        <v>46191</v>
      </c>
      <c r="P6726" s="62">
        <v>788</v>
      </c>
      <c r="Q6726" s="75"/>
      <c r="R6726" t="str">
        <f t="shared" si="201"/>
        <v>Jun/26</v>
      </c>
      <c r="S6726" s="75"/>
      <c r="T6726" s="75"/>
      <c r="U6726" s="75"/>
      <c r="V6726" s="75"/>
      <c r="W6726" s="75"/>
      <c r="X6726" s="75"/>
      <c r="Y6726" s="75"/>
      <c r="Z6726" s="75"/>
      <c r="AA6726" s="75"/>
      <c r="AB6726" s="75"/>
      <c r="AC6726" s="75"/>
      <c r="AD6726" s="75"/>
      <c r="AE6726" s="75"/>
      <c r="AF6726" s="75"/>
      <c r="AG6726" s="75"/>
    </row>
    <row r="6727" spans="1:33" ht="15.75" customHeight="1">
      <c r="A6727" s="75"/>
      <c r="B6727" s="54">
        <v>46190</v>
      </c>
      <c r="C6727" s="55" t="str">
        <f t="shared" si="198"/>
        <v>Junho</v>
      </c>
      <c r="D6727" s="55">
        <f t="shared" si="194"/>
        <v>2026</v>
      </c>
      <c r="E6727" s="55">
        <v>2</v>
      </c>
      <c r="F6727" s="55" t="s">
        <v>590</v>
      </c>
      <c r="G6727" s="55" t="s">
        <v>53</v>
      </c>
      <c r="H6727" s="55" t="s">
        <v>54</v>
      </c>
      <c r="I6727" s="55" t="s">
        <v>42</v>
      </c>
      <c r="J6727" s="60">
        <v>37.520000000000003</v>
      </c>
      <c r="K6727" s="60">
        <f t="shared" si="200"/>
        <v>75.040000000000006</v>
      </c>
      <c r="L6727" s="60">
        <v>0</v>
      </c>
      <c r="M6727" s="55"/>
      <c r="N6727" s="60">
        <f t="shared" si="196"/>
        <v>75.040000000000006</v>
      </c>
      <c r="O6727" s="54">
        <v>46191</v>
      </c>
      <c r="P6727" s="62">
        <v>788</v>
      </c>
      <c r="Q6727" s="75"/>
      <c r="R6727" t="str">
        <f t="shared" si="201"/>
        <v>Jun/26</v>
      </c>
      <c r="S6727" s="75"/>
      <c r="T6727" s="75"/>
      <c r="U6727" s="75"/>
      <c r="V6727" s="75"/>
      <c r="W6727" s="75"/>
      <c r="X6727" s="75"/>
      <c r="Y6727" s="75"/>
      <c r="Z6727" s="75"/>
      <c r="AA6727" s="75"/>
      <c r="AB6727" s="75"/>
      <c r="AC6727" s="75"/>
      <c r="AD6727" s="75"/>
      <c r="AE6727" s="75"/>
      <c r="AF6727" s="75"/>
      <c r="AG6727" s="75"/>
    </row>
    <row r="6728" spans="1:33" ht="15.75" customHeight="1">
      <c r="A6728" s="75"/>
      <c r="B6728" s="54">
        <v>46190</v>
      </c>
      <c r="C6728" s="55" t="str">
        <f t="shared" si="198"/>
        <v>Junho</v>
      </c>
      <c r="D6728" s="55">
        <f t="shared" si="194"/>
        <v>2026</v>
      </c>
      <c r="E6728" s="55">
        <v>1</v>
      </c>
      <c r="F6728" s="55" t="s">
        <v>799</v>
      </c>
      <c r="G6728" s="55" t="s">
        <v>53</v>
      </c>
      <c r="H6728" s="55" t="s">
        <v>54</v>
      </c>
      <c r="I6728" s="55" t="s">
        <v>42</v>
      </c>
      <c r="J6728" s="60">
        <v>2.83</v>
      </c>
      <c r="K6728" s="60">
        <f t="shared" si="200"/>
        <v>2.83</v>
      </c>
      <c r="L6728" s="60">
        <v>0</v>
      </c>
      <c r="M6728" s="55"/>
      <c r="N6728" s="60">
        <f t="shared" si="196"/>
        <v>2.83</v>
      </c>
      <c r="O6728" s="54">
        <v>46191</v>
      </c>
      <c r="P6728" s="62">
        <v>788</v>
      </c>
      <c r="Q6728" s="75"/>
      <c r="R6728" t="str">
        <f t="shared" si="201"/>
        <v>Jun/26</v>
      </c>
      <c r="S6728" s="75"/>
      <c r="T6728" s="75"/>
      <c r="U6728" s="75"/>
      <c r="V6728" s="75"/>
      <c r="W6728" s="75"/>
      <c r="X6728" s="75"/>
      <c r="Y6728" s="75"/>
      <c r="Z6728" s="75"/>
      <c r="AA6728" s="75"/>
      <c r="AB6728" s="75"/>
      <c r="AC6728" s="75"/>
      <c r="AD6728" s="75"/>
      <c r="AE6728" s="75"/>
      <c r="AF6728" s="75"/>
      <c r="AG6728" s="75"/>
    </row>
    <row r="6729" spans="1:33" ht="15.75" customHeight="1">
      <c r="A6729" s="75"/>
      <c r="B6729" s="54">
        <v>46190</v>
      </c>
      <c r="C6729" s="55" t="str">
        <f t="shared" si="198"/>
        <v>Junho</v>
      </c>
      <c r="D6729" s="55">
        <f t="shared" si="194"/>
        <v>2026</v>
      </c>
      <c r="E6729" s="55">
        <v>1</v>
      </c>
      <c r="F6729" s="55" t="s">
        <v>459</v>
      </c>
      <c r="G6729" s="55" t="s">
        <v>53</v>
      </c>
      <c r="H6729" s="55" t="s">
        <v>54</v>
      </c>
      <c r="I6729" s="55" t="s">
        <v>42</v>
      </c>
      <c r="J6729" s="60">
        <v>68.36</v>
      </c>
      <c r="K6729" s="60">
        <f t="shared" si="200"/>
        <v>68.36</v>
      </c>
      <c r="L6729" s="60">
        <v>0</v>
      </c>
      <c r="M6729" s="55"/>
      <c r="N6729" s="60">
        <f t="shared" si="196"/>
        <v>68.36</v>
      </c>
      <c r="O6729" s="54">
        <v>46191</v>
      </c>
      <c r="P6729" s="62">
        <v>788</v>
      </c>
      <c r="Q6729" s="75"/>
      <c r="R6729" t="str">
        <f t="shared" si="201"/>
        <v>Jun/26</v>
      </c>
      <c r="S6729" s="75"/>
      <c r="T6729" s="75"/>
      <c r="U6729" s="75"/>
      <c r="V6729" s="75"/>
      <c r="W6729" s="75"/>
      <c r="X6729" s="75"/>
      <c r="Y6729" s="75"/>
      <c r="Z6729" s="75"/>
      <c r="AA6729" s="75"/>
      <c r="AB6729" s="75"/>
      <c r="AC6729" s="75"/>
      <c r="AD6729" s="75"/>
      <c r="AE6729" s="75"/>
      <c r="AF6729" s="75"/>
      <c r="AG6729" s="75"/>
    </row>
    <row r="6730" spans="1:33" ht="15.75" customHeight="1">
      <c r="A6730" s="75"/>
      <c r="B6730" s="54">
        <v>46190</v>
      </c>
      <c r="C6730" s="55" t="str">
        <f t="shared" si="198"/>
        <v>Junho</v>
      </c>
      <c r="D6730" s="55">
        <f t="shared" si="194"/>
        <v>2026</v>
      </c>
      <c r="E6730" s="55">
        <v>2</v>
      </c>
      <c r="F6730" s="55" t="s">
        <v>1007</v>
      </c>
      <c r="G6730" s="55" t="s">
        <v>53</v>
      </c>
      <c r="H6730" s="55" t="s">
        <v>54</v>
      </c>
      <c r="I6730" s="55" t="s">
        <v>42</v>
      </c>
      <c r="J6730" s="60">
        <v>8.84</v>
      </c>
      <c r="K6730" s="60">
        <f t="shared" si="200"/>
        <v>17.68</v>
      </c>
      <c r="L6730" s="60">
        <v>0</v>
      </c>
      <c r="M6730" s="55"/>
      <c r="N6730" s="60">
        <f t="shared" si="196"/>
        <v>17.68</v>
      </c>
      <c r="O6730" s="54">
        <v>46191</v>
      </c>
      <c r="P6730" s="62">
        <v>788</v>
      </c>
      <c r="Q6730" s="75"/>
      <c r="R6730" t="str">
        <f t="shared" si="201"/>
        <v>Jun/26</v>
      </c>
      <c r="S6730" s="75"/>
      <c r="T6730" s="75"/>
      <c r="U6730" s="75"/>
      <c r="V6730" s="75"/>
      <c r="W6730" s="75"/>
      <c r="X6730" s="75"/>
      <c r="Y6730" s="75"/>
      <c r="Z6730" s="75"/>
      <c r="AA6730" s="75"/>
      <c r="AB6730" s="75"/>
      <c r="AC6730" s="75"/>
      <c r="AD6730" s="75"/>
      <c r="AE6730" s="75"/>
      <c r="AF6730" s="75"/>
      <c r="AG6730" s="75"/>
    </row>
    <row r="6731" spans="1:33" ht="15.75" customHeight="1">
      <c r="A6731" s="75"/>
      <c r="B6731" s="54">
        <v>46190</v>
      </c>
      <c r="C6731" s="55" t="str">
        <f t="shared" si="198"/>
        <v>Junho</v>
      </c>
      <c r="D6731" s="55">
        <f t="shared" si="194"/>
        <v>2026</v>
      </c>
      <c r="E6731" s="55">
        <v>3</v>
      </c>
      <c r="F6731" s="55" t="s">
        <v>1193</v>
      </c>
      <c r="G6731" s="55" t="s">
        <v>53</v>
      </c>
      <c r="H6731" s="55" t="s">
        <v>54</v>
      </c>
      <c r="I6731" s="55" t="s">
        <v>42</v>
      </c>
      <c r="J6731" s="60">
        <v>43.35</v>
      </c>
      <c r="K6731" s="60">
        <f t="shared" si="200"/>
        <v>130.05000000000001</v>
      </c>
      <c r="L6731" s="60">
        <v>0</v>
      </c>
      <c r="M6731" s="55"/>
      <c r="N6731" s="60">
        <f t="shared" si="196"/>
        <v>130.05000000000001</v>
      </c>
      <c r="O6731" s="54">
        <v>46191</v>
      </c>
      <c r="P6731" s="62">
        <v>788</v>
      </c>
      <c r="Q6731" s="75"/>
      <c r="R6731" t="str">
        <f t="shared" si="201"/>
        <v>Jun/26</v>
      </c>
      <c r="S6731" s="75"/>
      <c r="T6731" s="75"/>
      <c r="U6731" s="75"/>
      <c r="V6731" s="75"/>
      <c r="W6731" s="75"/>
      <c r="X6731" s="75"/>
      <c r="Y6731" s="75"/>
      <c r="Z6731" s="75"/>
      <c r="AA6731" s="75"/>
      <c r="AB6731" s="75"/>
      <c r="AC6731" s="75"/>
      <c r="AD6731" s="75"/>
      <c r="AE6731" s="75"/>
      <c r="AF6731" s="75"/>
      <c r="AG6731" s="75"/>
    </row>
    <row r="6732" spans="1:33" ht="15.75" customHeight="1">
      <c r="A6732" s="75"/>
      <c r="B6732" s="54">
        <v>46190</v>
      </c>
      <c r="C6732" s="55" t="str">
        <f t="shared" si="198"/>
        <v>Junho</v>
      </c>
      <c r="D6732" s="55">
        <f t="shared" si="194"/>
        <v>2026</v>
      </c>
      <c r="E6732" s="55">
        <v>72</v>
      </c>
      <c r="F6732" s="55" t="s">
        <v>191</v>
      </c>
      <c r="G6732" s="55" t="s">
        <v>96</v>
      </c>
      <c r="H6732" s="55" t="s">
        <v>1479</v>
      </c>
      <c r="I6732" s="55" t="s">
        <v>42</v>
      </c>
      <c r="J6732" s="60">
        <v>7.65</v>
      </c>
      <c r="K6732" s="60">
        <f t="shared" si="200"/>
        <v>550.80000000000007</v>
      </c>
      <c r="L6732" s="60">
        <v>0</v>
      </c>
      <c r="M6732" s="55"/>
      <c r="N6732" s="60">
        <f t="shared" si="196"/>
        <v>550.80000000000007</v>
      </c>
      <c r="O6732" s="54">
        <v>46190</v>
      </c>
      <c r="P6732" s="62">
        <v>699789</v>
      </c>
      <c r="Q6732" s="75"/>
      <c r="R6732" t="str">
        <f t="shared" si="201"/>
        <v>Jun/26</v>
      </c>
      <c r="S6732" s="75"/>
      <c r="T6732" s="75"/>
      <c r="U6732" s="75"/>
      <c r="V6732" s="75"/>
      <c r="W6732" s="75"/>
      <c r="X6732" s="75"/>
      <c r="Y6732" s="75"/>
      <c r="Z6732" s="75"/>
      <c r="AA6732" s="75"/>
      <c r="AB6732" s="75"/>
      <c r="AC6732" s="75"/>
      <c r="AD6732" s="75"/>
      <c r="AE6732" s="75"/>
      <c r="AF6732" s="75"/>
      <c r="AG6732" s="75"/>
    </row>
    <row r="6733" spans="1:33" ht="15.75" customHeight="1">
      <c r="A6733" s="75"/>
      <c r="B6733" s="54">
        <v>46190</v>
      </c>
      <c r="C6733" s="55" t="str">
        <f t="shared" si="198"/>
        <v>Junho</v>
      </c>
      <c r="D6733" s="55">
        <f t="shared" si="194"/>
        <v>2026</v>
      </c>
      <c r="E6733" s="55">
        <v>48</v>
      </c>
      <c r="F6733" s="55" t="s">
        <v>668</v>
      </c>
      <c r="G6733" s="55" t="s">
        <v>96</v>
      </c>
      <c r="H6733" s="55" t="s">
        <v>1479</v>
      </c>
      <c r="I6733" s="55" t="s">
        <v>42</v>
      </c>
      <c r="J6733" s="60">
        <v>7.3</v>
      </c>
      <c r="K6733" s="60">
        <f t="shared" si="200"/>
        <v>350.4</v>
      </c>
      <c r="L6733" s="60">
        <v>0</v>
      </c>
      <c r="M6733" s="55"/>
      <c r="N6733" s="60">
        <f t="shared" si="196"/>
        <v>350.4</v>
      </c>
      <c r="O6733" s="54">
        <v>46190</v>
      </c>
      <c r="P6733" s="62">
        <v>699789</v>
      </c>
      <c r="Q6733" s="75"/>
      <c r="R6733" t="str">
        <f t="shared" si="201"/>
        <v>Jun/26</v>
      </c>
      <c r="S6733" s="75"/>
      <c r="T6733" s="75"/>
      <c r="U6733" s="75"/>
      <c r="V6733" s="75"/>
      <c r="W6733" s="75"/>
      <c r="X6733" s="75"/>
      <c r="Y6733" s="75"/>
      <c r="Z6733" s="75"/>
      <c r="AA6733" s="75"/>
      <c r="AB6733" s="75"/>
      <c r="AC6733" s="75"/>
      <c r="AD6733" s="75"/>
      <c r="AE6733" s="75"/>
      <c r="AF6733" s="75"/>
      <c r="AG6733" s="75"/>
    </row>
    <row r="6734" spans="1:33" ht="15.75" customHeight="1">
      <c r="A6734" s="75"/>
      <c r="B6734" s="54">
        <v>46190</v>
      </c>
      <c r="C6734" s="55" t="str">
        <f t="shared" si="198"/>
        <v>Junho</v>
      </c>
      <c r="D6734" s="55">
        <f t="shared" si="194"/>
        <v>2026</v>
      </c>
      <c r="E6734" s="55">
        <v>1</v>
      </c>
      <c r="F6734" s="55" t="s">
        <v>1576</v>
      </c>
      <c r="G6734" s="55" t="s">
        <v>61</v>
      </c>
      <c r="H6734" s="55" t="s">
        <v>1577</v>
      </c>
      <c r="I6734" s="55" t="s">
        <v>42</v>
      </c>
      <c r="J6734" s="60">
        <v>1500</v>
      </c>
      <c r="K6734" s="60">
        <f t="shared" si="200"/>
        <v>1500</v>
      </c>
      <c r="L6734" s="60">
        <v>0</v>
      </c>
      <c r="M6734" s="55"/>
      <c r="N6734" s="60">
        <f t="shared" si="196"/>
        <v>1500</v>
      </c>
      <c r="O6734" s="54">
        <v>46190</v>
      </c>
      <c r="P6734" s="62">
        <v>0</v>
      </c>
      <c r="Q6734" s="75"/>
      <c r="R6734" t="str">
        <f t="shared" si="201"/>
        <v>Jun/26</v>
      </c>
      <c r="S6734" s="75"/>
      <c r="T6734" s="75"/>
      <c r="U6734" s="75"/>
      <c r="V6734" s="75"/>
      <c r="W6734" s="75"/>
      <c r="X6734" s="75"/>
      <c r="Y6734" s="75"/>
      <c r="Z6734" s="75"/>
      <c r="AA6734" s="75"/>
      <c r="AB6734" s="75"/>
      <c r="AC6734" s="75"/>
      <c r="AD6734" s="75"/>
      <c r="AE6734" s="75"/>
      <c r="AF6734" s="75"/>
      <c r="AG6734" s="75"/>
    </row>
    <row r="6735" spans="1:33" ht="15.75" customHeight="1">
      <c r="A6735" s="75"/>
      <c r="B6735" s="54">
        <v>46190</v>
      </c>
      <c r="C6735" s="55" t="str">
        <f t="shared" si="198"/>
        <v>Junho</v>
      </c>
      <c r="D6735" s="55">
        <f t="shared" si="194"/>
        <v>2026</v>
      </c>
      <c r="E6735" s="55">
        <v>1</v>
      </c>
      <c r="F6735" s="55" t="s">
        <v>1578</v>
      </c>
      <c r="G6735" s="55" t="s">
        <v>61</v>
      </c>
      <c r="H6735" s="55" t="s">
        <v>1579</v>
      </c>
      <c r="I6735" s="55" t="s">
        <v>42</v>
      </c>
      <c r="J6735" s="60">
        <v>143.1</v>
      </c>
      <c r="K6735" s="60">
        <f t="shared" si="200"/>
        <v>143.1</v>
      </c>
      <c r="L6735" s="60">
        <v>0</v>
      </c>
      <c r="M6735" s="55"/>
      <c r="N6735" s="60">
        <f t="shared" si="196"/>
        <v>143.1</v>
      </c>
      <c r="O6735" s="54">
        <v>46190</v>
      </c>
      <c r="P6735" s="62">
        <v>0</v>
      </c>
      <c r="Q6735" s="75"/>
      <c r="R6735" t="str">
        <f t="shared" si="201"/>
        <v>Jun/26</v>
      </c>
      <c r="S6735" s="75"/>
      <c r="T6735" s="75"/>
      <c r="U6735" s="75"/>
      <c r="V6735" s="75"/>
      <c r="W6735" s="75"/>
      <c r="X6735" s="75"/>
      <c r="Y6735" s="75"/>
      <c r="Z6735" s="75"/>
      <c r="AA6735" s="75"/>
      <c r="AB6735" s="75"/>
      <c r="AC6735" s="75"/>
      <c r="AD6735" s="75"/>
      <c r="AE6735" s="75"/>
      <c r="AF6735" s="75"/>
      <c r="AG6735" s="75"/>
    </row>
    <row r="6736" spans="1:33" ht="15.75" customHeight="1">
      <c r="A6736" s="75"/>
      <c r="B6736" s="54">
        <v>46190</v>
      </c>
      <c r="C6736" s="55" t="str">
        <f t="shared" si="198"/>
        <v>Junho</v>
      </c>
      <c r="D6736" s="55">
        <f t="shared" si="194"/>
        <v>2026</v>
      </c>
      <c r="E6736" s="55">
        <v>1</v>
      </c>
      <c r="F6736" s="55" t="s">
        <v>1580</v>
      </c>
      <c r="G6736" s="55" t="s">
        <v>61</v>
      </c>
      <c r="H6736" s="55" t="s">
        <v>342</v>
      </c>
      <c r="I6736" s="55" t="s">
        <v>42</v>
      </c>
      <c r="J6736" s="60">
        <v>540</v>
      </c>
      <c r="K6736" s="60">
        <f t="shared" si="200"/>
        <v>540</v>
      </c>
      <c r="L6736" s="60">
        <v>0</v>
      </c>
      <c r="M6736" s="55"/>
      <c r="N6736" s="60">
        <f t="shared" si="196"/>
        <v>540</v>
      </c>
      <c r="O6736" s="54">
        <v>46190</v>
      </c>
      <c r="P6736" s="62">
        <v>0</v>
      </c>
      <c r="Q6736" s="75"/>
      <c r="R6736" t="str">
        <f t="shared" si="201"/>
        <v>Jun/26</v>
      </c>
      <c r="S6736" s="75"/>
      <c r="T6736" s="75"/>
      <c r="U6736" s="75"/>
      <c r="V6736" s="75"/>
      <c r="W6736" s="75"/>
      <c r="X6736" s="75"/>
      <c r="Y6736" s="75"/>
      <c r="Z6736" s="75"/>
      <c r="AA6736" s="75"/>
      <c r="AB6736" s="75"/>
      <c r="AC6736" s="75"/>
      <c r="AD6736" s="75"/>
      <c r="AE6736" s="75"/>
      <c r="AF6736" s="75"/>
      <c r="AG6736" s="75"/>
    </row>
    <row r="6737" spans="1:33" ht="15.75" customHeight="1">
      <c r="A6737" s="75"/>
      <c r="B6737" s="54">
        <v>46190</v>
      </c>
      <c r="C6737" s="55" t="str">
        <f t="shared" si="198"/>
        <v>Junho</v>
      </c>
      <c r="D6737" s="55">
        <f t="shared" si="194"/>
        <v>2026</v>
      </c>
      <c r="E6737" s="55">
        <v>1</v>
      </c>
      <c r="F6737" s="55" t="s">
        <v>1581</v>
      </c>
      <c r="G6737" s="55" t="s">
        <v>57</v>
      </c>
      <c r="H6737" s="55" t="s">
        <v>295</v>
      </c>
      <c r="I6737" s="55" t="s">
        <v>42</v>
      </c>
      <c r="J6737" s="60">
        <v>590</v>
      </c>
      <c r="K6737" s="60">
        <f t="shared" si="200"/>
        <v>590</v>
      </c>
      <c r="L6737" s="60">
        <v>0</v>
      </c>
      <c r="M6737" s="55"/>
      <c r="N6737" s="60">
        <f t="shared" si="196"/>
        <v>590</v>
      </c>
      <c r="O6737" s="54">
        <v>46190</v>
      </c>
      <c r="P6737" s="62">
        <v>0</v>
      </c>
      <c r="Q6737" s="75"/>
      <c r="R6737" t="str">
        <f t="shared" si="201"/>
        <v>Jun/26</v>
      </c>
      <c r="S6737" s="75"/>
      <c r="T6737" s="75"/>
      <c r="U6737" s="75"/>
      <c r="V6737" s="75"/>
      <c r="W6737" s="75"/>
      <c r="X6737" s="75"/>
      <c r="Y6737" s="75"/>
      <c r="Z6737" s="75"/>
      <c r="AA6737" s="75"/>
      <c r="AB6737" s="75"/>
      <c r="AC6737" s="75"/>
      <c r="AD6737" s="75"/>
      <c r="AE6737" s="75"/>
      <c r="AF6737" s="75"/>
      <c r="AG6737" s="75"/>
    </row>
    <row r="6738" spans="1:33" ht="15.75" customHeight="1">
      <c r="A6738" s="75"/>
      <c r="B6738" s="54">
        <v>46191</v>
      </c>
      <c r="C6738" s="55" t="str">
        <f t="shared" si="198"/>
        <v>Junho</v>
      </c>
      <c r="D6738" s="55">
        <f t="shared" si="194"/>
        <v>2026</v>
      </c>
      <c r="E6738" s="55">
        <v>1</v>
      </c>
      <c r="F6738" s="55" t="s">
        <v>378</v>
      </c>
      <c r="G6738" s="55" t="s">
        <v>46</v>
      </c>
      <c r="H6738" s="55" t="s">
        <v>379</v>
      </c>
      <c r="I6738" s="55" t="s">
        <v>42</v>
      </c>
      <c r="J6738" s="60">
        <v>460</v>
      </c>
      <c r="K6738" s="60">
        <f t="shared" si="200"/>
        <v>460</v>
      </c>
      <c r="L6738" s="60">
        <v>0</v>
      </c>
      <c r="M6738" s="55"/>
      <c r="N6738" s="60">
        <f t="shared" si="196"/>
        <v>460</v>
      </c>
      <c r="O6738" s="54">
        <v>46191</v>
      </c>
      <c r="P6738" s="62">
        <v>0</v>
      </c>
      <c r="Q6738" s="75"/>
      <c r="R6738" t="str">
        <f t="shared" si="201"/>
        <v>Jun/26</v>
      </c>
      <c r="S6738" s="75"/>
      <c r="T6738" s="75"/>
      <c r="U6738" s="75"/>
      <c r="V6738" s="75"/>
      <c r="W6738" s="75"/>
      <c r="X6738" s="75"/>
      <c r="Y6738" s="75"/>
      <c r="Z6738" s="75"/>
      <c r="AA6738" s="75"/>
      <c r="AB6738" s="75"/>
      <c r="AC6738" s="75"/>
      <c r="AD6738" s="75"/>
      <c r="AE6738" s="75"/>
      <c r="AF6738" s="75"/>
      <c r="AG6738" s="75"/>
    </row>
    <row r="6739" spans="1:33" ht="15.75" customHeight="1">
      <c r="A6739" s="75"/>
      <c r="B6739" s="54">
        <v>46191</v>
      </c>
      <c r="C6739" s="55" t="str">
        <f t="shared" si="198"/>
        <v>Junho</v>
      </c>
      <c r="D6739" s="55">
        <f t="shared" si="194"/>
        <v>2026</v>
      </c>
      <c r="E6739" s="55">
        <v>1</v>
      </c>
      <c r="F6739" s="55" t="s">
        <v>1507</v>
      </c>
      <c r="G6739" s="55" t="s">
        <v>46</v>
      </c>
      <c r="H6739" s="55" t="s">
        <v>1337</v>
      </c>
      <c r="I6739" s="55" t="s">
        <v>42</v>
      </c>
      <c r="J6739" s="60">
        <v>3</v>
      </c>
      <c r="K6739" s="60">
        <f t="shared" si="200"/>
        <v>3</v>
      </c>
      <c r="L6739" s="60">
        <v>0</v>
      </c>
      <c r="M6739" s="55"/>
      <c r="N6739" s="60">
        <f t="shared" si="196"/>
        <v>3</v>
      </c>
      <c r="O6739" s="54">
        <v>46191</v>
      </c>
      <c r="P6739" s="62">
        <v>33574</v>
      </c>
      <c r="Q6739" s="75"/>
      <c r="R6739" t="str">
        <f t="shared" si="201"/>
        <v>Jun/26</v>
      </c>
      <c r="S6739" s="75"/>
      <c r="T6739" s="75"/>
      <c r="U6739" s="75"/>
      <c r="V6739" s="75"/>
      <c r="W6739" s="75"/>
      <c r="X6739" s="75"/>
      <c r="Y6739" s="75"/>
      <c r="Z6739" s="75"/>
      <c r="AA6739" s="75"/>
      <c r="AB6739" s="75"/>
      <c r="AC6739" s="75"/>
      <c r="AD6739" s="75"/>
      <c r="AE6739" s="75"/>
      <c r="AF6739" s="75"/>
      <c r="AG6739" s="75"/>
    </row>
    <row r="6740" spans="1:33" ht="15.75" customHeight="1">
      <c r="A6740" s="75"/>
      <c r="B6740" s="54">
        <v>46191</v>
      </c>
      <c r="C6740" s="55" t="str">
        <f t="shared" si="198"/>
        <v>Junho</v>
      </c>
      <c r="D6740" s="55">
        <f t="shared" si="194"/>
        <v>2026</v>
      </c>
      <c r="E6740" s="55">
        <v>1</v>
      </c>
      <c r="F6740" s="55" t="s">
        <v>1582</v>
      </c>
      <c r="G6740" s="55" t="s">
        <v>46</v>
      </c>
      <c r="H6740" s="55" t="s">
        <v>1337</v>
      </c>
      <c r="I6740" s="55" t="s">
        <v>42</v>
      </c>
      <c r="J6740" s="60">
        <v>21</v>
      </c>
      <c r="K6740" s="60">
        <f t="shared" si="200"/>
        <v>21</v>
      </c>
      <c r="L6740" s="60">
        <v>0</v>
      </c>
      <c r="M6740" s="55"/>
      <c r="N6740" s="60">
        <f t="shared" si="196"/>
        <v>21</v>
      </c>
      <c r="O6740" s="54">
        <v>46191</v>
      </c>
      <c r="P6740" s="62">
        <v>33574</v>
      </c>
      <c r="Q6740" s="75"/>
      <c r="R6740" t="str">
        <f t="shared" si="201"/>
        <v>Jun/26</v>
      </c>
      <c r="S6740" s="75"/>
      <c r="T6740" s="75"/>
      <c r="U6740" s="75"/>
      <c r="V6740" s="75"/>
      <c r="W6740" s="75"/>
      <c r="X6740" s="75"/>
      <c r="Y6740" s="75"/>
      <c r="Z6740" s="75"/>
      <c r="AA6740" s="75"/>
      <c r="AB6740" s="75"/>
      <c r="AC6740" s="75"/>
      <c r="AD6740" s="75"/>
      <c r="AE6740" s="75"/>
      <c r="AF6740" s="75"/>
      <c r="AG6740" s="75"/>
    </row>
    <row r="6741" spans="1:33" ht="15.75" customHeight="1">
      <c r="A6741" s="75"/>
      <c r="B6741" s="54">
        <v>46191</v>
      </c>
      <c r="C6741" s="55" t="str">
        <f t="shared" si="198"/>
        <v>Junho</v>
      </c>
      <c r="D6741" s="55">
        <f t="shared" si="194"/>
        <v>2026</v>
      </c>
      <c r="E6741" s="55">
        <v>1</v>
      </c>
      <c r="F6741" s="55" t="s">
        <v>1340</v>
      </c>
      <c r="G6741" s="55" t="s">
        <v>40</v>
      </c>
      <c r="H6741" s="55" t="s">
        <v>1337</v>
      </c>
      <c r="I6741" s="55" t="s">
        <v>42</v>
      </c>
      <c r="J6741" s="60">
        <v>95</v>
      </c>
      <c r="K6741" s="60">
        <f t="shared" si="200"/>
        <v>95</v>
      </c>
      <c r="L6741" s="60">
        <v>0</v>
      </c>
      <c r="M6741" s="55"/>
      <c r="N6741" s="60">
        <f t="shared" si="196"/>
        <v>95</v>
      </c>
      <c r="O6741" s="54">
        <v>46191</v>
      </c>
      <c r="P6741" s="62">
        <v>33483</v>
      </c>
      <c r="Q6741" s="75"/>
      <c r="R6741" t="str">
        <f t="shared" si="201"/>
        <v>Jun/26</v>
      </c>
      <c r="S6741" s="75"/>
      <c r="T6741" s="75"/>
      <c r="U6741" s="75"/>
      <c r="V6741" s="75"/>
      <c r="W6741" s="75"/>
      <c r="X6741" s="75"/>
      <c r="Y6741" s="75"/>
      <c r="Z6741" s="75"/>
      <c r="AA6741" s="75"/>
      <c r="AB6741" s="75"/>
      <c r="AC6741" s="75"/>
      <c r="AD6741" s="75"/>
      <c r="AE6741" s="75"/>
      <c r="AF6741" s="75"/>
      <c r="AG6741" s="75"/>
    </row>
    <row r="6742" spans="1:33" ht="15.75" customHeight="1">
      <c r="A6742" s="75"/>
      <c r="B6742" s="54">
        <v>46191</v>
      </c>
      <c r="C6742" s="55" t="str">
        <f t="shared" si="198"/>
        <v>Junho</v>
      </c>
      <c r="D6742" s="55">
        <f t="shared" si="194"/>
        <v>2026</v>
      </c>
      <c r="E6742" s="55">
        <v>1</v>
      </c>
      <c r="F6742" s="55" t="s">
        <v>391</v>
      </c>
      <c r="G6742" s="55" t="s">
        <v>46</v>
      </c>
      <c r="H6742" s="55" t="s">
        <v>1337</v>
      </c>
      <c r="I6742" s="55" t="s">
        <v>42</v>
      </c>
      <c r="J6742" s="60">
        <v>11</v>
      </c>
      <c r="K6742" s="60">
        <f t="shared" si="200"/>
        <v>11</v>
      </c>
      <c r="L6742" s="60">
        <v>0</v>
      </c>
      <c r="M6742" s="55"/>
      <c r="N6742" s="60">
        <f t="shared" si="196"/>
        <v>11</v>
      </c>
      <c r="O6742" s="54">
        <v>46191</v>
      </c>
      <c r="P6742" s="62">
        <v>33483</v>
      </c>
      <c r="Q6742" s="75"/>
      <c r="R6742" t="str">
        <f t="shared" si="201"/>
        <v>Jun/26</v>
      </c>
      <c r="S6742" s="75"/>
      <c r="T6742" s="75"/>
      <c r="U6742" s="75"/>
      <c r="V6742" s="75"/>
      <c r="W6742" s="75"/>
      <c r="X6742" s="75"/>
      <c r="Y6742" s="75"/>
      <c r="Z6742" s="75"/>
      <c r="AA6742" s="75"/>
      <c r="AB6742" s="75"/>
      <c r="AC6742" s="75"/>
      <c r="AD6742" s="75"/>
      <c r="AE6742" s="75"/>
      <c r="AF6742" s="75"/>
      <c r="AG6742" s="75"/>
    </row>
    <row r="6743" spans="1:33" ht="15.75" customHeight="1">
      <c r="A6743" s="75"/>
      <c r="B6743" s="54">
        <v>46191</v>
      </c>
      <c r="C6743" s="55" t="str">
        <f t="shared" si="198"/>
        <v>Junho</v>
      </c>
      <c r="D6743" s="55">
        <f t="shared" si="194"/>
        <v>2026</v>
      </c>
      <c r="E6743" s="55">
        <v>5</v>
      </c>
      <c r="F6743" s="55" t="s">
        <v>836</v>
      </c>
      <c r="G6743" s="55" t="s">
        <v>40</v>
      </c>
      <c r="H6743" s="55" t="s">
        <v>1337</v>
      </c>
      <c r="I6743" s="55" t="s">
        <v>42</v>
      </c>
      <c r="J6743" s="60">
        <v>0.8</v>
      </c>
      <c r="K6743" s="60">
        <f t="shared" si="200"/>
        <v>4</v>
      </c>
      <c r="L6743" s="60">
        <v>0</v>
      </c>
      <c r="M6743" s="55"/>
      <c r="N6743" s="60">
        <f t="shared" si="196"/>
        <v>4</v>
      </c>
      <c r="O6743" s="54">
        <v>46191</v>
      </c>
      <c r="P6743" s="62">
        <v>33483</v>
      </c>
      <c r="Q6743" s="75"/>
      <c r="R6743" t="str">
        <f t="shared" si="201"/>
        <v>Jun/26</v>
      </c>
      <c r="S6743" s="75"/>
      <c r="T6743" s="75"/>
      <c r="U6743" s="75"/>
      <c r="V6743" s="75"/>
      <c r="W6743" s="75"/>
      <c r="X6743" s="75"/>
      <c r="Y6743" s="75"/>
      <c r="Z6743" s="75"/>
      <c r="AA6743" s="75"/>
      <c r="AB6743" s="75"/>
      <c r="AC6743" s="75"/>
      <c r="AD6743" s="75"/>
      <c r="AE6743" s="75"/>
      <c r="AF6743" s="75"/>
      <c r="AG6743" s="75"/>
    </row>
    <row r="6744" spans="1:33" ht="15.75" customHeight="1">
      <c r="A6744" s="75"/>
      <c r="B6744" s="54">
        <v>46191</v>
      </c>
      <c r="C6744" s="55" t="str">
        <f t="shared" si="198"/>
        <v>Junho</v>
      </c>
      <c r="D6744" s="55">
        <f t="shared" si="194"/>
        <v>2026</v>
      </c>
      <c r="E6744" s="55">
        <v>6</v>
      </c>
      <c r="F6744" s="55" t="s">
        <v>64</v>
      </c>
      <c r="G6744" s="55" t="s">
        <v>46</v>
      </c>
      <c r="H6744" s="55" t="s">
        <v>65</v>
      </c>
      <c r="I6744" s="55" t="s">
        <v>42</v>
      </c>
      <c r="J6744" s="60">
        <v>33</v>
      </c>
      <c r="K6744" s="60">
        <f t="shared" si="200"/>
        <v>198</v>
      </c>
      <c r="L6744" s="60">
        <v>0</v>
      </c>
      <c r="M6744" s="55"/>
      <c r="N6744" s="60">
        <f t="shared" si="196"/>
        <v>198</v>
      </c>
      <c r="O6744" s="54">
        <v>46191</v>
      </c>
      <c r="P6744" s="62">
        <v>33409</v>
      </c>
      <c r="Q6744" s="75"/>
      <c r="R6744" t="str">
        <f t="shared" si="201"/>
        <v>Jun/26</v>
      </c>
      <c r="S6744" s="75"/>
      <c r="T6744" s="75"/>
      <c r="U6744" s="75"/>
      <c r="V6744" s="75"/>
      <c r="W6744" s="75"/>
      <c r="X6744" s="75"/>
      <c r="Y6744" s="75"/>
      <c r="Z6744" s="75"/>
      <c r="AA6744" s="75"/>
      <c r="AB6744" s="75"/>
      <c r="AC6744" s="75"/>
      <c r="AD6744" s="75"/>
      <c r="AE6744" s="75"/>
      <c r="AF6744" s="75"/>
      <c r="AG6744" s="75"/>
    </row>
    <row r="6745" spans="1:33" ht="15.75" customHeight="1">
      <c r="A6745" s="75"/>
      <c r="B6745" s="54">
        <v>46191</v>
      </c>
      <c r="C6745" s="55" t="str">
        <f t="shared" si="198"/>
        <v>Junho</v>
      </c>
      <c r="D6745" s="55">
        <f t="shared" si="194"/>
        <v>2026</v>
      </c>
      <c r="E6745" s="55">
        <v>1.5</v>
      </c>
      <c r="F6745" s="55" t="s">
        <v>66</v>
      </c>
      <c r="G6745" s="55" t="s">
        <v>46</v>
      </c>
      <c r="H6745" s="55" t="s">
        <v>65</v>
      </c>
      <c r="I6745" s="55" t="s">
        <v>42</v>
      </c>
      <c r="J6745" s="60">
        <v>28</v>
      </c>
      <c r="K6745" s="60">
        <f t="shared" si="200"/>
        <v>42</v>
      </c>
      <c r="L6745" s="60">
        <v>0</v>
      </c>
      <c r="M6745" s="55"/>
      <c r="N6745" s="60">
        <f t="shared" si="196"/>
        <v>42</v>
      </c>
      <c r="O6745" s="54">
        <v>46191</v>
      </c>
      <c r="P6745" s="62">
        <v>33409</v>
      </c>
      <c r="Q6745" s="75"/>
      <c r="R6745" t="str">
        <f t="shared" si="201"/>
        <v>Jun/26</v>
      </c>
      <c r="S6745" s="75"/>
      <c r="T6745" s="75"/>
      <c r="U6745" s="75"/>
      <c r="V6745" s="75"/>
      <c r="W6745" s="75"/>
      <c r="X6745" s="75"/>
      <c r="Y6745" s="75"/>
      <c r="Z6745" s="75"/>
      <c r="AA6745" s="75"/>
      <c r="AB6745" s="75"/>
      <c r="AC6745" s="75"/>
      <c r="AD6745" s="75"/>
      <c r="AE6745" s="75"/>
      <c r="AF6745" s="75"/>
      <c r="AG6745" s="75"/>
    </row>
    <row r="6746" spans="1:33" ht="15.75" customHeight="1">
      <c r="A6746" s="75"/>
      <c r="B6746" s="54">
        <v>46191</v>
      </c>
      <c r="C6746" s="55" t="str">
        <f t="shared" si="198"/>
        <v>Junho</v>
      </c>
      <c r="D6746" s="55">
        <f t="shared" si="194"/>
        <v>2026</v>
      </c>
      <c r="E6746" s="55">
        <v>1</v>
      </c>
      <c r="F6746" s="55" t="s">
        <v>209</v>
      </c>
      <c r="G6746" s="55" t="s">
        <v>46</v>
      </c>
      <c r="H6746" s="55" t="s">
        <v>594</v>
      </c>
      <c r="I6746" s="55" t="s">
        <v>42</v>
      </c>
      <c r="J6746" s="60">
        <v>133.28</v>
      </c>
      <c r="K6746" s="60">
        <f t="shared" si="200"/>
        <v>133.28</v>
      </c>
      <c r="L6746" s="60">
        <v>0</v>
      </c>
      <c r="M6746" s="55"/>
      <c r="N6746" s="60">
        <f t="shared" si="196"/>
        <v>133.28</v>
      </c>
      <c r="O6746" s="54">
        <v>46188</v>
      </c>
      <c r="P6746" s="62">
        <v>1220535</v>
      </c>
      <c r="Q6746" s="75"/>
      <c r="R6746" t="str">
        <f t="shared" si="201"/>
        <v>Jun/26</v>
      </c>
      <c r="S6746" s="75"/>
      <c r="T6746" s="75"/>
      <c r="U6746" s="75"/>
      <c r="V6746" s="75"/>
      <c r="W6746" s="75"/>
      <c r="X6746" s="75"/>
      <c r="Y6746" s="75"/>
      <c r="Z6746" s="75"/>
      <c r="AA6746" s="75"/>
      <c r="AB6746" s="75"/>
      <c r="AC6746" s="75"/>
      <c r="AD6746" s="75"/>
      <c r="AE6746" s="75"/>
      <c r="AF6746" s="75"/>
      <c r="AG6746" s="75"/>
    </row>
    <row r="6747" spans="1:33" ht="15.75" customHeight="1">
      <c r="A6747" s="75"/>
      <c r="B6747" s="54">
        <v>46191</v>
      </c>
      <c r="C6747" s="55" t="s">
        <v>263</v>
      </c>
      <c r="D6747" s="55">
        <v>2026</v>
      </c>
      <c r="E6747" s="55">
        <v>1</v>
      </c>
      <c r="F6747" s="55" t="s">
        <v>1583</v>
      </c>
      <c r="G6747" s="55" t="s">
        <v>61</v>
      </c>
      <c r="H6747" s="55" t="s">
        <v>342</v>
      </c>
      <c r="I6747" s="55" t="s">
        <v>42</v>
      </c>
      <c r="J6747" s="60">
        <v>148.61000000000001</v>
      </c>
      <c r="K6747" s="60">
        <f t="shared" si="200"/>
        <v>148.61000000000001</v>
      </c>
      <c r="L6747" s="60">
        <v>0</v>
      </c>
      <c r="M6747" s="55"/>
      <c r="N6747" s="60">
        <f t="shared" si="196"/>
        <v>148.61000000000001</v>
      </c>
      <c r="O6747" s="54">
        <v>46190</v>
      </c>
      <c r="P6747" s="62">
        <v>0</v>
      </c>
      <c r="Q6747" s="75"/>
      <c r="R6747" t="str">
        <f t="shared" si="201"/>
        <v>Jun/26</v>
      </c>
      <c r="S6747" s="75"/>
      <c r="T6747" s="75"/>
      <c r="U6747" s="75"/>
      <c r="V6747" s="75"/>
      <c r="W6747" s="75"/>
      <c r="X6747" s="75"/>
      <c r="Y6747" s="75"/>
      <c r="Z6747" s="75"/>
      <c r="AA6747" s="75"/>
      <c r="AB6747" s="75"/>
      <c r="AC6747" s="75"/>
      <c r="AD6747" s="75"/>
      <c r="AE6747" s="75"/>
      <c r="AF6747" s="75"/>
      <c r="AG6747" s="75"/>
    </row>
    <row r="6748" spans="1:33" ht="15.75" customHeight="1">
      <c r="A6748" s="75"/>
      <c r="B6748" s="54">
        <v>46191</v>
      </c>
      <c r="C6748" s="55" t="str">
        <f t="shared" ref="C6748:C7002" si="202">IF(B6748="","",PROPER(TEXT(B6748,"mmmm")))</f>
        <v>Junho</v>
      </c>
      <c r="D6748" s="55">
        <f t="shared" ref="D6748:D6765" si="203">IF(B6748="","",YEAR(B6748))</f>
        <v>2026</v>
      </c>
      <c r="E6748" s="55">
        <v>96</v>
      </c>
      <c r="F6748" s="55" t="s">
        <v>191</v>
      </c>
      <c r="G6748" s="55" t="s">
        <v>96</v>
      </c>
      <c r="H6748" s="55" t="s">
        <v>223</v>
      </c>
      <c r="I6748" s="55" t="s">
        <v>42</v>
      </c>
      <c r="J6748" s="60">
        <v>7.7</v>
      </c>
      <c r="K6748" s="60">
        <f t="shared" si="200"/>
        <v>739.2</v>
      </c>
      <c r="L6748" s="60">
        <v>0</v>
      </c>
      <c r="M6748" s="55"/>
      <c r="N6748" s="60">
        <f t="shared" si="196"/>
        <v>739.2</v>
      </c>
      <c r="O6748" s="54">
        <v>46198</v>
      </c>
      <c r="P6748" s="62">
        <v>1601181</v>
      </c>
      <c r="Q6748" s="75"/>
      <c r="R6748" t="str">
        <f t="shared" si="201"/>
        <v>Jun/26</v>
      </c>
      <c r="S6748" s="75"/>
      <c r="T6748" s="75"/>
      <c r="U6748" s="75"/>
      <c r="V6748" s="75"/>
      <c r="W6748" s="75"/>
      <c r="X6748" s="75"/>
      <c r="Y6748" s="75"/>
      <c r="Z6748" s="75"/>
      <c r="AA6748" s="75"/>
      <c r="AB6748" s="75"/>
      <c r="AC6748" s="75"/>
      <c r="AD6748" s="75"/>
      <c r="AE6748" s="75"/>
      <c r="AF6748" s="75"/>
      <c r="AG6748" s="75"/>
    </row>
    <row r="6749" spans="1:33" ht="15.75" customHeight="1">
      <c r="A6749" s="75"/>
      <c r="B6749" s="54">
        <v>46191</v>
      </c>
      <c r="C6749" s="55" t="str">
        <f t="shared" si="202"/>
        <v>Junho</v>
      </c>
      <c r="D6749" s="55">
        <f t="shared" si="203"/>
        <v>2026</v>
      </c>
      <c r="E6749" s="55">
        <v>1</v>
      </c>
      <c r="F6749" s="55" t="s">
        <v>660</v>
      </c>
      <c r="G6749" s="55" t="s">
        <v>46</v>
      </c>
      <c r="H6749" s="55" t="s">
        <v>195</v>
      </c>
      <c r="I6749" s="55" t="s">
        <v>42</v>
      </c>
      <c r="J6749" s="60">
        <v>246</v>
      </c>
      <c r="K6749" s="60">
        <f t="shared" si="200"/>
        <v>246</v>
      </c>
      <c r="L6749" s="60">
        <v>0</v>
      </c>
      <c r="M6749" s="55"/>
      <c r="N6749" s="60">
        <f t="shared" si="196"/>
        <v>246</v>
      </c>
      <c r="O6749" s="54">
        <v>46202</v>
      </c>
      <c r="P6749" s="62">
        <v>351292</v>
      </c>
      <c r="Q6749" s="75"/>
      <c r="R6749" t="str">
        <f t="shared" si="201"/>
        <v>Jun/26</v>
      </c>
      <c r="S6749" s="75"/>
      <c r="T6749" s="75"/>
      <c r="U6749" s="75"/>
      <c r="V6749" s="75"/>
      <c r="W6749" s="75"/>
      <c r="X6749" s="75"/>
      <c r="Y6749" s="75"/>
      <c r="Z6749" s="75"/>
      <c r="AA6749" s="75"/>
      <c r="AB6749" s="75"/>
      <c r="AC6749" s="75"/>
      <c r="AD6749" s="75"/>
      <c r="AE6749" s="75"/>
      <c r="AF6749" s="75"/>
      <c r="AG6749" s="75"/>
    </row>
    <row r="6750" spans="1:33" ht="15.75" customHeight="1">
      <c r="A6750" s="75"/>
      <c r="B6750" s="54">
        <v>46191</v>
      </c>
      <c r="C6750" s="55" t="str">
        <f t="shared" si="202"/>
        <v>Junho</v>
      </c>
      <c r="D6750" s="55">
        <f t="shared" si="203"/>
        <v>2026</v>
      </c>
      <c r="E6750" s="55">
        <v>1</v>
      </c>
      <c r="F6750" s="55" t="s">
        <v>782</v>
      </c>
      <c r="G6750" s="55" t="s">
        <v>46</v>
      </c>
      <c r="H6750" s="55" t="s">
        <v>195</v>
      </c>
      <c r="I6750" s="55" t="s">
        <v>42</v>
      </c>
      <c r="J6750" s="60">
        <v>282.22000000000003</v>
      </c>
      <c r="K6750" s="60">
        <f t="shared" si="200"/>
        <v>282.22000000000003</v>
      </c>
      <c r="L6750" s="60">
        <v>0</v>
      </c>
      <c r="M6750" s="55"/>
      <c r="N6750" s="60">
        <f t="shared" si="196"/>
        <v>282.22000000000003</v>
      </c>
      <c r="O6750" s="54">
        <v>46202</v>
      </c>
      <c r="P6750" s="62">
        <v>351293</v>
      </c>
      <c r="Q6750" s="75"/>
      <c r="R6750" t="str">
        <f t="shared" si="201"/>
        <v>Jun/26</v>
      </c>
      <c r="S6750" s="75"/>
      <c r="T6750" s="75"/>
      <c r="U6750" s="75"/>
      <c r="V6750" s="75"/>
      <c r="W6750" s="75"/>
      <c r="X6750" s="75"/>
      <c r="Y6750" s="75"/>
      <c r="Z6750" s="75"/>
      <c r="AA6750" s="75"/>
      <c r="AB6750" s="75"/>
      <c r="AC6750" s="75"/>
      <c r="AD6750" s="75"/>
      <c r="AE6750" s="75"/>
      <c r="AF6750" s="75"/>
      <c r="AG6750" s="75"/>
    </row>
    <row r="6751" spans="1:33" ht="15.75" customHeight="1">
      <c r="A6751" s="75"/>
      <c r="B6751" s="54">
        <v>46191</v>
      </c>
      <c r="C6751" s="55" t="str">
        <f t="shared" si="202"/>
        <v>Junho</v>
      </c>
      <c r="D6751" s="55">
        <f t="shared" si="203"/>
        <v>2026</v>
      </c>
      <c r="E6751" s="55">
        <v>2</v>
      </c>
      <c r="F6751" s="55" t="s">
        <v>679</v>
      </c>
      <c r="G6751" s="55" t="s">
        <v>96</v>
      </c>
      <c r="H6751" s="55" t="s">
        <v>293</v>
      </c>
      <c r="I6751" s="55" t="s">
        <v>42</v>
      </c>
      <c r="J6751" s="60">
        <v>55.9</v>
      </c>
      <c r="K6751" s="60">
        <f t="shared" si="200"/>
        <v>111.8</v>
      </c>
      <c r="L6751" s="60">
        <v>0</v>
      </c>
      <c r="M6751" s="55"/>
      <c r="N6751" s="60">
        <f t="shared" si="196"/>
        <v>111.8</v>
      </c>
      <c r="O6751" s="54">
        <v>46206</v>
      </c>
      <c r="P6751" s="62">
        <v>1843</v>
      </c>
      <c r="Q6751" s="75"/>
      <c r="R6751" t="str">
        <f t="shared" si="201"/>
        <v>Jun/26</v>
      </c>
      <c r="S6751" s="75"/>
      <c r="T6751" s="75"/>
      <c r="U6751" s="75"/>
      <c r="V6751" s="75"/>
      <c r="W6751" s="75"/>
      <c r="X6751" s="75"/>
      <c r="Y6751" s="75"/>
      <c r="Z6751" s="75"/>
      <c r="AA6751" s="75"/>
      <c r="AB6751" s="75"/>
      <c r="AC6751" s="75"/>
      <c r="AD6751" s="75"/>
      <c r="AE6751" s="75"/>
      <c r="AF6751" s="75"/>
      <c r="AG6751" s="75"/>
    </row>
    <row r="6752" spans="1:33" ht="15.75" customHeight="1">
      <c r="A6752" s="75"/>
      <c r="B6752" s="54">
        <v>46191</v>
      </c>
      <c r="C6752" s="55" t="str">
        <f t="shared" si="202"/>
        <v>Junho</v>
      </c>
      <c r="D6752" s="55">
        <f t="shared" si="203"/>
        <v>2026</v>
      </c>
      <c r="E6752" s="55">
        <v>2</v>
      </c>
      <c r="F6752" s="55" t="s">
        <v>680</v>
      </c>
      <c r="G6752" s="55" t="s">
        <v>96</v>
      </c>
      <c r="H6752" s="55" t="s">
        <v>293</v>
      </c>
      <c r="I6752" s="55" t="s">
        <v>42</v>
      </c>
      <c r="J6752" s="60">
        <v>55.9</v>
      </c>
      <c r="K6752" s="60">
        <f t="shared" si="200"/>
        <v>111.8</v>
      </c>
      <c r="L6752" s="60">
        <v>0</v>
      </c>
      <c r="M6752" s="55"/>
      <c r="N6752" s="60">
        <f t="shared" si="196"/>
        <v>111.8</v>
      </c>
      <c r="O6752" s="54">
        <v>46206</v>
      </c>
      <c r="P6752" s="62">
        <v>1843</v>
      </c>
      <c r="Q6752" s="75"/>
      <c r="R6752" t="str">
        <f t="shared" si="201"/>
        <v>Jun/26</v>
      </c>
      <c r="S6752" s="75"/>
      <c r="T6752" s="75"/>
      <c r="U6752" s="75"/>
      <c r="V6752" s="75"/>
      <c r="W6752" s="75"/>
      <c r="X6752" s="75"/>
      <c r="Y6752" s="75"/>
      <c r="Z6752" s="75"/>
      <c r="AA6752" s="75"/>
      <c r="AB6752" s="75"/>
      <c r="AC6752" s="75"/>
      <c r="AD6752" s="75"/>
      <c r="AE6752" s="75"/>
      <c r="AF6752" s="75"/>
      <c r="AG6752" s="75"/>
    </row>
    <row r="6753" spans="1:33" ht="15.75" customHeight="1">
      <c r="A6753" s="75"/>
      <c r="B6753" s="54">
        <v>46192</v>
      </c>
      <c r="C6753" s="55" t="str">
        <f t="shared" si="202"/>
        <v>Junho</v>
      </c>
      <c r="D6753" s="55">
        <f t="shared" si="203"/>
        <v>2026</v>
      </c>
      <c r="E6753" s="55">
        <v>1</v>
      </c>
      <c r="F6753" s="55" t="s">
        <v>1556</v>
      </c>
      <c r="G6753" s="55" t="s">
        <v>108</v>
      </c>
      <c r="H6753" s="55" t="s">
        <v>1557</v>
      </c>
      <c r="I6753" s="55" t="s">
        <v>42</v>
      </c>
      <c r="J6753" s="60">
        <v>1900</v>
      </c>
      <c r="K6753" s="60">
        <f t="shared" si="200"/>
        <v>1900</v>
      </c>
      <c r="L6753" s="60">
        <v>0</v>
      </c>
      <c r="M6753" s="55"/>
      <c r="N6753" s="60">
        <f t="shared" si="196"/>
        <v>1900</v>
      </c>
      <c r="O6753" s="54">
        <v>46194</v>
      </c>
      <c r="P6753" s="62">
        <v>0</v>
      </c>
      <c r="Q6753" s="75"/>
      <c r="R6753" t="str">
        <f t="shared" si="201"/>
        <v>Jun/26</v>
      </c>
      <c r="S6753" s="75"/>
      <c r="T6753" s="75"/>
      <c r="U6753" s="75"/>
      <c r="V6753" s="75"/>
      <c r="W6753" s="75"/>
      <c r="X6753" s="75"/>
      <c r="Y6753" s="75"/>
      <c r="Z6753" s="75"/>
      <c r="AA6753" s="75"/>
      <c r="AB6753" s="75"/>
      <c r="AC6753" s="75"/>
      <c r="AD6753" s="75"/>
      <c r="AE6753" s="75"/>
      <c r="AF6753" s="75"/>
      <c r="AG6753" s="75"/>
    </row>
    <row r="6754" spans="1:33" ht="15.75" customHeight="1">
      <c r="A6754" s="75"/>
      <c r="B6754" s="54">
        <v>46192</v>
      </c>
      <c r="C6754" s="55" t="str">
        <f t="shared" si="202"/>
        <v>Junho</v>
      </c>
      <c r="D6754" s="55">
        <f t="shared" si="203"/>
        <v>2026</v>
      </c>
      <c r="E6754" s="55">
        <v>1</v>
      </c>
      <c r="F6754" s="55" t="s">
        <v>1584</v>
      </c>
      <c r="G6754" s="55" t="s">
        <v>61</v>
      </c>
      <c r="H6754" s="55" t="s">
        <v>157</v>
      </c>
      <c r="I6754" s="55" t="s">
        <v>42</v>
      </c>
      <c r="J6754" s="60">
        <v>1700</v>
      </c>
      <c r="K6754" s="60">
        <f t="shared" si="200"/>
        <v>1700</v>
      </c>
      <c r="L6754" s="60">
        <v>0</v>
      </c>
      <c r="M6754" s="55"/>
      <c r="N6754" s="60">
        <f t="shared" si="196"/>
        <v>1700</v>
      </c>
      <c r="O6754" s="54">
        <v>46194</v>
      </c>
      <c r="P6754" s="62">
        <v>0</v>
      </c>
      <c r="Q6754" s="75"/>
      <c r="R6754" t="str">
        <f t="shared" si="201"/>
        <v>Jun/26</v>
      </c>
      <c r="S6754" s="75"/>
      <c r="T6754" s="75"/>
      <c r="U6754" s="75"/>
      <c r="V6754" s="75"/>
      <c r="W6754" s="75"/>
      <c r="X6754" s="75"/>
      <c r="Y6754" s="75"/>
      <c r="Z6754" s="75"/>
      <c r="AA6754" s="75"/>
      <c r="AB6754" s="75"/>
      <c r="AC6754" s="75"/>
      <c r="AD6754" s="75"/>
      <c r="AE6754" s="75"/>
      <c r="AF6754" s="75"/>
      <c r="AG6754" s="75"/>
    </row>
    <row r="6755" spans="1:33" ht="15.75" customHeight="1">
      <c r="A6755" s="75"/>
      <c r="B6755" s="54">
        <v>46192</v>
      </c>
      <c r="C6755" s="55" t="str">
        <f t="shared" si="202"/>
        <v>Junho</v>
      </c>
      <c r="D6755" s="55">
        <f t="shared" si="203"/>
        <v>2026</v>
      </c>
      <c r="E6755" s="55">
        <v>1</v>
      </c>
      <c r="F6755" s="55" t="s">
        <v>1085</v>
      </c>
      <c r="G6755" s="55" t="s">
        <v>108</v>
      </c>
      <c r="H6755" s="55" t="s">
        <v>1585</v>
      </c>
      <c r="I6755" s="55" t="s">
        <v>42</v>
      </c>
      <c r="J6755" s="60">
        <v>1600</v>
      </c>
      <c r="K6755" s="60">
        <f t="shared" si="200"/>
        <v>1600</v>
      </c>
      <c r="L6755" s="60">
        <v>0</v>
      </c>
      <c r="M6755" s="55"/>
      <c r="N6755" s="60">
        <f t="shared" si="196"/>
        <v>1600</v>
      </c>
      <c r="O6755" s="54">
        <v>46194</v>
      </c>
      <c r="P6755" s="62">
        <v>0</v>
      </c>
      <c r="Q6755" s="75"/>
      <c r="R6755" t="str">
        <f t="shared" si="201"/>
        <v>Jun/26</v>
      </c>
      <c r="S6755" s="75"/>
      <c r="T6755" s="75"/>
      <c r="U6755" s="75"/>
      <c r="V6755" s="75"/>
      <c r="W6755" s="75"/>
      <c r="X6755" s="75"/>
      <c r="Y6755" s="75"/>
      <c r="Z6755" s="75"/>
      <c r="AA6755" s="75"/>
      <c r="AB6755" s="75"/>
      <c r="AC6755" s="75"/>
      <c r="AD6755" s="75"/>
      <c r="AE6755" s="75"/>
      <c r="AF6755" s="75"/>
      <c r="AG6755" s="75"/>
    </row>
    <row r="6756" spans="1:33" ht="15.75" customHeight="1">
      <c r="A6756" s="75"/>
      <c r="B6756" s="54">
        <v>46192</v>
      </c>
      <c r="C6756" s="55" t="str">
        <f t="shared" si="202"/>
        <v>Junho</v>
      </c>
      <c r="D6756" s="55">
        <f t="shared" si="203"/>
        <v>2026</v>
      </c>
      <c r="E6756" s="55">
        <v>4</v>
      </c>
      <c r="F6756" s="55" t="s">
        <v>486</v>
      </c>
      <c r="G6756" s="55" t="s">
        <v>46</v>
      </c>
      <c r="H6756" s="55" t="s">
        <v>1555</v>
      </c>
      <c r="I6756" s="55" t="s">
        <v>42</v>
      </c>
      <c r="J6756" s="60">
        <v>8</v>
      </c>
      <c r="K6756" s="60">
        <f t="shared" si="200"/>
        <v>32</v>
      </c>
      <c r="L6756" s="60">
        <v>0</v>
      </c>
      <c r="M6756" s="55"/>
      <c r="N6756" s="60">
        <f t="shared" si="196"/>
        <v>32</v>
      </c>
      <c r="O6756" s="54">
        <v>46203</v>
      </c>
      <c r="P6756" s="62">
        <v>0</v>
      </c>
      <c r="Q6756" s="75"/>
      <c r="R6756" t="str">
        <f t="shared" si="201"/>
        <v>Jun/26</v>
      </c>
      <c r="S6756" s="75"/>
      <c r="T6756" s="75"/>
      <c r="U6756" s="75"/>
      <c r="V6756" s="75"/>
      <c r="W6756" s="75"/>
      <c r="X6756" s="75"/>
      <c r="Y6756" s="75"/>
      <c r="Z6756" s="75"/>
      <c r="AA6756" s="75"/>
      <c r="AB6756" s="75"/>
      <c r="AC6756" s="75"/>
      <c r="AD6756" s="75"/>
      <c r="AE6756" s="75"/>
      <c r="AF6756" s="75"/>
      <c r="AG6756" s="75"/>
    </row>
    <row r="6757" spans="1:33" ht="15.75" customHeight="1">
      <c r="A6757" s="75"/>
      <c r="B6757" s="54">
        <v>46192</v>
      </c>
      <c r="C6757" s="55" t="str">
        <f t="shared" si="202"/>
        <v>Junho</v>
      </c>
      <c r="D6757" s="55">
        <f t="shared" si="203"/>
        <v>2026</v>
      </c>
      <c r="E6757" s="55">
        <v>1</v>
      </c>
      <c r="F6757" s="55" t="s">
        <v>1081</v>
      </c>
      <c r="G6757" s="55" t="s">
        <v>46</v>
      </c>
      <c r="H6757" s="55" t="s">
        <v>1555</v>
      </c>
      <c r="I6757" s="55" t="s">
        <v>42</v>
      </c>
      <c r="J6757" s="60">
        <v>32</v>
      </c>
      <c r="K6757" s="60">
        <f t="shared" si="200"/>
        <v>32</v>
      </c>
      <c r="L6757" s="60">
        <v>0</v>
      </c>
      <c r="M6757" s="55"/>
      <c r="N6757" s="60">
        <f t="shared" si="196"/>
        <v>32</v>
      </c>
      <c r="O6757" s="54">
        <v>46203</v>
      </c>
      <c r="P6757" s="62">
        <v>0</v>
      </c>
      <c r="Q6757" s="75"/>
      <c r="R6757" t="str">
        <f t="shared" si="201"/>
        <v>Jun/26</v>
      </c>
      <c r="S6757" s="75"/>
      <c r="T6757" s="75"/>
      <c r="U6757" s="75"/>
      <c r="V6757" s="75"/>
      <c r="W6757" s="75"/>
      <c r="X6757" s="75"/>
      <c r="Y6757" s="75"/>
      <c r="Z6757" s="75"/>
      <c r="AA6757" s="75"/>
      <c r="AB6757" s="75"/>
      <c r="AC6757" s="75"/>
      <c r="AD6757" s="75"/>
      <c r="AE6757" s="75"/>
      <c r="AF6757" s="75"/>
      <c r="AG6757" s="75"/>
    </row>
    <row r="6758" spans="1:33" ht="15.75" customHeight="1">
      <c r="A6758" s="75"/>
      <c r="B6758" s="54">
        <v>46192</v>
      </c>
      <c r="C6758" s="55" t="str">
        <f t="shared" si="202"/>
        <v>Junho</v>
      </c>
      <c r="D6758" s="55">
        <f t="shared" si="203"/>
        <v>2026</v>
      </c>
      <c r="E6758" s="55">
        <v>2</v>
      </c>
      <c r="F6758" s="55" t="s">
        <v>1035</v>
      </c>
      <c r="G6758" s="55" t="s">
        <v>46</v>
      </c>
      <c r="H6758" s="55" t="s">
        <v>1555</v>
      </c>
      <c r="I6758" s="55" t="s">
        <v>42</v>
      </c>
      <c r="J6758" s="60">
        <v>7</v>
      </c>
      <c r="K6758" s="60">
        <f t="shared" si="200"/>
        <v>14</v>
      </c>
      <c r="L6758" s="60">
        <v>0</v>
      </c>
      <c r="M6758" s="55"/>
      <c r="N6758" s="60">
        <f t="shared" si="196"/>
        <v>14</v>
      </c>
      <c r="O6758" s="54">
        <v>46203</v>
      </c>
      <c r="P6758" s="62">
        <v>0</v>
      </c>
      <c r="Q6758" s="75"/>
      <c r="R6758" t="str">
        <f t="shared" si="201"/>
        <v>Jun/26</v>
      </c>
      <c r="S6758" s="75"/>
      <c r="T6758" s="75"/>
      <c r="U6758" s="75"/>
      <c r="V6758" s="75"/>
      <c r="W6758" s="75"/>
      <c r="X6758" s="75"/>
      <c r="Y6758" s="75"/>
      <c r="Z6758" s="75"/>
      <c r="AA6758" s="75"/>
      <c r="AB6758" s="75"/>
      <c r="AC6758" s="75"/>
      <c r="AD6758" s="75"/>
      <c r="AE6758" s="75"/>
      <c r="AF6758" s="75"/>
      <c r="AG6758" s="75"/>
    </row>
    <row r="6759" spans="1:33" ht="15.75" customHeight="1">
      <c r="A6759" s="75"/>
      <c r="B6759" s="54">
        <v>46192</v>
      </c>
      <c r="C6759" s="55" t="str">
        <f t="shared" si="202"/>
        <v>Junho</v>
      </c>
      <c r="D6759" s="55">
        <f t="shared" si="203"/>
        <v>2026</v>
      </c>
      <c r="E6759" s="55">
        <v>1</v>
      </c>
      <c r="F6759" s="55" t="s">
        <v>1554</v>
      </c>
      <c r="G6759" s="55" t="s">
        <v>46</v>
      </c>
      <c r="H6759" s="55" t="s">
        <v>1555</v>
      </c>
      <c r="I6759" s="55" t="s">
        <v>42</v>
      </c>
      <c r="J6759" s="60">
        <v>4</v>
      </c>
      <c r="K6759" s="60">
        <f t="shared" si="200"/>
        <v>4</v>
      </c>
      <c r="L6759" s="60">
        <v>0</v>
      </c>
      <c r="M6759" s="55"/>
      <c r="N6759" s="60">
        <f t="shared" si="196"/>
        <v>4</v>
      </c>
      <c r="O6759" s="54">
        <v>46203</v>
      </c>
      <c r="P6759" s="62">
        <v>0</v>
      </c>
      <c r="Q6759" s="75"/>
      <c r="R6759" t="str">
        <f t="shared" si="201"/>
        <v>Jun/26</v>
      </c>
      <c r="S6759" s="75"/>
      <c r="T6759" s="75"/>
      <c r="U6759" s="75"/>
      <c r="V6759" s="75"/>
      <c r="W6759" s="75"/>
      <c r="X6759" s="75"/>
      <c r="Y6759" s="75"/>
      <c r="Z6759" s="75"/>
      <c r="AA6759" s="75"/>
      <c r="AB6759" s="75"/>
      <c r="AC6759" s="75"/>
      <c r="AD6759" s="75"/>
      <c r="AE6759" s="75"/>
      <c r="AF6759" s="75"/>
      <c r="AG6759" s="75"/>
    </row>
    <row r="6760" spans="1:33" ht="15.75" customHeight="1">
      <c r="A6760" s="75"/>
      <c r="B6760" s="54">
        <v>46192</v>
      </c>
      <c r="C6760" s="55" t="str">
        <f t="shared" si="202"/>
        <v>Junho</v>
      </c>
      <c r="D6760" s="55">
        <f t="shared" si="203"/>
        <v>2026</v>
      </c>
      <c r="E6760" s="55">
        <v>20</v>
      </c>
      <c r="F6760" s="55" t="s">
        <v>836</v>
      </c>
      <c r="G6760" s="55" t="s">
        <v>40</v>
      </c>
      <c r="H6760" s="55" t="s">
        <v>1555</v>
      </c>
      <c r="I6760" s="55" t="s">
        <v>42</v>
      </c>
      <c r="J6760" s="60">
        <v>0.9</v>
      </c>
      <c r="K6760" s="60">
        <f t="shared" si="200"/>
        <v>18</v>
      </c>
      <c r="L6760" s="60">
        <v>0</v>
      </c>
      <c r="M6760" s="55"/>
      <c r="N6760" s="60">
        <f t="shared" si="196"/>
        <v>18</v>
      </c>
      <c r="O6760" s="54">
        <v>46203</v>
      </c>
      <c r="P6760" s="62">
        <v>0</v>
      </c>
      <c r="Q6760" s="75"/>
      <c r="R6760" t="str">
        <f t="shared" si="201"/>
        <v>Jun/26</v>
      </c>
      <c r="S6760" s="75"/>
      <c r="T6760" s="75"/>
      <c r="U6760" s="75"/>
      <c r="V6760" s="75"/>
      <c r="W6760" s="75"/>
      <c r="X6760" s="75"/>
      <c r="Y6760" s="75"/>
      <c r="Z6760" s="75"/>
      <c r="AA6760" s="75"/>
      <c r="AB6760" s="75"/>
      <c r="AC6760" s="75"/>
      <c r="AD6760" s="75"/>
      <c r="AE6760" s="75"/>
      <c r="AF6760" s="75"/>
      <c r="AG6760" s="75"/>
    </row>
    <row r="6761" spans="1:33" ht="15.75" customHeight="1">
      <c r="A6761" s="75"/>
      <c r="B6761" s="54">
        <v>46192</v>
      </c>
      <c r="C6761" s="55" t="str">
        <f t="shared" si="202"/>
        <v>Junho</v>
      </c>
      <c r="D6761" s="55">
        <f t="shared" si="203"/>
        <v>2026</v>
      </c>
      <c r="E6761" s="55">
        <v>3</v>
      </c>
      <c r="F6761" s="55" t="s">
        <v>1340</v>
      </c>
      <c r="G6761" s="55" t="s">
        <v>40</v>
      </c>
      <c r="H6761" s="55" t="s">
        <v>1555</v>
      </c>
      <c r="I6761" s="55" t="s">
        <v>42</v>
      </c>
      <c r="J6761" s="60">
        <v>90</v>
      </c>
      <c r="K6761" s="60">
        <f t="shared" si="200"/>
        <v>270</v>
      </c>
      <c r="L6761" s="60">
        <v>0</v>
      </c>
      <c r="M6761" s="55"/>
      <c r="N6761" s="60">
        <f t="shared" si="196"/>
        <v>270</v>
      </c>
      <c r="O6761" s="54">
        <v>46203</v>
      </c>
      <c r="P6761" s="62">
        <v>0</v>
      </c>
      <c r="Q6761" s="75"/>
      <c r="R6761" t="str">
        <f t="shared" si="201"/>
        <v>Jun/26</v>
      </c>
      <c r="S6761" s="75"/>
      <c r="T6761" s="75"/>
      <c r="U6761" s="75"/>
      <c r="V6761" s="75"/>
      <c r="W6761" s="75"/>
      <c r="X6761" s="75"/>
      <c r="Y6761" s="75"/>
      <c r="Z6761" s="75"/>
      <c r="AA6761" s="75"/>
      <c r="AB6761" s="75"/>
      <c r="AC6761" s="75"/>
      <c r="AD6761" s="75"/>
      <c r="AE6761" s="75"/>
      <c r="AF6761" s="75"/>
      <c r="AG6761" s="75"/>
    </row>
    <row r="6762" spans="1:33" ht="15.75" customHeight="1">
      <c r="A6762" s="75"/>
      <c r="B6762" s="54">
        <v>46192</v>
      </c>
      <c r="C6762" s="55" t="str">
        <f t="shared" si="202"/>
        <v>Junho</v>
      </c>
      <c r="D6762" s="55">
        <f t="shared" si="203"/>
        <v>2026</v>
      </c>
      <c r="E6762" s="55">
        <v>5</v>
      </c>
      <c r="F6762" s="55" t="s">
        <v>391</v>
      </c>
      <c r="G6762" s="55" t="s">
        <v>46</v>
      </c>
      <c r="H6762" s="55" t="s">
        <v>1555</v>
      </c>
      <c r="I6762" s="55" t="s">
        <v>42</v>
      </c>
      <c r="J6762" s="60">
        <v>3</v>
      </c>
      <c r="K6762" s="60">
        <f t="shared" si="200"/>
        <v>15</v>
      </c>
      <c r="L6762" s="60">
        <v>0</v>
      </c>
      <c r="M6762" s="55"/>
      <c r="N6762" s="60">
        <f t="shared" si="196"/>
        <v>15</v>
      </c>
      <c r="O6762" s="54">
        <v>46203</v>
      </c>
      <c r="P6762" s="62">
        <v>0</v>
      </c>
      <c r="Q6762" s="75"/>
      <c r="R6762" t="str">
        <f t="shared" si="201"/>
        <v>Jun/26</v>
      </c>
      <c r="S6762" s="75"/>
      <c r="T6762" s="75"/>
      <c r="U6762" s="75"/>
      <c r="V6762" s="75"/>
      <c r="W6762" s="75"/>
      <c r="X6762" s="75"/>
      <c r="Y6762" s="75"/>
      <c r="Z6762" s="75"/>
      <c r="AA6762" s="75"/>
      <c r="AB6762" s="75"/>
      <c r="AC6762" s="75"/>
      <c r="AD6762" s="75"/>
      <c r="AE6762" s="75"/>
      <c r="AF6762" s="75"/>
      <c r="AG6762" s="75"/>
    </row>
    <row r="6763" spans="1:33" ht="15.75" customHeight="1">
      <c r="A6763" s="75"/>
      <c r="B6763" s="54">
        <v>46192</v>
      </c>
      <c r="C6763" s="55" t="str">
        <f t="shared" si="202"/>
        <v>Junho</v>
      </c>
      <c r="D6763" s="55">
        <f t="shared" si="203"/>
        <v>2026</v>
      </c>
      <c r="E6763" s="55">
        <v>5</v>
      </c>
      <c r="F6763" s="55" t="s">
        <v>561</v>
      </c>
      <c r="G6763" s="55" t="s">
        <v>40</v>
      </c>
      <c r="H6763" s="55" t="s">
        <v>1555</v>
      </c>
      <c r="I6763" s="55" t="s">
        <v>42</v>
      </c>
      <c r="J6763" s="60">
        <v>3</v>
      </c>
      <c r="K6763" s="60">
        <f t="shared" si="200"/>
        <v>15</v>
      </c>
      <c r="L6763" s="60">
        <v>0</v>
      </c>
      <c r="M6763" s="55"/>
      <c r="N6763" s="60">
        <f t="shared" si="196"/>
        <v>15</v>
      </c>
      <c r="O6763" s="54">
        <v>46203</v>
      </c>
      <c r="P6763" s="62">
        <v>0</v>
      </c>
      <c r="Q6763" s="75"/>
      <c r="R6763" t="str">
        <f t="shared" si="201"/>
        <v>Jun/26</v>
      </c>
      <c r="S6763" s="75"/>
      <c r="T6763" s="75"/>
      <c r="U6763" s="75"/>
      <c r="V6763" s="75"/>
      <c r="W6763" s="75"/>
      <c r="X6763" s="75"/>
      <c r="Y6763" s="75"/>
      <c r="Z6763" s="75"/>
      <c r="AA6763" s="75"/>
      <c r="AB6763" s="75"/>
      <c r="AC6763" s="75"/>
      <c r="AD6763" s="75"/>
      <c r="AE6763" s="75"/>
      <c r="AF6763" s="75"/>
      <c r="AG6763" s="75"/>
    </row>
    <row r="6764" spans="1:33" ht="15.75" customHeight="1">
      <c r="A6764" s="75"/>
      <c r="B6764" s="54">
        <v>46192</v>
      </c>
      <c r="C6764" s="55" t="str">
        <f t="shared" si="202"/>
        <v>Junho</v>
      </c>
      <c r="D6764" s="55">
        <f t="shared" si="203"/>
        <v>2026</v>
      </c>
      <c r="E6764" s="55">
        <v>20</v>
      </c>
      <c r="F6764" s="55" t="s">
        <v>64</v>
      </c>
      <c r="G6764" s="55" t="s">
        <v>46</v>
      </c>
      <c r="H6764" s="55" t="s">
        <v>65</v>
      </c>
      <c r="I6764" s="55" t="s">
        <v>42</v>
      </c>
      <c r="J6764" s="60">
        <v>33</v>
      </c>
      <c r="K6764" s="60">
        <f t="shared" si="200"/>
        <v>660</v>
      </c>
      <c r="L6764" s="60">
        <v>0</v>
      </c>
      <c r="M6764" s="55"/>
      <c r="N6764" s="60">
        <f t="shared" si="196"/>
        <v>660</v>
      </c>
      <c r="O6764" s="54">
        <v>46203</v>
      </c>
      <c r="P6764" s="62">
        <v>33441</v>
      </c>
      <c r="Q6764" s="75"/>
      <c r="R6764" t="str">
        <f t="shared" si="201"/>
        <v>Jun/26</v>
      </c>
      <c r="S6764" s="75"/>
      <c r="T6764" s="75"/>
      <c r="U6764" s="75"/>
      <c r="V6764" s="75"/>
      <c r="W6764" s="75"/>
      <c r="X6764" s="75"/>
      <c r="Y6764" s="75"/>
      <c r="Z6764" s="75"/>
      <c r="AA6764" s="75"/>
      <c r="AB6764" s="75"/>
      <c r="AC6764" s="75"/>
      <c r="AD6764" s="75"/>
      <c r="AE6764" s="75"/>
      <c r="AF6764" s="75"/>
      <c r="AG6764" s="75"/>
    </row>
    <row r="6765" spans="1:33" ht="15.75" customHeight="1">
      <c r="A6765" s="75"/>
      <c r="B6765" s="54">
        <v>46192</v>
      </c>
      <c r="C6765" s="55" t="str">
        <f t="shared" si="202"/>
        <v>Junho</v>
      </c>
      <c r="D6765" s="55">
        <f t="shared" si="203"/>
        <v>2026</v>
      </c>
      <c r="E6765" s="55">
        <v>3.5</v>
      </c>
      <c r="F6765" s="55" t="s">
        <v>66</v>
      </c>
      <c r="G6765" s="55" t="s">
        <v>46</v>
      </c>
      <c r="H6765" s="55" t="s">
        <v>65</v>
      </c>
      <c r="I6765" s="55" t="s">
        <v>42</v>
      </c>
      <c r="J6765" s="60">
        <v>28</v>
      </c>
      <c r="K6765" s="60">
        <f t="shared" si="200"/>
        <v>98</v>
      </c>
      <c r="L6765" s="60">
        <v>0</v>
      </c>
      <c r="M6765" s="55"/>
      <c r="N6765" s="60">
        <f t="shared" si="196"/>
        <v>98</v>
      </c>
      <c r="O6765" s="54">
        <v>46203</v>
      </c>
      <c r="P6765" s="62">
        <v>33441</v>
      </c>
      <c r="Q6765" s="75"/>
      <c r="R6765" t="str">
        <f t="shared" si="201"/>
        <v>Jun/26</v>
      </c>
      <c r="S6765" s="75"/>
      <c r="T6765" s="75"/>
      <c r="U6765" s="75"/>
      <c r="V6765" s="75"/>
      <c r="W6765" s="75"/>
      <c r="X6765" s="75"/>
      <c r="Y6765" s="75"/>
      <c r="Z6765" s="75"/>
      <c r="AA6765" s="75"/>
      <c r="AB6765" s="75"/>
      <c r="AC6765" s="75"/>
      <c r="AD6765" s="75"/>
      <c r="AE6765" s="75"/>
      <c r="AF6765" s="75"/>
      <c r="AG6765" s="75"/>
    </row>
    <row r="6766" spans="1:33" ht="15.75" customHeight="1">
      <c r="A6766" s="75"/>
      <c r="B6766" s="54">
        <v>46192</v>
      </c>
      <c r="C6766" s="55" t="str">
        <f t="shared" si="202"/>
        <v>Junho</v>
      </c>
      <c r="D6766" s="55">
        <v>2026</v>
      </c>
      <c r="E6766" s="55">
        <v>2</v>
      </c>
      <c r="F6766" s="55" t="s">
        <v>1514</v>
      </c>
      <c r="G6766" s="55" t="s">
        <v>40</v>
      </c>
      <c r="H6766" s="55" t="s">
        <v>181</v>
      </c>
      <c r="I6766" s="55" t="s">
        <v>42</v>
      </c>
      <c r="J6766" s="60">
        <v>69</v>
      </c>
      <c r="K6766" s="60">
        <f t="shared" si="200"/>
        <v>138</v>
      </c>
      <c r="L6766" s="60">
        <v>0</v>
      </c>
      <c r="M6766" s="55"/>
      <c r="N6766" s="60">
        <f t="shared" si="196"/>
        <v>138</v>
      </c>
      <c r="O6766" s="54">
        <v>46198</v>
      </c>
      <c r="P6766" s="62">
        <v>25423</v>
      </c>
      <c r="Q6766" s="75"/>
      <c r="R6766" t="str">
        <f t="shared" si="201"/>
        <v>Jun/26</v>
      </c>
      <c r="S6766" s="75"/>
      <c r="T6766" s="75"/>
      <c r="U6766" s="75"/>
      <c r="V6766" s="75"/>
      <c r="W6766" s="75"/>
      <c r="X6766" s="75"/>
      <c r="Y6766" s="75"/>
      <c r="Z6766" s="75"/>
      <c r="AA6766" s="75"/>
      <c r="AB6766" s="75"/>
      <c r="AC6766" s="75"/>
      <c r="AD6766" s="75"/>
      <c r="AE6766" s="75"/>
      <c r="AF6766" s="75"/>
      <c r="AG6766" s="75"/>
    </row>
    <row r="6767" spans="1:33" ht="15.75" customHeight="1">
      <c r="A6767" s="75"/>
      <c r="B6767" s="54">
        <v>46192</v>
      </c>
      <c r="C6767" s="55" t="str">
        <f t="shared" si="202"/>
        <v>Junho</v>
      </c>
      <c r="D6767" s="55">
        <v>2026</v>
      </c>
      <c r="E6767" s="55">
        <v>2</v>
      </c>
      <c r="F6767" s="55" t="s">
        <v>741</v>
      </c>
      <c r="G6767" s="55" t="s">
        <v>40</v>
      </c>
      <c r="H6767" s="55" t="s">
        <v>181</v>
      </c>
      <c r="I6767" s="55" t="s">
        <v>42</v>
      </c>
      <c r="J6767" s="60">
        <v>225</v>
      </c>
      <c r="K6767" s="60">
        <f t="shared" si="200"/>
        <v>450</v>
      </c>
      <c r="L6767" s="60">
        <v>0</v>
      </c>
      <c r="M6767" s="55"/>
      <c r="N6767" s="60">
        <f t="shared" si="196"/>
        <v>450</v>
      </c>
      <c r="O6767" s="54">
        <v>46198</v>
      </c>
      <c r="P6767" s="62">
        <v>25423</v>
      </c>
      <c r="Q6767" s="75"/>
      <c r="R6767" t="str">
        <f t="shared" si="201"/>
        <v>Jun/26</v>
      </c>
      <c r="S6767" s="75"/>
      <c r="T6767" s="75"/>
      <c r="U6767" s="75"/>
      <c r="V6767" s="75"/>
      <c r="W6767" s="75"/>
      <c r="X6767" s="75"/>
      <c r="Y6767" s="75"/>
      <c r="Z6767" s="75"/>
      <c r="AA6767" s="75"/>
      <c r="AB6767" s="75"/>
      <c r="AC6767" s="75"/>
      <c r="AD6767" s="75"/>
      <c r="AE6767" s="75"/>
      <c r="AF6767" s="75"/>
      <c r="AG6767" s="75"/>
    </row>
    <row r="6768" spans="1:33" ht="15.75" customHeight="1">
      <c r="A6768" s="75"/>
      <c r="B6768" s="54">
        <v>46192</v>
      </c>
      <c r="C6768" s="55" t="str">
        <f t="shared" si="202"/>
        <v>Junho</v>
      </c>
      <c r="D6768" s="55">
        <v>2026</v>
      </c>
      <c r="E6768" s="55">
        <v>2</v>
      </c>
      <c r="F6768" s="55" t="s">
        <v>1253</v>
      </c>
      <c r="G6768" s="55" t="s">
        <v>40</v>
      </c>
      <c r="H6768" s="55" t="s">
        <v>181</v>
      </c>
      <c r="I6768" s="55" t="s">
        <v>42</v>
      </c>
      <c r="J6768" s="60">
        <v>330</v>
      </c>
      <c r="K6768" s="60">
        <f t="shared" si="200"/>
        <v>660</v>
      </c>
      <c r="L6768" s="60">
        <v>0</v>
      </c>
      <c r="M6768" s="55"/>
      <c r="N6768" s="60">
        <f t="shared" si="196"/>
        <v>660</v>
      </c>
      <c r="O6768" s="54">
        <v>46198</v>
      </c>
      <c r="P6768" s="62">
        <v>25423</v>
      </c>
      <c r="Q6768" s="75"/>
      <c r="R6768" t="str">
        <f t="shared" si="201"/>
        <v>Jun/26</v>
      </c>
      <c r="S6768" s="75"/>
      <c r="T6768" s="75"/>
      <c r="U6768" s="75"/>
      <c r="V6768" s="75"/>
      <c r="W6768" s="75"/>
      <c r="X6768" s="75"/>
      <c r="Y6768" s="75"/>
      <c r="Z6768" s="75"/>
      <c r="AA6768" s="75"/>
      <c r="AB6768" s="75"/>
      <c r="AC6768" s="75"/>
      <c r="AD6768" s="75"/>
      <c r="AE6768" s="75"/>
      <c r="AF6768" s="75"/>
      <c r="AG6768" s="75"/>
    </row>
    <row r="6769" spans="1:33" ht="15.75" customHeight="1">
      <c r="A6769" s="75"/>
      <c r="B6769" s="54">
        <v>46192</v>
      </c>
      <c r="C6769" s="55" t="str">
        <f t="shared" si="202"/>
        <v>Junho</v>
      </c>
      <c r="D6769" s="55">
        <f t="shared" ref="D6769:D7023" si="204">IF(B6769="","",YEAR(B6769))</f>
        <v>2026</v>
      </c>
      <c r="E6769" s="55">
        <v>1</v>
      </c>
      <c r="F6769" s="55" t="s">
        <v>691</v>
      </c>
      <c r="G6769" s="55" t="s">
        <v>40</v>
      </c>
      <c r="H6769" s="55" t="s">
        <v>91</v>
      </c>
      <c r="I6769" s="55" t="s">
        <v>42</v>
      </c>
      <c r="J6769" s="60">
        <v>299</v>
      </c>
      <c r="K6769" s="60">
        <f t="shared" si="200"/>
        <v>299</v>
      </c>
      <c r="L6769" s="60">
        <v>0</v>
      </c>
      <c r="M6769" s="55"/>
      <c r="N6769" s="60">
        <f t="shared" si="196"/>
        <v>299</v>
      </c>
      <c r="O6769" s="54">
        <v>46206</v>
      </c>
      <c r="P6769" s="62">
        <v>5220</v>
      </c>
      <c r="Q6769" s="75"/>
      <c r="R6769" t="str">
        <f t="shared" si="201"/>
        <v>Jun/26</v>
      </c>
      <c r="S6769" s="75"/>
      <c r="T6769" s="75"/>
      <c r="U6769" s="75"/>
      <c r="V6769" s="75"/>
      <c r="W6769" s="75"/>
      <c r="X6769" s="75"/>
      <c r="Y6769" s="75"/>
      <c r="Z6769" s="75"/>
      <c r="AA6769" s="75"/>
      <c r="AB6769" s="75"/>
      <c r="AC6769" s="75"/>
      <c r="AD6769" s="75"/>
      <c r="AE6769" s="75"/>
      <c r="AF6769" s="75"/>
      <c r="AG6769" s="75"/>
    </row>
    <row r="6770" spans="1:33" ht="15.75" customHeight="1">
      <c r="A6770" s="75"/>
      <c r="B6770" s="54">
        <v>46192</v>
      </c>
      <c r="C6770" s="55" t="str">
        <f t="shared" si="202"/>
        <v>Junho</v>
      </c>
      <c r="D6770" s="55">
        <f t="shared" si="204"/>
        <v>2026</v>
      </c>
      <c r="E6770" s="55">
        <v>6</v>
      </c>
      <c r="F6770" s="55" t="s">
        <v>1361</v>
      </c>
      <c r="G6770" s="55" t="s">
        <v>40</v>
      </c>
      <c r="H6770" s="55" t="s">
        <v>91</v>
      </c>
      <c r="I6770" s="55" t="s">
        <v>42</v>
      </c>
      <c r="J6770" s="60">
        <v>35</v>
      </c>
      <c r="K6770" s="60">
        <f t="shared" si="200"/>
        <v>210</v>
      </c>
      <c r="L6770" s="60">
        <v>0</v>
      </c>
      <c r="M6770" s="55"/>
      <c r="N6770" s="60">
        <f t="shared" si="196"/>
        <v>210</v>
      </c>
      <c r="O6770" s="54">
        <v>46206</v>
      </c>
      <c r="P6770" s="62">
        <v>4220</v>
      </c>
      <c r="Q6770" s="75"/>
      <c r="R6770" t="str">
        <f t="shared" si="201"/>
        <v>Jun/26</v>
      </c>
      <c r="S6770" s="75"/>
      <c r="T6770" s="75"/>
      <c r="U6770" s="75"/>
      <c r="V6770" s="75"/>
      <c r="W6770" s="75"/>
      <c r="X6770" s="75"/>
      <c r="Y6770" s="75"/>
      <c r="Z6770" s="75"/>
      <c r="AA6770" s="75"/>
      <c r="AB6770" s="75"/>
      <c r="AC6770" s="75"/>
      <c r="AD6770" s="75"/>
      <c r="AE6770" s="75"/>
      <c r="AF6770" s="75"/>
      <c r="AG6770" s="75"/>
    </row>
    <row r="6771" spans="1:33" ht="15.75" customHeight="1">
      <c r="A6771" s="75"/>
      <c r="B6771" s="54">
        <v>46192</v>
      </c>
      <c r="C6771" s="55" t="str">
        <f t="shared" si="202"/>
        <v>Junho</v>
      </c>
      <c r="D6771" s="55">
        <f t="shared" si="204"/>
        <v>2026</v>
      </c>
      <c r="E6771" s="55">
        <v>1</v>
      </c>
      <c r="F6771" s="55" t="s">
        <v>1586</v>
      </c>
      <c r="G6771" s="55" t="s">
        <v>61</v>
      </c>
      <c r="H6771" s="55" t="s">
        <v>265</v>
      </c>
      <c r="I6771" s="55" t="s">
        <v>42</v>
      </c>
      <c r="J6771" s="60">
        <v>290</v>
      </c>
      <c r="K6771" s="60">
        <f t="shared" si="200"/>
        <v>290</v>
      </c>
      <c r="L6771" s="60">
        <v>0</v>
      </c>
      <c r="M6771" s="55"/>
      <c r="N6771" s="60">
        <f t="shared" si="196"/>
        <v>290</v>
      </c>
      <c r="O6771" s="54">
        <v>46192</v>
      </c>
      <c r="P6771" s="62">
        <v>0</v>
      </c>
      <c r="Q6771" s="75"/>
      <c r="R6771" t="str">
        <f t="shared" si="201"/>
        <v>Jun/26</v>
      </c>
      <c r="S6771" s="75"/>
      <c r="T6771" s="75"/>
      <c r="U6771" s="75"/>
      <c r="V6771" s="75"/>
      <c r="W6771" s="75"/>
      <c r="X6771" s="75"/>
      <c r="Y6771" s="75"/>
      <c r="Z6771" s="75"/>
      <c r="AA6771" s="75"/>
      <c r="AB6771" s="75"/>
      <c r="AC6771" s="75"/>
      <c r="AD6771" s="75"/>
      <c r="AE6771" s="75"/>
      <c r="AF6771" s="75"/>
      <c r="AG6771" s="75"/>
    </row>
    <row r="6772" spans="1:33" ht="15.75" customHeight="1">
      <c r="A6772" s="75"/>
      <c r="B6772" s="54">
        <v>46192</v>
      </c>
      <c r="C6772" s="55" t="str">
        <f t="shared" si="202"/>
        <v>Junho</v>
      </c>
      <c r="D6772" s="55">
        <f t="shared" si="204"/>
        <v>2026</v>
      </c>
      <c r="E6772" s="55">
        <v>1</v>
      </c>
      <c r="F6772" s="55" t="s">
        <v>531</v>
      </c>
      <c r="G6772" s="55" t="s">
        <v>46</v>
      </c>
      <c r="H6772" s="55" t="s">
        <v>307</v>
      </c>
      <c r="I6772" s="55" t="s">
        <v>42</v>
      </c>
      <c r="J6772" s="60">
        <v>100</v>
      </c>
      <c r="K6772" s="60">
        <f t="shared" si="200"/>
        <v>100</v>
      </c>
      <c r="L6772" s="60">
        <v>0</v>
      </c>
      <c r="M6772" s="55"/>
      <c r="N6772" s="60">
        <f t="shared" si="196"/>
        <v>100</v>
      </c>
      <c r="O6772" s="54">
        <v>46192</v>
      </c>
      <c r="P6772" s="62">
        <v>0</v>
      </c>
      <c r="Q6772" s="75"/>
      <c r="R6772" t="str">
        <f t="shared" si="201"/>
        <v>Jun/26</v>
      </c>
      <c r="S6772" s="75"/>
      <c r="T6772" s="75"/>
      <c r="U6772" s="75"/>
      <c r="V6772" s="75"/>
      <c r="W6772" s="75"/>
      <c r="X6772" s="75"/>
      <c r="Y6772" s="75"/>
      <c r="Z6772" s="75"/>
      <c r="AA6772" s="75"/>
      <c r="AB6772" s="75"/>
      <c r="AC6772" s="75"/>
      <c r="AD6772" s="75"/>
      <c r="AE6772" s="75"/>
      <c r="AF6772" s="75"/>
      <c r="AG6772" s="75"/>
    </row>
    <row r="6773" spans="1:33" ht="15.75" customHeight="1">
      <c r="A6773" s="75"/>
      <c r="B6773" s="54">
        <v>46192</v>
      </c>
      <c r="C6773" s="55" t="str">
        <f t="shared" si="202"/>
        <v>Junho</v>
      </c>
      <c r="D6773" s="55">
        <f t="shared" si="204"/>
        <v>2026</v>
      </c>
      <c r="E6773" s="55">
        <v>1</v>
      </c>
      <c r="F6773" s="55" t="s">
        <v>811</v>
      </c>
      <c r="G6773" s="55" t="s">
        <v>108</v>
      </c>
      <c r="H6773" s="55" t="s">
        <v>812</v>
      </c>
      <c r="I6773" s="55" t="s">
        <v>42</v>
      </c>
      <c r="J6773" s="60">
        <v>400</v>
      </c>
      <c r="K6773" s="60">
        <f t="shared" si="200"/>
        <v>400</v>
      </c>
      <c r="L6773" s="60">
        <v>0</v>
      </c>
      <c r="M6773" s="55"/>
      <c r="N6773" s="60">
        <f t="shared" si="196"/>
        <v>400</v>
      </c>
      <c r="O6773" s="54">
        <v>46198</v>
      </c>
      <c r="P6773" s="62">
        <v>0</v>
      </c>
      <c r="Q6773" s="75"/>
      <c r="R6773" t="str">
        <f t="shared" si="201"/>
        <v>Jun/26</v>
      </c>
      <c r="S6773" s="75"/>
      <c r="T6773" s="75"/>
      <c r="U6773" s="75"/>
      <c r="V6773" s="75"/>
      <c r="W6773" s="75"/>
      <c r="X6773" s="75"/>
      <c r="Y6773" s="75"/>
      <c r="Z6773" s="75"/>
      <c r="AA6773" s="75"/>
      <c r="AB6773" s="75"/>
      <c r="AC6773" s="75"/>
      <c r="AD6773" s="75"/>
      <c r="AE6773" s="75"/>
      <c r="AF6773" s="75"/>
      <c r="AG6773" s="75"/>
    </row>
    <row r="6774" spans="1:33" ht="15.75" customHeight="1">
      <c r="A6774" s="75"/>
      <c r="B6774" s="54">
        <v>46192</v>
      </c>
      <c r="C6774" s="55" t="str">
        <f t="shared" si="202"/>
        <v>Junho</v>
      </c>
      <c r="D6774" s="55">
        <f t="shared" si="204"/>
        <v>2026</v>
      </c>
      <c r="E6774" s="55">
        <v>1</v>
      </c>
      <c r="F6774" s="55" t="s">
        <v>156</v>
      </c>
      <c r="G6774" s="55" t="s">
        <v>108</v>
      </c>
      <c r="H6774" s="55" t="s">
        <v>157</v>
      </c>
      <c r="I6774" s="55" t="s">
        <v>42</v>
      </c>
      <c r="J6774" s="60">
        <v>1700</v>
      </c>
      <c r="K6774" s="60">
        <f t="shared" si="200"/>
        <v>1700</v>
      </c>
      <c r="L6774" s="60">
        <v>0</v>
      </c>
      <c r="M6774" s="55"/>
      <c r="N6774" s="60">
        <f t="shared" si="196"/>
        <v>1700</v>
      </c>
      <c r="O6774" s="54">
        <v>46198</v>
      </c>
      <c r="P6774" s="62">
        <v>0</v>
      </c>
      <c r="Q6774" s="75"/>
      <c r="R6774" t="str">
        <f t="shared" si="201"/>
        <v>Jun/26</v>
      </c>
      <c r="S6774" s="75"/>
      <c r="T6774" s="75"/>
      <c r="U6774" s="75"/>
      <c r="V6774" s="75"/>
      <c r="W6774" s="75"/>
      <c r="X6774" s="75"/>
      <c r="Y6774" s="75"/>
      <c r="Z6774" s="75"/>
      <c r="AA6774" s="75"/>
      <c r="AB6774" s="75"/>
      <c r="AC6774" s="75"/>
      <c r="AD6774" s="75"/>
      <c r="AE6774" s="75"/>
      <c r="AF6774" s="75"/>
      <c r="AG6774" s="75"/>
    </row>
    <row r="6775" spans="1:33" ht="15.75" customHeight="1">
      <c r="A6775" s="75"/>
      <c r="B6775" s="54">
        <v>46193</v>
      </c>
      <c r="C6775" s="55" t="str">
        <f t="shared" si="202"/>
        <v>Junho</v>
      </c>
      <c r="D6775" s="55">
        <f t="shared" si="204"/>
        <v>2026</v>
      </c>
      <c r="E6775" s="55">
        <v>8</v>
      </c>
      <c r="F6775" s="55" t="s">
        <v>836</v>
      </c>
      <c r="G6775" s="55" t="s">
        <v>40</v>
      </c>
      <c r="H6775" s="55" t="s">
        <v>1337</v>
      </c>
      <c r="I6775" s="55" t="s">
        <v>42</v>
      </c>
      <c r="J6775" s="60">
        <v>0.88</v>
      </c>
      <c r="K6775" s="60">
        <f t="shared" si="200"/>
        <v>7.04</v>
      </c>
      <c r="L6775" s="60">
        <v>0</v>
      </c>
      <c r="M6775" s="55"/>
      <c r="N6775" s="60">
        <f t="shared" si="196"/>
        <v>7.04</v>
      </c>
      <c r="O6775" s="54">
        <v>46203</v>
      </c>
      <c r="P6775" s="62">
        <v>0</v>
      </c>
      <c r="Q6775" s="75"/>
      <c r="R6775" t="str">
        <f t="shared" si="201"/>
        <v>Jun/26</v>
      </c>
      <c r="S6775" s="75"/>
      <c r="T6775" s="75"/>
      <c r="U6775" s="75"/>
      <c r="V6775" s="75"/>
      <c r="W6775" s="75"/>
      <c r="X6775" s="75"/>
      <c r="Y6775" s="75"/>
      <c r="Z6775" s="75"/>
      <c r="AA6775" s="75"/>
      <c r="AB6775" s="75"/>
      <c r="AC6775" s="75"/>
      <c r="AD6775" s="75"/>
      <c r="AE6775" s="75"/>
      <c r="AF6775" s="75"/>
      <c r="AG6775" s="75"/>
    </row>
    <row r="6776" spans="1:33" ht="15.75" customHeight="1">
      <c r="A6776" s="75"/>
      <c r="B6776" s="54">
        <v>46193</v>
      </c>
      <c r="C6776" s="55" t="str">
        <f t="shared" si="202"/>
        <v>Junho</v>
      </c>
      <c r="D6776" s="55">
        <f t="shared" si="204"/>
        <v>2026</v>
      </c>
      <c r="E6776" s="55">
        <v>1</v>
      </c>
      <c r="F6776" s="55" t="s">
        <v>1340</v>
      </c>
      <c r="G6776" s="55" t="s">
        <v>40</v>
      </c>
      <c r="H6776" s="55" t="s">
        <v>1337</v>
      </c>
      <c r="I6776" s="55" t="s">
        <v>42</v>
      </c>
      <c r="J6776" s="60">
        <v>105</v>
      </c>
      <c r="K6776" s="60">
        <f t="shared" si="200"/>
        <v>105</v>
      </c>
      <c r="L6776" s="60">
        <v>0</v>
      </c>
      <c r="M6776" s="55"/>
      <c r="N6776" s="60">
        <f t="shared" si="196"/>
        <v>105</v>
      </c>
      <c r="O6776" s="54">
        <v>46203</v>
      </c>
      <c r="P6776" s="62">
        <v>0</v>
      </c>
      <c r="Q6776" s="75"/>
      <c r="R6776" t="str">
        <f t="shared" si="201"/>
        <v>Jun/26</v>
      </c>
      <c r="S6776" s="75"/>
      <c r="T6776" s="75"/>
      <c r="U6776" s="75"/>
      <c r="V6776" s="75"/>
      <c r="W6776" s="75"/>
      <c r="X6776" s="75"/>
      <c r="Y6776" s="75"/>
      <c r="Z6776" s="75"/>
      <c r="AA6776" s="75"/>
      <c r="AB6776" s="75"/>
      <c r="AC6776" s="75"/>
      <c r="AD6776" s="75"/>
      <c r="AE6776" s="75"/>
      <c r="AF6776" s="75"/>
      <c r="AG6776" s="75"/>
    </row>
    <row r="6777" spans="1:33" ht="15.75" customHeight="1">
      <c r="A6777" s="75"/>
      <c r="B6777" s="54">
        <v>46193</v>
      </c>
      <c r="C6777" s="55" t="str">
        <f t="shared" si="202"/>
        <v>Junho</v>
      </c>
      <c r="D6777" s="55">
        <f t="shared" si="204"/>
        <v>2026</v>
      </c>
      <c r="E6777" s="55">
        <v>2</v>
      </c>
      <c r="F6777" s="55" t="s">
        <v>1506</v>
      </c>
      <c r="G6777" s="55" t="s">
        <v>46</v>
      </c>
      <c r="H6777" s="55" t="s">
        <v>1337</v>
      </c>
      <c r="I6777" s="55" t="s">
        <v>42</v>
      </c>
      <c r="J6777" s="60">
        <v>11.5</v>
      </c>
      <c r="K6777" s="60">
        <f t="shared" si="200"/>
        <v>23</v>
      </c>
      <c r="L6777" s="60">
        <v>0</v>
      </c>
      <c r="M6777" s="55"/>
      <c r="N6777" s="60">
        <f t="shared" si="196"/>
        <v>23</v>
      </c>
      <c r="O6777" s="54">
        <v>46203</v>
      </c>
      <c r="P6777" s="62">
        <v>0</v>
      </c>
      <c r="Q6777" s="75"/>
      <c r="R6777" t="str">
        <f t="shared" si="201"/>
        <v>Jun/26</v>
      </c>
      <c r="S6777" s="75"/>
      <c r="T6777" s="75"/>
      <c r="U6777" s="75"/>
      <c r="V6777" s="75"/>
      <c r="W6777" s="75"/>
      <c r="X6777" s="75"/>
      <c r="Y6777" s="75"/>
      <c r="Z6777" s="75"/>
      <c r="AA6777" s="75"/>
      <c r="AB6777" s="75"/>
      <c r="AC6777" s="75"/>
      <c r="AD6777" s="75"/>
      <c r="AE6777" s="75"/>
      <c r="AF6777" s="75"/>
      <c r="AG6777" s="75"/>
    </row>
    <row r="6778" spans="1:33" ht="15.75" customHeight="1">
      <c r="A6778" s="75"/>
      <c r="B6778" s="54">
        <v>46193</v>
      </c>
      <c r="C6778" s="55" t="str">
        <f t="shared" si="202"/>
        <v>Junho</v>
      </c>
      <c r="D6778" s="55">
        <f t="shared" si="204"/>
        <v>2026</v>
      </c>
      <c r="E6778" s="55">
        <v>6</v>
      </c>
      <c r="F6778" s="55" t="s">
        <v>64</v>
      </c>
      <c r="G6778" s="55" t="s">
        <v>46</v>
      </c>
      <c r="H6778" s="55" t="s">
        <v>65</v>
      </c>
      <c r="I6778" s="55" t="s">
        <v>42</v>
      </c>
      <c r="J6778" s="60">
        <v>33</v>
      </c>
      <c r="K6778" s="60">
        <f t="shared" si="200"/>
        <v>198</v>
      </c>
      <c r="L6778" s="60">
        <v>0</v>
      </c>
      <c r="M6778" s="55"/>
      <c r="N6778" s="60">
        <f t="shared" si="196"/>
        <v>198</v>
      </c>
      <c r="O6778" s="54">
        <v>46203</v>
      </c>
      <c r="P6778" s="62">
        <v>33488</v>
      </c>
      <c r="Q6778" s="75"/>
      <c r="R6778" t="str">
        <f t="shared" si="201"/>
        <v>Jun/26</v>
      </c>
      <c r="S6778" s="75"/>
      <c r="T6778" s="75"/>
      <c r="U6778" s="75"/>
      <c r="V6778" s="75"/>
      <c r="W6778" s="75"/>
      <c r="X6778" s="75"/>
      <c r="Y6778" s="75"/>
      <c r="Z6778" s="75"/>
      <c r="AA6778" s="75"/>
      <c r="AB6778" s="75"/>
      <c r="AC6778" s="75"/>
      <c r="AD6778" s="75"/>
      <c r="AE6778" s="75"/>
      <c r="AF6778" s="75"/>
      <c r="AG6778" s="75"/>
    </row>
    <row r="6779" spans="1:33" ht="15.75" customHeight="1">
      <c r="A6779" s="75"/>
      <c r="B6779" s="54">
        <v>46193</v>
      </c>
      <c r="C6779" s="55" t="str">
        <f t="shared" si="202"/>
        <v>Junho</v>
      </c>
      <c r="D6779" s="55">
        <f t="shared" si="204"/>
        <v>2026</v>
      </c>
      <c r="E6779" s="55">
        <v>1.5</v>
      </c>
      <c r="F6779" s="55" t="s">
        <v>66</v>
      </c>
      <c r="G6779" s="55" t="s">
        <v>46</v>
      </c>
      <c r="H6779" s="55" t="s">
        <v>65</v>
      </c>
      <c r="I6779" s="55" t="s">
        <v>42</v>
      </c>
      <c r="J6779" s="60">
        <v>28</v>
      </c>
      <c r="K6779" s="60">
        <f t="shared" si="200"/>
        <v>42</v>
      </c>
      <c r="L6779" s="60">
        <v>0</v>
      </c>
      <c r="M6779" s="55"/>
      <c r="N6779" s="60">
        <f t="shared" si="196"/>
        <v>42</v>
      </c>
      <c r="O6779" s="54">
        <v>46203</v>
      </c>
      <c r="P6779" s="62">
        <v>33488</v>
      </c>
      <c r="Q6779" s="75"/>
      <c r="R6779" t="str">
        <f t="shared" si="201"/>
        <v>Jun/26</v>
      </c>
      <c r="S6779" s="75"/>
      <c r="T6779" s="75"/>
      <c r="U6779" s="75"/>
      <c r="V6779" s="75"/>
      <c r="W6779" s="75"/>
      <c r="X6779" s="75"/>
      <c r="Y6779" s="75"/>
      <c r="Z6779" s="75"/>
      <c r="AA6779" s="75"/>
      <c r="AB6779" s="75"/>
      <c r="AC6779" s="75"/>
      <c r="AD6779" s="75"/>
      <c r="AE6779" s="75"/>
      <c r="AF6779" s="75"/>
      <c r="AG6779" s="75"/>
    </row>
    <row r="6780" spans="1:33" ht="15.75" customHeight="1">
      <c r="A6780" s="75"/>
      <c r="B6780" s="54">
        <v>46193</v>
      </c>
      <c r="C6780" s="55" t="str">
        <f t="shared" si="202"/>
        <v>Junho</v>
      </c>
      <c r="D6780" s="55">
        <f t="shared" si="204"/>
        <v>2026</v>
      </c>
      <c r="E6780" s="55">
        <v>2</v>
      </c>
      <c r="F6780" s="55" t="s">
        <v>1036</v>
      </c>
      <c r="G6780" s="55" t="s">
        <v>46</v>
      </c>
      <c r="H6780" s="55" t="s">
        <v>65</v>
      </c>
      <c r="I6780" s="55" t="s">
        <v>42</v>
      </c>
      <c r="J6780" s="60">
        <v>36</v>
      </c>
      <c r="K6780" s="60">
        <f t="shared" si="200"/>
        <v>72</v>
      </c>
      <c r="L6780" s="60">
        <v>0</v>
      </c>
      <c r="M6780" s="55"/>
      <c r="N6780" s="60">
        <f t="shared" si="196"/>
        <v>72</v>
      </c>
      <c r="O6780" s="54">
        <v>46203</v>
      </c>
      <c r="P6780" s="62">
        <v>33488</v>
      </c>
      <c r="Q6780" s="75"/>
      <c r="R6780" t="str">
        <f t="shared" si="201"/>
        <v>Jun/26</v>
      </c>
      <c r="S6780" s="75"/>
      <c r="T6780" s="75"/>
      <c r="U6780" s="75"/>
      <c r="V6780" s="75"/>
      <c r="W6780" s="75"/>
      <c r="X6780" s="75"/>
      <c r="Y6780" s="75"/>
      <c r="Z6780" s="75"/>
      <c r="AA6780" s="75"/>
      <c r="AB6780" s="75"/>
      <c r="AC6780" s="75"/>
      <c r="AD6780" s="75"/>
      <c r="AE6780" s="75"/>
      <c r="AF6780" s="75"/>
      <c r="AG6780" s="75"/>
    </row>
    <row r="6781" spans="1:33" ht="15.75" customHeight="1">
      <c r="A6781" s="75"/>
      <c r="B6781" s="54">
        <v>46193</v>
      </c>
      <c r="C6781" s="55" t="str">
        <f t="shared" si="202"/>
        <v>Junho</v>
      </c>
      <c r="D6781" s="55">
        <f t="shared" si="204"/>
        <v>2026</v>
      </c>
      <c r="E6781" s="55">
        <v>1</v>
      </c>
      <c r="F6781" s="55" t="s">
        <v>1587</v>
      </c>
      <c r="G6781" s="55" t="s">
        <v>61</v>
      </c>
      <c r="H6781" s="55" t="s">
        <v>1588</v>
      </c>
      <c r="I6781" s="55" t="s">
        <v>42</v>
      </c>
      <c r="J6781" s="60">
        <v>200</v>
      </c>
      <c r="K6781" s="60">
        <f t="shared" si="200"/>
        <v>200</v>
      </c>
      <c r="L6781" s="60">
        <v>0</v>
      </c>
      <c r="M6781" s="55"/>
      <c r="N6781" s="60">
        <f t="shared" si="196"/>
        <v>200</v>
      </c>
      <c r="O6781" s="54">
        <v>46193</v>
      </c>
      <c r="P6781" s="62">
        <v>0</v>
      </c>
      <c r="Q6781" s="75"/>
      <c r="R6781" t="str">
        <f t="shared" si="201"/>
        <v>Jun/26</v>
      </c>
      <c r="S6781" s="75"/>
      <c r="T6781" s="75"/>
      <c r="U6781" s="75"/>
      <c r="V6781" s="75"/>
      <c r="W6781" s="75"/>
      <c r="X6781" s="75"/>
      <c r="Y6781" s="75"/>
      <c r="Z6781" s="75"/>
      <c r="AA6781" s="75"/>
      <c r="AB6781" s="75"/>
      <c r="AC6781" s="75"/>
      <c r="AD6781" s="75"/>
      <c r="AE6781" s="75"/>
      <c r="AF6781" s="75"/>
      <c r="AG6781" s="75"/>
    </row>
    <row r="6782" spans="1:33" ht="15.75" customHeight="1">
      <c r="A6782" s="75"/>
      <c r="B6782" s="54">
        <v>46195</v>
      </c>
      <c r="C6782" s="55" t="str">
        <f t="shared" si="202"/>
        <v>Junho</v>
      </c>
      <c r="D6782" s="55">
        <f t="shared" si="204"/>
        <v>2026</v>
      </c>
      <c r="E6782" s="55">
        <v>1</v>
      </c>
      <c r="F6782" s="55" t="s">
        <v>1008</v>
      </c>
      <c r="G6782" s="55" t="s">
        <v>40</v>
      </c>
      <c r="H6782" s="55" t="s">
        <v>181</v>
      </c>
      <c r="I6782" s="55" t="s">
        <v>42</v>
      </c>
      <c r="J6782" s="60">
        <v>225</v>
      </c>
      <c r="K6782" s="60">
        <f t="shared" si="200"/>
        <v>225</v>
      </c>
      <c r="L6782" s="60">
        <v>0</v>
      </c>
      <c r="M6782" s="55"/>
      <c r="N6782" s="60">
        <f t="shared" si="196"/>
        <v>225</v>
      </c>
      <c r="O6782" s="54">
        <v>46210</v>
      </c>
      <c r="P6782" s="62">
        <v>8506</v>
      </c>
      <c r="Q6782" s="75"/>
      <c r="R6782" t="str">
        <f t="shared" si="201"/>
        <v>Jun/26</v>
      </c>
      <c r="S6782" s="75"/>
      <c r="T6782" s="75"/>
      <c r="U6782" s="75"/>
      <c r="V6782" s="75"/>
      <c r="W6782" s="75"/>
      <c r="X6782" s="75"/>
      <c r="Y6782" s="75"/>
      <c r="Z6782" s="75"/>
      <c r="AA6782" s="75"/>
      <c r="AB6782" s="75"/>
      <c r="AC6782" s="75"/>
      <c r="AD6782" s="75"/>
      <c r="AE6782" s="75"/>
      <c r="AF6782" s="75"/>
      <c r="AG6782" s="75"/>
    </row>
    <row r="6783" spans="1:33" ht="15.75" customHeight="1">
      <c r="A6783" s="75"/>
      <c r="B6783" s="54">
        <v>46195</v>
      </c>
      <c r="C6783" s="55" t="str">
        <f t="shared" si="202"/>
        <v>Junho</v>
      </c>
      <c r="D6783" s="55">
        <f t="shared" si="204"/>
        <v>2026</v>
      </c>
      <c r="E6783" s="55">
        <v>1</v>
      </c>
      <c r="F6783" s="55" t="s">
        <v>741</v>
      </c>
      <c r="G6783" s="55" t="s">
        <v>40</v>
      </c>
      <c r="H6783" s="55" t="s">
        <v>181</v>
      </c>
      <c r="I6783" s="55" t="s">
        <v>42</v>
      </c>
      <c r="J6783" s="60">
        <v>364</v>
      </c>
      <c r="K6783" s="60">
        <f t="shared" si="200"/>
        <v>364</v>
      </c>
      <c r="L6783" s="60">
        <v>0</v>
      </c>
      <c r="M6783" s="55"/>
      <c r="N6783" s="60">
        <f t="shared" si="196"/>
        <v>364</v>
      </c>
      <c r="O6783" s="54">
        <v>46210</v>
      </c>
      <c r="P6783" s="62">
        <v>8506</v>
      </c>
      <c r="Q6783" s="75"/>
      <c r="R6783" t="str">
        <f t="shared" si="201"/>
        <v>Jun/26</v>
      </c>
      <c r="S6783" s="75"/>
      <c r="T6783" s="75"/>
      <c r="U6783" s="75"/>
      <c r="V6783" s="75"/>
      <c r="W6783" s="75"/>
      <c r="X6783" s="75"/>
      <c r="Y6783" s="75"/>
      <c r="Z6783" s="75"/>
      <c r="AA6783" s="75"/>
      <c r="AB6783" s="75"/>
      <c r="AC6783" s="75"/>
      <c r="AD6783" s="75"/>
      <c r="AE6783" s="75"/>
      <c r="AF6783" s="75"/>
      <c r="AG6783" s="75"/>
    </row>
    <row r="6784" spans="1:33" ht="15.75" customHeight="1">
      <c r="A6784" s="75"/>
      <c r="B6784" s="54">
        <v>46195</v>
      </c>
      <c r="C6784" s="55" t="str">
        <f t="shared" si="202"/>
        <v>Junho</v>
      </c>
      <c r="D6784" s="55">
        <f t="shared" si="204"/>
        <v>2026</v>
      </c>
      <c r="E6784" s="55">
        <v>2</v>
      </c>
      <c r="F6784" s="55" t="s">
        <v>495</v>
      </c>
      <c r="G6784" s="55" t="s">
        <v>96</v>
      </c>
      <c r="H6784" s="55" t="s">
        <v>570</v>
      </c>
      <c r="I6784" s="55" t="s">
        <v>42</v>
      </c>
      <c r="J6784" s="60">
        <v>18.54</v>
      </c>
      <c r="K6784" s="60">
        <f t="shared" si="200"/>
        <v>37.08</v>
      </c>
      <c r="L6784" s="60">
        <v>0</v>
      </c>
      <c r="M6784" s="55"/>
      <c r="N6784" s="60">
        <f t="shared" si="196"/>
        <v>37.08</v>
      </c>
      <c r="O6784" s="54">
        <v>46201</v>
      </c>
      <c r="P6784" s="62">
        <v>771936</v>
      </c>
      <c r="Q6784" s="75"/>
      <c r="R6784" t="str">
        <f t="shared" si="201"/>
        <v>Jun/26</v>
      </c>
      <c r="S6784" s="75"/>
      <c r="T6784" s="75"/>
      <c r="U6784" s="75"/>
      <c r="V6784" s="75"/>
      <c r="W6784" s="75"/>
      <c r="X6784" s="75"/>
      <c r="Y6784" s="75"/>
      <c r="Z6784" s="75"/>
      <c r="AA6784" s="75"/>
      <c r="AB6784" s="75"/>
      <c r="AC6784" s="75"/>
      <c r="AD6784" s="75"/>
      <c r="AE6784" s="75"/>
      <c r="AF6784" s="75"/>
      <c r="AG6784" s="75"/>
    </row>
    <row r="6785" spans="1:33" ht="15.75" customHeight="1">
      <c r="A6785" s="75"/>
      <c r="B6785" s="54">
        <v>46195</v>
      </c>
      <c r="C6785" s="55" t="str">
        <f t="shared" si="202"/>
        <v>Junho</v>
      </c>
      <c r="D6785" s="55">
        <f t="shared" si="204"/>
        <v>2026</v>
      </c>
      <c r="E6785" s="55">
        <v>8</v>
      </c>
      <c r="F6785" s="55" t="s">
        <v>201</v>
      </c>
      <c r="G6785" s="55" t="s">
        <v>96</v>
      </c>
      <c r="H6785" s="55" t="s">
        <v>570</v>
      </c>
      <c r="I6785" s="55" t="s">
        <v>42</v>
      </c>
      <c r="J6785" s="60">
        <v>18.059999999999999</v>
      </c>
      <c r="K6785" s="60">
        <f t="shared" si="200"/>
        <v>144.47999999999999</v>
      </c>
      <c r="L6785" s="60">
        <v>0</v>
      </c>
      <c r="M6785" s="55"/>
      <c r="N6785" s="60">
        <f t="shared" si="196"/>
        <v>144.47999999999999</v>
      </c>
      <c r="O6785" s="54">
        <v>46201</v>
      </c>
      <c r="P6785" s="62">
        <v>771936</v>
      </c>
      <c r="Q6785" s="75"/>
      <c r="R6785" t="str">
        <f t="shared" si="201"/>
        <v>Jun/26</v>
      </c>
      <c r="S6785" s="75"/>
      <c r="T6785" s="75"/>
      <c r="U6785" s="75"/>
      <c r="V6785" s="75"/>
      <c r="W6785" s="75"/>
      <c r="X6785" s="75"/>
      <c r="Y6785" s="75"/>
      <c r="Z6785" s="75"/>
      <c r="AA6785" s="75"/>
      <c r="AB6785" s="75"/>
      <c r="AC6785" s="75"/>
      <c r="AD6785" s="75"/>
      <c r="AE6785" s="75"/>
      <c r="AF6785" s="75"/>
      <c r="AG6785" s="75"/>
    </row>
    <row r="6786" spans="1:33" ht="15.75" customHeight="1">
      <c r="A6786" s="75"/>
      <c r="B6786" s="54">
        <v>46195</v>
      </c>
      <c r="C6786" s="55" t="str">
        <f t="shared" si="202"/>
        <v>Junho</v>
      </c>
      <c r="D6786" s="55">
        <f t="shared" si="204"/>
        <v>2026</v>
      </c>
      <c r="E6786" s="55">
        <v>20</v>
      </c>
      <c r="F6786" s="55" t="s">
        <v>615</v>
      </c>
      <c r="G6786" s="55" t="s">
        <v>96</v>
      </c>
      <c r="H6786" s="55" t="s">
        <v>570</v>
      </c>
      <c r="I6786" s="55" t="s">
        <v>42</v>
      </c>
      <c r="J6786" s="60">
        <v>20.46</v>
      </c>
      <c r="K6786" s="60">
        <f t="shared" si="200"/>
        <v>409.20000000000005</v>
      </c>
      <c r="L6786" s="60">
        <v>0</v>
      </c>
      <c r="M6786" s="55"/>
      <c r="N6786" s="60">
        <f t="shared" si="196"/>
        <v>409.20000000000005</v>
      </c>
      <c r="O6786" s="54">
        <v>46201</v>
      </c>
      <c r="P6786" s="62">
        <v>771936</v>
      </c>
      <c r="Q6786" s="75"/>
      <c r="R6786" t="str">
        <f t="shared" si="201"/>
        <v>Jun/26</v>
      </c>
      <c r="S6786" s="75"/>
      <c r="T6786" s="75"/>
      <c r="U6786" s="75"/>
      <c r="V6786" s="75"/>
      <c r="W6786" s="75"/>
      <c r="X6786" s="75"/>
      <c r="Y6786" s="75"/>
      <c r="Z6786" s="75"/>
      <c r="AA6786" s="75"/>
      <c r="AB6786" s="75"/>
      <c r="AC6786" s="75"/>
      <c r="AD6786" s="75"/>
      <c r="AE6786" s="75"/>
      <c r="AF6786" s="75"/>
      <c r="AG6786" s="75"/>
    </row>
    <row r="6787" spans="1:33" ht="15.75" customHeight="1">
      <c r="A6787" s="75"/>
      <c r="B6787" s="54">
        <v>46195</v>
      </c>
      <c r="C6787" s="55" t="str">
        <f t="shared" si="202"/>
        <v>Junho</v>
      </c>
      <c r="D6787" s="55">
        <f t="shared" si="204"/>
        <v>2026</v>
      </c>
      <c r="E6787" s="55">
        <v>5</v>
      </c>
      <c r="F6787" s="55" t="s">
        <v>904</v>
      </c>
      <c r="G6787" s="55" t="s">
        <v>96</v>
      </c>
      <c r="H6787" s="55" t="s">
        <v>570</v>
      </c>
      <c r="I6787" s="55" t="s">
        <v>42</v>
      </c>
      <c r="J6787" s="60">
        <v>38.28</v>
      </c>
      <c r="K6787" s="60">
        <f t="shared" si="200"/>
        <v>191.4</v>
      </c>
      <c r="L6787" s="60">
        <v>0</v>
      </c>
      <c r="M6787" s="55"/>
      <c r="N6787" s="60">
        <f t="shared" si="196"/>
        <v>191.4</v>
      </c>
      <c r="O6787" s="54">
        <v>46201</v>
      </c>
      <c r="P6787" s="62">
        <v>771936</v>
      </c>
      <c r="Q6787" s="75"/>
      <c r="R6787" t="str">
        <f t="shared" ref="R6787:R6850" si="205">IF(B6787="","",PROPER(TEXT(B6787,"mmm/aa")))</f>
        <v>Jun/26</v>
      </c>
      <c r="S6787" s="75"/>
      <c r="T6787" s="75"/>
      <c r="U6787" s="75"/>
      <c r="V6787" s="75"/>
      <c r="W6787" s="75"/>
      <c r="X6787" s="75"/>
      <c r="Y6787" s="75"/>
      <c r="Z6787" s="75"/>
      <c r="AA6787" s="75"/>
      <c r="AB6787" s="75"/>
      <c r="AC6787" s="75"/>
      <c r="AD6787" s="75"/>
      <c r="AE6787" s="75"/>
      <c r="AF6787" s="75"/>
      <c r="AG6787" s="75"/>
    </row>
    <row r="6788" spans="1:33" ht="15.75" customHeight="1">
      <c r="A6788" s="75"/>
      <c r="B6788" s="54">
        <v>46195</v>
      </c>
      <c r="C6788" s="55" t="str">
        <f t="shared" si="202"/>
        <v>Junho</v>
      </c>
      <c r="D6788" s="55">
        <f t="shared" si="204"/>
        <v>2026</v>
      </c>
      <c r="E6788" s="55">
        <v>2</v>
      </c>
      <c r="F6788" s="55" t="s">
        <v>571</v>
      </c>
      <c r="G6788" s="55" t="s">
        <v>96</v>
      </c>
      <c r="H6788" s="55" t="s">
        <v>570</v>
      </c>
      <c r="I6788" s="55" t="s">
        <v>42</v>
      </c>
      <c r="J6788" s="60">
        <v>16.38</v>
      </c>
      <c r="K6788" s="60">
        <f t="shared" si="200"/>
        <v>32.76</v>
      </c>
      <c r="L6788" s="60">
        <v>0</v>
      </c>
      <c r="M6788" s="55"/>
      <c r="N6788" s="60">
        <f t="shared" si="196"/>
        <v>32.76</v>
      </c>
      <c r="O6788" s="54">
        <v>46201</v>
      </c>
      <c r="P6788" s="62">
        <v>771936</v>
      </c>
      <c r="Q6788" s="75"/>
      <c r="R6788" t="str">
        <f t="shared" si="205"/>
        <v>Jun/26</v>
      </c>
      <c r="S6788" s="75"/>
      <c r="T6788" s="75"/>
      <c r="U6788" s="75"/>
      <c r="V6788" s="75"/>
      <c r="W6788" s="75"/>
      <c r="X6788" s="75"/>
      <c r="Y6788" s="75"/>
      <c r="Z6788" s="75"/>
      <c r="AA6788" s="75"/>
      <c r="AB6788" s="75"/>
      <c r="AC6788" s="75"/>
      <c r="AD6788" s="75"/>
      <c r="AE6788" s="75"/>
      <c r="AF6788" s="75"/>
      <c r="AG6788" s="75"/>
    </row>
    <row r="6789" spans="1:33" ht="15.75" customHeight="1">
      <c r="A6789" s="75"/>
      <c r="B6789" s="54">
        <v>46195</v>
      </c>
      <c r="C6789" s="55" t="str">
        <f t="shared" si="202"/>
        <v>Junho</v>
      </c>
      <c r="D6789" s="55">
        <f t="shared" si="204"/>
        <v>2026</v>
      </c>
      <c r="E6789" s="55">
        <v>2</v>
      </c>
      <c r="F6789" s="55" t="s">
        <v>358</v>
      </c>
      <c r="G6789" s="55" t="s">
        <v>96</v>
      </c>
      <c r="H6789" s="55" t="s">
        <v>570</v>
      </c>
      <c r="I6789" s="55" t="s">
        <v>42</v>
      </c>
      <c r="J6789" s="60">
        <v>18.54</v>
      </c>
      <c r="K6789" s="60">
        <f t="shared" si="200"/>
        <v>37.08</v>
      </c>
      <c r="L6789" s="60">
        <v>0</v>
      </c>
      <c r="M6789" s="55"/>
      <c r="N6789" s="60">
        <f t="shared" si="196"/>
        <v>37.08</v>
      </c>
      <c r="O6789" s="54">
        <v>46201</v>
      </c>
      <c r="P6789" s="62">
        <v>771936</v>
      </c>
      <c r="Q6789" s="75"/>
      <c r="R6789" t="str">
        <f t="shared" si="205"/>
        <v>Jun/26</v>
      </c>
      <c r="S6789" s="75"/>
      <c r="T6789" s="75"/>
      <c r="U6789" s="75"/>
      <c r="V6789" s="75"/>
      <c r="W6789" s="75"/>
      <c r="X6789" s="75"/>
      <c r="Y6789" s="75"/>
      <c r="Z6789" s="75"/>
      <c r="AA6789" s="75"/>
      <c r="AB6789" s="75"/>
      <c r="AC6789" s="75"/>
      <c r="AD6789" s="75"/>
      <c r="AE6789" s="75"/>
      <c r="AF6789" s="75"/>
      <c r="AG6789" s="75"/>
    </row>
    <row r="6790" spans="1:33" ht="15.75" customHeight="1">
      <c r="A6790" s="75"/>
      <c r="B6790" s="54">
        <v>46195</v>
      </c>
      <c r="C6790" s="55" t="str">
        <f t="shared" si="202"/>
        <v>Junho</v>
      </c>
      <c r="D6790" s="55">
        <f t="shared" si="204"/>
        <v>2026</v>
      </c>
      <c r="E6790" s="55">
        <v>4</v>
      </c>
      <c r="F6790" s="55" t="s">
        <v>357</v>
      </c>
      <c r="G6790" s="55" t="s">
        <v>96</v>
      </c>
      <c r="H6790" s="55" t="s">
        <v>570</v>
      </c>
      <c r="I6790" s="55" t="s">
        <v>42</v>
      </c>
      <c r="J6790" s="60">
        <v>20.85</v>
      </c>
      <c r="K6790" s="60">
        <f t="shared" si="200"/>
        <v>83.4</v>
      </c>
      <c r="L6790" s="60">
        <v>0</v>
      </c>
      <c r="M6790" s="55"/>
      <c r="N6790" s="60">
        <f t="shared" si="196"/>
        <v>83.4</v>
      </c>
      <c r="O6790" s="54">
        <v>46201</v>
      </c>
      <c r="P6790" s="62">
        <v>771936</v>
      </c>
      <c r="Q6790" s="75"/>
      <c r="R6790" t="str">
        <f t="shared" si="205"/>
        <v>Jun/26</v>
      </c>
      <c r="S6790" s="75"/>
      <c r="T6790" s="75"/>
      <c r="U6790" s="75"/>
      <c r="V6790" s="75"/>
      <c r="W6790" s="75"/>
      <c r="X6790" s="75"/>
      <c r="Y6790" s="75"/>
      <c r="Z6790" s="75"/>
      <c r="AA6790" s="75"/>
      <c r="AB6790" s="75"/>
      <c r="AC6790" s="75"/>
      <c r="AD6790" s="75"/>
      <c r="AE6790" s="75"/>
      <c r="AF6790" s="75"/>
      <c r="AG6790" s="75"/>
    </row>
    <row r="6791" spans="1:33" ht="15.75" customHeight="1">
      <c r="A6791" s="75"/>
      <c r="B6791" s="54">
        <v>46195</v>
      </c>
      <c r="C6791" s="55" t="str">
        <f t="shared" si="202"/>
        <v>Junho</v>
      </c>
      <c r="D6791" s="55">
        <f t="shared" si="204"/>
        <v>2026</v>
      </c>
      <c r="E6791" s="55">
        <v>12</v>
      </c>
      <c r="F6791" s="55" t="s">
        <v>95</v>
      </c>
      <c r="G6791" s="55" t="s">
        <v>40</v>
      </c>
      <c r="H6791" s="55" t="s">
        <v>899</v>
      </c>
      <c r="I6791" s="55" t="s">
        <v>42</v>
      </c>
      <c r="J6791" s="60">
        <v>40</v>
      </c>
      <c r="K6791" s="60">
        <f t="shared" si="200"/>
        <v>480</v>
      </c>
      <c r="L6791" s="60">
        <v>0</v>
      </c>
      <c r="M6791" s="55"/>
      <c r="N6791" s="60">
        <f t="shared" si="196"/>
        <v>480</v>
      </c>
      <c r="O6791" s="54">
        <v>46197</v>
      </c>
      <c r="P6791" s="62">
        <v>1382138</v>
      </c>
      <c r="Q6791" s="75"/>
      <c r="R6791" t="str">
        <f t="shared" si="205"/>
        <v>Jun/26</v>
      </c>
      <c r="S6791" s="75"/>
      <c r="T6791" s="75"/>
      <c r="U6791" s="75"/>
      <c r="V6791" s="75"/>
      <c r="W6791" s="75"/>
      <c r="X6791" s="75"/>
      <c r="Y6791" s="75"/>
      <c r="Z6791" s="75"/>
      <c r="AA6791" s="75"/>
      <c r="AB6791" s="75"/>
      <c r="AC6791" s="75"/>
      <c r="AD6791" s="75"/>
      <c r="AE6791" s="75"/>
      <c r="AF6791" s="75"/>
      <c r="AG6791" s="75"/>
    </row>
    <row r="6792" spans="1:33" ht="15.75" customHeight="1">
      <c r="A6792" s="75"/>
      <c r="B6792" s="54">
        <v>46195</v>
      </c>
      <c r="C6792" s="55" t="str">
        <f t="shared" si="202"/>
        <v>Junho</v>
      </c>
      <c r="D6792" s="55">
        <f t="shared" si="204"/>
        <v>2026</v>
      </c>
      <c r="E6792" s="55">
        <v>8</v>
      </c>
      <c r="F6792" s="55" t="s">
        <v>67</v>
      </c>
      <c r="G6792" s="55" t="s">
        <v>46</v>
      </c>
      <c r="H6792" s="55" t="s">
        <v>1311</v>
      </c>
      <c r="I6792" s="55" t="s">
        <v>42</v>
      </c>
      <c r="J6792" s="60">
        <v>24.9</v>
      </c>
      <c r="K6792" s="60">
        <f t="shared" si="200"/>
        <v>199.2</v>
      </c>
      <c r="L6792" s="60">
        <v>0</v>
      </c>
      <c r="M6792" s="55"/>
      <c r="N6792" s="60">
        <f t="shared" si="196"/>
        <v>199.2</v>
      </c>
      <c r="O6792" s="54">
        <v>46203</v>
      </c>
      <c r="P6792" s="62">
        <v>442634</v>
      </c>
      <c r="Q6792" s="75"/>
      <c r="R6792" t="str">
        <f t="shared" si="205"/>
        <v>Jun/26</v>
      </c>
      <c r="S6792" s="75"/>
      <c r="T6792" s="75"/>
      <c r="U6792" s="75"/>
      <c r="V6792" s="75"/>
      <c r="W6792" s="75"/>
      <c r="X6792" s="75"/>
      <c r="Y6792" s="75"/>
      <c r="Z6792" s="75"/>
      <c r="AA6792" s="75"/>
      <c r="AB6792" s="75"/>
      <c r="AC6792" s="75"/>
      <c r="AD6792" s="75"/>
      <c r="AE6792" s="75"/>
      <c r="AF6792" s="75"/>
      <c r="AG6792" s="75"/>
    </row>
    <row r="6793" spans="1:33" ht="15.75" customHeight="1">
      <c r="A6793" s="75"/>
      <c r="B6793" s="54">
        <v>46195</v>
      </c>
      <c r="C6793" s="55" t="str">
        <f t="shared" si="202"/>
        <v>Junho</v>
      </c>
      <c r="D6793" s="55">
        <f t="shared" si="204"/>
        <v>2026</v>
      </c>
      <c r="E6793" s="55">
        <v>6</v>
      </c>
      <c r="F6793" s="55" t="s">
        <v>634</v>
      </c>
      <c r="G6793" s="55" t="s">
        <v>46</v>
      </c>
      <c r="H6793" s="55" t="s">
        <v>70</v>
      </c>
      <c r="I6793" s="55" t="s">
        <v>42</v>
      </c>
      <c r="J6793" s="60">
        <v>53.9</v>
      </c>
      <c r="K6793" s="60">
        <f t="shared" si="200"/>
        <v>323.39999999999998</v>
      </c>
      <c r="L6793" s="60">
        <v>0</v>
      </c>
      <c r="M6793" s="55"/>
      <c r="N6793" s="60">
        <f t="shared" si="196"/>
        <v>323.39999999999998</v>
      </c>
      <c r="O6793" s="54">
        <v>46209</v>
      </c>
      <c r="P6793" s="62">
        <v>57803</v>
      </c>
      <c r="Q6793" s="75"/>
      <c r="R6793" t="str">
        <f t="shared" si="205"/>
        <v>Jun/26</v>
      </c>
      <c r="S6793" s="75"/>
      <c r="T6793" s="75"/>
      <c r="U6793" s="75"/>
      <c r="V6793" s="75"/>
      <c r="W6793" s="75"/>
      <c r="X6793" s="75"/>
      <c r="Y6793" s="75"/>
      <c r="Z6793" s="75"/>
      <c r="AA6793" s="75"/>
      <c r="AB6793" s="75"/>
      <c r="AC6793" s="75"/>
      <c r="AD6793" s="75"/>
      <c r="AE6793" s="75"/>
      <c r="AF6793" s="75"/>
      <c r="AG6793" s="75"/>
    </row>
    <row r="6794" spans="1:33" ht="15.75" customHeight="1">
      <c r="A6794" s="75"/>
      <c r="B6794" s="54">
        <v>46195</v>
      </c>
      <c r="C6794" s="55" t="str">
        <f t="shared" si="202"/>
        <v>Junho</v>
      </c>
      <c r="D6794" s="55">
        <f t="shared" si="204"/>
        <v>2026</v>
      </c>
      <c r="E6794" s="55">
        <v>1</v>
      </c>
      <c r="F6794" s="55" t="s">
        <v>86</v>
      </c>
      <c r="G6794" s="55" t="s">
        <v>40</v>
      </c>
      <c r="H6794" s="55" t="s">
        <v>667</v>
      </c>
      <c r="I6794" s="55" t="s">
        <v>42</v>
      </c>
      <c r="J6794" s="60">
        <v>49</v>
      </c>
      <c r="K6794" s="60">
        <f t="shared" si="200"/>
        <v>49</v>
      </c>
      <c r="L6794" s="60">
        <v>0</v>
      </c>
      <c r="M6794" s="55"/>
      <c r="N6794" s="60">
        <f t="shared" si="196"/>
        <v>49</v>
      </c>
      <c r="O6794" s="54">
        <v>46216</v>
      </c>
      <c r="P6794" s="62">
        <v>641059</v>
      </c>
      <c r="Q6794" s="75"/>
      <c r="R6794" t="str">
        <f t="shared" si="205"/>
        <v>Jun/26</v>
      </c>
      <c r="S6794" s="75"/>
      <c r="T6794" s="75"/>
      <c r="U6794" s="75"/>
      <c r="V6794" s="75"/>
      <c r="W6794" s="75"/>
      <c r="X6794" s="75"/>
      <c r="Y6794" s="75"/>
      <c r="Z6794" s="75"/>
      <c r="AA6794" s="75"/>
      <c r="AB6794" s="75"/>
      <c r="AC6794" s="75"/>
      <c r="AD6794" s="75"/>
      <c r="AE6794" s="75"/>
      <c r="AF6794" s="75"/>
      <c r="AG6794" s="75"/>
    </row>
    <row r="6795" spans="1:33" ht="15.75" customHeight="1">
      <c r="A6795" s="75"/>
      <c r="B6795" s="54">
        <v>46195</v>
      </c>
      <c r="C6795" s="55" t="str">
        <f t="shared" si="202"/>
        <v>Junho</v>
      </c>
      <c r="D6795" s="55">
        <f t="shared" si="204"/>
        <v>2026</v>
      </c>
      <c r="E6795" s="55">
        <v>1</v>
      </c>
      <c r="F6795" s="55" t="s">
        <v>88</v>
      </c>
      <c r="G6795" s="55" t="s">
        <v>40</v>
      </c>
      <c r="H6795" s="55" t="s">
        <v>667</v>
      </c>
      <c r="I6795" s="55" t="s">
        <v>42</v>
      </c>
      <c r="J6795" s="60">
        <v>49</v>
      </c>
      <c r="K6795" s="60">
        <f t="shared" si="200"/>
        <v>49</v>
      </c>
      <c r="L6795" s="60">
        <v>0</v>
      </c>
      <c r="M6795" s="55"/>
      <c r="N6795" s="60">
        <f t="shared" si="196"/>
        <v>49</v>
      </c>
      <c r="O6795" s="54">
        <v>46216</v>
      </c>
      <c r="P6795" s="62">
        <v>641059</v>
      </c>
      <c r="Q6795" s="75"/>
      <c r="R6795" t="str">
        <f t="shared" si="205"/>
        <v>Jun/26</v>
      </c>
      <c r="S6795" s="75"/>
      <c r="T6795" s="75"/>
      <c r="U6795" s="75"/>
      <c r="V6795" s="75"/>
      <c r="W6795" s="75"/>
      <c r="X6795" s="75"/>
      <c r="Y6795" s="75"/>
      <c r="Z6795" s="75"/>
      <c r="AA6795" s="75"/>
      <c r="AB6795" s="75"/>
      <c r="AC6795" s="75"/>
      <c r="AD6795" s="75"/>
      <c r="AE6795" s="75"/>
      <c r="AF6795" s="75"/>
      <c r="AG6795" s="75"/>
    </row>
    <row r="6796" spans="1:33" ht="15.75" customHeight="1">
      <c r="A6796" s="75"/>
      <c r="B6796" s="54">
        <v>46195</v>
      </c>
      <c r="C6796" s="55" t="str">
        <f t="shared" si="202"/>
        <v>Junho</v>
      </c>
      <c r="D6796" s="55">
        <f t="shared" si="204"/>
        <v>2026</v>
      </c>
      <c r="E6796" s="55">
        <v>72</v>
      </c>
      <c r="F6796" s="55" t="s">
        <v>659</v>
      </c>
      <c r="G6796" s="55" t="s">
        <v>40</v>
      </c>
      <c r="H6796" s="55" t="s">
        <v>667</v>
      </c>
      <c r="I6796" s="55" t="s">
        <v>42</v>
      </c>
      <c r="J6796" s="60">
        <v>8</v>
      </c>
      <c r="K6796" s="60">
        <f t="shared" si="200"/>
        <v>576</v>
      </c>
      <c r="L6796" s="60">
        <v>0</v>
      </c>
      <c r="M6796" s="55"/>
      <c r="N6796" s="60">
        <f t="shared" si="196"/>
        <v>576</v>
      </c>
      <c r="O6796" s="54">
        <v>46216</v>
      </c>
      <c r="P6796" s="62">
        <v>641059</v>
      </c>
      <c r="Q6796" s="75"/>
      <c r="R6796" t="str">
        <f t="shared" si="205"/>
        <v>Jun/26</v>
      </c>
      <c r="S6796" s="75"/>
      <c r="T6796" s="75"/>
      <c r="U6796" s="75"/>
      <c r="V6796" s="75"/>
      <c r="W6796" s="75"/>
      <c r="X6796" s="75"/>
      <c r="Y6796" s="75"/>
      <c r="Z6796" s="75"/>
      <c r="AA6796" s="75"/>
      <c r="AB6796" s="75"/>
      <c r="AC6796" s="75"/>
      <c r="AD6796" s="75"/>
      <c r="AE6796" s="75"/>
      <c r="AF6796" s="75"/>
      <c r="AG6796" s="75"/>
    </row>
    <row r="6797" spans="1:33" ht="15.75" customHeight="1">
      <c r="A6797" s="75"/>
      <c r="B6797" s="54">
        <v>46195</v>
      </c>
      <c r="C6797" s="55" t="str">
        <f t="shared" si="202"/>
        <v>Junho</v>
      </c>
      <c r="D6797" s="55">
        <f t="shared" si="204"/>
        <v>2026</v>
      </c>
      <c r="E6797" s="55">
        <v>1</v>
      </c>
      <c r="F6797" s="55" t="s">
        <v>39</v>
      </c>
      <c r="G6797" s="55" t="s">
        <v>40</v>
      </c>
      <c r="H6797" s="55" t="s">
        <v>1328</v>
      </c>
      <c r="I6797" s="55" t="s">
        <v>42</v>
      </c>
      <c r="J6797" s="60">
        <v>616.5</v>
      </c>
      <c r="K6797" s="60">
        <f t="shared" si="200"/>
        <v>616.5</v>
      </c>
      <c r="L6797" s="60">
        <v>0</v>
      </c>
      <c r="M6797" s="55"/>
      <c r="N6797" s="60">
        <f t="shared" si="196"/>
        <v>616.5</v>
      </c>
      <c r="O6797" s="54">
        <v>46195</v>
      </c>
      <c r="P6797" s="62">
        <v>0</v>
      </c>
      <c r="Q6797" s="75"/>
      <c r="R6797" t="str">
        <f t="shared" si="205"/>
        <v>Jun/26</v>
      </c>
      <c r="S6797" s="75"/>
      <c r="T6797" s="75"/>
      <c r="U6797" s="75"/>
      <c r="V6797" s="75"/>
      <c r="W6797" s="75"/>
      <c r="X6797" s="75"/>
      <c r="Y6797" s="75"/>
      <c r="Z6797" s="75"/>
      <c r="AA6797" s="75"/>
      <c r="AB6797" s="75"/>
      <c r="AC6797" s="75"/>
      <c r="AD6797" s="75"/>
      <c r="AE6797" s="75"/>
      <c r="AF6797" s="75"/>
      <c r="AG6797" s="75"/>
    </row>
    <row r="6798" spans="1:33" ht="15.75" customHeight="1">
      <c r="A6798" s="75"/>
      <c r="B6798" s="54">
        <v>46195</v>
      </c>
      <c r="C6798" s="55" t="str">
        <f t="shared" si="202"/>
        <v>Junho</v>
      </c>
      <c r="D6798" s="55">
        <f t="shared" si="204"/>
        <v>2026</v>
      </c>
      <c r="E6798" s="55">
        <v>2</v>
      </c>
      <c r="F6798" s="55" t="s">
        <v>81</v>
      </c>
      <c r="G6798" s="55" t="s">
        <v>77</v>
      </c>
      <c r="H6798" s="55" t="s">
        <v>78</v>
      </c>
      <c r="I6798" s="55" t="s">
        <v>42</v>
      </c>
      <c r="J6798" s="60">
        <v>580</v>
      </c>
      <c r="K6798" s="60">
        <f t="shared" si="200"/>
        <v>1160</v>
      </c>
      <c r="L6798" s="60">
        <v>0</v>
      </c>
      <c r="M6798" s="55"/>
      <c r="N6798" s="60">
        <f t="shared" si="196"/>
        <v>1160</v>
      </c>
      <c r="O6798" s="54">
        <v>46195</v>
      </c>
      <c r="P6798" s="62">
        <v>0</v>
      </c>
      <c r="Q6798" s="75"/>
      <c r="R6798" t="str">
        <f t="shared" si="205"/>
        <v>Jun/26</v>
      </c>
      <c r="S6798" s="75"/>
      <c r="T6798" s="75"/>
      <c r="U6798" s="75"/>
      <c r="V6798" s="75"/>
      <c r="W6798" s="75"/>
      <c r="X6798" s="75"/>
      <c r="Y6798" s="75"/>
      <c r="Z6798" s="75"/>
      <c r="AA6798" s="75"/>
      <c r="AB6798" s="75"/>
      <c r="AC6798" s="75"/>
      <c r="AD6798" s="75"/>
      <c r="AE6798" s="75"/>
      <c r="AF6798" s="75"/>
      <c r="AG6798" s="75"/>
    </row>
    <row r="6799" spans="1:33" ht="15.75" customHeight="1">
      <c r="A6799" s="75"/>
      <c r="B6799" s="54">
        <v>46196</v>
      </c>
      <c r="C6799" s="55" t="str">
        <f t="shared" si="202"/>
        <v>Junho</v>
      </c>
      <c r="D6799" s="55">
        <f t="shared" si="204"/>
        <v>2026</v>
      </c>
      <c r="E6799" s="55">
        <v>2</v>
      </c>
      <c r="F6799" s="55" t="s">
        <v>743</v>
      </c>
      <c r="G6799" s="55" t="s">
        <v>46</v>
      </c>
      <c r="H6799" s="55" t="s">
        <v>1337</v>
      </c>
      <c r="I6799" s="55" t="s">
        <v>42</v>
      </c>
      <c r="J6799" s="60">
        <v>8.25</v>
      </c>
      <c r="K6799" s="60">
        <f t="shared" si="200"/>
        <v>16.5</v>
      </c>
      <c r="L6799" s="60">
        <v>0</v>
      </c>
      <c r="M6799" s="55"/>
      <c r="N6799" s="60">
        <f t="shared" si="196"/>
        <v>16.5</v>
      </c>
      <c r="O6799" s="54">
        <v>46203</v>
      </c>
      <c r="P6799" s="62">
        <v>0</v>
      </c>
      <c r="Q6799" s="75"/>
      <c r="R6799" t="str">
        <f t="shared" si="205"/>
        <v>Jun/26</v>
      </c>
      <c r="S6799" s="75"/>
      <c r="T6799" s="75"/>
      <c r="U6799" s="75"/>
      <c r="V6799" s="75"/>
      <c r="W6799" s="75"/>
      <c r="X6799" s="75"/>
      <c r="Y6799" s="75"/>
      <c r="Z6799" s="75"/>
      <c r="AA6799" s="75"/>
      <c r="AB6799" s="75"/>
      <c r="AC6799" s="75"/>
      <c r="AD6799" s="75"/>
      <c r="AE6799" s="75"/>
      <c r="AF6799" s="75"/>
      <c r="AG6799" s="75"/>
    </row>
    <row r="6800" spans="1:33" ht="15.75" customHeight="1">
      <c r="A6800" s="75"/>
      <c r="B6800" s="54">
        <v>46196</v>
      </c>
      <c r="C6800" s="55" t="str">
        <f t="shared" si="202"/>
        <v>Junho</v>
      </c>
      <c r="D6800" s="55">
        <f t="shared" si="204"/>
        <v>2026</v>
      </c>
      <c r="E6800" s="55">
        <v>1</v>
      </c>
      <c r="F6800" s="55" t="s">
        <v>1506</v>
      </c>
      <c r="G6800" s="55" t="s">
        <v>46</v>
      </c>
      <c r="H6800" s="55" t="s">
        <v>1337</v>
      </c>
      <c r="I6800" s="55" t="s">
        <v>42</v>
      </c>
      <c r="J6800" s="60">
        <v>11.5</v>
      </c>
      <c r="K6800" s="60">
        <f t="shared" si="200"/>
        <v>11.5</v>
      </c>
      <c r="L6800" s="60">
        <v>0</v>
      </c>
      <c r="M6800" s="55"/>
      <c r="N6800" s="60">
        <f t="shared" si="196"/>
        <v>11.5</v>
      </c>
      <c r="O6800" s="54">
        <v>46203</v>
      </c>
      <c r="P6800" s="62">
        <v>33689</v>
      </c>
      <c r="Q6800" s="75"/>
      <c r="R6800" t="str">
        <f t="shared" si="205"/>
        <v>Jun/26</v>
      </c>
      <c r="S6800" s="75"/>
      <c r="T6800" s="75"/>
      <c r="U6800" s="75"/>
      <c r="V6800" s="75"/>
      <c r="W6800" s="75"/>
      <c r="X6800" s="75"/>
      <c r="Y6800" s="75"/>
      <c r="Z6800" s="75"/>
      <c r="AA6800" s="75"/>
      <c r="AB6800" s="75"/>
      <c r="AC6800" s="75"/>
      <c r="AD6800" s="75"/>
      <c r="AE6800" s="75"/>
      <c r="AF6800" s="75"/>
      <c r="AG6800" s="75"/>
    </row>
    <row r="6801" spans="1:33" ht="15.75" customHeight="1">
      <c r="A6801" s="75"/>
      <c r="B6801" s="54">
        <v>46196</v>
      </c>
      <c r="C6801" s="55" t="str">
        <f t="shared" si="202"/>
        <v>Junho</v>
      </c>
      <c r="D6801" s="55">
        <f t="shared" si="204"/>
        <v>2026</v>
      </c>
      <c r="E6801" s="55">
        <v>2</v>
      </c>
      <c r="F6801" s="55" t="s">
        <v>486</v>
      </c>
      <c r="G6801" s="55" t="s">
        <v>46</v>
      </c>
      <c r="H6801" s="55" t="s">
        <v>1337</v>
      </c>
      <c r="I6801" s="55" t="s">
        <v>42</v>
      </c>
      <c r="J6801" s="60">
        <v>7</v>
      </c>
      <c r="K6801" s="60">
        <f t="shared" si="200"/>
        <v>14</v>
      </c>
      <c r="L6801" s="60">
        <v>0</v>
      </c>
      <c r="M6801" s="55"/>
      <c r="N6801" s="60">
        <f t="shared" si="196"/>
        <v>14</v>
      </c>
      <c r="O6801" s="54">
        <v>46203</v>
      </c>
      <c r="P6801" s="62">
        <v>33689</v>
      </c>
      <c r="Q6801" s="75"/>
      <c r="R6801" t="str">
        <f t="shared" si="205"/>
        <v>Jun/26</v>
      </c>
      <c r="S6801" s="75"/>
      <c r="T6801" s="75"/>
      <c r="U6801" s="75"/>
      <c r="V6801" s="75"/>
      <c r="W6801" s="75"/>
      <c r="X6801" s="75"/>
      <c r="Y6801" s="75"/>
      <c r="Z6801" s="75"/>
      <c r="AA6801" s="75"/>
      <c r="AB6801" s="75"/>
      <c r="AC6801" s="75"/>
      <c r="AD6801" s="75"/>
      <c r="AE6801" s="75"/>
      <c r="AF6801" s="75"/>
      <c r="AG6801" s="75"/>
    </row>
    <row r="6802" spans="1:33" ht="15.75" customHeight="1">
      <c r="A6802" s="75"/>
      <c r="B6802" s="54">
        <v>46196</v>
      </c>
      <c r="C6802" s="55" t="str">
        <f t="shared" si="202"/>
        <v>Junho</v>
      </c>
      <c r="D6802" s="55">
        <f t="shared" si="204"/>
        <v>2026</v>
      </c>
      <c r="E6802" s="55">
        <v>1</v>
      </c>
      <c r="F6802" s="55" t="s">
        <v>1554</v>
      </c>
      <c r="G6802" s="55" t="s">
        <v>46</v>
      </c>
      <c r="H6802" s="55" t="s">
        <v>1337</v>
      </c>
      <c r="I6802" s="55" t="s">
        <v>42</v>
      </c>
      <c r="J6802" s="60">
        <v>3</v>
      </c>
      <c r="K6802" s="60">
        <f t="shared" si="200"/>
        <v>3</v>
      </c>
      <c r="L6802" s="60">
        <v>0</v>
      </c>
      <c r="M6802" s="55"/>
      <c r="N6802" s="60">
        <f t="shared" si="196"/>
        <v>3</v>
      </c>
      <c r="O6802" s="54">
        <v>46203</v>
      </c>
      <c r="P6802" s="62">
        <v>33689</v>
      </c>
      <c r="Q6802" s="75"/>
      <c r="R6802" t="str">
        <f t="shared" si="205"/>
        <v>Jun/26</v>
      </c>
      <c r="S6802" s="75"/>
      <c r="T6802" s="75"/>
      <c r="U6802" s="75"/>
      <c r="V6802" s="75"/>
      <c r="W6802" s="75"/>
      <c r="X6802" s="75"/>
      <c r="Y6802" s="75"/>
      <c r="Z6802" s="75"/>
      <c r="AA6802" s="75"/>
      <c r="AB6802" s="75"/>
      <c r="AC6802" s="75"/>
      <c r="AD6802" s="75"/>
      <c r="AE6802" s="75"/>
      <c r="AF6802" s="75"/>
      <c r="AG6802" s="75"/>
    </row>
    <row r="6803" spans="1:33" ht="15.75" customHeight="1">
      <c r="A6803" s="75"/>
      <c r="B6803" s="54">
        <v>46196</v>
      </c>
      <c r="C6803" s="55" t="str">
        <f t="shared" si="202"/>
        <v>Junho</v>
      </c>
      <c r="D6803" s="55">
        <f t="shared" si="204"/>
        <v>2026</v>
      </c>
      <c r="E6803" s="55">
        <v>5</v>
      </c>
      <c r="F6803" s="55" t="s">
        <v>64</v>
      </c>
      <c r="G6803" s="55" t="s">
        <v>46</v>
      </c>
      <c r="H6803" s="55" t="s">
        <v>65</v>
      </c>
      <c r="I6803" s="55" t="s">
        <v>42</v>
      </c>
      <c r="J6803" s="60">
        <v>33</v>
      </c>
      <c r="K6803" s="60">
        <f t="shared" si="200"/>
        <v>165</v>
      </c>
      <c r="L6803" s="60">
        <v>0</v>
      </c>
      <c r="M6803" s="55"/>
      <c r="N6803" s="60">
        <f t="shared" si="196"/>
        <v>165</v>
      </c>
      <c r="O6803" s="54">
        <v>46203</v>
      </c>
      <c r="P6803" s="62">
        <v>33552</v>
      </c>
      <c r="Q6803" s="75"/>
      <c r="R6803" t="str">
        <f t="shared" si="205"/>
        <v>Jun/26</v>
      </c>
      <c r="S6803" s="75"/>
      <c r="T6803" s="75"/>
      <c r="U6803" s="75"/>
      <c r="V6803" s="75"/>
      <c r="W6803" s="75"/>
      <c r="X6803" s="75"/>
      <c r="Y6803" s="75"/>
      <c r="Z6803" s="75"/>
      <c r="AA6803" s="75"/>
      <c r="AB6803" s="75"/>
      <c r="AC6803" s="75"/>
      <c r="AD6803" s="75"/>
      <c r="AE6803" s="75"/>
      <c r="AF6803" s="75"/>
      <c r="AG6803" s="75"/>
    </row>
    <row r="6804" spans="1:33" ht="15.75" customHeight="1">
      <c r="A6804" s="75"/>
      <c r="B6804" s="54">
        <v>46196</v>
      </c>
      <c r="C6804" s="55" t="str">
        <f t="shared" si="202"/>
        <v>Junho</v>
      </c>
      <c r="D6804" s="55">
        <f t="shared" si="204"/>
        <v>2026</v>
      </c>
      <c r="E6804" s="55">
        <v>1</v>
      </c>
      <c r="F6804" s="55" t="s">
        <v>1036</v>
      </c>
      <c r="G6804" s="55" t="s">
        <v>46</v>
      </c>
      <c r="H6804" s="55" t="s">
        <v>65</v>
      </c>
      <c r="I6804" s="55" t="s">
        <v>42</v>
      </c>
      <c r="J6804" s="60">
        <v>36</v>
      </c>
      <c r="K6804" s="60">
        <f t="shared" si="200"/>
        <v>36</v>
      </c>
      <c r="L6804" s="60">
        <v>0</v>
      </c>
      <c r="M6804" s="55"/>
      <c r="N6804" s="60">
        <f t="shared" si="196"/>
        <v>36</v>
      </c>
      <c r="O6804" s="54">
        <v>46203</v>
      </c>
      <c r="P6804" s="62">
        <v>33552</v>
      </c>
      <c r="Q6804" s="75"/>
      <c r="R6804" t="str">
        <f t="shared" si="205"/>
        <v>Jun/26</v>
      </c>
      <c r="S6804" s="75"/>
      <c r="T6804" s="75"/>
      <c r="U6804" s="75"/>
      <c r="V6804" s="75"/>
      <c r="W6804" s="75"/>
      <c r="X6804" s="75"/>
      <c r="Y6804" s="75"/>
      <c r="Z6804" s="75"/>
      <c r="AA6804" s="75"/>
      <c r="AB6804" s="75"/>
      <c r="AC6804" s="75"/>
      <c r="AD6804" s="75"/>
      <c r="AE6804" s="75"/>
      <c r="AF6804" s="75"/>
      <c r="AG6804" s="75"/>
    </row>
    <row r="6805" spans="1:33" ht="15.75" customHeight="1">
      <c r="A6805" s="75"/>
      <c r="B6805" s="54">
        <v>46196</v>
      </c>
      <c r="C6805" s="55" t="str">
        <f t="shared" si="202"/>
        <v>Junho</v>
      </c>
      <c r="D6805" s="55">
        <f t="shared" si="204"/>
        <v>2026</v>
      </c>
      <c r="E6805" s="55">
        <v>2</v>
      </c>
      <c r="F6805" s="55" t="s">
        <v>169</v>
      </c>
      <c r="G6805" s="55" t="s">
        <v>53</v>
      </c>
      <c r="H6805" s="55" t="s">
        <v>223</v>
      </c>
      <c r="I6805" s="55" t="s">
        <v>42</v>
      </c>
      <c r="J6805" s="60">
        <v>18.29</v>
      </c>
      <c r="K6805" s="60">
        <f t="shared" si="200"/>
        <v>36.58</v>
      </c>
      <c r="L6805" s="60">
        <v>0</v>
      </c>
      <c r="M6805" s="55"/>
      <c r="N6805" s="60">
        <f t="shared" si="196"/>
        <v>36.58</v>
      </c>
      <c r="O6805" s="54">
        <v>46203</v>
      </c>
      <c r="P6805" s="62">
        <v>1603855</v>
      </c>
      <c r="Q6805" s="75"/>
      <c r="R6805" t="str">
        <f t="shared" si="205"/>
        <v>Jun/26</v>
      </c>
      <c r="S6805" s="75"/>
      <c r="T6805" s="75"/>
      <c r="U6805" s="75"/>
      <c r="V6805" s="75"/>
      <c r="W6805" s="75"/>
      <c r="X6805" s="75"/>
      <c r="Y6805" s="75"/>
      <c r="Z6805" s="75"/>
      <c r="AA6805" s="75"/>
      <c r="AB6805" s="75"/>
      <c r="AC6805" s="75"/>
      <c r="AD6805" s="75"/>
      <c r="AE6805" s="75"/>
      <c r="AF6805" s="75"/>
      <c r="AG6805" s="75"/>
    </row>
    <row r="6806" spans="1:33" ht="15.75" customHeight="1">
      <c r="A6806" s="75"/>
      <c r="B6806" s="54">
        <v>46196</v>
      </c>
      <c r="C6806" s="55" t="str">
        <f t="shared" si="202"/>
        <v>Junho</v>
      </c>
      <c r="D6806" s="55">
        <f t="shared" si="204"/>
        <v>2026</v>
      </c>
      <c r="E6806" s="55">
        <v>2</v>
      </c>
      <c r="F6806" s="55" t="s">
        <v>760</v>
      </c>
      <c r="G6806" s="55" t="s">
        <v>46</v>
      </c>
      <c r="H6806" s="55" t="s">
        <v>223</v>
      </c>
      <c r="I6806" s="55" t="s">
        <v>42</v>
      </c>
      <c r="J6806" s="60">
        <v>20</v>
      </c>
      <c r="K6806" s="60">
        <f t="shared" si="200"/>
        <v>40</v>
      </c>
      <c r="L6806" s="60">
        <v>0</v>
      </c>
      <c r="M6806" s="55"/>
      <c r="N6806" s="60">
        <f t="shared" si="196"/>
        <v>40</v>
      </c>
      <c r="O6806" s="54">
        <v>46203</v>
      </c>
      <c r="P6806" s="62">
        <v>1603855</v>
      </c>
      <c r="Q6806" s="75"/>
      <c r="R6806" t="str">
        <f t="shared" si="205"/>
        <v>Jun/26</v>
      </c>
      <c r="S6806" s="75"/>
      <c r="T6806" s="75"/>
      <c r="U6806" s="75"/>
      <c r="V6806" s="75"/>
      <c r="W6806" s="75"/>
      <c r="X6806" s="75"/>
      <c r="Y6806" s="75"/>
      <c r="Z6806" s="75"/>
      <c r="AA6806" s="75"/>
      <c r="AB6806" s="75"/>
      <c r="AC6806" s="75"/>
      <c r="AD6806" s="75"/>
      <c r="AE6806" s="75"/>
      <c r="AF6806" s="75"/>
      <c r="AG6806" s="75"/>
    </row>
    <row r="6807" spans="1:33" ht="15.75" customHeight="1">
      <c r="A6807" s="75"/>
      <c r="B6807" s="54">
        <v>46196</v>
      </c>
      <c r="C6807" s="55" t="str">
        <f t="shared" si="202"/>
        <v>Junho</v>
      </c>
      <c r="D6807" s="55">
        <f t="shared" si="204"/>
        <v>2026</v>
      </c>
      <c r="E6807" s="55">
        <v>4</v>
      </c>
      <c r="F6807" s="55" t="s">
        <v>172</v>
      </c>
      <c r="G6807" s="55" t="s">
        <v>46</v>
      </c>
      <c r="H6807" s="55" t="s">
        <v>223</v>
      </c>
      <c r="I6807" s="55" t="s">
        <v>42</v>
      </c>
      <c r="J6807" s="60">
        <v>20</v>
      </c>
      <c r="K6807" s="60">
        <f t="shared" si="200"/>
        <v>80</v>
      </c>
      <c r="L6807" s="60">
        <v>0</v>
      </c>
      <c r="M6807" s="55"/>
      <c r="N6807" s="60">
        <f t="shared" si="196"/>
        <v>80</v>
      </c>
      <c r="O6807" s="54">
        <v>46203</v>
      </c>
      <c r="P6807" s="62">
        <v>1603855</v>
      </c>
      <c r="Q6807" s="75"/>
      <c r="R6807" t="str">
        <f t="shared" si="205"/>
        <v>Jun/26</v>
      </c>
      <c r="S6807" s="75"/>
      <c r="T6807" s="75"/>
      <c r="U6807" s="75"/>
      <c r="V6807" s="75"/>
      <c r="W6807" s="75"/>
      <c r="X6807" s="75"/>
      <c r="Y6807" s="75"/>
      <c r="Z6807" s="75"/>
      <c r="AA6807" s="75"/>
      <c r="AB6807" s="75"/>
      <c r="AC6807" s="75"/>
      <c r="AD6807" s="75"/>
      <c r="AE6807" s="75"/>
      <c r="AF6807" s="75"/>
      <c r="AG6807" s="75"/>
    </row>
    <row r="6808" spans="1:33" ht="15.75" customHeight="1">
      <c r="A6808" s="75"/>
      <c r="B6808" s="54">
        <v>46196</v>
      </c>
      <c r="C6808" s="55" t="str">
        <f t="shared" si="202"/>
        <v>Junho</v>
      </c>
      <c r="D6808" s="55">
        <f t="shared" si="204"/>
        <v>2026</v>
      </c>
      <c r="E6808" s="55">
        <v>2</v>
      </c>
      <c r="F6808" s="55" t="s">
        <v>173</v>
      </c>
      <c r="G6808" s="55" t="s">
        <v>46</v>
      </c>
      <c r="H6808" s="55" t="s">
        <v>223</v>
      </c>
      <c r="I6808" s="55" t="s">
        <v>42</v>
      </c>
      <c r="J6808" s="60">
        <v>20</v>
      </c>
      <c r="K6808" s="60">
        <f t="shared" si="200"/>
        <v>40</v>
      </c>
      <c r="L6808" s="60">
        <v>0</v>
      </c>
      <c r="M6808" s="55"/>
      <c r="N6808" s="60">
        <f t="shared" si="196"/>
        <v>40</v>
      </c>
      <c r="O6808" s="54">
        <v>46203</v>
      </c>
      <c r="P6808" s="62">
        <v>1603855</v>
      </c>
      <c r="Q6808" s="75"/>
      <c r="R6808" t="str">
        <f t="shared" si="205"/>
        <v>Jun/26</v>
      </c>
      <c r="S6808" s="75"/>
      <c r="T6808" s="75"/>
      <c r="U6808" s="75"/>
      <c r="V6808" s="75"/>
      <c r="W6808" s="75"/>
      <c r="X6808" s="75"/>
      <c r="Y6808" s="75"/>
      <c r="Z6808" s="75"/>
      <c r="AA6808" s="75"/>
      <c r="AB6808" s="75"/>
      <c r="AC6808" s="75"/>
      <c r="AD6808" s="75"/>
      <c r="AE6808" s="75"/>
      <c r="AF6808" s="75"/>
      <c r="AG6808" s="75"/>
    </row>
    <row r="6809" spans="1:33" ht="15.75" customHeight="1">
      <c r="A6809" s="75"/>
      <c r="B6809" s="54">
        <v>46196</v>
      </c>
      <c r="C6809" s="55" t="str">
        <f t="shared" si="202"/>
        <v>Junho</v>
      </c>
      <c r="D6809" s="55">
        <f t="shared" si="204"/>
        <v>2026</v>
      </c>
      <c r="E6809" s="55">
        <v>2</v>
      </c>
      <c r="F6809" s="55" t="s">
        <v>1589</v>
      </c>
      <c r="G6809" s="55" t="s">
        <v>40</v>
      </c>
      <c r="H6809" s="55" t="s">
        <v>223</v>
      </c>
      <c r="I6809" s="55" t="s">
        <v>42</v>
      </c>
      <c r="J6809" s="60">
        <v>76</v>
      </c>
      <c r="K6809" s="60">
        <f t="shared" si="200"/>
        <v>152</v>
      </c>
      <c r="L6809" s="60">
        <v>0</v>
      </c>
      <c r="M6809" s="55"/>
      <c r="N6809" s="60">
        <f t="shared" si="196"/>
        <v>152</v>
      </c>
      <c r="O6809" s="54">
        <v>46203</v>
      </c>
      <c r="P6809" s="62">
        <v>1603855</v>
      </c>
      <c r="Q6809" s="75"/>
      <c r="R6809" t="str">
        <f t="shared" si="205"/>
        <v>Jun/26</v>
      </c>
      <c r="S6809" s="75"/>
      <c r="T6809" s="75"/>
      <c r="U6809" s="75"/>
      <c r="V6809" s="75"/>
      <c r="W6809" s="75"/>
      <c r="X6809" s="75"/>
      <c r="Y6809" s="75"/>
      <c r="Z6809" s="75"/>
      <c r="AA6809" s="75"/>
      <c r="AB6809" s="75"/>
      <c r="AC6809" s="75"/>
      <c r="AD6809" s="75"/>
      <c r="AE6809" s="75"/>
      <c r="AF6809" s="75"/>
      <c r="AG6809" s="75"/>
    </row>
    <row r="6810" spans="1:33" ht="15.75" customHeight="1">
      <c r="A6810" s="75"/>
      <c r="B6810" s="54">
        <v>46196</v>
      </c>
      <c r="C6810" s="55" t="str">
        <f t="shared" si="202"/>
        <v>Junho</v>
      </c>
      <c r="D6810" s="55">
        <f t="shared" si="204"/>
        <v>2026</v>
      </c>
      <c r="E6810" s="55">
        <v>24</v>
      </c>
      <c r="F6810" s="55" t="s">
        <v>1543</v>
      </c>
      <c r="G6810" s="55" t="s">
        <v>40</v>
      </c>
      <c r="H6810" s="55" t="s">
        <v>223</v>
      </c>
      <c r="I6810" s="55" t="s">
        <v>42</v>
      </c>
      <c r="J6810" s="60">
        <v>14.99</v>
      </c>
      <c r="K6810" s="60">
        <f t="shared" si="200"/>
        <v>359.76</v>
      </c>
      <c r="L6810" s="60">
        <v>0</v>
      </c>
      <c r="M6810" s="55"/>
      <c r="N6810" s="60">
        <f t="shared" si="196"/>
        <v>359.76</v>
      </c>
      <c r="O6810" s="54">
        <v>46203</v>
      </c>
      <c r="P6810" s="62">
        <v>1603854</v>
      </c>
      <c r="Q6810" s="75"/>
      <c r="R6810" t="str">
        <f t="shared" si="205"/>
        <v>Jun/26</v>
      </c>
      <c r="S6810" s="75"/>
      <c r="T6810" s="75"/>
      <c r="U6810" s="75"/>
      <c r="V6810" s="75"/>
      <c r="W6810" s="75"/>
      <c r="X6810" s="75"/>
      <c r="Y6810" s="75"/>
      <c r="Z6810" s="75"/>
      <c r="AA6810" s="75"/>
      <c r="AB6810" s="75"/>
      <c r="AC6810" s="75"/>
      <c r="AD6810" s="75"/>
      <c r="AE6810" s="75"/>
      <c r="AF6810" s="75"/>
      <c r="AG6810" s="75"/>
    </row>
    <row r="6811" spans="1:33" ht="15.75" customHeight="1">
      <c r="A6811" s="75"/>
      <c r="B6811" s="54">
        <v>46196</v>
      </c>
      <c r="C6811" s="55" t="str">
        <f t="shared" si="202"/>
        <v>Junho</v>
      </c>
      <c r="D6811" s="55">
        <f t="shared" si="204"/>
        <v>2026</v>
      </c>
      <c r="E6811" s="55">
        <v>1</v>
      </c>
      <c r="F6811" s="55" t="s">
        <v>1435</v>
      </c>
      <c r="G6811" s="55" t="s">
        <v>96</v>
      </c>
      <c r="H6811" s="55" t="s">
        <v>1269</v>
      </c>
      <c r="I6811" s="55" t="s">
        <v>42</v>
      </c>
      <c r="J6811" s="60">
        <v>371.46</v>
      </c>
      <c r="K6811" s="60">
        <f t="shared" si="200"/>
        <v>371.46</v>
      </c>
      <c r="L6811" s="60">
        <v>0</v>
      </c>
      <c r="M6811" s="55"/>
      <c r="N6811" s="60">
        <f t="shared" si="196"/>
        <v>371.46</v>
      </c>
      <c r="O6811" s="54">
        <v>46210</v>
      </c>
      <c r="P6811" s="62">
        <v>48423</v>
      </c>
      <c r="Q6811" s="75"/>
      <c r="R6811" t="str">
        <f t="shared" si="205"/>
        <v>Jun/26</v>
      </c>
      <c r="S6811" s="75"/>
      <c r="T6811" s="75"/>
      <c r="U6811" s="75"/>
      <c r="V6811" s="75"/>
      <c r="W6811" s="75"/>
      <c r="X6811" s="75"/>
      <c r="Y6811" s="75"/>
      <c r="Z6811" s="75"/>
      <c r="AA6811" s="75"/>
      <c r="AB6811" s="75"/>
      <c r="AC6811" s="75"/>
      <c r="AD6811" s="75"/>
      <c r="AE6811" s="75"/>
      <c r="AF6811" s="75"/>
      <c r="AG6811" s="75"/>
    </row>
    <row r="6812" spans="1:33" ht="15.75" customHeight="1">
      <c r="A6812" s="75"/>
      <c r="B6812" s="54">
        <v>46196</v>
      </c>
      <c r="C6812" s="55" t="str">
        <f t="shared" si="202"/>
        <v>Junho</v>
      </c>
      <c r="D6812" s="55">
        <f t="shared" si="204"/>
        <v>2026</v>
      </c>
      <c r="E6812" s="55">
        <v>1</v>
      </c>
      <c r="F6812" s="55" t="s">
        <v>782</v>
      </c>
      <c r="G6812" s="55" t="s">
        <v>46</v>
      </c>
      <c r="H6812" s="55" t="s">
        <v>184</v>
      </c>
      <c r="I6812" s="55" t="s">
        <v>42</v>
      </c>
      <c r="J6812" s="60">
        <v>186.4</v>
      </c>
      <c r="K6812" s="60">
        <f t="shared" si="200"/>
        <v>186.4</v>
      </c>
      <c r="L6812" s="60">
        <v>0</v>
      </c>
      <c r="M6812" s="55"/>
      <c r="N6812" s="60">
        <f t="shared" si="196"/>
        <v>186.4</v>
      </c>
      <c r="O6812" s="54">
        <v>46204</v>
      </c>
      <c r="P6812" s="62">
        <v>2034035</v>
      </c>
      <c r="Q6812" s="75"/>
      <c r="R6812" t="str">
        <f t="shared" si="205"/>
        <v>Jun/26</v>
      </c>
      <c r="S6812" s="75"/>
      <c r="T6812" s="75"/>
      <c r="U6812" s="75"/>
      <c r="V6812" s="75"/>
      <c r="W6812" s="75"/>
      <c r="X6812" s="75"/>
      <c r="Y6812" s="75"/>
      <c r="Z6812" s="75"/>
      <c r="AA6812" s="75"/>
      <c r="AB6812" s="75"/>
      <c r="AC6812" s="75"/>
      <c r="AD6812" s="75"/>
      <c r="AE6812" s="75"/>
      <c r="AF6812" s="75"/>
      <c r="AG6812" s="75"/>
    </row>
    <row r="6813" spans="1:33" ht="15.75" customHeight="1">
      <c r="A6813" s="75"/>
      <c r="B6813" s="54">
        <v>46196</v>
      </c>
      <c r="C6813" s="55" t="str">
        <f t="shared" si="202"/>
        <v>Junho</v>
      </c>
      <c r="D6813" s="55">
        <f t="shared" si="204"/>
        <v>2026</v>
      </c>
      <c r="E6813" s="55">
        <v>1</v>
      </c>
      <c r="F6813" s="55" t="s">
        <v>208</v>
      </c>
      <c r="G6813" s="55" t="s">
        <v>46</v>
      </c>
      <c r="H6813" s="55" t="s">
        <v>184</v>
      </c>
      <c r="I6813" s="55" t="s">
        <v>42</v>
      </c>
      <c r="J6813" s="60">
        <v>233.9</v>
      </c>
      <c r="K6813" s="60">
        <f t="shared" si="200"/>
        <v>233.9</v>
      </c>
      <c r="L6813" s="60">
        <v>0</v>
      </c>
      <c r="M6813" s="55"/>
      <c r="N6813" s="60">
        <f t="shared" si="196"/>
        <v>233.9</v>
      </c>
      <c r="O6813" s="54">
        <v>46204</v>
      </c>
      <c r="P6813" s="62">
        <v>2034035</v>
      </c>
      <c r="Q6813" s="75"/>
      <c r="R6813" t="str">
        <f t="shared" si="205"/>
        <v>Jun/26</v>
      </c>
      <c r="S6813" s="75"/>
      <c r="T6813" s="75"/>
      <c r="U6813" s="75"/>
      <c r="V6813" s="75"/>
      <c r="W6813" s="75"/>
      <c r="X6813" s="75"/>
      <c r="Y6813" s="75"/>
      <c r="Z6813" s="75"/>
      <c r="AA6813" s="75"/>
      <c r="AB6813" s="75"/>
      <c r="AC6813" s="75"/>
      <c r="AD6813" s="75"/>
      <c r="AE6813" s="75"/>
      <c r="AF6813" s="75"/>
      <c r="AG6813" s="75"/>
    </row>
    <row r="6814" spans="1:33" ht="15.75" customHeight="1">
      <c r="A6814" s="75"/>
      <c r="B6814" s="54">
        <v>46196</v>
      </c>
      <c r="C6814" s="55" t="str">
        <f t="shared" si="202"/>
        <v>Junho</v>
      </c>
      <c r="D6814" s="55">
        <f t="shared" si="204"/>
        <v>2026</v>
      </c>
      <c r="E6814" s="55">
        <v>1</v>
      </c>
      <c r="F6814" s="55" t="s">
        <v>782</v>
      </c>
      <c r="G6814" s="55" t="s">
        <v>46</v>
      </c>
      <c r="H6814" s="55" t="s">
        <v>195</v>
      </c>
      <c r="I6814" s="55" t="s">
        <v>42</v>
      </c>
      <c r="J6814" s="60">
        <v>313.58</v>
      </c>
      <c r="K6814" s="60">
        <f t="shared" si="200"/>
        <v>313.58</v>
      </c>
      <c r="L6814" s="60">
        <v>0</v>
      </c>
      <c r="M6814" s="55"/>
      <c r="N6814" s="60">
        <f t="shared" si="196"/>
        <v>313.58</v>
      </c>
      <c r="O6814" s="54">
        <v>46205</v>
      </c>
      <c r="P6814" s="62">
        <v>351733</v>
      </c>
      <c r="Q6814" s="75"/>
      <c r="R6814" t="str">
        <f t="shared" si="205"/>
        <v>Jun/26</v>
      </c>
      <c r="S6814" s="75"/>
      <c r="T6814" s="75"/>
      <c r="U6814" s="75"/>
      <c r="V6814" s="75"/>
      <c r="W6814" s="75"/>
      <c r="X6814" s="75"/>
      <c r="Y6814" s="75"/>
      <c r="Z6814" s="75"/>
      <c r="AA6814" s="75"/>
      <c r="AB6814" s="75"/>
      <c r="AC6814" s="75"/>
      <c r="AD6814" s="75"/>
      <c r="AE6814" s="75"/>
      <c r="AF6814" s="75"/>
      <c r="AG6814" s="75"/>
    </row>
    <row r="6815" spans="1:33" ht="15.75" customHeight="1">
      <c r="A6815" s="75"/>
      <c r="B6815" s="54">
        <v>46196</v>
      </c>
      <c r="C6815" s="55" t="str">
        <f t="shared" si="202"/>
        <v>Junho</v>
      </c>
      <c r="D6815" s="55">
        <f t="shared" si="204"/>
        <v>2026</v>
      </c>
      <c r="E6815" s="55">
        <v>3</v>
      </c>
      <c r="F6815" s="55" t="s">
        <v>660</v>
      </c>
      <c r="G6815" s="55" t="s">
        <v>46</v>
      </c>
      <c r="H6815" s="55" t="s">
        <v>195</v>
      </c>
      <c r="I6815" s="55" t="s">
        <v>42</v>
      </c>
      <c r="J6815" s="60">
        <v>246</v>
      </c>
      <c r="K6815" s="60">
        <f t="shared" si="200"/>
        <v>738</v>
      </c>
      <c r="L6815" s="60">
        <v>0</v>
      </c>
      <c r="M6815" s="55"/>
      <c r="N6815" s="60">
        <f t="shared" si="196"/>
        <v>738</v>
      </c>
      <c r="O6815" s="54">
        <v>46205</v>
      </c>
      <c r="P6815" s="62">
        <v>351733</v>
      </c>
      <c r="Q6815" s="75"/>
      <c r="R6815" t="str">
        <f t="shared" si="205"/>
        <v>Jun/26</v>
      </c>
      <c r="S6815" s="75"/>
      <c r="T6815" s="75"/>
      <c r="U6815" s="75"/>
      <c r="V6815" s="75"/>
      <c r="W6815" s="75"/>
      <c r="X6815" s="75"/>
      <c r="Y6815" s="75"/>
      <c r="Z6815" s="75"/>
      <c r="AA6815" s="75"/>
      <c r="AB6815" s="75"/>
      <c r="AC6815" s="75"/>
      <c r="AD6815" s="75"/>
      <c r="AE6815" s="75"/>
      <c r="AF6815" s="75"/>
      <c r="AG6815" s="75"/>
    </row>
    <row r="6816" spans="1:33" ht="15.75" customHeight="1">
      <c r="A6816" s="75"/>
      <c r="B6816" s="54">
        <v>46197</v>
      </c>
      <c r="C6816" s="55" t="str">
        <f t="shared" si="202"/>
        <v>Junho</v>
      </c>
      <c r="D6816" s="55">
        <f t="shared" si="204"/>
        <v>2026</v>
      </c>
      <c r="E6816" s="55">
        <v>18</v>
      </c>
      <c r="F6816" s="55" t="s">
        <v>64</v>
      </c>
      <c r="G6816" s="55" t="s">
        <v>46</v>
      </c>
      <c r="H6816" s="55" t="s">
        <v>65</v>
      </c>
      <c r="I6816" s="55" t="s">
        <v>42</v>
      </c>
      <c r="J6816" s="60">
        <v>33</v>
      </c>
      <c r="K6816" s="60">
        <f t="shared" si="200"/>
        <v>594</v>
      </c>
      <c r="L6816" s="60">
        <v>0</v>
      </c>
      <c r="M6816" s="55"/>
      <c r="N6816" s="60">
        <f t="shared" si="196"/>
        <v>594</v>
      </c>
      <c r="O6816" s="54">
        <v>46203</v>
      </c>
      <c r="P6816" s="62">
        <v>33599</v>
      </c>
      <c r="Q6816" s="75"/>
      <c r="R6816" t="str">
        <f t="shared" si="205"/>
        <v>Jun/26</v>
      </c>
      <c r="S6816" s="75"/>
      <c r="T6816" s="75"/>
      <c r="U6816" s="75"/>
      <c r="V6816" s="75"/>
      <c r="W6816" s="75"/>
      <c r="X6816" s="75"/>
      <c r="Y6816" s="75"/>
      <c r="Z6816" s="75"/>
      <c r="AA6816" s="75"/>
      <c r="AB6816" s="75"/>
      <c r="AC6816" s="75"/>
      <c r="AD6816" s="75"/>
      <c r="AE6816" s="75"/>
      <c r="AF6816" s="75"/>
      <c r="AG6816" s="75"/>
    </row>
    <row r="6817" spans="1:33" ht="15.75" customHeight="1">
      <c r="A6817" s="75"/>
      <c r="B6817" s="54">
        <v>46197</v>
      </c>
      <c r="C6817" s="55" t="str">
        <f t="shared" si="202"/>
        <v>Junho</v>
      </c>
      <c r="D6817" s="55">
        <f t="shared" si="204"/>
        <v>2026</v>
      </c>
      <c r="E6817" s="55">
        <v>2</v>
      </c>
      <c r="F6817" s="55" t="s">
        <v>66</v>
      </c>
      <c r="G6817" s="55" t="s">
        <v>46</v>
      </c>
      <c r="H6817" s="55" t="s">
        <v>65</v>
      </c>
      <c r="I6817" s="55" t="s">
        <v>42</v>
      </c>
      <c r="J6817" s="60">
        <v>28</v>
      </c>
      <c r="K6817" s="60">
        <f t="shared" si="200"/>
        <v>56</v>
      </c>
      <c r="L6817" s="60">
        <v>0</v>
      </c>
      <c r="M6817" s="55"/>
      <c r="N6817" s="60">
        <f t="shared" si="196"/>
        <v>56</v>
      </c>
      <c r="O6817" s="54">
        <v>46203</v>
      </c>
      <c r="P6817" s="62">
        <v>33599</v>
      </c>
      <c r="Q6817" s="75"/>
      <c r="R6817" t="str">
        <f t="shared" si="205"/>
        <v>Jun/26</v>
      </c>
      <c r="S6817" s="75"/>
      <c r="T6817" s="75"/>
      <c r="U6817" s="75"/>
      <c r="V6817" s="75"/>
      <c r="W6817" s="75"/>
      <c r="X6817" s="75"/>
      <c r="Y6817" s="75"/>
      <c r="Z6817" s="75"/>
      <c r="AA6817" s="75"/>
      <c r="AB6817" s="75"/>
      <c r="AC6817" s="75"/>
      <c r="AD6817" s="75"/>
      <c r="AE6817" s="75"/>
      <c r="AF6817" s="75"/>
      <c r="AG6817" s="75"/>
    </row>
    <row r="6818" spans="1:33" ht="15.75" customHeight="1">
      <c r="A6818" s="75"/>
      <c r="B6818" s="54">
        <v>46197</v>
      </c>
      <c r="C6818" s="55" t="str">
        <f t="shared" si="202"/>
        <v>Junho</v>
      </c>
      <c r="D6818" s="55">
        <f t="shared" si="204"/>
        <v>2026</v>
      </c>
      <c r="E6818" s="55">
        <v>1</v>
      </c>
      <c r="F6818" s="55" t="s">
        <v>1036</v>
      </c>
      <c r="G6818" s="55" t="s">
        <v>46</v>
      </c>
      <c r="H6818" s="55" t="s">
        <v>65</v>
      </c>
      <c r="I6818" s="55" t="s">
        <v>42</v>
      </c>
      <c r="J6818" s="60">
        <v>36</v>
      </c>
      <c r="K6818" s="60">
        <f t="shared" si="200"/>
        <v>36</v>
      </c>
      <c r="L6818" s="60">
        <v>0</v>
      </c>
      <c r="M6818" s="55"/>
      <c r="N6818" s="60">
        <f t="shared" si="196"/>
        <v>36</v>
      </c>
      <c r="O6818" s="54">
        <v>46203</v>
      </c>
      <c r="P6818" s="62">
        <v>33599</v>
      </c>
      <c r="Q6818" s="75"/>
      <c r="R6818" t="str">
        <f t="shared" si="205"/>
        <v>Jun/26</v>
      </c>
      <c r="S6818" s="75"/>
      <c r="T6818" s="75"/>
      <c r="U6818" s="75"/>
      <c r="V6818" s="75"/>
      <c r="W6818" s="75"/>
      <c r="X6818" s="75"/>
      <c r="Y6818" s="75"/>
      <c r="Z6818" s="75"/>
      <c r="AA6818" s="75"/>
      <c r="AB6818" s="75"/>
      <c r="AC6818" s="75"/>
      <c r="AD6818" s="75"/>
      <c r="AE6818" s="75"/>
      <c r="AF6818" s="75"/>
      <c r="AG6818" s="75"/>
    </row>
    <row r="6819" spans="1:33" ht="15.75" customHeight="1">
      <c r="A6819" s="75"/>
      <c r="B6819" s="54">
        <v>46197</v>
      </c>
      <c r="C6819" s="55" t="str">
        <f t="shared" si="202"/>
        <v>Junho</v>
      </c>
      <c r="D6819" s="55">
        <f t="shared" si="204"/>
        <v>2026</v>
      </c>
      <c r="E6819" s="55">
        <v>4</v>
      </c>
      <c r="F6819" s="55" t="s">
        <v>1357</v>
      </c>
      <c r="G6819" s="55" t="s">
        <v>93</v>
      </c>
      <c r="H6819" s="55" t="s">
        <v>499</v>
      </c>
      <c r="I6819" s="55" t="s">
        <v>42</v>
      </c>
      <c r="J6819" s="60">
        <v>26.46</v>
      </c>
      <c r="K6819" s="60">
        <f t="shared" si="200"/>
        <v>105.84</v>
      </c>
      <c r="L6819" s="60">
        <v>0</v>
      </c>
      <c r="M6819" s="55"/>
      <c r="N6819" s="60">
        <f t="shared" si="196"/>
        <v>105.84</v>
      </c>
      <c r="O6819" s="54">
        <v>46218</v>
      </c>
      <c r="P6819" s="62">
        <v>86783</v>
      </c>
      <c r="Q6819" s="75"/>
      <c r="R6819" t="str">
        <f t="shared" si="205"/>
        <v>Jun/26</v>
      </c>
      <c r="S6819" s="75"/>
      <c r="T6819" s="75"/>
      <c r="U6819" s="75"/>
      <c r="V6819" s="75"/>
      <c r="W6819" s="75"/>
      <c r="X6819" s="75"/>
      <c r="Y6819" s="75"/>
      <c r="Z6819" s="75"/>
      <c r="AA6819" s="75"/>
      <c r="AB6819" s="75"/>
      <c r="AC6819" s="75"/>
      <c r="AD6819" s="75"/>
      <c r="AE6819" s="75"/>
      <c r="AF6819" s="75"/>
      <c r="AG6819" s="75"/>
    </row>
    <row r="6820" spans="1:33" ht="15.75" customHeight="1">
      <c r="A6820" s="75"/>
      <c r="B6820" s="54">
        <v>46197</v>
      </c>
      <c r="C6820" s="55" t="str">
        <f t="shared" si="202"/>
        <v>Junho</v>
      </c>
      <c r="D6820" s="55">
        <f t="shared" si="204"/>
        <v>2026</v>
      </c>
      <c r="E6820" s="55">
        <v>4</v>
      </c>
      <c r="F6820" s="55" t="s">
        <v>202</v>
      </c>
      <c r="G6820" s="55" t="s">
        <v>93</v>
      </c>
      <c r="H6820" s="55" t="s">
        <v>499</v>
      </c>
      <c r="I6820" s="55" t="s">
        <v>42</v>
      </c>
      <c r="J6820" s="60">
        <v>100.68</v>
      </c>
      <c r="K6820" s="60">
        <f t="shared" si="200"/>
        <v>402.72</v>
      </c>
      <c r="L6820" s="60">
        <v>0</v>
      </c>
      <c r="M6820" s="55"/>
      <c r="N6820" s="60">
        <f t="shared" si="196"/>
        <v>402.72</v>
      </c>
      <c r="O6820" s="54">
        <v>46218</v>
      </c>
      <c r="P6820" s="62">
        <v>86783</v>
      </c>
      <c r="Q6820" s="75"/>
      <c r="R6820" t="str">
        <f t="shared" si="205"/>
        <v>Jun/26</v>
      </c>
      <c r="S6820" s="75"/>
      <c r="T6820" s="75"/>
      <c r="U6820" s="75"/>
      <c r="V6820" s="75"/>
      <c r="W6820" s="75"/>
      <c r="X6820" s="75"/>
      <c r="Y6820" s="75"/>
      <c r="Z6820" s="75"/>
      <c r="AA6820" s="75"/>
      <c r="AB6820" s="75"/>
      <c r="AC6820" s="75"/>
      <c r="AD6820" s="75"/>
      <c r="AE6820" s="75"/>
      <c r="AF6820" s="75"/>
      <c r="AG6820" s="75"/>
    </row>
    <row r="6821" spans="1:33" ht="15.75" customHeight="1">
      <c r="A6821" s="75"/>
      <c r="B6821" s="54">
        <v>46197</v>
      </c>
      <c r="C6821" s="55" t="str">
        <f t="shared" si="202"/>
        <v>Junho</v>
      </c>
      <c r="D6821" s="55">
        <f t="shared" si="204"/>
        <v>2026</v>
      </c>
      <c r="E6821" s="55">
        <v>2</v>
      </c>
      <c r="F6821" s="55" t="s">
        <v>1359</v>
      </c>
      <c r="G6821" s="55" t="s">
        <v>93</v>
      </c>
      <c r="H6821" s="55" t="s">
        <v>499</v>
      </c>
      <c r="I6821" s="55" t="s">
        <v>42</v>
      </c>
      <c r="J6821" s="60">
        <v>177.29</v>
      </c>
      <c r="K6821" s="60">
        <f t="shared" si="200"/>
        <v>354.58</v>
      </c>
      <c r="L6821" s="60">
        <v>0</v>
      </c>
      <c r="M6821" s="55"/>
      <c r="N6821" s="60">
        <f t="shared" si="196"/>
        <v>354.58</v>
      </c>
      <c r="O6821" s="54">
        <v>46218</v>
      </c>
      <c r="P6821" s="62">
        <v>86783</v>
      </c>
      <c r="Q6821" s="75"/>
      <c r="R6821" t="str">
        <f t="shared" si="205"/>
        <v>Jun/26</v>
      </c>
      <c r="S6821" s="75"/>
      <c r="T6821" s="75"/>
      <c r="U6821" s="75"/>
      <c r="V6821" s="75"/>
      <c r="W6821" s="75"/>
      <c r="X6821" s="75"/>
      <c r="Y6821" s="75"/>
      <c r="Z6821" s="75"/>
      <c r="AA6821" s="75"/>
      <c r="AB6821" s="75"/>
      <c r="AC6821" s="75"/>
      <c r="AD6821" s="75"/>
      <c r="AE6821" s="75"/>
      <c r="AF6821" s="75"/>
      <c r="AG6821" s="75"/>
    </row>
    <row r="6822" spans="1:33" ht="15.75" customHeight="1">
      <c r="A6822" s="75"/>
      <c r="B6822" s="54">
        <v>46197</v>
      </c>
      <c r="C6822" s="55" t="str">
        <f t="shared" si="202"/>
        <v>Junho</v>
      </c>
      <c r="D6822" s="55">
        <f t="shared" si="204"/>
        <v>2026</v>
      </c>
      <c r="E6822" s="55">
        <v>10</v>
      </c>
      <c r="F6822" s="55" t="s">
        <v>205</v>
      </c>
      <c r="G6822" s="55" t="s">
        <v>93</v>
      </c>
      <c r="H6822" s="55" t="s">
        <v>499</v>
      </c>
      <c r="I6822" s="55" t="s">
        <v>42</v>
      </c>
      <c r="J6822" s="60">
        <v>289</v>
      </c>
      <c r="K6822" s="60">
        <f t="shared" si="200"/>
        <v>2890</v>
      </c>
      <c r="L6822" s="60">
        <v>0</v>
      </c>
      <c r="M6822" s="55"/>
      <c r="N6822" s="60">
        <f t="shared" si="196"/>
        <v>2890</v>
      </c>
      <c r="O6822" s="54">
        <v>46218</v>
      </c>
      <c r="P6822" s="62">
        <v>86783</v>
      </c>
      <c r="Q6822" s="75"/>
      <c r="R6822" t="str">
        <f t="shared" si="205"/>
        <v>Jun/26</v>
      </c>
      <c r="S6822" s="75"/>
      <c r="T6822" s="75"/>
      <c r="U6822" s="75"/>
      <c r="V6822" s="75"/>
      <c r="W6822" s="75"/>
      <c r="X6822" s="75"/>
      <c r="Y6822" s="75"/>
      <c r="Z6822" s="75"/>
      <c r="AA6822" s="75"/>
      <c r="AB6822" s="75"/>
      <c r="AC6822" s="75"/>
      <c r="AD6822" s="75"/>
      <c r="AE6822" s="75"/>
      <c r="AF6822" s="75"/>
      <c r="AG6822" s="75"/>
    </row>
    <row r="6823" spans="1:33" ht="15.75" customHeight="1">
      <c r="A6823" s="75"/>
      <c r="B6823" s="54">
        <v>46197</v>
      </c>
      <c r="C6823" s="55" t="str">
        <f t="shared" si="202"/>
        <v>Junho</v>
      </c>
      <c r="D6823" s="55">
        <f t="shared" si="204"/>
        <v>2026</v>
      </c>
      <c r="E6823" s="55">
        <v>1</v>
      </c>
      <c r="F6823" s="55" t="s">
        <v>160</v>
      </c>
      <c r="G6823" s="55" t="s">
        <v>61</v>
      </c>
      <c r="H6823" s="55" t="s">
        <v>1590</v>
      </c>
      <c r="I6823" s="55" t="s">
        <v>42</v>
      </c>
      <c r="J6823" s="60">
        <v>220</v>
      </c>
      <c r="K6823" s="60">
        <f t="shared" si="200"/>
        <v>220</v>
      </c>
      <c r="L6823" s="60">
        <v>0</v>
      </c>
      <c r="M6823" s="55"/>
      <c r="N6823" s="60">
        <f t="shared" si="196"/>
        <v>220</v>
      </c>
      <c r="O6823" s="54">
        <v>46197</v>
      </c>
      <c r="P6823" s="62">
        <v>0</v>
      </c>
      <c r="Q6823" s="75"/>
      <c r="R6823" t="str">
        <f t="shared" si="205"/>
        <v>Jun/26</v>
      </c>
      <c r="S6823" s="75"/>
      <c r="T6823" s="75"/>
      <c r="U6823" s="75"/>
      <c r="V6823" s="75"/>
      <c r="W6823" s="75"/>
      <c r="X6823" s="75"/>
      <c r="Y6823" s="75"/>
      <c r="Z6823" s="75"/>
      <c r="AA6823" s="75"/>
      <c r="AB6823" s="75"/>
      <c r="AC6823" s="75"/>
      <c r="AD6823" s="75"/>
      <c r="AE6823" s="75"/>
      <c r="AF6823" s="75"/>
      <c r="AG6823" s="75"/>
    </row>
    <row r="6824" spans="1:33" ht="15.75" customHeight="1">
      <c r="A6824" s="75"/>
      <c r="B6824" s="54">
        <v>46197</v>
      </c>
      <c r="C6824" s="55" t="str">
        <f t="shared" si="202"/>
        <v>Junho</v>
      </c>
      <c r="D6824" s="55">
        <f t="shared" si="204"/>
        <v>2026</v>
      </c>
      <c r="E6824" s="55">
        <v>1</v>
      </c>
      <c r="F6824" s="55" t="s">
        <v>811</v>
      </c>
      <c r="G6824" s="55" t="s">
        <v>108</v>
      </c>
      <c r="H6824" s="55" t="s">
        <v>812</v>
      </c>
      <c r="I6824" s="55" t="s">
        <v>42</v>
      </c>
      <c r="J6824" s="60">
        <v>700</v>
      </c>
      <c r="K6824" s="60">
        <f t="shared" si="200"/>
        <v>700</v>
      </c>
      <c r="L6824" s="60">
        <v>0</v>
      </c>
      <c r="M6824" s="55"/>
      <c r="N6824" s="60">
        <f t="shared" si="196"/>
        <v>700</v>
      </c>
      <c r="O6824" s="54">
        <v>46197</v>
      </c>
      <c r="P6824" s="62">
        <v>0</v>
      </c>
      <c r="Q6824" s="75"/>
      <c r="R6824" t="str">
        <f t="shared" si="205"/>
        <v>Jun/26</v>
      </c>
      <c r="S6824" s="75"/>
      <c r="T6824" s="75"/>
      <c r="U6824" s="75"/>
      <c r="V6824" s="75"/>
      <c r="W6824" s="75"/>
      <c r="X6824" s="75"/>
      <c r="Y6824" s="75"/>
      <c r="Z6824" s="75"/>
      <c r="AA6824" s="75"/>
      <c r="AB6824" s="75"/>
      <c r="AC6824" s="75"/>
      <c r="AD6824" s="75"/>
      <c r="AE6824" s="75"/>
      <c r="AF6824" s="75"/>
      <c r="AG6824" s="75"/>
    </row>
    <row r="6825" spans="1:33" ht="15.75" customHeight="1">
      <c r="A6825" s="75"/>
      <c r="B6825" s="54">
        <v>46198</v>
      </c>
      <c r="C6825" s="55" t="str">
        <f t="shared" si="202"/>
        <v>Junho</v>
      </c>
      <c r="D6825" s="55">
        <f t="shared" si="204"/>
        <v>2026</v>
      </c>
      <c r="E6825" s="55">
        <v>1</v>
      </c>
      <c r="F6825" s="55" t="s">
        <v>1556</v>
      </c>
      <c r="G6825" s="55" t="s">
        <v>108</v>
      </c>
      <c r="H6825" s="55" t="s">
        <v>1557</v>
      </c>
      <c r="I6825" s="55" t="s">
        <v>42</v>
      </c>
      <c r="J6825" s="60">
        <v>1400</v>
      </c>
      <c r="K6825" s="60">
        <f t="shared" si="200"/>
        <v>1400</v>
      </c>
      <c r="L6825" s="60">
        <v>0</v>
      </c>
      <c r="M6825" s="55"/>
      <c r="N6825" s="60">
        <f t="shared" si="196"/>
        <v>1400</v>
      </c>
      <c r="O6825" s="54">
        <v>46198</v>
      </c>
      <c r="P6825" s="62">
        <v>0</v>
      </c>
      <c r="Q6825" s="75"/>
      <c r="R6825" t="str">
        <f t="shared" si="205"/>
        <v>Jun/26</v>
      </c>
      <c r="S6825" s="75"/>
      <c r="T6825" s="75"/>
      <c r="U6825" s="75"/>
      <c r="V6825" s="75"/>
      <c r="W6825" s="75"/>
      <c r="X6825" s="75"/>
      <c r="Y6825" s="75"/>
      <c r="Z6825" s="75"/>
      <c r="AA6825" s="75"/>
      <c r="AB6825" s="75"/>
      <c r="AC6825" s="75"/>
      <c r="AD6825" s="75"/>
      <c r="AE6825" s="75"/>
      <c r="AF6825" s="75"/>
      <c r="AG6825" s="75"/>
    </row>
    <row r="6826" spans="1:33" ht="15.75" customHeight="1">
      <c r="A6826" s="75"/>
      <c r="B6826" s="54">
        <v>46198</v>
      </c>
      <c r="C6826" s="55" t="str">
        <f t="shared" si="202"/>
        <v>Junho</v>
      </c>
      <c r="D6826" s="55">
        <f t="shared" si="204"/>
        <v>2026</v>
      </c>
      <c r="E6826" s="55">
        <v>6.72</v>
      </c>
      <c r="F6826" s="55" t="s">
        <v>488</v>
      </c>
      <c r="G6826" s="55" t="s">
        <v>46</v>
      </c>
      <c r="H6826" s="55" t="s">
        <v>823</v>
      </c>
      <c r="I6826" s="55" t="s">
        <v>42</v>
      </c>
      <c r="J6826" s="60">
        <v>35.909999999999997</v>
      </c>
      <c r="K6826" s="60">
        <f t="shared" si="200"/>
        <v>241.31519999999998</v>
      </c>
      <c r="L6826" s="60">
        <v>0</v>
      </c>
      <c r="M6826" s="55"/>
      <c r="N6826" s="60">
        <f t="shared" si="196"/>
        <v>241.31519999999998</v>
      </c>
      <c r="O6826" s="54">
        <v>46204</v>
      </c>
      <c r="P6826" s="62">
        <v>3017983</v>
      </c>
      <c r="Q6826" s="75"/>
      <c r="R6826" t="str">
        <f t="shared" si="205"/>
        <v>Jun/26</v>
      </c>
      <c r="S6826" s="75"/>
      <c r="T6826" s="75"/>
      <c r="U6826" s="75"/>
      <c r="V6826" s="75"/>
      <c r="W6826" s="75"/>
      <c r="X6826" s="75"/>
      <c r="Y6826" s="75"/>
      <c r="Z6826" s="75"/>
      <c r="AA6826" s="75"/>
      <c r="AB6826" s="75"/>
      <c r="AC6826" s="75"/>
      <c r="AD6826" s="75"/>
      <c r="AE6826" s="75"/>
      <c r="AF6826" s="75"/>
      <c r="AG6826" s="75"/>
    </row>
    <row r="6827" spans="1:33" ht="15.75" customHeight="1">
      <c r="A6827" s="75"/>
      <c r="B6827" s="54">
        <v>46198</v>
      </c>
      <c r="C6827" s="55" t="str">
        <f t="shared" si="202"/>
        <v>Junho</v>
      </c>
      <c r="D6827" s="55">
        <f t="shared" si="204"/>
        <v>2026</v>
      </c>
      <c r="E6827" s="55">
        <v>2</v>
      </c>
      <c r="F6827" s="55" t="s">
        <v>64</v>
      </c>
      <c r="G6827" s="55" t="s">
        <v>46</v>
      </c>
      <c r="H6827" s="55" t="s">
        <v>65</v>
      </c>
      <c r="I6827" s="55" t="s">
        <v>42</v>
      </c>
      <c r="J6827" s="60">
        <v>33</v>
      </c>
      <c r="K6827" s="60">
        <f t="shared" si="200"/>
        <v>66</v>
      </c>
      <c r="L6827" s="60">
        <v>0</v>
      </c>
      <c r="M6827" s="55"/>
      <c r="N6827" s="60">
        <f t="shared" si="196"/>
        <v>66</v>
      </c>
      <c r="O6827" s="54">
        <v>46203</v>
      </c>
      <c r="P6827" s="62">
        <v>33658</v>
      </c>
      <c r="Q6827" s="75"/>
      <c r="R6827" t="str">
        <f t="shared" si="205"/>
        <v>Jun/26</v>
      </c>
      <c r="S6827" s="75"/>
      <c r="T6827" s="75"/>
      <c r="U6827" s="75"/>
      <c r="V6827" s="75"/>
      <c r="W6827" s="75"/>
      <c r="X6827" s="75"/>
      <c r="Y6827" s="75"/>
      <c r="Z6827" s="75"/>
      <c r="AA6827" s="75"/>
      <c r="AB6827" s="75"/>
      <c r="AC6827" s="75"/>
      <c r="AD6827" s="75"/>
      <c r="AE6827" s="75"/>
      <c r="AF6827" s="75"/>
      <c r="AG6827" s="75"/>
    </row>
    <row r="6828" spans="1:33" ht="15.75" customHeight="1">
      <c r="A6828" s="75"/>
      <c r="B6828" s="54">
        <v>46198</v>
      </c>
      <c r="C6828" s="55" t="str">
        <f t="shared" si="202"/>
        <v>Junho</v>
      </c>
      <c r="D6828" s="55">
        <f t="shared" si="204"/>
        <v>2026</v>
      </c>
      <c r="E6828" s="55">
        <v>2</v>
      </c>
      <c r="F6828" s="55" t="s">
        <v>1036</v>
      </c>
      <c r="G6828" s="55" t="s">
        <v>46</v>
      </c>
      <c r="H6828" s="55" t="s">
        <v>65</v>
      </c>
      <c r="I6828" s="55" t="s">
        <v>42</v>
      </c>
      <c r="J6828" s="60">
        <v>36</v>
      </c>
      <c r="K6828" s="60">
        <f t="shared" si="200"/>
        <v>72</v>
      </c>
      <c r="L6828" s="60">
        <v>0</v>
      </c>
      <c r="M6828" s="55"/>
      <c r="N6828" s="60">
        <f t="shared" si="196"/>
        <v>72</v>
      </c>
      <c r="O6828" s="54">
        <v>46203</v>
      </c>
      <c r="P6828" s="62">
        <v>33658</v>
      </c>
      <c r="Q6828" s="75"/>
      <c r="R6828" t="str">
        <f t="shared" si="205"/>
        <v>Jun/26</v>
      </c>
      <c r="S6828" s="75"/>
      <c r="T6828" s="75"/>
      <c r="U6828" s="75"/>
      <c r="V6828" s="75"/>
      <c r="W6828" s="75"/>
      <c r="X6828" s="75"/>
      <c r="Y6828" s="75"/>
      <c r="Z6828" s="75"/>
      <c r="AA6828" s="75"/>
      <c r="AB6828" s="75"/>
      <c r="AC6828" s="75"/>
      <c r="AD6828" s="75"/>
      <c r="AE6828" s="75"/>
      <c r="AF6828" s="75"/>
      <c r="AG6828" s="75"/>
    </row>
    <row r="6829" spans="1:33" ht="15.75" customHeight="1">
      <c r="A6829" s="75"/>
      <c r="B6829" s="54">
        <v>46199</v>
      </c>
      <c r="C6829" s="55" t="str">
        <f t="shared" si="202"/>
        <v>Junho</v>
      </c>
      <c r="D6829" s="55">
        <f t="shared" si="204"/>
        <v>2026</v>
      </c>
      <c r="E6829" s="55">
        <v>10</v>
      </c>
      <c r="F6829" s="55" t="s">
        <v>64</v>
      </c>
      <c r="G6829" s="55" t="s">
        <v>46</v>
      </c>
      <c r="H6829" s="55" t="s">
        <v>65</v>
      </c>
      <c r="I6829" s="55" t="s">
        <v>42</v>
      </c>
      <c r="J6829" s="60">
        <v>33</v>
      </c>
      <c r="K6829" s="60">
        <f t="shared" si="200"/>
        <v>330</v>
      </c>
      <c r="L6829" s="60">
        <v>0</v>
      </c>
      <c r="M6829" s="55"/>
      <c r="N6829" s="60">
        <f t="shared" si="196"/>
        <v>330</v>
      </c>
      <c r="O6829" s="54">
        <v>46203</v>
      </c>
      <c r="P6829" s="62">
        <v>33694</v>
      </c>
      <c r="Q6829" s="75"/>
      <c r="R6829" t="str">
        <f t="shared" si="205"/>
        <v>Jun/26</v>
      </c>
      <c r="S6829" s="75"/>
      <c r="T6829" s="75"/>
      <c r="U6829" s="75"/>
      <c r="V6829" s="75"/>
      <c r="W6829" s="75"/>
      <c r="X6829" s="75"/>
      <c r="Y6829" s="75"/>
      <c r="Z6829" s="75"/>
      <c r="AA6829" s="75"/>
      <c r="AB6829" s="75"/>
      <c r="AC6829" s="75"/>
      <c r="AD6829" s="75"/>
      <c r="AE6829" s="75"/>
      <c r="AF6829" s="75"/>
      <c r="AG6829" s="75"/>
    </row>
    <row r="6830" spans="1:33" ht="15.75" customHeight="1">
      <c r="A6830" s="75"/>
      <c r="B6830" s="54">
        <v>46199</v>
      </c>
      <c r="C6830" s="55" t="str">
        <f t="shared" si="202"/>
        <v>Junho</v>
      </c>
      <c r="D6830" s="55">
        <f t="shared" si="204"/>
        <v>2026</v>
      </c>
      <c r="E6830" s="55">
        <v>2</v>
      </c>
      <c r="F6830" s="55" t="s">
        <v>66</v>
      </c>
      <c r="G6830" s="55" t="s">
        <v>46</v>
      </c>
      <c r="H6830" s="55" t="s">
        <v>65</v>
      </c>
      <c r="I6830" s="55" t="s">
        <v>42</v>
      </c>
      <c r="J6830" s="60">
        <v>28</v>
      </c>
      <c r="K6830" s="60">
        <f t="shared" si="200"/>
        <v>56</v>
      </c>
      <c r="L6830" s="60">
        <v>0</v>
      </c>
      <c r="M6830" s="55"/>
      <c r="N6830" s="60">
        <f t="shared" si="196"/>
        <v>56</v>
      </c>
      <c r="O6830" s="54">
        <v>46203</v>
      </c>
      <c r="P6830" s="62">
        <v>33694</v>
      </c>
      <c r="Q6830" s="75"/>
      <c r="R6830" t="str">
        <f t="shared" si="205"/>
        <v>Jun/26</v>
      </c>
      <c r="S6830" s="75"/>
      <c r="T6830" s="75"/>
      <c r="U6830" s="75"/>
      <c r="V6830" s="75"/>
      <c r="W6830" s="75"/>
      <c r="X6830" s="75"/>
      <c r="Y6830" s="75"/>
      <c r="Z6830" s="75"/>
      <c r="AA6830" s="75"/>
      <c r="AB6830" s="75"/>
      <c r="AC6830" s="75"/>
      <c r="AD6830" s="75"/>
      <c r="AE6830" s="75"/>
      <c r="AF6830" s="75"/>
      <c r="AG6830" s="75"/>
    </row>
    <row r="6831" spans="1:33" ht="15.75" customHeight="1">
      <c r="A6831" s="75"/>
      <c r="B6831" s="54">
        <v>46199</v>
      </c>
      <c r="C6831" s="55" t="str">
        <f t="shared" si="202"/>
        <v>Junho</v>
      </c>
      <c r="D6831" s="55">
        <f t="shared" si="204"/>
        <v>2026</v>
      </c>
      <c r="E6831" s="55">
        <v>4</v>
      </c>
      <c r="F6831" s="55" t="s">
        <v>486</v>
      </c>
      <c r="G6831" s="55" t="s">
        <v>46</v>
      </c>
      <c r="H6831" s="55" t="s">
        <v>1555</v>
      </c>
      <c r="I6831" s="55" t="s">
        <v>42</v>
      </c>
      <c r="J6831" s="60">
        <v>8</v>
      </c>
      <c r="K6831" s="60">
        <f t="shared" si="200"/>
        <v>32</v>
      </c>
      <c r="L6831" s="60">
        <v>0</v>
      </c>
      <c r="M6831" s="55"/>
      <c r="N6831" s="60">
        <f t="shared" si="196"/>
        <v>32</v>
      </c>
      <c r="O6831" s="54">
        <v>46233</v>
      </c>
      <c r="P6831" s="62">
        <v>0</v>
      </c>
      <c r="Q6831" s="75"/>
      <c r="R6831" t="str">
        <f t="shared" si="205"/>
        <v>Jun/26</v>
      </c>
      <c r="S6831" s="75"/>
      <c r="T6831" s="75"/>
      <c r="U6831" s="75"/>
      <c r="V6831" s="75"/>
      <c r="W6831" s="75"/>
      <c r="X6831" s="75"/>
      <c r="Y6831" s="75"/>
      <c r="Z6831" s="75"/>
      <c r="AA6831" s="75"/>
      <c r="AB6831" s="75"/>
      <c r="AC6831" s="75"/>
      <c r="AD6831" s="75"/>
      <c r="AE6831" s="75"/>
      <c r="AF6831" s="75"/>
      <c r="AG6831" s="75"/>
    </row>
    <row r="6832" spans="1:33" ht="15.75" customHeight="1">
      <c r="A6832" s="75"/>
      <c r="B6832" s="54">
        <v>46199</v>
      </c>
      <c r="C6832" s="55" t="str">
        <f t="shared" si="202"/>
        <v>Junho</v>
      </c>
      <c r="D6832" s="55">
        <f t="shared" si="204"/>
        <v>2026</v>
      </c>
      <c r="E6832" s="55">
        <v>1</v>
      </c>
      <c r="F6832" s="55" t="s">
        <v>1035</v>
      </c>
      <c r="G6832" s="55" t="s">
        <v>46</v>
      </c>
      <c r="H6832" s="55" t="s">
        <v>1555</v>
      </c>
      <c r="I6832" s="55" t="s">
        <v>42</v>
      </c>
      <c r="J6832" s="60">
        <v>7</v>
      </c>
      <c r="K6832" s="60">
        <f t="shared" si="200"/>
        <v>7</v>
      </c>
      <c r="L6832" s="60">
        <v>0</v>
      </c>
      <c r="M6832" s="55"/>
      <c r="N6832" s="60">
        <f t="shared" si="196"/>
        <v>7</v>
      </c>
      <c r="O6832" s="54">
        <v>46233</v>
      </c>
      <c r="P6832" s="62">
        <v>0</v>
      </c>
      <c r="Q6832" s="75"/>
      <c r="R6832" t="str">
        <f t="shared" si="205"/>
        <v>Jun/26</v>
      </c>
      <c r="S6832" s="75"/>
      <c r="T6832" s="75"/>
      <c r="U6832" s="75"/>
      <c r="V6832" s="75"/>
      <c r="W6832" s="75"/>
      <c r="X6832" s="75"/>
      <c r="Y6832" s="75"/>
      <c r="Z6832" s="75"/>
      <c r="AA6832" s="75"/>
      <c r="AB6832" s="75"/>
      <c r="AC6832" s="75"/>
      <c r="AD6832" s="75"/>
      <c r="AE6832" s="75"/>
      <c r="AF6832" s="75"/>
      <c r="AG6832" s="75"/>
    </row>
    <row r="6833" spans="1:33" ht="15.75" customHeight="1">
      <c r="A6833" s="75"/>
      <c r="B6833" s="54">
        <v>46199</v>
      </c>
      <c r="C6833" s="55" t="str">
        <f t="shared" si="202"/>
        <v>Junho</v>
      </c>
      <c r="D6833" s="55">
        <f t="shared" si="204"/>
        <v>2026</v>
      </c>
      <c r="E6833" s="55">
        <v>1</v>
      </c>
      <c r="F6833" s="55" t="s">
        <v>1591</v>
      </c>
      <c r="G6833" s="55" t="s">
        <v>46</v>
      </c>
      <c r="H6833" s="55" t="s">
        <v>1555</v>
      </c>
      <c r="I6833" s="55" t="s">
        <v>42</v>
      </c>
      <c r="J6833" s="60">
        <v>4</v>
      </c>
      <c r="K6833" s="60">
        <f t="shared" si="200"/>
        <v>4</v>
      </c>
      <c r="L6833" s="60">
        <v>0</v>
      </c>
      <c r="M6833" s="55"/>
      <c r="N6833" s="60">
        <f t="shared" si="196"/>
        <v>4</v>
      </c>
      <c r="O6833" s="54">
        <v>46233</v>
      </c>
      <c r="P6833" s="62">
        <v>0</v>
      </c>
      <c r="Q6833" s="75"/>
      <c r="R6833" t="str">
        <f t="shared" si="205"/>
        <v>Jun/26</v>
      </c>
      <c r="S6833" s="75"/>
      <c r="T6833" s="75"/>
      <c r="U6833" s="75"/>
      <c r="V6833" s="75"/>
      <c r="W6833" s="75"/>
      <c r="X6833" s="75"/>
      <c r="Y6833" s="75"/>
      <c r="Z6833" s="75"/>
      <c r="AA6833" s="75"/>
      <c r="AB6833" s="75"/>
      <c r="AC6833" s="75"/>
      <c r="AD6833" s="75"/>
      <c r="AE6833" s="75"/>
      <c r="AF6833" s="75"/>
      <c r="AG6833" s="75"/>
    </row>
    <row r="6834" spans="1:33" ht="15.75" customHeight="1">
      <c r="A6834" s="75"/>
      <c r="B6834" s="54">
        <v>46199</v>
      </c>
      <c r="C6834" s="55" t="str">
        <f t="shared" si="202"/>
        <v>Junho</v>
      </c>
      <c r="D6834" s="55">
        <f t="shared" si="204"/>
        <v>2026</v>
      </c>
      <c r="E6834" s="55">
        <v>2</v>
      </c>
      <c r="F6834" s="55" t="s">
        <v>1340</v>
      </c>
      <c r="G6834" s="55" t="s">
        <v>40</v>
      </c>
      <c r="H6834" s="55" t="s">
        <v>1555</v>
      </c>
      <c r="I6834" s="55" t="s">
        <v>42</v>
      </c>
      <c r="J6834" s="60">
        <v>110</v>
      </c>
      <c r="K6834" s="60">
        <f t="shared" si="200"/>
        <v>220</v>
      </c>
      <c r="L6834" s="60">
        <v>0</v>
      </c>
      <c r="M6834" s="55"/>
      <c r="N6834" s="60">
        <f t="shared" si="196"/>
        <v>220</v>
      </c>
      <c r="O6834" s="54">
        <v>46233</v>
      </c>
      <c r="P6834" s="62">
        <v>0</v>
      </c>
      <c r="Q6834" s="75"/>
      <c r="R6834" t="str">
        <f t="shared" si="205"/>
        <v>Jun/26</v>
      </c>
      <c r="S6834" s="75"/>
      <c r="T6834" s="75"/>
      <c r="U6834" s="75"/>
      <c r="V6834" s="75"/>
      <c r="W6834" s="75"/>
      <c r="X6834" s="75"/>
      <c r="Y6834" s="75"/>
      <c r="Z6834" s="75"/>
      <c r="AA6834" s="75"/>
      <c r="AB6834" s="75"/>
      <c r="AC6834" s="75"/>
      <c r="AD6834" s="75"/>
      <c r="AE6834" s="75"/>
      <c r="AF6834" s="75"/>
      <c r="AG6834" s="75"/>
    </row>
    <row r="6835" spans="1:33" ht="15.75" customHeight="1">
      <c r="A6835" s="75"/>
      <c r="B6835" s="54">
        <v>46199</v>
      </c>
      <c r="C6835" s="55" t="str">
        <f t="shared" si="202"/>
        <v>Junho</v>
      </c>
      <c r="D6835" s="55">
        <f t="shared" si="204"/>
        <v>2026</v>
      </c>
      <c r="E6835" s="55">
        <v>1</v>
      </c>
      <c r="F6835" s="55" t="s">
        <v>1506</v>
      </c>
      <c r="G6835" s="55" t="s">
        <v>46</v>
      </c>
      <c r="H6835" s="55" t="s">
        <v>1555</v>
      </c>
      <c r="I6835" s="55" t="s">
        <v>42</v>
      </c>
      <c r="J6835" s="60">
        <v>18</v>
      </c>
      <c r="K6835" s="60">
        <f t="shared" si="200"/>
        <v>18</v>
      </c>
      <c r="L6835" s="60">
        <v>0</v>
      </c>
      <c r="M6835" s="55"/>
      <c r="N6835" s="60">
        <f t="shared" si="196"/>
        <v>18</v>
      </c>
      <c r="O6835" s="54">
        <v>46233</v>
      </c>
      <c r="P6835" s="62">
        <v>0</v>
      </c>
      <c r="Q6835" s="75"/>
      <c r="R6835" t="str">
        <f t="shared" si="205"/>
        <v>Jun/26</v>
      </c>
      <c r="S6835" s="75"/>
      <c r="T6835" s="75"/>
      <c r="U6835" s="75"/>
      <c r="V6835" s="75"/>
      <c r="W6835" s="75"/>
      <c r="X6835" s="75"/>
      <c r="Y6835" s="75"/>
      <c r="Z6835" s="75"/>
      <c r="AA6835" s="75"/>
      <c r="AB6835" s="75"/>
      <c r="AC6835" s="75"/>
      <c r="AD6835" s="75"/>
      <c r="AE6835" s="75"/>
      <c r="AF6835" s="75"/>
      <c r="AG6835" s="75"/>
    </row>
    <row r="6836" spans="1:33" ht="15.75" customHeight="1">
      <c r="A6836" s="75"/>
      <c r="B6836" s="54">
        <v>46199</v>
      </c>
      <c r="C6836" s="55" t="str">
        <f t="shared" si="202"/>
        <v>Junho</v>
      </c>
      <c r="D6836" s="55">
        <f t="shared" si="204"/>
        <v>2026</v>
      </c>
      <c r="E6836" s="55">
        <v>3</v>
      </c>
      <c r="F6836" s="55" t="s">
        <v>1592</v>
      </c>
      <c r="G6836" s="55" t="s">
        <v>96</v>
      </c>
      <c r="H6836" s="55" t="s">
        <v>570</v>
      </c>
      <c r="I6836" s="55" t="s">
        <v>42</v>
      </c>
      <c r="J6836" s="60">
        <v>19.850000000000001</v>
      </c>
      <c r="K6836" s="60">
        <f t="shared" si="200"/>
        <v>59.550000000000004</v>
      </c>
      <c r="L6836" s="60">
        <v>0</v>
      </c>
      <c r="M6836" s="55"/>
      <c r="N6836" s="60">
        <f t="shared" si="196"/>
        <v>59.550000000000004</v>
      </c>
      <c r="O6836" s="54">
        <v>46205</v>
      </c>
      <c r="P6836" s="62">
        <v>773221</v>
      </c>
      <c r="Q6836" s="75"/>
      <c r="R6836" t="str">
        <f t="shared" si="205"/>
        <v>Jun/26</v>
      </c>
      <c r="S6836" s="75"/>
      <c r="T6836" s="75"/>
      <c r="U6836" s="75"/>
      <c r="V6836" s="75"/>
      <c r="W6836" s="75"/>
      <c r="X6836" s="75"/>
      <c r="Y6836" s="75"/>
      <c r="Z6836" s="75"/>
      <c r="AA6836" s="75"/>
      <c r="AB6836" s="75"/>
      <c r="AC6836" s="75"/>
      <c r="AD6836" s="75"/>
      <c r="AE6836" s="75"/>
      <c r="AF6836" s="75"/>
      <c r="AG6836" s="75"/>
    </row>
    <row r="6837" spans="1:33" ht="15.75" customHeight="1">
      <c r="A6837" s="75"/>
      <c r="B6837" s="54">
        <v>46199</v>
      </c>
      <c r="C6837" s="55" t="str">
        <f t="shared" si="202"/>
        <v>Junho</v>
      </c>
      <c r="D6837" s="55">
        <f t="shared" si="204"/>
        <v>2026</v>
      </c>
      <c r="E6837" s="55">
        <v>9</v>
      </c>
      <c r="F6837" s="55" t="s">
        <v>615</v>
      </c>
      <c r="G6837" s="55" t="s">
        <v>96</v>
      </c>
      <c r="H6837" s="55" t="s">
        <v>570</v>
      </c>
      <c r="I6837" s="55" t="s">
        <v>42</v>
      </c>
      <c r="J6837" s="60">
        <v>20.46</v>
      </c>
      <c r="K6837" s="60">
        <f t="shared" si="200"/>
        <v>184.14000000000001</v>
      </c>
      <c r="L6837" s="60">
        <v>0</v>
      </c>
      <c r="M6837" s="55"/>
      <c r="N6837" s="60">
        <f t="shared" si="196"/>
        <v>184.14000000000001</v>
      </c>
      <c r="O6837" s="54">
        <v>46205</v>
      </c>
      <c r="P6837" s="62">
        <v>773221</v>
      </c>
      <c r="Q6837" s="75"/>
      <c r="R6837" t="str">
        <f t="shared" si="205"/>
        <v>Jun/26</v>
      </c>
      <c r="S6837" s="75"/>
      <c r="T6837" s="75"/>
      <c r="U6837" s="75"/>
      <c r="V6837" s="75"/>
      <c r="W6837" s="75"/>
      <c r="X6837" s="75"/>
      <c r="Y6837" s="75"/>
      <c r="Z6837" s="75"/>
      <c r="AA6837" s="75"/>
      <c r="AB6837" s="75"/>
      <c r="AC6837" s="75"/>
      <c r="AD6837" s="75"/>
      <c r="AE6837" s="75"/>
      <c r="AF6837" s="75"/>
      <c r="AG6837" s="75"/>
    </row>
    <row r="6838" spans="1:33" ht="15.75" customHeight="1">
      <c r="A6838" s="75"/>
      <c r="B6838" s="54">
        <v>46199</v>
      </c>
      <c r="C6838" s="55" t="str">
        <f t="shared" si="202"/>
        <v>Junho</v>
      </c>
      <c r="D6838" s="55">
        <f t="shared" si="204"/>
        <v>2026</v>
      </c>
      <c r="E6838" s="55">
        <v>3</v>
      </c>
      <c r="F6838" s="55" t="s">
        <v>1593</v>
      </c>
      <c r="G6838" s="55" t="s">
        <v>96</v>
      </c>
      <c r="H6838" s="55" t="s">
        <v>570</v>
      </c>
      <c r="I6838" s="55" t="s">
        <v>42</v>
      </c>
      <c r="J6838" s="60">
        <v>39.69</v>
      </c>
      <c r="K6838" s="60">
        <f t="shared" si="200"/>
        <v>119.07</v>
      </c>
      <c r="L6838" s="60">
        <v>0</v>
      </c>
      <c r="M6838" s="55"/>
      <c r="N6838" s="60">
        <f t="shared" si="196"/>
        <v>119.07</v>
      </c>
      <c r="O6838" s="54">
        <v>46205</v>
      </c>
      <c r="P6838" s="62">
        <v>773221</v>
      </c>
      <c r="Q6838" s="75"/>
      <c r="R6838" t="str">
        <f t="shared" si="205"/>
        <v>Jun/26</v>
      </c>
      <c r="S6838" s="75"/>
      <c r="T6838" s="75"/>
      <c r="U6838" s="75"/>
      <c r="V6838" s="75"/>
      <c r="W6838" s="75"/>
      <c r="X6838" s="75"/>
      <c r="Y6838" s="75"/>
      <c r="Z6838" s="75"/>
      <c r="AA6838" s="75"/>
      <c r="AB6838" s="75"/>
      <c r="AC6838" s="75"/>
      <c r="AD6838" s="75"/>
      <c r="AE6838" s="75"/>
      <c r="AF6838" s="75"/>
      <c r="AG6838" s="75"/>
    </row>
    <row r="6839" spans="1:33" ht="15.75" customHeight="1">
      <c r="A6839" s="75"/>
      <c r="B6839" s="54">
        <v>46199</v>
      </c>
      <c r="C6839" s="55" t="str">
        <f t="shared" si="202"/>
        <v>Junho</v>
      </c>
      <c r="D6839" s="55">
        <f t="shared" si="204"/>
        <v>2026</v>
      </c>
      <c r="E6839" s="55">
        <v>2</v>
      </c>
      <c r="F6839" s="55" t="s">
        <v>904</v>
      </c>
      <c r="G6839" s="55" t="s">
        <v>96</v>
      </c>
      <c r="H6839" s="55" t="s">
        <v>570</v>
      </c>
      <c r="I6839" s="55" t="s">
        <v>42</v>
      </c>
      <c r="J6839" s="60">
        <v>40.92</v>
      </c>
      <c r="K6839" s="60">
        <f t="shared" si="200"/>
        <v>81.84</v>
      </c>
      <c r="L6839" s="60">
        <v>0</v>
      </c>
      <c r="M6839" s="55"/>
      <c r="N6839" s="60">
        <f t="shared" si="196"/>
        <v>81.84</v>
      </c>
      <c r="O6839" s="54">
        <v>46205</v>
      </c>
      <c r="P6839" s="62">
        <v>773221</v>
      </c>
      <c r="Q6839" s="75"/>
      <c r="R6839" t="str">
        <f t="shared" si="205"/>
        <v>Jun/26</v>
      </c>
      <c r="S6839" s="75"/>
      <c r="T6839" s="75"/>
      <c r="U6839" s="75"/>
      <c r="V6839" s="75"/>
      <c r="W6839" s="75"/>
      <c r="X6839" s="75"/>
      <c r="Y6839" s="75"/>
      <c r="Z6839" s="75"/>
      <c r="AA6839" s="75"/>
      <c r="AB6839" s="75"/>
      <c r="AC6839" s="75"/>
      <c r="AD6839" s="75"/>
      <c r="AE6839" s="75"/>
      <c r="AF6839" s="75"/>
      <c r="AG6839" s="75"/>
    </row>
    <row r="6840" spans="1:33" ht="15.75" customHeight="1">
      <c r="A6840" s="75"/>
      <c r="B6840" s="54">
        <v>46199</v>
      </c>
      <c r="C6840" s="55" t="str">
        <f t="shared" si="202"/>
        <v>Junho</v>
      </c>
      <c r="D6840" s="55">
        <f t="shared" si="204"/>
        <v>2026</v>
      </c>
      <c r="E6840" s="55">
        <v>40</v>
      </c>
      <c r="F6840" s="55" t="s">
        <v>246</v>
      </c>
      <c r="G6840" s="55" t="s">
        <v>46</v>
      </c>
      <c r="H6840" s="55" t="s">
        <v>823</v>
      </c>
      <c r="I6840" s="55" t="s">
        <v>42</v>
      </c>
      <c r="J6840" s="60">
        <v>7.25</v>
      </c>
      <c r="K6840" s="60">
        <f t="shared" si="200"/>
        <v>290</v>
      </c>
      <c r="L6840" s="60">
        <v>0</v>
      </c>
      <c r="M6840" s="55"/>
      <c r="N6840" s="60">
        <f t="shared" si="196"/>
        <v>290</v>
      </c>
      <c r="O6840" s="54">
        <v>46205</v>
      </c>
      <c r="P6840" s="62">
        <v>3019517</v>
      </c>
      <c r="Q6840" s="75"/>
      <c r="R6840" t="str">
        <f t="shared" si="205"/>
        <v>Jun/26</v>
      </c>
      <c r="S6840" s="75"/>
      <c r="T6840" s="75"/>
      <c r="U6840" s="75"/>
      <c r="V6840" s="75"/>
      <c r="W6840" s="75"/>
      <c r="X6840" s="75"/>
      <c r="Y6840" s="75"/>
      <c r="Z6840" s="75"/>
      <c r="AA6840" s="75"/>
      <c r="AB6840" s="75"/>
      <c r="AC6840" s="75"/>
      <c r="AD6840" s="75"/>
      <c r="AE6840" s="75"/>
      <c r="AF6840" s="75"/>
      <c r="AG6840" s="75"/>
    </row>
    <row r="6841" spans="1:33" ht="15.75" customHeight="1">
      <c r="A6841" s="75"/>
      <c r="B6841" s="54">
        <v>46199</v>
      </c>
      <c r="C6841" s="55" t="str">
        <f t="shared" si="202"/>
        <v>Junho</v>
      </c>
      <c r="D6841" s="55">
        <f t="shared" si="204"/>
        <v>2026</v>
      </c>
      <c r="E6841" s="55">
        <v>1</v>
      </c>
      <c r="F6841" s="55" t="s">
        <v>1594</v>
      </c>
      <c r="G6841" s="55" t="s">
        <v>46</v>
      </c>
      <c r="H6841" s="55" t="s">
        <v>1595</v>
      </c>
      <c r="I6841" s="55" t="s">
        <v>42</v>
      </c>
      <c r="J6841" s="60">
        <v>177.54</v>
      </c>
      <c r="K6841" s="60">
        <f t="shared" si="200"/>
        <v>177.54</v>
      </c>
      <c r="L6841" s="60">
        <v>0</v>
      </c>
      <c r="M6841" s="55"/>
      <c r="N6841" s="60">
        <f t="shared" si="196"/>
        <v>177.54</v>
      </c>
      <c r="O6841" s="54">
        <v>46199</v>
      </c>
      <c r="P6841" s="62">
        <v>0</v>
      </c>
      <c r="Q6841" s="75"/>
      <c r="R6841" t="str">
        <f t="shared" si="205"/>
        <v>Jun/26</v>
      </c>
      <c r="S6841" s="75"/>
      <c r="T6841" s="75"/>
      <c r="U6841" s="75"/>
      <c r="V6841" s="75"/>
      <c r="W6841" s="75"/>
      <c r="X6841" s="75"/>
      <c r="Y6841" s="75"/>
      <c r="Z6841" s="75"/>
      <c r="AA6841" s="75"/>
      <c r="AB6841" s="75"/>
      <c r="AC6841" s="75"/>
      <c r="AD6841" s="75"/>
      <c r="AE6841" s="75"/>
      <c r="AF6841" s="75"/>
      <c r="AG6841" s="75"/>
    </row>
    <row r="6842" spans="1:33" ht="15.75" customHeight="1">
      <c r="A6842" s="75"/>
      <c r="B6842" s="54">
        <v>46199</v>
      </c>
      <c r="C6842" s="55" t="str">
        <f t="shared" si="202"/>
        <v>Junho</v>
      </c>
      <c r="D6842" s="55">
        <f t="shared" si="204"/>
        <v>2026</v>
      </c>
      <c r="E6842" s="55">
        <v>1</v>
      </c>
      <c r="F6842" s="55" t="s">
        <v>1016</v>
      </c>
      <c r="G6842" s="55" t="s">
        <v>57</v>
      </c>
      <c r="H6842" s="55" t="s">
        <v>124</v>
      </c>
      <c r="I6842" s="55" t="s">
        <v>42</v>
      </c>
      <c r="J6842" s="60">
        <v>300</v>
      </c>
      <c r="K6842" s="60">
        <f t="shared" si="200"/>
        <v>300</v>
      </c>
      <c r="L6842" s="60">
        <v>0</v>
      </c>
      <c r="M6842" s="55"/>
      <c r="N6842" s="60">
        <f t="shared" si="196"/>
        <v>300</v>
      </c>
      <c r="O6842" s="54">
        <v>46199</v>
      </c>
      <c r="P6842" s="62">
        <v>0</v>
      </c>
      <c r="Q6842" s="75"/>
      <c r="R6842" t="str">
        <f t="shared" si="205"/>
        <v>Jun/26</v>
      </c>
      <c r="S6842" s="75"/>
      <c r="T6842" s="75"/>
      <c r="U6842" s="75"/>
      <c r="V6842" s="75"/>
      <c r="W6842" s="75"/>
      <c r="X6842" s="75"/>
      <c r="Y6842" s="75"/>
      <c r="Z6842" s="75"/>
      <c r="AA6842" s="75"/>
      <c r="AB6842" s="75"/>
      <c r="AC6842" s="75"/>
      <c r="AD6842" s="75"/>
      <c r="AE6842" s="75"/>
      <c r="AF6842" s="75"/>
      <c r="AG6842" s="75"/>
    </row>
    <row r="6843" spans="1:33" ht="15.75" customHeight="1">
      <c r="A6843" s="75"/>
      <c r="B6843" s="54">
        <v>46199</v>
      </c>
      <c r="C6843" s="55" t="str">
        <f t="shared" si="202"/>
        <v>Junho</v>
      </c>
      <c r="D6843" s="55">
        <f t="shared" si="204"/>
        <v>2026</v>
      </c>
      <c r="E6843" s="55">
        <v>1</v>
      </c>
      <c r="F6843" s="55" t="s">
        <v>1085</v>
      </c>
      <c r="G6843" s="55" t="s">
        <v>108</v>
      </c>
      <c r="H6843" s="55" t="s">
        <v>990</v>
      </c>
      <c r="I6843" s="55" t="s">
        <v>42</v>
      </c>
      <c r="J6843" s="60">
        <v>950</v>
      </c>
      <c r="K6843" s="60">
        <f t="shared" si="200"/>
        <v>950</v>
      </c>
      <c r="L6843" s="60">
        <v>0</v>
      </c>
      <c r="M6843" s="55"/>
      <c r="N6843" s="60">
        <f t="shared" si="196"/>
        <v>950</v>
      </c>
      <c r="O6843" s="54">
        <v>46199</v>
      </c>
      <c r="P6843" s="62">
        <v>0</v>
      </c>
      <c r="Q6843" s="75"/>
      <c r="R6843" t="str">
        <f t="shared" si="205"/>
        <v>Jun/26</v>
      </c>
      <c r="S6843" s="75"/>
      <c r="T6843" s="75"/>
      <c r="U6843" s="75"/>
      <c r="V6843" s="75"/>
      <c r="W6843" s="75"/>
      <c r="X6843" s="75"/>
      <c r="Y6843" s="75"/>
      <c r="Z6843" s="75"/>
      <c r="AA6843" s="75"/>
      <c r="AB6843" s="75"/>
      <c r="AC6843" s="75"/>
      <c r="AD6843" s="75"/>
      <c r="AE6843" s="75"/>
      <c r="AF6843" s="75"/>
      <c r="AG6843" s="75"/>
    </row>
    <row r="6844" spans="1:33" ht="15.75" customHeight="1">
      <c r="A6844" s="75"/>
      <c r="B6844" s="54">
        <v>46199</v>
      </c>
      <c r="C6844" s="55" t="str">
        <f t="shared" si="202"/>
        <v>Junho</v>
      </c>
      <c r="D6844" s="55">
        <f t="shared" si="204"/>
        <v>2026</v>
      </c>
      <c r="E6844" s="55">
        <v>2</v>
      </c>
      <c r="F6844" s="55" t="s">
        <v>1253</v>
      </c>
      <c r="G6844" s="55" t="s">
        <v>40</v>
      </c>
      <c r="H6844" s="55" t="s">
        <v>181</v>
      </c>
      <c r="I6844" s="55" t="s">
        <v>42</v>
      </c>
      <c r="J6844" s="60">
        <v>330</v>
      </c>
      <c r="K6844" s="60">
        <f t="shared" si="200"/>
        <v>660</v>
      </c>
      <c r="L6844" s="60">
        <v>0</v>
      </c>
      <c r="M6844" s="55"/>
      <c r="N6844" s="60">
        <f t="shared" si="196"/>
        <v>660</v>
      </c>
      <c r="O6844" s="54">
        <v>46213</v>
      </c>
      <c r="P6844" s="62">
        <v>8522</v>
      </c>
      <c r="Q6844" s="75"/>
      <c r="R6844" t="str">
        <f t="shared" si="205"/>
        <v>Jun/26</v>
      </c>
      <c r="S6844" s="75"/>
      <c r="T6844" s="75"/>
      <c r="U6844" s="75"/>
      <c r="V6844" s="75"/>
      <c r="W6844" s="75"/>
      <c r="X6844" s="75"/>
      <c r="Y6844" s="75"/>
      <c r="Z6844" s="75"/>
      <c r="AA6844" s="75"/>
      <c r="AB6844" s="75"/>
      <c r="AC6844" s="75"/>
      <c r="AD6844" s="75"/>
      <c r="AE6844" s="75"/>
      <c r="AF6844" s="75"/>
      <c r="AG6844" s="75"/>
    </row>
    <row r="6845" spans="1:33" ht="15.75" customHeight="1">
      <c r="A6845" s="75"/>
      <c r="B6845" s="54">
        <v>46199</v>
      </c>
      <c r="C6845" s="55" t="str">
        <f t="shared" si="202"/>
        <v>Junho</v>
      </c>
      <c r="D6845" s="55">
        <f t="shared" si="204"/>
        <v>2026</v>
      </c>
      <c r="E6845" s="55">
        <v>2</v>
      </c>
      <c r="F6845" s="55" t="s">
        <v>741</v>
      </c>
      <c r="G6845" s="55" t="s">
        <v>40</v>
      </c>
      <c r="H6845" s="55" t="s">
        <v>181</v>
      </c>
      <c r="I6845" s="55" t="s">
        <v>42</v>
      </c>
      <c r="J6845" s="60">
        <v>225</v>
      </c>
      <c r="K6845" s="60">
        <f t="shared" si="200"/>
        <v>450</v>
      </c>
      <c r="L6845" s="60">
        <v>0</v>
      </c>
      <c r="M6845" s="55"/>
      <c r="N6845" s="60">
        <f t="shared" si="196"/>
        <v>450</v>
      </c>
      <c r="O6845" s="54">
        <v>46213</v>
      </c>
      <c r="P6845" s="62">
        <v>8522</v>
      </c>
      <c r="Q6845" s="75"/>
      <c r="R6845" t="str">
        <f t="shared" si="205"/>
        <v>Jun/26</v>
      </c>
      <c r="S6845" s="75"/>
      <c r="T6845" s="75"/>
      <c r="U6845" s="75"/>
      <c r="V6845" s="75"/>
      <c r="W6845" s="75"/>
      <c r="X6845" s="75"/>
      <c r="Y6845" s="75"/>
      <c r="Z6845" s="75"/>
      <c r="AA6845" s="75"/>
      <c r="AB6845" s="75"/>
      <c r="AC6845" s="75"/>
      <c r="AD6845" s="75"/>
      <c r="AE6845" s="75"/>
      <c r="AF6845" s="75"/>
      <c r="AG6845" s="75"/>
    </row>
    <row r="6846" spans="1:33" ht="15.75" customHeight="1">
      <c r="A6846" s="75"/>
      <c r="B6846" s="54">
        <v>46199</v>
      </c>
      <c r="C6846" s="55" t="str">
        <f t="shared" si="202"/>
        <v>Junho</v>
      </c>
      <c r="D6846" s="55">
        <f t="shared" si="204"/>
        <v>2026</v>
      </c>
      <c r="E6846" s="55">
        <v>2</v>
      </c>
      <c r="F6846" s="55" t="s">
        <v>782</v>
      </c>
      <c r="G6846" s="55" t="s">
        <v>46</v>
      </c>
      <c r="H6846" s="55" t="s">
        <v>184</v>
      </c>
      <c r="I6846" s="55" t="s">
        <v>42</v>
      </c>
      <c r="J6846" s="60">
        <v>186.4</v>
      </c>
      <c r="K6846" s="60">
        <f t="shared" si="200"/>
        <v>372.8</v>
      </c>
      <c r="L6846" s="60">
        <v>0</v>
      </c>
      <c r="M6846" s="55"/>
      <c r="N6846" s="60">
        <f t="shared" si="196"/>
        <v>372.8</v>
      </c>
      <c r="O6846" s="54">
        <v>46209</v>
      </c>
      <c r="P6846" s="62">
        <v>2038040</v>
      </c>
      <c r="Q6846" s="75"/>
      <c r="R6846" t="str">
        <f t="shared" si="205"/>
        <v>Jun/26</v>
      </c>
      <c r="S6846" s="75"/>
      <c r="T6846" s="75"/>
      <c r="U6846" s="75"/>
      <c r="V6846" s="75"/>
      <c r="W6846" s="75"/>
      <c r="X6846" s="75"/>
      <c r="Y6846" s="75"/>
      <c r="Z6846" s="75"/>
      <c r="AA6846" s="75"/>
      <c r="AB6846" s="75"/>
      <c r="AC6846" s="75"/>
      <c r="AD6846" s="75"/>
      <c r="AE6846" s="75"/>
      <c r="AF6846" s="75"/>
      <c r="AG6846" s="75"/>
    </row>
    <row r="6847" spans="1:33" ht="15.75" customHeight="1">
      <c r="A6847" s="75"/>
      <c r="B6847" s="54">
        <v>46199</v>
      </c>
      <c r="C6847" s="55" t="str">
        <f t="shared" si="202"/>
        <v>Junho</v>
      </c>
      <c r="D6847" s="55">
        <f t="shared" si="204"/>
        <v>2026</v>
      </c>
      <c r="E6847" s="55">
        <v>8</v>
      </c>
      <c r="F6847" s="55" t="s">
        <v>1452</v>
      </c>
      <c r="G6847" s="55" t="s">
        <v>77</v>
      </c>
      <c r="H6847" s="55" t="s">
        <v>667</v>
      </c>
      <c r="I6847" s="55" t="s">
        <v>42</v>
      </c>
      <c r="J6847" s="60">
        <v>31.55</v>
      </c>
      <c r="K6847" s="60">
        <f t="shared" si="200"/>
        <v>252.4</v>
      </c>
      <c r="L6847" s="60">
        <v>0</v>
      </c>
      <c r="M6847" s="55"/>
      <c r="N6847" s="60">
        <f t="shared" si="196"/>
        <v>252.4</v>
      </c>
      <c r="O6847" s="54">
        <v>46227</v>
      </c>
      <c r="P6847" s="62">
        <v>642647</v>
      </c>
      <c r="Q6847" s="75"/>
      <c r="R6847" t="str">
        <f t="shared" si="205"/>
        <v>Jun/26</v>
      </c>
      <c r="S6847" s="75"/>
      <c r="T6847" s="75"/>
      <c r="U6847" s="75"/>
      <c r="V6847" s="75"/>
      <c r="W6847" s="75"/>
      <c r="X6847" s="75"/>
      <c r="Y6847" s="75"/>
      <c r="Z6847" s="75"/>
      <c r="AA6847" s="75"/>
      <c r="AB6847" s="75"/>
      <c r="AC6847" s="75"/>
      <c r="AD6847" s="75"/>
      <c r="AE6847" s="75"/>
      <c r="AF6847" s="75"/>
      <c r="AG6847" s="75"/>
    </row>
    <row r="6848" spans="1:33" ht="15.75" customHeight="1">
      <c r="A6848" s="75"/>
      <c r="B6848" s="54">
        <v>46200</v>
      </c>
      <c r="C6848" s="55" t="str">
        <f t="shared" si="202"/>
        <v>Junho</v>
      </c>
      <c r="D6848" s="55">
        <f t="shared" si="204"/>
        <v>2026</v>
      </c>
      <c r="E6848" s="55">
        <v>10</v>
      </c>
      <c r="F6848" s="55" t="s">
        <v>81</v>
      </c>
      <c r="G6848" s="55" t="s">
        <v>77</v>
      </c>
      <c r="H6848" s="55" t="s">
        <v>78</v>
      </c>
      <c r="I6848" s="55" t="s">
        <v>42</v>
      </c>
      <c r="J6848" s="60">
        <v>525</v>
      </c>
      <c r="K6848" s="60">
        <f t="shared" si="200"/>
        <v>5250</v>
      </c>
      <c r="L6848" s="60">
        <v>0</v>
      </c>
      <c r="M6848" s="55"/>
      <c r="N6848" s="60">
        <f t="shared" si="196"/>
        <v>5250</v>
      </c>
      <c r="O6848" s="54">
        <v>46202</v>
      </c>
      <c r="P6848" s="62">
        <v>0</v>
      </c>
      <c r="Q6848" s="75"/>
      <c r="R6848" t="str">
        <f t="shared" si="205"/>
        <v>Jun/26</v>
      </c>
      <c r="S6848" s="75"/>
      <c r="T6848" s="75"/>
      <c r="U6848" s="75"/>
      <c r="V6848" s="75"/>
      <c r="W6848" s="75"/>
      <c r="X6848" s="75"/>
      <c r="Y6848" s="75"/>
      <c r="Z6848" s="75"/>
      <c r="AA6848" s="75"/>
      <c r="AB6848" s="75"/>
      <c r="AC6848" s="75"/>
      <c r="AD6848" s="75"/>
      <c r="AE6848" s="75"/>
      <c r="AF6848" s="75"/>
      <c r="AG6848" s="75"/>
    </row>
    <row r="6849" spans="1:33" ht="15.75" customHeight="1">
      <c r="A6849" s="75"/>
      <c r="B6849" s="54">
        <v>46200</v>
      </c>
      <c r="C6849" s="55" t="str">
        <f t="shared" si="202"/>
        <v>Junho</v>
      </c>
      <c r="D6849" s="55">
        <f t="shared" si="204"/>
        <v>2026</v>
      </c>
      <c r="E6849" s="55">
        <v>1</v>
      </c>
      <c r="F6849" s="55" t="s">
        <v>75</v>
      </c>
      <c r="G6849" s="55" t="s">
        <v>77</v>
      </c>
      <c r="H6849" s="55" t="s">
        <v>78</v>
      </c>
      <c r="I6849" s="55" t="s">
        <v>42</v>
      </c>
      <c r="J6849" s="60">
        <v>465</v>
      </c>
      <c r="K6849" s="60">
        <f t="shared" si="200"/>
        <v>465</v>
      </c>
      <c r="L6849" s="60">
        <v>0</v>
      </c>
      <c r="M6849" s="55"/>
      <c r="N6849" s="60">
        <f t="shared" si="196"/>
        <v>465</v>
      </c>
      <c r="O6849" s="54">
        <v>46202</v>
      </c>
      <c r="P6849" s="62">
        <v>0</v>
      </c>
      <c r="Q6849" s="75"/>
      <c r="R6849" t="str">
        <f t="shared" si="205"/>
        <v>Jun/26</v>
      </c>
      <c r="S6849" s="75"/>
      <c r="T6849" s="75"/>
      <c r="U6849" s="75"/>
      <c r="V6849" s="75"/>
      <c r="W6849" s="75"/>
      <c r="X6849" s="75"/>
      <c r="Y6849" s="75"/>
      <c r="Z6849" s="75"/>
      <c r="AA6849" s="75"/>
      <c r="AB6849" s="75"/>
      <c r="AC6849" s="75"/>
      <c r="AD6849" s="75"/>
      <c r="AE6849" s="75"/>
      <c r="AF6849" s="75"/>
      <c r="AG6849" s="75"/>
    </row>
    <row r="6850" spans="1:33" ht="15.75" customHeight="1">
      <c r="A6850" s="75"/>
      <c r="B6850" s="54">
        <v>46200</v>
      </c>
      <c r="C6850" s="55" t="str">
        <f t="shared" si="202"/>
        <v>Junho</v>
      </c>
      <c r="D6850" s="55">
        <f t="shared" si="204"/>
        <v>2026</v>
      </c>
      <c r="E6850" s="55">
        <v>15</v>
      </c>
      <c r="F6850" s="55" t="s">
        <v>64</v>
      </c>
      <c r="G6850" s="55" t="s">
        <v>46</v>
      </c>
      <c r="H6850" s="55" t="s">
        <v>65</v>
      </c>
      <c r="I6850" s="55" t="s">
        <v>42</v>
      </c>
      <c r="J6850" s="60">
        <v>33</v>
      </c>
      <c r="K6850" s="60">
        <f t="shared" si="200"/>
        <v>495</v>
      </c>
      <c r="L6850" s="60">
        <v>0</v>
      </c>
      <c r="M6850" s="55"/>
      <c r="N6850" s="60">
        <f t="shared" si="196"/>
        <v>495</v>
      </c>
      <c r="O6850" s="54">
        <v>46203</v>
      </c>
      <c r="P6850" s="62">
        <v>33724</v>
      </c>
      <c r="Q6850" s="75"/>
      <c r="R6850" t="str">
        <f t="shared" si="205"/>
        <v>Jun/26</v>
      </c>
      <c r="S6850" s="75"/>
      <c r="T6850" s="75"/>
      <c r="U6850" s="75"/>
      <c r="V6850" s="75"/>
      <c r="W6850" s="75"/>
      <c r="X6850" s="75"/>
      <c r="Y6850" s="75"/>
      <c r="Z6850" s="75"/>
      <c r="AA6850" s="75"/>
      <c r="AB6850" s="75"/>
      <c r="AC6850" s="75"/>
      <c r="AD6850" s="75"/>
      <c r="AE6850" s="75"/>
      <c r="AF6850" s="75"/>
      <c r="AG6850" s="75"/>
    </row>
    <row r="6851" spans="1:33" ht="15.75" customHeight="1">
      <c r="A6851" s="75"/>
      <c r="B6851" s="54">
        <v>46200</v>
      </c>
      <c r="C6851" s="55" t="str">
        <f t="shared" si="202"/>
        <v>Junho</v>
      </c>
      <c r="D6851" s="55">
        <f t="shared" si="204"/>
        <v>2026</v>
      </c>
      <c r="E6851" s="55">
        <v>2</v>
      </c>
      <c r="F6851" s="55" t="s">
        <v>66</v>
      </c>
      <c r="G6851" s="55" t="s">
        <v>46</v>
      </c>
      <c r="H6851" s="55" t="s">
        <v>65</v>
      </c>
      <c r="I6851" s="55" t="s">
        <v>42</v>
      </c>
      <c r="J6851" s="60">
        <v>28</v>
      </c>
      <c r="K6851" s="60">
        <f t="shared" si="200"/>
        <v>56</v>
      </c>
      <c r="L6851" s="60">
        <v>0</v>
      </c>
      <c r="M6851" s="55"/>
      <c r="N6851" s="60">
        <f t="shared" si="196"/>
        <v>56</v>
      </c>
      <c r="O6851" s="54">
        <v>46203</v>
      </c>
      <c r="P6851" s="62">
        <v>33724</v>
      </c>
      <c r="Q6851" s="75"/>
      <c r="R6851" t="str">
        <f t="shared" ref="R6851:R6914" si="206">IF(B6851="","",PROPER(TEXT(B6851,"mmm/aa")))</f>
        <v>Jun/26</v>
      </c>
      <c r="S6851" s="75"/>
      <c r="T6851" s="75"/>
      <c r="U6851" s="75"/>
      <c r="V6851" s="75"/>
      <c r="W6851" s="75"/>
      <c r="X6851" s="75"/>
      <c r="Y6851" s="75"/>
      <c r="Z6851" s="75"/>
      <c r="AA6851" s="75"/>
      <c r="AB6851" s="75"/>
      <c r="AC6851" s="75"/>
      <c r="AD6851" s="75"/>
      <c r="AE6851" s="75"/>
      <c r="AF6851" s="75"/>
      <c r="AG6851" s="75"/>
    </row>
    <row r="6852" spans="1:33" ht="15.75" customHeight="1">
      <c r="A6852" s="75"/>
      <c r="B6852" s="54">
        <v>46200</v>
      </c>
      <c r="C6852" s="55" t="str">
        <f t="shared" si="202"/>
        <v>Junho</v>
      </c>
      <c r="D6852" s="55">
        <f t="shared" si="204"/>
        <v>2026</v>
      </c>
      <c r="E6852" s="55">
        <v>3</v>
      </c>
      <c r="F6852" s="55" t="s">
        <v>1036</v>
      </c>
      <c r="G6852" s="55" t="s">
        <v>46</v>
      </c>
      <c r="H6852" s="55" t="s">
        <v>65</v>
      </c>
      <c r="I6852" s="55" t="s">
        <v>42</v>
      </c>
      <c r="J6852" s="60">
        <v>36</v>
      </c>
      <c r="K6852" s="60">
        <f t="shared" si="200"/>
        <v>108</v>
      </c>
      <c r="L6852" s="60">
        <v>0</v>
      </c>
      <c r="M6852" s="55"/>
      <c r="N6852" s="60">
        <f t="shared" si="196"/>
        <v>108</v>
      </c>
      <c r="O6852" s="54">
        <v>46203</v>
      </c>
      <c r="P6852" s="62">
        <v>33724</v>
      </c>
      <c r="Q6852" s="75"/>
      <c r="R6852" t="str">
        <f t="shared" si="206"/>
        <v>Jun/26</v>
      </c>
      <c r="S6852" s="75"/>
      <c r="T6852" s="75"/>
      <c r="U6852" s="75"/>
      <c r="V6852" s="75"/>
      <c r="W6852" s="75"/>
      <c r="X6852" s="75"/>
      <c r="Y6852" s="75"/>
      <c r="Z6852" s="75"/>
      <c r="AA6852" s="75"/>
      <c r="AB6852" s="75"/>
      <c r="AC6852" s="75"/>
      <c r="AD6852" s="75"/>
      <c r="AE6852" s="75"/>
      <c r="AF6852" s="75"/>
      <c r="AG6852" s="75"/>
    </row>
    <row r="6853" spans="1:33" ht="15.75" customHeight="1">
      <c r="A6853" s="75"/>
      <c r="B6853" s="54">
        <v>46201</v>
      </c>
      <c r="C6853" s="55" t="str">
        <f t="shared" si="202"/>
        <v>Junho</v>
      </c>
      <c r="D6853" s="55">
        <f t="shared" si="204"/>
        <v>2026</v>
      </c>
      <c r="E6853" s="55">
        <v>1</v>
      </c>
      <c r="F6853" s="55" t="s">
        <v>1596</v>
      </c>
      <c r="G6853" s="55" t="s">
        <v>46</v>
      </c>
      <c r="H6853" s="55" t="s">
        <v>195</v>
      </c>
      <c r="I6853" s="55" t="s">
        <v>42</v>
      </c>
      <c r="J6853" s="60">
        <v>100</v>
      </c>
      <c r="K6853" s="60">
        <f t="shared" si="200"/>
        <v>100</v>
      </c>
      <c r="L6853" s="60">
        <v>0</v>
      </c>
      <c r="M6853" s="55"/>
      <c r="N6853" s="60">
        <f t="shared" si="196"/>
        <v>100</v>
      </c>
      <c r="O6853" s="54">
        <v>46201</v>
      </c>
      <c r="P6853" s="62">
        <v>0</v>
      </c>
      <c r="Q6853" s="75"/>
      <c r="R6853" t="str">
        <f t="shared" si="206"/>
        <v>Jun/26</v>
      </c>
      <c r="S6853" s="75"/>
      <c r="T6853" s="75"/>
      <c r="U6853" s="75"/>
      <c r="V6853" s="75"/>
      <c r="W6853" s="75"/>
      <c r="X6853" s="75"/>
      <c r="Y6853" s="75"/>
      <c r="Z6853" s="75"/>
      <c r="AA6853" s="75"/>
      <c r="AB6853" s="75"/>
      <c r="AC6853" s="75"/>
      <c r="AD6853" s="75"/>
      <c r="AE6853" s="75"/>
      <c r="AF6853" s="75"/>
      <c r="AG6853" s="75"/>
    </row>
    <row r="6854" spans="1:33" ht="15.75" customHeight="1">
      <c r="A6854" s="75"/>
      <c r="B6854" s="54">
        <v>46201</v>
      </c>
      <c r="C6854" s="55" t="str">
        <f t="shared" si="202"/>
        <v>Junho</v>
      </c>
      <c r="D6854" s="55">
        <f t="shared" si="204"/>
        <v>2026</v>
      </c>
      <c r="E6854" s="55">
        <v>1</v>
      </c>
      <c r="F6854" s="55" t="s">
        <v>1025</v>
      </c>
      <c r="G6854" s="55" t="s">
        <v>46</v>
      </c>
      <c r="H6854" s="55" t="s">
        <v>568</v>
      </c>
      <c r="I6854" s="55" t="s">
        <v>42</v>
      </c>
      <c r="J6854" s="60">
        <v>197</v>
      </c>
      <c r="K6854" s="60">
        <f t="shared" si="200"/>
        <v>197</v>
      </c>
      <c r="L6854" s="60">
        <v>0</v>
      </c>
      <c r="M6854" s="55"/>
      <c r="N6854" s="60">
        <f t="shared" si="196"/>
        <v>197</v>
      </c>
      <c r="O6854" s="54">
        <v>46201</v>
      </c>
      <c r="P6854" s="62">
        <v>0</v>
      </c>
      <c r="Q6854" s="75"/>
      <c r="R6854" t="str">
        <f t="shared" si="206"/>
        <v>Jun/26</v>
      </c>
      <c r="S6854" s="75"/>
      <c r="T6854" s="75"/>
      <c r="U6854" s="75"/>
      <c r="V6854" s="75"/>
      <c r="W6854" s="75"/>
      <c r="X6854" s="75"/>
      <c r="Y6854" s="75"/>
      <c r="Z6854" s="75"/>
      <c r="AA6854" s="75"/>
      <c r="AB6854" s="75"/>
      <c r="AC6854" s="75"/>
      <c r="AD6854" s="75"/>
      <c r="AE6854" s="75"/>
      <c r="AF6854" s="75"/>
      <c r="AG6854" s="75"/>
    </row>
    <row r="6855" spans="1:33" ht="15.75" customHeight="1">
      <c r="A6855" s="75"/>
      <c r="B6855" s="54">
        <v>46201</v>
      </c>
      <c r="C6855" s="55" t="str">
        <f t="shared" si="202"/>
        <v>Junho</v>
      </c>
      <c r="D6855" s="55">
        <f t="shared" si="204"/>
        <v>2026</v>
      </c>
      <c r="E6855" s="55">
        <v>1</v>
      </c>
      <c r="F6855" s="55" t="s">
        <v>1025</v>
      </c>
      <c r="G6855" s="55" t="s">
        <v>46</v>
      </c>
      <c r="H6855" s="55" t="s">
        <v>568</v>
      </c>
      <c r="I6855" s="55" t="s">
        <v>42</v>
      </c>
      <c r="J6855" s="60">
        <v>158</v>
      </c>
      <c r="K6855" s="60">
        <f t="shared" si="200"/>
        <v>158</v>
      </c>
      <c r="L6855" s="60">
        <v>0</v>
      </c>
      <c r="M6855" s="55"/>
      <c r="N6855" s="60">
        <f t="shared" si="196"/>
        <v>158</v>
      </c>
      <c r="O6855" s="54">
        <v>46201</v>
      </c>
      <c r="P6855" s="62">
        <v>0</v>
      </c>
      <c r="Q6855" s="75"/>
      <c r="R6855" t="str">
        <f t="shared" si="206"/>
        <v>Jun/26</v>
      </c>
      <c r="S6855" s="75"/>
      <c r="T6855" s="75"/>
      <c r="U6855" s="75"/>
      <c r="V6855" s="75"/>
      <c r="W6855" s="75"/>
      <c r="X6855" s="75"/>
      <c r="Y6855" s="75"/>
      <c r="Z6855" s="75"/>
      <c r="AA6855" s="75"/>
      <c r="AB6855" s="75"/>
      <c r="AC6855" s="75"/>
      <c r="AD6855" s="75"/>
      <c r="AE6855" s="75"/>
      <c r="AF6855" s="75"/>
      <c r="AG6855" s="75"/>
    </row>
    <row r="6856" spans="1:33" ht="15.75" customHeight="1">
      <c r="A6856" s="75"/>
      <c r="B6856" s="54">
        <v>46202</v>
      </c>
      <c r="C6856" s="55" t="str">
        <f t="shared" si="202"/>
        <v>Junho</v>
      </c>
      <c r="D6856" s="55">
        <f t="shared" si="204"/>
        <v>2026</v>
      </c>
      <c r="E6856" s="55">
        <v>1</v>
      </c>
      <c r="F6856" s="55" t="s">
        <v>1556</v>
      </c>
      <c r="G6856" s="55" t="s">
        <v>108</v>
      </c>
      <c r="H6856" s="55" t="s">
        <v>1557</v>
      </c>
      <c r="I6856" s="55" t="s">
        <v>42</v>
      </c>
      <c r="J6856" s="60">
        <v>1400</v>
      </c>
      <c r="K6856" s="60">
        <f t="shared" si="200"/>
        <v>1400</v>
      </c>
      <c r="L6856" s="60">
        <v>0</v>
      </c>
      <c r="M6856" s="55"/>
      <c r="N6856" s="60">
        <f t="shared" si="196"/>
        <v>1400</v>
      </c>
      <c r="O6856" s="54">
        <v>46202</v>
      </c>
      <c r="P6856" s="62">
        <v>0</v>
      </c>
      <c r="Q6856" s="75"/>
      <c r="R6856" t="str">
        <f t="shared" si="206"/>
        <v>Jun/26</v>
      </c>
      <c r="S6856" s="75"/>
      <c r="T6856" s="75"/>
      <c r="U6856" s="75"/>
      <c r="V6856" s="75"/>
      <c r="W6856" s="75"/>
      <c r="X6856" s="75"/>
      <c r="Y6856" s="75"/>
      <c r="Z6856" s="75"/>
      <c r="AA6856" s="75"/>
      <c r="AB6856" s="75"/>
      <c r="AC6856" s="75"/>
      <c r="AD6856" s="75"/>
      <c r="AE6856" s="75"/>
      <c r="AF6856" s="75"/>
      <c r="AG6856" s="75"/>
    </row>
    <row r="6857" spans="1:33" ht="15.75" customHeight="1">
      <c r="A6857" s="75"/>
      <c r="B6857" s="54">
        <v>46202</v>
      </c>
      <c r="C6857" s="55" t="str">
        <f t="shared" si="202"/>
        <v>Junho</v>
      </c>
      <c r="D6857" s="55">
        <f t="shared" si="204"/>
        <v>2026</v>
      </c>
      <c r="E6857" s="55">
        <v>8</v>
      </c>
      <c r="F6857" s="55" t="s">
        <v>81</v>
      </c>
      <c r="G6857" s="55" t="s">
        <v>77</v>
      </c>
      <c r="H6857" s="55" t="s">
        <v>78</v>
      </c>
      <c r="I6857" s="55" t="s">
        <v>42</v>
      </c>
      <c r="J6857" s="60">
        <v>540</v>
      </c>
      <c r="K6857" s="60">
        <f t="shared" si="200"/>
        <v>4320</v>
      </c>
      <c r="L6857" s="60">
        <v>0</v>
      </c>
      <c r="M6857" s="55"/>
      <c r="N6857" s="60">
        <f t="shared" ref="N6857:N7111" si="207">K6857+L6857</f>
        <v>4320</v>
      </c>
      <c r="O6857" s="54">
        <v>46202</v>
      </c>
      <c r="P6857" s="62">
        <v>0</v>
      </c>
      <c r="Q6857" s="75"/>
      <c r="R6857" t="str">
        <f t="shared" si="206"/>
        <v>Jun/26</v>
      </c>
      <c r="S6857" s="75"/>
      <c r="T6857" s="75"/>
      <c r="U6857" s="75"/>
      <c r="V6857" s="75"/>
      <c r="W6857" s="75"/>
      <c r="X6857" s="75"/>
      <c r="Y6857" s="75"/>
      <c r="Z6857" s="75"/>
      <c r="AA6857" s="75"/>
      <c r="AB6857" s="75"/>
      <c r="AC6857" s="75"/>
      <c r="AD6857" s="75"/>
      <c r="AE6857" s="75"/>
      <c r="AF6857" s="75"/>
      <c r="AG6857" s="75"/>
    </row>
    <row r="6858" spans="1:33" ht="15.75" customHeight="1">
      <c r="A6858" s="75"/>
      <c r="B6858" s="54">
        <v>46202</v>
      </c>
      <c r="C6858" s="55" t="str">
        <f t="shared" si="202"/>
        <v>Junho</v>
      </c>
      <c r="D6858" s="55">
        <f t="shared" si="204"/>
        <v>2026</v>
      </c>
      <c r="E6858" s="55">
        <v>15</v>
      </c>
      <c r="F6858" s="55" t="s">
        <v>64</v>
      </c>
      <c r="G6858" s="55" t="s">
        <v>46</v>
      </c>
      <c r="H6858" s="55" t="s">
        <v>65</v>
      </c>
      <c r="I6858" s="55" t="s">
        <v>42</v>
      </c>
      <c r="J6858" s="60">
        <v>33</v>
      </c>
      <c r="K6858" s="60">
        <f t="shared" si="200"/>
        <v>495</v>
      </c>
      <c r="L6858" s="60">
        <v>0</v>
      </c>
      <c r="M6858" s="55"/>
      <c r="N6858" s="60">
        <f t="shared" si="207"/>
        <v>495</v>
      </c>
      <c r="O6858" s="54">
        <v>46203</v>
      </c>
      <c r="P6858" s="62">
        <v>33762</v>
      </c>
      <c r="Q6858" s="75"/>
      <c r="R6858" t="str">
        <f t="shared" si="206"/>
        <v>Jun/26</v>
      </c>
      <c r="S6858" s="75"/>
      <c r="T6858" s="75"/>
      <c r="U6858" s="75"/>
      <c r="V6858" s="75"/>
      <c r="W6858" s="75"/>
      <c r="X6858" s="75"/>
      <c r="Y6858" s="75"/>
      <c r="Z6858" s="75"/>
      <c r="AA6858" s="75"/>
      <c r="AB6858" s="75"/>
      <c r="AC6858" s="75"/>
      <c r="AD6858" s="75"/>
      <c r="AE6858" s="75"/>
      <c r="AF6858" s="75"/>
      <c r="AG6858" s="75"/>
    </row>
    <row r="6859" spans="1:33" ht="15.75" customHeight="1">
      <c r="A6859" s="75"/>
      <c r="B6859" s="54">
        <v>46202</v>
      </c>
      <c r="C6859" s="55" t="str">
        <f t="shared" si="202"/>
        <v>Junho</v>
      </c>
      <c r="D6859" s="55">
        <f t="shared" si="204"/>
        <v>2026</v>
      </c>
      <c r="E6859" s="55">
        <v>2.5</v>
      </c>
      <c r="F6859" s="55" t="s">
        <v>66</v>
      </c>
      <c r="G6859" s="55" t="s">
        <v>46</v>
      </c>
      <c r="H6859" s="55" t="s">
        <v>65</v>
      </c>
      <c r="I6859" s="55" t="s">
        <v>42</v>
      </c>
      <c r="J6859" s="60">
        <v>28</v>
      </c>
      <c r="K6859" s="60">
        <f t="shared" si="200"/>
        <v>70</v>
      </c>
      <c r="L6859" s="60">
        <v>0</v>
      </c>
      <c r="M6859" s="55"/>
      <c r="N6859" s="60">
        <f t="shared" si="207"/>
        <v>70</v>
      </c>
      <c r="O6859" s="54">
        <v>46203</v>
      </c>
      <c r="P6859" s="62">
        <v>33762</v>
      </c>
      <c r="Q6859" s="75"/>
      <c r="R6859" t="str">
        <f t="shared" si="206"/>
        <v>Jun/26</v>
      </c>
      <c r="S6859" s="75"/>
      <c r="T6859" s="75"/>
      <c r="U6859" s="75"/>
      <c r="V6859" s="75"/>
      <c r="W6859" s="75"/>
      <c r="X6859" s="75"/>
      <c r="Y6859" s="75"/>
      <c r="Z6859" s="75"/>
      <c r="AA6859" s="75"/>
      <c r="AB6859" s="75"/>
      <c r="AC6859" s="75"/>
      <c r="AD6859" s="75"/>
      <c r="AE6859" s="75"/>
      <c r="AF6859" s="75"/>
      <c r="AG6859" s="75"/>
    </row>
    <row r="6860" spans="1:33" ht="15.75" customHeight="1">
      <c r="A6860" s="75"/>
      <c r="B6860" s="54">
        <v>46202</v>
      </c>
      <c r="C6860" s="55" t="str">
        <f t="shared" si="202"/>
        <v>Junho</v>
      </c>
      <c r="D6860" s="55">
        <f t="shared" si="204"/>
        <v>2026</v>
      </c>
      <c r="E6860" s="55">
        <v>2</v>
      </c>
      <c r="F6860" s="55" t="s">
        <v>1036</v>
      </c>
      <c r="G6860" s="55" t="s">
        <v>46</v>
      </c>
      <c r="H6860" s="55" t="s">
        <v>65</v>
      </c>
      <c r="I6860" s="55" t="s">
        <v>42</v>
      </c>
      <c r="J6860" s="60">
        <v>36</v>
      </c>
      <c r="K6860" s="60">
        <f t="shared" si="200"/>
        <v>72</v>
      </c>
      <c r="L6860" s="60">
        <v>0</v>
      </c>
      <c r="M6860" s="55"/>
      <c r="N6860" s="60">
        <f t="shared" si="207"/>
        <v>72</v>
      </c>
      <c r="O6860" s="54">
        <v>46203</v>
      </c>
      <c r="P6860" s="62">
        <v>33762</v>
      </c>
      <c r="Q6860" s="75"/>
      <c r="R6860" t="str">
        <f t="shared" si="206"/>
        <v>Jun/26</v>
      </c>
      <c r="S6860" s="75"/>
      <c r="T6860" s="75"/>
      <c r="U6860" s="75"/>
      <c r="V6860" s="75"/>
      <c r="W6860" s="75"/>
      <c r="X6860" s="75"/>
      <c r="Y6860" s="75"/>
      <c r="Z6860" s="75"/>
      <c r="AA6860" s="75"/>
      <c r="AB6860" s="75"/>
      <c r="AC6860" s="75"/>
      <c r="AD6860" s="75"/>
      <c r="AE6860" s="75"/>
      <c r="AF6860" s="75"/>
      <c r="AG6860" s="75"/>
    </row>
    <row r="6861" spans="1:33" ht="15.75" customHeight="1">
      <c r="A6861" s="75"/>
      <c r="B6861" s="54">
        <v>46203</v>
      </c>
      <c r="C6861" s="55" t="str">
        <f t="shared" si="202"/>
        <v>Junho</v>
      </c>
      <c r="D6861" s="55">
        <f t="shared" si="204"/>
        <v>2026</v>
      </c>
      <c r="E6861" s="55">
        <v>1</v>
      </c>
      <c r="F6861" s="55" t="s">
        <v>52</v>
      </c>
      <c r="G6861" s="55" t="s">
        <v>53</v>
      </c>
      <c r="H6861" s="55" t="s">
        <v>752</v>
      </c>
      <c r="I6861" s="55" t="s">
        <v>42</v>
      </c>
      <c r="J6861" s="60">
        <v>514.85</v>
      </c>
      <c r="K6861" s="60">
        <f t="shared" si="200"/>
        <v>514.85</v>
      </c>
      <c r="L6861" s="60">
        <v>0</v>
      </c>
      <c r="M6861" s="55"/>
      <c r="N6861" s="60">
        <f t="shared" si="207"/>
        <v>514.85</v>
      </c>
      <c r="O6861" s="54">
        <v>46203</v>
      </c>
      <c r="P6861" s="62">
        <v>0</v>
      </c>
      <c r="Q6861" s="75"/>
      <c r="R6861" t="str">
        <f t="shared" si="206"/>
        <v>Jun/26</v>
      </c>
      <c r="S6861" s="75"/>
      <c r="T6861" s="75"/>
      <c r="U6861" s="75"/>
      <c r="V6861" s="75"/>
      <c r="W6861" s="75"/>
      <c r="X6861" s="75"/>
      <c r="Y6861" s="75"/>
      <c r="Z6861" s="75"/>
      <c r="AA6861" s="75"/>
      <c r="AB6861" s="75"/>
      <c r="AC6861" s="75"/>
      <c r="AD6861" s="75"/>
      <c r="AE6861" s="75"/>
      <c r="AF6861" s="75"/>
      <c r="AG6861" s="75"/>
    </row>
    <row r="6862" spans="1:33" ht="15.75" customHeight="1">
      <c r="A6862" s="75"/>
      <c r="B6862" s="54">
        <v>46203</v>
      </c>
      <c r="C6862" s="55" t="str">
        <f t="shared" si="202"/>
        <v>Junho</v>
      </c>
      <c r="D6862" s="55">
        <f t="shared" si="204"/>
        <v>2026</v>
      </c>
      <c r="E6862" s="55">
        <v>1</v>
      </c>
      <c r="F6862" s="55" t="s">
        <v>52</v>
      </c>
      <c r="G6862" s="55" t="s">
        <v>53</v>
      </c>
      <c r="H6862" s="55" t="s">
        <v>54</v>
      </c>
      <c r="I6862" s="55" t="s">
        <v>42</v>
      </c>
      <c r="J6862" s="60">
        <v>484.75</v>
      </c>
      <c r="K6862" s="60">
        <f t="shared" si="200"/>
        <v>484.75</v>
      </c>
      <c r="L6862" s="60">
        <v>0</v>
      </c>
      <c r="M6862" s="55"/>
      <c r="N6862" s="60">
        <f t="shared" si="207"/>
        <v>484.75</v>
      </c>
      <c r="O6862" s="54">
        <v>46203</v>
      </c>
      <c r="P6862" s="62">
        <v>0</v>
      </c>
      <c r="Q6862" s="75"/>
      <c r="R6862" t="str">
        <f t="shared" si="206"/>
        <v>Jun/26</v>
      </c>
      <c r="S6862" s="75"/>
      <c r="T6862" s="75"/>
      <c r="U6862" s="75"/>
      <c r="V6862" s="75"/>
      <c r="W6862" s="75"/>
      <c r="X6862" s="75"/>
      <c r="Y6862" s="75"/>
      <c r="Z6862" s="75"/>
      <c r="AA6862" s="75"/>
      <c r="AB6862" s="75"/>
      <c r="AC6862" s="75"/>
      <c r="AD6862" s="75"/>
      <c r="AE6862" s="75"/>
      <c r="AF6862" s="75"/>
      <c r="AG6862" s="75"/>
    </row>
    <row r="6863" spans="1:33" ht="15.75" customHeight="1">
      <c r="A6863" s="75"/>
      <c r="B6863" s="54">
        <v>46203</v>
      </c>
      <c r="C6863" s="55" t="str">
        <f t="shared" si="202"/>
        <v>Junho</v>
      </c>
      <c r="D6863" s="55">
        <f t="shared" si="204"/>
        <v>2026</v>
      </c>
      <c r="E6863" s="55">
        <v>1</v>
      </c>
      <c r="F6863" s="55" t="s">
        <v>39</v>
      </c>
      <c r="G6863" s="55" t="s">
        <v>40</v>
      </c>
      <c r="H6863" s="55" t="s">
        <v>1328</v>
      </c>
      <c r="I6863" s="55" t="s">
        <v>42</v>
      </c>
      <c r="J6863" s="60">
        <v>351</v>
      </c>
      <c r="K6863" s="60">
        <f t="shared" si="200"/>
        <v>351</v>
      </c>
      <c r="L6863" s="60">
        <v>0</v>
      </c>
      <c r="M6863" s="55"/>
      <c r="N6863" s="60">
        <f t="shared" si="207"/>
        <v>351</v>
      </c>
      <c r="O6863" s="54">
        <v>46203</v>
      </c>
      <c r="P6863" s="62">
        <v>0</v>
      </c>
      <c r="Q6863" s="75"/>
      <c r="R6863" t="str">
        <f t="shared" si="206"/>
        <v>Jun/26</v>
      </c>
      <c r="S6863" s="75"/>
      <c r="T6863" s="75"/>
      <c r="U6863" s="75"/>
      <c r="V6863" s="75"/>
      <c r="W6863" s="75"/>
      <c r="X6863" s="75"/>
      <c r="Y6863" s="75"/>
      <c r="Z6863" s="75"/>
      <c r="AA6863" s="75"/>
      <c r="AB6863" s="75"/>
      <c r="AC6863" s="75"/>
      <c r="AD6863" s="75"/>
      <c r="AE6863" s="75"/>
      <c r="AF6863" s="75"/>
      <c r="AG6863" s="75"/>
    </row>
    <row r="6864" spans="1:33" ht="15.75" customHeight="1">
      <c r="A6864" s="75"/>
      <c r="B6864" s="54">
        <v>46203</v>
      </c>
      <c r="C6864" s="55" t="str">
        <f t="shared" si="202"/>
        <v>Junho</v>
      </c>
      <c r="D6864" s="55">
        <f t="shared" si="204"/>
        <v>2026</v>
      </c>
      <c r="E6864" s="55">
        <v>1</v>
      </c>
      <c r="F6864" s="55" t="s">
        <v>811</v>
      </c>
      <c r="G6864" s="55" t="s">
        <v>108</v>
      </c>
      <c r="H6864" s="55" t="s">
        <v>1289</v>
      </c>
      <c r="I6864" s="55" t="s">
        <v>42</v>
      </c>
      <c r="J6864" s="60">
        <v>300</v>
      </c>
      <c r="K6864" s="60">
        <f t="shared" si="200"/>
        <v>300</v>
      </c>
      <c r="L6864" s="60">
        <v>0</v>
      </c>
      <c r="M6864" s="55"/>
      <c r="N6864" s="60">
        <f t="shared" si="207"/>
        <v>300</v>
      </c>
      <c r="O6864" s="54">
        <v>46203</v>
      </c>
      <c r="P6864" s="62">
        <v>0</v>
      </c>
      <c r="Q6864" s="75"/>
      <c r="R6864" t="str">
        <f t="shared" si="206"/>
        <v>Jun/26</v>
      </c>
      <c r="S6864" s="75"/>
      <c r="T6864" s="75"/>
      <c r="U6864" s="75"/>
      <c r="V6864" s="75"/>
      <c r="W6864" s="75"/>
      <c r="X6864" s="75"/>
      <c r="Y6864" s="75"/>
      <c r="Z6864" s="75"/>
      <c r="AA6864" s="75"/>
      <c r="AB6864" s="75"/>
      <c r="AC6864" s="75"/>
      <c r="AD6864" s="75"/>
      <c r="AE6864" s="75"/>
      <c r="AF6864" s="75"/>
      <c r="AG6864" s="75"/>
    </row>
    <row r="6865" spans="1:33" ht="15.75" customHeight="1">
      <c r="A6865" s="75"/>
      <c r="B6865" s="54">
        <v>46203</v>
      </c>
      <c r="C6865" s="55" t="str">
        <f t="shared" si="202"/>
        <v>Junho</v>
      </c>
      <c r="D6865" s="55">
        <f t="shared" si="204"/>
        <v>2026</v>
      </c>
      <c r="E6865" s="55">
        <v>1</v>
      </c>
      <c r="F6865" s="55" t="s">
        <v>1597</v>
      </c>
      <c r="G6865" s="55" t="s">
        <v>46</v>
      </c>
      <c r="H6865" s="55" t="s">
        <v>379</v>
      </c>
      <c r="I6865" s="55" t="s">
        <v>42</v>
      </c>
      <c r="J6865" s="60">
        <v>920</v>
      </c>
      <c r="K6865" s="60">
        <f t="shared" si="200"/>
        <v>920</v>
      </c>
      <c r="L6865" s="60">
        <v>0</v>
      </c>
      <c r="M6865" s="55"/>
      <c r="N6865" s="60">
        <f t="shared" si="207"/>
        <v>920</v>
      </c>
      <c r="O6865" s="54">
        <v>46203</v>
      </c>
      <c r="P6865" s="62">
        <v>0</v>
      </c>
      <c r="Q6865" s="75"/>
      <c r="R6865" t="str">
        <f t="shared" si="206"/>
        <v>Jun/26</v>
      </c>
      <c r="S6865" s="75"/>
      <c r="T6865" s="75"/>
      <c r="U6865" s="75"/>
      <c r="V6865" s="75"/>
      <c r="W6865" s="75"/>
      <c r="X6865" s="75"/>
      <c r="Y6865" s="75"/>
      <c r="Z6865" s="75"/>
      <c r="AA6865" s="75"/>
      <c r="AB6865" s="75"/>
      <c r="AC6865" s="75"/>
      <c r="AD6865" s="75"/>
      <c r="AE6865" s="75"/>
      <c r="AF6865" s="75"/>
      <c r="AG6865" s="75"/>
    </row>
    <row r="6866" spans="1:33" ht="15.75" customHeight="1">
      <c r="A6866" s="75"/>
      <c r="B6866" s="54">
        <v>46204</v>
      </c>
      <c r="C6866" s="55" t="str">
        <f t="shared" si="202"/>
        <v>Julho</v>
      </c>
      <c r="D6866" s="55">
        <f t="shared" si="204"/>
        <v>2026</v>
      </c>
      <c r="E6866" s="56">
        <v>1</v>
      </c>
      <c r="F6866" s="51" t="s">
        <v>274</v>
      </c>
      <c r="G6866" s="45" t="s">
        <v>57</v>
      </c>
      <c r="H6866" s="51" t="s">
        <v>274</v>
      </c>
      <c r="I6866" s="46" t="s">
        <v>74</v>
      </c>
      <c r="J6866" s="66">
        <v>168.99</v>
      </c>
      <c r="K6866" s="60">
        <f t="shared" si="200"/>
        <v>168.99</v>
      </c>
      <c r="L6866" s="60">
        <v>0</v>
      </c>
      <c r="M6866" s="55"/>
      <c r="N6866" s="60">
        <f t="shared" si="207"/>
        <v>168.99</v>
      </c>
      <c r="O6866" s="54"/>
      <c r="P6866" s="62"/>
      <c r="Q6866" s="75"/>
      <c r="R6866" t="str">
        <f t="shared" si="206"/>
        <v>Jul/26</v>
      </c>
      <c r="S6866" s="75"/>
      <c r="T6866" s="75"/>
      <c r="U6866" s="75"/>
      <c r="V6866" s="75"/>
      <c r="W6866" s="75"/>
      <c r="X6866" s="75"/>
      <c r="Y6866" s="75"/>
      <c r="Z6866" s="75"/>
      <c r="AA6866" s="75"/>
      <c r="AB6866" s="75"/>
      <c r="AC6866" s="75"/>
      <c r="AD6866" s="75"/>
      <c r="AE6866" s="75"/>
      <c r="AF6866" s="75"/>
      <c r="AG6866" s="75"/>
    </row>
    <row r="6867" spans="1:33" ht="15.75" customHeight="1">
      <c r="A6867" s="75"/>
      <c r="B6867" s="54">
        <v>46204</v>
      </c>
      <c r="C6867" s="55" t="str">
        <f t="shared" si="202"/>
        <v>Julho</v>
      </c>
      <c r="D6867" s="55">
        <f t="shared" si="204"/>
        <v>2026</v>
      </c>
      <c r="E6867" s="56">
        <v>1</v>
      </c>
      <c r="F6867" s="57" t="s">
        <v>809</v>
      </c>
      <c r="G6867" s="57" t="s">
        <v>108</v>
      </c>
      <c r="H6867" s="57" t="s">
        <v>529</v>
      </c>
      <c r="I6867" s="59" t="s">
        <v>55</v>
      </c>
      <c r="J6867" s="60">
        <v>1000</v>
      </c>
      <c r="K6867" s="60">
        <f t="shared" si="200"/>
        <v>1000</v>
      </c>
      <c r="L6867" s="60">
        <v>0</v>
      </c>
      <c r="M6867" s="55" t="s">
        <v>127</v>
      </c>
      <c r="N6867" s="60">
        <f t="shared" si="207"/>
        <v>1000</v>
      </c>
      <c r="O6867" s="54"/>
      <c r="P6867" s="62"/>
      <c r="Q6867" s="75"/>
      <c r="R6867" t="str">
        <f t="shared" si="206"/>
        <v>Jul/26</v>
      </c>
      <c r="S6867" s="75"/>
      <c r="T6867" s="75"/>
      <c r="U6867" s="75"/>
      <c r="V6867" s="75"/>
      <c r="W6867" s="75"/>
      <c r="X6867" s="75"/>
      <c r="Y6867" s="75"/>
      <c r="Z6867" s="75"/>
      <c r="AA6867" s="75"/>
      <c r="AB6867" s="75"/>
      <c r="AC6867" s="75"/>
      <c r="AD6867" s="75"/>
      <c r="AE6867" s="75"/>
      <c r="AF6867" s="75"/>
      <c r="AG6867" s="75"/>
    </row>
    <row r="6868" spans="1:33" ht="15.75" customHeight="1">
      <c r="A6868" s="75"/>
      <c r="B6868" s="54">
        <v>46204</v>
      </c>
      <c r="C6868" s="55" t="str">
        <f t="shared" si="202"/>
        <v>Julho</v>
      </c>
      <c r="D6868" s="55">
        <f t="shared" si="204"/>
        <v>2026</v>
      </c>
      <c r="E6868" s="56">
        <v>1</v>
      </c>
      <c r="F6868" s="51" t="s">
        <v>370</v>
      </c>
      <c r="G6868" s="45" t="s">
        <v>57</v>
      </c>
      <c r="H6868" s="51" t="s">
        <v>371</v>
      </c>
      <c r="I6868" s="46" t="s">
        <v>74</v>
      </c>
      <c r="J6868" s="66">
        <v>470</v>
      </c>
      <c r="K6868" s="60">
        <f t="shared" si="200"/>
        <v>470</v>
      </c>
      <c r="L6868" s="60">
        <v>0</v>
      </c>
      <c r="M6868" s="55" t="s">
        <v>51</v>
      </c>
      <c r="N6868" s="60">
        <f t="shared" si="207"/>
        <v>470</v>
      </c>
      <c r="O6868" s="54"/>
      <c r="P6868" s="62"/>
      <c r="Q6868" s="75"/>
      <c r="R6868" t="str">
        <f t="shared" si="206"/>
        <v>Jul/26</v>
      </c>
      <c r="S6868" s="75"/>
      <c r="T6868" s="75"/>
      <c r="U6868" s="75"/>
      <c r="V6868" s="75"/>
      <c r="W6868" s="75"/>
      <c r="X6868" s="75"/>
      <c r="Y6868" s="75"/>
      <c r="Z6868" s="75"/>
      <c r="AA6868" s="75"/>
      <c r="AB6868" s="75"/>
      <c r="AC6868" s="75"/>
      <c r="AD6868" s="75"/>
      <c r="AE6868" s="75"/>
      <c r="AF6868" s="75"/>
      <c r="AG6868" s="75"/>
    </row>
    <row r="6869" spans="1:33" ht="15.75" customHeight="1">
      <c r="A6869" s="75"/>
      <c r="B6869" s="54">
        <v>46204</v>
      </c>
      <c r="C6869" s="55" t="str">
        <f t="shared" si="202"/>
        <v>Julho</v>
      </c>
      <c r="D6869" s="55">
        <f t="shared" si="204"/>
        <v>2026</v>
      </c>
      <c r="E6869" s="56">
        <v>1</v>
      </c>
      <c r="F6869" s="51" t="s">
        <v>217</v>
      </c>
      <c r="G6869" s="45" t="s">
        <v>57</v>
      </c>
      <c r="H6869" s="51" t="s">
        <v>617</v>
      </c>
      <c r="I6869" s="46" t="s">
        <v>74</v>
      </c>
      <c r="J6869" s="66">
        <v>240</v>
      </c>
      <c r="K6869" s="60">
        <f t="shared" si="200"/>
        <v>240</v>
      </c>
      <c r="L6869" s="60">
        <v>0</v>
      </c>
      <c r="M6869" s="55" t="s">
        <v>51</v>
      </c>
      <c r="N6869" s="60">
        <f t="shared" si="207"/>
        <v>240</v>
      </c>
      <c r="O6869" s="54"/>
      <c r="P6869" s="62"/>
      <c r="Q6869" s="75"/>
      <c r="R6869" t="str">
        <f t="shared" si="206"/>
        <v>Jul/26</v>
      </c>
      <c r="S6869" s="75"/>
      <c r="T6869" s="75"/>
      <c r="U6869" s="75"/>
      <c r="V6869" s="75"/>
      <c r="W6869" s="75"/>
      <c r="X6869" s="75"/>
      <c r="Y6869" s="75"/>
      <c r="Z6869" s="75"/>
      <c r="AA6869" s="75"/>
      <c r="AB6869" s="75"/>
      <c r="AC6869" s="75"/>
      <c r="AD6869" s="75"/>
      <c r="AE6869" s="75"/>
      <c r="AF6869" s="75"/>
      <c r="AG6869" s="75"/>
    </row>
    <row r="6870" spans="1:33" ht="15.75" customHeight="1">
      <c r="A6870" s="75"/>
      <c r="B6870" s="54">
        <v>46204</v>
      </c>
      <c r="C6870" s="55" t="str">
        <f t="shared" si="202"/>
        <v>Julho</v>
      </c>
      <c r="D6870" s="55">
        <f t="shared" si="204"/>
        <v>2026</v>
      </c>
      <c r="E6870" s="56">
        <v>1</v>
      </c>
      <c r="F6870" s="45" t="s">
        <v>162</v>
      </c>
      <c r="G6870" s="45" t="s">
        <v>57</v>
      </c>
      <c r="H6870" s="45" t="s">
        <v>163</v>
      </c>
      <c r="I6870" s="46" t="s">
        <v>74</v>
      </c>
      <c r="J6870" s="47">
        <v>1250</v>
      </c>
      <c r="K6870" s="60">
        <f t="shared" si="200"/>
        <v>1250</v>
      </c>
      <c r="L6870" s="60">
        <v>0</v>
      </c>
      <c r="M6870" s="55" t="s">
        <v>51</v>
      </c>
      <c r="N6870" s="60">
        <f t="shared" si="207"/>
        <v>1250</v>
      </c>
      <c r="O6870" s="54"/>
      <c r="P6870" s="62"/>
      <c r="Q6870" s="75"/>
      <c r="R6870" t="str">
        <f t="shared" si="206"/>
        <v>Jul/26</v>
      </c>
      <c r="S6870" s="75"/>
      <c r="T6870" s="75"/>
      <c r="U6870" s="75"/>
      <c r="V6870" s="75"/>
      <c r="W6870" s="75"/>
      <c r="X6870" s="75"/>
      <c r="Y6870" s="75"/>
      <c r="Z6870" s="75"/>
      <c r="AA6870" s="75"/>
      <c r="AB6870" s="75"/>
      <c r="AC6870" s="75"/>
      <c r="AD6870" s="75"/>
      <c r="AE6870" s="75"/>
      <c r="AF6870" s="75"/>
      <c r="AG6870" s="75"/>
    </row>
    <row r="6871" spans="1:33" ht="15.75" customHeight="1">
      <c r="A6871" s="75"/>
      <c r="B6871" s="54">
        <v>46204</v>
      </c>
      <c r="C6871" s="55" t="str">
        <f t="shared" si="202"/>
        <v>Julho</v>
      </c>
      <c r="D6871" s="55">
        <f t="shared" si="204"/>
        <v>2026</v>
      </c>
      <c r="E6871" s="56">
        <v>1</v>
      </c>
      <c r="F6871" s="58" t="s">
        <v>1019</v>
      </c>
      <c r="G6871" s="57" t="s">
        <v>57</v>
      </c>
      <c r="H6871" s="58" t="s">
        <v>1020</v>
      </c>
      <c r="I6871" s="59" t="s">
        <v>74</v>
      </c>
      <c r="J6871" s="96">
        <v>300</v>
      </c>
      <c r="K6871" s="60">
        <f t="shared" si="200"/>
        <v>300</v>
      </c>
      <c r="L6871" s="60">
        <v>0</v>
      </c>
      <c r="M6871" s="55" t="s">
        <v>51</v>
      </c>
      <c r="N6871" s="60">
        <f t="shared" si="207"/>
        <v>300</v>
      </c>
      <c r="O6871" s="54"/>
      <c r="P6871" s="62"/>
      <c r="Q6871" s="75"/>
      <c r="R6871" t="str">
        <f t="shared" si="206"/>
        <v>Jul/26</v>
      </c>
      <c r="S6871" s="75"/>
      <c r="T6871" s="75"/>
      <c r="U6871" s="75"/>
      <c r="V6871" s="75"/>
      <c r="W6871" s="75"/>
      <c r="X6871" s="75"/>
      <c r="Y6871" s="75"/>
      <c r="Z6871" s="75"/>
      <c r="AA6871" s="75"/>
      <c r="AB6871" s="75"/>
      <c r="AC6871" s="75"/>
      <c r="AD6871" s="75"/>
      <c r="AE6871" s="75"/>
      <c r="AF6871" s="75"/>
      <c r="AG6871" s="75"/>
    </row>
    <row r="6872" spans="1:33" ht="15.75" customHeight="1">
      <c r="A6872" s="75"/>
      <c r="B6872" s="54">
        <v>46209</v>
      </c>
      <c r="C6872" s="55" t="str">
        <f t="shared" si="202"/>
        <v>Julho</v>
      </c>
      <c r="D6872" s="55">
        <f t="shared" si="204"/>
        <v>2026</v>
      </c>
      <c r="E6872" s="55">
        <v>1</v>
      </c>
      <c r="F6872" s="55" t="s">
        <v>1598</v>
      </c>
      <c r="G6872" s="55" t="s">
        <v>108</v>
      </c>
      <c r="H6872" s="55" t="s">
        <v>1588</v>
      </c>
      <c r="I6872" s="55" t="s">
        <v>42</v>
      </c>
      <c r="J6872" s="60">
        <v>200</v>
      </c>
      <c r="K6872" s="60">
        <f t="shared" si="200"/>
        <v>200</v>
      </c>
      <c r="L6872" s="60">
        <v>0</v>
      </c>
      <c r="M6872" s="55" t="s">
        <v>43</v>
      </c>
      <c r="N6872" s="60">
        <f t="shared" si="207"/>
        <v>200</v>
      </c>
      <c r="O6872" s="54">
        <v>46209</v>
      </c>
      <c r="P6872" s="62">
        <v>0</v>
      </c>
      <c r="Q6872" s="75"/>
      <c r="R6872" t="str">
        <f t="shared" si="206"/>
        <v>Jul/26</v>
      </c>
      <c r="S6872" s="75"/>
      <c r="T6872" s="75"/>
      <c r="U6872" s="75"/>
      <c r="V6872" s="75"/>
      <c r="W6872" s="75"/>
      <c r="X6872" s="75"/>
      <c r="Y6872" s="75"/>
      <c r="Z6872" s="75"/>
      <c r="AA6872" s="75"/>
      <c r="AB6872" s="75"/>
      <c r="AC6872" s="75"/>
      <c r="AD6872" s="75"/>
      <c r="AE6872" s="75"/>
      <c r="AF6872" s="75"/>
      <c r="AG6872" s="75"/>
    </row>
    <row r="6873" spans="1:33" ht="15.75" customHeight="1">
      <c r="A6873" s="75"/>
      <c r="B6873" s="54">
        <v>46206</v>
      </c>
      <c r="C6873" s="55" t="str">
        <f t="shared" si="202"/>
        <v>Julho</v>
      </c>
      <c r="D6873" s="55">
        <f t="shared" si="204"/>
        <v>2026</v>
      </c>
      <c r="E6873" s="55">
        <v>16</v>
      </c>
      <c r="F6873" s="55" t="s">
        <v>649</v>
      </c>
      <c r="G6873" s="55" t="s">
        <v>96</v>
      </c>
      <c r="H6873" s="55" t="s">
        <v>1212</v>
      </c>
      <c r="I6873" s="55" t="s">
        <v>42</v>
      </c>
      <c r="J6873" s="60">
        <v>10.5</v>
      </c>
      <c r="K6873" s="60">
        <f t="shared" si="200"/>
        <v>168</v>
      </c>
      <c r="L6873" s="60">
        <v>0</v>
      </c>
      <c r="M6873" s="55" t="s">
        <v>43</v>
      </c>
      <c r="N6873" s="60">
        <f t="shared" si="207"/>
        <v>168</v>
      </c>
      <c r="O6873" s="54">
        <v>46204</v>
      </c>
      <c r="P6873" s="62">
        <v>0</v>
      </c>
      <c r="Q6873" s="75"/>
      <c r="R6873" t="str">
        <f t="shared" si="206"/>
        <v>Jul/26</v>
      </c>
      <c r="S6873" s="75"/>
      <c r="T6873" s="75"/>
      <c r="U6873" s="75"/>
      <c r="V6873" s="75"/>
      <c r="W6873" s="75"/>
      <c r="X6873" s="75"/>
      <c r="Y6873" s="75"/>
      <c r="Z6873" s="75"/>
      <c r="AA6873" s="75"/>
      <c r="AB6873" s="75"/>
      <c r="AC6873" s="75"/>
      <c r="AD6873" s="75"/>
      <c r="AE6873" s="75"/>
      <c r="AF6873" s="75"/>
      <c r="AG6873" s="75"/>
    </row>
    <row r="6874" spans="1:33" ht="15.75" customHeight="1">
      <c r="A6874" s="75"/>
      <c r="B6874" s="54">
        <v>46218</v>
      </c>
      <c r="C6874" s="55" t="str">
        <f t="shared" si="202"/>
        <v>Julho</v>
      </c>
      <c r="D6874" s="55">
        <f t="shared" si="204"/>
        <v>2026</v>
      </c>
      <c r="E6874" s="55">
        <v>10</v>
      </c>
      <c r="F6874" s="55" t="s">
        <v>649</v>
      </c>
      <c r="G6874" s="55" t="s">
        <v>96</v>
      </c>
      <c r="H6874" s="55" t="s">
        <v>1212</v>
      </c>
      <c r="I6874" s="55" t="s">
        <v>42</v>
      </c>
      <c r="J6874" s="60">
        <v>10.8</v>
      </c>
      <c r="K6874" s="60">
        <f t="shared" si="200"/>
        <v>108</v>
      </c>
      <c r="L6874" s="60">
        <v>0</v>
      </c>
      <c r="M6874" s="55" t="s">
        <v>43</v>
      </c>
      <c r="N6874" s="60">
        <f t="shared" si="207"/>
        <v>108</v>
      </c>
      <c r="O6874" s="54">
        <v>46218</v>
      </c>
      <c r="P6874" s="62">
        <v>0</v>
      </c>
      <c r="Q6874" s="75"/>
      <c r="R6874" t="str">
        <f t="shared" si="206"/>
        <v>Jul/26</v>
      </c>
      <c r="S6874" s="75"/>
      <c r="T6874" s="75"/>
      <c r="U6874" s="75"/>
      <c r="V6874" s="75"/>
      <c r="W6874" s="75"/>
      <c r="X6874" s="75"/>
      <c r="Y6874" s="75"/>
      <c r="Z6874" s="75"/>
      <c r="AA6874" s="75"/>
      <c r="AB6874" s="75"/>
      <c r="AC6874" s="75"/>
      <c r="AD6874" s="75"/>
      <c r="AE6874" s="75"/>
      <c r="AF6874" s="75"/>
      <c r="AG6874" s="75"/>
    </row>
    <row r="6875" spans="1:33" ht="15.75" customHeight="1">
      <c r="A6875" s="75"/>
      <c r="B6875" s="54">
        <v>46225</v>
      </c>
      <c r="C6875" s="55" t="str">
        <f t="shared" si="202"/>
        <v>Julho</v>
      </c>
      <c r="D6875" s="55">
        <f t="shared" si="204"/>
        <v>2026</v>
      </c>
      <c r="E6875" s="55">
        <v>1</v>
      </c>
      <c r="F6875" s="55" t="s">
        <v>649</v>
      </c>
      <c r="G6875" s="55" t="s">
        <v>96</v>
      </c>
      <c r="H6875" s="55" t="s">
        <v>1212</v>
      </c>
      <c r="I6875" s="55" t="s">
        <v>42</v>
      </c>
      <c r="J6875" s="60">
        <v>126</v>
      </c>
      <c r="K6875" s="60">
        <f t="shared" si="200"/>
        <v>126</v>
      </c>
      <c r="L6875" s="60">
        <v>0</v>
      </c>
      <c r="M6875" s="55" t="s">
        <v>43</v>
      </c>
      <c r="N6875" s="60">
        <f t="shared" si="207"/>
        <v>126</v>
      </c>
      <c r="O6875" s="54">
        <v>46225</v>
      </c>
      <c r="P6875" s="62">
        <v>0</v>
      </c>
      <c r="Q6875" s="75"/>
      <c r="R6875" t="str">
        <f t="shared" si="206"/>
        <v>Jul/26</v>
      </c>
      <c r="S6875" s="75"/>
      <c r="T6875" s="75"/>
      <c r="U6875" s="75"/>
      <c r="V6875" s="75"/>
      <c r="W6875" s="75"/>
      <c r="X6875" s="75"/>
      <c r="Y6875" s="75"/>
      <c r="Z6875" s="75"/>
      <c r="AA6875" s="75"/>
      <c r="AB6875" s="75"/>
      <c r="AC6875" s="75"/>
      <c r="AD6875" s="75"/>
      <c r="AE6875" s="75"/>
      <c r="AF6875" s="75"/>
      <c r="AG6875" s="75"/>
    </row>
    <row r="6876" spans="1:33" ht="15.75" customHeight="1">
      <c r="A6876" s="75"/>
      <c r="B6876" s="54">
        <v>46231</v>
      </c>
      <c r="C6876" s="55" t="str">
        <f t="shared" si="202"/>
        <v>Julho</v>
      </c>
      <c r="D6876" s="55">
        <f t="shared" si="204"/>
        <v>2026</v>
      </c>
      <c r="E6876" s="55">
        <v>18</v>
      </c>
      <c r="F6876" s="55" t="s">
        <v>649</v>
      </c>
      <c r="G6876" s="55" t="s">
        <v>96</v>
      </c>
      <c r="H6876" s="55" t="s">
        <v>1212</v>
      </c>
      <c r="I6876" s="55" t="s">
        <v>42</v>
      </c>
      <c r="J6876" s="60">
        <v>10.5</v>
      </c>
      <c r="K6876" s="60">
        <f t="shared" si="200"/>
        <v>189</v>
      </c>
      <c r="L6876" s="60">
        <v>0</v>
      </c>
      <c r="M6876" s="55" t="s">
        <v>43</v>
      </c>
      <c r="N6876" s="60">
        <f t="shared" si="207"/>
        <v>189</v>
      </c>
      <c r="O6876" s="54">
        <v>46231</v>
      </c>
      <c r="P6876" s="62">
        <v>0</v>
      </c>
      <c r="Q6876" s="75"/>
      <c r="R6876" t="str">
        <f t="shared" si="206"/>
        <v>Jul/26</v>
      </c>
      <c r="S6876" s="75"/>
      <c r="T6876" s="75"/>
      <c r="U6876" s="75"/>
      <c r="V6876" s="75"/>
      <c r="W6876" s="75"/>
      <c r="X6876" s="75"/>
      <c r="Y6876" s="75"/>
      <c r="Z6876" s="75"/>
      <c r="AA6876" s="75"/>
      <c r="AB6876" s="75"/>
      <c r="AC6876" s="75"/>
      <c r="AD6876" s="75"/>
      <c r="AE6876" s="75"/>
      <c r="AF6876" s="75"/>
      <c r="AG6876" s="75"/>
    </row>
    <row r="6877" spans="1:33" ht="15.75" customHeight="1">
      <c r="A6877" s="75"/>
      <c r="B6877" s="54">
        <v>46204</v>
      </c>
      <c r="C6877" s="55" t="str">
        <f t="shared" si="202"/>
        <v>Julho</v>
      </c>
      <c r="D6877" s="55">
        <f t="shared" si="204"/>
        <v>2026</v>
      </c>
      <c r="E6877" s="55">
        <v>2</v>
      </c>
      <c r="F6877" s="55" t="s">
        <v>486</v>
      </c>
      <c r="G6877" s="55" t="s">
        <v>46</v>
      </c>
      <c r="H6877" s="55" t="s">
        <v>1555</v>
      </c>
      <c r="I6877" s="55" t="s">
        <v>42</v>
      </c>
      <c r="J6877" s="60">
        <v>8</v>
      </c>
      <c r="K6877" s="60">
        <f t="shared" si="200"/>
        <v>16</v>
      </c>
      <c r="L6877" s="60">
        <v>0</v>
      </c>
      <c r="M6877" s="55" t="s">
        <v>43</v>
      </c>
      <c r="N6877" s="60">
        <f t="shared" si="207"/>
        <v>16</v>
      </c>
      <c r="O6877" s="54">
        <v>46218</v>
      </c>
      <c r="P6877" s="62">
        <v>0</v>
      </c>
      <c r="Q6877" s="75"/>
      <c r="R6877" t="str">
        <f t="shared" si="206"/>
        <v>Jul/26</v>
      </c>
      <c r="S6877" s="75"/>
      <c r="T6877" s="75"/>
      <c r="U6877" s="75"/>
      <c r="V6877" s="75"/>
      <c r="W6877" s="75"/>
      <c r="X6877" s="75"/>
      <c r="Y6877" s="75"/>
      <c r="Z6877" s="75"/>
      <c r="AA6877" s="75"/>
      <c r="AB6877" s="75"/>
      <c r="AC6877" s="75"/>
      <c r="AD6877" s="75"/>
      <c r="AE6877" s="75"/>
      <c r="AF6877" s="75"/>
      <c r="AG6877" s="75"/>
    </row>
    <row r="6878" spans="1:33" ht="15.75" customHeight="1">
      <c r="A6878" s="75"/>
      <c r="B6878" s="54">
        <v>46207</v>
      </c>
      <c r="C6878" s="55" t="str">
        <f t="shared" si="202"/>
        <v>Julho</v>
      </c>
      <c r="D6878" s="55">
        <f t="shared" si="204"/>
        <v>2026</v>
      </c>
      <c r="E6878" s="55">
        <v>3</v>
      </c>
      <c r="F6878" s="55" t="s">
        <v>486</v>
      </c>
      <c r="G6878" s="55" t="s">
        <v>46</v>
      </c>
      <c r="H6878" s="55" t="s">
        <v>1337</v>
      </c>
      <c r="I6878" s="55" t="s">
        <v>42</v>
      </c>
      <c r="J6878" s="60">
        <v>7.5</v>
      </c>
      <c r="K6878" s="60">
        <f t="shared" si="200"/>
        <v>22.5</v>
      </c>
      <c r="L6878" s="60">
        <v>0</v>
      </c>
      <c r="M6878" s="55" t="s">
        <v>43</v>
      </c>
      <c r="N6878" s="60">
        <f t="shared" si="207"/>
        <v>22.5</v>
      </c>
      <c r="O6878" s="54">
        <v>46218</v>
      </c>
      <c r="P6878" s="62">
        <v>33905</v>
      </c>
      <c r="Q6878" s="75"/>
      <c r="R6878" t="str">
        <f t="shared" si="206"/>
        <v>Jul/26</v>
      </c>
      <c r="S6878" s="75"/>
      <c r="T6878" s="75"/>
      <c r="U6878" s="75"/>
      <c r="V6878" s="75"/>
      <c r="W6878" s="75"/>
      <c r="X6878" s="75"/>
      <c r="Y6878" s="75"/>
      <c r="Z6878" s="75"/>
      <c r="AA6878" s="75"/>
      <c r="AB6878" s="75"/>
      <c r="AC6878" s="75"/>
      <c r="AD6878" s="75"/>
      <c r="AE6878" s="75"/>
      <c r="AF6878" s="75"/>
      <c r="AG6878" s="75"/>
    </row>
    <row r="6879" spans="1:33" ht="15.75" customHeight="1">
      <c r="A6879" s="75"/>
      <c r="B6879" s="54">
        <v>46214</v>
      </c>
      <c r="C6879" s="55" t="str">
        <f t="shared" si="202"/>
        <v>Julho</v>
      </c>
      <c r="D6879" s="55">
        <f t="shared" si="204"/>
        <v>2026</v>
      </c>
      <c r="E6879" s="55">
        <v>2</v>
      </c>
      <c r="F6879" s="55" t="s">
        <v>486</v>
      </c>
      <c r="G6879" s="55" t="s">
        <v>46</v>
      </c>
      <c r="H6879" s="55" t="s">
        <v>1337</v>
      </c>
      <c r="I6879" s="55" t="s">
        <v>42</v>
      </c>
      <c r="J6879" s="60">
        <v>7.5</v>
      </c>
      <c r="K6879" s="60">
        <f t="shared" si="200"/>
        <v>15</v>
      </c>
      <c r="L6879" s="60">
        <v>0</v>
      </c>
      <c r="M6879" s="55" t="s">
        <v>43</v>
      </c>
      <c r="N6879" s="60">
        <f t="shared" si="207"/>
        <v>15</v>
      </c>
      <c r="O6879" s="54">
        <v>46218</v>
      </c>
      <c r="P6879" s="62">
        <v>0</v>
      </c>
      <c r="Q6879" s="75"/>
      <c r="R6879" t="str">
        <f t="shared" si="206"/>
        <v>Jul/26</v>
      </c>
      <c r="S6879" s="75"/>
      <c r="T6879" s="75"/>
      <c r="U6879" s="75"/>
      <c r="V6879" s="75"/>
      <c r="W6879" s="75"/>
      <c r="X6879" s="75"/>
      <c r="Y6879" s="75"/>
      <c r="Z6879" s="75"/>
      <c r="AA6879" s="75"/>
      <c r="AB6879" s="75"/>
      <c r="AC6879" s="75"/>
      <c r="AD6879" s="75"/>
      <c r="AE6879" s="75"/>
      <c r="AF6879" s="75"/>
      <c r="AG6879" s="75"/>
    </row>
    <row r="6880" spans="1:33" ht="15.75" customHeight="1">
      <c r="A6880" s="75"/>
      <c r="B6880" s="54">
        <v>46218</v>
      </c>
      <c r="C6880" s="55" t="str">
        <f t="shared" si="202"/>
        <v>Julho</v>
      </c>
      <c r="D6880" s="55">
        <f t="shared" si="204"/>
        <v>2026</v>
      </c>
      <c r="E6880" s="55">
        <v>2</v>
      </c>
      <c r="F6880" s="55" t="s">
        <v>486</v>
      </c>
      <c r="G6880" s="55" t="s">
        <v>46</v>
      </c>
      <c r="H6880" s="55" t="s">
        <v>1555</v>
      </c>
      <c r="I6880" s="55" t="s">
        <v>42</v>
      </c>
      <c r="J6880" s="60">
        <v>8</v>
      </c>
      <c r="K6880" s="60">
        <f t="shared" si="200"/>
        <v>16</v>
      </c>
      <c r="L6880" s="60">
        <v>0</v>
      </c>
      <c r="M6880" s="55" t="s">
        <v>43</v>
      </c>
      <c r="N6880" s="60">
        <f t="shared" si="207"/>
        <v>16</v>
      </c>
      <c r="O6880" s="54">
        <v>46218</v>
      </c>
      <c r="P6880" s="62">
        <v>0</v>
      </c>
      <c r="Q6880" s="75"/>
      <c r="R6880" t="str">
        <f t="shared" si="206"/>
        <v>Jul/26</v>
      </c>
      <c r="S6880" s="75"/>
      <c r="T6880" s="75"/>
      <c r="U6880" s="75"/>
      <c r="V6880" s="75"/>
      <c r="W6880" s="75"/>
      <c r="X6880" s="75"/>
      <c r="Y6880" s="75"/>
      <c r="Z6880" s="75"/>
      <c r="AA6880" s="75"/>
      <c r="AB6880" s="75"/>
      <c r="AC6880" s="75"/>
      <c r="AD6880" s="75"/>
      <c r="AE6880" s="75"/>
      <c r="AF6880" s="75"/>
      <c r="AG6880" s="75"/>
    </row>
    <row r="6881" spans="1:33" ht="15.75" customHeight="1">
      <c r="A6881" s="75"/>
      <c r="B6881" s="54">
        <v>46220</v>
      </c>
      <c r="C6881" s="55" t="str">
        <f t="shared" si="202"/>
        <v>Julho</v>
      </c>
      <c r="D6881" s="55">
        <f t="shared" si="204"/>
        <v>2026</v>
      </c>
      <c r="E6881" s="55">
        <v>2</v>
      </c>
      <c r="F6881" s="55" t="s">
        <v>486</v>
      </c>
      <c r="G6881" s="55" t="s">
        <v>46</v>
      </c>
      <c r="H6881" s="55" t="s">
        <v>1555</v>
      </c>
      <c r="I6881" s="55" t="s">
        <v>42</v>
      </c>
      <c r="J6881" s="60">
        <v>8</v>
      </c>
      <c r="K6881" s="60">
        <f t="shared" si="200"/>
        <v>16</v>
      </c>
      <c r="L6881" s="60">
        <v>0</v>
      </c>
      <c r="M6881" s="55" t="s">
        <v>43</v>
      </c>
      <c r="N6881" s="60">
        <f t="shared" si="207"/>
        <v>16</v>
      </c>
      <c r="O6881" s="54">
        <v>46218</v>
      </c>
      <c r="P6881" s="62">
        <v>0</v>
      </c>
      <c r="Q6881" s="75"/>
      <c r="R6881" t="str">
        <f t="shared" si="206"/>
        <v>Jul/26</v>
      </c>
      <c r="S6881" s="75"/>
      <c r="T6881" s="75"/>
      <c r="U6881" s="75"/>
      <c r="V6881" s="75"/>
      <c r="W6881" s="75"/>
      <c r="X6881" s="75"/>
      <c r="Y6881" s="75"/>
      <c r="Z6881" s="75"/>
      <c r="AA6881" s="75"/>
      <c r="AB6881" s="75"/>
      <c r="AC6881" s="75"/>
      <c r="AD6881" s="75"/>
      <c r="AE6881" s="75"/>
      <c r="AF6881" s="75"/>
      <c r="AG6881" s="75"/>
    </row>
    <row r="6882" spans="1:33" ht="15.75" customHeight="1">
      <c r="A6882" s="75"/>
      <c r="B6882" s="54">
        <v>46221</v>
      </c>
      <c r="C6882" s="55" t="str">
        <f t="shared" si="202"/>
        <v>Julho</v>
      </c>
      <c r="D6882" s="55">
        <f t="shared" si="204"/>
        <v>2026</v>
      </c>
      <c r="E6882" s="55">
        <v>3</v>
      </c>
      <c r="F6882" s="55" t="s">
        <v>486</v>
      </c>
      <c r="G6882" s="55" t="s">
        <v>46</v>
      </c>
      <c r="H6882" s="55" t="s">
        <v>1337</v>
      </c>
      <c r="I6882" s="55" t="s">
        <v>42</v>
      </c>
      <c r="J6882" s="60">
        <v>7.5</v>
      </c>
      <c r="K6882" s="60">
        <f t="shared" si="200"/>
        <v>22.5</v>
      </c>
      <c r="L6882" s="60">
        <v>0</v>
      </c>
      <c r="M6882" s="55" t="s">
        <v>43</v>
      </c>
      <c r="N6882" s="60">
        <f t="shared" si="207"/>
        <v>22.5</v>
      </c>
      <c r="O6882" s="54">
        <v>46221</v>
      </c>
      <c r="P6882" s="62">
        <v>34207</v>
      </c>
      <c r="Q6882" s="75"/>
      <c r="R6882" t="str">
        <f t="shared" si="206"/>
        <v>Jul/26</v>
      </c>
      <c r="S6882" s="75"/>
      <c r="T6882" s="75"/>
      <c r="U6882" s="75"/>
      <c r="V6882" s="75"/>
      <c r="W6882" s="75"/>
      <c r="X6882" s="75"/>
      <c r="Y6882" s="75"/>
      <c r="Z6882" s="75"/>
      <c r="AA6882" s="75"/>
      <c r="AB6882" s="75"/>
      <c r="AC6882" s="75"/>
      <c r="AD6882" s="75"/>
      <c r="AE6882" s="75"/>
      <c r="AF6882" s="75"/>
      <c r="AG6882" s="75"/>
    </row>
    <row r="6883" spans="1:33" ht="15.75" customHeight="1">
      <c r="A6883" s="75"/>
      <c r="B6883" s="54">
        <v>46228</v>
      </c>
      <c r="C6883" s="55" t="str">
        <f t="shared" si="202"/>
        <v>Julho</v>
      </c>
      <c r="D6883" s="55">
        <f t="shared" si="204"/>
        <v>2026</v>
      </c>
      <c r="E6883" s="55">
        <v>5</v>
      </c>
      <c r="F6883" s="55" t="s">
        <v>486</v>
      </c>
      <c r="G6883" s="55" t="s">
        <v>46</v>
      </c>
      <c r="H6883" s="55" t="s">
        <v>1337</v>
      </c>
      <c r="I6883" s="55" t="s">
        <v>42</v>
      </c>
      <c r="J6883" s="60">
        <v>7.5</v>
      </c>
      <c r="K6883" s="60">
        <f t="shared" si="200"/>
        <v>37.5</v>
      </c>
      <c r="L6883" s="60">
        <v>0</v>
      </c>
      <c r="M6883" s="55" t="s">
        <v>43</v>
      </c>
      <c r="N6883" s="60">
        <f t="shared" si="207"/>
        <v>37.5</v>
      </c>
      <c r="O6883" s="54">
        <v>46228</v>
      </c>
      <c r="P6883" s="62">
        <v>34364</v>
      </c>
      <c r="Q6883" s="75"/>
      <c r="R6883" t="str">
        <f t="shared" si="206"/>
        <v>Jul/26</v>
      </c>
      <c r="S6883" s="75"/>
      <c r="T6883" s="75"/>
      <c r="U6883" s="75"/>
      <c r="V6883" s="75"/>
      <c r="W6883" s="75"/>
      <c r="X6883" s="75"/>
      <c r="Y6883" s="75"/>
      <c r="Z6883" s="75"/>
      <c r="AA6883" s="75"/>
      <c r="AB6883" s="75"/>
      <c r="AC6883" s="75"/>
      <c r="AD6883" s="75"/>
      <c r="AE6883" s="75"/>
      <c r="AF6883" s="75"/>
      <c r="AG6883" s="75"/>
    </row>
    <row r="6884" spans="1:33" ht="15.75" customHeight="1">
      <c r="A6884" s="75"/>
      <c r="B6884" s="54">
        <v>46230</v>
      </c>
      <c r="C6884" s="55" t="str">
        <f t="shared" si="202"/>
        <v>Julho</v>
      </c>
      <c r="D6884" s="55">
        <f t="shared" si="204"/>
        <v>2026</v>
      </c>
      <c r="E6884" s="55">
        <v>6</v>
      </c>
      <c r="F6884" s="55" t="s">
        <v>486</v>
      </c>
      <c r="G6884" s="55" t="s">
        <v>46</v>
      </c>
      <c r="H6884" s="55" t="s">
        <v>1555</v>
      </c>
      <c r="I6884" s="55" t="s">
        <v>42</v>
      </c>
      <c r="J6884" s="60">
        <v>8</v>
      </c>
      <c r="K6884" s="60">
        <f t="shared" si="200"/>
        <v>48</v>
      </c>
      <c r="L6884" s="60">
        <v>0</v>
      </c>
      <c r="M6884" s="55" t="s">
        <v>43</v>
      </c>
      <c r="N6884" s="60">
        <f t="shared" si="207"/>
        <v>48</v>
      </c>
      <c r="O6884" s="54">
        <v>46234</v>
      </c>
      <c r="P6884" s="62">
        <v>0</v>
      </c>
      <c r="Q6884" s="75"/>
      <c r="R6884" t="str">
        <f t="shared" si="206"/>
        <v>Jul/26</v>
      </c>
      <c r="S6884" s="75"/>
      <c r="T6884" s="75"/>
      <c r="U6884" s="75"/>
      <c r="V6884" s="75"/>
      <c r="W6884" s="75"/>
      <c r="X6884" s="75"/>
      <c r="Y6884" s="75"/>
      <c r="Z6884" s="75"/>
      <c r="AA6884" s="75"/>
      <c r="AB6884" s="75"/>
      <c r="AC6884" s="75"/>
      <c r="AD6884" s="75"/>
      <c r="AE6884" s="75"/>
      <c r="AF6884" s="75"/>
      <c r="AG6884" s="75"/>
    </row>
    <row r="6885" spans="1:33" ht="15.75" customHeight="1">
      <c r="A6885" s="75"/>
      <c r="B6885" s="54">
        <v>46234</v>
      </c>
      <c r="C6885" s="55" t="str">
        <f t="shared" si="202"/>
        <v>Julho</v>
      </c>
      <c r="D6885" s="55">
        <f t="shared" si="204"/>
        <v>2026</v>
      </c>
      <c r="E6885" s="55">
        <v>3</v>
      </c>
      <c r="F6885" s="55" t="s">
        <v>486</v>
      </c>
      <c r="G6885" s="55" t="s">
        <v>46</v>
      </c>
      <c r="H6885" s="55" t="s">
        <v>1337</v>
      </c>
      <c r="I6885" s="55" t="s">
        <v>42</v>
      </c>
      <c r="J6885" s="60">
        <v>7.5</v>
      </c>
      <c r="K6885" s="60">
        <f t="shared" si="200"/>
        <v>22.5</v>
      </c>
      <c r="L6885" s="60">
        <v>0</v>
      </c>
      <c r="M6885" s="55" t="s">
        <v>43</v>
      </c>
      <c r="N6885" s="60">
        <f t="shared" si="207"/>
        <v>22.5</v>
      </c>
      <c r="O6885" s="54">
        <v>46234</v>
      </c>
      <c r="P6885" s="62">
        <v>34480</v>
      </c>
      <c r="Q6885" s="75"/>
      <c r="R6885" t="str">
        <f t="shared" si="206"/>
        <v>Jul/26</v>
      </c>
      <c r="S6885" s="75"/>
      <c r="T6885" s="75"/>
      <c r="U6885" s="75"/>
      <c r="V6885" s="75"/>
      <c r="W6885" s="75"/>
      <c r="X6885" s="75"/>
      <c r="Y6885" s="75"/>
      <c r="Z6885" s="75"/>
      <c r="AA6885" s="75"/>
      <c r="AB6885" s="75"/>
      <c r="AC6885" s="75"/>
      <c r="AD6885" s="75"/>
      <c r="AE6885" s="75"/>
      <c r="AF6885" s="75"/>
      <c r="AG6885" s="75"/>
    </row>
    <row r="6886" spans="1:33" ht="15.75" customHeight="1">
      <c r="A6886" s="75"/>
      <c r="B6886" s="54">
        <v>46204</v>
      </c>
      <c r="C6886" s="55" t="str">
        <f t="shared" si="202"/>
        <v>Julho</v>
      </c>
      <c r="D6886" s="55">
        <f t="shared" si="204"/>
        <v>2026</v>
      </c>
      <c r="E6886" s="56">
        <v>1</v>
      </c>
      <c r="F6886" s="51" t="s">
        <v>707</v>
      </c>
      <c r="G6886" s="45" t="s">
        <v>107</v>
      </c>
      <c r="H6886" s="51" t="s">
        <v>212</v>
      </c>
      <c r="I6886" s="46" t="s">
        <v>74</v>
      </c>
      <c r="J6886" s="66">
        <v>12000</v>
      </c>
      <c r="K6886" s="60">
        <f t="shared" si="200"/>
        <v>12000</v>
      </c>
      <c r="L6886" s="60">
        <v>0</v>
      </c>
      <c r="M6886" s="55" t="s">
        <v>43</v>
      </c>
      <c r="N6886" s="60">
        <f t="shared" si="207"/>
        <v>12000</v>
      </c>
      <c r="O6886" s="54"/>
      <c r="P6886" s="62"/>
      <c r="Q6886" s="75"/>
      <c r="R6886" t="str">
        <f t="shared" si="206"/>
        <v>Jul/26</v>
      </c>
      <c r="S6886" s="75"/>
      <c r="T6886" s="75"/>
      <c r="U6886" s="75"/>
      <c r="V6886" s="75"/>
      <c r="W6886" s="75"/>
      <c r="X6886" s="75"/>
      <c r="Y6886" s="75"/>
      <c r="Z6886" s="75"/>
      <c r="AA6886" s="75"/>
      <c r="AB6886" s="75"/>
      <c r="AC6886" s="75"/>
      <c r="AD6886" s="75"/>
      <c r="AE6886" s="75"/>
      <c r="AF6886" s="75"/>
      <c r="AG6886" s="75"/>
    </row>
    <row r="6887" spans="1:33" ht="15.75" customHeight="1">
      <c r="A6887" s="75"/>
      <c r="B6887" s="54">
        <v>46204</v>
      </c>
      <c r="C6887" s="55" t="str">
        <f t="shared" si="202"/>
        <v>Julho</v>
      </c>
      <c r="D6887" s="55">
        <f t="shared" si="204"/>
        <v>2026</v>
      </c>
      <c r="E6887" s="56">
        <v>1</v>
      </c>
      <c r="F6887" s="58" t="s">
        <v>104</v>
      </c>
      <c r="G6887" s="57" t="s">
        <v>104</v>
      </c>
      <c r="H6887" s="58" t="s">
        <v>299</v>
      </c>
      <c r="I6887" s="59" t="s">
        <v>55</v>
      </c>
      <c r="J6887" s="96">
        <v>80</v>
      </c>
      <c r="K6887" s="60">
        <f t="shared" si="200"/>
        <v>80</v>
      </c>
      <c r="L6887" s="60">
        <v>0</v>
      </c>
      <c r="M6887" s="55" t="s">
        <v>51</v>
      </c>
      <c r="N6887" s="60">
        <f t="shared" si="207"/>
        <v>80</v>
      </c>
      <c r="O6887" s="54"/>
      <c r="P6887" s="62"/>
      <c r="Q6887" s="75"/>
      <c r="R6887" t="str">
        <f t="shared" si="206"/>
        <v>Jul/26</v>
      </c>
      <c r="S6887" s="75"/>
      <c r="T6887" s="75"/>
      <c r="U6887" s="75"/>
      <c r="V6887" s="75"/>
      <c r="W6887" s="75"/>
      <c r="X6887" s="75"/>
      <c r="Y6887" s="75"/>
      <c r="Z6887" s="75"/>
      <c r="AA6887" s="75"/>
      <c r="AB6887" s="75"/>
      <c r="AC6887" s="75"/>
      <c r="AD6887" s="75"/>
      <c r="AE6887" s="75"/>
      <c r="AF6887" s="75"/>
      <c r="AG6887" s="75"/>
    </row>
    <row r="6888" spans="1:33" ht="15.75" customHeight="1">
      <c r="A6888" s="75"/>
      <c r="B6888" s="54">
        <v>46231</v>
      </c>
      <c r="C6888" s="55" t="str">
        <f t="shared" si="202"/>
        <v>Julho</v>
      </c>
      <c r="D6888" s="55">
        <f t="shared" si="204"/>
        <v>2026</v>
      </c>
      <c r="E6888" s="55">
        <v>2</v>
      </c>
      <c r="F6888" s="55" t="s">
        <v>948</v>
      </c>
      <c r="G6888" s="55" t="s">
        <v>46</v>
      </c>
      <c r="H6888" s="55" t="s">
        <v>65</v>
      </c>
      <c r="I6888" s="55" t="s">
        <v>42</v>
      </c>
      <c r="J6888" s="60">
        <v>36</v>
      </c>
      <c r="K6888" s="60">
        <f t="shared" si="200"/>
        <v>72</v>
      </c>
      <c r="L6888" s="60">
        <v>0</v>
      </c>
      <c r="M6888" s="55" t="s">
        <v>43</v>
      </c>
      <c r="N6888" s="60">
        <f t="shared" si="207"/>
        <v>72</v>
      </c>
      <c r="O6888" s="54">
        <v>46234</v>
      </c>
      <c r="P6888" s="62">
        <v>34812</v>
      </c>
      <c r="Q6888" s="75"/>
      <c r="R6888" t="str">
        <f t="shared" si="206"/>
        <v>Jul/26</v>
      </c>
      <c r="S6888" s="75"/>
      <c r="T6888" s="75"/>
      <c r="U6888" s="75"/>
      <c r="V6888" s="75"/>
      <c r="W6888" s="75"/>
      <c r="X6888" s="75"/>
      <c r="Y6888" s="75"/>
      <c r="Z6888" s="75"/>
      <c r="AA6888" s="75"/>
      <c r="AB6888" s="75"/>
      <c r="AC6888" s="75"/>
      <c r="AD6888" s="75"/>
      <c r="AE6888" s="75"/>
      <c r="AF6888" s="75"/>
      <c r="AG6888" s="75"/>
    </row>
    <row r="6889" spans="1:33" ht="15.75" customHeight="1">
      <c r="A6889" s="75"/>
      <c r="B6889" s="54">
        <v>46232</v>
      </c>
      <c r="C6889" s="55" t="str">
        <f t="shared" si="202"/>
        <v>Julho</v>
      </c>
      <c r="D6889" s="55">
        <f t="shared" si="204"/>
        <v>2026</v>
      </c>
      <c r="E6889" s="55">
        <v>2</v>
      </c>
      <c r="F6889" s="55" t="s">
        <v>948</v>
      </c>
      <c r="G6889" s="55" t="s">
        <v>46</v>
      </c>
      <c r="H6889" s="55" t="s">
        <v>65</v>
      </c>
      <c r="I6889" s="55" t="s">
        <v>42</v>
      </c>
      <c r="J6889" s="60">
        <v>36</v>
      </c>
      <c r="K6889" s="60">
        <f t="shared" si="200"/>
        <v>72</v>
      </c>
      <c r="L6889" s="60">
        <v>0</v>
      </c>
      <c r="M6889" s="55" t="s">
        <v>43</v>
      </c>
      <c r="N6889" s="60">
        <f t="shared" si="207"/>
        <v>72</v>
      </c>
      <c r="O6889" s="54">
        <v>46234</v>
      </c>
      <c r="P6889" s="62">
        <v>34864</v>
      </c>
      <c r="Q6889" s="75"/>
      <c r="R6889" t="str">
        <f t="shared" si="206"/>
        <v>Jul/26</v>
      </c>
      <c r="S6889" s="75"/>
      <c r="T6889" s="75"/>
      <c r="U6889" s="75"/>
      <c r="V6889" s="75"/>
      <c r="W6889" s="75"/>
      <c r="X6889" s="75"/>
      <c r="Y6889" s="75"/>
      <c r="Z6889" s="75"/>
      <c r="AA6889" s="75"/>
      <c r="AB6889" s="75"/>
      <c r="AC6889" s="75"/>
      <c r="AD6889" s="75"/>
      <c r="AE6889" s="75"/>
      <c r="AF6889" s="75"/>
      <c r="AG6889" s="75"/>
    </row>
    <row r="6890" spans="1:33" ht="15.75" customHeight="1">
      <c r="A6890" s="75"/>
      <c r="B6890" s="54">
        <v>46206</v>
      </c>
      <c r="C6890" s="55" t="str">
        <f t="shared" si="202"/>
        <v>Julho</v>
      </c>
      <c r="D6890" s="55">
        <f t="shared" si="204"/>
        <v>2026</v>
      </c>
      <c r="E6890" s="55">
        <v>1</v>
      </c>
      <c r="F6890" s="55" t="s">
        <v>1085</v>
      </c>
      <c r="G6890" s="55" t="s">
        <v>108</v>
      </c>
      <c r="H6890" s="55" t="s">
        <v>694</v>
      </c>
      <c r="I6890" s="55" t="s">
        <v>42</v>
      </c>
      <c r="J6890" s="60">
        <v>1300</v>
      </c>
      <c r="K6890" s="60">
        <f t="shared" si="200"/>
        <v>1300</v>
      </c>
      <c r="L6890" s="60">
        <v>0</v>
      </c>
      <c r="M6890" s="55" t="s">
        <v>43</v>
      </c>
      <c r="N6890" s="60">
        <f t="shared" si="207"/>
        <v>1300</v>
      </c>
      <c r="O6890" s="54">
        <v>46206</v>
      </c>
      <c r="P6890" s="62">
        <v>0</v>
      </c>
      <c r="Q6890" s="75"/>
      <c r="R6890" t="str">
        <f t="shared" si="206"/>
        <v>Jul/26</v>
      </c>
      <c r="S6890" s="75"/>
      <c r="T6890" s="75"/>
      <c r="U6890" s="75"/>
      <c r="V6890" s="75"/>
      <c r="W6890" s="75"/>
      <c r="X6890" s="75"/>
      <c r="Y6890" s="75"/>
      <c r="Z6890" s="75"/>
      <c r="AA6890" s="75"/>
      <c r="AB6890" s="75"/>
      <c r="AC6890" s="75"/>
      <c r="AD6890" s="75"/>
      <c r="AE6890" s="75"/>
      <c r="AF6890" s="75"/>
      <c r="AG6890" s="75"/>
    </row>
    <row r="6891" spans="1:33" ht="15.75" customHeight="1">
      <c r="A6891" s="75"/>
      <c r="B6891" s="54">
        <v>46223</v>
      </c>
      <c r="C6891" s="55" t="str">
        <f t="shared" si="202"/>
        <v>Julho</v>
      </c>
      <c r="D6891" s="55">
        <f t="shared" si="204"/>
        <v>2026</v>
      </c>
      <c r="E6891" s="55">
        <v>1</v>
      </c>
      <c r="F6891" s="55" t="s">
        <v>1085</v>
      </c>
      <c r="G6891" s="55" t="s">
        <v>108</v>
      </c>
      <c r="H6891" s="55" t="s">
        <v>1599</v>
      </c>
      <c r="I6891" s="55" t="s">
        <v>42</v>
      </c>
      <c r="J6891" s="60">
        <v>3300</v>
      </c>
      <c r="K6891" s="60">
        <f t="shared" si="200"/>
        <v>3300</v>
      </c>
      <c r="L6891" s="60">
        <v>0</v>
      </c>
      <c r="M6891" s="55" t="s">
        <v>43</v>
      </c>
      <c r="N6891" s="60">
        <f t="shared" si="207"/>
        <v>3300</v>
      </c>
      <c r="O6891" s="54">
        <v>46223</v>
      </c>
      <c r="P6891" s="62">
        <v>0</v>
      </c>
      <c r="Q6891" s="75"/>
      <c r="R6891" t="str">
        <f t="shared" si="206"/>
        <v>Jul/26</v>
      </c>
      <c r="S6891" s="75"/>
      <c r="T6891" s="75"/>
      <c r="U6891" s="75"/>
      <c r="V6891" s="75"/>
      <c r="W6891" s="75"/>
      <c r="X6891" s="75"/>
      <c r="Y6891" s="75"/>
      <c r="Z6891" s="75"/>
      <c r="AA6891" s="75"/>
      <c r="AB6891" s="75"/>
      <c r="AC6891" s="75"/>
      <c r="AD6891" s="75"/>
      <c r="AE6891" s="75"/>
      <c r="AF6891" s="75"/>
      <c r="AG6891" s="75"/>
    </row>
    <row r="6892" spans="1:33" ht="15.75" customHeight="1">
      <c r="A6892" s="75"/>
      <c r="B6892" s="54">
        <v>46227</v>
      </c>
      <c r="C6892" s="55" t="str">
        <f t="shared" si="202"/>
        <v>Julho</v>
      </c>
      <c r="D6892" s="55">
        <f t="shared" si="204"/>
        <v>2026</v>
      </c>
      <c r="E6892" s="55">
        <v>1</v>
      </c>
      <c r="F6892" s="55" t="s">
        <v>1085</v>
      </c>
      <c r="G6892" s="55" t="s">
        <v>108</v>
      </c>
      <c r="H6892" s="55" t="s">
        <v>1430</v>
      </c>
      <c r="I6892" s="55" t="s">
        <v>42</v>
      </c>
      <c r="J6892" s="60">
        <v>1500</v>
      </c>
      <c r="K6892" s="60">
        <f t="shared" si="200"/>
        <v>1500</v>
      </c>
      <c r="L6892" s="60">
        <v>0</v>
      </c>
      <c r="M6892" s="55" t="s">
        <v>43</v>
      </c>
      <c r="N6892" s="60">
        <f t="shared" si="207"/>
        <v>1500</v>
      </c>
      <c r="O6892" s="54">
        <v>46227</v>
      </c>
      <c r="P6892" s="62">
        <v>0</v>
      </c>
      <c r="Q6892" s="75"/>
      <c r="R6892" t="str">
        <f t="shared" si="206"/>
        <v>Jul/26</v>
      </c>
      <c r="S6892" s="75"/>
      <c r="T6892" s="75"/>
      <c r="U6892" s="75"/>
      <c r="V6892" s="75"/>
      <c r="W6892" s="75"/>
      <c r="X6892" s="75"/>
      <c r="Y6892" s="75"/>
      <c r="Z6892" s="75"/>
      <c r="AA6892" s="75"/>
      <c r="AB6892" s="75"/>
      <c r="AC6892" s="75"/>
      <c r="AD6892" s="75"/>
      <c r="AE6892" s="75"/>
      <c r="AF6892" s="75"/>
      <c r="AG6892" s="75"/>
    </row>
    <row r="6893" spans="1:33" ht="15.75" customHeight="1">
      <c r="A6893" s="75"/>
      <c r="B6893" s="54">
        <v>46234</v>
      </c>
      <c r="C6893" s="55" t="str">
        <f t="shared" si="202"/>
        <v>Julho</v>
      </c>
      <c r="D6893" s="55">
        <f t="shared" si="204"/>
        <v>2026</v>
      </c>
      <c r="E6893" s="55">
        <v>1</v>
      </c>
      <c r="F6893" s="55" t="s">
        <v>1085</v>
      </c>
      <c r="G6893" s="55" t="s">
        <v>108</v>
      </c>
      <c r="H6893" s="55" t="s">
        <v>713</v>
      </c>
      <c r="I6893" s="55" t="s">
        <v>42</v>
      </c>
      <c r="J6893" s="60">
        <v>1600</v>
      </c>
      <c r="K6893" s="60">
        <f t="shared" si="200"/>
        <v>1600</v>
      </c>
      <c r="L6893" s="60">
        <v>0</v>
      </c>
      <c r="M6893" s="55" t="s">
        <v>43</v>
      </c>
      <c r="N6893" s="60">
        <f t="shared" si="207"/>
        <v>1600</v>
      </c>
      <c r="O6893" s="54">
        <v>46234</v>
      </c>
      <c r="P6893" s="62">
        <v>0</v>
      </c>
      <c r="Q6893" s="75"/>
      <c r="R6893" t="str">
        <f t="shared" si="206"/>
        <v>Jul/26</v>
      </c>
      <c r="S6893" s="75"/>
      <c r="T6893" s="75"/>
      <c r="U6893" s="75"/>
      <c r="V6893" s="75"/>
      <c r="W6893" s="75"/>
      <c r="X6893" s="75"/>
      <c r="Y6893" s="75"/>
      <c r="Z6893" s="75"/>
      <c r="AA6893" s="75"/>
      <c r="AB6893" s="75"/>
      <c r="AC6893" s="75"/>
      <c r="AD6893" s="75"/>
      <c r="AE6893" s="75"/>
      <c r="AF6893" s="75"/>
      <c r="AG6893" s="75"/>
    </row>
    <row r="6894" spans="1:33" ht="15.75" customHeight="1">
      <c r="A6894" s="75"/>
      <c r="B6894" s="54">
        <v>46226</v>
      </c>
      <c r="C6894" s="55" t="str">
        <f t="shared" si="202"/>
        <v>Julho</v>
      </c>
      <c r="D6894" s="55">
        <f t="shared" si="204"/>
        <v>2026</v>
      </c>
      <c r="E6894" s="55">
        <v>1</v>
      </c>
      <c r="F6894" s="55" t="s">
        <v>1600</v>
      </c>
      <c r="G6894" s="55" t="s">
        <v>108</v>
      </c>
      <c r="H6894" s="55" t="s">
        <v>124</v>
      </c>
      <c r="I6894" s="55" t="s">
        <v>42</v>
      </c>
      <c r="J6894" s="60">
        <v>25</v>
      </c>
      <c r="K6894" s="60">
        <f t="shared" si="200"/>
        <v>25</v>
      </c>
      <c r="L6894" s="60">
        <v>0</v>
      </c>
      <c r="M6894" s="55" t="s">
        <v>43</v>
      </c>
      <c r="N6894" s="60">
        <f t="shared" si="207"/>
        <v>25</v>
      </c>
      <c r="O6894" s="54">
        <v>46225</v>
      </c>
      <c r="P6894" s="62">
        <v>0</v>
      </c>
      <c r="Q6894" s="75"/>
      <c r="R6894" t="str">
        <f t="shared" si="206"/>
        <v>Jul/26</v>
      </c>
      <c r="S6894" s="75"/>
      <c r="T6894" s="75"/>
      <c r="U6894" s="75"/>
      <c r="V6894" s="75"/>
      <c r="W6894" s="75"/>
      <c r="X6894" s="75"/>
      <c r="Y6894" s="75"/>
      <c r="Z6894" s="75"/>
      <c r="AA6894" s="75"/>
      <c r="AB6894" s="75"/>
      <c r="AC6894" s="75"/>
      <c r="AD6894" s="75"/>
      <c r="AE6894" s="75"/>
      <c r="AF6894" s="75"/>
      <c r="AG6894" s="75"/>
    </row>
    <row r="6895" spans="1:33" ht="15.75" customHeight="1">
      <c r="A6895" s="75"/>
      <c r="B6895" s="54">
        <v>46206</v>
      </c>
      <c r="C6895" s="55" t="str">
        <f t="shared" si="202"/>
        <v>Julho</v>
      </c>
      <c r="D6895" s="55">
        <f t="shared" si="204"/>
        <v>2026</v>
      </c>
      <c r="E6895" s="55">
        <v>1</v>
      </c>
      <c r="F6895" s="55" t="s">
        <v>1036</v>
      </c>
      <c r="G6895" s="55" t="s">
        <v>46</v>
      </c>
      <c r="H6895" s="55" t="s">
        <v>65</v>
      </c>
      <c r="I6895" s="55" t="s">
        <v>42</v>
      </c>
      <c r="J6895" s="60">
        <v>36</v>
      </c>
      <c r="K6895" s="60">
        <f t="shared" si="200"/>
        <v>36</v>
      </c>
      <c r="L6895" s="60">
        <v>0</v>
      </c>
      <c r="M6895" s="55" t="s">
        <v>43</v>
      </c>
      <c r="N6895" s="60">
        <f t="shared" si="207"/>
        <v>36</v>
      </c>
      <c r="O6895" s="54">
        <v>46218</v>
      </c>
      <c r="P6895" s="62">
        <v>33924</v>
      </c>
      <c r="Q6895" s="75"/>
      <c r="R6895" t="str">
        <f t="shared" si="206"/>
        <v>Jul/26</v>
      </c>
      <c r="S6895" s="75"/>
      <c r="T6895" s="75"/>
      <c r="U6895" s="75"/>
      <c r="V6895" s="75"/>
      <c r="W6895" s="75"/>
      <c r="X6895" s="75"/>
      <c r="Y6895" s="75"/>
      <c r="Z6895" s="75"/>
      <c r="AA6895" s="75"/>
      <c r="AB6895" s="75"/>
      <c r="AC6895" s="75"/>
      <c r="AD6895" s="75"/>
      <c r="AE6895" s="75"/>
      <c r="AF6895" s="75"/>
      <c r="AG6895" s="75"/>
    </row>
    <row r="6896" spans="1:33" ht="15.75" customHeight="1">
      <c r="A6896" s="75"/>
      <c r="B6896" s="54">
        <v>46207</v>
      </c>
      <c r="C6896" s="55" t="str">
        <f t="shared" si="202"/>
        <v>Julho</v>
      </c>
      <c r="D6896" s="55">
        <f t="shared" si="204"/>
        <v>2026</v>
      </c>
      <c r="E6896" s="55">
        <v>3</v>
      </c>
      <c r="F6896" s="55" t="s">
        <v>1036</v>
      </c>
      <c r="G6896" s="55" t="s">
        <v>46</v>
      </c>
      <c r="H6896" s="55" t="s">
        <v>65</v>
      </c>
      <c r="I6896" s="55" t="s">
        <v>42</v>
      </c>
      <c r="J6896" s="60">
        <v>36</v>
      </c>
      <c r="K6896" s="60">
        <f t="shared" si="200"/>
        <v>108</v>
      </c>
      <c r="L6896" s="60">
        <v>0</v>
      </c>
      <c r="M6896" s="55" t="s">
        <v>43</v>
      </c>
      <c r="N6896" s="60">
        <f t="shared" si="207"/>
        <v>108</v>
      </c>
      <c r="O6896" s="54">
        <v>46218</v>
      </c>
      <c r="P6896" s="62">
        <v>33977</v>
      </c>
      <c r="Q6896" s="75"/>
      <c r="R6896" t="str">
        <f t="shared" si="206"/>
        <v>Jul/26</v>
      </c>
      <c r="S6896" s="75"/>
      <c r="T6896" s="75"/>
      <c r="U6896" s="75"/>
      <c r="V6896" s="75"/>
      <c r="W6896" s="75"/>
      <c r="X6896" s="75"/>
      <c r="Y6896" s="75"/>
      <c r="Z6896" s="75"/>
      <c r="AA6896" s="75"/>
      <c r="AB6896" s="75"/>
      <c r="AC6896" s="75"/>
      <c r="AD6896" s="75"/>
      <c r="AE6896" s="75"/>
      <c r="AF6896" s="75"/>
      <c r="AG6896" s="75"/>
    </row>
    <row r="6897" spans="1:33" ht="15.75" customHeight="1">
      <c r="A6897" s="75"/>
      <c r="B6897" s="54">
        <v>46211</v>
      </c>
      <c r="C6897" s="55" t="str">
        <f t="shared" si="202"/>
        <v>Julho</v>
      </c>
      <c r="D6897" s="55">
        <f t="shared" si="204"/>
        <v>2026</v>
      </c>
      <c r="E6897" s="55">
        <v>4</v>
      </c>
      <c r="F6897" s="55" t="s">
        <v>1036</v>
      </c>
      <c r="G6897" s="55" t="s">
        <v>46</v>
      </c>
      <c r="H6897" s="55" t="s">
        <v>1173</v>
      </c>
      <c r="I6897" s="55" t="s">
        <v>42</v>
      </c>
      <c r="J6897" s="60">
        <v>35.700000000000003</v>
      </c>
      <c r="K6897" s="60">
        <f t="shared" si="200"/>
        <v>142.80000000000001</v>
      </c>
      <c r="L6897" s="60">
        <v>0</v>
      </c>
      <c r="M6897" s="55" t="s">
        <v>43</v>
      </c>
      <c r="N6897" s="60">
        <f t="shared" si="207"/>
        <v>142.80000000000001</v>
      </c>
      <c r="O6897" s="54">
        <v>46211</v>
      </c>
      <c r="P6897" s="62">
        <v>0</v>
      </c>
      <c r="Q6897" s="75"/>
      <c r="R6897" t="str">
        <f t="shared" si="206"/>
        <v>Jul/26</v>
      </c>
      <c r="S6897" s="75"/>
      <c r="T6897" s="75"/>
      <c r="U6897" s="75"/>
      <c r="V6897" s="75"/>
      <c r="W6897" s="75"/>
      <c r="X6897" s="75"/>
      <c r="Y6897" s="75"/>
      <c r="Z6897" s="75"/>
      <c r="AA6897" s="75"/>
      <c r="AB6897" s="75"/>
      <c r="AC6897" s="75"/>
      <c r="AD6897" s="75"/>
      <c r="AE6897" s="75"/>
      <c r="AF6897" s="75"/>
      <c r="AG6897" s="75"/>
    </row>
    <row r="6898" spans="1:33" ht="15.75" customHeight="1">
      <c r="A6898" s="75"/>
      <c r="B6898" s="54">
        <v>46204</v>
      </c>
      <c r="C6898" s="55" t="str">
        <f t="shared" si="202"/>
        <v>Julho</v>
      </c>
      <c r="D6898" s="55">
        <f t="shared" si="204"/>
        <v>2026</v>
      </c>
      <c r="E6898" s="55">
        <v>6</v>
      </c>
      <c r="F6898" s="55" t="s">
        <v>634</v>
      </c>
      <c r="G6898" s="55" t="s">
        <v>46</v>
      </c>
      <c r="H6898" s="55" t="s">
        <v>1601</v>
      </c>
      <c r="I6898" s="55" t="s">
        <v>42</v>
      </c>
      <c r="J6898" s="60">
        <v>53.51</v>
      </c>
      <c r="K6898" s="60">
        <f t="shared" si="200"/>
        <v>321.06</v>
      </c>
      <c r="L6898" s="60">
        <v>0</v>
      </c>
      <c r="M6898" s="55" t="s">
        <v>51</v>
      </c>
      <c r="N6898" s="60">
        <f t="shared" si="207"/>
        <v>321.06</v>
      </c>
      <c r="O6898" s="54">
        <v>46212</v>
      </c>
      <c r="P6898" s="62">
        <v>4087834</v>
      </c>
      <c r="Q6898" s="75"/>
      <c r="R6898" t="str">
        <f t="shared" si="206"/>
        <v>Jul/26</v>
      </c>
      <c r="S6898" s="75"/>
      <c r="T6898" s="75"/>
      <c r="U6898" s="75"/>
      <c r="V6898" s="75"/>
      <c r="W6898" s="75"/>
      <c r="X6898" s="75"/>
      <c r="Y6898" s="75"/>
      <c r="Z6898" s="75"/>
      <c r="AA6898" s="75"/>
      <c r="AB6898" s="75"/>
      <c r="AC6898" s="75"/>
      <c r="AD6898" s="75"/>
      <c r="AE6898" s="75"/>
      <c r="AF6898" s="75"/>
      <c r="AG6898" s="75"/>
    </row>
    <row r="6899" spans="1:33" ht="15.75" customHeight="1">
      <c r="A6899" s="75"/>
      <c r="B6899" s="54">
        <v>46204</v>
      </c>
      <c r="C6899" s="55" t="str">
        <f t="shared" si="202"/>
        <v>Julho</v>
      </c>
      <c r="D6899" s="55">
        <f t="shared" si="204"/>
        <v>2026</v>
      </c>
      <c r="E6899" s="55">
        <v>5</v>
      </c>
      <c r="F6899" s="55" t="s">
        <v>209</v>
      </c>
      <c r="G6899" s="55" t="s">
        <v>46</v>
      </c>
      <c r="H6899" s="55" t="s">
        <v>1601</v>
      </c>
      <c r="I6899" s="55" t="s">
        <v>42</v>
      </c>
      <c r="J6899" s="60">
        <v>30.54</v>
      </c>
      <c r="K6899" s="60">
        <f t="shared" si="200"/>
        <v>152.69999999999999</v>
      </c>
      <c r="L6899" s="60">
        <v>0</v>
      </c>
      <c r="M6899" s="55" t="s">
        <v>51</v>
      </c>
      <c r="N6899" s="60">
        <f t="shared" si="207"/>
        <v>152.69999999999999</v>
      </c>
      <c r="O6899" s="54">
        <v>46212</v>
      </c>
      <c r="P6899" s="62">
        <v>4087834</v>
      </c>
      <c r="Q6899" s="75"/>
      <c r="R6899" t="str">
        <f t="shared" si="206"/>
        <v>Jul/26</v>
      </c>
      <c r="S6899" s="75"/>
      <c r="T6899" s="75"/>
      <c r="U6899" s="75"/>
      <c r="V6899" s="75"/>
      <c r="W6899" s="75"/>
      <c r="X6899" s="75"/>
      <c r="Y6899" s="75"/>
      <c r="Z6899" s="75"/>
      <c r="AA6899" s="75"/>
      <c r="AB6899" s="75"/>
      <c r="AC6899" s="75"/>
      <c r="AD6899" s="75"/>
      <c r="AE6899" s="75"/>
      <c r="AF6899" s="75"/>
      <c r="AG6899" s="75"/>
    </row>
    <row r="6900" spans="1:33" ht="15.75" customHeight="1">
      <c r="A6900" s="75"/>
      <c r="B6900" s="54">
        <v>46204</v>
      </c>
      <c r="C6900" s="55" t="str">
        <f t="shared" si="202"/>
        <v>Julho</v>
      </c>
      <c r="D6900" s="55">
        <f t="shared" si="204"/>
        <v>2026</v>
      </c>
      <c r="E6900" s="55">
        <v>1.4</v>
      </c>
      <c r="F6900" s="55" t="s">
        <v>888</v>
      </c>
      <c r="G6900" s="55" t="s">
        <v>46</v>
      </c>
      <c r="H6900" s="55" t="s">
        <v>1601</v>
      </c>
      <c r="I6900" s="55" t="s">
        <v>42</v>
      </c>
      <c r="J6900" s="60">
        <v>61.65</v>
      </c>
      <c r="K6900" s="60">
        <f t="shared" si="200"/>
        <v>86.309999999999988</v>
      </c>
      <c r="L6900" s="60">
        <v>0</v>
      </c>
      <c r="M6900" s="55" t="s">
        <v>51</v>
      </c>
      <c r="N6900" s="60">
        <f t="shared" si="207"/>
        <v>86.309999999999988</v>
      </c>
      <c r="O6900" s="54">
        <v>46212</v>
      </c>
      <c r="P6900" s="62">
        <v>4087834</v>
      </c>
      <c r="Q6900" s="75"/>
      <c r="R6900" t="str">
        <f t="shared" si="206"/>
        <v>Jul/26</v>
      </c>
      <c r="S6900" s="75"/>
      <c r="T6900" s="75"/>
      <c r="U6900" s="75"/>
      <c r="V6900" s="75"/>
      <c r="W6900" s="75"/>
      <c r="X6900" s="75"/>
      <c r="Y6900" s="75"/>
      <c r="Z6900" s="75"/>
      <c r="AA6900" s="75"/>
      <c r="AB6900" s="75"/>
      <c r="AC6900" s="75"/>
      <c r="AD6900" s="75"/>
      <c r="AE6900" s="75"/>
      <c r="AF6900" s="75"/>
      <c r="AG6900" s="75"/>
    </row>
    <row r="6901" spans="1:33" ht="15.75" customHeight="1">
      <c r="A6901" s="75"/>
      <c r="B6901" s="54">
        <v>46204</v>
      </c>
      <c r="C6901" s="55" t="str">
        <f t="shared" si="202"/>
        <v>Julho</v>
      </c>
      <c r="D6901" s="55">
        <f t="shared" si="204"/>
        <v>2026</v>
      </c>
      <c r="E6901" s="55">
        <v>1</v>
      </c>
      <c r="F6901" s="55" t="s">
        <v>1326</v>
      </c>
      <c r="G6901" s="55" t="s">
        <v>46</v>
      </c>
      <c r="H6901" s="55" t="s">
        <v>1601</v>
      </c>
      <c r="I6901" s="55" t="s">
        <v>42</v>
      </c>
      <c r="J6901" s="60">
        <v>55</v>
      </c>
      <c r="K6901" s="60">
        <f t="shared" si="200"/>
        <v>55</v>
      </c>
      <c r="L6901" s="60">
        <v>0</v>
      </c>
      <c r="M6901" s="55" t="s">
        <v>51</v>
      </c>
      <c r="N6901" s="60">
        <f t="shared" si="207"/>
        <v>55</v>
      </c>
      <c r="O6901" s="54">
        <v>46212</v>
      </c>
      <c r="P6901" s="62">
        <v>4087834</v>
      </c>
      <c r="Q6901" s="75"/>
      <c r="R6901" t="str">
        <f t="shared" si="206"/>
        <v>Jul/26</v>
      </c>
      <c r="S6901" s="75"/>
      <c r="T6901" s="75"/>
      <c r="U6901" s="75"/>
      <c r="V6901" s="75"/>
      <c r="W6901" s="75"/>
      <c r="X6901" s="75"/>
      <c r="Y6901" s="75"/>
      <c r="Z6901" s="75"/>
      <c r="AA6901" s="75"/>
      <c r="AB6901" s="75"/>
      <c r="AC6901" s="75"/>
      <c r="AD6901" s="75"/>
      <c r="AE6901" s="75"/>
      <c r="AF6901" s="75"/>
      <c r="AG6901" s="75"/>
    </row>
    <row r="6902" spans="1:33" ht="15.75" customHeight="1">
      <c r="A6902" s="75"/>
      <c r="B6902" s="54">
        <v>46204</v>
      </c>
      <c r="C6902" s="55" t="str">
        <f t="shared" si="202"/>
        <v>Julho</v>
      </c>
      <c r="D6902" s="55">
        <f t="shared" si="204"/>
        <v>2026</v>
      </c>
      <c r="E6902" s="55">
        <v>1</v>
      </c>
      <c r="F6902" s="55" t="s">
        <v>209</v>
      </c>
      <c r="G6902" s="55" t="s">
        <v>46</v>
      </c>
      <c r="H6902" s="55" t="s">
        <v>594</v>
      </c>
      <c r="I6902" s="55" t="s">
        <v>42</v>
      </c>
      <c r="J6902" s="60">
        <v>147.71</v>
      </c>
      <c r="K6902" s="60">
        <f t="shared" si="200"/>
        <v>147.71</v>
      </c>
      <c r="L6902" s="60">
        <v>0</v>
      </c>
      <c r="M6902" s="55" t="s">
        <v>51</v>
      </c>
      <c r="N6902" s="60">
        <f t="shared" si="207"/>
        <v>147.71</v>
      </c>
      <c r="O6902" s="54">
        <v>46217</v>
      </c>
      <c r="P6902" s="62">
        <v>1234473</v>
      </c>
      <c r="Q6902" s="75"/>
      <c r="R6902" t="str">
        <f t="shared" si="206"/>
        <v>Jul/26</v>
      </c>
      <c r="S6902" s="75"/>
      <c r="T6902" s="75"/>
      <c r="U6902" s="75"/>
      <c r="V6902" s="75"/>
      <c r="W6902" s="75"/>
      <c r="X6902" s="75"/>
      <c r="Y6902" s="75"/>
      <c r="Z6902" s="75"/>
      <c r="AA6902" s="75"/>
      <c r="AB6902" s="75"/>
      <c r="AC6902" s="75"/>
      <c r="AD6902" s="75"/>
      <c r="AE6902" s="75"/>
      <c r="AF6902" s="75"/>
      <c r="AG6902" s="75"/>
    </row>
    <row r="6903" spans="1:33" ht="15.75" customHeight="1">
      <c r="A6903" s="75"/>
      <c r="B6903" s="54">
        <v>46204</v>
      </c>
      <c r="C6903" s="55" t="str">
        <f t="shared" si="202"/>
        <v>Julho</v>
      </c>
      <c r="D6903" s="55">
        <f t="shared" si="204"/>
        <v>2026</v>
      </c>
      <c r="E6903" s="55">
        <v>4</v>
      </c>
      <c r="F6903" s="55" t="s">
        <v>642</v>
      </c>
      <c r="G6903" s="55" t="s">
        <v>46</v>
      </c>
      <c r="H6903" s="55" t="s">
        <v>223</v>
      </c>
      <c r="I6903" s="55" t="s">
        <v>42</v>
      </c>
      <c r="J6903" s="60">
        <v>55</v>
      </c>
      <c r="K6903" s="60">
        <f t="shared" si="200"/>
        <v>220</v>
      </c>
      <c r="L6903" s="60">
        <v>0</v>
      </c>
      <c r="M6903" s="55" t="s">
        <v>51</v>
      </c>
      <c r="N6903" s="60">
        <f t="shared" si="207"/>
        <v>220</v>
      </c>
      <c r="O6903" s="54">
        <v>46210</v>
      </c>
      <c r="P6903" s="62">
        <v>1607592</v>
      </c>
      <c r="Q6903" s="75"/>
      <c r="R6903" t="str">
        <f t="shared" si="206"/>
        <v>Jul/26</v>
      </c>
      <c r="S6903" s="75"/>
      <c r="T6903" s="75"/>
      <c r="U6903" s="75"/>
      <c r="V6903" s="75"/>
      <c r="W6903" s="75"/>
      <c r="X6903" s="75"/>
      <c r="Y6903" s="75"/>
      <c r="Z6903" s="75"/>
      <c r="AA6903" s="75"/>
      <c r="AB6903" s="75"/>
      <c r="AC6903" s="75"/>
      <c r="AD6903" s="75"/>
      <c r="AE6903" s="75"/>
      <c r="AF6903" s="75"/>
      <c r="AG6903" s="75"/>
    </row>
    <row r="6904" spans="1:33" ht="15.75" customHeight="1">
      <c r="A6904" s="75"/>
      <c r="B6904" s="54">
        <v>46217</v>
      </c>
      <c r="C6904" s="55" t="str">
        <f t="shared" si="202"/>
        <v>Julho</v>
      </c>
      <c r="D6904" s="55">
        <f t="shared" si="204"/>
        <v>2026</v>
      </c>
      <c r="E6904" s="55">
        <v>2</v>
      </c>
      <c r="F6904" s="55" t="s">
        <v>1036</v>
      </c>
      <c r="G6904" s="55" t="s">
        <v>46</v>
      </c>
      <c r="H6904" s="55" t="s">
        <v>65</v>
      </c>
      <c r="I6904" s="55" t="s">
        <v>42</v>
      </c>
      <c r="J6904" s="60">
        <v>36</v>
      </c>
      <c r="K6904" s="60">
        <f t="shared" si="200"/>
        <v>72</v>
      </c>
      <c r="L6904" s="60">
        <v>0</v>
      </c>
      <c r="M6904" s="55" t="s">
        <v>43</v>
      </c>
      <c r="N6904" s="60">
        <f t="shared" si="207"/>
        <v>72</v>
      </c>
      <c r="O6904" s="54">
        <v>46218</v>
      </c>
      <c r="P6904" s="62">
        <v>34300</v>
      </c>
      <c r="Q6904" s="75"/>
      <c r="R6904" t="str">
        <f t="shared" si="206"/>
        <v>Jul/26</v>
      </c>
      <c r="S6904" s="75"/>
      <c r="T6904" s="75"/>
      <c r="U6904" s="75"/>
      <c r="V6904" s="75"/>
      <c r="W6904" s="75"/>
      <c r="X6904" s="75"/>
      <c r="Y6904" s="75"/>
      <c r="Z6904" s="75"/>
      <c r="AA6904" s="75"/>
      <c r="AB6904" s="75"/>
      <c r="AC6904" s="75"/>
      <c r="AD6904" s="75"/>
      <c r="AE6904" s="75"/>
      <c r="AF6904" s="75"/>
      <c r="AG6904" s="75"/>
    </row>
    <row r="6905" spans="1:33" ht="15.75" customHeight="1">
      <c r="A6905" s="75"/>
      <c r="B6905" s="54">
        <v>46218</v>
      </c>
      <c r="C6905" s="55" t="str">
        <f t="shared" si="202"/>
        <v>Julho</v>
      </c>
      <c r="D6905" s="55">
        <f t="shared" si="204"/>
        <v>2026</v>
      </c>
      <c r="E6905" s="55">
        <v>2</v>
      </c>
      <c r="F6905" s="55" t="s">
        <v>1036</v>
      </c>
      <c r="G6905" s="55" t="s">
        <v>46</v>
      </c>
      <c r="H6905" s="55" t="s">
        <v>65</v>
      </c>
      <c r="I6905" s="55" t="s">
        <v>42</v>
      </c>
      <c r="J6905" s="60">
        <v>36</v>
      </c>
      <c r="K6905" s="60">
        <f t="shared" si="200"/>
        <v>72</v>
      </c>
      <c r="L6905" s="60">
        <v>0</v>
      </c>
      <c r="M6905" s="55" t="s">
        <v>43</v>
      </c>
      <c r="N6905" s="60">
        <f t="shared" si="207"/>
        <v>72</v>
      </c>
      <c r="O6905" s="54">
        <v>46218</v>
      </c>
      <c r="P6905" s="62">
        <v>34329</v>
      </c>
      <c r="Q6905" s="75"/>
      <c r="R6905" t="str">
        <f t="shared" si="206"/>
        <v>Jul/26</v>
      </c>
      <c r="S6905" s="75"/>
      <c r="T6905" s="75"/>
      <c r="U6905" s="75"/>
      <c r="V6905" s="75"/>
      <c r="W6905" s="75"/>
      <c r="X6905" s="75"/>
      <c r="Y6905" s="75"/>
      <c r="Z6905" s="75"/>
      <c r="AA6905" s="75"/>
      <c r="AB6905" s="75"/>
      <c r="AC6905" s="75"/>
      <c r="AD6905" s="75"/>
      <c r="AE6905" s="75"/>
      <c r="AF6905" s="75"/>
      <c r="AG6905" s="75"/>
    </row>
    <row r="6906" spans="1:33" ht="15.75" customHeight="1">
      <c r="A6906" s="75"/>
      <c r="B6906" s="54">
        <v>46204</v>
      </c>
      <c r="C6906" s="55" t="str">
        <f t="shared" si="202"/>
        <v>Julho</v>
      </c>
      <c r="D6906" s="55">
        <f t="shared" si="204"/>
        <v>2026</v>
      </c>
      <c r="E6906" s="55">
        <v>4.4800000000000004</v>
      </c>
      <c r="F6906" s="55" t="s">
        <v>488</v>
      </c>
      <c r="G6906" s="55" t="s">
        <v>46</v>
      </c>
      <c r="H6906" s="55" t="s">
        <v>823</v>
      </c>
      <c r="I6906" s="55" t="s">
        <v>42</v>
      </c>
      <c r="J6906" s="60">
        <v>36</v>
      </c>
      <c r="K6906" s="60">
        <f t="shared" si="200"/>
        <v>161.28000000000003</v>
      </c>
      <c r="L6906" s="60">
        <v>0</v>
      </c>
      <c r="M6906" s="55" t="s">
        <v>51</v>
      </c>
      <c r="N6906" s="60">
        <f t="shared" si="207"/>
        <v>161.28000000000003</v>
      </c>
      <c r="O6906" s="54">
        <v>46209</v>
      </c>
      <c r="P6906" s="62">
        <v>3024366</v>
      </c>
      <c r="Q6906" s="75"/>
      <c r="R6906" t="str">
        <f t="shared" si="206"/>
        <v>Jul/26</v>
      </c>
      <c r="S6906" s="75"/>
      <c r="T6906" s="75"/>
      <c r="U6906" s="75"/>
      <c r="V6906" s="75"/>
      <c r="W6906" s="75"/>
      <c r="X6906" s="75"/>
      <c r="Y6906" s="75"/>
      <c r="Z6906" s="75"/>
      <c r="AA6906" s="75"/>
      <c r="AB6906" s="75"/>
      <c r="AC6906" s="75"/>
      <c r="AD6906" s="75"/>
      <c r="AE6906" s="75"/>
      <c r="AF6906" s="75"/>
      <c r="AG6906" s="75"/>
    </row>
    <row r="6907" spans="1:33" ht="15.75" customHeight="1">
      <c r="A6907" s="75"/>
      <c r="B6907" s="54">
        <v>46204</v>
      </c>
      <c r="C6907" s="55" t="str">
        <f t="shared" si="202"/>
        <v>Julho</v>
      </c>
      <c r="D6907" s="55">
        <f t="shared" si="204"/>
        <v>2026</v>
      </c>
      <c r="E6907" s="55">
        <v>4.4800000000000004</v>
      </c>
      <c r="F6907" s="55" t="s">
        <v>197</v>
      </c>
      <c r="G6907" s="55" t="s">
        <v>46</v>
      </c>
      <c r="H6907" s="55" t="s">
        <v>823</v>
      </c>
      <c r="I6907" s="55" t="s">
        <v>42</v>
      </c>
      <c r="J6907" s="60">
        <v>39.804099999999998</v>
      </c>
      <c r="K6907" s="60">
        <f t="shared" si="200"/>
        <v>178.32236800000001</v>
      </c>
      <c r="L6907" s="60">
        <v>0</v>
      </c>
      <c r="M6907" s="55" t="s">
        <v>51</v>
      </c>
      <c r="N6907" s="60">
        <f t="shared" si="207"/>
        <v>178.32236800000001</v>
      </c>
      <c r="O6907" s="54">
        <v>46209</v>
      </c>
      <c r="P6907" s="62">
        <v>3024366</v>
      </c>
      <c r="Q6907" s="75"/>
      <c r="R6907" t="str">
        <f t="shared" si="206"/>
        <v>Jul/26</v>
      </c>
      <c r="S6907" s="75"/>
      <c r="T6907" s="75"/>
      <c r="U6907" s="75"/>
      <c r="V6907" s="75"/>
      <c r="W6907" s="75"/>
      <c r="X6907" s="75"/>
      <c r="Y6907" s="75"/>
      <c r="Z6907" s="75"/>
      <c r="AA6907" s="75"/>
      <c r="AB6907" s="75"/>
      <c r="AC6907" s="75"/>
      <c r="AD6907" s="75"/>
      <c r="AE6907" s="75"/>
      <c r="AF6907" s="75"/>
      <c r="AG6907" s="75"/>
    </row>
    <row r="6908" spans="1:33" ht="15.75" customHeight="1">
      <c r="A6908" s="75"/>
      <c r="B6908" s="54">
        <v>46204</v>
      </c>
      <c r="C6908" s="55" t="str">
        <f t="shared" si="202"/>
        <v>Julho</v>
      </c>
      <c r="D6908" s="55">
        <f t="shared" si="204"/>
        <v>2026</v>
      </c>
      <c r="E6908" s="55">
        <v>2</v>
      </c>
      <c r="F6908" s="55" t="s">
        <v>642</v>
      </c>
      <c r="G6908" s="55" t="s">
        <v>46</v>
      </c>
      <c r="H6908" s="55" t="s">
        <v>823</v>
      </c>
      <c r="I6908" s="55" t="s">
        <v>42</v>
      </c>
      <c r="J6908" s="60">
        <v>54.94</v>
      </c>
      <c r="K6908" s="60">
        <f t="shared" si="200"/>
        <v>109.88</v>
      </c>
      <c r="L6908" s="60">
        <v>0</v>
      </c>
      <c r="M6908" s="55" t="s">
        <v>51</v>
      </c>
      <c r="N6908" s="60">
        <f t="shared" si="207"/>
        <v>109.88</v>
      </c>
      <c r="O6908" s="54">
        <v>46209</v>
      </c>
      <c r="P6908" s="62">
        <v>3024366</v>
      </c>
      <c r="Q6908" s="75"/>
      <c r="R6908" t="str">
        <f t="shared" si="206"/>
        <v>Jul/26</v>
      </c>
      <c r="S6908" s="75"/>
      <c r="T6908" s="75"/>
      <c r="U6908" s="75"/>
      <c r="V6908" s="75"/>
      <c r="W6908" s="75"/>
      <c r="X6908" s="75"/>
      <c r="Y6908" s="75"/>
      <c r="Z6908" s="75"/>
      <c r="AA6908" s="75"/>
      <c r="AB6908" s="75"/>
      <c r="AC6908" s="75"/>
      <c r="AD6908" s="75"/>
      <c r="AE6908" s="75"/>
      <c r="AF6908" s="75"/>
      <c r="AG6908" s="75"/>
    </row>
    <row r="6909" spans="1:33" ht="15.75" customHeight="1">
      <c r="A6909" s="75"/>
      <c r="B6909" s="54">
        <v>46204</v>
      </c>
      <c r="C6909" s="55" t="str">
        <f t="shared" si="202"/>
        <v>Julho</v>
      </c>
      <c r="D6909" s="55">
        <f t="shared" si="204"/>
        <v>2026</v>
      </c>
      <c r="E6909" s="55">
        <v>4</v>
      </c>
      <c r="F6909" s="55" t="s">
        <v>1109</v>
      </c>
      <c r="G6909" s="55" t="s">
        <v>46</v>
      </c>
      <c r="H6909" s="55" t="s">
        <v>823</v>
      </c>
      <c r="I6909" s="55" t="s">
        <v>42</v>
      </c>
      <c r="J6909" s="60">
        <v>28.045000000000002</v>
      </c>
      <c r="K6909" s="60">
        <f t="shared" si="200"/>
        <v>112.18</v>
      </c>
      <c r="L6909" s="60">
        <v>0</v>
      </c>
      <c r="M6909" s="55" t="s">
        <v>51</v>
      </c>
      <c r="N6909" s="60">
        <f t="shared" si="207"/>
        <v>112.18</v>
      </c>
      <c r="O6909" s="54">
        <v>46209</v>
      </c>
      <c r="P6909" s="62">
        <v>3024366</v>
      </c>
      <c r="Q6909" s="75"/>
      <c r="R6909" t="str">
        <f t="shared" si="206"/>
        <v>Jul/26</v>
      </c>
      <c r="S6909" s="75"/>
      <c r="T6909" s="75"/>
      <c r="U6909" s="75"/>
      <c r="V6909" s="75"/>
      <c r="W6909" s="75"/>
      <c r="X6909" s="75"/>
      <c r="Y6909" s="75"/>
      <c r="Z6909" s="75"/>
      <c r="AA6909" s="75"/>
      <c r="AB6909" s="75"/>
      <c r="AC6909" s="75"/>
      <c r="AD6909" s="75"/>
      <c r="AE6909" s="75"/>
      <c r="AF6909" s="75"/>
      <c r="AG6909" s="75"/>
    </row>
    <row r="6910" spans="1:33" ht="15.75" customHeight="1">
      <c r="A6910" s="75"/>
      <c r="B6910" s="54">
        <v>46205</v>
      </c>
      <c r="C6910" s="55" t="str">
        <f t="shared" si="202"/>
        <v>Julho</v>
      </c>
      <c r="D6910" s="55">
        <f t="shared" si="204"/>
        <v>2026</v>
      </c>
      <c r="E6910" s="55">
        <v>2</v>
      </c>
      <c r="F6910" s="55" t="s">
        <v>660</v>
      </c>
      <c r="G6910" s="55" t="s">
        <v>46</v>
      </c>
      <c r="H6910" s="55" t="s">
        <v>195</v>
      </c>
      <c r="I6910" s="55" t="s">
        <v>42</v>
      </c>
      <c r="J6910" s="60">
        <v>246</v>
      </c>
      <c r="K6910" s="60">
        <f t="shared" si="200"/>
        <v>492</v>
      </c>
      <c r="L6910" s="60">
        <v>0</v>
      </c>
      <c r="M6910" s="55" t="s">
        <v>51</v>
      </c>
      <c r="N6910" s="60">
        <f t="shared" si="207"/>
        <v>492</v>
      </c>
      <c r="O6910" s="54">
        <v>46216</v>
      </c>
      <c r="P6910" s="62">
        <v>352807</v>
      </c>
      <c r="Q6910" s="75"/>
      <c r="R6910" t="str">
        <f t="shared" si="206"/>
        <v>Jul/26</v>
      </c>
      <c r="S6910" s="75"/>
      <c r="T6910" s="75"/>
      <c r="U6910" s="75"/>
      <c r="V6910" s="75"/>
      <c r="W6910" s="75"/>
      <c r="X6910" s="75"/>
      <c r="Y6910" s="75"/>
      <c r="Z6910" s="75"/>
      <c r="AA6910" s="75"/>
      <c r="AB6910" s="75"/>
      <c r="AC6910" s="75"/>
      <c r="AD6910" s="75"/>
      <c r="AE6910" s="75"/>
      <c r="AF6910" s="75"/>
      <c r="AG6910" s="75"/>
    </row>
    <row r="6911" spans="1:33" ht="15.75" customHeight="1">
      <c r="A6911" s="75"/>
      <c r="B6911" s="54">
        <v>46205</v>
      </c>
      <c r="C6911" s="55" t="str">
        <f t="shared" si="202"/>
        <v>Julho</v>
      </c>
      <c r="D6911" s="55">
        <f t="shared" si="204"/>
        <v>2026</v>
      </c>
      <c r="E6911" s="55">
        <v>2</v>
      </c>
      <c r="F6911" s="55" t="s">
        <v>660</v>
      </c>
      <c r="G6911" s="55" t="s">
        <v>46</v>
      </c>
      <c r="H6911" s="55" t="s">
        <v>195</v>
      </c>
      <c r="I6911" s="55" t="s">
        <v>42</v>
      </c>
      <c r="J6911" s="60">
        <v>246</v>
      </c>
      <c r="K6911" s="60">
        <f t="shared" si="200"/>
        <v>492</v>
      </c>
      <c r="L6911" s="60">
        <v>0</v>
      </c>
      <c r="M6911" s="55" t="s">
        <v>51</v>
      </c>
      <c r="N6911" s="60">
        <f t="shared" si="207"/>
        <v>492</v>
      </c>
      <c r="O6911" s="54">
        <v>46216</v>
      </c>
      <c r="P6911" s="62">
        <v>352806</v>
      </c>
      <c r="Q6911" s="75"/>
      <c r="R6911" t="str">
        <f t="shared" si="206"/>
        <v>Jul/26</v>
      </c>
      <c r="S6911" s="75"/>
      <c r="T6911" s="75"/>
      <c r="U6911" s="75"/>
      <c r="V6911" s="75"/>
      <c r="W6911" s="75"/>
      <c r="X6911" s="75"/>
      <c r="Y6911" s="75"/>
      <c r="Z6911" s="75"/>
      <c r="AA6911" s="75"/>
      <c r="AB6911" s="75"/>
      <c r="AC6911" s="75"/>
      <c r="AD6911" s="75"/>
      <c r="AE6911" s="75"/>
      <c r="AF6911" s="75"/>
      <c r="AG6911" s="75"/>
    </row>
    <row r="6912" spans="1:33" ht="15.75" customHeight="1">
      <c r="A6912" s="75"/>
      <c r="B6912" s="54">
        <v>46205</v>
      </c>
      <c r="C6912" s="55" t="str">
        <f t="shared" si="202"/>
        <v>Julho</v>
      </c>
      <c r="D6912" s="55">
        <f t="shared" si="204"/>
        <v>2026</v>
      </c>
      <c r="E6912" s="55">
        <v>1</v>
      </c>
      <c r="F6912" s="55" t="s">
        <v>782</v>
      </c>
      <c r="G6912" s="55" t="s">
        <v>46</v>
      </c>
      <c r="H6912" s="55" t="s">
        <v>70</v>
      </c>
      <c r="I6912" s="55" t="s">
        <v>42</v>
      </c>
      <c r="J6912" s="60">
        <v>224.9</v>
      </c>
      <c r="K6912" s="60">
        <f t="shared" si="200"/>
        <v>224.9</v>
      </c>
      <c r="L6912" s="60">
        <v>0</v>
      </c>
      <c r="M6912" s="55" t="s">
        <v>51</v>
      </c>
      <c r="N6912" s="60">
        <f t="shared" si="207"/>
        <v>224.9</v>
      </c>
      <c r="O6912" s="54">
        <v>46219</v>
      </c>
      <c r="P6912" s="62">
        <v>58931</v>
      </c>
      <c r="Q6912" s="75"/>
      <c r="R6912" t="str">
        <f t="shared" si="206"/>
        <v>Jul/26</v>
      </c>
      <c r="S6912" s="75"/>
      <c r="T6912" s="75"/>
      <c r="U6912" s="75"/>
      <c r="V6912" s="75"/>
      <c r="W6912" s="75"/>
      <c r="X6912" s="75"/>
      <c r="Y6912" s="75"/>
      <c r="Z6912" s="75"/>
      <c r="AA6912" s="75"/>
      <c r="AB6912" s="75"/>
      <c r="AC6912" s="75"/>
      <c r="AD6912" s="75"/>
      <c r="AE6912" s="75"/>
      <c r="AF6912" s="75"/>
      <c r="AG6912" s="75"/>
    </row>
    <row r="6913" spans="1:33" ht="15.75" customHeight="1">
      <c r="A6913" s="75"/>
      <c r="B6913" s="54">
        <v>46205</v>
      </c>
      <c r="C6913" s="55" t="str">
        <f t="shared" si="202"/>
        <v>Julho</v>
      </c>
      <c r="D6913" s="55">
        <f t="shared" si="204"/>
        <v>2026</v>
      </c>
      <c r="E6913" s="55">
        <v>8</v>
      </c>
      <c r="F6913" s="55" t="s">
        <v>760</v>
      </c>
      <c r="G6913" s="55" t="s">
        <v>46</v>
      </c>
      <c r="H6913" s="55" t="s">
        <v>594</v>
      </c>
      <c r="I6913" s="55" t="s">
        <v>42</v>
      </c>
      <c r="J6913" s="60">
        <v>23</v>
      </c>
      <c r="K6913" s="60">
        <f t="shared" si="200"/>
        <v>184</v>
      </c>
      <c r="L6913" s="60">
        <v>0</v>
      </c>
      <c r="M6913" s="55" t="s">
        <v>51</v>
      </c>
      <c r="N6913" s="60">
        <f t="shared" si="207"/>
        <v>184</v>
      </c>
      <c r="O6913" s="54">
        <v>46219</v>
      </c>
      <c r="P6913" s="62">
        <v>1236925</v>
      </c>
      <c r="Q6913" s="75"/>
      <c r="R6913" t="str">
        <f t="shared" si="206"/>
        <v>Jul/26</v>
      </c>
      <c r="S6913" s="75"/>
      <c r="T6913" s="75"/>
      <c r="U6913" s="75"/>
      <c r="V6913" s="75"/>
      <c r="W6913" s="75"/>
      <c r="X6913" s="75"/>
      <c r="Y6913" s="75"/>
      <c r="Z6913" s="75"/>
      <c r="AA6913" s="75"/>
      <c r="AB6913" s="75"/>
      <c r="AC6913" s="75"/>
      <c r="AD6913" s="75"/>
      <c r="AE6913" s="75"/>
      <c r="AF6913" s="75"/>
      <c r="AG6913" s="75"/>
    </row>
    <row r="6914" spans="1:33" ht="15.75" customHeight="1">
      <c r="A6914" s="75"/>
      <c r="B6914" s="54">
        <v>46205</v>
      </c>
      <c r="C6914" s="55" t="str">
        <f t="shared" si="202"/>
        <v>Julho</v>
      </c>
      <c r="D6914" s="55">
        <f t="shared" si="204"/>
        <v>2026</v>
      </c>
      <c r="E6914" s="55">
        <v>8</v>
      </c>
      <c r="F6914" s="55" t="s">
        <v>172</v>
      </c>
      <c r="G6914" s="55" t="s">
        <v>46</v>
      </c>
      <c r="H6914" s="55" t="s">
        <v>594</v>
      </c>
      <c r="I6914" s="55" t="s">
        <v>42</v>
      </c>
      <c r="J6914" s="60">
        <v>24</v>
      </c>
      <c r="K6914" s="60">
        <f t="shared" si="200"/>
        <v>192</v>
      </c>
      <c r="L6914" s="60">
        <v>0</v>
      </c>
      <c r="M6914" s="55" t="s">
        <v>51</v>
      </c>
      <c r="N6914" s="60">
        <f t="shared" si="207"/>
        <v>192</v>
      </c>
      <c r="O6914" s="54">
        <v>46219</v>
      </c>
      <c r="P6914" s="62">
        <v>1236925</v>
      </c>
      <c r="Q6914" s="75"/>
      <c r="R6914" t="str">
        <f t="shared" si="206"/>
        <v>Jul/26</v>
      </c>
      <c r="S6914" s="75"/>
      <c r="T6914" s="75"/>
      <c r="U6914" s="75"/>
      <c r="V6914" s="75"/>
      <c r="W6914" s="75"/>
      <c r="X6914" s="75"/>
      <c r="Y6914" s="75"/>
      <c r="Z6914" s="75"/>
      <c r="AA6914" s="75"/>
      <c r="AB6914" s="75"/>
      <c r="AC6914" s="75"/>
      <c r="AD6914" s="75"/>
      <c r="AE6914" s="75"/>
      <c r="AF6914" s="75"/>
      <c r="AG6914" s="75"/>
    </row>
    <row r="6915" spans="1:33" ht="15.75" customHeight="1">
      <c r="A6915" s="75"/>
      <c r="B6915" s="54">
        <v>46205</v>
      </c>
      <c r="C6915" s="55" t="str">
        <f t="shared" si="202"/>
        <v>Julho</v>
      </c>
      <c r="D6915" s="55">
        <f t="shared" si="204"/>
        <v>2026</v>
      </c>
      <c r="E6915" s="55">
        <v>8</v>
      </c>
      <c r="F6915" s="55" t="s">
        <v>173</v>
      </c>
      <c r="G6915" s="55" t="s">
        <v>46</v>
      </c>
      <c r="H6915" s="55" t="s">
        <v>594</v>
      </c>
      <c r="I6915" s="55" t="s">
        <v>42</v>
      </c>
      <c r="J6915" s="60">
        <v>24</v>
      </c>
      <c r="K6915" s="60">
        <f t="shared" si="200"/>
        <v>192</v>
      </c>
      <c r="L6915" s="60">
        <v>0</v>
      </c>
      <c r="M6915" s="55" t="s">
        <v>51</v>
      </c>
      <c r="N6915" s="60">
        <f t="shared" si="207"/>
        <v>192</v>
      </c>
      <c r="O6915" s="54">
        <v>46219</v>
      </c>
      <c r="P6915" s="62">
        <v>1236925</v>
      </c>
      <c r="Q6915" s="75"/>
      <c r="R6915" t="str">
        <f t="shared" ref="R6915:R6978" si="208">IF(B6915="","",PROPER(TEXT(B6915,"mmm/aa")))</f>
        <v>Jul/26</v>
      </c>
      <c r="S6915" s="75"/>
      <c r="T6915" s="75"/>
      <c r="U6915" s="75"/>
      <c r="V6915" s="75"/>
      <c r="W6915" s="75"/>
      <c r="X6915" s="75"/>
      <c r="Y6915" s="75"/>
      <c r="Z6915" s="75"/>
      <c r="AA6915" s="75"/>
      <c r="AB6915" s="75"/>
      <c r="AC6915" s="75"/>
      <c r="AD6915" s="75"/>
      <c r="AE6915" s="75"/>
      <c r="AF6915" s="75"/>
      <c r="AG6915" s="75"/>
    </row>
    <row r="6916" spans="1:33" ht="15.75" customHeight="1">
      <c r="A6916" s="75"/>
      <c r="B6916" s="54">
        <v>46206</v>
      </c>
      <c r="C6916" s="55" t="str">
        <f t="shared" si="202"/>
        <v>Julho</v>
      </c>
      <c r="D6916" s="55">
        <f t="shared" si="204"/>
        <v>2026</v>
      </c>
      <c r="E6916" s="55">
        <v>1</v>
      </c>
      <c r="F6916" s="55" t="s">
        <v>1340</v>
      </c>
      <c r="G6916" s="55" t="s">
        <v>46</v>
      </c>
      <c r="H6916" s="55" t="s">
        <v>1555</v>
      </c>
      <c r="I6916" s="55" t="s">
        <v>42</v>
      </c>
      <c r="J6916" s="60">
        <v>95</v>
      </c>
      <c r="K6916" s="60">
        <f t="shared" si="200"/>
        <v>95</v>
      </c>
      <c r="L6916" s="60">
        <v>0</v>
      </c>
      <c r="M6916" s="55" t="s">
        <v>51</v>
      </c>
      <c r="N6916" s="60">
        <f t="shared" si="207"/>
        <v>95</v>
      </c>
      <c r="O6916" s="54">
        <v>46218</v>
      </c>
      <c r="P6916" s="62">
        <v>0</v>
      </c>
      <c r="Q6916" s="75"/>
      <c r="R6916" t="str">
        <f t="shared" si="208"/>
        <v>Jul/26</v>
      </c>
      <c r="S6916" s="75"/>
      <c r="T6916" s="75"/>
      <c r="U6916" s="75"/>
      <c r="V6916" s="75"/>
      <c r="W6916" s="75"/>
      <c r="X6916" s="75"/>
      <c r="Y6916" s="75"/>
      <c r="Z6916" s="75"/>
      <c r="AA6916" s="75"/>
      <c r="AB6916" s="75"/>
      <c r="AC6916" s="75"/>
      <c r="AD6916" s="75"/>
      <c r="AE6916" s="75"/>
      <c r="AF6916" s="75"/>
      <c r="AG6916" s="75"/>
    </row>
    <row r="6917" spans="1:33" ht="15.75" customHeight="1">
      <c r="A6917" s="75"/>
      <c r="B6917" s="54">
        <v>46206</v>
      </c>
      <c r="C6917" s="55" t="str">
        <f t="shared" si="202"/>
        <v>Julho</v>
      </c>
      <c r="D6917" s="55">
        <f t="shared" si="204"/>
        <v>2026</v>
      </c>
      <c r="E6917" s="55">
        <v>6</v>
      </c>
      <c r="F6917" s="55" t="s">
        <v>391</v>
      </c>
      <c r="G6917" s="55" t="s">
        <v>46</v>
      </c>
      <c r="H6917" s="55" t="s">
        <v>1555</v>
      </c>
      <c r="I6917" s="55" t="s">
        <v>42</v>
      </c>
      <c r="J6917" s="60">
        <v>1.65</v>
      </c>
      <c r="K6917" s="60">
        <f t="shared" si="200"/>
        <v>9.8999999999999986</v>
      </c>
      <c r="L6917" s="60">
        <v>0</v>
      </c>
      <c r="M6917" s="55" t="s">
        <v>51</v>
      </c>
      <c r="N6917" s="60">
        <f t="shared" si="207"/>
        <v>9.8999999999999986</v>
      </c>
      <c r="O6917" s="54">
        <v>46218</v>
      </c>
      <c r="P6917" s="62">
        <v>0</v>
      </c>
      <c r="Q6917" s="75"/>
      <c r="R6917" t="str">
        <f t="shared" si="208"/>
        <v>Jul/26</v>
      </c>
      <c r="S6917" s="75"/>
      <c r="T6917" s="75"/>
      <c r="U6917" s="75"/>
      <c r="V6917" s="75"/>
      <c r="W6917" s="75"/>
      <c r="X6917" s="75"/>
      <c r="Y6917" s="75"/>
      <c r="Z6917" s="75"/>
      <c r="AA6917" s="75"/>
      <c r="AB6917" s="75"/>
      <c r="AC6917" s="75"/>
      <c r="AD6917" s="75"/>
      <c r="AE6917" s="75"/>
      <c r="AF6917" s="75"/>
      <c r="AG6917" s="75"/>
    </row>
    <row r="6918" spans="1:33" ht="15.75" customHeight="1">
      <c r="A6918" s="75"/>
      <c r="B6918" s="54">
        <v>46206</v>
      </c>
      <c r="C6918" s="55" t="str">
        <f t="shared" si="202"/>
        <v>Julho</v>
      </c>
      <c r="D6918" s="55">
        <f t="shared" si="204"/>
        <v>2026</v>
      </c>
      <c r="E6918" s="55">
        <v>2</v>
      </c>
      <c r="F6918" s="55" t="s">
        <v>1506</v>
      </c>
      <c r="G6918" s="55" t="s">
        <v>46</v>
      </c>
      <c r="H6918" s="55" t="s">
        <v>1555</v>
      </c>
      <c r="I6918" s="55" t="s">
        <v>42</v>
      </c>
      <c r="J6918" s="60">
        <v>18</v>
      </c>
      <c r="K6918" s="60">
        <f t="shared" si="200"/>
        <v>36</v>
      </c>
      <c r="L6918" s="60">
        <v>0</v>
      </c>
      <c r="M6918" s="55" t="s">
        <v>51</v>
      </c>
      <c r="N6918" s="60">
        <f t="shared" si="207"/>
        <v>36</v>
      </c>
      <c r="O6918" s="54">
        <v>46218</v>
      </c>
      <c r="P6918" s="62">
        <v>0</v>
      </c>
      <c r="Q6918" s="75"/>
      <c r="R6918" t="str">
        <f t="shared" si="208"/>
        <v>Jul/26</v>
      </c>
      <c r="S6918" s="75"/>
      <c r="T6918" s="75"/>
      <c r="U6918" s="75"/>
      <c r="V6918" s="75"/>
      <c r="W6918" s="75"/>
      <c r="X6918" s="75"/>
      <c r="Y6918" s="75"/>
      <c r="Z6918" s="75"/>
      <c r="AA6918" s="75"/>
      <c r="AB6918" s="75"/>
      <c r="AC6918" s="75"/>
      <c r="AD6918" s="75"/>
      <c r="AE6918" s="75"/>
      <c r="AF6918" s="75"/>
      <c r="AG6918" s="75"/>
    </row>
    <row r="6919" spans="1:33" ht="15.75" customHeight="1">
      <c r="A6919" s="75"/>
      <c r="B6919" s="54">
        <v>46219</v>
      </c>
      <c r="C6919" s="55" t="str">
        <f t="shared" si="202"/>
        <v>Julho</v>
      </c>
      <c r="D6919" s="55">
        <f t="shared" si="204"/>
        <v>2026</v>
      </c>
      <c r="E6919" s="55">
        <v>2</v>
      </c>
      <c r="F6919" s="55" t="s">
        <v>1036</v>
      </c>
      <c r="G6919" s="55" t="s">
        <v>46</v>
      </c>
      <c r="H6919" s="55" t="s">
        <v>65</v>
      </c>
      <c r="I6919" s="55" t="s">
        <v>42</v>
      </c>
      <c r="J6919" s="60">
        <v>36</v>
      </c>
      <c r="K6919" s="60">
        <f t="shared" si="200"/>
        <v>72</v>
      </c>
      <c r="L6919" s="60">
        <v>0</v>
      </c>
      <c r="M6919" s="55" t="s">
        <v>43</v>
      </c>
      <c r="N6919" s="60">
        <f t="shared" si="207"/>
        <v>72</v>
      </c>
      <c r="O6919" s="54">
        <v>46218</v>
      </c>
      <c r="P6919" s="62">
        <v>34362</v>
      </c>
      <c r="Q6919" s="75"/>
      <c r="R6919" t="str">
        <f t="shared" si="208"/>
        <v>Jul/26</v>
      </c>
      <c r="S6919" s="75"/>
      <c r="T6919" s="75"/>
      <c r="U6919" s="75"/>
      <c r="V6919" s="75"/>
      <c r="W6919" s="75"/>
      <c r="X6919" s="75"/>
      <c r="Y6919" s="75"/>
      <c r="Z6919" s="75"/>
      <c r="AA6919" s="75"/>
      <c r="AB6919" s="75"/>
      <c r="AC6919" s="75"/>
      <c r="AD6919" s="75"/>
      <c r="AE6919" s="75"/>
      <c r="AF6919" s="75"/>
      <c r="AG6919" s="75"/>
    </row>
    <row r="6920" spans="1:33" ht="15.75" customHeight="1">
      <c r="A6920" s="75"/>
      <c r="B6920" s="54">
        <v>46221</v>
      </c>
      <c r="C6920" s="55" t="str">
        <f t="shared" si="202"/>
        <v>Julho</v>
      </c>
      <c r="D6920" s="55">
        <f t="shared" si="204"/>
        <v>2026</v>
      </c>
      <c r="E6920" s="55">
        <v>4</v>
      </c>
      <c r="F6920" s="55" t="s">
        <v>1036</v>
      </c>
      <c r="G6920" s="55" t="s">
        <v>46</v>
      </c>
      <c r="H6920" s="55" t="s">
        <v>65</v>
      </c>
      <c r="I6920" s="55" t="s">
        <v>42</v>
      </c>
      <c r="J6920" s="60">
        <v>36</v>
      </c>
      <c r="K6920" s="60">
        <f t="shared" si="200"/>
        <v>144</v>
      </c>
      <c r="L6920" s="60">
        <v>0</v>
      </c>
      <c r="M6920" s="55" t="s">
        <v>43</v>
      </c>
      <c r="N6920" s="60">
        <f t="shared" si="207"/>
        <v>144</v>
      </c>
      <c r="O6920" s="54">
        <v>46218</v>
      </c>
      <c r="P6920" s="62">
        <v>34464</v>
      </c>
      <c r="Q6920" s="75"/>
      <c r="R6920" t="str">
        <f t="shared" si="208"/>
        <v>Jul/26</v>
      </c>
      <c r="S6920" s="75"/>
      <c r="T6920" s="75"/>
      <c r="U6920" s="75"/>
      <c r="V6920" s="75"/>
      <c r="W6920" s="75"/>
      <c r="X6920" s="75"/>
      <c r="Y6920" s="75"/>
      <c r="Z6920" s="75"/>
      <c r="AA6920" s="75"/>
      <c r="AB6920" s="75"/>
      <c r="AC6920" s="75"/>
      <c r="AD6920" s="75"/>
      <c r="AE6920" s="75"/>
      <c r="AF6920" s="75"/>
      <c r="AG6920" s="75"/>
    </row>
    <row r="6921" spans="1:33" ht="15.75" customHeight="1">
      <c r="A6921" s="75"/>
      <c r="B6921" s="54">
        <v>46224</v>
      </c>
      <c r="C6921" s="55" t="str">
        <f t="shared" si="202"/>
        <v>Julho</v>
      </c>
      <c r="D6921" s="55">
        <f t="shared" si="204"/>
        <v>2026</v>
      </c>
      <c r="E6921" s="55">
        <v>2</v>
      </c>
      <c r="F6921" s="55" t="s">
        <v>1036</v>
      </c>
      <c r="G6921" s="55" t="s">
        <v>46</v>
      </c>
      <c r="H6921" s="55" t="s">
        <v>65</v>
      </c>
      <c r="I6921" s="55" t="s">
        <v>42</v>
      </c>
      <c r="J6921" s="60">
        <v>36</v>
      </c>
      <c r="K6921" s="60">
        <f t="shared" si="200"/>
        <v>72</v>
      </c>
      <c r="L6921" s="60">
        <v>0</v>
      </c>
      <c r="M6921" s="55" t="s">
        <v>43</v>
      </c>
      <c r="N6921" s="60">
        <f t="shared" si="207"/>
        <v>72</v>
      </c>
      <c r="O6921" s="54">
        <v>46234</v>
      </c>
      <c r="P6921" s="62">
        <v>34553</v>
      </c>
      <c r="Q6921" s="75"/>
      <c r="R6921" t="str">
        <f t="shared" si="208"/>
        <v>Jul/26</v>
      </c>
      <c r="S6921" s="75"/>
      <c r="T6921" s="75"/>
      <c r="U6921" s="75"/>
      <c r="V6921" s="75"/>
      <c r="W6921" s="75"/>
      <c r="X6921" s="75"/>
      <c r="Y6921" s="75"/>
      <c r="Z6921" s="75"/>
      <c r="AA6921" s="75"/>
      <c r="AB6921" s="75"/>
      <c r="AC6921" s="75"/>
      <c r="AD6921" s="75"/>
      <c r="AE6921" s="75"/>
      <c r="AF6921" s="75"/>
      <c r="AG6921" s="75"/>
    </row>
    <row r="6922" spans="1:33" ht="15.75" customHeight="1">
      <c r="A6922" s="75"/>
      <c r="B6922" s="54">
        <v>46228</v>
      </c>
      <c r="C6922" s="55" t="str">
        <f t="shared" si="202"/>
        <v>Julho</v>
      </c>
      <c r="D6922" s="55">
        <f t="shared" si="204"/>
        <v>2026</v>
      </c>
      <c r="E6922" s="55">
        <v>4</v>
      </c>
      <c r="F6922" s="55" t="s">
        <v>1036</v>
      </c>
      <c r="G6922" s="55" t="s">
        <v>46</v>
      </c>
      <c r="H6922" s="55" t="s">
        <v>65</v>
      </c>
      <c r="I6922" s="55" t="s">
        <v>42</v>
      </c>
      <c r="J6922" s="60">
        <v>36</v>
      </c>
      <c r="K6922" s="60">
        <f t="shared" si="200"/>
        <v>144</v>
      </c>
      <c r="L6922" s="60">
        <v>0</v>
      </c>
      <c r="M6922" s="55" t="s">
        <v>43</v>
      </c>
      <c r="N6922" s="60">
        <f t="shared" si="207"/>
        <v>144</v>
      </c>
      <c r="O6922" s="54">
        <v>46234</v>
      </c>
      <c r="P6922" s="62">
        <v>34724</v>
      </c>
      <c r="Q6922" s="75"/>
      <c r="R6922" t="str">
        <f t="shared" si="208"/>
        <v>Jul/26</v>
      </c>
      <c r="S6922" s="75"/>
      <c r="T6922" s="75"/>
      <c r="U6922" s="75"/>
      <c r="V6922" s="75"/>
      <c r="W6922" s="75"/>
      <c r="X6922" s="75"/>
      <c r="Y6922" s="75"/>
      <c r="Z6922" s="75"/>
      <c r="AA6922" s="75"/>
      <c r="AB6922" s="75"/>
      <c r="AC6922" s="75"/>
      <c r="AD6922" s="75"/>
      <c r="AE6922" s="75"/>
      <c r="AF6922" s="75"/>
      <c r="AG6922" s="75"/>
    </row>
    <row r="6923" spans="1:33" ht="15.75" customHeight="1">
      <c r="A6923" s="75"/>
      <c r="B6923" s="54">
        <v>46204</v>
      </c>
      <c r="C6923" s="55" t="str">
        <f t="shared" si="202"/>
        <v>Julho</v>
      </c>
      <c r="D6923" s="55">
        <f t="shared" si="204"/>
        <v>2026</v>
      </c>
      <c r="E6923" s="56">
        <v>1</v>
      </c>
      <c r="F6923" s="58" t="s">
        <v>1240</v>
      </c>
      <c r="G6923" s="57" t="s">
        <v>104</v>
      </c>
      <c r="H6923" s="58" t="s">
        <v>1240</v>
      </c>
      <c r="I6923" s="59" t="s">
        <v>74</v>
      </c>
      <c r="J6923" s="96">
        <v>85</v>
      </c>
      <c r="K6923" s="60">
        <f t="shared" si="200"/>
        <v>85</v>
      </c>
      <c r="L6923" s="60">
        <v>0</v>
      </c>
      <c r="M6923" s="55" t="s">
        <v>43</v>
      </c>
      <c r="N6923" s="60">
        <f t="shared" si="207"/>
        <v>85</v>
      </c>
      <c r="O6923" s="54"/>
      <c r="P6923" s="62"/>
      <c r="Q6923" s="75"/>
      <c r="R6923" t="str">
        <f t="shared" si="208"/>
        <v>Jul/26</v>
      </c>
      <c r="S6923" s="75"/>
      <c r="T6923" s="75"/>
      <c r="U6923" s="75"/>
      <c r="V6923" s="75"/>
      <c r="W6923" s="75"/>
      <c r="X6923" s="75"/>
      <c r="Y6923" s="75"/>
      <c r="Z6923" s="75"/>
      <c r="AA6923" s="75"/>
      <c r="AB6923" s="75"/>
      <c r="AC6923" s="75"/>
      <c r="AD6923" s="75"/>
      <c r="AE6923" s="75"/>
      <c r="AF6923" s="75"/>
      <c r="AG6923" s="75"/>
    </row>
    <row r="6924" spans="1:33" ht="15.75" customHeight="1">
      <c r="A6924" s="75"/>
      <c r="B6924" s="54">
        <v>46204</v>
      </c>
      <c r="C6924" s="55" t="str">
        <f t="shared" si="202"/>
        <v>Julho</v>
      </c>
      <c r="D6924" s="55">
        <f t="shared" si="204"/>
        <v>2026</v>
      </c>
      <c r="E6924" s="55">
        <v>3</v>
      </c>
      <c r="F6924" s="55" t="s">
        <v>64</v>
      </c>
      <c r="G6924" s="55" t="s">
        <v>46</v>
      </c>
      <c r="H6924" s="55" t="s">
        <v>65</v>
      </c>
      <c r="I6924" s="55" t="s">
        <v>42</v>
      </c>
      <c r="J6924" s="60">
        <v>33</v>
      </c>
      <c r="K6924" s="60">
        <f t="shared" si="200"/>
        <v>99</v>
      </c>
      <c r="L6924" s="60">
        <v>0</v>
      </c>
      <c r="M6924" s="55" t="s">
        <v>43</v>
      </c>
      <c r="N6924" s="60">
        <f t="shared" si="207"/>
        <v>99</v>
      </c>
      <c r="O6924" s="54">
        <v>46218</v>
      </c>
      <c r="P6924" s="62">
        <v>33833</v>
      </c>
      <c r="Q6924" s="75"/>
      <c r="R6924" t="str">
        <f t="shared" si="208"/>
        <v>Jul/26</v>
      </c>
      <c r="S6924" s="75"/>
      <c r="T6924" s="75"/>
      <c r="U6924" s="75"/>
      <c r="V6924" s="75"/>
      <c r="W6924" s="75"/>
      <c r="X6924" s="75"/>
      <c r="Y6924" s="75"/>
      <c r="Z6924" s="75"/>
      <c r="AA6924" s="75"/>
      <c r="AB6924" s="75"/>
      <c r="AC6924" s="75"/>
      <c r="AD6924" s="75"/>
      <c r="AE6924" s="75"/>
      <c r="AF6924" s="75"/>
      <c r="AG6924" s="75"/>
    </row>
    <row r="6925" spans="1:33" ht="15.75" customHeight="1">
      <c r="A6925" s="75"/>
      <c r="B6925" s="54">
        <v>46206</v>
      </c>
      <c r="C6925" s="55" t="str">
        <f t="shared" si="202"/>
        <v>Julho</v>
      </c>
      <c r="D6925" s="55">
        <f t="shared" si="204"/>
        <v>2026</v>
      </c>
      <c r="E6925" s="55">
        <v>12</v>
      </c>
      <c r="F6925" s="55" t="s">
        <v>64</v>
      </c>
      <c r="G6925" s="55" t="s">
        <v>46</v>
      </c>
      <c r="H6925" s="55" t="s">
        <v>65</v>
      </c>
      <c r="I6925" s="55" t="s">
        <v>42</v>
      </c>
      <c r="J6925" s="60">
        <v>33</v>
      </c>
      <c r="K6925" s="60">
        <f t="shared" si="200"/>
        <v>396</v>
      </c>
      <c r="L6925" s="60">
        <v>0</v>
      </c>
      <c r="M6925" s="55" t="s">
        <v>43</v>
      </c>
      <c r="N6925" s="60">
        <f t="shared" si="207"/>
        <v>396</v>
      </c>
      <c r="O6925" s="54">
        <v>46218</v>
      </c>
      <c r="P6925" s="62">
        <v>33924</v>
      </c>
      <c r="Q6925" s="75"/>
      <c r="R6925" t="str">
        <f t="shared" si="208"/>
        <v>Jul/26</v>
      </c>
      <c r="S6925" s="75"/>
      <c r="T6925" s="75"/>
      <c r="U6925" s="75"/>
      <c r="V6925" s="75"/>
      <c r="W6925" s="75"/>
      <c r="X6925" s="75"/>
      <c r="Y6925" s="75"/>
      <c r="Z6925" s="75"/>
      <c r="AA6925" s="75"/>
      <c r="AB6925" s="75"/>
      <c r="AC6925" s="75"/>
      <c r="AD6925" s="75"/>
      <c r="AE6925" s="75"/>
      <c r="AF6925" s="75"/>
      <c r="AG6925" s="75"/>
    </row>
    <row r="6926" spans="1:33" ht="15.75" customHeight="1">
      <c r="A6926" s="75"/>
      <c r="B6926" s="54">
        <v>46207</v>
      </c>
      <c r="C6926" s="55" t="str">
        <f t="shared" si="202"/>
        <v>Julho</v>
      </c>
      <c r="D6926" s="55">
        <f t="shared" si="204"/>
        <v>2026</v>
      </c>
      <c r="E6926" s="55">
        <v>13</v>
      </c>
      <c r="F6926" s="55" t="s">
        <v>64</v>
      </c>
      <c r="G6926" s="55" t="s">
        <v>46</v>
      </c>
      <c r="H6926" s="55" t="s">
        <v>65</v>
      </c>
      <c r="I6926" s="55" t="s">
        <v>42</v>
      </c>
      <c r="J6926" s="60">
        <v>33</v>
      </c>
      <c r="K6926" s="60">
        <f t="shared" si="200"/>
        <v>429</v>
      </c>
      <c r="L6926" s="60">
        <v>0</v>
      </c>
      <c r="M6926" s="55" t="s">
        <v>43</v>
      </c>
      <c r="N6926" s="60">
        <f t="shared" si="207"/>
        <v>429</v>
      </c>
      <c r="O6926" s="54">
        <v>46218</v>
      </c>
      <c r="P6926" s="62">
        <v>33977</v>
      </c>
      <c r="Q6926" s="75"/>
      <c r="R6926" t="str">
        <f t="shared" si="208"/>
        <v>Jul/26</v>
      </c>
      <c r="S6926" s="75"/>
      <c r="T6926" s="75"/>
      <c r="U6926" s="75"/>
      <c r="V6926" s="75"/>
      <c r="W6926" s="75"/>
      <c r="X6926" s="75"/>
      <c r="Y6926" s="75"/>
      <c r="Z6926" s="75"/>
      <c r="AA6926" s="75"/>
      <c r="AB6926" s="75"/>
      <c r="AC6926" s="75"/>
      <c r="AD6926" s="75"/>
      <c r="AE6926" s="75"/>
      <c r="AF6926" s="75"/>
      <c r="AG6926" s="75"/>
    </row>
    <row r="6927" spans="1:33" ht="15.75" customHeight="1">
      <c r="A6927" s="75"/>
      <c r="B6927" s="54">
        <v>46210</v>
      </c>
      <c r="C6927" s="55" t="str">
        <f t="shared" si="202"/>
        <v>Julho</v>
      </c>
      <c r="D6927" s="55">
        <f t="shared" si="204"/>
        <v>2026</v>
      </c>
      <c r="E6927" s="55">
        <v>4</v>
      </c>
      <c r="F6927" s="55" t="s">
        <v>64</v>
      </c>
      <c r="G6927" s="55" t="s">
        <v>46</v>
      </c>
      <c r="H6927" s="55" t="s">
        <v>65</v>
      </c>
      <c r="I6927" s="55" t="s">
        <v>42</v>
      </c>
      <c r="J6927" s="60">
        <v>33</v>
      </c>
      <c r="K6927" s="60">
        <f t="shared" si="200"/>
        <v>132</v>
      </c>
      <c r="L6927" s="60">
        <v>0</v>
      </c>
      <c r="M6927" s="55" t="s">
        <v>43</v>
      </c>
      <c r="N6927" s="60">
        <f t="shared" si="207"/>
        <v>132</v>
      </c>
      <c r="O6927" s="54">
        <v>46218</v>
      </c>
      <c r="P6927" s="62">
        <v>34060</v>
      </c>
      <c r="Q6927" s="75"/>
      <c r="R6927" t="str">
        <f t="shared" si="208"/>
        <v>Jul/26</v>
      </c>
      <c r="S6927" s="75"/>
      <c r="T6927" s="75"/>
      <c r="U6927" s="75"/>
      <c r="V6927" s="75"/>
      <c r="W6927" s="75"/>
      <c r="X6927" s="75"/>
      <c r="Y6927" s="75"/>
      <c r="Z6927" s="75"/>
      <c r="AA6927" s="75"/>
      <c r="AB6927" s="75"/>
      <c r="AC6927" s="75"/>
      <c r="AD6927" s="75"/>
      <c r="AE6927" s="75"/>
      <c r="AF6927" s="75"/>
      <c r="AG6927" s="75"/>
    </row>
    <row r="6928" spans="1:33" ht="15.75" customHeight="1">
      <c r="A6928" s="75"/>
      <c r="B6928" s="54">
        <v>46211</v>
      </c>
      <c r="C6928" s="55" t="str">
        <f t="shared" si="202"/>
        <v>Julho</v>
      </c>
      <c r="D6928" s="55">
        <f t="shared" si="204"/>
        <v>2026</v>
      </c>
      <c r="E6928" s="55">
        <v>8</v>
      </c>
      <c r="F6928" s="55" t="s">
        <v>64</v>
      </c>
      <c r="G6928" s="55" t="s">
        <v>46</v>
      </c>
      <c r="H6928" s="55" t="s">
        <v>65</v>
      </c>
      <c r="I6928" s="55" t="s">
        <v>42</v>
      </c>
      <c r="J6928" s="60">
        <v>33</v>
      </c>
      <c r="K6928" s="60">
        <f t="shared" si="200"/>
        <v>264</v>
      </c>
      <c r="L6928" s="60">
        <v>0</v>
      </c>
      <c r="M6928" s="55" t="s">
        <v>43</v>
      </c>
      <c r="N6928" s="60">
        <f t="shared" si="207"/>
        <v>264</v>
      </c>
      <c r="O6928" s="54">
        <v>46218</v>
      </c>
      <c r="P6928" s="62">
        <v>34093</v>
      </c>
      <c r="Q6928" s="75"/>
      <c r="R6928" t="str">
        <f t="shared" si="208"/>
        <v>Jul/26</v>
      </c>
      <c r="S6928" s="75"/>
      <c r="T6928" s="75"/>
      <c r="U6928" s="75"/>
      <c r="V6928" s="75"/>
      <c r="W6928" s="75"/>
      <c r="X6928" s="75"/>
      <c r="Y6928" s="75"/>
      <c r="Z6928" s="75"/>
      <c r="AA6928" s="75"/>
      <c r="AB6928" s="75"/>
      <c r="AC6928" s="75"/>
      <c r="AD6928" s="75"/>
      <c r="AE6928" s="75"/>
      <c r="AF6928" s="75"/>
      <c r="AG6928" s="75"/>
    </row>
    <row r="6929" spans="1:33" ht="15.75" customHeight="1">
      <c r="A6929" s="75"/>
      <c r="B6929" s="54">
        <v>46212</v>
      </c>
      <c r="C6929" s="55" t="str">
        <f t="shared" si="202"/>
        <v>Julho</v>
      </c>
      <c r="D6929" s="55">
        <f t="shared" si="204"/>
        <v>2026</v>
      </c>
      <c r="E6929" s="55">
        <v>7</v>
      </c>
      <c r="F6929" s="55" t="s">
        <v>64</v>
      </c>
      <c r="G6929" s="55" t="s">
        <v>46</v>
      </c>
      <c r="H6929" s="55" t="s">
        <v>65</v>
      </c>
      <c r="I6929" s="55" t="s">
        <v>42</v>
      </c>
      <c r="J6929" s="60">
        <v>33</v>
      </c>
      <c r="K6929" s="60">
        <f t="shared" si="200"/>
        <v>231</v>
      </c>
      <c r="L6929" s="60">
        <v>0</v>
      </c>
      <c r="M6929" s="55" t="s">
        <v>43</v>
      </c>
      <c r="N6929" s="60">
        <f t="shared" si="207"/>
        <v>231</v>
      </c>
      <c r="O6929" s="54">
        <v>46218</v>
      </c>
      <c r="P6929" s="62">
        <v>34134</v>
      </c>
      <c r="Q6929" s="75"/>
      <c r="R6929" t="str">
        <f t="shared" si="208"/>
        <v>Jul/26</v>
      </c>
      <c r="S6929" s="75"/>
      <c r="T6929" s="75"/>
      <c r="U6929" s="75"/>
      <c r="V6929" s="75"/>
      <c r="W6929" s="75"/>
      <c r="X6929" s="75"/>
      <c r="Y6929" s="75"/>
      <c r="Z6929" s="75"/>
      <c r="AA6929" s="75"/>
      <c r="AB6929" s="75"/>
      <c r="AC6929" s="75"/>
      <c r="AD6929" s="75"/>
      <c r="AE6929" s="75"/>
      <c r="AF6929" s="75"/>
      <c r="AG6929" s="75"/>
    </row>
    <row r="6930" spans="1:33" ht="15.75" customHeight="1">
      <c r="A6930" s="75"/>
      <c r="B6930" s="54">
        <v>46213</v>
      </c>
      <c r="C6930" s="55" t="str">
        <f t="shared" si="202"/>
        <v>Julho</v>
      </c>
      <c r="D6930" s="55">
        <f t="shared" si="204"/>
        <v>2026</v>
      </c>
      <c r="E6930" s="55">
        <v>4</v>
      </c>
      <c r="F6930" s="55" t="s">
        <v>64</v>
      </c>
      <c r="G6930" s="55" t="s">
        <v>46</v>
      </c>
      <c r="H6930" s="55" t="s">
        <v>65</v>
      </c>
      <c r="I6930" s="55" t="s">
        <v>42</v>
      </c>
      <c r="J6930" s="60">
        <v>33</v>
      </c>
      <c r="K6930" s="60">
        <f t="shared" si="200"/>
        <v>132</v>
      </c>
      <c r="L6930" s="60">
        <v>0</v>
      </c>
      <c r="M6930" s="55" t="s">
        <v>43</v>
      </c>
      <c r="N6930" s="60">
        <f t="shared" si="207"/>
        <v>132</v>
      </c>
      <c r="O6930" s="54">
        <v>46218</v>
      </c>
      <c r="P6930" s="62">
        <v>34175</v>
      </c>
      <c r="Q6930" s="75"/>
      <c r="R6930" t="str">
        <f t="shared" si="208"/>
        <v>Jul/26</v>
      </c>
      <c r="S6930" s="75"/>
      <c r="T6930" s="75"/>
      <c r="U6930" s="75"/>
      <c r="V6930" s="75"/>
      <c r="W6930" s="75"/>
      <c r="X6930" s="75"/>
      <c r="Y6930" s="75"/>
      <c r="Z6930" s="75"/>
      <c r="AA6930" s="75"/>
      <c r="AB6930" s="75"/>
      <c r="AC6930" s="75"/>
      <c r="AD6930" s="75"/>
      <c r="AE6930" s="75"/>
      <c r="AF6930" s="75"/>
      <c r="AG6930" s="75"/>
    </row>
    <row r="6931" spans="1:33" ht="15.75" customHeight="1">
      <c r="A6931" s="75"/>
      <c r="B6931" s="54">
        <v>46214</v>
      </c>
      <c r="C6931" s="55" t="str">
        <f t="shared" si="202"/>
        <v>Julho</v>
      </c>
      <c r="D6931" s="55">
        <f t="shared" si="204"/>
        <v>2026</v>
      </c>
      <c r="E6931" s="55">
        <v>17</v>
      </c>
      <c r="F6931" s="55" t="s">
        <v>64</v>
      </c>
      <c r="G6931" s="55" t="s">
        <v>46</v>
      </c>
      <c r="H6931" s="55" t="s">
        <v>65</v>
      </c>
      <c r="I6931" s="55" t="s">
        <v>42</v>
      </c>
      <c r="J6931" s="60">
        <v>33</v>
      </c>
      <c r="K6931" s="60">
        <f t="shared" si="200"/>
        <v>561</v>
      </c>
      <c r="L6931" s="60">
        <v>0</v>
      </c>
      <c r="M6931" s="55" t="s">
        <v>43</v>
      </c>
      <c r="N6931" s="60">
        <f t="shared" si="207"/>
        <v>561</v>
      </c>
      <c r="O6931" s="54">
        <v>46218</v>
      </c>
      <c r="P6931" s="62">
        <v>34209</v>
      </c>
      <c r="Q6931" s="75"/>
      <c r="R6931" t="str">
        <f t="shared" si="208"/>
        <v>Jul/26</v>
      </c>
      <c r="S6931" s="75"/>
      <c r="T6931" s="75"/>
      <c r="U6931" s="75"/>
      <c r="V6931" s="75"/>
      <c r="W6931" s="75"/>
      <c r="X6931" s="75"/>
      <c r="Y6931" s="75"/>
      <c r="Z6931" s="75"/>
      <c r="AA6931" s="75"/>
      <c r="AB6931" s="75"/>
      <c r="AC6931" s="75"/>
      <c r="AD6931" s="75"/>
      <c r="AE6931" s="75"/>
      <c r="AF6931" s="75"/>
      <c r="AG6931" s="75"/>
    </row>
    <row r="6932" spans="1:33" ht="15.75" customHeight="1">
      <c r="A6932" s="75"/>
      <c r="B6932" s="54">
        <v>46217</v>
      </c>
      <c r="C6932" s="55" t="str">
        <f t="shared" si="202"/>
        <v>Julho</v>
      </c>
      <c r="D6932" s="55">
        <f t="shared" si="204"/>
        <v>2026</v>
      </c>
      <c r="E6932" s="55">
        <v>9</v>
      </c>
      <c r="F6932" s="55" t="s">
        <v>64</v>
      </c>
      <c r="G6932" s="55" t="s">
        <v>46</v>
      </c>
      <c r="H6932" s="55" t="s">
        <v>65</v>
      </c>
      <c r="I6932" s="55" t="s">
        <v>42</v>
      </c>
      <c r="J6932" s="60">
        <v>33</v>
      </c>
      <c r="K6932" s="60">
        <f t="shared" si="200"/>
        <v>297</v>
      </c>
      <c r="L6932" s="60">
        <v>0</v>
      </c>
      <c r="M6932" s="55" t="s">
        <v>43</v>
      </c>
      <c r="N6932" s="60">
        <f t="shared" si="207"/>
        <v>297</v>
      </c>
      <c r="O6932" s="54">
        <v>46218</v>
      </c>
      <c r="P6932" s="62">
        <v>34300</v>
      </c>
      <c r="Q6932" s="75"/>
      <c r="R6932" t="str">
        <f t="shared" si="208"/>
        <v>Jul/26</v>
      </c>
      <c r="S6932" s="75"/>
      <c r="T6932" s="75"/>
      <c r="U6932" s="75"/>
      <c r="V6932" s="75"/>
      <c r="W6932" s="75"/>
      <c r="X6932" s="75"/>
      <c r="Y6932" s="75"/>
      <c r="Z6932" s="75"/>
      <c r="AA6932" s="75"/>
      <c r="AB6932" s="75"/>
      <c r="AC6932" s="75"/>
      <c r="AD6932" s="75"/>
      <c r="AE6932" s="75"/>
      <c r="AF6932" s="75"/>
      <c r="AG6932" s="75"/>
    </row>
    <row r="6933" spans="1:33" ht="15.75" customHeight="1">
      <c r="A6933" s="75"/>
      <c r="B6933" s="54">
        <v>46209</v>
      </c>
      <c r="C6933" s="55" t="str">
        <f t="shared" si="202"/>
        <v>Julho</v>
      </c>
      <c r="D6933" s="55">
        <f t="shared" si="204"/>
        <v>2026</v>
      </c>
      <c r="E6933" s="55">
        <v>1</v>
      </c>
      <c r="F6933" s="55" t="s">
        <v>782</v>
      </c>
      <c r="G6933" s="55" t="s">
        <v>46</v>
      </c>
      <c r="H6933" s="55" t="s">
        <v>70</v>
      </c>
      <c r="I6933" s="55" t="s">
        <v>42</v>
      </c>
      <c r="J6933" s="60">
        <v>224.9</v>
      </c>
      <c r="K6933" s="60">
        <f t="shared" si="200"/>
        <v>224.9</v>
      </c>
      <c r="L6933" s="60">
        <v>0</v>
      </c>
      <c r="M6933" s="55" t="s">
        <v>51</v>
      </c>
      <c r="N6933" s="60">
        <f t="shared" si="207"/>
        <v>224.9</v>
      </c>
      <c r="O6933" s="54">
        <v>46223</v>
      </c>
      <c r="P6933" s="62">
        <v>775432</v>
      </c>
      <c r="Q6933" s="75"/>
      <c r="R6933" t="str">
        <f t="shared" si="208"/>
        <v>Jul/26</v>
      </c>
      <c r="S6933" s="75"/>
      <c r="T6933" s="75"/>
      <c r="U6933" s="75"/>
      <c r="V6933" s="75"/>
      <c r="W6933" s="75"/>
      <c r="X6933" s="75"/>
      <c r="Y6933" s="75"/>
      <c r="Z6933" s="75"/>
      <c r="AA6933" s="75"/>
      <c r="AB6933" s="75"/>
      <c r="AC6933" s="75"/>
      <c r="AD6933" s="75"/>
      <c r="AE6933" s="75"/>
      <c r="AF6933" s="75"/>
      <c r="AG6933" s="75"/>
    </row>
    <row r="6934" spans="1:33" ht="15.75" customHeight="1">
      <c r="A6934" s="75"/>
      <c r="B6934" s="54">
        <v>46209</v>
      </c>
      <c r="C6934" s="55" t="str">
        <f t="shared" si="202"/>
        <v>Julho</v>
      </c>
      <c r="D6934" s="55">
        <f t="shared" si="204"/>
        <v>2026</v>
      </c>
      <c r="E6934" s="55">
        <v>16</v>
      </c>
      <c r="F6934" s="55" t="s">
        <v>67</v>
      </c>
      <c r="G6934" s="55" t="s">
        <v>46</v>
      </c>
      <c r="H6934" s="55" t="s">
        <v>1311</v>
      </c>
      <c r="I6934" s="55" t="s">
        <v>42</v>
      </c>
      <c r="J6934" s="60">
        <v>24.9</v>
      </c>
      <c r="K6934" s="60">
        <f t="shared" si="200"/>
        <v>398.4</v>
      </c>
      <c r="L6934" s="60">
        <v>0</v>
      </c>
      <c r="M6934" s="55" t="s">
        <v>51</v>
      </c>
      <c r="N6934" s="60">
        <f t="shared" si="207"/>
        <v>398.4</v>
      </c>
      <c r="O6934" s="54">
        <v>46216</v>
      </c>
      <c r="P6934" s="62">
        <v>445152</v>
      </c>
      <c r="Q6934" s="75"/>
      <c r="R6934" t="str">
        <f t="shared" si="208"/>
        <v>Jul/26</v>
      </c>
      <c r="S6934" s="75"/>
      <c r="T6934" s="75"/>
      <c r="U6934" s="75"/>
      <c r="V6934" s="75"/>
      <c r="W6934" s="75"/>
      <c r="X6934" s="75"/>
      <c r="Y6934" s="75"/>
      <c r="Z6934" s="75"/>
      <c r="AA6934" s="75"/>
      <c r="AB6934" s="75"/>
      <c r="AC6934" s="75"/>
      <c r="AD6934" s="75"/>
      <c r="AE6934" s="75"/>
      <c r="AF6934" s="75"/>
      <c r="AG6934" s="75"/>
    </row>
    <row r="6935" spans="1:33" ht="15.75" customHeight="1">
      <c r="A6935" s="75"/>
      <c r="B6935" s="54">
        <v>46218</v>
      </c>
      <c r="C6935" s="55" t="str">
        <f t="shared" si="202"/>
        <v>Julho</v>
      </c>
      <c r="D6935" s="55">
        <f t="shared" si="204"/>
        <v>2026</v>
      </c>
      <c r="E6935" s="55">
        <v>7</v>
      </c>
      <c r="F6935" s="55" t="s">
        <v>64</v>
      </c>
      <c r="G6935" s="55" t="s">
        <v>46</v>
      </c>
      <c r="H6935" s="55" t="s">
        <v>65</v>
      </c>
      <c r="I6935" s="55" t="s">
        <v>42</v>
      </c>
      <c r="J6935" s="60">
        <v>33</v>
      </c>
      <c r="K6935" s="60">
        <f t="shared" si="200"/>
        <v>231</v>
      </c>
      <c r="L6935" s="60">
        <v>0</v>
      </c>
      <c r="M6935" s="55" t="s">
        <v>43</v>
      </c>
      <c r="N6935" s="60">
        <f t="shared" si="207"/>
        <v>231</v>
      </c>
      <c r="O6935" s="54">
        <v>46218</v>
      </c>
      <c r="P6935" s="62">
        <v>34329</v>
      </c>
      <c r="Q6935" s="75"/>
      <c r="R6935" t="str">
        <f t="shared" si="208"/>
        <v>Jul/26</v>
      </c>
      <c r="S6935" s="75"/>
      <c r="T6935" s="75"/>
      <c r="U6935" s="75"/>
      <c r="V6935" s="75"/>
      <c r="W6935" s="75"/>
      <c r="X6935" s="75"/>
      <c r="Y6935" s="75"/>
      <c r="Z6935" s="75"/>
      <c r="AA6935" s="75"/>
      <c r="AB6935" s="75"/>
      <c r="AC6935" s="75"/>
      <c r="AD6935" s="75"/>
      <c r="AE6935" s="75"/>
      <c r="AF6935" s="75"/>
      <c r="AG6935" s="75"/>
    </row>
    <row r="6936" spans="1:33" ht="15.75" customHeight="1">
      <c r="A6936" s="75"/>
      <c r="B6936" s="54">
        <v>46219</v>
      </c>
      <c r="C6936" s="55" t="str">
        <f t="shared" si="202"/>
        <v>Julho</v>
      </c>
      <c r="D6936" s="55">
        <f t="shared" si="204"/>
        <v>2026</v>
      </c>
      <c r="E6936" s="55">
        <v>3</v>
      </c>
      <c r="F6936" s="55" t="s">
        <v>64</v>
      </c>
      <c r="G6936" s="55" t="s">
        <v>46</v>
      </c>
      <c r="H6936" s="55" t="s">
        <v>65</v>
      </c>
      <c r="I6936" s="55" t="s">
        <v>42</v>
      </c>
      <c r="J6936" s="60">
        <v>33</v>
      </c>
      <c r="K6936" s="60">
        <f t="shared" si="200"/>
        <v>99</v>
      </c>
      <c r="L6936" s="60">
        <v>0</v>
      </c>
      <c r="M6936" s="55" t="s">
        <v>43</v>
      </c>
      <c r="N6936" s="60">
        <f t="shared" si="207"/>
        <v>99</v>
      </c>
      <c r="O6936" s="54">
        <v>46218</v>
      </c>
      <c r="P6936" s="62">
        <v>34362</v>
      </c>
      <c r="Q6936" s="75"/>
      <c r="R6936" t="str">
        <f t="shared" si="208"/>
        <v>Jul/26</v>
      </c>
      <c r="S6936" s="75"/>
      <c r="T6936" s="75"/>
      <c r="U6936" s="75"/>
      <c r="V6936" s="75"/>
      <c r="W6936" s="75"/>
      <c r="X6936" s="75"/>
      <c r="Y6936" s="75"/>
      <c r="Z6936" s="75"/>
      <c r="AA6936" s="75"/>
      <c r="AB6936" s="75"/>
      <c r="AC6936" s="75"/>
      <c r="AD6936" s="75"/>
      <c r="AE6936" s="75"/>
      <c r="AF6936" s="75"/>
      <c r="AG6936" s="75"/>
    </row>
    <row r="6937" spans="1:33" ht="15.75" customHeight="1">
      <c r="A6937" s="75"/>
      <c r="B6937" s="54">
        <v>46220</v>
      </c>
      <c r="C6937" s="55" t="str">
        <f t="shared" si="202"/>
        <v>Julho</v>
      </c>
      <c r="D6937" s="55">
        <f t="shared" si="204"/>
        <v>2026</v>
      </c>
      <c r="E6937" s="55">
        <v>9</v>
      </c>
      <c r="F6937" s="55" t="s">
        <v>64</v>
      </c>
      <c r="G6937" s="55" t="s">
        <v>46</v>
      </c>
      <c r="H6937" s="55" t="s">
        <v>65</v>
      </c>
      <c r="I6937" s="55" t="s">
        <v>42</v>
      </c>
      <c r="J6937" s="60">
        <v>33</v>
      </c>
      <c r="K6937" s="60">
        <f t="shared" si="200"/>
        <v>297</v>
      </c>
      <c r="L6937" s="60">
        <v>0</v>
      </c>
      <c r="M6937" s="55" t="s">
        <v>43</v>
      </c>
      <c r="N6937" s="60">
        <f t="shared" si="207"/>
        <v>297</v>
      </c>
      <c r="O6937" s="54">
        <v>46218</v>
      </c>
      <c r="P6937" s="62">
        <v>34419</v>
      </c>
      <c r="Q6937" s="75"/>
      <c r="R6937" t="str">
        <f t="shared" si="208"/>
        <v>Jul/26</v>
      </c>
      <c r="S6937" s="75"/>
      <c r="T6937" s="75"/>
      <c r="U6937" s="75"/>
      <c r="V6937" s="75"/>
      <c r="W6937" s="75"/>
      <c r="X6937" s="75"/>
      <c r="Y6937" s="75"/>
      <c r="Z6937" s="75"/>
      <c r="AA6937" s="75"/>
      <c r="AB6937" s="75"/>
      <c r="AC6937" s="75"/>
      <c r="AD6937" s="75"/>
      <c r="AE6937" s="75"/>
      <c r="AF6937" s="75"/>
      <c r="AG6937" s="75"/>
    </row>
    <row r="6938" spans="1:33" ht="15.75" customHeight="1">
      <c r="A6938" s="75"/>
      <c r="B6938" s="54">
        <v>46210</v>
      </c>
      <c r="C6938" s="55" t="str">
        <f t="shared" si="202"/>
        <v>Julho</v>
      </c>
      <c r="D6938" s="55">
        <f t="shared" si="204"/>
        <v>2026</v>
      </c>
      <c r="E6938" s="55">
        <v>13.44</v>
      </c>
      <c r="F6938" s="55" t="s">
        <v>488</v>
      </c>
      <c r="G6938" s="55" t="s">
        <v>46</v>
      </c>
      <c r="H6938" s="55" t="s">
        <v>823</v>
      </c>
      <c r="I6938" s="55" t="s">
        <v>42</v>
      </c>
      <c r="J6938" s="60">
        <v>35.910699999999999</v>
      </c>
      <c r="K6938" s="60">
        <f t="shared" si="200"/>
        <v>482.63980799999996</v>
      </c>
      <c r="L6938" s="60">
        <v>0</v>
      </c>
      <c r="M6938" s="55" t="s">
        <v>51</v>
      </c>
      <c r="N6938" s="60">
        <f t="shared" si="207"/>
        <v>482.63980799999996</v>
      </c>
      <c r="O6938" s="54">
        <v>46216</v>
      </c>
      <c r="P6938" s="62">
        <v>3036016</v>
      </c>
      <c r="Q6938" s="75"/>
      <c r="R6938" t="str">
        <f t="shared" si="208"/>
        <v>Jul/26</v>
      </c>
      <c r="S6938" s="75"/>
      <c r="T6938" s="75"/>
      <c r="U6938" s="75"/>
      <c r="V6938" s="75"/>
      <c r="W6938" s="75"/>
      <c r="X6938" s="75"/>
      <c r="Y6938" s="75"/>
      <c r="Z6938" s="75"/>
      <c r="AA6938" s="75"/>
      <c r="AB6938" s="75"/>
      <c r="AC6938" s="75"/>
      <c r="AD6938" s="75"/>
      <c r="AE6938" s="75"/>
      <c r="AF6938" s="75"/>
      <c r="AG6938" s="75"/>
    </row>
    <row r="6939" spans="1:33" ht="15.75" customHeight="1">
      <c r="A6939" s="75"/>
      <c r="B6939" s="54">
        <v>46210</v>
      </c>
      <c r="C6939" s="55" t="str">
        <f t="shared" si="202"/>
        <v>Julho</v>
      </c>
      <c r="D6939" s="55">
        <f t="shared" si="204"/>
        <v>2026</v>
      </c>
      <c r="E6939" s="55">
        <v>4</v>
      </c>
      <c r="F6939" s="55" t="s">
        <v>760</v>
      </c>
      <c r="G6939" s="55" t="s">
        <v>46</v>
      </c>
      <c r="H6939" s="55" t="s">
        <v>223</v>
      </c>
      <c r="I6939" s="55" t="s">
        <v>42</v>
      </c>
      <c r="J6939" s="60">
        <v>20</v>
      </c>
      <c r="K6939" s="60">
        <f t="shared" si="200"/>
        <v>80</v>
      </c>
      <c r="L6939" s="60">
        <v>0</v>
      </c>
      <c r="M6939" s="55" t="s">
        <v>51</v>
      </c>
      <c r="N6939" s="60">
        <f t="shared" si="207"/>
        <v>80</v>
      </c>
      <c r="O6939" s="54">
        <v>46217</v>
      </c>
      <c r="P6939" s="62">
        <v>1610893</v>
      </c>
      <c r="Q6939" s="75"/>
      <c r="R6939" t="str">
        <f t="shared" si="208"/>
        <v>Jul/26</v>
      </c>
      <c r="S6939" s="75"/>
      <c r="T6939" s="75"/>
      <c r="U6939" s="75"/>
      <c r="V6939" s="75"/>
      <c r="W6939" s="75"/>
      <c r="X6939" s="75"/>
      <c r="Y6939" s="75"/>
      <c r="Z6939" s="75"/>
      <c r="AA6939" s="75"/>
      <c r="AB6939" s="75"/>
      <c r="AC6939" s="75"/>
      <c r="AD6939" s="75"/>
      <c r="AE6939" s="75"/>
      <c r="AF6939" s="75"/>
      <c r="AG6939" s="75"/>
    </row>
    <row r="6940" spans="1:33" ht="15.75" customHeight="1">
      <c r="A6940" s="75"/>
      <c r="B6940" s="54">
        <v>46210</v>
      </c>
      <c r="C6940" s="55" t="str">
        <f t="shared" si="202"/>
        <v>Julho</v>
      </c>
      <c r="D6940" s="55">
        <f t="shared" si="204"/>
        <v>2026</v>
      </c>
      <c r="E6940" s="55">
        <v>2</v>
      </c>
      <c r="F6940" s="55" t="s">
        <v>172</v>
      </c>
      <c r="G6940" s="55" t="s">
        <v>46</v>
      </c>
      <c r="H6940" s="55" t="s">
        <v>223</v>
      </c>
      <c r="I6940" s="55" t="s">
        <v>42</v>
      </c>
      <c r="J6940" s="60">
        <v>20</v>
      </c>
      <c r="K6940" s="60">
        <f t="shared" si="200"/>
        <v>40</v>
      </c>
      <c r="L6940" s="60">
        <v>0</v>
      </c>
      <c r="M6940" s="55" t="s">
        <v>51</v>
      </c>
      <c r="N6940" s="60">
        <f t="shared" si="207"/>
        <v>40</v>
      </c>
      <c r="O6940" s="54">
        <v>46217</v>
      </c>
      <c r="P6940" s="62">
        <v>1610893</v>
      </c>
      <c r="Q6940" s="75"/>
      <c r="R6940" t="str">
        <f t="shared" si="208"/>
        <v>Jul/26</v>
      </c>
      <c r="S6940" s="75"/>
      <c r="T6940" s="75"/>
      <c r="U6940" s="75"/>
      <c r="V6940" s="75"/>
      <c r="W6940" s="75"/>
      <c r="X6940" s="75"/>
      <c r="Y6940" s="75"/>
      <c r="Z6940" s="75"/>
      <c r="AA6940" s="75"/>
      <c r="AB6940" s="75"/>
      <c r="AC6940" s="75"/>
      <c r="AD6940" s="75"/>
      <c r="AE6940" s="75"/>
      <c r="AF6940" s="75"/>
      <c r="AG6940" s="75"/>
    </row>
    <row r="6941" spans="1:33" ht="15.75" customHeight="1">
      <c r="A6941" s="75"/>
      <c r="B6941" s="54">
        <v>46210</v>
      </c>
      <c r="C6941" s="55" t="str">
        <f t="shared" si="202"/>
        <v>Julho</v>
      </c>
      <c r="D6941" s="55">
        <f t="shared" si="204"/>
        <v>2026</v>
      </c>
      <c r="E6941" s="55">
        <v>2</v>
      </c>
      <c r="F6941" s="55" t="s">
        <v>1602</v>
      </c>
      <c r="G6941" s="55" t="s">
        <v>46</v>
      </c>
      <c r="H6941" s="55" t="s">
        <v>184</v>
      </c>
      <c r="I6941" s="55" t="s">
        <v>42</v>
      </c>
      <c r="J6941" s="60">
        <v>158.69</v>
      </c>
      <c r="K6941" s="60">
        <f t="shared" si="200"/>
        <v>317.38</v>
      </c>
      <c r="L6941" s="60">
        <v>0</v>
      </c>
      <c r="M6941" s="55" t="s">
        <v>51</v>
      </c>
      <c r="N6941" s="60">
        <f t="shared" si="207"/>
        <v>317.38</v>
      </c>
      <c r="O6941" s="54">
        <v>46218</v>
      </c>
      <c r="P6941" s="62">
        <v>2046333</v>
      </c>
      <c r="Q6941" s="75"/>
      <c r="R6941" t="str">
        <f t="shared" si="208"/>
        <v>Jul/26</v>
      </c>
      <c r="S6941" s="75"/>
      <c r="T6941" s="75"/>
      <c r="U6941" s="75"/>
      <c r="V6941" s="75"/>
      <c r="W6941" s="75"/>
      <c r="X6941" s="75"/>
      <c r="Y6941" s="75"/>
      <c r="Z6941" s="75"/>
      <c r="AA6941" s="75"/>
      <c r="AB6941" s="75"/>
      <c r="AC6941" s="75"/>
      <c r="AD6941" s="75"/>
      <c r="AE6941" s="75"/>
      <c r="AF6941" s="75"/>
      <c r="AG6941" s="75"/>
    </row>
    <row r="6942" spans="1:33" ht="15.75" customHeight="1">
      <c r="A6942" s="75"/>
      <c r="B6942" s="54">
        <v>46210</v>
      </c>
      <c r="C6942" s="55" t="str">
        <f t="shared" si="202"/>
        <v>Julho</v>
      </c>
      <c r="D6942" s="55">
        <f t="shared" si="204"/>
        <v>2026</v>
      </c>
      <c r="E6942" s="55">
        <v>1</v>
      </c>
      <c r="F6942" s="55" t="s">
        <v>634</v>
      </c>
      <c r="G6942" s="55" t="s">
        <v>46</v>
      </c>
      <c r="H6942" s="55" t="s">
        <v>195</v>
      </c>
      <c r="I6942" s="55" t="s">
        <v>42</v>
      </c>
      <c r="J6942" s="60">
        <v>322.36</v>
      </c>
      <c r="K6942" s="60">
        <f t="shared" si="200"/>
        <v>322.36</v>
      </c>
      <c r="L6942" s="60">
        <v>0</v>
      </c>
      <c r="M6942" s="55" t="s">
        <v>51</v>
      </c>
      <c r="N6942" s="60">
        <f t="shared" si="207"/>
        <v>322.36</v>
      </c>
      <c r="O6942" s="54">
        <v>46219</v>
      </c>
      <c r="P6942" s="62">
        <v>353293</v>
      </c>
      <c r="Q6942" s="75"/>
      <c r="R6942" t="str">
        <f t="shared" si="208"/>
        <v>Jul/26</v>
      </c>
      <c r="S6942" s="75"/>
      <c r="T6942" s="75"/>
      <c r="U6942" s="75"/>
      <c r="V6942" s="75"/>
      <c r="W6942" s="75"/>
      <c r="X6942" s="75"/>
      <c r="Y6942" s="75"/>
      <c r="Z6942" s="75"/>
      <c r="AA6942" s="75"/>
      <c r="AB6942" s="75"/>
      <c r="AC6942" s="75"/>
      <c r="AD6942" s="75"/>
      <c r="AE6942" s="75"/>
      <c r="AF6942" s="75"/>
      <c r="AG6942" s="75"/>
    </row>
    <row r="6943" spans="1:33" ht="15.75" customHeight="1">
      <c r="A6943" s="75"/>
      <c r="B6943" s="54">
        <v>46210</v>
      </c>
      <c r="C6943" s="55" t="str">
        <f t="shared" si="202"/>
        <v>Julho</v>
      </c>
      <c r="D6943" s="55">
        <f t="shared" si="204"/>
        <v>2026</v>
      </c>
      <c r="E6943" s="55">
        <v>1</v>
      </c>
      <c r="F6943" s="55" t="s">
        <v>782</v>
      </c>
      <c r="G6943" s="55" t="s">
        <v>46</v>
      </c>
      <c r="H6943" s="55" t="s">
        <v>195</v>
      </c>
      <c r="I6943" s="55" t="s">
        <v>42</v>
      </c>
      <c r="J6943" s="60">
        <v>261.39999999999998</v>
      </c>
      <c r="K6943" s="60">
        <f t="shared" si="200"/>
        <v>261.39999999999998</v>
      </c>
      <c r="L6943" s="60">
        <v>0</v>
      </c>
      <c r="M6943" s="55" t="s">
        <v>51</v>
      </c>
      <c r="N6943" s="60">
        <f t="shared" si="207"/>
        <v>261.39999999999998</v>
      </c>
      <c r="O6943" s="54">
        <v>46219</v>
      </c>
      <c r="P6943" s="62">
        <v>353293</v>
      </c>
      <c r="Q6943" s="75"/>
      <c r="R6943" t="str">
        <f t="shared" si="208"/>
        <v>Jul/26</v>
      </c>
      <c r="S6943" s="75"/>
      <c r="T6943" s="75"/>
      <c r="U6943" s="75"/>
      <c r="V6943" s="75"/>
      <c r="W6943" s="75"/>
      <c r="X6943" s="75"/>
      <c r="Y6943" s="75"/>
      <c r="Z6943" s="75"/>
      <c r="AA6943" s="75"/>
      <c r="AB6943" s="75"/>
      <c r="AC6943" s="75"/>
      <c r="AD6943" s="75"/>
      <c r="AE6943" s="75"/>
      <c r="AF6943" s="75"/>
      <c r="AG6943" s="75"/>
    </row>
    <row r="6944" spans="1:33" ht="15.75" customHeight="1">
      <c r="A6944" s="75"/>
      <c r="B6944" s="54">
        <v>46210</v>
      </c>
      <c r="C6944" s="55" t="str">
        <f t="shared" si="202"/>
        <v>Julho</v>
      </c>
      <c r="D6944" s="55">
        <f t="shared" si="204"/>
        <v>2026</v>
      </c>
      <c r="E6944" s="55">
        <v>2</v>
      </c>
      <c r="F6944" s="55" t="s">
        <v>660</v>
      </c>
      <c r="G6944" s="55" t="s">
        <v>46</v>
      </c>
      <c r="H6944" s="55" t="s">
        <v>195</v>
      </c>
      <c r="I6944" s="55" t="s">
        <v>42</v>
      </c>
      <c r="J6944" s="60">
        <v>246</v>
      </c>
      <c r="K6944" s="60">
        <f t="shared" si="200"/>
        <v>492</v>
      </c>
      <c r="L6944" s="60">
        <v>0</v>
      </c>
      <c r="M6944" s="55" t="s">
        <v>51</v>
      </c>
      <c r="N6944" s="60">
        <f t="shared" si="207"/>
        <v>492</v>
      </c>
      <c r="O6944" s="54">
        <v>46219</v>
      </c>
      <c r="P6944" s="62">
        <v>353292</v>
      </c>
      <c r="Q6944" s="75"/>
      <c r="R6944" t="str">
        <f t="shared" si="208"/>
        <v>Jul/26</v>
      </c>
      <c r="S6944" s="75"/>
      <c r="T6944" s="75"/>
      <c r="U6944" s="75"/>
      <c r="V6944" s="75"/>
      <c r="W6944" s="75"/>
      <c r="X6944" s="75"/>
      <c r="Y6944" s="75"/>
      <c r="Z6944" s="75"/>
      <c r="AA6944" s="75"/>
      <c r="AB6944" s="75"/>
      <c r="AC6944" s="75"/>
      <c r="AD6944" s="75"/>
      <c r="AE6944" s="75"/>
      <c r="AF6944" s="75"/>
      <c r="AG6944" s="75"/>
    </row>
    <row r="6945" spans="1:33" ht="15.75" customHeight="1">
      <c r="A6945" s="75"/>
      <c r="B6945" s="54">
        <v>46221</v>
      </c>
      <c r="C6945" s="55" t="str">
        <f t="shared" si="202"/>
        <v>Julho</v>
      </c>
      <c r="D6945" s="55">
        <f t="shared" si="204"/>
        <v>2026</v>
      </c>
      <c r="E6945" s="55">
        <v>17</v>
      </c>
      <c r="F6945" s="55" t="s">
        <v>64</v>
      </c>
      <c r="G6945" s="55" t="s">
        <v>46</v>
      </c>
      <c r="H6945" s="55" t="s">
        <v>65</v>
      </c>
      <c r="I6945" s="55" t="s">
        <v>42</v>
      </c>
      <c r="J6945" s="60">
        <v>33</v>
      </c>
      <c r="K6945" s="60">
        <f t="shared" si="200"/>
        <v>561</v>
      </c>
      <c r="L6945" s="60">
        <v>0</v>
      </c>
      <c r="M6945" s="55" t="s">
        <v>43</v>
      </c>
      <c r="N6945" s="60">
        <f t="shared" si="207"/>
        <v>561</v>
      </c>
      <c r="O6945" s="54">
        <v>46218</v>
      </c>
      <c r="P6945" s="62">
        <v>34464</v>
      </c>
      <c r="Q6945" s="75"/>
      <c r="R6945" t="str">
        <f t="shared" si="208"/>
        <v>Jul/26</v>
      </c>
      <c r="S6945" s="75"/>
      <c r="T6945" s="75"/>
      <c r="U6945" s="75"/>
      <c r="V6945" s="75"/>
      <c r="W6945" s="75"/>
      <c r="X6945" s="75"/>
      <c r="Y6945" s="75"/>
      <c r="Z6945" s="75"/>
      <c r="AA6945" s="75"/>
      <c r="AB6945" s="75"/>
      <c r="AC6945" s="75"/>
      <c r="AD6945" s="75"/>
      <c r="AE6945" s="75"/>
      <c r="AF6945" s="75"/>
      <c r="AG6945" s="75"/>
    </row>
    <row r="6946" spans="1:33" ht="15.75" customHeight="1">
      <c r="A6946" s="75"/>
      <c r="B6946" s="54">
        <v>46224</v>
      </c>
      <c r="C6946" s="55" t="str">
        <f t="shared" si="202"/>
        <v>Julho</v>
      </c>
      <c r="D6946" s="55">
        <f t="shared" si="204"/>
        <v>2026</v>
      </c>
      <c r="E6946" s="55">
        <v>7.5</v>
      </c>
      <c r="F6946" s="55" t="s">
        <v>64</v>
      </c>
      <c r="G6946" s="55" t="s">
        <v>46</v>
      </c>
      <c r="H6946" s="55" t="s">
        <v>65</v>
      </c>
      <c r="I6946" s="55" t="s">
        <v>42</v>
      </c>
      <c r="J6946" s="60">
        <v>33</v>
      </c>
      <c r="K6946" s="60">
        <f t="shared" si="200"/>
        <v>247.5</v>
      </c>
      <c r="L6946" s="60">
        <v>0</v>
      </c>
      <c r="M6946" s="55" t="s">
        <v>43</v>
      </c>
      <c r="N6946" s="60">
        <f t="shared" si="207"/>
        <v>247.5</v>
      </c>
      <c r="O6946" s="54">
        <v>46234</v>
      </c>
      <c r="P6946" s="62">
        <v>34553</v>
      </c>
      <c r="Q6946" s="75"/>
      <c r="R6946" t="str">
        <f t="shared" si="208"/>
        <v>Jul/26</v>
      </c>
      <c r="S6946" s="75"/>
      <c r="T6946" s="75"/>
      <c r="U6946" s="75"/>
      <c r="V6946" s="75"/>
      <c r="W6946" s="75"/>
      <c r="X6946" s="75"/>
      <c r="Y6946" s="75"/>
      <c r="Z6946" s="75"/>
      <c r="AA6946" s="75"/>
      <c r="AB6946" s="75"/>
      <c r="AC6946" s="75"/>
      <c r="AD6946" s="75"/>
      <c r="AE6946" s="75"/>
      <c r="AF6946" s="75"/>
      <c r="AG6946" s="75"/>
    </row>
    <row r="6947" spans="1:33" ht="15.75" customHeight="1">
      <c r="A6947" s="75"/>
      <c r="B6947" s="54">
        <v>46225</v>
      </c>
      <c r="C6947" s="55" t="str">
        <f t="shared" si="202"/>
        <v>Julho</v>
      </c>
      <c r="D6947" s="55">
        <f t="shared" si="204"/>
        <v>2026</v>
      </c>
      <c r="E6947" s="55">
        <v>7</v>
      </c>
      <c r="F6947" s="55" t="s">
        <v>64</v>
      </c>
      <c r="G6947" s="55" t="s">
        <v>46</v>
      </c>
      <c r="H6947" s="55" t="s">
        <v>65</v>
      </c>
      <c r="I6947" s="55" t="s">
        <v>42</v>
      </c>
      <c r="J6947" s="60">
        <v>33</v>
      </c>
      <c r="K6947" s="60">
        <f t="shared" si="200"/>
        <v>231</v>
      </c>
      <c r="L6947" s="60">
        <v>0</v>
      </c>
      <c r="M6947" s="55" t="s">
        <v>43</v>
      </c>
      <c r="N6947" s="60">
        <f t="shared" si="207"/>
        <v>231</v>
      </c>
      <c r="O6947" s="54">
        <v>46233</v>
      </c>
      <c r="P6947" s="62">
        <v>34585</v>
      </c>
      <c r="Q6947" s="75"/>
      <c r="R6947" t="str">
        <f t="shared" si="208"/>
        <v>Jul/26</v>
      </c>
      <c r="S6947" s="75"/>
      <c r="T6947" s="75"/>
      <c r="U6947" s="75"/>
      <c r="V6947" s="75"/>
      <c r="W6947" s="75"/>
      <c r="X6947" s="75"/>
      <c r="Y6947" s="75"/>
      <c r="Z6947" s="75"/>
      <c r="AA6947" s="75"/>
      <c r="AB6947" s="75"/>
      <c r="AC6947" s="75"/>
      <c r="AD6947" s="75"/>
      <c r="AE6947" s="75"/>
      <c r="AF6947" s="75"/>
      <c r="AG6947" s="75"/>
    </row>
    <row r="6948" spans="1:33" ht="15.75" customHeight="1">
      <c r="A6948" s="75"/>
      <c r="B6948" s="54">
        <v>46226</v>
      </c>
      <c r="C6948" s="55" t="str">
        <f t="shared" si="202"/>
        <v>Julho</v>
      </c>
      <c r="D6948" s="55">
        <f t="shared" si="204"/>
        <v>2026</v>
      </c>
      <c r="E6948" s="55">
        <v>3</v>
      </c>
      <c r="F6948" s="55" t="s">
        <v>64</v>
      </c>
      <c r="G6948" s="55" t="s">
        <v>46</v>
      </c>
      <c r="H6948" s="55" t="s">
        <v>65</v>
      </c>
      <c r="I6948" s="55" t="s">
        <v>42</v>
      </c>
      <c r="J6948" s="60">
        <v>33</v>
      </c>
      <c r="K6948" s="60">
        <f t="shared" si="200"/>
        <v>99</v>
      </c>
      <c r="L6948" s="60">
        <v>0</v>
      </c>
      <c r="M6948" s="55" t="s">
        <v>43</v>
      </c>
      <c r="N6948" s="60">
        <f t="shared" si="207"/>
        <v>99</v>
      </c>
      <c r="O6948" s="54">
        <v>46234</v>
      </c>
      <c r="P6948" s="62">
        <v>34638</v>
      </c>
      <c r="Q6948" s="75"/>
      <c r="R6948" t="str">
        <f t="shared" si="208"/>
        <v>Jul/26</v>
      </c>
      <c r="S6948" s="75"/>
      <c r="T6948" s="75"/>
      <c r="U6948" s="75"/>
      <c r="V6948" s="75"/>
      <c r="W6948" s="75"/>
      <c r="X6948" s="75"/>
      <c r="Y6948" s="75"/>
      <c r="Z6948" s="75"/>
      <c r="AA6948" s="75"/>
      <c r="AB6948" s="75"/>
      <c r="AC6948" s="75"/>
      <c r="AD6948" s="75"/>
      <c r="AE6948" s="75"/>
      <c r="AF6948" s="75"/>
      <c r="AG6948" s="75"/>
    </row>
    <row r="6949" spans="1:33" ht="15.75" customHeight="1">
      <c r="A6949" s="75"/>
      <c r="B6949" s="54">
        <v>46227</v>
      </c>
      <c r="C6949" s="55" t="str">
        <f t="shared" si="202"/>
        <v>Julho</v>
      </c>
      <c r="D6949" s="55">
        <f t="shared" si="204"/>
        <v>2026</v>
      </c>
      <c r="E6949" s="55">
        <v>8.5</v>
      </c>
      <c r="F6949" s="55" t="s">
        <v>64</v>
      </c>
      <c r="G6949" s="55" t="s">
        <v>46</v>
      </c>
      <c r="H6949" s="55" t="s">
        <v>65</v>
      </c>
      <c r="I6949" s="55" t="s">
        <v>42</v>
      </c>
      <c r="J6949" s="60">
        <v>33</v>
      </c>
      <c r="K6949" s="60">
        <f t="shared" si="200"/>
        <v>280.5</v>
      </c>
      <c r="L6949" s="60">
        <v>0</v>
      </c>
      <c r="M6949" s="55" t="s">
        <v>43</v>
      </c>
      <c r="N6949" s="60">
        <f t="shared" si="207"/>
        <v>280.5</v>
      </c>
      <c r="O6949" s="54">
        <v>46234</v>
      </c>
      <c r="P6949" s="62">
        <v>34685</v>
      </c>
      <c r="Q6949" s="75"/>
      <c r="R6949" t="str">
        <f t="shared" si="208"/>
        <v>Jul/26</v>
      </c>
      <c r="S6949" s="75"/>
      <c r="T6949" s="75"/>
      <c r="U6949" s="75"/>
      <c r="V6949" s="75"/>
      <c r="W6949" s="75"/>
      <c r="X6949" s="75"/>
      <c r="Y6949" s="75"/>
      <c r="Z6949" s="75"/>
      <c r="AA6949" s="75"/>
      <c r="AB6949" s="75"/>
      <c r="AC6949" s="75"/>
      <c r="AD6949" s="75"/>
      <c r="AE6949" s="75"/>
      <c r="AF6949" s="75"/>
      <c r="AG6949" s="75"/>
    </row>
    <row r="6950" spans="1:33" ht="15.75" customHeight="1">
      <c r="A6950" s="75"/>
      <c r="B6950" s="54">
        <v>46228</v>
      </c>
      <c r="C6950" s="55" t="str">
        <f t="shared" si="202"/>
        <v>Julho</v>
      </c>
      <c r="D6950" s="55">
        <f t="shared" si="204"/>
        <v>2026</v>
      </c>
      <c r="E6950" s="55">
        <v>18</v>
      </c>
      <c r="F6950" s="55" t="s">
        <v>64</v>
      </c>
      <c r="G6950" s="55" t="s">
        <v>46</v>
      </c>
      <c r="H6950" s="55" t="s">
        <v>65</v>
      </c>
      <c r="I6950" s="55" t="s">
        <v>42</v>
      </c>
      <c r="J6950" s="60">
        <v>33</v>
      </c>
      <c r="K6950" s="60">
        <f t="shared" si="200"/>
        <v>594</v>
      </c>
      <c r="L6950" s="60">
        <v>0</v>
      </c>
      <c r="M6950" s="55" t="s">
        <v>43</v>
      </c>
      <c r="N6950" s="60">
        <f t="shared" si="207"/>
        <v>594</v>
      </c>
      <c r="O6950" s="54">
        <v>46234</v>
      </c>
      <c r="P6950" s="62">
        <v>34724</v>
      </c>
      <c r="Q6950" s="75"/>
      <c r="R6950" t="str">
        <f t="shared" si="208"/>
        <v>Jul/26</v>
      </c>
      <c r="S6950" s="75"/>
      <c r="T6950" s="75"/>
      <c r="U6950" s="75"/>
      <c r="V6950" s="75"/>
      <c r="W6950" s="75"/>
      <c r="X6950" s="75"/>
      <c r="Y6950" s="75"/>
      <c r="Z6950" s="75"/>
      <c r="AA6950" s="75"/>
      <c r="AB6950" s="75"/>
      <c r="AC6950" s="75"/>
      <c r="AD6950" s="75"/>
      <c r="AE6950" s="75"/>
      <c r="AF6950" s="75"/>
      <c r="AG6950" s="75"/>
    </row>
    <row r="6951" spans="1:33" ht="15.75" customHeight="1">
      <c r="A6951" s="75"/>
      <c r="B6951" s="54">
        <v>46231</v>
      </c>
      <c r="C6951" s="55" t="str">
        <f t="shared" si="202"/>
        <v>Julho</v>
      </c>
      <c r="D6951" s="55">
        <f t="shared" si="204"/>
        <v>2026</v>
      </c>
      <c r="E6951" s="55">
        <v>10</v>
      </c>
      <c r="F6951" s="55" t="s">
        <v>64</v>
      </c>
      <c r="G6951" s="55" t="s">
        <v>46</v>
      </c>
      <c r="H6951" s="55" t="s">
        <v>65</v>
      </c>
      <c r="I6951" s="55" t="s">
        <v>42</v>
      </c>
      <c r="J6951" s="60">
        <v>33</v>
      </c>
      <c r="K6951" s="60">
        <f t="shared" si="200"/>
        <v>330</v>
      </c>
      <c r="L6951" s="60">
        <v>0</v>
      </c>
      <c r="M6951" s="55" t="s">
        <v>43</v>
      </c>
      <c r="N6951" s="60">
        <f t="shared" si="207"/>
        <v>330</v>
      </c>
      <c r="O6951" s="54">
        <v>46234</v>
      </c>
      <c r="P6951" s="62">
        <v>34812</v>
      </c>
      <c r="Q6951" s="75"/>
      <c r="R6951" t="str">
        <f t="shared" si="208"/>
        <v>Jul/26</v>
      </c>
      <c r="S6951" s="75"/>
      <c r="T6951" s="75"/>
      <c r="U6951" s="75"/>
      <c r="V6951" s="75"/>
      <c r="W6951" s="75"/>
      <c r="X6951" s="75"/>
      <c r="Y6951" s="75"/>
      <c r="Z6951" s="75"/>
      <c r="AA6951" s="75"/>
      <c r="AB6951" s="75"/>
      <c r="AC6951" s="75"/>
      <c r="AD6951" s="75"/>
      <c r="AE6951" s="75"/>
      <c r="AF6951" s="75"/>
      <c r="AG6951" s="75"/>
    </row>
    <row r="6952" spans="1:33" ht="15.75" customHeight="1">
      <c r="A6952" s="75"/>
      <c r="B6952" s="54">
        <v>46232</v>
      </c>
      <c r="C6952" s="55" t="str">
        <f t="shared" si="202"/>
        <v>Julho</v>
      </c>
      <c r="D6952" s="55">
        <f t="shared" si="204"/>
        <v>2026</v>
      </c>
      <c r="E6952" s="55">
        <v>11</v>
      </c>
      <c r="F6952" s="55" t="s">
        <v>64</v>
      </c>
      <c r="G6952" s="55" t="s">
        <v>46</v>
      </c>
      <c r="H6952" s="55" t="s">
        <v>65</v>
      </c>
      <c r="I6952" s="55" t="s">
        <v>42</v>
      </c>
      <c r="J6952" s="60">
        <v>33</v>
      </c>
      <c r="K6952" s="60">
        <f t="shared" si="200"/>
        <v>363</v>
      </c>
      <c r="L6952" s="60">
        <v>0</v>
      </c>
      <c r="M6952" s="55" t="s">
        <v>43</v>
      </c>
      <c r="N6952" s="60">
        <f t="shared" si="207"/>
        <v>363</v>
      </c>
      <c r="O6952" s="54">
        <v>46234</v>
      </c>
      <c r="P6952" s="62">
        <v>34864</v>
      </c>
      <c r="Q6952" s="75"/>
      <c r="R6952" t="str">
        <f t="shared" si="208"/>
        <v>Jul/26</v>
      </c>
      <c r="S6952" s="75"/>
      <c r="T6952" s="75"/>
      <c r="U6952" s="75"/>
      <c r="V6952" s="75"/>
      <c r="W6952" s="75"/>
      <c r="X6952" s="75"/>
      <c r="Y6952" s="75"/>
      <c r="Z6952" s="75"/>
      <c r="AA6952" s="75"/>
      <c r="AB6952" s="75"/>
      <c r="AC6952" s="75"/>
      <c r="AD6952" s="75"/>
      <c r="AE6952" s="75"/>
      <c r="AF6952" s="75"/>
      <c r="AG6952" s="75"/>
    </row>
    <row r="6953" spans="1:33" ht="15.75" customHeight="1">
      <c r="A6953" s="75"/>
      <c r="B6953" s="54">
        <v>46234</v>
      </c>
      <c r="C6953" s="55" t="str">
        <f t="shared" si="202"/>
        <v>Julho</v>
      </c>
      <c r="D6953" s="55">
        <f t="shared" si="204"/>
        <v>2026</v>
      </c>
      <c r="E6953" s="55">
        <v>11</v>
      </c>
      <c r="F6953" s="55" t="s">
        <v>64</v>
      </c>
      <c r="G6953" s="55" t="s">
        <v>46</v>
      </c>
      <c r="H6953" s="55" t="s">
        <v>65</v>
      </c>
      <c r="I6953" s="55" t="s">
        <v>42</v>
      </c>
      <c r="J6953" s="60">
        <v>33</v>
      </c>
      <c r="K6953" s="60">
        <f t="shared" si="200"/>
        <v>363</v>
      </c>
      <c r="L6953" s="60">
        <v>0</v>
      </c>
      <c r="M6953" s="55" t="s">
        <v>43</v>
      </c>
      <c r="N6953" s="60">
        <f t="shared" si="207"/>
        <v>363</v>
      </c>
      <c r="O6953" s="54">
        <v>46234</v>
      </c>
      <c r="P6953" s="62">
        <v>34937</v>
      </c>
      <c r="Q6953" s="75"/>
      <c r="R6953" t="str">
        <f t="shared" si="208"/>
        <v>Jul/26</v>
      </c>
      <c r="S6953" s="75"/>
      <c r="T6953" s="75"/>
      <c r="U6953" s="75"/>
      <c r="V6953" s="75"/>
      <c r="W6953" s="75"/>
      <c r="X6953" s="75"/>
      <c r="Y6953" s="75"/>
      <c r="Z6953" s="75"/>
      <c r="AA6953" s="75"/>
      <c r="AB6953" s="75"/>
      <c r="AC6953" s="75"/>
      <c r="AD6953" s="75"/>
      <c r="AE6953" s="75"/>
      <c r="AF6953" s="75"/>
      <c r="AG6953" s="75"/>
    </row>
    <row r="6954" spans="1:33" ht="15.75" customHeight="1">
      <c r="A6954" s="75"/>
      <c r="B6954" s="54">
        <v>46204</v>
      </c>
      <c r="C6954" s="55" t="str">
        <f t="shared" si="202"/>
        <v>Julho</v>
      </c>
      <c r="D6954" s="55">
        <f t="shared" si="204"/>
        <v>2026</v>
      </c>
      <c r="E6954" s="55">
        <v>2</v>
      </c>
      <c r="F6954" s="55" t="s">
        <v>66</v>
      </c>
      <c r="G6954" s="55" t="s">
        <v>46</v>
      </c>
      <c r="H6954" s="55" t="s">
        <v>65</v>
      </c>
      <c r="I6954" s="55" t="s">
        <v>42</v>
      </c>
      <c r="J6954" s="60">
        <v>28</v>
      </c>
      <c r="K6954" s="60">
        <f t="shared" si="200"/>
        <v>56</v>
      </c>
      <c r="L6954" s="60">
        <v>0</v>
      </c>
      <c r="M6954" s="55" t="s">
        <v>43</v>
      </c>
      <c r="N6954" s="60">
        <f t="shared" si="207"/>
        <v>56</v>
      </c>
      <c r="O6954" s="54">
        <v>46218</v>
      </c>
      <c r="P6954" s="62">
        <v>33833</v>
      </c>
      <c r="Q6954" s="75"/>
      <c r="R6954" t="str">
        <f t="shared" si="208"/>
        <v>Jul/26</v>
      </c>
      <c r="S6954" s="75"/>
      <c r="T6954" s="75"/>
      <c r="U6954" s="75"/>
      <c r="V6954" s="75"/>
      <c r="W6954" s="75"/>
      <c r="X6954" s="75"/>
      <c r="Y6954" s="75"/>
      <c r="Z6954" s="75"/>
      <c r="AA6954" s="75"/>
      <c r="AB6954" s="75"/>
      <c r="AC6954" s="75"/>
      <c r="AD6954" s="75"/>
      <c r="AE6954" s="75"/>
      <c r="AF6954" s="75"/>
      <c r="AG6954" s="75"/>
    </row>
    <row r="6955" spans="1:33" ht="15.75" customHeight="1">
      <c r="A6955" s="75"/>
      <c r="B6955" s="54">
        <v>46206</v>
      </c>
      <c r="C6955" s="55" t="str">
        <f t="shared" si="202"/>
        <v>Julho</v>
      </c>
      <c r="D6955" s="55">
        <f t="shared" si="204"/>
        <v>2026</v>
      </c>
      <c r="E6955" s="55">
        <v>4</v>
      </c>
      <c r="F6955" s="55" t="s">
        <v>66</v>
      </c>
      <c r="G6955" s="55" t="s">
        <v>46</v>
      </c>
      <c r="H6955" s="55" t="s">
        <v>65</v>
      </c>
      <c r="I6955" s="55" t="s">
        <v>42</v>
      </c>
      <c r="J6955" s="60">
        <v>28</v>
      </c>
      <c r="K6955" s="60">
        <f t="shared" si="200"/>
        <v>112</v>
      </c>
      <c r="L6955" s="60">
        <v>0</v>
      </c>
      <c r="M6955" s="55" t="s">
        <v>43</v>
      </c>
      <c r="N6955" s="60">
        <f t="shared" si="207"/>
        <v>112</v>
      </c>
      <c r="O6955" s="54">
        <v>46218</v>
      </c>
      <c r="P6955" s="62">
        <v>33924</v>
      </c>
      <c r="Q6955" s="75"/>
      <c r="R6955" t="str">
        <f t="shared" si="208"/>
        <v>Jul/26</v>
      </c>
      <c r="S6955" s="75"/>
      <c r="T6955" s="75"/>
      <c r="U6955" s="75"/>
      <c r="V6955" s="75"/>
      <c r="W6955" s="75"/>
      <c r="X6955" s="75"/>
      <c r="Y6955" s="75"/>
      <c r="Z6955" s="75"/>
      <c r="AA6955" s="75"/>
      <c r="AB6955" s="75"/>
      <c r="AC6955" s="75"/>
      <c r="AD6955" s="75"/>
      <c r="AE6955" s="75"/>
      <c r="AF6955" s="75"/>
      <c r="AG6955" s="75"/>
    </row>
    <row r="6956" spans="1:33" ht="15.75" customHeight="1">
      <c r="A6956" s="75"/>
      <c r="B6956" s="54">
        <v>46207</v>
      </c>
      <c r="C6956" s="55" t="str">
        <f t="shared" si="202"/>
        <v>Julho</v>
      </c>
      <c r="D6956" s="55">
        <f t="shared" si="204"/>
        <v>2026</v>
      </c>
      <c r="E6956" s="55">
        <v>2</v>
      </c>
      <c r="F6956" s="55" t="s">
        <v>66</v>
      </c>
      <c r="G6956" s="55" t="s">
        <v>46</v>
      </c>
      <c r="H6956" s="55" t="s">
        <v>65</v>
      </c>
      <c r="I6956" s="55" t="s">
        <v>42</v>
      </c>
      <c r="J6956" s="60">
        <v>28</v>
      </c>
      <c r="K6956" s="60">
        <f t="shared" si="200"/>
        <v>56</v>
      </c>
      <c r="L6956" s="60">
        <v>0</v>
      </c>
      <c r="M6956" s="55" t="s">
        <v>43</v>
      </c>
      <c r="N6956" s="60">
        <f t="shared" si="207"/>
        <v>56</v>
      </c>
      <c r="O6956" s="54">
        <v>46218</v>
      </c>
      <c r="P6956" s="62">
        <v>33977</v>
      </c>
      <c r="Q6956" s="75"/>
      <c r="R6956" t="str">
        <f t="shared" si="208"/>
        <v>Jul/26</v>
      </c>
      <c r="S6956" s="75"/>
      <c r="T6956" s="75"/>
      <c r="U6956" s="75"/>
      <c r="V6956" s="75"/>
      <c r="W6956" s="75"/>
      <c r="X6956" s="75"/>
      <c r="Y6956" s="75"/>
      <c r="Z6956" s="75"/>
      <c r="AA6956" s="75"/>
      <c r="AB6956" s="75"/>
      <c r="AC6956" s="75"/>
      <c r="AD6956" s="75"/>
      <c r="AE6956" s="75"/>
      <c r="AF6956" s="75"/>
      <c r="AG6956" s="75"/>
    </row>
    <row r="6957" spans="1:33" ht="15.75" customHeight="1">
      <c r="A6957" s="75"/>
      <c r="B6957" s="54">
        <v>46210</v>
      </c>
      <c r="C6957" s="55" t="str">
        <f t="shared" si="202"/>
        <v>Julho</v>
      </c>
      <c r="D6957" s="55">
        <f t="shared" si="204"/>
        <v>2026</v>
      </c>
      <c r="E6957" s="55">
        <v>2.5</v>
      </c>
      <c r="F6957" s="55" t="s">
        <v>66</v>
      </c>
      <c r="G6957" s="55" t="s">
        <v>46</v>
      </c>
      <c r="H6957" s="55" t="s">
        <v>65</v>
      </c>
      <c r="I6957" s="55" t="s">
        <v>42</v>
      </c>
      <c r="J6957" s="60">
        <v>28</v>
      </c>
      <c r="K6957" s="60">
        <f t="shared" si="200"/>
        <v>70</v>
      </c>
      <c r="L6957" s="60">
        <v>0</v>
      </c>
      <c r="M6957" s="55" t="s">
        <v>43</v>
      </c>
      <c r="N6957" s="60">
        <f t="shared" si="207"/>
        <v>70</v>
      </c>
      <c r="O6957" s="54">
        <v>46218</v>
      </c>
      <c r="P6957" s="62">
        <v>34060</v>
      </c>
      <c r="Q6957" s="75"/>
      <c r="R6957" t="str">
        <f t="shared" si="208"/>
        <v>Jul/26</v>
      </c>
      <c r="S6957" s="75"/>
      <c r="T6957" s="75"/>
      <c r="U6957" s="75"/>
      <c r="V6957" s="75"/>
      <c r="W6957" s="75"/>
      <c r="X6957" s="75"/>
      <c r="Y6957" s="75"/>
      <c r="Z6957" s="75"/>
      <c r="AA6957" s="75"/>
      <c r="AB6957" s="75"/>
      <c r="AC6957" s="75"/>
      <c r="AD6957" s="75"/>
      <c r="AE6957" s="75"/>
      <c r="AF6957" s="75"/>
      <c r="AG6957" s="75"/>
    </row>
    <row r="6958" spans="1:33" ht="15.75" customHeight="1">
      <c r="A6958" s="75"/>
      <c r="B6958" s="54">
        <v>46211</v>
      </c>
      <c r="C6958" s="55" t="str">
        <f t="shared" si="202"/>
        <v>Julho</v>
      </c>
      <c r="D6958" s="55">
        <f t="shared" si="204"/>
        <v>2026</v>
      </c>
      <c r="E6958" s="55">
        <v>2.5</v>
      </c>
      <c r="F6958" s="55" t="s">
        <v>66</v>
      </c>
      <c r="G6958" s="55" t="s">
        <v>46</v>
      </c>
      <c r="H6958" s="55" t="s">
        <v>65</v>
      </c>
      <c r="I6958" s="55" t="s">
        <v>42</v>
      </c>
      <c r="J6958" s="60">
        <v>28</v>
      </c>
      <c r="K6958" s="60">
        <f t="shared" si="200"/>
        <v>70</v>
      </c>
      <c r="L6958" s="60">
        <v>0</v>
      </c>
      <c r="M6958" s="55" t="s">
        <v>43</v>
      </c>
      <c r="N6958" s="60">
        <f t="shared" si="207"/>
        <v>70</v>
      </c>
      <c r="O6958" s="54">
        <v>46218</v>
      </c>
      <c r="P6958" s="62">
        <v>34093</v>
      </c>
      <c r="Q6958" s="75"/>
      <c r="R6958" t="str">
        <f t="shared" si="208"/>
        <v>Jul/26</v>
      </c>
      <c r="S6958" s="75"/>
      <c r="T6958" s="75"/>
      <c r="U6958" s="75"/>
      <c r="V6958" s="75"/>
      <c r="W6958" s="75"/>
      <c r="X6958" s="75"/>
      <c r="Y6958" s="75"/>
      <c r="Z6958" s="75"/>
      <c r="AA6958" s="75"/>
      <c r="AB6958" s="75"/>
      <c r="AC6958" s="75"/>
      <c r="AD6958" s="75"/>
      <c r="AE6958" s="75"/>
      <c r="AF6958" s="75"/>
      <c r="AG6958" s="75"/>
    </row>
    <row r="6959" spans="1:33" ht="15.75" customHeight="1">
      <c r="A6959" s="75"/>
      <c r="B6959" s="54">
        <v>46212</v>
      </c>
      <c r="C6959" s="55" t="str">
        <f t="shared" si="202"/>
        <v>Julho</v>
      </c>
      <c r="D6959" s="55">
        <f t="shared" si="204"/>
        <v>2026</v>
      </c>
      <c r="E6959" s="55">
        <v>1.5</v>
      </c>
      <c r="F6959" s="55" t="s">
        <v>66</v>
      </c>
      <c r="G6959" s="55" t="s">
        <v>46</v>
      </c>
      <c r="H6959" s="55" t="s">
        <v>65</v>
      </c>
      <c r="I6959" s="55" t="s">
        <v>42</v>
      </c>
      <c r="J6959" s="60">
        <v>28</v>
      </c>
      <c r="K6959" s="60">
        <f t="shared" si="200"/>
        <v>42</v>
      </c>
      <c r="L6959" s="60">
        <v>0</v>
      </c>
      <c r="M6959" s="55" t="s">
        <v>43</v>
      </c>
      <c r="N6959" s="60">
        <f t="shared" si="207"/>
        <v>42</v>
      </c>
      <c r="O6959" s="54">
        <v>46218</v>
      </c>
      <c r="P6959" s="62">
        <v>34134</v>
      </c>
      <c r="Q6959" s="75"/>
      <c r="R6959" t="str">
        <f t="shared" si="208"/>
        <v>Jul/26</v>
      </c>
      <c r="S6959" s="75"/>
      <c r="T6959" s="75"/>
      <c r="U6959" s="75"/>
      <c r="V6959" s="75"/>
      <c r="W6959" s="75"/>
      <c r="X6959" s="75"/>
      <c r="Y6959" s="75"/>
      <c r="Z6959" s="75"/>
      <c r="AA6959" s="75"/>
      <c r="AB6959" s="75"/>
      <c r="AC6959" s="75"/>
      <c r="AD6959" s="75"/>
      <c r="AE6959" s="75"/>
      <c r="AF6959" s="75"/>
      <c r="AG6959" s="75"/>
    </row>
    <row r="6960" spans="1:33" ht="15.75" customHeight="1">
      <c r="A6960" s="75"/>
      <c r="B6960" s="54">
        <v>46213</v>
      </c>
      <c r="C6960" s="55" t="str">
        <f t="shared" si="202"/>
        <v>Julho</v>
      </c>
      <c r="D6960" s="55">
        <f t="shared" si="204"/>
        <v>2026</v>
      </c>
      <c r="E6960" s="55">
        <v>1.5</v>
      </c>
      <c r="F6960" s="55" t="s">
        <v>66</v>
      </c>
      <c r="G6960" s="55" t="s">
        <v>46</v>
      </c>
      <c r="H6960" s="55" t="s">
        <v>65</v>
      </c>
      <c r="I6960" s="55" t="s">
        <v>42</v>
      </c>
      <c r="J6960" s="60">
        <v>28</v>
      </c>
      <c r="K6960" s="60">
        <f t="shared" si="200"/>
        <v>42</v>
      </c>
      <c r="L6960" s="60">
        <v>0</v>
      </c>
      <c r="M6960" s="55" t="s">
        <v>43</v>
      </c>
      <c r="N6960" s="60">
        <f t="shared" si="207"/>
        <v>42</v>
      </c>
      <c r="O6960" s="54">
        <v>46218</v>
      </c>
      <c r="P6960" s="62">
        <v>34175</v>
      </c>
      <c r="Q6960" s="75"/>
      <c r="R6960" t="str">
        <f t="shared" si="208"/>
        <v>Jul/26</v>
      </c>
      <c r="S6960" s="75"/>
      <c r="T6960" s="75"/>
      <c r="U6960" s="75"/>
      <c r="V6960" s="75"/>
      <c r="W6960" s="75"/>
      <c r="X6960" s="75"/>
      <c r="Y6960" s="75"/>
      <c r="Z6960" s="75"/>
      <c r="AA6960" s="75"/>
      <c r="AB6960" s="75"/>
      <c r="AC6960" s="75"/>
      <c r="AD6960" s="75"/>
      <c r="AE6960" s="75"/>
      <c r="AF6960" s="75"/>
      <c r="AG6960" s="75"/>
    </row>
    <row r="6961" spans="1:33" ht="15.75" customHeight="1">
      <c r="A6961" s="75"/>
      <c r="B6961" s="54">
        <v>46214</v>
      </c>
      <c r="C6961" s="55" t="str">
        <f t="shared" si="202"/>
        <v>Julho</v>
      </c>
      <c r="D6961" s="55">
        <f t="shared" si="204"/>
        <v>2026</v>
      </c>
      <c r="E6961" s="55">
        <v>5</v>
      </c>
      <c r="F6961" s="55" t="s">
        <v>66</v>
      </c>
      <c r="G6961" s="55" t="s">
        <v>46</v>
      </c>
      <c r="H6961" s="55" t="s">
        <v>65</v>
      </c>
      <c r="I6961" s="55" t="s">
        <v>42</v>
      </c>
      <c r="J6961" s="60">
        <v>28</v>
      </c>
      <c r="K6961" s="60">
        <f t="shared" si="200"/>
        <v>140</v>
      </c>
      <c r="L6961" s="60">
        <v>0</v>
      </c>
      <c r="M6961" s="55" t="s">
        <v>43</v>
      </c>
      <c r="N6961" s="60">
        <f t="shared" si="207"/>
        <v>140</v>
      </c>
      <c r="O6961" s="54">
        <v>46218</v>
      </c>
      <c r="P6961" s="62">
        <v>34209</v>
      </c>
      <c r="Q6961" s="75"/>
      <c r="R6961" t="str">
        <f t="shared" si="208"/>
        <v>Jul/26</v>
      </c>
      <c r="S6961" s="75"/>
      <c r="T6961" s="75"/>
      <c r="U6961" s="75"/>
      <c r="V6961" s="75"/>
      <c r="W6961" s="75"/>
      <c r="X6961" s="75"/>
      <c r="Y6961" s="75"/>
      <c r="Z6961" s="75"/>
      <c r="AA6961" s="75"/>
      <c r="AB6961" s="75"/>
      <c r="AC6961" s="75"/>
      <c r="AD6961" s="75"/>
      <c r="AE6961" s="75"/>
      <c r="AF6961" s="75"/>
      <c r="AG6961" s="75"/>
    </row>
    <row r="6962" spans="1:33" ht="15.75" customHeight="1">
      <c r="A6962" s="75"/>
      <c r="B6962" s="54">
        <v>46217</v>
      </c>
      <c r="C6962" s="55" t="str">
        <f t="shared" si="202"/>
        <v>Julho</v>
      </c>
      <c r="D6962" s="55">
        <f t="shared" si="204"/>
        <v>2026</v>
      </c>
      <c r="E6962" s="55">
        <v>3</v>
      </c>
      <c r="F6962" s="55" t="s">
        <v>66</v>
      </c>
      <c r="G6962" s="55" t="s">
        <v>46</v>
      </c>
      <c r="H6962" s="55" t="s">
        <v>65</v>
      </c>
      <c r="I6962" s="55" t="s">
        <v>42</v>
      </c>
      <c r="J6962" s="60">
        <v>28</v>
      </c>
      <c r="K6962" s="60">
        <f t="shared" si="200"/>
        <v>84</v>
      </c>
      <c r="L6962" s="60">
        <v>0</v>
      </c>
      <c r="M6962" s="55" t="s">
        <v>43</v>
      </c>
      <c r="N6962" s="60">
        <f t="shared" si="207"/>
        <v>84</v>
      </c>
      <c r="O6962" s="54">
        <v>46218</v>
      </c>
      <c r="P6962" s="62">
        <v>34300</v>
      </c>
      <c r="Q6962" s="75"/>
      <c r="R6962" t="str">
        <f t="shared" si="208"/>
        <v>Jul/26</v>
      </c>
      <c r="S6962" s="75"/>
      <c r="T6962" s="75"/>
      <c r="U6962" s="75"/>
      <c r="V6962" s="75"/>
      <c r="W6962" s="75"/>
      <c r="X6962" s="75"/>
      <c r="Y6962" s="75"/>
      <c r="Z6962" s="75"/>
      <c r="AA6962" s="75"/>
      <c r="AB6962" s="75"/>
      <c r="AC6962" s="75"/>
      <c r="AD6962" s="75"/>
      <c r="AE6962" s="75"/>
      <c r="AF6962" s="75"/>
      <c r="AG6962" s="75"/>
    </row>
    <row r="6963" spans="1:33" ht="15.75" customHeight="1">
      <c r="A6963" s="75"/>
      <c r="B6963" s="54">
        <v>46218</v>
      </c>
      <c r="C6963" s="55" t="str">
        <f t="shared" si="202"/>
        <v>Julho</v>
      </c>
      <c r="D6963" s="55">
        <f t="shared" si="204"/>
        <v>2026</v>
      </c>
      <c r="E6963" s="55">
        <v>1</v>
      </c>
      <c r="F6963" s="55" t="s">
        <v>66</v>
      </c>
      <c r="G6963" s="55" t="s">
        <v>46</v>
      </c>
      <c r="H6963" s="55" t="s">
        <v>65</v>
      </c>
      <c r="I6963" s="55" t="s">
        <v>42</v>
      </c>
      <c r="J6963" s="60">
        <v>28</v>
      </c>
      <c r="K6963" s="60">
        <f t="shared" si="200"/>
        <v>28</v>
      </c>
      <c r="L6963" s="60">
        <v>0</v>
      </c>
      <c r="M6963" s="55" t="s">
        <v>43</v>
      </c>
      <c r="N6963" s="60">
        <f t="shared" si="207"/>
        <v>28</v>
      </c>
      <c r="O6963" s="54">
        <v>46218</v>
      </c>
      <c r="P6963" s="62">
        <v>34329</v>
      </c>
      <c r="Q6963" s="75"/>
      <c r="R6963" t="str">
        <f t="shared" si="208"/>
        <v>Jul/26</v>
      </c>
      <c r="S6963" s="75"/>
      <c r="T6963" s="75"/>
      <c r="U6963" s="75"/>
      <c r="V6963" s="75"/>
      <c r="W6963" s="75"/>
      <c r="X6963" s="75"/>
      <c r="Y6963" s="75"/>
      <c r="Z6963" s="75"/>
      <c r="AA6963" s="75"/>
      <c r="AB6963" s="75"/>
      <c r="AC6963" s="75"/>
      <c r="AD6963" s="75"/>
      <c r="AE6963" s="75"/>
      <c r="AF6963" s="75"/>
      <c r="AG6963" s="75"/>
    </row>
    <row r="6964" spans="1:33" ht="15.75" customHeight="1">
      <c r="A6964" s="75"/>
      <c r="B6964" s="54">
        <v>46216</v>
      </c>
      <c r="C6964" s="55" t="str">
        <f t="shared" si="202"/>
        <v>Julho</v>
      </c>
      <c r="D6964" s="55">
        <f t="shared" si="204"/>
        <v>2026</v>
      </c>
      <c r="E6964" s="55">
        <v>1</v>
      </c>
      <c r="F6964" s="55" t="s">
        <v>1004</v>
      </c>
      <c r="G6964" s="55" t="s">
        <v>46</v>
      </c>
      <c r="H6964" s="55" t="s">
        <v>667</v>
      </c>
      <c r="I6964" s="55" t="s">
        <v>42</v>
      </c>
      <c r="J6964" s="60">
        <v>38</v>
      </c>
      <c r="K6964" s="60">
        <f t="shared" si="200"/>
        <v>38</v>
      </c>
      <c r="L6964" s="60">
        <v>0</v>
      </c>
      <c r="M6964" s="55" t="s">
        <v>51</v>
      </c>
      <c r="N6964" s="60">
        <f t="shared" si="207"/>
        <v>38</v>
      </c>
      <c r="O6964" s="54">
        <v>46237</v>
      </c>
      <c r="P6964" s="62">
        <v>646938</v>
      </c>
      <c r="Q6964" s="75"/>
      <c r="R6964" t="str">
        <f t="shared" si="208"/>
        <v>Jul/26</v>
      </c>
      <c r="S6964" s="75"/>
      <c r="T6964" s="75"/>
      <c r="U6964" s="75"/>
      <c r="V6964" s="75"/>
      <c r="W6964" s="75"/>
      <c r="X6964" s="75"/>
      <c r="Y6964" s="75"/>
      <c r="Z6964" s="75"/>
      <c r="AA6964" s="75"/>
      <c r="AB6964" s="75"/>
      <c r="AC6964" s="75"/>
      <c r="AD6964" s="75"/>
      <c r="AE6964" s="75"/>
      <c r="AF6964" s="75"/>
      <c r="AG6964" s="75"/>
    </row>
    <row r="6965" spans="1:33" ht="15.75" customHeight="1">
      <c r="A6965" s="75"/>
      <c r="B6965" s="54">
        <v>46216</v>
      </c>
      <c r="C6965" s="55" t="str">
        <f t="shared" si="202"/>
        <v>Julho</v>
      </c>
      <c r="D6965" s="55">
        <f t="shared" si="204"/>
        <v>2026</v>
      </c>
      <c r="E6965" s="55">
        <v>8</v>
      </c>
      <c r="F6965" s="55" t="s">
        <v>67</v>
      </c>
      <c r="G6965" s="55" t="s">
        <v>46</v>
      </c>
      <c r="H6965" s="55" t="s">
        <v>1311</v>
      </c>
      <c r="I6965" s="55" t="s">
        <v>42</v>
      </c>
      <c r="J6965" s="60">
        <v>24.9</v>
      </c>
      <c r="K6965" s="60">
        <f t="shared" si="200"/>
        <v>199.2</v>
      </c>
      <c r="L6965" s="60">
        <v>0</v>
      </c>
      <c r="M6965" s="55" t="s">
        <v>51</v>
      </c>
      <c r="N6965" s="60">
        <f t="shared" si="207"/>
        <v>199.2</v>
      </c>
      <c r="O6965" s="54">
        <v>46223</v>
      </c>
      <c r="P6965" s="62">
        <v>446342</v>
      </c>
      <c r="Q6965" s="75"/>
      <c r="R6965" t="str">
        <f t="shared" si="208"/>
        <v>Jul/26</v>
      </c>
      <c r="S6965" s="75"/>
      <c r="T6965" s="75"/>
      <c r="U6965" s="75"/>
      <c r="V6965" s="75"/>
      <c r="W6965" s="75"/>
      <c r="X6965" s="75"/>
      <c r="Y6965" s="75"/>
      <c r="Z6965" s="75"/>
      <c r="AA6965" s="75"/>
      <c r="AB6965" s="75"/>
      <c r="AC6965" s="75"/>
      <c r="AD6965" s="75"/>
      <c r="AE6965" s="75"/>
      <c r="AF6965" s="75"/>
      <c r="AG6965" s="75"/>
    </row>
    <row r="6966" spans="1:33" ht="15.75" customHeight="1">
      <c r="A6966" s="75"/>
      <c r="B6966" s="54">
        <v>46216</v>
      </c>
      <c r="C6966" s="55" t="str">
        <f t="shared" si="202"/>
        <v>Julho</v>
      </c>
      <c r="D6966" s="55">
        <f t="shared" si="204"/>
        <v>2026</v>
      </c>
      <c r="E6966" s="55">
        <v>1</v>
      </c>
      <c r="F6966" s="55" t="s">
        <v>782</v>
      </c>
      <c r="G6966" s="55" t="s">
        <v>46</v>
      </c>
      <c r="H6966" s="55" t="s">
        <v>70</v>
      </c>
      <c r="I6966" s="55" t="s">
        <v>42</v>
      </c>
      <c r="J6966" s="60">
        <v>224.99</v>
      </c>
      <c r="K6966" s="60">
        <f t="shared" si="200"/>
        <v>224.99</v>
      </c>
      <c r="L6966" s="60">
        <v>0</v>
      </c>
      <c r="M6966" s="55" t="s">
        <v>51</v>
      </c>
      <c r="N6966" s="60">
        <f t="shared" si="207"/>
        <v>224.99</v>
      </c>
      <c r="O6966" s="54">
        <v>46230</v>
      </c>
      <c r="P6966" s="62">
        <v>59968</v>
      </c>
      <c r="Q6966" s="75"/>
      <c r="R6966" t="str">
        <f t="shared" si="208"/>
        <v>Jul/26</v>
      </c>
      <c r="S6966" s="75"/>
      <c r="T6966" s="75"/>
      <c r="U6966" s="75"/>
      <c r="V6966" s="75"/>
      <c r="W6966" s="75"/>
      <c r="X6966" s="75"/>
      <c r="Y6966" s="75"/>
      <c r="Z6966" s="75"/>
      <c r="AA6966" s="75"/>
      <c r="AB6966" s="75"/>
      <c r="AC6966" s="75"/>
      <c r="AD6966" s="75"/>
      <c r="AE6966" s="75"/>
      <c r="AF6966" s="75"/>
      <c r="AG6966" s="75"/>
    </row>
    <row r="6967" spans="1:33" ht="15.75" customHeight="1">
      <c r="A6967" s="75"/>
      <c r="B6967" s="54">
        <v>46219</v>
      </c>
      <c r="C6967" s="55" t="str">
        <f t="shared" si="202"/>
        <v>Julho</v>
      </c>
      <c r="D6967" s="55">
        <f t="shared" si="204"/>
        <v>2026</v>
      </c>
      <c r="E6967" s="55">
        <v>3.5</v>
      </c>
      <c r="F6967" s="55" t="s">
        <v>66</v>
      </c>
      <c r="G6967" s="55" t="s">
        <v>46</v>
      </c>
      <c r="H6967" s="55" t="s">
        <v>65</v>
      </c>
      <c r="I6967" s="55" t="s">
        <v>42</v>
      </c>
      <c r="J6967" s="60">
        <v>28</v>
      </c>
      <c r="K6967" s="60">
        <f t="shared" si="200"/>
        <v>98</v>
      </c>
      <c r="L6967" s="60">
        <v>0</v>
      </c>
      <c r="M6967" s="55" t="s">
        <v>43</v>
      </c>
      <c r="N6967" s="60">
        <f t="shared" si="207"/>
        <v>98</v>
      </c>
      <c r="O6967" s="54">
        <v>46218</v>
      </c>
      <c r="P6967" s="62">
        <v>34362</v>
      </c>
      <c r="Q6967" s="75"/>
      <c r="R6967" t="str">
        <f t="shared" si="208"/>
        <v>Jul/26</v>
      </c>
      <c r="S6967" s="75"/>
      <c r="T6967" s="75"/>
      <c r="U6967" s="75"/>
      <c r="V6967" s="75"/>
      <c r="W6967" s="75"/>
      <c r="X6967" s="75"/>
      <c r="Y6967" s="75"/>
      <c r="Z6967" s="75"/>
      <c r="AA6967" s="75"/>
      <c r="AB6967" s="75"/>
      <c r="AC6967" s="75"/>
      <c r="AD6967" s="75"/>
      <c r="AE6967" s="75"/>
      <c r="AF6967" s="75"/>
      <c r="AG6967" s="75"/>
    </row>
    <row r="6968" spans="1:33" ht="15.75" customHeight="1">
      <c r="A6968" s="75"/>
      <c r="B6968" s="54">
        <v>46221</v>
      </c>
      <c r="C6968" s="55" t="str">
        <f t="shared" si="202"/>
        <v>Julho</v>
      </c>
      <c r="D6968" s="55">
        <f t="shared" si="204"/>
        <v>2026</v>
      </c>
      <c r="E6968" s="55">
        <v>5</v>
      </c>
      <c r="F6968" s="55" t="s">
        <v>66</v>
      </c>
      <c r="G6968" s="55" t="s">
        <v>46</v>
      </c>
      <c r="H6968" s="55" t="s">
        <v>65</v>
      </c>
      <c r="I6968" s="55" t="s">
        <v>42</v>
      </c>
      <c r="J6968" s="60">
        <v>28</v>
      </c>
      <c r="K6968" s="60">
        <f t="shared" si="200"/>
        <v>140</v>
      </c>
      <c r="L6968" s="60">
        <v>0</v>
      </c>
      <c r="M6968" s="55" t="s">
        <v>43</v>
      </c>
      <c r="N6968" s="60">
        <f t="shared" si="207"/>
        <v>140</v>
      </c>
      <c r="O6968" s="54">
        <v>46218</v>
      </c>
      <c r="P6968" s="62">
        <v>34464</v>
      </c>
      <c r="Q6968" s="75"/>
      <c r="R6968" t="str">
        <f t="shared" si="208"/>
        <v>Jul/26</v>
      </c>
      <c r="S6968" s="75"/>
      <c r="T6968" s="75"/>
      <c r="U6968" s="75"/>
      <c r="V6968" s="75"/>
      <c r="W6968" s="75"/>
      <c r="X6968" s="75"/>
      <c r="Y6968" s="75"/>
      <c r="Z6968" s="75"/>
      <c r="AA6968" s="75"/>
      <c r="AB6968" s="75"/>
      <c r="AC6968" s="75"/>
      <c r="AD6968" s="75"/>
      <c r="AE6968" s="75"/>
      <c r="AF6968" s="75"/>
      <c r="AG6968" s="75"/>
    </row>
    <row r="6969" spans="1:33" ht="15.75" customHeight="1">
      <c r="A6969" s="75"/>
      <c r="B6969" s="54">
        <v>46224</v>
      </c>
      <c r="C6969" s="55" t="str">
        <f t="shared" si="202"/>
        <v>Julho</v>
      </c>
      <c r="D6969" s="55">
        <f t="shared" si="204"/>
        <v>2026</v>
      </c>
      <c r="E6969" s="55">
        <v>2.5</v>
      </c>
      <c r="F6969" s="55" t="s">
        <v>66</v>
      </c>
      <c r="G6969" s="55" t="s">
        <v>46</v>
      </c>
      <c r="H6969" s="55" t="s">
        <v>65</v>
      </c>
      <c r="I6969" s="55" t="s">
        <v>42</v>
      </c>
      <c r="J6969" s="60">
        <v>28</v>
      </c>
      <c r="K6969" s="60">
        <f t="shared" si="200"/>
        <v>70</v>
      </c>
      <c r="L6969" s="60">
        <v>0</v>
      </c>
      <c r="M6969" s="55" t="s">
        <v>43</v>
      </c>
      <c r="N6969" s="60">
        <f t="shared" si="207"/>
        <v>70</v>
      </c>
      <c r="O6969" s="54">
        <v>46234</v>
      </c>
      <c r="P6969" s="62">
        <v>34553</v>
      </c>
      <c r="Q6969" s="75"/>
      <c r="R6969" t="str">
        <f t="shared" si="208"/>
        <v>Jul/26</v>
      </c>
      <c r="S6969" s="75"/>
      <c r="T6969" s="75"/>
      <c r="U6969" s="75"/>
      <c r="V6969" s="75"/>
      <c r="W6969" s="75"/>
      <c r="X6969" s="75"/>
      <c r="Y6969" s="75"/>
      <c r="Z6969" s="75"/>
      <c r="AA6969" s="75"/>
      <c r="AB6969" s="75"/>
      <c r="AC6969" s="75"/>
      <c r="AD6969" s="75"/>
      <c r="AE6969" s="75"/>
      <c r="AF6969" s="75"/>
      <c r="AG6969" s="75"/>
    </row>
    <row r="6970" spans="1:33" ht="15.75" customHeight="1">
      <c r="A6970" s="75"/>
      <c r="B6970" s="54">
        <v>46217</v>
      </c>
      <c r="C6970" s="55" t="str">
        <f t="shared" si="202"/>
        <v>Julho</v>
      </c>
      <c r="D6970" s="55">
        <f t="shared" si="204"/>
        <v>2026</v>
      </c>
      <c r="E6970" s="55">
        <v>3</v>
      </c>
      <c r="F6970" s="55" t="s">
        <v>660</v>
      </c>
      <c r="G6970" s="55" t="s">
        <v>46</v>
      </c>
      <c r="H6970" s="55" t="s">
        <v>195</v>
      </c>
      <c r="I6970" s="55" t="s">
        <v>42</v>
      </c>
      <c r="J6970" s="60">
        <v>246</v>
      </c>
      <c r="K6970" s="60">
        <f t="shared" si="200"/>
        <v>738</v>
      </c>
      <c r="L6970" s="60">
        <v>0</v>
      </c>
      <c r="M6970" s="55" t="s">
        <v>51</v>
      </c>
      <c r="N6970" s="60">
        <f t="shared" si="207"/>
        <v>738</v>
      </c>
      <c r="O6970" s="54">
        <v>46226</v>
      </c>
      <c r="P6970" s="62">
        <v>354119</v>
      </c>
      <c r="Q6970" s="75"/>
      <c r="R6970" t="str">
        <f t="shared" si="208"/>
        <v>Jul/26</v>
      </c>
      <c r="S6970" s="75"/>
      <c r="T6970" s="75"/>
      <c r="U6970" s="75"/>
      <c r="V6970" s="75"/>
      <c r="W6970" s="75"/>
      <c r="X6970" s="75"/>
      <c r="Y6970" s="75"/>
      <c r="Z6970" s="75"/>
      <c r="AA6970" s="75"/>
      <c r="AB6970" s="75"/>
      <c r="AC6970" s="75"/>
      <c r="AD6970" s="75"/>
      <c r="AE6970" s="75"/>
      <c r="AF6970" s="75"/>
      <c r="AG6970" s="75"/>
    </row>
    <row r="6971" spans="1:33" ht="15.75" customHeight="1">
      <c r="A6971" s="75"/>
      <c r="B6971" s="54">
        <v>46217</v>
      </c>
      <c r="C6971" s="55" t="str">
        <f t="shared" si="202"/>
        <v>Julho</v>
      </c>
      <c r="D6971" s="55">
        <f t="shared" si="204"/>
        <v>2026</v>
      </c>
      <c r="E6971" s="55">
        <v>6.72</v>
      </c>
      <c r="F6971" s="55" t="s">
        <v>488</v>
      </c>
      <c r="G6971" s="55" t="s">
        <v>46</v>
      </c>
      <c r="H6971" s="55" t="s">
        <v>823</v>
      </c>
      <c r="I6971" s="55" t="s">
        <v>42</v>
      </c>
      <c r="J6971" s="60">
        <v>35.910699999999999</v>
      </c>
      <c r="K6971" s="60">
        <f t="shared" si="200"/>
        <v>241.31990399999998</v>
      </c>
      <c r="L6971" s="60">
        <v>0</v>
      </c>
      <c r="M6971" s="55" t="s">
        <v>51</v>
      </c>
      <c r="N6971" s="60">
        <f t="shared" si="207"/>
        <v>241.31990399999998</v>
      </c>
      <c r="O6971" s="54">
        <v>46223</v>
      </c>
      <c r="P6971" s="62">
        <v>3047015</v>
      </c>
      <c r="Q6971" s="75"/>
      <c r="R6971" t="str">
        <f t="shared" si="208"/>
        <v>Jul/26</v>
      </c>
      <c r="S6971" s="75"/>
      <c r="T6971" s="75"/>
      <c r="U6971" s="75"/>
      <c r="V6971" s="75"/>
      <c r="W6971" s="75"/>
      <c r="X6971" s="75"/>
      <c r="Y6971" s="75"/>
      <c r="Z6971" s="75"/>
      <c r="AA6971" s="75"/>
      <c r="AB6971" s="75"/>
      <c r="AC6971" s="75"/>
      <c r="AD6971" s="75"/>
      <c r="AE6971" s="75"/>
      <c r="AF6971" s="75"/>
      <c r="AG6971" s="75"/>
    </row>
    <row r="6972" spans="1:33" ht="15.75" customHeight="1">
      <c r="A6972" s="75"/>
      <c r="B6972" s="54">
        <v>46217</v>
      </c>
      <c r="C6972" s="55" t="str">
        <f t="shared" si="202"/>
        <v>Julho</v>
      </c>
      <c r="D6972" s="55">
        <f t="shared" si="204"/>
        <v>2026</v>
      </c>
      <c r="E6972" s="55">
        <v>2.2400000000000002</v>
      </c>
      <c r="F6972" s="55" t="s">
        <v>197</v>
      </c>
      <c r="G6972" s="55" t="s">
        <v>46</v>
      </c>
      <c r="H6972" s="55" t="s">
        <v>823</v>
      </c>
      <c r="I6972" s="55" t="s">
        <v>42</v>
      </c>
      <c r="J6972" s="60">
        <v>39.804099999999998</v>
      </c>
      <c r="K6972" s="60">
        <f t="shared" si="200"/>
        <v>89.161184000000006</v>
      </c>
      <c r="L6972" s="60">
        <v>0</v>
      </c>
      <c r="M6972" s="55" t="s">
        <v>51</v>
      </c>
      <c r="N6972" s="60">
        <f t="shared" si="207"/>
        <v>89.161184000000006</v>
      </c>
      <c r="O6972" s="54">
        <v>46223</v>
      </c>
      <c r="P6972" s="62">
        <v>3047015</v>
      </c>
      <c r="Q6972" s="75"/>
      <c r="R6972" t="str">
        <f t="shared" si="208"/>
        <v>Jul/26</v>
      </c>
      <c r="S6972" s="75"/>
      <c r="T6972" s="75"/>
      <c r="U6972" s="75"/>
      <c r="V6972" s="75"/>
      <c r="W6972" s="75"/>
      <c r="X6972" s="75"/>
      <c r="Y6972" s="75"/>
      <c r="Z6972" s="75"/>
      <c r="AA6972" s="75"/>
      <c r="AB6972" s="75"/>
      <c r="AC6972" s="75"/>
      <c r="AD6972" s="75"/>
      <c r="AE6972" s="75"/>
      <c r="AF6972" s="75"/>
      <c r="AG6972" s="75"/>
    </row>
    <row r="6973" spans="1:33" ht="15.75" customHeight="1">
      <c r="A6973" s="75"/>
      <c r="B6973" s="54">
        <v>46217</v>
      </c>
      <c r="C6973" s="55" t="str">
        <f t="shared" si="202"/>
        <v>Julho</v>
      </c>
      <c r="D6973" s="55">
        <f t="shared" si="204"/>
        <v>2026</v>
      </c>
      <c r="E6973" s="55">
        <v>4</v>
      </c>
      <c r="F6973" s="55" t="s">
        <v>760</v>
      </c>
      <c r="G6973" s="55" t="s">
        <v>46</v>
      </c>
      <c r="H6973" s="55" t="s">
        <v>223</v>
      </c>
      <c r="I6973" s="55" t="s">
        <v>42</v>
      </c>
      <c r="J6973" s="60">
        <v>21</v>
      </c>
      <c r="K6973" s="60">
        <f t="shared" si="200"/>
        <v>84</v>
      </c>
      <c r="L6973" s="60">
        <v>0</v>
      </c>
      <c r="M6973" s="55" t="s">
        <v>51</v>
      </c>
      <c r="N6973" s="60">
        <f t="shared" si="207"/>
        <v>84</v>
      </c>
      <c r="O6973" s="54">
        <v>46224</v>
      </c>
      <c r="P6973" s="62">
        <v>1615108</v>
      </c>
      <c r="Q6973" s="75"/>
      <c r="R6973" t="str">
        <f t="shared" si="208"/>
        <v>Jul/26</v>
      </c>
      <c r="S6973" s="75"/>
      <c r="T6973" s="75"/>
      <c r="U6973" s="75"/>
      <c r="V6973" s="75"/>
      <c r="W6973" s="75"/>
      <c r="X6973" s="75"/>
      <c r="Y6973" s="75"/>
      <c r="Z6973" s="75"/>
      <c r="AA6973" s="75"/>
      <c r="AB6973" s="75"/>
      <c r="AC6973" s="75"/>
      <c r="AD6973" s="75"/>
      <c r="AE6973" s="75"/>
      <c r="AF6973" s="75"/>
      <c r="AG6973" s="75"/>
    </row>
    <row r="6974" spans="1:33" ht="15.75" customHeight="1">
      <c r="A6974" s="75"/>
      <c r="B6974" s="54">
        <v>46217</v>
      </c>
      <c r="C6974" s="55" t="str">
        <f t="shared" si="202"/>
        <v>Julho</v>
      </c>
      <c r="D6974" s="55">
        <f t="shared" si="204"/>
        <v>2026</v>
      </c>
      <c r="E6974" s="55">
        <v>5</v>
      </c>
      <c r="F6974" s="55" t="s">
        <v>172</v>
      </c>
      <c r="G6974" s="55" t="s">
        <v>46</v>
      </c>
      <c r="H6974" s="55" t="s">
        <v>223</v>
      </c>
      <c r="I6974" s="55" t="s">
        <v>42</v>
      </c>
      <c r="J6974" s="60">
        <v>21</v>
      </c>
      <c r="K6974" s="60">
        <f t="shared" si="200"/>
        <v>105</v>
      </c>
      <c r="L6974" s="60">
        <v>0</v>
      </c>
      <c r="M6974" s="55" t="s">
        <v>51</v>
      </c>
      <c r="N6974" s="60">
        <f t="shared" si="207"/>
        <v>105</v>
      </c>
      <c r="O6974" s="54">
        <v>46224</v>
      </c>
      <c r="P6974" s="62">
        <v>1615108</v>
      </c>
      <c r="Q6974" s="75"/>
      <c r="R6974" t="str">
        <f t="shared" si="208"/>
        <v>Jul/26</v>
      </c>
      <c r="S6974" s="75"/>
      <c r="T6974" s="75"/>
      <c r="U6974" s="75"/>
      <c r="V6974" s="75"/>
      <c r="W6974" s="75"/>
      <c r="X6974" s="75"/>
      <c r="Y6974" s="75"/>
      <c r="Z6974" s="75"/>
      <c r="AA6974" s="75"/>
      <c r="AB6974" s="75"/>
      <c r="AC6974" s="75"/>
      <c r="AD6974" s="75"/>
      <c r="AE6974" s="75"/>
      <c r="AF6974" s="75"/>
      <c r="AG6974" s="75"/>
    </row>
    <row r="6975" spans="1:33" ht="15.75" customHeight="1">
      <c r="A6975" s="75"/>
      <c r="B6975" s="54">
        <v>46217</v>
      </c>
      <c r="C6975" s="55" t="str">
        <f t="shared" si="202"/>
        <v>Julho</v>
      </c>
      <c r="D6975" s="55">
        <f t="shared" si="204"/>
        <v>2026</v>
      </c>
      <c r="E6975" s="55">
        <v>3</v>
      </c>
      <c r="F6975" s="55" t="s">
        <v>173</v>
      </c>
      <c r="G6975" s="55" t="s">
        <v>46</v>
      </c>
      <c r="H6975" s="55" t="s">
        <v>223</v>
      </c>
      <c r="I6975" s="55" t="s">
        <v>42</v>
      </c>
      <c r="J6975" s="60">
        <v>20</v>
      </c>
      <c r="K6975" s="60">
        <f t="shared" si="200"/>
        <v>60</v>
      </c>
      <c r="L6975" s="60">
        <v>0</v>
      </c>
      <c r="M6975" s="55" t="s">
        <v>51</v>
      </c>
      <c r="N6975" s="60">
        <f t="shared" si="207"/>
        <v>60</v>
      </c>
      <c r="O6975" s="54">
        <v>46224</v>
      </c>
      <c r="P6975" s="62">
        <v>1615108</v>
      </c>
      <c r="Q6975" s="75"/>
      <c r="R6975" t="str">
        <f t="shared" si="208"/>
        <v>Jul/26</v>
      </c>
      <c r="S6975" s="75"/>
      <c r="T6975" s="75"/>
      <c r="U6975" s="75"/>
      <c r="V6975" s="75"/>
      <c r="W6975" s="75"/>
      <c r="X6975" s="75"/>
      <c r="Y6975" s="75"/>
      <c r="Z6975" s="75"/>
      <c r="AA6975" s="75"/>
      <c r="AB6975" s="75"/>
      <c r="AC6975" s="75"/>
      <c r="AD6975" s="75"/>
      <c r="AE6975" s="75"/>
      <c r="AF6975" s="75"/>
      <c r="AG6975" s="75"/>
    </row>
    <row r="6976" spans="1:33" ht="15.75" customHeight="1">
      <c r="A6976" s="75"/>
      <c r="B6976" s="54">
        <v>46217</v>
      </c>
      <c r="C6976" s="55" t="str">
        <f t="shared" si="202"/>
        <v>Julho</v>
      </c>
      <c r="D6976" s="55">
        <f t="shared" si="204"/>
        <v>2026</v>
      </c>
      <c r="E6976" s="55">
        <v>6</v>
      </c>
      <c r="F6976" s="55" t="s">
        <v>642</v>
      </c>
      <c r="G6976" s="55" t="s">
        <v>46</v>
      </c>
      <c r="H6976" s="55" t="s">
        <v>223</v>
      </c>
      <c r="I6976" s="55" t="s">
        <v>42</v>
      </c>
      <c r="J6976" s="60">
        <v>55</v>
      </c>
      <c r="K6976" s="60">
        <f t="shared" si="200"/>
        <v>330</v>
      </c>
      <c r="L6976" s="60">
        <v>0</v>
      </c>
      <c r="M6976" s="55" t="s">
        <v>51</v>
      </c>
      <c r="N6976" s="60">
        <f t="shared" si="207"/>
        <v>330</v>
      </c>
      <c r="O6976" s="54">
        <v>46224</v>
      </c>
      <c r="P6976" s="62">
        <v>1615108</v>
      </c>
      <c r="Q6976" s="75"/>
      <c r="R6976" t="str">
        <f t="shared" si="208"/>
        <v>Jul/26</v>
      </c>
      <c r="S6976" s="75"/>
      <c r="T6976" s="75"/>
      <c r="U6976" s="75"/>
      <c r="V6976" s="75"/>
      <c r="W6976" s="75"/>
      <c r="X6976" s="75"/>
      <c r="Y6976" s="75"/>
      <c r="Z6976" s="75"/>
      <c r="AA6976" s="75"/>
      <c r="AB6976" s="75"/>
      <c r="AC6976" s="75"/>
      <c r="AD6976" s="75"/>
      <c r="AE6976" s="75"/>
      <c r="AF6976" s="75"/>
      <c r="AG6976" s="75"/>
    </row>
    <row r="6977" spans="1:33" ht="15.75" customHeight="1">
      <c r="A6977" s="75"/>
      <c r="B6977" s="54">
        <v>46226</v>
      </c>
      <c r="C6977" s="55" t="str">
        <f t="shared" si="202"/>
        <v>Julho</v>
      </c>
      <c r="D6977" s="55">
        <f t="shared" si="204"/>
        <v>2026</v>
      </c>
      <c r="E6977" s="55">
        <v>1.5</v>
      </c>
      <c r="F6977" s="55" t="s">
        <v>66</v>
      </c>
      <c r="G6977" s="55" t="s">
        <v>46</v>
      </c>
      <c r="H6977" s="55" t="s">
        <v>65</v>
      </c>
      <c r="I6977" s="55" t="s">
        <v>42</v>
      </c>
      <c r="J6977" s="60">
        <v>28</v>
      </c>
      <c r="K6977" s="60">
        <f t="shared" ref="K6977:K7231" si="209">E6977*J6977</f>
        <v>42</v>
      </c>
      <c r="L6977" s="60">
        <v>0</v>
      </c>
      <c r="M6977" s="55" t="s">
        <v>43</v>
      </c>
      <c r="N6977" s="60">
        <f t="shared" si="207"/>
        <v>42</v>
      </c>
      <c r="O6977" s="54">
        <v>46234</v>
      </c>
      <c r="P6977" s="62">
        <v>34638</v>
      </c>
      <c r="Q6977" s="75"/>
      <c r="R6977" t="str">
        <f t="shared" si="208"/>
        <v>Jul/26</v>
      </c>
      <c r="S6977" s="75"/>
      <c r="T6977" s="75"/>
      <c r="U6977" s="75"/>
      <c r="V6977" s="75"/>
      <c r="W6977" s="75"/>
      <c r="X6977" s="75"/>
      <c r="Y6977" s="75"/>
      <c r="Z6977" s="75"/>
      <c r="AA6977" s="75"/>
      <c r="AB6977" s="75"/>
      <c r="AC6977" s="75"/>
      <c r="AD6977" s="75"/>
      <c r="AE6977" s="75"/>
      <c r="AF6977" s="75"/>
      <c r="AG6977" s="75"/>
    </row>
    <row r="6978" spans="1:33" ht="15.75" customHeight="1">
      <c r="A6978" s="75"/>
      <c r="B6978" s="54">
        <v>46227</v>
      </c>
      <c r="C6978" s="55" t="str">
        <f t="shared" si="202"/>
        <v>Julho</v>
      </c>
      <c r="D6978" s="55">
        <f t="shared" si="204"/>
        <v>2026</v>
      </c>
      <c r="E6978" s="55">
        <v>1.5</v>
      </c>
      <c r="F6978" s="55" t="s">
        <v>66</v>
      </c>
      <c r="G6978" s="55" t="s">
        <v>46</v>
      </c>
      <c r="H6978" s="55" t="s">
        <v>65</v>
      </c>
      <c r="I6978" s="55" t="s">
        <v>42</v>
      </c>
      <c r="J6978" s="60">
        <v>28</v>
      </c>
      <c r="K6978" s="60">
        <f t="shared" si="209"/>
        <v>42</v>
      </c>
      <c r="L6978" s="60">
        <v>0</v>
      </c>
      <c r="M6978" s="55" t="s">
        <v>43</v>
      </c>
      <c r="N6978" s="60">
        <f t="shared" si="207"/>
        <v>42</v>
      </c>
      <c r="O6978" s="54">
        <v>46234</v>
      </c>
      <c r="P6978" s="62">
        <v>34685</v>
      </c>
      <c r="Q6978" s="75"/>
      <c r="R6978" t="str">
        <f t="shared" si="208"/>
        <v>Jul/26</v>
      </c>
      <c r="S6978" s="75"/>
      <c r="T6978" s="75"/>
      <c r="U6978" s="75"/>
      <c r="V6978" s="75"/>
      <c r="W6978" s="75"/>
      <c r="X6978" s="75"/>
      <c r="Y6978" s="75"/>
      <c r="Z6978" s="75"/>
      <c r="AA6978" s="75"/>
      <c r="AB6978" s="75"/>
      <c r="AC6978" s="75"/>
      <c r="AD6978" s="75"/>
      <c r="AE6978" s="75"/>
      <c r="AF6978" s="75"/>
      <c r="AG6978" s="75"/>
    </row>
    <row r="6979" spans="1:33" ht="15.75" customHeight="1">
      <c r="A6979" s="75"/>
      <c r="B6979" s="54">
        <v>46228</v>
      </c>
      <c r="C6979" s="55" t="str">
        <f t="shared" si="202"/>
        <v>Julho</v>
      </c>
      <c r="D6979" s="55">
        <f t="shared" si="204"/>
        <v>2026</v>
      </c>
      <c r="E6979" s="55">
        <v>6</v>
      </c>
      <c r="F6979" s="55" t="s">
        <v>66</v>
      </c>
      <c r="G6979" s="55" t="s">
        <v>46</v>
      </c>
      <c r="H6979" s="55" t="s">
        <v>65</v>
      </c>
      <c r="I6979" s="55" t="s">
        <v>42</v>
      </c>
      <c r="J6979" s="60">
        <v>28</v>
      </c>
      <c r="K6979" s="60">
        <f t="shared" si="209"/>
        <v>168</v>
      </c>
      <c r="L6979" s="60">
        <v>0</v>
      </c>
      <c r="M6979" s="55" t="s">
        <v>43</v>
      </c>
      <c r="N6979" s="60">
        <f t="shared" si="207"/>
        <v>168</v>
      </c>
      <c r="O6979" s="54">
        <v>46234</v>
      </c>
      <c r="P6979" s="62">
        <v>34724</v>
      </c>
      <c r="Q6979" s="75"/>
      <c r="R6979" t="str">
        <f t="shared" ref="R6979:R7042" si="210">IF(B6979="","",PROPER(TEXT(B6979,"mmm/aa")))</f>
        <v>Jul/26</v>
      </c>
      <c r="S6979" s="75"/>
      <c r="T6979" s="75"/>
      <c r="U6979" s="75"/>
      <c r="V6979" s="75"/>
      <c r="W6979" s="75"/>
      <c r="X6979" s="75"/>
      <c r="Y6979" s="75"/>
      <c r="Z6979" s="75"/>
      <c r="AA6979" s="75"/>
      <c r="AB6979" s="75"/>
      <c r="AC6979" s="75"/>
      <c r="AD6979" s="75"/>
      <c r="AE6979" s="75"/>
      <c r="AF6979" s="75"/>
      <c r="AG6979" s="75"/>
    </row>
    <row r="6980" spans="1:33" ht="15.75" customHeight="1">
      <c r="A6980" s="75"/>
      <c r="B6980" s="54">
        <v>46231</v>
      </c>
      <c r="C6980" s="55" t="str">
        <f t="shared" si="202"/>
        <v>Julho</v>
      </c>
      <c r="D6980" s="55">
        <f t="shared" si="204"/>
        <v>2026</v>
      </c>
      <c r="E6980" s="55">
        <v>2</v>
      </c>
      <c r="F6980" s="55" t="s">
        <v>66</v>
      </c>
      <c r="G6980" s="55" t="s">
        <v>46</v>
      </c>
      <c r="H6980" s="55" t="s">
        <v>65</v>
      </c>
      <c r="I6980" s="55" t="s">
        <v>42</v>
      </c>
      <c r="J6980" s="60">
        <v>28</v>
      </c>
      <c r="K6980" s="60">
        <f t="shared" si="209"/>
        <v>56</v>
      </c>
      <c r="L6980" s="60">
        <v>0</v>
      </c>
      <c r="M6980" s="55" t="s">
        <v>43</v>
      </c>
      <c r="N6980" s="60">
        <f t="shared" si="207"/>
        <v>56</v>
      </c>
      <c r="O6980" s="54">
        <v>46234</v>
      </c>
      <c r="P6980" s="62">
        <v>34812</v>
      </c>
      <c r="Q6980" s="75"/>
      <c r="R6980" t="str">
        <f t="shared" si="210"/>
        <v>Jul/26</v>
      </c>
      <c r="S6980" s="75"/>
      <c r="T6980" s="75"/>
      <c r="U6980" s="75"/>
      <c r="V6980" s="75"/>
      <c r="W6980" s="75"/>
      <c r="X6980" s="75"/>
      <c r="Y6980" s="75"/>
      <c r="Z6980" s="75"/>
      <c r="AA6980" s="75"/>
      <c r="AB6980" s="75"/>
      <c r="AC6980" s="75"/>
      <c r="AD6980" s="75"/>
      <c r="AE6980" s="75"/>
      <c r="AF6980" s="75"/>
      <c r="AG6980" s="75"/>
    </row>
    <row r="6981" spans="1:33" ht="15.75" customHeight="1">
      <c r="A6981" s="75"/>
      <c r="B6981" s="54">
        <v>46232</v>
      </c>
      <c r="C6981" s="55" t="str">
        <f t="shared" si="202"/>
        <v>Julho</v>
      </c>
      <c r="D6981" s="55">
        <f t="shared" si="204"/>
        <v>2026</v>
      </c>
      <c r="E6981" s="55">
        <v>3</v>
      </c>
      <c r="F6981" s="55" t="s">
        <v>66</v>
      </c>
      <c r="G6981" s="55" t="s">
        <v>46</v>
      </c>
      <c r="H6981" s="55" t="s">
        <v>65</v>
      </c>
      <c r="I6981" s="55" t="s">
        <v>42</v>
      </c>
      <c r="J6981" s="60">
        <v>28</v>
      </c>
      <c r="K6981" s="60">
        <f t="shared" si="209"/>
        <v>84</v>
      </c>
      <c r="L6981" s="60">
        <v>0</v>
      </c>
      <c r="M6981" s="55" t="s">
        <v>43</v>
      </c>
      <c r="N6981" s="60">
        <f t="shared" si="207"/>
        <v>84</v>
      </c>
      <c r="O6981" s="54">
        <v>46234</v>
      </c>
      <c r="P6981" s="62">
        <v>34864</v>
      </c>
      <c r="Q6981" s="75"/>
      <c r="R6981" t="str">
        <f t="shared" si="210"/>
        <v>Jul/26</v>
      </c>
      <c r="S6981" s="75"/>
      <c r="T6981" s="75"/>
      <c r="U6981" s="75"/>
      <c r="V6981" s="75"/>
      <c r="W6981" s="75"/>
      <c r="X6981" s="75"/>
      <c r="Y6981" s="75"/>
      <c r="Z6981" s="75"/>
      <c r="AA6981" s="75"/>
      <c r="AB6981" s="75"/>
      <c r="AC6981" s="75"/>
      <c r="AD6981" s="75"/>
      <c r="AE6981" s="75"/>
      <c r="AF6981" s="75"/>
      <c r="AG6981" s="75"/>
    </row>
    <row r="6982" spans="1:33" ht="15.75" customHeight="1">
      <c r="A6982" s="75"/>
      <c r="B6982" s="54">
        <v>46220</v>
      </c>
      <c r="C6982" s="55" t="str">
        <f t="shared" si="202"/>
        <v>Julho</v>
      </c>
      <c r="D6982" s="55">
        <f t="shared" si="204"/>
        <v>2026</v>
      </c>
      <c r="E6982" s="55">
        <v>1</v>
      </c>
      <c r="F6982" s="55" t="s">
        <v>974</v>
      </c>
      <c r="G6982" s="55" t="s">
        <v>46</v>
      </c>
      <c r="H6982" s="55" t="s">
        <v>568</v>
      </c>
      <c r="I6982" s="55" t="s">
        <v>42</v>
      </c>
      <c r="J6982" s="60">
        <v>181.97</v>
      </c>
      <c r="K6982" s="60">
        <f t="shared" si="209"/>
        <v>181.97</v>
      </c>
      <c r="L6982" s="60">
        <v>0</v>
      </c>
      <c r="M6982" s="55" t="s">
        <v>43</v>
      </c>
      <c r="N6982" s="60">
        <f t="shared" si="207"/>
        <v>181.97</v>
      </c>
      <c r="O6982" s="54">
        <v>46220</v>
      </c>
      <c r="P6982" s="62">
        <v>0</v>
      </c>
      <c r="Q6982" s="75"/>
      <c r="R6982" t="str">
        <f t="shared" si="210"/>
        <v>Jul/26</v>
      </c>
      <c r="S6982" s="75"/>
      <c r="T6982" s="75"/>
      <c r="U6982" s="75"/>
      <c r="V6982" s="75"/>
      <c r="W6982" s="75"/>
      <c r="X6982" s="75"/>
      <c r="Y6982" s="75"/>
      <c r="Z6982" s="75"/>
      <c r="AA6982" s="75"/>
      <c r="AB6982" s="75"/>
      <c r="AC6982" s="75"/>
      <c r="AD6982" s="75"/>
      <c r="AE6982" s="75"/>
      <c r="AF6982" s="75"/>
      <c r="AG6982" s="75"/>
    </row>
    <row r="6983" spans="1:33" ht="15.75" customHeight="1">
      <c r="A6983" s="75"/>
      <c r="B6983" s="54">
        <v>46209</v>
      </c>
      <c r="C6983" s="55" t="str">
        <f t="shared" si="202"/>
        <v>Julho</v>
      </c>
      <c r="D6983" s="55">
        <f t="shared" si="204"/>
        <v>2026</v>
      </c>
      <c r="E6983" s="55">
        <v>1</v>
      </c>
      <c r="F6983" s="55" t="s">
        <v>1603</v>
      </c>
      <c r="G6983" s="55" t="s">
        <v>57</v>
      </c>
      <c r="H6983" s="55" t="s">
        <v>342</v>
      </c>
      <c r="I6983" s="55" t="s">
        <v>42</v>
      </c>
      <c r="J6983" s="60">
        <v>383.7</v>
      </c>
      <c r="K6983" s="60">
        <f t="shared" si="209"/>
        <v>383.7</v>
      </c>
      <c r="L6983" s="60">
        <v>0</v>
      </c>
      <c r="M6983" s="55" t="s">
        <v>43</v>
      </c>
      <c r="N6983" s="60">
        <f t="shared" si="207"/>
        <v>383.7</v>
      </c>
      <c r="O6983" s="54">
        <v>46206</v>
      </c>
      <c r="P6983" s="62">
        <v>0</v>
      </c>
      <c r="Q6983" s="75"/>
      <c r="R6983" t="str">
        <f t="shared" si="210"/>
        <v>Jul/26</v>
      </c>
      <c r="S6983" s="75"/>
      <c r="T6983" s="75"/>
      <c r="U6983" s="75"/>
      <c r="V6983" s="75"/>
      <c r="W6983" s="75"/>
      <c r="X6983" s="75"/>
      <c r="Y6983" s="75"/>
      <c r="Z6983" s="75"/>
      <c r="AA6983" s="75"/>
      <c r="AB6983" s="75"/>
      <c r="AC6983" s="75"/>
      <c r="AD6983" s="75"/>
      <c r="AE6983" s="75"/>
      <c r="AF6983" s="75"/>
      <c r="AG6983" s="75"/>
    </row>
    <row r="6984" spans="1:33" ht="15.75" customHeight="1">
      <c r="A6984" s="75"/>
      <c r="B6984" s="54">
        <v>46210</v>
      </c>
      <c r="C6984" s="55" t="str">
        <f t="shared" si="202"/>
        <v>Julho</v>
      </c>
      <c r="D6984" s="55">
        <f t="shared" si="204"/>
        <v>2026</v>
      </c>
      <c r="E6984" s="55">
        <v>1</v>
      </c>
      <c r="F6984" s="55" t="s">
        <v>1604</v>
      </c>
      <c r="G6984" s="55" t="s">
        <v>93</v>
      </c>
      <c r="H6984" s="55" t="s">
        <v>1605</v>
      </c>
      <c r="I6984" s="55" t="s">
        <v>42</v>
      </c>
      <c r="J6984" s="60">
        <v>90.8</v>
      </c>
      <c r="K6984" s="60">
        <f t="shared" si="209"/>
        <v>90.8</v>
      </c>
      <c r="L6984" s="60">
        <v>0</v>
      </c>
      <c r="M6984" s="55" t="s">
        <v>43</v>
      </c>
      <c r="N6984" s="60">
        <f t="shared" si="207"/>
        <v>90.8</v>
      </c>
      <c r="O6984" s="54">
        <v>46215</v>
      </c>
      <c r="P6984" s="62">
        <v>421950</v>
      </c>
      <c r="Q6984" s="75"/>
      <c r="R6984" t="str">
        <f t="shared" si="210"/>
        <v>Jul/26</v>
      </c>
      <c r="S6984" s="75"/>
      <c r="T6984" s="75"/>
      <c r="U6984" s="75"/>
      <c r="V6984" s="75"/>
      <c r="W6984" s="75"/>
      <c r="X6984" s="75"/>
      <c r="Y6984" s="75"/>
      <c r="Z6984" s="75"/>
      <c r="AA6984" s="75"/>
      <c r="AB6984" s="75"/>
      <c r="AC6984" s="75"/>
      <c r="AD6984" s="75"/>
      <c r="AE6984" s="75"/>
      <c r="AF6984" s="75"/>
      <c r="AG6984" s="75"/>
    </row>
    <row r="6985" spans="1:33" ht="15.75" customHeight="1">
      <c r="A6985" s="75"/>
      <c r="B6985" s="54">
        <v>46228</v>
      </c>
      <c r="C6985" s="55" t="str">
        <f t="shared" si="202"/>
        <v>Julho</v>
      </c>
      <c r="D6985" s="55">
        <f t="shared" si="204"/>
        <v>2026</v>
      </c>
      <c r="E6985" s="55">
        <v>12</v>
      </c>
      <c r="F6985" s="55" t="s">
        <v>1155</v>
      </c>
      <c r="G6985" s="55" t="s">
        <v>61</v>
      </c>
      <c r="H6985" s="55" t="s">
        <v>369</v>
      </c>
      <c r="I6985" s="55" t="s">
        <v>42</v>
      </c>
      <c r="J6985" s="60">
        <v>70</v>
      </c>
      <c r="K6985" s="60">
        <f t="shared" si="209"/>
        <v>840</v>
      </c>
      <c r="L6985" s="60">
        <v>0</v>
      </c>
      <c r="M6985" s="55" t="s">
        <v>43</v>
      </c>
      <c r="N6985" s="60">
        <f t="shared" si="207"/>
        <v>840</v>
      </c>
      <c r="O6985" s="54">
        <v>46228</v>
      </c>
      <c r="P6985" s="62">
        <v>0</v>
      </c>
      <c r="Q6985" s="75"/>
      <c r="R6985" t="str">
        <f t="shared" si="210"/>
        <v>Jul/26</v>
      </c>
      <c r="S6985" s="75"/>
      <c r="T6985" s="75"/>
      <c r="U6985" s="75"/>
      <c r="V6985" s="75"/>
      <c r="W6985" s="75"/>
      <c r="X6985" s="75"/>
      <c r="Y6985" s="75"/>
      <c r="Z6985" s="75"/>
      <c r="AA6985" s="75"/>
      <c r="AB6985" s="75"/>
      <c r="AC6985" s="75"/>
      <c r="AD6985" s="75"/>
      <c r="AE6985" s="75"/>
      <c r="AF6985" s="75"/>
      <c r="AG6985" s="75"/>
    </row>
    <row r="6986" spans="1:33" ht="15.75" customHeight="1">
      <c r="A6986" s="75"/>
      <c r="B6986" s="54">
        <v>46220</v>
      </c>
      <c r="C6986" s="55" t="str">
        <f t="shared" si="202"/>
        <v>Julho</v>
      </c>
      <c r="D6986" s="55">
        <f t="shared" si="204"/>
        <v>2026</v>
      </c>
      <c r="E6986" s="55">
        <v>1</v>
      </c>
      <c r="F6986" s="55" t="s">
        <v>1340</v>
      </c>
      <c r="G6986" s="55" t="s">
        <v>46</v>
      </c>
      <c r="H6986" s="55" t="s">
        <v>1555</v>
      </c>
      <c r="I6986" s="55" t="s">
        <v>42</v>
      </c>
      <c r="J6986" s="60">
        <v>115</v>
      </c>
      <c r="K6986" s="60">
        <f t="shared" si="209"/>
        <v>115</v>
      </c>
      <c r="L6986" s="60">
        <v>0</v>
      </c>
      <c r="M6986" s="55" t="s">
        <v>43</v>
      </c>
      <c r="N6986" s="60">
        <f t="shared" si="207"/>
        <v>115</v>
      </c>
      <c r="O6986" s="54">
        <v>46218</v>
      </c>
      <c r="P6986" s="62">
        <v>0</v>
      </c>
      <c r="Q6986" s="75"/>
      <c r="R6986" t="str">
        <f t="shared" si="210"/>
        <v>Jul/26</v>
      </c>
      <c r="S6986" s="75"/>
      <c r="T6986" s="75"/>
      <c r="U6986" s="75"/>
      <c r="V6986" s="75"/>
      <c r="W6986" s="75"/>
      <c r="X6986" s="75"/>
      <c r="Y6986" s="75"/>
      <c r="Z6986" s="75"/>
      <c r="AA6986" s="75"/>
      <c r="AB6986" s="75"/>
      <c r="AC6986" s="75"/>
      <c r="AD6986" s="75"/>
      <c r="AE6986" s="75"/>
      <c r="AF6986" s="75"/>
      <c r="AG6986" s="75"/>
    </row>
    <row r="6987" spans="1:33" ht="15.75" customHeight="1">
      <c r="A6987" s="75"/>
      <c r="B6987" s="54">
        <v>46234</v>
      </c>
      <c r="C6987" s="55" t="str">
        <f t="shared" si="202"/>
        <v>Julho</v>
      </c>
      <c r="D6987" s="55">
        <f t="shared" si="204"/>
        <v>2026</v>
      </c>
      <c r="E6987" s="55">
        <v>1</v>
      </c>
      <c r="F6987" s="55" t="s">
        <v>1340</v>
      </c>
      <c r="G6987" s="55" t="s">
        <v>46</v>
      </c>
      <c r="H6987" s="55" t="s">
        <v>1555</v>
      </c>
      <c r="I6987" s="55" t="s">
        <v>42</v>
      </c>
      <c r="J6987" s="60">
        <v>180</v>
      </c>
      <c r="K6987" s="60">
        <f t="shared" si="209"/>
        <v>180</v>
      </c>
      <c r="L6987" s="60">
        <v>0</v>
      </c>
      <c r="M6987" s="55" t="s">
        <v>43</v>
      </c>
      <c r="N6987" s="60">
        <f t="shared" si="207"/>
        <v>180</v>
      </c>
      <c r="O6987" s="54">
        <v>46234</v>
      </c>
      <c r="P6987" s="62">
        <v>34480</v>
      </c>
      <c r="Q6987" s="75"/>
      <c r="R6987" t="str">
        <f t="shared" si="210"/>
        <v>Jul/26</v>
      </c>
      <c r="S6987" s="75"/>
      <c r="T6987" s="75"/>
      <c r="U6987" s="75"/>
      <c r="V6987" s="75"/>
      <c r="W6987" s="75"/>
      <c r="X6987" s="75"/>
      <c r="Y6987" s="75"/>
      <c r="Z6987" s="75"/>
      <c r="AA6987" s="75"/>
      <c r="AB6987" s="75"/>
      <c r="AC6987" s="75"/>
      <c r="AD6987" s="75"/>
      <c r="AE6987" s="75"/>
      <c r="AF6987" s="75"/>
      <c r="AG6987" s="75"/>
    </row>
    <row r="6988" spans="1:33" ht="15.75" customHeight="1">
      <c r="A6988" s="75"/>
      <c r="B6988" s="54">
        <v>46204</v>
      </c>
      <c r="C6988" s="55" t="str">
        <f t="shared" si="202"/>
        <v>Julho</v>
      </c>
      <c r="D6988" s="55">
        <f t="shared" si="204"/>
        <v>2026</v>
      </c>
      <c r="E6988" s="55">
        <v>10</v>
      </c>
      <c r="F6988" s="55" t="s">
        <v>1340</v>
      </c>
      <c r="G6988" s="55" t="s">
        <v>40</v>
      </c>
      <c r="H6988" s="55" t="s">
        <v>1555</v>
      </c>
      <c r="I6988" s="55" t="s">
        <v>42</v>
      </c>
      <c r="J6988" s="60">
        <v>4.5</v>
      </c>
      <c r="K6988" s="60">
        <f t="shared" si="209"/>
        <v>45</v>
      </c>
      <c r="L6988" s="60">
        <v>0</v>
      </c>
      <c r="M6988" s="55" t="s">
        <v>43</v>
      </c>
      <c r="N6988" s="60">
        <f t="shared" si="207"/>
        <v>45</v>
      </c>
      <c r="O6988" s="54">
        <v>46218</v>
      </c>
      <c r="P6988" s="62">
        <v>0</v>
      </c>
      <c r="Q6988" s="75"/>
      <c r="R6988" t="str">
        <f t="shared" si="210"/>
        <v>Jul/26</v>
      </c>
      <c r="S6988" s="75"/>
      <c r="T6988" s="75"/>
      <c r="U6988" s="75"/>
      <c r="V6988" s="75"/>
      <c r="W6988" s="75"/>
      <c r="X6988" s="75"/>
      <c r="Y6988" s="75"/>
      <c r="Z6988" s="75"/>
      <c r="AA6988" s="75"/>
      <c r="AB6988" s="75"/>
      <c r="AC6988" s="75"/>
      <c r="AD6988" s="75"/>
      <c r="AE6988" s="75"/>
      <c r="AF6988" s="75"/>
      <c r="AG6988" s="75"/>
    </row>
    <row r="6989" spans="1:33" ht="15.75" customHeight="1">
      <c r="A6989" s="75"/>
      <c r="B6989" s="54">
        <v>46213</v>
      </c>
      <c r="C6989" s="55" t="str">
        <f t="shared" si="202"/>
        <v>Julho</v>
      </c>
      <c r="D6989" s="55">
        <f t="shared" si="204"/>
        <v>2026</v>
      </c>
      <c r="E6989" s="55">
        <v>1</v>
      </c>
      <c r="F6989" s="55" t="s">
        <v>1340</v>
      </c>
      <c r="G6989" s="55" t="s">
        <v>40</v>
      </c>
      <c r="H6989" s="55" t="s">
        <v>1555</v>
      </c>
      <c r="I6989" s="55" t="s">
        <v>42</v>
      </c>
      <c r="J6989" s="60">
        <v>115</v>
      </c>
      <c r="K6989" s="60">
        <f t="shared" si="209"/>
        <v>115</v>
      </c>
      <c r="L6989" s="60">
        <v>0</v>
      </c>
      <c r="M6989" s="55" t="s">
        <v>43</v>
      </c>
      <c r="N6989" s="60">
        <f t="shared" si="207"/>
        <v>115</v>
      </c>
      <c r="O6989" s="54">
        <v>46218</v>
      </c>
      <c r="P6989" s="62">
        <v>0</v>
      </c>
      <c r="Q6989" s="75"/>
      <c r="R6989" t="str">
        <f t="shared" si="210"/>
        <v>Jul/26</v>
      </c>
      <c r="S6989" s="75"/>
      <c r="T6989" s="75"/>
      <c r="U6989" s="75"/>
      <c r="V6989" s="75"/>
      <c r="W6989" s="75"/>
      <c r="X6989" s="75"/>
      <c r="Y6989" s="75"/>
      <c r="Z6989" s="75"/>
      <c r="AA6989" s="75"/>
      <c r="AB6989" s="75"/>
      <c r="AC6989" s="75"/>
      <c r="AD6989" s="75"/>
      <c r="AE6989" s="75"/>
      <c r="AF6989" s="75"/>
      <c r="AG6989" s="75"/>
    </row>
    <row r="6990" spans="1:33" ht="15.75" customHeight="1">
      <c r="A6990" s="75"/>
      <c r="B6990" s="54">
        <v>46230</v>
      </c>
      <c r="C6990" s="55" t="str">
        <f t="shared" si="202"/>
        <v>Julho</v>
      </c>
      <c r="D6990" s="55">
        <f t="shared" si="204"/>
        <v>2026</v>
      </c>
      <c r="E6990" s="55">
        <v>1</v>
      </c>
      <c r="F6990" s="55" t="s">
        <v>1340</v>
      </c>
      <c r="G6990" s="55" t="s">
        <v>40</v>
      </c>
      <c r="H6990" s="55" t="s">
        <v>1555</v>
      </c>
      <c r="I6990" s="55" t="s">
        <v>42</v>
      </c>
      <c r="J6990" s="60">
        <v>120</v>
      </c>
      <c r="K6990" s="60">
        <f t="shared" si="209"/>
        <v>120</v>
      </c>
      <c r="L6990" s="60">
        <v>0</v>
      </c>
      <c r="M6990" s="55" t="s">
        <v>43</v>
      </c>
      <c r="N6990" s="60">
        <f t="shared" si="207"/>
        <v>120</v>
      </c>
      <c r="O6990" s="54">
        <v>46234</v>
      </c>
      <c r="P6990" s="62">
        <v>0</v>
      </c>
      <c r="Q6990" s="75"/>
      <c r="R6990" t="str">
        <f t="shared" si="210"/>
        <v>Jul/26</v>
      </c>
      <c r="S6990" s="75"/>
      <c r="T6990" s="75"/>
      <c r="U6990" s="75"/>
      <c r="V6990" s="75"/>
      <c r="W6990" s="75"/>
      <c r="X6990" s="75"/>
      <c r="Y6990" s="75"/>
      <c r="Z6990" s="75"/>
      <c r="AA6990" s="75"/>
      <c r="AB6990" s="75"/>
      <c r="AC6990" s="75"/>
      <c r="AD6990" s="75"/>
      <c r="AE6990" s="75"/>
      <c r="AF6990" s="75"/>
      <c r="AG6990" s="75"/>
    </row>
    <row r="6991" spans="1:33" ht="15.75" customHeight="1">
      <c r="A6991" s="75"/>
      <c r="B6991" s="54">
        <v>46207</v>
      </c>
      <c r="C6991" s="55" t="str">
        <f t="shared" si="202"/>
        <v>Julho</v>
      </c>
      <c r="D6991" s="55">
        <f t="shared" si="204"/>
        <v>2026</v>
      </c>
      <c r="E6991" s="55">
        <v>2</v>
      </c>
      <c r="F6991" s="55" t="s">
        <v>1340</v>
      </c>
      <c r="G6991" s="55" t="s">
        <v>40</v>
      </c>
      <c r="H6991" s="55" t="s">
        <v>1337</v>
      </c>
      <c r="I6991" s="55" t="s">
        <v>42</v>
      </c>
      <c r="J6991" s="60">
        <v>115</v>
      </c>
      <c r="K6991" s="60">
        <f t="shared" si="209"/>
        <v>230</v>
      </c>
      <c r="L6991" s="60">
        <v>0</v>
      </c>
      <c r="M6991" s="55" t="s">
        <v>43</v>
      </c>
      <c r="N6991" s="60">
        <f t="shared" si="207"/>
        <v>230</v>
      </c>
      <c r="O6991" s="54">
        <v>46218</v>
      </c>
      <c r="P6991" s="62">
        <v>33905</v>
      </c>
      <c r="Q6991" s="75"/>
      <c r="R6991" t="str">
        <f t="shared" si="210"/>
        <v>Jul/26</v>
      </c>
      <c r="S6991" s="75"/>
      <c r="T6991" s="75"/>
      <c r="U6991" s="75"/>
      <c r="V6991" s="75"/>
      <c r="W6991" s="75"/>
      <c r="X6991" s="75"/>
      <c r="Y6991" s="75"/>
      <c r="Z6991" s="75"/>
      <c r="AA6991" s="75"/>
      <c r="AB6991" s="75"/>
      <c r="AC6991" s="75"/>
      <c r="AD6991" s="75"/>
      <c r="AE6991" s="75"/>
      <c r="AF6991" s="75"/>
      <c r="AG6991" s="75"/>
    </row>
    <row r="6992" spans="1:33" ht="15.75" customHeight="1">
      <c r="A6992" s="75"/>
      <c r="B6992" s="54">
        <v>46220</v>
      </c>
      <c r="C6992" s="55" t="str">
        <f t="shared" si="202"/>
        <v>Julho</v>
      </c>
      <c r="D6992" s="55">
        <f t="shared" si="204"/>
        <v>2026</v>
      </c>
      <c r="E6992" s="55">
        <v>1</v>
      </c>
      <c r="F6992" s="55" t="s">
        <v>660</v>
      </c>
      <c r="G6992" s="55" t="s">
        <v>46</v>
      </c>
      <c r="H6992" s="55" t="s">
        <v>195</v>
      </c>
      <c r="I6992" s="55" t="s">
        <v>42</v>
      </c>
      <c r="J6992" s="60">
        <v>246</v>
      </c>
      <c r="K6992" s="60">
        <f t="shared" si="209"/>
        <v>246</v>
      </c>
      <c r="L6992" s="60">
        <v>0</v>
      </c>
      <c r="M6992" s="55" t="s">
        <v>51</v>
      </c>
      <c r="N6992" s="60">
        <f t="shared" si="207"/>
        <v>246</v>
      </c>
      <c r="O6992" s="54">
        <v>46230</v>
      </c>
      <c r="P6992" s="62">
        <v>354480</v>
      </c>
      <c r="Q6992" s="75"/>
      <c r="R6992" t="str">
        <f t="shared" si="210"/>
        <v>Jul/26</v>
      </c>
      <c r="S6992" s="75"/>
      <c r="T6992" s="75"/>
      <c r="U6992" s="75"/>
      <c r="V6992" s="75"/>
      <c r="W6992" s="75"/>
      <c r="X6992" s="75"/>
      <c r="Y6992" s="75"/>
      <c r="Z6992" s="75"/>
      <c r="AA6992" s="75"/>
      <c r="AB6992" s="75"/>
      <c r="AC6992" s="75"/>
      <c r="AD6992" s="75"/>
      <c r="AE6992" s="75"/>
      <c r="AF6992" s="75"/>
      <c r="AG6992" s="75"/>
    </row>
    <row r="6993" spans="1:33" ht="15.75" customHeight="1">
      <c r="A6993" s="75"/>
      <c r="B6993" s="54">
        <v>46214</v>
      </c>
      <c r="C6993" s="55" t="str">
        <f t="shared" si="202"/>
        <v>Julho</v>
      </c>
      <c r="D6993" s="55">
        <f t="shared" si="204"/>
        <v>2026</v>
      </c>
      <c r="E6993" s="55">
        <v>1</v>
      </c>
      <c r="F6993" s="55" t="s">
        <v>1340</v>
      </c>
      <c r="G6993" s="55" t="s">
        <v>40</v>
      </c>
      <c r="H6993" s="55" t="s">
        <v>1337</v>
      </c>
      <c r="I6993" s="55" t="s">
        <v>42</v>
      </c>
      <c r="J6993" s="60">
        <v>115</v>
      </c>
      <c r="K6993" s="60">
        <f t="shared" si="209"/>
        <v>115</v>
      </c>
      <c r="L6993" s="60">
        <v>0</v>
      </c>
      <c r="M6993" s="55" t="s">
        <v>43</v>
      </c>
      <c r="N6993" s="60">
        <f t="shared" si="207"/>
        <v>115</v>
      </c>
      <c r="O6993" s="54">
        <v>46218</v>
      </c>
      <c r="P6993" s="62">
        <v>0</v>
      </c>
      <c r="Q6993" s="75"/>
      <c r="R6993" t="str">
        <f t="shared" si="210"/>
        <v>Jul/26</v>
      </c>
      <c r="S6993" s="75"/>
      <c r="T6993" s="75"/>
      <c r="U6993" s="75"/>
      <c r="V6993" s="75"/>
      <c r="W6993" s="75"/>
      <c r="X6993" s="75"/>
      <c r="Y6993" s="75"/>
      <c r="Z6993" s="75"/>
      <c r="AA6993" s="75"/>
      <c r="AB6993" s="75"/>
      <c r="AC6993" s="75"/>
      <c r="AD6993" s="75"/>
      <c r="AE6993" s="75"/>
      <c r="AF6993" s="75"/>
      <c r="AG6993" s="75"/>
    </row>
    <row r="6994" spans="1:33" ht="15.75" customHeight="1">
      <c r="A6994" s="75"/>
      <c r="B6994" s="54">
        <v>46221</v>
      </c>
      <c r="C6994" s="55" t="str">
        <f t="shared" si="202"/>
        <v>Julho</v>
      </c>
      <c r="D6994" s="55">
        <f t="shared" si="204"/>
        <v>2026</v>
      </c>
      <c r="E6994" s="55">
        <v>2</v>
      </c>
      <c r="F6994" s="55" t="s">
        <v>1340</v>
      </c>
      <c r="G6994" s="55" t="s">
        <v>40</v>
      </c>
      <c r="H6994" s="55" t="s">
        <v>1337</v>
      </c>
      <c r="I6994" s="55" t="s">
        <v>42</v>
      </c>
      <c r="J6994" s="60">
        <v>115</v>
      </c>
      <c r="K6994" s="60">
        <f t="shared" si="209"/>
        <v>230</v>
      </c>
      <c r="L6994" s="60">
        <v>0</v>
      </c>
      <c r="M6994" s="55" t="s">
        <v>43</v>
      </c>
      <c r="N6994" s="60">
        <f t="shared" si="207"/>
        <v>230</v>
      </c>
      <c r="O6994" s="54">
        <v>46221</v>
      </c>
      <c r="P6994" s="62">
        <v>34207</v>
      </c>
      <c r="Q6994" s="75"/>
      <c r="R6994" t="str">
        <f t="shared" si="210"/>
        <v>Jul/26</v>
      </c>
      <c r="S6994" s="75"/>
      <c r="T6994" s="75"/>
      <c r="U6994" s="75"/>
      <c r="V6994" s="75"/>
      <c r="W6994" s="75"/>
      <c r="X6994" s="75"/>
      <c r="Y6994" s="75"/>
      <c r="Z6994" s="75"/>
      <c r="AA6994" s="75"/>
      <c r="AB6994" s="75"/>
      <c r="AC6994" s="75"/>
      <c r="AD6994" s="75"/>
      <c r="AE6994" s="75"/>
      <c r="AF6994" s="75"/>
      <c r="AG6994" s="75"/>
    </row>
    <row r="6995" spans="1:33" ht="15.75" customHeight="1">
      <c r="A6995" s="75"/>
      <c r="B6995" s="54">
        <v>46228</v>
      </c>
      <c r="C6995" s="55" t="str">
        <f t="shared" si="202"/>
        <v>Julho</v>
      </c>
      <c r="D6995" s="55">
        <f t="shared" si="204"/>
        <v>2026</v>
      </c>
      <c r="E6995" s="55">
        <v>1</v>
      </c>
      <c r="F6995" s="55" t="s">
        <v>1340</v>
      </c>
      <c r="G6995" s="55" t="s">
        <v>40</v>
      </c>
      <c r="H6995" s="55" t="s">
        <v>1337</v>
      </c>
      <c r="I6995" s="55" t="s">
        <v>42</v>
      </c>
      <c r="J6995" s="60">
        <v>130</v>
      </c>
      <c r="K6995" s="60">
        <f t="shared" si="209"/>
        <v>130</v>
      </c>
      <c r="L6995" s="60">
        <v>0</v>
      </c>
      <c r="M6995" s="55" t="s">
        <v>43</v>
      </c>
      <c r="N6995" s="60">
        <f t="shared" si="207"/>
        <v>130</v>
      </c>
      <c r="O6995" s="54">
        <v>46228</v>
      </c>
      <c r="P6995" s="62">
        <v>34364</v>
      </c>
      <c r="Q6995" s="75"/>
      <c r="R6995" t="str">
        <f t="shared" si="210"/>
        <v>Jul/26</v>
      </c>
      <c r="S6995" s="75"/>
      <c r="T6995" s="75"/>
      <c r="U6995" s="75"/>
      <c r="V6995" s="75"/>
      <c r="W6995" s="75"/>
      <c r="X6995" s="75"/>
      <c r="Y6995" s="75"/>
      <c r="Z6995" s="75"/>
      <c r="AA6995" s="75"/>
      <c r="AB6995" s="75"/>
      <c r="AC6995" s="75"/>
      <c r="AD6995" s="75"/>
      <c r="AE6995" s="75"/>
      <c r="AF6995" s="75"/>
      <c r="AG6995" s="75"/>
    </row>
    <row r="6996" spans="1:33" ht="15.75" customHeight="1">
      <c r="A6996" s="75"/>
      <c r="B6996" s="54">
        <v>46234</v>
      </c>
      <c r="C6996" s="55" t="str">
        <f t="shared" si="202"/>
        <v>Julho</v>
      </c>
      <c r="D6996" s="55">
        <f t="shared" si="204"/>
        <v>2026</v>
      </c>
      <c r="E6996" s="55">
        <v>1</v>
      </c>
      <c r="F6996" s="55" t="s">
        <v>1340</v>
      </c>
      <c r="G6996" s="55" t="s">
        <v>40</v>
      </c>
      <c r="H6996" s="55" t="s">
        <v>1337</v>
      </c>
      <c r="I6996" s="55" t="s">
        <v>42</v>
      </c>
      <c r="J6996" s="60">
        <v>180</v>
      </c>
      <c r="K6996" s="60">
        <f t="shared" si="209"/>
        <v>180</v>
      </c>
      <c r="L6996" s="60">
        <v>0</v>
      </c>
      <c r="M6996" s="55" t="s">
        <v>43</v>
      </c>
      <c r="N6996" s="60">
        <f t="shared" si="207"/>
        <v>180</v>
      </c>
      <c r="O6996" s="54">
        <v>46234</v>
      </c>
      <c r="P6996" s="62">
        <v>34480</v>
      </c>
      <c r="Q6996" s="75"/>
      <c r="R6996" t="str">
        <f t="shared" si="210"/>
        <v>Jul/26</v>
      </c>
      <c r="S6996" s="75"/>
      <c r="T6996" s="75"/>
      <c r="U6996" s="75"/>
      <c r="V6996" s="75"/>
      <c r="W6996" s="75"/>
      <c r="X6996" s="75"/>
      <c r="Y6996" s="75"/>
      <c r="Z6996" s="75"/>
      <c r="AA6996" s="75"/>
      <c r="AB6996" s="75"/>
      <c r="AC6996" s="75"/>
      <c r="AD6996" s="75"/>
      <c r="AE6996" s="75"/>
      <c r="AF6996" s="75"/>
      <c r="AG6996" s="75"/>
    </row>
    <row r="6997" spans="1:33" ht="15.75" customHeight="1">
      <c r="A6997" s="75"/>
      <c r="B6997" s="54">
        <v>46234</v>
      </c>
      <c r="C6997" s="55" t="str">
        <f t="shared" si="202"/>
        <v>Julho</v>
      </c>
      <c r="D6997" s="55">
        <f t="shared" si="204"/>
        <v>2026</v>
      </c>
      <c r="E6997" s="55">
        <v>5</v>
      </c>
      <c r="F6997" s="55" t="s">
        <v>1340</v>
      </c>
      <c r="G6997" s="55" t="s">
        <v>40</v>
      </c>
      <c r="H6997" s="55" t="s">
        <v>1337</v>
      </c>
      <c r="I6997" s="55" t="s">
        <v>42</v>
      </c>
      <c r="J6997" s="60">
        <v>7</v>
      </c>
      <c r="K6997" s="60">
        <f t="shared" si="209"/>
        <v>35</v>
      </c>
      <c r="L6997" s="60">
        <v>0</v>
      </c>
      <c r="M6997" s="55" t="s">
        <v>43</v>
      </c>
      <c r="N6997" s="60">
        <f t="shared" si="207"/>
        <v>35</v>
      </c>
      <c r="O6997" s="54">
        <v>46234</v>
      </c>
      <c r="P6997" s="62">
        <v>34480</v>
      </c>
      <c r="Q6997" s="75"/>
      <c r="R6997" t="str">
        <f t="shared" si="210"/>
        <v>Jul/26</v>
      </c>
      <c r="S6997" s="75"/>
      <c r="T6997" s="75"/>
      <c r="U6997" s="75"/>
      <c r="V6997" s="75"/>
      <c r="W6997" s="75"/>
      <c r="X6997" s="75"/>
      <c r="Y6997" s="75"/>
      <c r="Z6997" s="75"/>
      <c r="AA6997" s="75"/>
      <c r="AB6997" s="75"/>
      <c r="AC6997" s="75"/>
      <c r="AD6997" s="75"/>
      <c r="AE6997" s="75"/>
      <c r="AF6997" s="75"/>
      <c r="AG6997" s="75"/>
    </row>
    <row r="6998" spans="1:33" ht="15.75" customHeight="1">
      <c r="A6998" s="75"/>
      <c r="B6998" s="54">
        <v>46209</v>
      </c>
      <c r="C6998" s="55" t="str">
        <f t="shared" si="202"/>
        <v>Julho</v>
      </c>
      <c r="D6998" s="55">
        <f t="shared" si="204"/>
        <v>2026</v>
      </c>
      <c r="E6998" s="55">
        <v>1</v>
      </c>
      <c r="F6998" s="55" t="s">
        <v>1606</v>
      </c>
      <c r="G6998" s="55" t="s">
        <v>93</v>
      </c>
      <c r="H6998" s="55" t="s">
        <v>342</v>
      </c>
      <c r="I6998" s="55" t="s">
        <v>42</v>
      </c>
      <c r="J6998" s="60">
        <v>257.83999999999997</v>
      </c>
      <c r="K6998" s="60">
        <f t="shared" si="209"/>
        <v>257.83999999999997</v>
      </c>
      <c r="L6998" s="60">
        <v>0</v>
      </c>
      <c r="M6998" s="55" t="s">
        <v>43</v>
      </c>
      <c r="N6998" s="60">
        <f t="shared" si="207"/>
        <v>257.83999999999997</v>
      </c>
      <c r="O6998" s="54">
        <v>46209</v>
      </c>
      <c r="P6998" s="62">
        <v>0</v>
      </c>
      <c r="Q6998" s="75"/>
      <c r="R6998" t="str">
        <f t="shared" si="210"/>
        <v>Jul/26</v>
      </c>
      <c r="S6998" s="75"/>
      <c r="T6998" s="75"/>
      <c r="U6998" s="75"/>
      <c r="V6998" s="75"/>
      <c r="W6998" s="75"/>
      <c r="X6998" s="75"/>
      <c r="Y6998" s="75"/>
      <c r="Z6998" s="75"/>
      <c r="AA6998" s="75"/>
      <c r="AB6998" s="75"/>
      <c r="AC6998" s="75"/>
      <c r="AD6998" s="75"/>
      <c r="AE6998" s="75"/>
      <c r="AF6998" s="75"/>
      <c r="AG6998" s="75"/>
    </row>
    <row r="6999" spans="1:33" ht="15.75" customHeight="1">
      <c r="A6999" s="75"/>
      <c r="B6999" s="54">
        <v>46204</v>
      </c>
      <c r="C6999" s="55" t="str">
        <f t="shared" si="202"/>
        <v>Julho</v>
      </c>
      <c r="D6999" s="55">
        <f t="shared" si="204"/>
        <v>2026</v>
      </c>
      <c r="E6999" s="56">
        <v>1</v>
      </c>
      <c r="F6999" s="58" t="s">
        <v>1148</v>
      </c>
      <c r="G6999" s="57" t="s">
        <v>57</v>
      </c>
      <c r="H6999" s="58" t="s">
        <v>295</v>
      </c>
      <c r="I6999" s="59" t="s">
        <v>55</v>
      </c>
      <c r="J6999" s="96">
        <v>3600</v>
      </c>
      <c r="K6999" s="60">
        <f t="shared" si="209"/>
        <v>3600</v>
      </c>
      <c r="L6999" s="60">
        <v>0</v>
      </c>
      <c r="M6999" s="55" t="s">
        <v>43</v>
      </c>
      <c r="N6999" s="60">
        <f t="shared" si="207"/>
        <v>3600</v>
      </c>
      <c r="O6999" s="54"/>
      <c r="P6999" s="62"/>
      <c r="Q6999" s="75"/>
      <c r="R6999" t="str">
        <f t="shared" si="210"/>
        <v>Jul/26</v>
      </c>
      <c r="S6999" s="75"/>
      <c r="T6999" s="75"/>
      <c r="U6999" s="75"/>
      <c r="V6999" s="75"/>
      <c r="W6999" s="75"/>
      <c r="X6999" s="75"/>
      <c r="Y6999" s="75"/>
      <c r="Z6999" s="75"/>
      <c r="AA6999" s="75"/>
      <c r="AB6999" s="75"/>
      <c r="AC6999" s="75"/>
      <c r="AD6999" s="75"/>
      <c r="AE6999" s="75"/>
      <c r="AF6999" s="75"/>
      <c r="AG6999" s="75"/>
    </row>
    <row r="7000" spans="1:33" ht="15.75" customHeight="1">
      <c r="A7000" s="75"/>
      <c r="B7000" s="54">
        <v>46209</v>
      </c>
      <c r="C7000" s="55" t="str">
        <f t="shared" si="202"/>
        <v>Julho</v>
      </c>
      <c r="D7000" s="55">
        <f t="shared" si="204"/>
        <v>2026</v>
      </c>
      <c r="E7000" s="55">
        <v>1</v>
      </c>
      <c r="F7000" s="55" t="s">
        <v>1035</v>
      </c>
      <c r="G7000" s="55" t="s">
        <v>46</v>
      </c>
      <c r="H7000" s="55" t="s">
        <v>1555</v>
      </c>
      <c r="I7000" s="55" t="s">
        <v>42</v>
      </c>
      <c r="J7000" s="60">
        <v>7</v>
      </c>
      <c r="K7000" s="60">
        <f t="shared" si="209"/>
        <v>7</v>
      </c>
      <c r="L7000" s="60">
        <v>0</v>
      </c>
      <c r="M7000" s="55" t="s">
        <v>43</v>
      </c>
      <c r="N7000" s="60">
        <f t="shared" si="207"/>
        <v>7</v>
      </c>
      <c r="O7000" s="54">
        <v>46218</v>
      </c>
      <c r="P7000" s="62">
        <v>0</v>
      </c>
      <c r="Q7000" s="75"/>
      <c r="R7000" t="str">
        <f t="shared" si="210"/>
        <v>Jul/26</v>
      </c>
      <c r="S7000" s="75"/>
      <c r="T7000" s="75"/>
      <c r="U7000" s="75"/>
      <c r="V7000" s="75"/>
      <c r="W7000" s="75"/>
      <c r="X7000" s="75"/>
      <c r="Y7000" s="75"/>
      <c r="Z7000" s="75"/>
      <c r="AA7000" s="75"/>
      <c r="AB7000" s="75"/>
      <c r="AC7000" s="75"/>
      <c r="AD7000" s="75"/>
      <c r="AE7000" s="75"/>
      <c r="AF7000" s="75"/>
      <c r="AG7000" s="75"/>
    </row>
    <row r="7001" spans="1:33" ht="15.75" customHeight="1">
      <c r="A7001" s="75"/>
      <c r="B7001" s="54">
        <v>46221</v>
      </c>
      <c r="C7001" s="55" t="str">
        <f t="shared" si="202"/>
        <v>Julho</v>
      </c>
      <c r="D7001" s="55">
        <f t="shared" si="204"/>
        <v>2026</v>
      </c>
      <c r="E7001" s="55">
        <v>2</v>
      </c>
      <c r="F7001" s="55" t="s">
        <v>1035</v>
      </c>
      <c r="G7001" s="55" t="s">
        <v>46</v>
      </c>
      <c r="H7001" s="55" t="s">
        <v>1337</v>
      </c>
      <c r="I7001" s="55" t="s">
        <v>42</v>
      </c>
      <c r="J7001" s="60">
        <v>6.5</v>
      </c>
      <c r="K7001" s="60">
        <f t="shared" si="209"/>
        <v>13</v>
      </c>
      <c r="L7001" s="60">
        <v>0</v>
      </c>
      <c r="M7001" s="55" t="s">
        <v>43</v>
      </c>
      <c r="N7001" s="60">
        <f t="shared" si="207"/>
        <v>13</v>
      </c>
      <c r="O7001" s="54">
        <v>46221</v>
      </c>
      <c r="P7001" s="62">
        <v>34207</v>
      </c>
      <c r="Q7001" s="75"/>
      <c r="R7001" t="str">
        <f t="shared" si="210"/>
        <v>Jul/26</v>
      </c>
      <c r="S7001" s="75"/>
      <c r="T7001" s="75"/>
      <c r="U7001" s="75"/>
      <c r="V7001" s="75"/>
      <c r="W7001" s="75"/>
      <c r="X7001" s="75"/>
      <c r="Y7001" s="75"/>
      <c r="Z7001" s="75"/>
      <c r="AA7001" s="75"/>
      <c r="AB7001" s="75"/>
      <c r="AC7001" s="75"/>
      <c r="AD7001" s="75"/>
      <c r="AE7001" s="75"/>
      <c r="AF7001" s="75"/>
      <c r="AG7001" s="75"/>
    </row>
    <row r="7002" spans="1:33" ht="15.75" customHeight="1">
      <c r="A7002" s="75"/>
      <c r="B7002" s="54">
        <v>46230</v>
      </c>
      <c r="C7002" s="55" t="str">
        <f t="shared" si="202"/>
        <v>Julho</v>
      </c>
      <c r="D7002" s="55">
        <f t="shared" si="204"/>
        <v>2026</v>
      </c>
      <c r="E7002" s="55">
        <v>1</v>
      </c>
      <c r="F7002" s="55" t="s">
        <v>1035</v>
      </c>
      <c r="G7002" s="55" t="s">
        <v>46</v>
      </c>
      <c r="H7002" s="55" t="s">
        <v>1555</v>
      </c>
      <c r="I7002" s="55" t="s">
        <v>42</v>
      </c>
      <c r="J7002" s="60">
        <v>7</v>
      </c>
      <c r="K7002" s="60">
        <f t="shared" si="209"/>
        <v>7</v>
      </c>
      <c r="L7002" s="60">
        <v>0</v>
      </c>
      <c r="M7002" s="55" t="s">
        <v>43</v>
      </c>
      <c r="N7002" s="60">
        <f t="shared" si="207"/>
        <v>7</v>
      </c>
      <c r="O7002" s="54">
        <v>46234</v>
      </c>
      <c r="P7002" s="62">
        <v>0</v>
      </c>
      <c r="Q7002" s="75"/>
      <c r="R7002" t="str">
        <f t="shared" si="210"/>
        <v>Jul/26</v>
      </c>
      <c r="S7002" s="75"/>
      <c r="T7002" s="75"/>
      <c r="U7002" s="75"/>
      <c r="V7002" s="75"/>
      <c r="W7002" s="75"/>
      <c r="X7002" s="75"/>
      <c r="Y7002" s="75"/>
      <c r="Z7002" s="75"/>
      <c r="AA7002" s="75"/>
      <c r="AB7002" s="75"/>
      <c r="AC7002" s="75"/>
      <c r="AD7002" s="75"/>
      <c r="AE7002" s="75"/>
      <c r="AF7002" s="75"/>
      <c r="AG7002" s="75"/>
    </row>
    <row r="7003" spans="1:33" ht="15.75" customHeight="1">
      <c r="A7003" s="75"/>
      <c r="B7003" s="54">
        <v>46223</v>
      </c>
      <c r="C7003" s="55" t="str">
        <f t="shared" ref="C7003:C7257" si="211">IF(B7003="","",PROPER(TEXT(B7003,"mmmm")))</f>
        <v>Julho</v>
      </c>
      <c r="D7003" s="55">
        <f t="shared" si="204"/>
        <v>2026</v>
      </c>
      <c r="E7003" s="55">
        <v>2</v>
      </c>
      <c r="F7003" s="55" t="s">
        <v>1607</v>
      </c>
      <c r="G7003" s="55" t="s">
        <v>46</v>
      </c>
      <c r="H7003" s="55" t="s">
        <v>790</v>
      </c>
      <c r="I7003" s="55" t="s">
        <v>42</v>
      </c>
      <c r="J7003" s="60">
        <v>145</v>
      </c>
      <c r="K7003" s="60">
        <f t="shared" si="209"/>
        <v>290</v>
      </c>
      <c r="L7003" s="60">
        <v>0</v>
      </c>
      <c r="M7003" s="55" t="s">
        <v>51</v>
      </c>
      <c r="N7003" s="60">
        <f t="shared" si="207"/>
        <v>290</v>
      </c>
      <c r="O7003" s="54">
        <v>46237</v>
      </c>
      <c r="P7003" s="62">
        <v>1705215</v>
      </c>
      <c r="Q7003" s="75"/>
      <c r="R7003" t="str">
        <f t="shared" si="210"/>
        <v>Jul/26</v>
      </c>
      <c r="S7003" s="75"/>
      <c r="T7003" s="75"/>
      <c r="U7003" s="75"/>
      <c r="V7003" s="75"/>
      <c r="W7003" s="75"/>
      <c r="X7003" s="75"/>
      <c r="Y7003" s="75"/>
      <c r="Z7003" s="75"/>
      <c r="AA7003" s="75"/>
      <c r="AB7003" s="75"/>
      <c r="AC7003" s="75"/>
      <c r="AD7003" s="75"/>
      <c r="AE7003" s="75"/>
      <c r="AF7003" s="75"/>
      <c r="AG7003" s="75"/>
    </row>
    <row r="7004" spans="1:33" ht="15.75" customHeight="1">
      <c r="A7004" s="75"/>
      <c r="B7004" s="54">
        <v>46223</v>
      </c>
      <c r="C7004" s="55" t="str">
        <f t="shared" si="211"/>
        <v>Julho</v>
      </c>
      <c r="D7004" s="55">
        <f t="shared" si="204"/>
        <v>2026</v>
      </c>
      <c r="E7004" s="55">
        <v>8.9600000000000009</v>
      </c>
      <c r="F7004" s="55" t="s">
        <v>488</v>
      </c>
      <c r="G7004" s="55" t="s">
        <v>46</v>
      </c>
      <c r="H7004" s="55" t="s">
        <v>823</v>
      </c>
      <c r="I7004" s="55" t="s">
        <v>42</v>
      </c>
      <c r="J7004" s="60">
        <v>37</v>
      </c>
      <c r="K7004" s="60">
        <f t="shared" si="209"/>
        <v>331.52000000000004</v>
      </c>
      <c r="L7004" s="60">
        <v>0</v>
      </c>
      <c r="M7004" s="55" t="s">
        <v>51</v>
      </c>
      <c r="N7004" s="60">
        <f t="shared" si="207"/>
        <v>331.52000000000004</v>
      </c>
      <c r="O7004" s="54">
        <v>46229</v>
      </c>
      <c r="P7004" s="62">
        <v>3055884</v>
      </c>
      <c r="Q7004" s="75"/>
      <c r="R7004" t="str">
        <f t="shared" si="210"/>
        <v>Jul/26</v>
      </c>
      <c r="S7004" s="75"/>
      <c r="T7004" s="75"/>
      <c r="U7004" s="75"/>
      <c r="V7004" s="75"/>
      <c r="W7004" s="75"/>
      <c r="X7004" s="75"/>
      <c r="Y7004" s="75"/>
      <c r="Z7004" s="75"/>
      <c r="AA7004" s="75"/>
      <c r="AB7004" s="75"/>
      <c r="AC7004" s="75"/>
      <c r="AD7004" s="75"/>
      <c r="AE7004" s="75"/>
      <c r="AF7004" s="75"/>
      <c r="AG7004" s="75"/>
    </row>
    <row r="7005" spans="1:33" ht="15.75" customHeight="1">
      <c r="A7005" s="75"/>
      <c r="B7005" s="54">
        <v>46223</v>
      </c>
      <c r="C7005" s="55" t="str">
        <f t="shared" si="211"/>
        <v>Julho</v>
      </c>
      <c r="D7005" s="55">
        <f t="shared" si="204"/>
        <v>2026</v>
      </c>
      <c r="E7005" s="55">
        <v>2.2400000000000002</v>
      </c>
      <c r="F7005" s="55" t="s">
        <v>197</v>
      </c>
      <c r="G7005" s="55" t="s">
        <v>46</v>
      </c>
      <c r="H7005" s="55" t="s">
        <v>823</v>
      </c>
      <c r="I7005" s="55" t="s">
        <v>42</v>
      </c>
      <c r="J7005" s="60">
        <v>40</v>
      </c>
      <c r="K7005" s="60">
        <f t="shared" si="209"/>
        <v>89.600000000000009</v>
      </c>
      <c r="L7005" s="60">
        <v>0</v>
      </c>
      <c r="M7005" s="55" t="s">
        <v>51</v>
      </c>
      <c r="N7005" s="60">
        <f t="shared" si="207"/>
        <v>89.600000000000009</v>
      </c>
      <c r="O7005" s="54">
        <v>46229</v>
      </c>
      <c r="P7005" s="62">
        <v>3055884</v>
      </c>
      <c r="Q7005" s="75"/>
      <c r="R7005" t="str">
        <f t="shared" si="210"/>
        <v>Jul/26</v>
      </c>
      <c r="S7005" s="75"/>
      <c r="T7005" s="75"/>
      <c r="U7005" s="75"/>
      <c r="V7005" s="75"/>
      <c r="W7005" s="75"/>
      <c r="X7005" s="75"/>
      <c r="Y7005" s="75"/>
      <c r="Z7005" s="75"/>
      <c r="AA7005" s="75"/>
      <c r="AB7005" s="75"/>
      <c r="AC7005" s="75"/>
      <c r="AD7005" s="75"/>
      <c r="AE7005" s="75"/>
      <c r="AF7005" s="75"/>
      <c r="AG7005" s="75"/>
    </row>
    <row r="7006" spans="1:33" ht="15.75" customHeight="1">
      <c r="A7006" s="75"/>
      <c r="B7006" s="54">
        <v>46223</v>
      </c>
      <c r="C7006" s="55" t="str">
        <f t="shared" si="211"/>
        <v>Julho</v>
      </c>
      <c r="D7006" s="55">
        <f t="shared" si="204"/>
        <v>2026</v>
      </c>
      <c r="E7006" s="55">
        <v>3</v>
      </c>
      <c r="F7006" s="55" t="s">
        <v>642</v>
      </c>
      <c r="G7006" s="55" t="s">
        <v>46</v>
      </c>
      <c r="H7006" s="55" t="s">
        <v>823</v>
      </c>
      <c r="I7006" s="55" t="s">
        <v>42</v>
      </c>
      <c r="J7006" s="60">
        <v>54</v>
      </c>
      <c r="K7006" s="60">
        <f t="shared" si="209"/>
        <v>162</v>
      </c>
      <c r="L7006" s="60">
        <v>0</v>
      </c>
      <c r="M7006" s="55" t="s">
        <v>51</v>
      </c>
      <c r="N7006" s="60">
        <f t="shared" si="207"/>
        <v>162</v>
      </c>
      <c r="O7006" s="54">
        <v>46229</v>
      </c>
      <c r="P7006" s="62">
        <v>3055884</v>
      </c>
      <c r="Q7006" s="75"/>
      <c r="R7006" t="str">
        <f t="shared" si="210"/>
        <v>Jul/26</v>
      </c>
      <c r="S7006" s="75"/>
      <c r="T7006" s="75"/>
      <c r="U7006" s="75"/>
      <c r="V7006" s="75"/>
      <c r="W7006" s="75"/>
      <c r="X7006" s="75"/>
      <c r="Y7006" s="75"/>
      <c r="Z7006" s="75"/>
      <c r="AA7006" s="75"/>
      <c r="AB7006" s="75"/>
      <c r="AC7006" s="75"/>
      <c r="AD7006" s="75"/>
      <c r="AE7006" s="75"/>
      <c r="AF7006" s="75"/>
      <c r="AG7006" s="75"/>
    </row>
    <row r="7007" spans="1:33" ht="15.75" customHeight="1">
      <c r="A7007" s="75"/>
      <c r="B7007" s="54">
        <v>46223</v>
      </c>
      <c r="C7007" s="55" t="str">
        <f t="shared" si="211"/>
        <v>Julho</v>
      </c>
      <c r="D7007" s="55">
        <f t="shared" si="204"/>
        <v>2026</v>
      </c>
      <c r="E7007" s="55">
        <v>3</v>
      </c>
      <c r="F7007" s="55" t="s">
        <v>1109</v>
      </c>
      <c r="G7007" s="55" t="s">
        <v>46</v>
      </c>
      <c r="H7007" s="55" t="s">
        <v>823</v>
      </c>
      <c r="I7007" s="55" t="s">
        <v>42</v>
      </c>
      <c r="J7007" s="60">
        <v>29</v>
      </c>
      <c r="K7007" s="60">
        <f t="shared" si="209"/>
        <v>87</v>
      </c>
      <c r="L7007" s="60">
        <v>0</v>
      </c>
      <c r="M7007" s="55" t="s">
        <v>51</v>
      </c>
      <c r="N7007" s="60">
        <f t="shared" si="207"/>
        <v>87</v>
      </c>
      <c r="O7007" s="54">
        <v>46229</v>
      </c>
      <c r="P7007" s="62">
        <v>3055884</v>
      </c>
      <c r="Q7007" s="75"/>
      <c r="R7007" t="str">
        <f t="shared" si="210"/>
        <v>Jul/26</v>
      </c>
      <c r="S7007" s="75"/>
      <c r="T7007" s="75"/>
      <c r="U7007" s="75"/>
      <c r="V7007" s="75"/>
      <c r="W7007" s="75"/>
      <c r="X7007" s="75"/>
      <c r="Y7007" s="75"/>
      <c r="Z7007" s="75"/>
      <c r="AA7007" s="75"/>
      <c r="AB7007" s="75"/>
      <c r="AC7007" s="75"/>
      <c r="AD7007" s="75"/>
      <c r="AE7007" s="75"/>
      <c r="AF7007" s="75"/>
      <c r="AG7007" s="75"/>
    </row>
    <row r="7008" spans="1:33" ht="15.75" customHeight="1">
      <c r="A7008" s="75"/>
      <c r="B7008" s="54">
        <v>46223</v>
      </c>
      <c r="C7008" s="55" t="str">
        <f t="shared" si="211"/>
        <v>Julho</v>
      </c>
      <c r="D7008" s="55">
        <f t="shared" si="204"/>
        <v>2026</v>
      </c>
      <c r="E7008" s="55">
        <v>8</v>
      </c>
      <c r="F7008" s="55" t="s">
        <v>67</v>
      </c>
      <c r="G7008" s="55" t="s">
        <v>46</v>
      </c>
      <c r="H7008" s="55" t="s">
        <v>1311</v>
      </c>
      <c r="I7008" s="55" t="s">
        <v>42</v>
      </c>
      <c r="J7008" s="60">
        <v>24.9</v>
      </c>
      <c r="K7008" s="60">
        <f t="shared" si="209"/>
        <v>199.2</v>
      </c>
      <c r="L7008" s="60">
        <v>0</v>
      </c>
      <c r="M7008" s="55" t="s">
        <v>51</v>
      </c>
      <c r="N7008" s="60">
        <f t="shared" si="207"/>
        <v>199.2</v>
      </c>
      <c r="O7008" s="54">
        <v>46230</v>
      </c>
      <c r="P7008" s="62">
        <v>447791</v>
      </c>
      <c r="Q7008" s="75"/>
      <c r="R7008" t="str">
        <f t="shared" si="210"/>
        <v>Jul/26</v>
      </c>
      <c r="S7008" s="75"/>
      <c r="T7008" s="75"/>
      <c r="U7008" s="75"/>
      <c r="V7008" s="75"/>
      <c r="W7008" s="75"/>
      <c r="X7008" s="75"/>
      <c r="Y7008" s="75"/>
      <c r="Z7008" s="75"/>
      <c r="AA7008" s="75"/>
      <c r="AB7008" s="75"/>
      <c r="AC7008" s="75"/>
      <c r="AD7008" s="75"/>
      <c r="AE7008" s="75"/>
      <c r="AF7008" s="75"/>
      <c r="AG7008" s="75"/>
    </row>
    <row r="7009" spans="1:33" ht="15.75" customHeight="1">
      <c r="A7009" s="75"/>
      <c r="B7009" s="54">
        <v>46234</v>
      </c>
      <c r="C7009" s="55" t="str">
        <f t="shared" si="211"/>
        <v>Julho</v>
      </c>
      <c r="D7009" s="55">
        <f t="shared" si="204"/>
        <v>2026</v>
      </c>
      <c r="E7009" s="55">
        <v>2</v>
      </c>
      <c r="F7009" s="55" t="s">
        <v>1035</v>
      </c>
      <c r="G7009" s="55" t="s">
        <v>46</v>
      </c>
      <c r="H7009" s="55" t="s">
        <v>1555</v>
      </c>
      <c r="I7009" s="55" t="s">
        <v>42</v>
      </c>
      <c r="J7009" s="60">
        <v>7</v>
      </c>
      <c r="K7009" s="60">
        <f t="shared" si="209"/>
        <v>14</v>
      </c>
      <c r="L7009" s="60">
        <v>0</v>
      </c>
      <c r="M7009" s="55" t="s">
        <v>43</v>
      </c>
      <c r="N7009" s="60">
        <f t="shared" si="207"/>
        <v>14</v>
      </c>
      <c r="O7009" s="54">
        <v>46234</v>
      </c>
      <c r="P7009" s="62">
        <v>0</v>
      </c>
      <c r="Q7009" s="75"/>
      <c r="R7009" t="str">
        <f t="shared" si="210"/>
        <v>Jul/26</v>
      </c>
      <c r="S7009" s="75"/>
      <c r="T7009" s="75"/>
      <c r="U7009" s="75"/>
      <c r="V7009" s="75"/>
      <c r="W7009" s="75"/>
      <c r="X7009" s="75"/>
      <c r="Y7009" s="75"/>
      <c r="Z7009" s="75"/>
      <c r="AA7009" s="75"/>
      <c r="AB7009" s="75"/>
      <c r="AC7009" s="75"/>
      <c r="AD7009" s="75"/>
      <c r="AE7009" s="75"/>
      <c r="AF7009" s="75"/>
      <c r="AG7009" s="75"/>
    </row>
    <row r="7010" spans="1:33" ht="15.75" customHeight="1">
      <c r="A7010" s="75"/>
      <c r="B7010" s="54">
        <v>46224</v>
      </c>
      <c r="C7010" s="55" t="str">
        <f t="shared" si="211"/>
        <v>Julho</v>
      </c>
      <c r="D7010" s="55">
        <f t="shared" si="204"/>
        <v>2026</v>
      </c>
      <c r="E7010" s="55">
        <v>4</v>
      </c>
      <c r="F7010" s="55" t="s">
        <v>660</v>
      </c>
      <c r="G7010" s="55" t="s">
        <v>46</v>
      </c>
      <c r="H7010" s="55" t="s">
        <v>195</v>
      </c>
      <c r="I7010" s="55" t="s">
        <v>42</v>
      </c>
      <c r="J7010" s="60">
        <v>246</v>
      </c>
      <c r="K7010" s="60">
        <f t="shared" si="209"/>
        <v>984</v>
      </c>
      <c r="L7010" s="60">
        <v>0</v>
      </c>
      <c r="M7010" s="55" t="s">
        <v>51</v>
      </c>
      <c r="N7010" s="60">
        <f t="shared" si="207"/>
        <v>984</v>
      </c>
      <c r="O7010" s="54">
        <v>46232</v>
      </c>
      <c r="P7010" s="62">
        <v>354947</v>
      </c>
      <c r="Q7010" s="75"/>
      <c r="R7010" t="str">
        <f t="shared" si="210"/>
        <v>Jul/26</v>
      </c>
      <c r="S7010" s="75"/>
      <c r="T7010" s="75"/>
      <c r="U7010" s="75"/>
      <c r="V7010" s="75"/>
      <c r="W7010" s="75"/>
      <c r="X7010" s="75"/>
      <c r="Y7010" s="75"/>
      <c r="Z7010" s="75"/>
      <c r="AA7010" s="75"/>
      <c r="AB7010" s="75"/>
      <c r="AC7010" s="75"/>
      <c r="AD7010" s="75"/>
      <c r="AE7010" s="75"/>
      <c r="AF7010" s="75"/>
      <c r="AG7010" s="75"/>
    </row>
    <row r="7011" spans="1:33" ht="15.75" customHeight="1">
      <c r="A7011" s="75"/>
      <c r="B7011" s="54">
        <v>46224</v>
      </c>
      <c r="C7011" s="55" t="str">
        <f t="shared" si="211"/>
        <v>Julho</v>
      </c>
      <c r="D7011" s="55">
        <f t="shared" si="204"/>
        <v>2026</v>
      </c>
      <c r="E7011" s="55">
        <v>1</v>
      </c>
      <c r="F7011" s="55" t="s">
        <v>1139</v>
      </c>
      <c r="G7011" s="55" t="s">
        <v>46</v>
      </c>
      <c r="H7011" s="55" t="s">
        <v>195</v>
      </c>
      <c r="I7011" s="55" t="s">
        <v>42</v>
      </c>
      <c r="J7011" s="60">
        <v>143.80000000000001</v>
      </c>
      <c r="K7011" s="60">
        <f t="shared" si="209"/>
        <v>143.80000000000001</v>
      </c>
      <c r="L7011" s="60">
        <v>0</v>
      </c>
      <c r="M7011" s="55" t="s">
        <v>51</v>
      </c>
      <c r="N7011" s="60">
        <f t="shared" si="207"/>
        <v>143.80000000000001</v>
      </c>
      <c r="O7011" s="54">
        <v>46232</v>
      </c>
      <c r="P7011" s="62">
        <v>354947</v>
      </c>
      <c r="Q7011" s="75"/>
      <c r="R7011" t="str">
        <f t="shared" si="210"/>
        <v>Jul/26</v>
      </c>
      <c r="S7011" s="75"/>
      <c r="T7011" s="75"/>
      <c r="U7011" s="75"/>
      <c r="V7011" s="75"/>
      <c r="W7011" s="75"/>
      <c r="X7011" s="75"/>
      <c r="Y7011" s="75"/>
      <c r="Z7011" s="75"/>
      <c r="AA7011" s="75"/>
      <c r="AB7011" s="75"/>
      <c r="AC7011" s="75"/>
      <c r="AD7011" s="75"/>
      <c r="AE7011" s="75"/>
      <c r="AF7011" s="75"/>
      <c r="AG7011" s="75"/>
    </row>
    <row r="7012" spans="1:33" ht="15.75" customHeight="1">
      <c r="A7012" s="75"/>
      <c r="B7012" s="54">
        <v>46224</v>
      </c>
      <c r="C7012" s="55" t="str">
        <f t="shared" si="211"/>
        <v>Julho</v>
      </c>
      <c r="D7012" s="55">
        <f t="shared" si="204"/>
        <v>2026</v>
      </c>
      <c r="E7012" s="55">
        <v>2</v>
      </c>
      <c r="F7012" s="55" t="s">
        <v>782</v>
      </c>
      <c r="G7012" s="55" t="s">
        <v>46</v>
      </c>
      <c r="H7012" s="55" t="s">
        <v>195</v>
      </c>
      <c r="I7012" s="55" t="s">
        <v>42</v>
      </c>
      <c r="J7012" s="60">
        <v>261.39999999999998</v>
      </c>
      <c r="K7012" s="60">
        <f t="shared" si="209"/>
        <v>522.79999999999995</v>
      </c>
      <c r="L7012" s="60">
        <v>0</v>
      </c>
      <c r="M7012" s="55" t="s">
        <v>51</v>
      </c>
      <c r="N7012" s="60">
        <f t="shared" si="207"/>
        <v>522.79999999999995</v>
      </c>
      <c r="O7012" s="54">
        <v>46232</v>
      </c>
      <c r="P7012" s="62">
        <v>354948</v>
      </c>
      <c r="Q7012" s="75"/>
      <c r="R7012" t="str">
        <f t="shared" si="210"/>
        <v>Jul/26</v>
      </c>
      <c r="S7012" s="75"/>
      <c r="T7012" s="75"/>
      <c r="U7012" s="75"/>
      <c r="V7012" s="75"/>
      <c r="W7012" s="75"/>
      <c r="X7012" s="75"/>
      <c r="Y7012" s="75"/>
      <c r="Z7012" s="75"/>
      <c r="AA7012" s="75"/>
      <c r="AB7012" s="75"/>
      <c r="AC7012" s="75"/>
      <c r="AD7012" s="75"/>
      <c r="AE7012" s="75"/>
      <c r="AF7012" s="75"/>
      <c r="AG7012" s="75"/>
    </row>
    <row r="7013" spans="1:33" ht="15.75" customHeight="1">
      <c r="A7013" s="75"/>
      <c r="B7013" s="54">
        <v>46224</v>
      </c>
      <c r="C7013" s="55" t="str">
        <f t="shared" si="211"/>
        <v>Julho</v>
      </c>
      <c r="D7013" s="55">
        <f t="shared" si="204"/>
        <v>2026</v>
      </c>
      <c r="E7013" s="55">
        <v>1</v>
      </c>
      <c r="F7013" s="55" t="s">
        <v>634</v>
      </c>
      <c r="G7013" s="55" t="s">
        <v>46</v>
      </c>
      <c r="H7013" s="55" t="s">
        <v>195</v>
      </c>
      <c r="I7013" s="55" t="s">
        <v>42</v>
      </c>
      <c r="J7013" s="60">
        <v>320.73</v>
      </c>
      <c r="K7013" s="60">
        <f t="shared" si="209"/>
        <v>320.73</v>
      </c>
      <c r="L7013" s="60">
        <v>0</v>
      </c>
      <c r="M7013" s="55" t="s">
        <v>51</v>
      </c>
      <c r="N7013" s="60">
        <f t="shared" si="207"/>
        <v>320.73</v>
      </c>
      <c r="O7013" s="54">
        <v>46232</v>
      </c>
      <c r="P7013" s="62">
        <v>354948</v>
      </c>
      <c r="Q7013" s="75"/>
      <c r="R7013" t="str">
        <f t="shared" si="210"/>
        <v>Jul/26</v>
      </c>
      <c r="S7013" s="75"/>
      <c r="T7013" s="75"/>
      <c r="U7013" s="75"/>
      <c r="V7013" s="75"/>
      <c r="W7013" s="75"/>
      <c r="X7013" s="75"/>
      <c r="Y7013" s="75"/>
      <c r="Z7013" s="75"/>
      <c r="AA7013" s="75"/>
      <c r="AB7013" s="75"/>
      <c r="AC7013" s="75"/>
      <c r="AD7013" s="75"/>
      <c r="AE7013" s="75"/>
      <c r="AF7013" s="75"/>
      <c r="AG7013" s="75"/>
    </row>
    <row r="7014" spans="1:33" ht="15.75" customHeight="1">
      <c r="A7014" s="75"/>
      <c r="B7014" s="54">
        <v>46211</v>
      </c>
      <c r="C7014" s="55" t="str">
        <f t="shared" si="211"/>
        <v>Julho</v>
      </c>
      <c r="D7014" s="55">
        <f t="shared" si="204"/>
        <v>2026</v>
      </c>
      <c r="E7014" s="55">
        <v>1</v>
      </c>
      <c r="F7014" s="55" t="s">
        <v>1329</v>
      </c>
      <c r="G7014" s="55" t="s">
        <v>46</v>
      </c>
      <c r="H7014" s="55" t="s">
        <v>1173</v>
      </c>
      <c r="I7014" s="55" t="s">
        <v>42</v>
      </c>
      <c r="J7014" s="60">
        <v>40.200000000000003</v>
      </c>
      <c r="K7014" s="60">
        <f t="shared" si="209"/>
        <v>40.200000000000003</v>
      </c>
      <c r="L7014" s="60">
        <v>0</v>
      </c>
      <c r="M7014" s="55" t="s">
        <v>43</v>
      </c>
      <c r="N7014" s="60">
        <f t="shared" si="207"/>
        <v>40.200000000000003</v>
      </c>
      <c r="O7014" s="54">
        <v>46211</v>
      </c>
      <c r="P7014" s="62">
        <v>0</v>
      </c>
      <c r="Q7014" s="75"/>
      <c r="R7014" t="str">
        <f t="shared" si="210"/>
        <v>Jul/26</v>
      </c>
      <c r="S7014" s="75"/>
      <c r="T7014" s="75"/>
      <c r="U7014" s="75"/>
      <c r="V7014" s="75"/>
      <c r="W7014" s="75"/>
      <c r="X7014" s="75"/>
      <c r="Y7014" s="75"/>
      <c r="Z7014" s="75"/>
      <c r="AA7014" s="75"/>
      <c r="AB7014" s="75"/>
      <c r="AC7014" s="75"/>
      <c r="AD7014" s="75"/>
      <c r="AE7014" s="75"/>
      <c r="AF7014" s="75"/>
      <c r="AG7014" s="75"/>
    </row>
    <row r="7015" spans="1:33" ht="15.75" customHeight="1">
      <c r="A7015" s="75"/>
      <c r="B7015" s="54">
        <v>46206</v>
      </c>
      <c r="C7015" s="55" t="str">
        <f t="shared" si="211"/>
        <v>Julho</v>
      </c>
      <c r="D7015" s="55">
        <f t="shared" si="204"/>
        <v>2026</v>
      </c>
      <c r="E7015" s="55">
        <v>1</v>
      </c>
      <c r="F7015" s="55" t="s">
        <v>75</v>
      </c>
      <c r="G7015" s="55" t="s">
        <v>77</v>
      </c>
      <c r="H7015" s="55" t="s">
        <v>78</v>
      </c>
      <c r="I7015" s="55" t="s">
        <v>42</v>
      </c>
      <c r="J7015" s="60">
        <v>465</v>
      </c>
      <c r="K7015" s="60">
        <f t="shared" si="209"/>
        <v>465</v>
      </c>
      <c r="L7015" s="60">
        <v>0</v>
      </c>
      <c r="M7015" s="55" t="s">
        <v>43</v>
      </c>
      <c r="N7015" s="60">
        <f t="shared" si="207"/>
        <v>465</v>
      </c>
      <c r="O7015" s="54">
        <v>46210</v>
      </c>
      <c r="P7015" s="62">
        <v>4027</v>
      </c>
      <c r="Q7015" s="75"/>
      <c r="R7015" t="str">
        <f t="shared" si="210"/>
        <v>Jul/26</v>
      </c>
      <c r="S7015" s="75"/>
      <c r="T7015" s="75"/>
      <c r="U7015" s="75"/>
      <c r="V7015" s="75"/>
      <c r="W7015" s="75"/>
      <c r="X7015" s="75"/>
      <c r="Y7015" s="75"/>
      <c r="Z7015" s="75"/>
      <c r="AA7015" s="75"/>
      <c r="AB7015" s="75"/>
      <c r="AC7015" s="75"/>
      <c r="AD7015" s="75"/>
      <c r="AE7015" s="75"/>
      <c r="AF7015" s="75"/>
      <c r="AG7015" s="75"/>
    </row>
    <row r="7016" spans="1:33" ht="15.75" customHeight="1">
      <c r="A7016" s="75"/>
      <c r="B7016" s="54">
        <v>46213</v>
      </c>
      <c r="C7016" s="55" t="str">
        <f t="shared" si="211"/>
        <v>Julho</v>
      </c>
      <c r="D7016" s="55">
        <f t="shared" si="204"/>
        <v>2026</v>
      </c>
      <c r="E7016" s="55">
        <v>1</v>
      </c>
      <c r="F7016" s="55" t="s">
        <v>75</v>
      </c>
      <c r="G7016" s="55" t="s">
        <v>77</v>
      </c>
      <c r="H7016" s="55" t="s">
        <v>78</v>
      </c>
      <c r="I7016" s="55" t="s">
        <v>42</v>
      </c>
      <c r="J7016" s="60">
        <v>465</v>
      </c>
      <c r="K7016" s="60">
        <f t="shared" si="209"/>
        <v>465</v>
      </c>
      <c r="L7016" s="60">
        <v>0</v>
      </c>
      <c r="M7016" s="55" t="s">
        <v>43</v>
      </c>
      <c r="N7016" s="60">
        <f t="shared" si="207"/>
        <v>465</v>
      </c>
      <c r="O7016" s="54">
        <v>46218</v>
      </c>
      <c r="P7016" s="62">
        <v>4065</v>
      </c>
      <c r="Q7016" s="75"/>
      <c r="R7016" t="str">
        <f t="shared" si="210"/>
        <v>Jul/26</v>
      </c>
      <c r="S7016" s="75"/>
      <c r="T7016" s="75"/>
      <c r="U7016" s="75"/>
      <c r="V7016" s="75"/>
      <c r="W7016" s="75"/>
      <c r="X7016" s="75"/>
      <c r="Y7016" s="75"/>
      <c r="Z7016" s="75"/>
      <c r="AA7016" s="75"/>
      <c r="AB7016" s="75"/>
      <c r="AC7016" s="75"/>
      <c r="AD7016" s="75"/>
      <c r="AE7016" s="75"/>
      <c r="AF7016" s="75"/>
      <c r="AG7016" s="75"/>
    </row>
    <row r="7017" spans="1:33" ht="15.75" customHeight="1">
      <c r="A7017" s="75"/>
      <c r="B7017" s="54">
        <v>46224</v>
      </c>
      <c r="C7017" s="55" t="str">
        <f t="shared" si="211"/>
        <v>Julho</v>
      </c>
      <c r="D7017" s="55">
        <f t="shared" si="204"/>
        <v>2026</v>
      </c>
      <c r="E7017" s="55">
        <v>5</v>
      </c>
      <c r="F7017" s="55" t="s">
        <v>642</v>
      </c>
      <c r="G7017" s="55" t="s">
        <v>46</v>
      </c>
      <c r="H7017" s="55" t="s">
        <v>823</v>
      </c>
      <c r="I7017" s="55" t="s">
        <v>42</v>
      </c>
      <c r="J7017" s="60">
        <v>58</v>
      </c>
      <c r="K7017" s="60">
        <f t="shared" si="209"/>
        <v>290</v>
      </c>
      <c r="L7017" s="60">
        <v>0</v>
      </c>
      <c r="M7017" s="55" t="s">
        <v>51</v>
      </c>
      <c r="N7017" s="60">
        <f t="shared" si="207"/>
        <v>290</v>
      </c>
      <c r="O7017" s="54">
        <v>46230</v>
      </c>
      <c r="P7017" s="62">
        <v>3058182</v>
      </c>
      <c r="Q7017" s="75"/>
      <c r="R7017" t="str">
        <f t="shared" si="210"/>
        <v>Jul/26</v>
      </c>
      <c r="S7017" s="75"/>
      <c r="T7017" s="75"/>
      <c r="U7017" s="75"/>
      <c r="V7017" s="75"/>
      <c r="W7017" s="75"/>
      <c r="X7017" s="75"/>
      <c r="Y7017" s="75"/>
      <c r="Z7017" s="75"/>
      <c r="AA7017" s="75"/>
      <c r="AB7017" s="75"/>
      <c r="AC7017" s="75"/>
      <c r="AD7017" s="75"/>
      <c r="AE7017" s="75"/>
      <c r="AF7017" s="75"/>
      <c r="AG7017" s="75"/>
    </row>
    <row r="7018" spans="1:33" ht="15.75" customHeight="1">
      <c r="A7018" s="75"/>
      <c r="B7018" s="54">
        <v>46227</v>
      </c>
      <c r="C7018" s="55" t="str">
        <f t="shared" si="211"/>
        <v>Julho</v>
      </c>
      <c r="D7018" s="55">
        <f t="shared" si="204"/>
        <v>2026</v>
      </c>
      <c r="E7018" s="55">
        <v>1</v>
      </c>
      <c r="F7018" s="55" t="s">
        <v>75</v>
      </c>
      <c r="G7018" s="55" t="s">
        <v>77</v>
      </c>
      <c r="H7018" s="55" t="s">
        <v>78</v>
      </c>
      <c r="I7018" s="55" t="s">
        <v>42</v>
      </c>
      <c r="J7018" s="60">
        <v>465</v>
      </c>
      <c r="K7018" s="60">
        <f t="shared" si="209"/>
        <v>465</v>
      </c>
      <c r="L7018" s="60">
        <v>0</v>
      </c>
      <c r="M7018" s="55" t="s">
        <v>43</v>
      </c>
      <c r="N7018" s="60">
        <f t="shared" si="207"/>
        <v>465</v>
      </c>
      <c r="O7018" s="54">
        <v>46230</v>
      </c>
      <c r="P7018" s="62">
        <v>0</v>
      </c>
      <c r="Q7018" s="75"/>
      <c r="R7018" t="str">
        <f t="shared" si="210"/>
        <v>Jul/26</v>
      </c>
      <c r="S7018" s="75"/>
      <c r="T7018" s="75"/>
      <c r="U7018" s="75"/>
      <c r="V7018" s="75"/>
      <c r="W7018" s="75"/>
      <c r="X7018" s="75"/>
      <c r="Y7018" s="75"/>
      <c r="Z7018" s="75"/>
      <c r="AA7018" s="75"/>
      <c r="AB7018" s="75"/>
      <c r="AC7018" s="75"/>
      <c r="AD7018" s="75"/>
      <c r="AE7018" s="75"/>
      <c r="AF7018" s="75"/>
      <c r="AG7018" s="75"/>
    </row>
    <row r="7019" spans="1:33" ht="15.75" customHeight="1">
      <c r="A7019" s="75"/>
      <c r="B7019" s="54">
        <v>46234</v>
      </c>
      <c r="C7019" s="55" t="str">
        <f t="shared" si="211"/>
        <v>Julho</v>
      </c>
      <c r="D7019" s="55">
        <f t="shared" si="204"/>
        <v>2026</v>
      </c>
      <c r="E7019" s="55">
        <v>1</v>
      </c>
      <c r="F7019" s="55" t="s">
        <v>75</v>
      </c>
      <c r="G7019" s="55" t="s">
        <v>77</v>
      </c>
      <c r="H7019" s="55" t="s">
        <v>78</v>
      </c>
      <c r="I7019" s="55" t="s">
        <v>42</v>
      </c>
      <c r="J7019" s="60">
        <v>465</v>
      </c>
      <c r="K7019" s="60">
        <f t="shared" si="209"/>
        <v>465</v>
      </c>
      <c r="L7019" s="60">
        <v>0</v>
      </c>
      <c r="M7019" s="55" t="s">
        <v>43</v>
      </c>
      <c r="N7019" s="60">
        <f t="shared" si="207"/>
        <v>465</v>
      </c>
      <c r="O7019" s="54">
        <v>46234</v>
      </c>
      <c r="P7019" s="62">
        <v>4220</v>
      </c>
      <c r="Q7019" s="75"/>
      <c r="R7019" t="str">
        <f t="shared" si="210"/>
        <v>Jul/26</v>
      </c>
      <c r="S7019" s="75"/>
      <c r="T7019" s="75"/>
      <c r="U7019" s="75"/>
      <c r="V7019" s="75"/>
      <c r="W7019" s="75"/>
      <c r="X7019" s="75"/>
      <c r="Y7019" s="75"/>
      <c r="Z7019" s="75"/>
      <c r="AA7019" s="75"/>
      <c r="AB7019" s="75"/>
      <c r="AC7019" s="75"/>
      <c r="AD7019" s="75"/>
      <c r="AE7019" s="75"/>
      <c r="AF7019" s="75"/>
      <c r="AG7019" s="75"/>
    </row>
    <row r="7020" spans="1:33" ht="15.75" customHeight="1">
      <c r="A7020" s="75"/>
      <c r="B7020" s="54">
        <v>46206</v>
      </c>
      <c r="C7020" s="55" t="str">
        <f t="shared" si="211"/>
        <v>Julho</v>
      </c>
      <c r="D7020" s="55">
        <f t="shared" si="204"/>
        <v>2026</v>
      </c>
      <c r="E7020" s="55">
        <v>18</v>
      </c>
      <c r="F7020" s="55" t="s">
        <v>81</v>
      </c>
      <c r="G7020" s="55" t="s">
        <v>77</v>
      </c>
      <c r="H7020" s="55" t="s">
        <v>78</v>
      </c>
      <c r="I7020" s="55" t="s">
        <v>42</v>
      </c>
      <c r="J7020" s="60">
        <v>525</v>
      </c>
      <c r="K7020" s="60">
        <f t="shared" si="209"/>
        <v>9450</v>
      </c>
      <c r="L7020" s="60">
        <v>0</v>
      </c>
      <c r="M7020" s="55" t="s">
        <v>43</v>
      </c>
      <c r="N7020" s="60">
        <f t="shared" si="207"/>
        <v>9450</v>
      </c>
      <c r="O7020" s="54">
        <v>46210</v>
      </c>
      <c r="P7020" s="62">
        <v>4027</v>
      </c>
      <c r="Q7020" s="75"/>
      <c r="R7020" t="str">
        <f t="shared" si="210"/>
        <v>Jul/26</v>
      </c>
      <c r="S7020" s="75"/>
      <c r="T7020" s="75"/>
      <c r="U7020" s="75"/>
      <c r="V7020" s="75"/>
      <c r="W7020" s="75"/>
      <c r="X7020" s="75"/>
      <c r="Y7020" s="75"/>
      <c r="Z7020" s="75"/>
      <c r="AA7020" s="75"/>
      <c r="AB7020" s="75"/>
      <c r="AC7020" s="75"/>
      <c r="AD7020" s="75"/>
      <c r="AE7020" s="75"/>
      <c r="AF7020" s="75"/>
      <c r="AG7020" s="75"/>
    </row>
    <row r="7021" spans="1:33" ht="15.75" customHeight="1">
      <c r="A7021" s="75"/>
      <c r="B7021" s="54">
        <v>46226</v>
      </c>
      <c r="C7021" s="55" t="str">
        <f t="shared" si="211"/>
        <v>Julho</v>
      </c>
      <c r="D7021" s="55">
        <f t="shared" si="204"/>
        <v>2026</v>
      </c>
      <c r="E7021" s="55">
        <v>5</v>
      </c>
      <c r="F7021" s="55" t="s">
        <v>760</v>
      </c>
      <c r="G7021" s="55" t="s">
        <v>46</v>
      </c>
      <c r="H7021" s="55" t="s">
        <v>223</v>
      </c>
      <c r="I7021" s="55" t="s">
        <v>42</v>
      </c>
      <c r="J7021" s="60">
        <v>21.9</v>
      </c>
      <c r="K7021" s="60">
        <f t="shared" si="209"/>
        <v>109.5</v>
      </c>
      <c r="L7021" s="60">
        <v>0</v>
      </c>
      <c r="M7021" s="55" t="s">
        <v>51</v>
      </c>
      <c r="N7021" s="60">
        <f t="shared" si="207"/>
        <v>109.5</v>
      </c>
      <c r="O7021" s="54">
        <v>46233</v>
      </c>
      <c r="P7021" s="62">
        <v>1620464</v>
      </c>
      <c r="Q7021" s="75"/>
      <c r="R7021" t="str">
        <f t="shared" si="210"/>
        <v>Jul/26</v>
      </c>
      <c r="S7021" s="75"/>
      <c r="T7021" s="75"/>
      <c r="U7021" s="75"/>
      <c r="V7021" s="75"/>
      <c r="W7021" s="75"/>
      <c r="X7021" s="75"/>
      <c r="Y7021" s="75"/>
      <c r="Z7021" s="75"/>
      <c r="AA7021" s="75"/>
      <c r="AB7021" s="75"/>
      <c r="AC7021" s="75"/>
      <c r="AD7021" s="75"/>
      <c r="AE7021" s="75"/>
      <c r="AF7021" s="75"/>
      <c r="AG7021" s="75"/>
    </row>
    <row r="7022" spans="1:33" ht="15.75" customHeight="1">
      <c r="A7022" s="75"/>
      <c r="B7022" s="54">
        <v>46226</v>
      </c>
      <c r="C7022" s="55" t="str">
        <f t="shared" si="211"/>
        <v>Julho</v>
      </c>
      <c r="D7022" s="55">
        <f t="shared" si="204"/>
        <v>2026</v>
      </c>
      <c r="E7022" s="55">
        <v>7</v>
      </c>
      <c r="F7022" s="55" t="s">
        <v>172</v>
      </c>
      <c r="G7022" s="55" t="s">
        <v>46</v>
      </c>
      <c r="H7022" s="55" t="s">
        <v>223</v>
      </c>
      <c r="I7022" s="55" t="s">
        <v>42</v>
      </c>
      <c r="J7022" s="60">
        <v>21.9</v>
      </c>
      <c r="K7022" s="60">
        <f t="shared" si="209"/>
        <v>153.29999999999998</v>
      </c>
      <c r="L7022" s="60">
        <v>0</v>
      </c>
      <c r="M7022" s="55" t="s">
        <v>51</v>
      </c>
      <c r="N7022" s="60">
        <f t="shared" si="207"/>
        <v>153.29999999999998</v>
      </c>
      <c r="O7022" s="54">
        <v>46233</v>
      </c>
      <c r="P7022" s="62">
        <v>1620464</v>
      </c>
      <c r="Q7022" s="75"/>
      <c r="R7022" t="str">
        <f t="shared" si="210"/>
        <v>Jul/26</v>
      </c>
      <c r="S7022" s="75"/>
      <c r="T7022" s="75"/>
      <c r="U7022" s="75"/>
      <c r="V7022" s="75"/>
      <c r="W7022" s="75"/>
      <c r="X7022" s="75"/>
      <c r="Y7022" s="75"/>
      <c r="Z7022" s="75"/>
      <c r="AA7022" s="75"/>
      <c r="AB7022" s="75"/>
      <c r="AC7022" s="75"/>
      <c r="AD7022" s="75"/>
      <c r="AE7022" s="75"/>
      <c r="AF7022" s="75"/>
      <c r="AG7022" s="75"/>
    </row>
    <row r="7023" spans="1:33" ht="15.75" customHeight="1">
      <c r="A7023" s="75"/>
      <c r="B7023" s="54">
        <v>46226</v>
      </c>
      <c r="C7023" s="55" t="str">
        <f t="shared" si="211"/>
        <v>Julho</v>
      </c>
      <c r="D7023" s="55">
        <f t="shared" si="204"/>
        <v>2026</v>
      </c>
      <c r="E7023" s="55">
        <v>5</v>
      </c>
      <c r="F7023" s="55" t="s">
        <v>173</v>
      </c>
      <c r="G7023" s="55" t="s">
        <v>46</v>
      </c>
      <c r="H7023" s="55" t="s">
        <v>223</v>
      </c>
      <c r="I7023" s="55" t="s">
        <v>42</v>
      </c>
      <c r="J7023" s="60">
        <v>20</v>
      </c>
      <c r="K7023" s="60">
        <f t="shared" si="209"/>
        <v>100</v>
      </c>
      <c r="L7023" s="60">
        <v>0</v>
      </c>
      <c r="M7023" s="55" t="s">
        <v>51</v>
      </c>
      <c r="N7023" s="60">
        <f t="shared" si="207"/>
        <v>100</v>
      </c>
      <c r="O7023" s="54">
        <v>46233</v>
      </c>
      <c r="P7023" s="62">
        <v>1620464</v>
      </c>
      <c r="Q7023" s="75"/>
      <c r="R7023" t="str">
        <f t="shared" si="210"/>
        <v>Jul/26</v>
      </c>
      <c r="S7023" s="75"/>
      <c r="T7023" s="75"/>
      <c r="U7023" s="75"/>
      <c r="V7023" s="75"/>
      <c r="W7023" s="75"/>
      <c r="X7023" s="75"/>
      <c r="Y7023" s="75"/>
      <c r="Z7023" s="75"/>
      <c r="AA7023" s="75"/>
      <c r="AB7023" s="75"/>
      <c r="AC7023" s="75"/>
      <c r="AD7023" s="75"/>
      <c r="AE7023" s="75"/>
      <c r="AF7023" s="75"/>
      <c r="AG7023" s="75"/>
    </row>
    <row r="7024" spans="1:33" ht="15.75" customHeight="1">
      <c r="A7024" s="75"/>
      <c r="B7024" s="54">
        <v>46226</v>
      </c>
      <c r="C7024" s="55" t="str">
        <f t="shared" si="211"/>
        <v>Julho</v>
      </c>
      <c r="D7024" s="55">
        <f t="shared" ref="D7024:D7278" si="212">IF(B7024="","",YEAR(B7024))</f>
        <v>2026</v>
      </c>
      <c r="E7024" s="55">
        <v>20</v>
      </c>
      <c r="F7024" s="55" t="s">
        <v>1608</v>
      </c>
      <c r="G7024" s="55" t="s">
        <v>46</v>
      </c>
      <c r="H7024" s="55" t="s">
        <v>223</v>
      </c>
      <c r="I7024" s="55" t="s">
        <v>42</v>
      </c>
      <c r="J7024" s="60">
        <v>7</v>
      </c>
      <c r="K7024" s="60">
        <f t="shared" si="209"/>
        <v>140</v>
      </c>
      <c r="L7024" s="60">
        <v>0</v>
      </c>
      <c r="M7024" s="55" t="s">
        <v>51</v>
      </c>
      <c r="N7024" s="60">
        <f t="shared" si="207"/>
        <v>140</v>
      </c>
      <c r="O7024" s="54">
        <v>46233</v>
      </c>
      <c r="P7024" s="62">
        <v>1620464</v>
      </c>
      <c r="Q7024" s="75"/>
      <c r="R7024" t="str">
        <f t="shared" si="210"/>
        <v>Jul/26</v>
      </c>
      <c r="S7024" s="75"/>
      <c r="T7024" s="75"/>
      <c r="U7024" s="75"/>
      <c r="V7024" s="75"/>
      <c r="W7024" s="75"/>
      <c r="X7024" s="75"/>
      <c r="Y7024" s="75"/>
      <c r="Z7024" s="75"/>
      <c r="AA7024" s="75"/>
      <c r="AB7024" s="75"/>
      <c r="AC7024" s="75"/>
      <c r="AD7024" s="75"/>
      <c r="AE7024" s="75"/>
      <c r="AF7024" s="75"/>
      <c r="AG7024" s="75"/>
    </row>
    <row r="7025" spans="1:33" ht="15.75" customHeight="1">
      <c r="A7025" s="75"/>
      <c r="B7025" s="54">
        <v>46226</v>
      </c>
      <c r="C7025" s="55" t="str">
        <f t="shared" si="211"/>
        <v>Julho</v>
      </c>
      <c r="D7025" s="55">
        <f t="shared" si="212"/>
        <v>2026</v>
      </c>
      <c r="E7025" s="55">
        <v>1</v>
      </c>
      <c r="F7025" s="55" t="s">
        <v>1049</v>
      </c>
      <c r="G7025" s="55" t="s">
        <v>46</v>
      </c>
      <c r="H7025" s="55" t="s">
        <v>70</v>
      </c>
      <c r="I7025" s="55" t="s">
        <v>42</v>
      </c>
      <c r="J7025" s="60">
        <v>224.79</v>
      </c>
      <c r="K7025" s="60">
        <f t="shared" si="209"/>
        <v>224.79</v>
      </c>
      <c r="L7025" s="60">
        <v>0</v>
      </c>
      <c r="M7025" s="55" t="s">
        <v>51</v>
      </c>
      <c r="N7025" s="60">
        <f t="shared" si="207"/>
        <v>224.79</v>
      </c>
      <c r="O7025" s="54">
        <v>46240</v>
      </c>
      <c r="P7025" s="62">
        <v>61416</v>
      </c>
      <c r="Q7025" s="75"/>
      <c r="R7025" t="str">
        <f t="shared" si="210"/>
        <v>Jul/26</v>
      </c>
      <c r="S7025" s="75"/>
      <c r="T7025" s="75"/>
      <c r="U7025" s="75"/>
      <c r="V7025" s="75"/>
      <c r="W7025" s="75"/>
      <c r="X7025" s="75"/>
      <c r="Y7025" s="75"/>
      <c r="Z7025" s="75"/>
      <c r="AA7025" s="75"/>
      <c r="AB7025" s="75"/>
      <c r="AC7025" s="75"/>
      <c r="AD7025" s="75"/>
      <c r="AE7025" s="75"/>
      <c r="AF7025" s="75"/>
      <c r="AG7025" s="75"/>
    </row>
    <row r="7026" spans="1:33" ht="15.75" customHeight="1">
      <c r="A7026" s="75"/>
      <c r="B7026" s="54">
        <v>46208</v>
      </c>
      <c r="C7026" s="55" t="str">
        <f t="shared" si="211"/>
        <v>Julho</v>
      </c>
      <c r="D7026" s="55">
        <f t="shared" si="212"/>
        <v>2026</v>
      </c>
      <c r="E7026" s="55">
        <v>4</v>
      </c>
      <c r="F7026" s="55" t="s">
        <v>81</v>
      </c>
      <c r="G7026" s="55" t="s">
        <v>77</v>
      </c>
      <c r="H7026" s="55" t="s">
        <v>78</v>
      </c>
      <c r="I7026" s="55" t="s">
        <v>42</v>
      </c>
      <c r="J7026" s="60">
        <v>525</v>
      </c>
      <c r="K7026" s="60">
        <f t="shared" si="209"/>
        <v>2100</v>
      </c>
      <c r="L7026" s="60">
        <v>0</v>
      </c>
      <c r="M7026" s="55" t="s">
        <v>43</v>
      </c>
      <c r="N7026" s="60">
        <f t="shared" si="207"/>
        <v>2100</v>
      </c>
      <c r="O7026" s="54">
        <v>46218</v>
      </c>
      <c r="P7026" s="62">
        <v>4040</v>
      </c>
      <c r="Q7026" s="75"/>
      <c r="R7026" t="str">
        <f t="shared" si="210"/>
        <v>Jul/26</v>
      </c>
      <c r="S7026" s="75"/>
      <c r="T7026" s="75"/>
      <c r="U7026" s="75"/>
      <c r="V7026" s="75"/>
      <c r="W7026" s="75"/>
      <c r="X7026" s="75"/>
      <c r="Y7026" s="75"/>
      <c r="Z7026" s="75"/>
      <c r="AA7026" s="75"/>
      <c r="AB7026" s="75"/>
      <c r="AC7026" s="75"/>
      <c r="AD7026" s="75"/>
      <c r="AE7026" s="75"/>
      <c r="AF7026" s="75"/>
      <c r="AG7026" s="75"/>
    </row>
    <row r="7027" spans="1:33" ht="15.75" customHeight="1">
      <c r="A7027" s="75"/>
      <c r="B7027" s="54">
        <v>46213</v>
      </c>
      <c r="C7027" s="55" t="str">
        <f t="shared" si="211"/>
        <v>Julho</v>
      </c>
      <c r="D7027" s="55">
        <f t="shared" si="212"/>
        <v>2026</v>
      </c>
      <c r="E7027" s="55">
        <v>12</v>
      </c>
      <c r="F7027" s="55" t="s">
        <v>81</v>
      </c>
      <c r="G7027" s="55" t="s">
        <v>77</v>
      </c>
      <c r="H7027" s="55" t="s">
        <v>78</v>
      </c>
      <c r="I7027" s="55" t="s">
        <v>42</v>
      </c>
      <c r="J7027" s="60">
        <v>525</v>
      </c>
      <c r="K7027" s="60">
        <f t="shared" si="209"/>
        <v>6300</v>
      </c>
      <c r="L7027" s="60">
        <v>0</v>
      </c>
      <c r="M7027" s="55" t="s">
        <v>43</v>
      </c>
      <c r="N7027" s="60">
        <f t="shared" si="207"/>
        <v>6300</v>
      </c>
      <c r="O7027" s="54">
        <v>46218</v>
      </c>
      <c r="P7027" s="62">
        <v>4065</v>
      </c>
      <c r="Q7027" s="75"/>
      <c r="R7027" t="str">
        <f t="shared" si="210"/>
        <v>Jul/26</v>
      </c>
      <c r="S7027" s="75"/>
      <c r="T7027" s="75"/>
      <c r="U7027" s="75"/>
      <c r="V7027" s="75"/>
      <c r="W7027" s="75"/>
      <c r="X7027" s="75"/>
      <c r="Y7027" s="75"/>
      <c r="Z7027" s="75"/>
      <c r="AA7027" s="75"/>
      <c r="AB7027" s="75"/>
      <c r="AC7027" s="75"/>
      <c r="AD7027" s="75"/>
      <c r="AE7027" s="75"/>
      <c r="AF7027" s="75"/>
      <c r="AG7027" s="75"/>
    </row>
    <row r="7028" spans="1:33" ht="15.75" customHeight="1">
      <c r="A7028" s="75"/>
      <c r="B7028" s="54">
        <v>46227</v>
      </c>
      <c r="C7028" s="55" t="str">
        <f t="shared" si="211"/>
        <v>Julho</v>
      </c>
      <c r="D7028" s="55">
        <f t="shared" si="212"/>
        <v>2026</v>
      </c>
      <c r="E7028" s="55">
        <v>10</v>
      </c>
      <c r="F7028" s="55" t="s">
        <v>81</v>
      </c>
      <c r="G7028" s="55" t="s">
        <v>77</v>
      </c>
      <c r="H7028" s="55" t="s">
        <v>78</v>
      </c>
      <c r="I7028" s="55" t="s">
        <v>42</v>
      </c>
      <c r="J7028" s="60">
        <v>525</v>
      </c>
      <c r="K7028" s="60">
        <f t="shared" si="209"/>
        <v>5250</v>
      </c>
      <c r="L7028" s="60">
        <v>0</v>
      </c>
      <c r="M7028" s="55" t="s">
        <v>43</v>
      </c>
      <c r="N7028" s="60">
        <f t="shared" si="207"/>
        <v>5250</v>
      </c>
      <c r="O7028" s="54">
        <v>46230</v>
      </c>
      <c r="P7028" s="62">
        <v>0</v>
      </c>
      <c r="Q7028" s="75"/>
      <c r="R7028" t="str">
        <f t="shared" si="210"/>
        <v>Jul/26</v>
      </c>
      <c r="S7028" s="75"/>
      <c r="T7028" s="75"/>
      <c r="U7028" s="75"/>
      <c r="V7028" s="75"/>
      <c r="W7028" s="75"/>
      <c r="X7028" s="75"/>
      <c r="Y7028" s="75"/>
      <c r="Z7028" s="75"/>
      <c r="AA7028" s="75"/>
      <c r="AB7028" s="75"/>
      <c r="AC7028" s="75"/>
      <c r="AD7028" s="75"/>
      <c r="AE7028" s="75"/>
      <c r="AF7028" s="75"/>
      <c r="AG7028" s="75"/>
    </row>
    <row r="7029" spans="1:33" ht="15.75" customHeight="1">
      <c r="A7029" s="75"/>
      <c r="B7029" s="54">
        <v>46232</v>
      </c>
      <c r="C7029" s="55" t="str">
        <f t="shared" si="211"/>
        <v>Julho</v>
      </c>
      <c r="D7029" s="55">
        <f t="shared" si="212"/>
        <v>2026</v>
      </c>
      <c r="E7029" s="55">
        <v>4</v>
      </c>
      <c r="F7029" s="55" t="s">
        <v>81</v>
      </c>
      <c r="G7029" s="55" t="s">
        <v>77</v>
      </c>
      <c r="H7029" s="55" t="s">
        <v>78</v>
      </c>
      <c r="I7029" s="55" t="s">
        <v>42</v>
      </c>
      <c r="J7029" s="60">
        <v>525</v>
      </c>
      <c r="K7029" s="60">
        <f t="shared" si="209"/>
        <v>2100</v>
      </c>
      <c r="L7029" s="60">
        <v>0</v>
      </c>
      <c r="M7029" s="55" t="s">
        <v>43</v>
      </c>
      <c r="N7029" s="60">
        <f t="shared" si="207"/>
        <v>2100</v>
      </c>
      <c r="O7029" s="54">
        <v>46234</v>
      </c>
      <c r="P7029" s="62">
        <v>4213</v>
      </c>
      <c r="Q7029" s="75"/>
      <c r="R7029" t="str">
        <f t="shared" si="210"/>
        <v>Jul/26</v>
      </c>
      <c r="S7029" s="75"/>
      <c r="T7029" s="75"/>
      <c r="U7029" s="75"/>
      <c r="V7029" s="75"/>
      <c r="W7029" s="75"/>
      <c r="X7029" s="75"/>
      <c r="Y7029" s="75"/>
      <c r="Z7029" s="75"/>
      <c r="AA7029" s="75"/>
      <c r="AB7029" s="75"/>
      <c r="AC7029" s="75"/>
      <c r="AD7029" s="75"/>
      <c r="AE7029" s="75"/>
      <c r="AF7029" s="75"/>
      <c r="AG7029" s="75"/>
    </row>
    <row r="7030" spans="1:33" ht="15.75" customHeight="1">
      <c r="A7030" s="75"/>
      <c r="B7030" s="54">
        <v>46234</v>
      </c>
      <c r="C7030" s="55" t="str">
        <f t="shared" si="211"/>
        <v>Julho</v>
      </c>
      <c r="D7030" s="55">
        <f t="shared" si="212"/>
        <v>2026</v>
      </c>
      <c r="E7030" s="55">
        <v>8</v>
      </c>
      <c r="F7030" s="55" t="s">
        <v>81</v>
      </c>
      <c r="G7030" s="55" t="s">
        <v>77</v>
      </c>
      <c r="H7030" s="55" t="s">
        <v>78</v>
      </c>
      <c r="I7030" s="55" t="s">
        <v>42</v>
      </c>
      <c r="J7030" s="60">
        <v>525</v>
      </c>
      <c r="K7030" s="60">
        <f t="shared" si="209"/>
        <v>4200</v>
      </c>
      <c r="L7030" s="60">
        <v>0</v>
      </c>
      <c r="M7030" s="55" t="s">
        <v>43</v>
      </c>
      <c r="N7030" s="60">
        <f t="shared" si="207"/>
        <v>4200</v>
      </c>
      <c r="O7030" s="54">
        <v>46234</v>
      </c>
      <c r="P7030" s="62">
        <v>4220</v>
      </c>
      <c r="Q7030" s="75"/>
      <c r="R7030" t="str">
        <f t="shared" si="210"/>
        <v>Jul/26</v>
      </c>
      <c r="S7030" s="75"/>
      <c r="T7030" s="75"/>
      <c r="U7030" s="75"/>
      <c r="V7030" s="75"/>
      <c r="W7030" s="75"/>
      <c r="X7030" s="75"/>
      <c r="Y7030" s="75"/>
      <c r="Z7030" s="75"/>
      <c r="AA7030" s="75"/>
      <c r="AB7030" s="75"/>
      <c r="AC7030" s="75"/>
      <c r="AD7030" s="75"/>
      <c r="AE7030" s="75"/>
      <c r="AF7030" s="75"/>
      <c r="AG7030" s="75"/>
    </row>
    <row r="7031" spans="1:33" ht="15.75" customHeight="1">
      <c r="A7031" s="75"/>
      <c r="B7031" s="54">
        <v>46224</v>
      </c>
      <c r="C7031" s="55" t="str">
        <f t="shared" si="211"/>
        <v>Julho</v>
      </c>
      <c r="D7031" s="55">
        <f t="shared" si="212"/>
        <v>2026</v>
      </c>
      <c r="E7031" s="55">
        <v>1</v>
      </c>
      <c r="F7031" s="55" t="s">
        <v>98</v>
      </c>
      <c r="G7031" s="55" t="s">
        <v>98</v>
      </c>
      <c r="H7031" s="55" t="s">
        <v>700</v>
      </c>
      <c r="I7031" s="55" t="s">
        <v>42</v>
      </c>
      <c r="J7031" s="60">
        <v>334</v>
      </c>
      <c r="K7031" s="60">
        <f t="shared" si="209"/>
        <v>334</v>
      </c>
      <c r="L7031" s="60">
        <v>0</v>
      </c>
      <c r="M7031" s="55" t="s">
        <v>43</v>
      </c>
      <c r="N7031" s="60">
        <f t="shared" si="207"/>
        <v>334</v>
      </c>
      <c r="O7031" s="54">
        <v>46224</v>
      </c>
      <c r="P7031" s="62">
        <v>0</v>
      </c>
      <c r="Q7031" s="75"/>
      <c r="R7031" t="str">
        <f t="shared" si="210"/>
        <v>Jul/26</v>
      </c>
      <c r="S7031" s="75"/>
      <c r="T7031" s="75"/>
      <c r="U7031" s="75"/>
      <c r="V7031" s="75"/>
      <c r="W7031" s="75"/>
      <c r="X7031" s="75"/>
      <c r="Y7031" s="75"/>
      <c r="Z7031" s="75"/>
      <c r="AA7031" s="75"/>
      <c r="AB7031" s="75"/>
      <c r="AC7031" s="75"/>
      <c r="AD7031" s="75"/>
      <c r="AE7031" s="75"/>
      <c r="AF7031" s="75"/>
      <c r="AG7031" s="75"/>
    </row>
    <row r="7032" spans="1:33" ht="15.75" customHeight="1">
      <c r="A7032" s="75"/>
      <c r="B7032" s="54">
        <v>46204</v>
      </c>
      <c r="C7032" s="55" t="str">
        <f t="shared" si="211"/>
        <v>Julho</v>
      </c>
      <c r="D7032" s="55">
        <f t="shared" si="212"/>
        <v>2026</v>
      </c>
      <c r="E7032" s="55">
        <v>2</v>
      </c>
      <c r="F7032" s="55" t="s">
        <v>1506</v>
      </c>
      <c r="G7032" s="55" t="s">
        <v>46</v>
      </c>
      <c r="H7032" s="55" t="s">
        <v>1555</v>
      </c>
      <c r="I7032" s="55" t="s">
        <v>42</v>
      </c>
      <c r="J7032" s="60">
        <v>18</v>
      </c>
      <c r="K7032" s="60">
        <f t="shared" si="209"/>
        <v>36</v>
      </c>
      <c r="L7032" s="60">
        <v>0</v>
      </c>
      <c r="M7032" s="55" t="s">
        <v>43</v>
      </c>
      <c r="N7032" s="60">
        <f t="shared" si="207"/>
        <v>36</v>
      </c>
      <c r="O7032" s="54">
        <v>46218</v>
      </c>
      <c r="P7032" s="62">
        <v>0</v>
      </c>
      <c r="Q7032" s="75"/>
      <c r="R7032" t="str">
        <f t="shared" si="210"/>
        <v>Jul/26</v>
      </c>
      <c r="S7032" s="75"/>
      <c r="T7032" s="75"/>
      <c r="U7032" s="75"/>
      <c r="V7032" s="75"/>
      <c r="W7032" s="75"/>
      <c r="X7032" s="75"/>
      <c r="Y7032" s="75"/>
      <c r="Z7032" s="75"/>
      <c r="AA7032" s="75"/>
      <c r="AB7032" s="75"/>
      <c r="AC7032" s="75"/>
      <c r="AD7032" s="75"/>
      <c r="AE7032" s="75"/>
      <c r="AF7032" s="75"/>
      <c r="AG7032" s="75"/>
    </row>
    <row r="7033" spans="1:33" ht="15.75" customHeight="1">
      <c r="A7033" s="75"/>
      <c r="B7033" s="54">
        <v>46204</v>
      </c>
      <c r="C7033" s="55" t="str">
        <f t="shared" si="211"/>
        <v>Julho</v>
      </c>
      <c r="D7033" s="55">
        <f t="shared" si="212"/>
        <v>2026</v>
      </c>
      <c r="E7033" s="55">
        <v>1</v>
      </c>
      <c r="F7033" s="55" t="s">
        <v>1506</v>
      </c>
      <c r="G7033" s="55" t="s">
        <v>46</v>
      </c>
      <c r="H7033" s="55" t="s">
        <v>1555</v>
      </c>
      <c r="I7033" s="55" t="s">
        <v>42</v>
      </c>
      <c r="J7033" s="60">
        <v>16</v>
      </c>
      <c r="K7033" s="60">
        <f t="shared" si="209"/>
        <v>16</v>
      </c>
      <c r="L7033" s="60">
        <v>0</v>
      </c>
      <c r="M7033" s="55" t="s">
        <v>43</v>
      </c>
      <c r="N7033" s="60">
        <f t="shared" si="207"/>
        <v>16</v>
      </c>
      <c r="O7033" s="54">
        <v>46218</v>
      </c>
      <c r="P7033" s="62">
        <v>0</v>
      </c>
      <c r="Q7033" s="75"/>
      <c r="R7033" t="str">
        <f t="shared" si="210"/>
        <v>Jul/26</v>
      </c>
      <c r="S7033" s="75"/>
      <c r="T7033" s="75"/>
      <c r="U7033" s="75"/>
      <c r="V7033" s="75"/>
      <c r="W7033" s="75"/>
      <c r="X7033" s="75"/>
      <c r="Y7033" s="75"/>
      <c r="Z7033" s="75"/>
      <c r="AA7033" s="75"/>
      <c r="AB7033" s="75"/>
      <c r="AC7033" s="75"/>
      <c r="AD7033" s="75"/>
      <c r="AE7033" s="75"/>
      <c r="AF7033" s="75"/>
      <c r="AG7033" s="75"/>
    </row>
    <row r="7034" spans="1:33" ht="15.75" customHeight="1">
      <c r="A7034" s="75"/>
      <c r="B7034" s="54">
        <v>46209</v>
      </c>
      <c r="C7034" s="55" t="str">
        <f t="shared" si="211"/>
        <v>Julho</v>
      </c>
      <c r="D7034" s="55">
        <f t="shared" si="212"/>
        <v>2026</v>
      </c>
      <c r="E7034" s="55">
        <v>1</v>
      </c>
      <c r="F7034" s="55" t="s">
        <v>1506</v>
      </c>
      <c r="G7034" s="55" t="s">
        <v>46</v>
      </c>
      <c r="H7034" s="55" t="s">
        <v>1555</v>
      </c>
      <c r="I7034" s="55" t="s">
        <v>42</v>
      </c>
      <c r="J7034" s="60">
        <v>18</v>
      </c>
      <c r="K7034" s="60">
        <f t="shared" si="209"/>
        <v>18</v>
      </c>
      <c r="L7034" s="60">
        <v>0</v>
      </c>
      <c r="M7034" s="55" t="s">
        <v>43</v>
      </c>
      <c r="N7034" s="60">
        <f t="shared" si="207"/>
        <v>18</v>
      </c>
      <c r="O7034" s="54">
        <v>46218</v>
      </c>
      <c r="P7034" s="62">
        <v>0</v>
      </c>
      <c r="Q7034" s="75"/>
      <c r="R7034" t="str">
        <f t="shared" si="210"/>
        <v>Jul/26</v>
      </c>
      <c r="S7034" s="75"/>
      <c r="T7034" s="75"/>
      <c r="U7034" s="75"/>
      <c r="V7034" s="75"/>
      <c r="W7034" s="75"/>
      <c r="X7034" s="75"/>
      <c r="Y7034" s="75"/>
      <c r="Z7034" s="75"/>
      <c r="AA7034" s="75"/>
      <c r="AB7034" s="75"/>
      <c r="AC7034" s="75"/>
      <c r="AD7034" s="75"/>
      <c r="AE7034" s="75"/>
      <c r="AF7034" s="75"/>
      <c r="AG7034" s="75"/>
    </row>
    <row r="7035" spans="1:33" ht="15.75" customHeight="1">
      <c r="A7035" s="75"/>
      <c r="B7035" s="54">
        <v>46213</v>
      </c>
      <c r="C7035" s="55" t="str">
        <f t="shared" si="211"/>
        <v>Julho</v>
      </c>
      <c r="D7035" s="55">
        <f t="shared" si="212"/>
        <v>2026</v>
      </c>
      <c r="E7035" s="55">
        <v>2</v>
      </c>
      <c r="F7035" s="55" t="s">
        <v>1506</v>
      </c>
      <c r="G7035" s="55" t="s">
        <v>46</v>
      </c>
      <c r="H7035" s="55" t="s">
        <v>1555</v>
      </c>
      <c r="I7035" s="55" t="s">
        <v>42</v>
      </c>
      <c r="J7035" s="60">
        <v>16</v>
      </c>
      <c r="K7035" s="60">
        <f t="shared" si="209"/>
        <v>32</v>
      </c>
      <c r="L7035" s="60">
        <v>0</v>
      </c>
      <c r="M7035" s="55" t="s">
        <v>43</v>
      </c>
      <c r="N7035" s="60">
        <f t="shared" si="207"/>
        <v>32</v>
      </c>
      <c r="O7035" s="54">
        <v>46218</v>
      </c>
      <c r="P7035" s="62">
        <v>0</v>
      </c>
      <c r="Q7035" s="75"/>
      <c r="R7035" t="str">
        <f t="shared" si="210"/>
        <v>Jul/26</v>
      </c>
      <c r="S7035" s="75"/>
      <c r="T7035" s="75"/>
      <c r="U7035" s="75"/>
      <c r="V7035" s="75"/>
      <c r="W7035" s="75"/>
      <c r="X7035" s="75"/>
      <c r="Y7035" s="75"/>
      <c r="Z7035" s="75"/>
      <c r="AA7035" s="75"/>
      <c r="AB7035" s="75"/>
      <c r="AC7035" s="75"/>
      <c r="AD7035" s="75"/>
      <c r="AE7035" s="75"/>
      <c r="AF7035" s="75"/>
      <c r="AG7035" s="75"/>
    </row>
    <row r="7036" spans="1:33" ht="15.75" customHeight="1">
      <c r="A7036" s="75"/>
      <c r="B7036" s="54">
        <v>46214</v>
      </c>
      <c r="C7036" s="55" t="str">
        <f t="shared" si="211"/>
        <v>Julho</v>
      </c>
      <c r="D7036" s="55">
        <f t="shared" si="212"/>
        <v>2026</v>
      </c>
      <c r="E7036" s="55">
        <v>1</v>
      </c>
      <c r="F7036" s="55" t="s">
        <v>1506</v>
      </c>
      <c r="G7036" s="55" t="s">
        <v>46</v>
      </c>
      <c r="H7036" s="55" t="s">
        <v>1337</v>
      </c>
      <c r="I7036" s="55" t="s">
        <v>42</v>
      </c>
      <c r="J7036" s="60">
        <v>10.8</v>
      </c>
      <c r="K7036" s="60">
        <f t="shared" si="209"/>
        <v>10.8</v>
      </c>
      <c r="L7036" s="60">
        <v>0</v>
      </c>
      <c r="M7036" s="55" t="s">
        <v>43</v>
      </c>
      <c r="N7036" s="60">
        <f t="shared" si="207"/>
        <v>10.8</v>
      </c>
      <c r="O7036" s="54">
        <v>46218</v>
      </c>
      <c r="P7036" s="62">
        <v>0</v>
      </c>
      <c r="Q7036" s="75"/>
      <c r="R7036" t="str">
        <f t="shared" si="210"/>
        <v>Jul/26</v>
      </c>
      <c r="S7036" s="75"/>
      <c r="T7036" s="75"/>
      <c r="U7036" s="75"/>
      <c r="V7036" s="75"/>
      <c r="W7036" s="75"/>
      <c r="X7036" s="75"/>
      <c r="Y7036" s="75"/>
      <c r="Z7036" s="75"/>
      <c r="AA7036" s="75"/>
      <c r="AB7036" s="75"/>
      <c r="AC7036" s="75"/>
      <c r="AD7036" s="75"/>
      <c r="AE7036" s="75"/>
      <c r="AF7036" s="75"/>
      <c r="AG7036" s="75"/>
    </row>
    <row r="7037" spans="1:33" ht="15.75" customHeight="1">
      <c r="A7037" s="75"/>
      <c r="B7037" s="54">
        <v>46221</v>
      </c>
      <c r="C7037" s="55" t="str">
        <f t="shared" si="211"/>
        <v>Julho</v>
      </c>
      <c r="D7037" s="55">
        <f t="shared" si="212"/>
        <v>2026</v>
      </c>
      <c r="E7037" s="55">
        <v>3</v>
      </c>
      <c r="F7037" s="55" t="s">
        <v>1506</v>
      </c>
      <c r="G7037" s="55" t="s">
        <v>46</v>
      </c>
      <c r="H7037" s="55" t="s">
        <v>1337</v>
      </c>
      <c r="I7037" s="55" t="s">
        <v>42</v>
      </c>
      <c r="J7037" s="60">
        <v>11</v>
      </c>
      <c r="K7037" s="60">
        <f t="shared" si="209"/>
        <v>33</v>
      </c>
      <c r="L7037" s="60">
        <v>0</v>
      </c>
      <c r="M7037" s="55" t="s">
        <v>43</v>
      </c>
      <c r="N7037" s="60">
        <f t="shared" si="207"/>
        <v>33</v>
      </c>
      <c r="O7037" s="54">
        <v>46221</v>
      </c>
      <c r="P7037" s="62">
        <v>34207</v>
      </c>
      <c r="Q7037" s="75"/>
      <c r="R7037" t="str">
        <f t="shared" si="210"/>
        <v>Jul/26</v>
      </c>
      <c r="S7037" s="75"/>
      <c r="T7037" s="75"/>
      <c r="U7037" s="75"/>
      <c r="V7037" s="75"/>
      <c r="W7037" s="75"/>
      <c r="X7037" s="75"/>
      <c r="Y7037" s="75"/>
      <c r="Z7037" s="75"/>
      <c r="AA7037" s="75"/>
      <c r="AB7037" s="75"/>
      <c r="AC7037" s="75"/>
      <c r="AD7037" s="75"/>
      <c r="AE7037" s="75"/>
      <c r="AF7037" s="75"/>
      <c r="AG7037" s="75"/>
    </row>
    <row r="7038" spans="1:33" ht="15.75" customHeight="1">
      <c r="A7038" s="75"/>
      <c r="B7038" s="54">
        <v>46228</v>
      </c>
      <c r="C7038" s="55" t="str">
        <f t="shared" si="211"/>
        <v>Julho</v>
      </c>
      <c r="D7038" s="55">
        <f t="shared" si="212"/>
        <v>2026</v>
      </c>
      <c r="E7038" s="55">
        <v>2</v>
      </c>
      <c r="F7038" s="55" t="s">
        <v>1506</v>
      </c>
      <c r="G7038" s="55" t="s">
        <v>46</v>
      </c>
      <c r="H7038" s="55" t="s">
        <v>1337</v>
      </c>
      <c r="I7038" s="55" t="s">
        <v>42</v>
      </c>
      <c r="J7038" s="60">
        <v>11.5</v>
      </c>
      <c r="K7038" s="60">
        <f t="shared" si="209"/>
        <v>23</v>
      </c>
      <c r="L7038" s="60">
        <v>0</v>
      </c>
      <c r="M7038" s="55" t="s">
        <v>43</v>
      </c>
      <c r="N7038" s="60">
        <f t="shared" si="207"/>
        <v>23</v>
      </c>
      <c r="O7038" s="54">
        <v>46228</v>
      </c>
      <c r="P7038" s="62">
        <v>34364</v>
      </c>
      <c r="Q7038" s="75"/>
      <c r="R7038" t="str">
        <f t="shared" si="210"/>
        <v>Jul/26</v>
      </c>
      <c r="S7038" s="75"/>
      <c r="T7038" s="75"/>
      <c r="U7038" s="75"/>
      <c r="V7038" s="75"/>
      <c r="W7038" s="75"/>
      <c r="X7038" s="75"/>
      <c r="Y7038" s="75"/>
      <c r="Z7038" s="75"/>
      <c r="AA7038" s="75"/>
      <c r="AB7038" s="75"/>
      <c r="AC7038" s="75"/>
      <c r="AD7038" s="75"/>
      <c r="AE7038" s="75"/>
      <c r="AF7038" s="75"/>
      <c r="AG7038" s="75"/>
    </row>
    <row r="7039" spans="1:33" ht="15.75" customHeight="1">
      <c r="A7039" s="75"/>
      <c r="B7039" s="54">
        <v>46234</v>
      </c>
      <c r="C7039" s="55" t="str">
        <f t="shared" si="211"/>
        <v>Julho</v>
      </c>
      <c r="D7039" s="55">
        <f t="shared" si="212"/>
        <v>2026</v>
      </c>
      <c r="E7039" s="55">
        <v>2</v>
      </c>
      <c r="F7039" s="55" t="s">
        <v>1506</v>
      </c>
      <c r="G7039" s="55" t="s">
        <v>46</v>
      </c>
      <c r="H7039" s="55" t="s">
        <v>1555</v>
      </c>
      <c r="I7039" s="55" t="s">
        <v>42</v>
      </c>
      <c r="J7039" s="60">
        <v>18</v>
      </c>
      <c r="K7039" s="60">
        <f t="shared" si="209"/>
        <v>36</v>
      </c>
      <c r="L7039" s="60">
        <v>0</v>
      </c>
      <c r="M7039" s="55" t="s">
        <v>43</v>
      </c>
      <c r="N7039" s="60">
        <f t="shared" si="207"/>
        <v>36</v>
      </c>
      <c r="O7039" s="54">
        <v>46234</v>
      </c>
      <c r="P7039" s="62">
        <v>34480</v>
      </c>
      <c r="Q7039" s="75"/>
      <c r="R7039" t="str">
        <f t="shared" si="210"/>
        <v>Jul/26</v>
      </c>
      <c r="S7039" s="75"/>
      <c r="T7039" s="75"/>
      <c r="U7039" s="75"/>
      <c r="V7039" s="75"/>
      <c r="W7039" s="75"/>
      <c r="X7039" s="75"/>
      <c r="Y7039" s="75"/>
      <c r="Z7039" s="75"/>
      <c r="AA7039" s="75"/>
      <c r="AB7039" s="75"/>
      <c r="AC7039" s="75"/>
      <c r="AD7039" s="75"/>
      <c r="AE7039" s="75"/>
      <c r="AF7039" s="75"/>
      <c r="AG7039" s="75"/>
    </row>
    <row r="7040" spans="1:33" ht="15.75" customHeight="1">
      <c r="A7040" s="75"/>
      <c r="B7040" s="54">
        <v>46234</v>
      </c>
      <c r="C7040" s="55" t="str">
        <f t="shared" si="211"/>
        <v>Julho</v>
      </c>
      <c r="D7040" s="55">
        <f t="shared" si="212"/>
        <v>2026</v>
      </c>
      <c r="E7040" s="55">
        <v>1</v>
      </c>
      <c r="F7040" s="55" t="s">
        <v>1506</v>
      </c>
      <c r="G7040" s="55" t="s">
        <v>46</v>
      </c>
      <c r="H7040" s="55" t="s">
        <v>1337</v>
      </c>
      <c r="I7040" s="55" t="s">
        <v>42</v>
      </c>
      <c r="J7040" s="60">
        <v>10.5</v>
      </c>
      <c r="K7040" s="60">
        <f t="shared" si="209"/>
        <v>10.5</v>
      </c>
      <c r="L7040" s="60">
        <v>0</v>
      </c>
      <c r="M7040" s="55" t="s">
        <v>43</v>
      </c>
      <c r="N7040" s="60">
        <f t="shared" si="207"/>
        <v>10.5</v>
      </c>
      <c r="O7040" s="54">
        <v>46234</v>
      </c>
      <c r="P7040" s="62">
        <v>34480</v>
      </c>
      <c r="Q7040" s="75"/>
      <c r="R7040" t="str">
        <f t="shared" si="210"/>
        <v>Jul/26</v>
      </c>
      <c r="S7040" s="75"/>
      <c r="T7040" s="75"/>
      <c r="U7040" s="75"/>
      <c r="V7040" s="75"/>
      <c r="W7040" s="75"/>
      <c r="X7040" s="75"/>
      <c r="Y7040" s="75"/>
      <c r="Z7040" s="75"/>
      <c r="AA7040" s="75"/>
      <c r="AB7040" s="75"/>
      <c r="AC7040" s="75"/>
      <c r="AD7040" s="75"/>
      <c r="AE7040" s="75"/>
      <c r="AF7040" s="75"/>
      <c r="AG7040" s="75"/>
    </row>
    <row r="7041" spans="1:33" ht="15.75" customHeight="1">
      <c r="A7041" s="75"/>
      <c r="B7041" s="54">
        <v>46204</v>
      </c>
      <c r="C7041" s="55" t="str">
        <f t="shared" si="211"/>
        <v>Julho</v>
      </c>
      <c r="D7041" s="55">
        <f t="shared" si="212"/>
        <v>2026</v>
      </c>
      <c r="E7041" s="55">
        <v>2</v>
      </c>
      <c r="F7041" s="55" t="s">
        <v>1554</v>
      </c>
      <c r="G7041" s="55" t="s">
        <v>46</v>
      </c>
      <c r="H7041" s="55" t="s">
        <v>1555</v>
      </c>
      <c r="I7041" s="55" t="s">
        <v>42</v>
      </c>
      <c r="J7041" s="60">
        <v>4</v>
      </c>
      <c r="K7041" s="60">
        <f t="shared" si="209"/>
        <v>8</v>
      </c>
      <c r="L7041" s="60">
        <v>0</v>
      </c>
      <c r="M7041" s="55" t="s">
        <v>43</v>
      </c>
      <c r="N7041" s="60">
        <f t="shared" si="207"/>
        <v>8</v>
      </c>
      <c r="O7041" s="54">
        <v>46218</v>
      </c>
      <c r="P7041" s="62">
        <v>0</v>
      </c>
      <c r="Q7041" s="75"/>
      <c r="R7041" t="str">
        <f t="shared" si="210"/>
        <v>Jul/26</v>
      </c>
      <c r="S7041" s="75"/>
      <c r="T7041" s="75"/>
      <c r="U7041" s="75"/>
      <c r="V7041" s="75"/>
      <c r="W7041" s="75"/>
      <c r="X7041" s="75"/>
      <c r="Y7041" s="75"/>
      <c r="Z7041" s="75"/>
      <c r="AA7041" s="75"/>
      <c r="AB7041" s="75"/>
      <c r="AC7041" s="75"/>
      <c r="AD7041" s="75"/>
      <c r="AE7041" s="75"/>
      <c r="AF7041" s="75"/>
      <c r="AG7041" s="75"/>
    </row>
    <row r="7042" spans="1:33" ht="15.75" customHeight="1">
      <c r="A7042" s="75"/>
      <c r="B7042" s="54">
        <v>46207</v>
      </c>
      <c r="C7042" s="55" t="str">
        <f t="shared" si="211"/>
        <v>Julho</v>
      </c>
      <c r="D7042" s="55">
        <f t="shared" si="212"/>
        <v>2026</v>
      </c>
      <c r="E7042" s="55">
        <v>1</v>
      </c>
      <c r="F7042" s="55" t="s">
        <v>1554</v>
      </c>
      <c r="G7042" s="55" t="s">
        <v>46</v>
      </c>
      <c r="H7042" s="55" t="s">
        <v>1337</v>
      </c>
      <c r="I7042" s="55" t="s">
        <v>42</v>
      </c>
      <c r="J7042" s="60">
        <v>3</v>
      </c>
      <c r="K7042" s="60">
        <f t="shared" si="209"/>
        <v>3</v>
      </c>
      <c r="L7042" s="60">
        <v>0</v>
      </c>
      <c r="M7042" s="55" t="s">
        <v>43</v>
      </c>
      <c r="N7042" s="60">
        <f t="shared" si="207"/>
        <v>3</v>
      </c>
      <c r="O7042" s="54">
        <v>46218</v>
      </c>
      <c r="P7042" s="62">
        <v>33905</v>
      </c>
      <c r="Q7042" s="75"/>
      <c r="R7042" t="str">
        <f t="shared" si="210"/>
        <v>Jul/26</v>
      </c>
      <c r="S7042" s="75"/>
      <c r="T7042" s="75"/>
      <c r="U7042" s="75"/>
      <c r="V7042" s="75"/>
      <c r="W7042" s="75"/>
      <c r="X7042" s="75"/>
      <c r="Y7042" s="75"/>
      <c r="Z7042" s="75"/>
      <c r="AA7042" s="75"/>
      <c r="AB7042" s="75"/>
      <c r="AC7042" s="75"/>
      <c r="AD7042" s="75"/>
      <c r="AE7042" s="75"/>
      <c r="AF7042" s="75"/>
      <c r="AG7042" s="75"/>
    </row>
    <row r="7043" spans="1:33" ht="15.75" customHeight="1">
      <c r="A7043" s="75"/>
      <c r="B7043" s="54">
        <v>46213</v>
      </c>
      <c r="C7043" s="55" t="str">
        <f t="shared" si="211"/>
        <v>Julho</v>
      </c>
      <c r="D7043" s="55">
        <f t="shared" si="212"/>
        <v>2026</v>
      </c>
      <c r="E7043" s="55">
        <v>1</v>
      </c>
      <c r="F7043" s="55" t="s">
        <v>1591</v>
      </c>
      <c r="G7043" s="55" t="s">
        <v>46</v>
      </c>
      <c r="H7043" s="55" t="s">
        <v>1555</v>
      </c>
      <c r="I7043" s="55" t="s">
        <v>42</v>
      </c>
      <c r="J7043" s="60">
        <v>4</v>
      </c>
      <c r="K7043" s="60">
        <f t="shared" si="209"/>
        <v>4</v>
      </c>
      <c r="L7043" s="60">
        <v>0</v>
      </c>
      <c r="M7043" s="55" t="s">
        <v>43</v>
      </c>
      <c r="N7043" s="60">
        <f t="shared" si="207"/>
        <v>4</v>
      </c>
      <c r="O7043" s="54">
        <v>46218</v>
      </c>
      <c r="P7043" s="62">
        <v>0</v>
      </c>
      <c r="Q7043" s="75"/>
      <c r="R7043" t="str">
        <f t="shared" ref="R7043:R7106" si="213">IF(B7043="","",PROPER(TEXT(B7043,"mmm/aa")))</f>
        <v>Jul/26</v>
      </c>
      <c r="S7043" s="75"/>
      <c r="T7043" s="75"/>
      <c r="U7043" s="75"/>
      <c r="V7043" s="75"/>
      <c r="W7043" s="75"/>
      <c r="X7043" s="75"/>
      <c r="Y7043" s="75"/>
      <c r="Z7043" s="75"/>
      <c r="AA7043" s="75"/>
      <c r="AB7043" s="75"/>
      <c r="AC7043" s="75"/>
      <c r="AD7043" s="75"/>
      <c r="AE7043" s="75"/>
      <c r="AF7043" s="75"/>
      <c r="AG7043" s="75"/>
    </row>
    <row r="7044" spans="1:33" ht="15.75" customHeight="1">
      <c r="A7044" s="75"/>
      <c r="B7044" s="54">
        <v>46218</v>
      </c>
      <c r="C7044" s="55" t="str">
        <f t="shared" si="211"/>
        <v>Julho</v>
      </c>
      <c r="D7044" s="55">
        <f t="shared" si="212"/>
        <v>2026</v>
      </c>
      <c r="E7044" s="55">
        <v>1</v>
      </c>
      <c r="F7044" s="55" t="s">
        <v>1591</v>
      </c>
      <c r="G7044" s="55" t="s">
        <v>46</v>
      </c>
      <c r="H7044" s="55" t="s">
        <v>1555</v>
      </c>
      <c r="I7044" s="55" t="s">
        <v>42</v>
      </c>
      <c r="J7044" s="60">
        <v>4</v>
      </c>
      <c r="K7044" s="60">
        <f t="shared" si="209"/>
        <v>4</v>
      </c>
      <c r="L7044" s="60">
        <v>0</v>
      </c>
      <c r="M7044" s="55" t="s">
        <v>43</v>
      </c>
      <c r="N7044" s="60">
        <f t="shared" si="207"/>
        <v>4</v>
      </c>
      <c r="O7044" s="54">
        <v>46218</v>
      </c>
      <c r="P7044" s="62">
        <v>0</v>
      </c>
      <c r="Q7044" s="75"/>
      <c r="R7044" t="str">
        <f t="shared" si="213"/>
        <v>Jul/26</v>
      </c>
      <c r="S7044" s="75"/>
      <c r="T7044" s="75"/>
      <c r="U7044" s="75"/>
      <c r="V7044" s="75"/>
      <c r="W7044" s="75"/>
      <c r="X7044" s="75"/>
      <c r="Y7044" s="75"/>
      <c r="Z7044" s="75"/>
      <c r="AA7044" s="75"/>
      <c r="AB7044" s="75"/>
      <c r="AC7044" s="75"/>
      <c r="AD7044" s="75"/>
      <c r="AE7044" s="75"/>
      <c r="AF7044" s="75"/>
      <c r="AG7044" s="75"/>
    </row>
    <row r="7045" spans="1:33" ht="15.75" customHeight="1">
      <c r="A7045" s="75"/>
      <c r="B7045" s="54">
        <v>46231</v>
      </c>
      <c r="C7045" s="55" t="str">
        <f t="shared" si="211"/>
        <v>Julho</v>
      </c>
      <c r="D7045" s="55">
        <f t="shared" si="212"/>
        <v>2026</v>
      </c>
      <c r="E7045" s="55">
        <v>6</v>
      </c>
      <c r="F7045" s="55" t="s">
        <v>660</v>
      </c>
      <c r="G7045" s="55" t="s">
        <v>46</v>
      </c>
      <c r="H7045" s="55" t="s">
        <v>195</v>
      </c>
      <c r="I7045" s="55" t="s">
        <v>42</v>
      </c>
      <c r="J7045" s="60">
        <v>246</v>
      </c>
      <c r="K7045" s="60">
        <f t="shared" si="209"/>
        <v>1476</v>
      </c>
      <c r="L7045" s="60">
        <v>0</v>
      </c>
      <c r="M7045" s="55"/>
      <c r="N7045" s="60">
        <f t="shared" si="207"/>
        <v>1476</v>
      </c>
      <c r="O7045" s="54">
        <v>46239</v>
      </c>
      <c r="P7045" s="62">
        <v>355808</v>
      </c>
      <c r="Q7045" s="75"/>
      <c r="R7045" t="str">
        <f t="shared" si="213"/>
        <v>Jul/26</v>
      </c>
      <c r="S7045" s="75"/>
      <c r="T7045" s="75"/>
      <c r="U7045" s="75"/>
      <c r="V7045" s="75"/>
      <c r="W7045" s="75"/>
      <c r="X7045" s="75"/>
      <c r="Y7045" s="75"/>
      <c r="Z7045" s="75"/>
      <c r="AA7045" s="75"/>
      <c r="AB7045" s="75"/>
      <c r="AC7045" s="75"/>
      <c r="AD7045" s="75"/>
      <c r="AE7045" s="75"/>
      <c r="AF7045" s="75"/>
      <c r="AG7045" s="75"/>
    </row>
    <row r="7046" spans="1:33" ht="15.75" customHeight="1">
      <c r="A7046" s="75"/>
      <c r="B7046" s="54">
        <v>46231</v>
      </c>
      <c r="C7046" s="55" t="str">
        <f t="shared" si="211"/>
        <v>Julho</v>
      </c>
      <c r="D7046" s="55">
        <f t="shared" si="212"/>
        <v>2026</v>
      </c>
      <c r="E7046" s="55">
        <v>2</v>
      </c>
      <c r="F7046" s="55" t="s">
        <v>936</v>
      </c>
      <c r="G7046" s="55" t="s">
        <v>46</v>
      </c>
      <c r="H7046" s="55" t="s">
        <v>195</v>
      </c>
      <c r="I7046" s="55" t="s">
        <v>42</v>
      </c>
      <c r="J7046" s="60">
        <v>261.39999999999998</v>
      </c>
      <c r="K7046" s="60">
        <f t="shared" si="209"/>
        <v>522.79999999999995</v>
      </c>
      <c r="L7046" s="60">
        <v>0</v>
      </c>
      <c r="M7046" s="55"/>
      <c r="N7046" s="60">
        <f t="shared" si="207"/>
        <v>522.79999999999995</v>
      </c>
      <c r="O7046" s="54">
        <v>46239</v>
      </c>
      <c r="P7046" s="62">
        <v>355808</v>
      </c>
      <c r="Q7046" s="75"/>
      <c r="R7046" t="str">
        <f t="shared" si="213"/>
        <v>Jul/26</v>
      </c>
      <c r="S7046" s="75"/>
      <c r="T7046" s="75"/>
      <c r="U7046" s="75"/>
      <c r="V7046" s="75"/>
      <c r="W7046" s="75"/>
      <c r="X7046" s="75"/>
      <c r="Y7046" s="75"/>
      <c r="Z7046" s="75"/>
      <c r="AA7046" s="75"/>
      <c r="AB7046" s="75"/>
      <c r="AC7046" s="75"/>
      <c r="AD7046" s="75"/>
      <c r="AE7046" s="75"/>
      <c r="AF7046" s="75"/>
      <c r="AG7046" s="75"/>
    </row>
    <row r="7047" spans="1:33" ht="15.75" customHeight="1">
      <c r="A7047" s="75"/>
      <c r="B7047" s="54">
        <v>46220</v>
      </c>
      <c r="C7047" s="55" t="str">
        <f t="shared" si="211"/>
        <v>Julho</v>
      </c>
      <c r="D7047" s="55">
        <f t="shared" si="212"/>
        <v>2026</v>
      </c>
      <c r="E7047" s="55">
        <v>1</v>
      </c>
      <c r="F7047" s="55" t="s">
        <v>1591</v>
      </c>
      <c r="G7047" s="55" t="s">
        <v>46</v>
      </c>
      <c r="H7047" s="55" t="s">
        <v>1555</v>
      </c>
      <c r="I7047" s="55" t="s">
        <v>42</v>
      </c>
      <c r="J7047" s="60">
        <v>4</v>
      </c>
      <c r="K7047" s="60">
        <f t="shared" si="209"/>
        <v>4</v>
      </c>
      <c r="L7047" s="60">
        <v>0</v>
      </c>
      <c r="M7047" s="55" t="s">
        <v>43</v>
      </c>
      <c r="N7047" s="60">
        <f t="shared" si="207"/>
        <v>4</v>
      </c>
      <c r="O7047" s="54">
        <v>46218</v>
      </c>
      <c r="P7047" s="62">
        <v>0</v>
      </c>
      <c r="Q7047" s="75"/>
      <c r="R7047" t="str">
        <f t="shared" si="213"/>
        <v>Jul/26</v>
      </c>
      <c r="S7047" s="75"/>
      <c r="T7047" s="75"/>
      <c r="U7047" s="75"/>
      <c r="V7047" s="75"/>
      <c r="W7047" s="75"/>
      <c r="X7047" s="75"/>
      <c r="Y7047" s="75"/>
      <c r="Z7047" s="75"/>
      <c r="AA7047" s="75"/>
      <c r="AB7047" s="75"/>
      <c r="AC7047" s="75"/>
      <c r="AD7047" s="75"/>
      <c r="AE7047" s="75"/>
      <c r="AF7047" s="75"/>
      <c r="AG7047" s="75"/>
    </row>
    <row r="7048" spans="1:33" ht="15.75" customHeight="1">
      <c r="A7048" s="75"/>
      <c r="B7048" s="54">
        <v>46221</v>
      </c>
      <c r="C7048" s="55" t="str">
        <f t="shared" si="211"/>
        <v>Julho</v>
      </c>
      <c r="D7048" s="55">
        <f t="shared" si="212"/>
        <v>2026</v>
      </c>
      <c r="E7048" s="55">
        <v>2</v>
      </c>
      <c r="F7048" s="55" t="s">
        <v>1591</v>
      </c>
      <c r="G7048" s="55" t="s">
        <v>46</v>
      </c>
      <c r="H7048" s="55" t="s">
        <v>1337</v>
      </c>
      <c r="I7048" s="55" t="s">
        <v>42</v>
      </c>
      <c r="J7048" s="60">
        <v>3</v>
      </c>
      <c r="K7048" s="60">
        <f t="shared" si="209"/>
        <v>6</v>
      </c>
      <c r="L7048" s="60">
        <v>0</v>
      </c>
      <c r="M7048" s="55" t="s">
        <v>43</v>
      </c>
      <c r="N7048" s="60">
        <f t="shared" si="207"/>
        <v>6</v>
      </c>
      <c r="O7048" s="54">
        <v>46221</v>
      </c>
      <c r="P7048" s="62">
        <v>34207</v>
      </c>
      <c r="Q7048" s="75"/>
      <c r="R7048" t="str">
        <f t="shared" si="213"/>
        <v>Jul/26</v>
      </c>
      <c r="S7048" s="75"/>
      <c r="T7048" s="75"/>
      <c r="U7048" s="75"/>
      <c r="V7048" s="75"/>
      <c r="W7048" s="75"/>
      <c r="X7048" s="75"/>
      <c r="Y7048" s="75"/>
      <c r="Z7048" s="75"/>
      <c r="AA7048" s="75"/>
      <c r="AB7048" s="75"/>
      <c r="AC7048" s="75"/>
      <c r="AD7048" s="75"/>
      <c r="AE7048" s="75"/>
      <c r="AF7048" s="75"/>
      <c r="AG7048" s="75"/>
    </row>
    <row r="7049" spans="1:33" ht="15.75" customHeight="1">
      <c r="A7049" s="75"/>
      <c r="B7049" s="54">
        <v>46230</v>
      </c>
      <c r="C7049" s="55" t="str">
        <f t="shared" si="211"/>
        <v>Julho</v>
      </c>
      <c r="D7049" s="55">
        <f t="shared" si="212"/>
        <v>2026</v>
      </c>
      <c r="E7049" s="55">
        <v>1</v>
      </c>
      <c r="F7049" s="55" t="s">
        <v>1591</v>
      </c>
      <c r="G7049" s="55" t="s">
        <v>46</v>
      </c>
      <c r="H7049" s="55" t="s">
        <v>1555</v>
      </c>
      <c r="I7049" s="55" t="s">
        <v>42</v>
      </c>
      <c r="J7049" s="60">
        <v>4</v>
      </c>
      <c r="K7049" s="60">
        <f t="shared" si="209"/>
        <v>4</v>
      </c>
      <c r="L7049" s="60">
        <v>0</v>
      </c>
      <c r="M7049" s="55" t="s">
        <v>43</v>
      </c>
      <c r="N7049" s="60">
        <f t="shared" si="207"/>
        <v>4</v>
      </c>
      <c r="O7049" s="54">
        <v>46234</v>
      </c>
      <c r="P7049" s="62">
        <v>0</v>
      </c>
      <c r="Q7049" s="75"/>
      <c r="R7049" t="str">
        <f t="shared" si="213"/>
        <v>Jul/26</v>
      </c>
      <c r="S7049" s="75"/>
      <c r="T7049" s="75"/>
      <c r="U7049" s="75"/>
      <c r="V7049" s="75"/>
      <c r="W7049" s="75"/>
      <c r="X7049" s="75"/>
      <c r="Y7049" s="75"/>
      <c r="Z7049" s="75"/>
      <c r="AA7049" s="75"/>
      <c r="AB7049" s="75"/>
      <c r="AC7049" s="75"/>
      <c r="AD7049" s="75"/>
      <c r="AE7049" s="75"/>
      <c r="AF7049" s="75"/>
      <c r="AG7049" s="75"/>
    </row>
    <row r="7050" spans="1:33" ht="15.75" customHeight="1">
      <c r="A7050" s="75"/>
      <c r="B7050" s="54">
        <v>46209</v>
      </c>
      <c r="C7050" s="55" t="str">
        <f t="shared" si="211"/>
        <v>Julho</v>
      </c>
      <c r="D7050" s="55">
        <f t="shared" si="212"/>
        <v>2026</v>
      </c>
      <c r="E7050" s="55">
        <v>1</v>
      </c>
      <c r="F7050" s="55" t="s">
        <v>1609</v>
      </c>
      <c r="G7050" s="55" t="s">
        <v>46</v>
      </c>
      <c r="H7050" s="55" t="s">
        <v>1555</v>
      </c>
      <c r="I7050" s="55" t="s">
        <v>42</v>
      </c>
      <c r="J7050" s="60">
        <v>45</v>
      </c>
      <c r="K7050" s="60">
        <f t="shared" si="209"/>
        <v>45</v>
      </c>
      <c r="L7050" s="60">
        <v>0</v>
      </c>
      <c r="M7050" s="55" t="s">
        <v>43</v>
      </c>
      <c r="N7050" s="60">
        <f t="shared" si="207"/>
        <v>45</v>
      </c>
      <c r="O7050" s="54">
        <v>46218</v>
      </c>
      <c r="P7050" s="62">
        <v>0</v>
      </c>
      <c r="Q7050" s="75"/>
      <c r="R7050" t="str">
        <f t="shared" si="213"/>
        <v>Jul/26</v>
      </c>
      <c r="S7050" s="75"/>
      <c r="T7050" s="75"/>
      <c r="U7050" s="75"/>
      <c r="V7050" s="75"/>
      <c r="W7050" s="75"/>
      <c r="X7050" s="75"/>
      <c r="Y7050" s="75"/>
      <c r="Z7050" s="75"/>
      <c r="AA7050" s="75"/>
      <c r="AB7050" s="75"/>
      <c r="AC7050" s="75"/>
      <c r="AD7050" s="75"/>
      <c r="AE7050" s="75"/>
      <c r="AF7050" s="75"/>
      <c r="AG7050" s="75"/>
    </row>
    <row r="7051" spans="1:33" ht="15.75" customHeight="1">
      <c r="A7051" s="75"/>
      <c r="B7051" s="54">
        <v>46220</v>
      </c>
      <c r="C7051" s="55" t="str">
        <f t="shared" si="211"/>
        <v>Julho</v>
      </c>
      <c r="D7051" s="55">
        <f t="shared" si="212"/>
        <v>2026</v>
      </c>
      <c r="E7051" s="55">
        <v>0.53</v>
      </c>
      <c r="F7051" s="55" t="s">
        <v>1610</v>
      </c>
      <c r="G7051" s="55" t="s">
        <v>104</v>
      </c>
      <c r="H7051" s="55" t="s">
        <v>65</v>
      </c>
      <c r="I7051" s="55" t="s">
        <v>42</v>
      </c>
      <c r="J7051" s="60">
        <v>45.99</v>
      </c>
      <c r="K7051" s="60">
        <f t="shared" si="209"/>
        <v>24.374700000000001</v>
      </c>
      <c r="L7051" s="60">
        <v>0</v>
      </c>
      <c r="M7051" s="55" t="s">
        <v>43</v>
      </c>
      <c r="N7051" s="60">
        <f t="shared" si="207"/>
        <v>24.374700000000001</v>
      </c>
      <c r="O7051" s="54">
        <v>46218</v>
      </c>
      <c r="P7051" s="62">
        <v>34419</v>
      </c>
      <c r="Q7051" s="75"/>
      <c r="R7051" t="str">
        <f t="shared" si="213"/>
        <v>Jul/26</v>
      </c>
      <c r="S7051" s="75"/>
      <c r="T7051" s="75"/>
      <c r="U7051" s="75"/>
      <c r="V7051" s="75"/>
      <c r="W7051" s="75"/>
      <c r="X7051" s="75"/>
      <c r="Y7051" s="75"/>
      <c r="Z7051" s="75"/>
      <c r="AA7051" s="75"/>
      <c r="AB7051" s="75"/>
      <c r="AC7051" s="75"/>
      <c r="AD7051" s="75"/>
      <c r="AE7051" s="75"/>
      <c r="AF7051" s="75"/>
      <c r="AG7051" s="75"/>
    </row>
    <row r="7052" spans="1:33" ht="15.75" customHeight="1">
      <c r="A7052" s="75"/>
      <c r="B7052" s="54">
        <v>46224</v>
      </c>
      <c r="C7052" s="55" t="str">
        <f t="shared" si="211"/>
        <v>Julho</v>
      </c>
      <c r="D7052" s="55">
        <f t="shared" si="212"/>
        <v>2026</v>
      </c>
      <c r="E7052" s="55">
        <v>1</v>
      </c>
      <c r="F7052" s="55" t="s">
        <v>1362</v>
      </c>
      <c r="G7052" s="55" t="s">
        <v>61</v>
      </c>
      <c r="H7052" s="55" t="s">
        <v>1363</v>
      </c>
      <c r="I7052" s="55" t="s">
        <v>42</v>
      </c>
      <c r="J7052" s="60">
        <v>935</v>
      </c>
      <c r="K7052" s="60">
        <f t="shared" si="209"/>
        <v>935</v>
      </c>
      <c r="L7052" s="60">
        <v>0</v>
      </c>
      <c r="M7052" s="55" t="s">
        <v>43</v>
      </c>
      <c r="N7052" s="60">
        <f t="shared" si="207"/>
        <v>935</v>
      </c>
      <c r="O7052" s="54">
        <v>46226</v>
      </c>
      <c r="P7052" s="62">
        <v>0</v>
      </c>
      <c r="Q7052" s="75"/>
      <c r="R7052" t="str">
        <f t="shared" si="213"/>
        <v>Jul/26</v>
      </c>
      <c r="S7052" s="75"/>
      <c r="T7052" s="75"/>
      <c r="U7052" s="75"/>
      <c r="V7052" s="75"/>
      <c r="W7052" s="75"/>
      <c r="X7052" s="75"/>
      <c r="Y7052" s="75"/>
      <c r="Z7052" s="75"/>
      <c r="AA7052" s="75"/>
      <c r="AB7052" s="75"/>
      <c r="AC7052" s="75"/>
      <c r="AD7052" s="75"/>
      <c r="AE7052" s="75"/>
      <c r="AF7052" s="75"/>
      <c r="AG7052" s="75"/>
    </row>
    <row r="7053" spans="1:33" ht="15.75" customHeight="1">
      <c r="A7053" s="75"/>
      <c r="B7053" s="54">
        <v>46204</v>
      </c>
      <c r="C7053" s="55" t="str">
        <f t="shared" si="211"/>
        <v>Julho</v>
      </c>
      <c r="D7053" s="55">
        <f t="shared" si="212"/>
        <v>2026</v>
      </c>
      <c r="E7053" s="56">
        <v>1</v>
      </c>
      <c r="F7053" s="45" t="s">
        <v>273</v>
      </c>
      <c r="G7053" s="45" t="s">
        <v>53</v>
      </c>
      <c r="H7053" s="45" t="s">
        <v>466</v>
      </c>
      <c r="I7053" s="46" t="s">
        <v>74</v>
      </c>
      <c r="J7053" s="47">
        <v>800</v>
      </c>
      <c r="K7053" s="60">
        <f t="shared" si="209"/>
        <v>800</v>
      </c>
      <c r="L7053" s="60">
        <v>0</v>
      </c>
      <c r="M7053" s="55" t="s">
        <v>43</v>
      </c>
      <c r="N7053" s="60">
        <f t="shared" si="207"/>
        <v>800</v>
      </c>
      <c r="O7053" s="54"/>
      <c r="P7053" s="62"/>
      <c r="Q7053" s="75"/>
      <c r="R7053" t="str">
        <f t="shared" si="213"/>
        <v>Jul/26</v>
      </c>
      <c r="S7053" s="75"/>
      <c r="T7053" s="75"/>
      <c r="U7053" s="75"/>
      <c r="V7053" s="75"/>
      <c r="W7053" s="75"/>
      <c r="X7053" s="75"/>
      <c r="Y7053" s="75"/>
      <c r="Z7053" s="75"/>
      <c r="AA7053" s="75"/>
      <c r="AB7053" s="75"/>
      <c r="AC7053" s="75"/>
      <c r="AD7053" s="75"/>
      <c r="AE7053" s="75"/>
      <c r="AF7053" s="75"/>
      <c r="AG7053" s="75"/>
    </row>
    <row r="7054" spans="1:33" ht="15.75" customHeight="1">
      <c r="A7054" s="75"/>
      <c r="B7054" s="54">
        <v>46208</v>
      </c>
      <c r="C7054" s="55" t="str">
        <f t="shared" si="211"/>
        <v>Julho</v>
      </c>
      <c r="D7054" s="55">
        <f t="shared" si="212"/>
        <v>2026</v>
      </c>
      <c r="E7054" s="55">
        <v>1</v>
      </c>
      <c r="F7054" s="55" t="s">
        <v>811</v>
      </c>
      <c r="G7054" s="55" t="s">
        <v>108</v>
      </c>
      <c r="H7054" s="55" t="s">
        <v>1289</v>
      </c>
      <c r="I7054" s="55" t="s">
        <v>42</v>
      </c>
      <c r="J7054" s="60">
        <v>650</v>
      </c>
      <c r="K7054" s="60">
        <f t="shared" si="209"/>
        <v>650</v>
      </c>
      <c r="L7054" s="60">
        <v>0</v>
      </c>
      <c r="M7054" s="55" t="s">
        <v>43</v>
      </c>
      <c r="N7054" s="60">
        <f t="shared" si="207"/>
        <v>650</v>
      </c>
      <c r="O7054" s="54">
        <v>46209</v>
      </c>
      <c r="P7054" s="62">
        <v>0</v>
      </c>
      <c r="Q7054" s="75"/>
      <c r="R7054" t="str">
        <f t="shared" si="213"/>
        <v>Jul/26</v>
      </c>
      <c r="S7054" s="75"/>
      <c r="T7054" s="75"/>
      <c r="U7054" s="75"/>
      <c r="V7054" s="75"/>
      <c r="W7054" s="75"/>
      <c r="X7054" s="75"/>
      <c r="Y7054" s="75"/>
      <c r="Z7054" s="75"/>
      <c r="AA7054" s="75"/>
      <c r="AB7054" s="75"/>
      <c r="AC7054" s="75"/>
      <c r="AD7054" s="75"/>
      <c r="AE7054" s="75"/>
      <c r="AF7054" s="75"/>
      <c r="AG7054" s="75"/>
    </row>
    <row r="7055" spans="1:33" ht="15.75" customHeight="1">
      <c r="A7055" s="75"/>
      <c r="B7055" s="54">
        <v>46208</v>
      </c>
      <c r="C7055" s="55" t="str">
        <f t="shared" si="211"/>
        <v>Julho</v>
      </c>
      <c r="D7055" s="55">
        <f t="shared" si="212"/>
        <v>2026</v>
      </c>
      <c r="E7055" s="55">
        <v>1</v>
      </c>
      <c r="F7055" s="55" t="s">
        <v>811</v>
      </c>
      <c r="G7055" s="55" t="s">
        <v>108</v>
      </c>
      <c r="H7055" s="55" t="s">
        <v>812</v>
      </c>
      <c r="I7055" s="55" t="s">
        <v>42</v>
      </c>
      <c r="J7055" s="60">
        <v>400</v>
      </c>
      <c r="K7055" s="60">
        <f t="shared" si="209"/>
        <v>400</v>
      </c>
      <c r="L7055" s="60">
        <v>0</v>
      </c>
      <c r="M7055" s="55" t="s">
        <v>43</v>
      </c>
      <c r="N7055" s="60">
        <f t="shared" si="207"/>
        <v>400</v>
      </c>
      <c r="O7055" s="54">
        <v>46209</v>
      </c>
      <c r="P7055" s="62">
        <v>0</v>
      </c>
      <c r="Q7055" s="75"/>
      <c r="R7055" t="str">
        <f t="shared" si="213"/>
        <v>Jul/26</v>
      </c>
      <c r="S7055" s="75"/>
      <c r="T7055" s="75"/>
      <c r="U7055" s="75"/>
      <c r="V7055" s="75"/>
      <c r="W7055" s="75"/>
      <c r="X7055" s="75"/>
      <c r="Y7055" s="75"/>
      <c r="Z7055" s="75"/>
      <c r="AA7055" s="75"/>
      <c r="AB7055" s="75"/>
      <c r="AC7055" s="75"/>
      <c r="AD7055" s="75"/>
      <c r="AE7055" s="75"/>
      <c r="AF7055" s="75"/>
      <c r="AG7055" s="75"/>
    </row>
    <row r="7056" spans="1:33" ht="15.75" customHeight="1">
      <c r="A7056" s="75"/>
      <c r="B7056" s="54">
        <v>46220</v>
      </c>
      <c r="C7056" s="55" t="str">
        <f t="shared" si="211"/>
        <v>Julho</v>
      </c>
      <c r="D7056" s="55">
        <f t="shared" si="212"/>
        <v>2026</v>
      </c>
      <c r="E7056" s="55">
        <v>1</v>
      </c>
      <c r="F7056" s="55" t="s">
        <v>811</v>
      </c>
      <c r="G7056" s="55" t="s">
        <v>108</v>
      </c>
      <c r="H7056" s="55" t="s">
        <v>159</v>
      </c>
      <c r="I7056" s="55" t="s">
        <v>42</v>
      </c>
      <c r="J7056" s="60">
        <v>550</v>
      </c>
      <c r="K7056" s="60">
        <f t="shared" si="209"/>
        <v>550</v>
      </c>
      <c r="L7056" s="60">
        <v>0</v>
      </c>
      <c r="M7056" s="55" t="s">
        <v>43</v>
      </c>
      <c r="N7056" s="60">
        <f t="shared" si="207"/>
        <v>550</v>
      </c>
      <c r="O7056" s="54">
        <v>46214</v>
      </c>
      <c r="P7056" s="62">
        <v>0</v>
      </c>
      <c r="Q7056" s="75"/>
      <c r="R7056" t="str">
        <f t="shared" si="213"/>
        <v>Jul/26</v>
      </c>
      <c r="S7056" s="75"/>
      <c r="T7056" s="75"/>
      <c r="U7056" s="75"/>
      <c r="V7056" s="75"/>
      <c r="W7056" s="75"/>
      <c r="X7056" s="75"/>
      <c r="Y7056" s="75"/>
      <c r="Z7056" s="75"/>
      <c r="AA7056" s="75"/>
      <c r="AB7056" s="75"/>
      <c r="AC7056" s="75"/>
      <c r="AD7056" s="75"/>
      <c r="AE7056" s="75"/>
      <c r="AF7056" s="75"/>
      <c r="AG7056" s="75"/>
    </row>
    <row r="7057" spans="1:33" ht="15.75" customHeight="1">
      <c r="A7057" s="75"/>
      <c r="B7057" s="54">
        <v>46224</v>
      </c>
      <c r="C7057" s="55" t="str">
        <f t="shared" si="211"/>
        <v>Julho</v>
      </c>
      <c r="D7057" s="55">
        <f t="shared" si="212"/>
        <v>2026</v>
      </c>
      <c r="E7057" s="55">
        <v>1</v>
      </c>
      <c r="F7057" s="55" t="s">
        <v>811</v>
      </c>
      <c r="G7057" s="55" t="s">
        <v>108</v>
      </c>
      <c r="H7057" s="55" t="s">
        <v>1289</v>
      </c>
      <c r="I7057" s="55" t="s">
        <v>42</v>
      </c>
      <c r="J7057" s="60">
        <v>500</v>
      </c>
      <c r="K7057" s="60">
        <f t="shared" si="209"/>
        <v>500</v>
      </c>
      <c r="L7057" s="60">
        <v>0</v>
      </c>
      <c r="M7057" s="55" t="s">
        <v>43</v>
      </c>
      <c r="N7057" s="60">
        <f t="shared" si="207"/>
        <v>500</v>
      </c>
      <c r="O7057" s="54">
        <v>46224</v>
      </c>
      <c r="P7057" s="62">
        <v>0</v>
      </c>
      <c r="Q7057" s="75"/>
      <c r="R7057" t="str">
        <f t="shared" si="213"/>
        <v>Jul/26</v>
      </c>
      <c r="S7057" s="75"/>
      <c r="T7057" s="75"/>
      <c r="U7057" s="75"/>
      <c r="V7057" s="75"/>
      <c r="W7057" s="75"/>
      <c r="X7057" s="75"/>
      <c r="Y7057" s="75"/>
      <c r="Z7057" s="75"/>
      <c r="AA7057" s="75"/>
      <c r="AB7057" s="75"/>
      <c r="AC7057" s="75"/>
      <c r="AD7057" s="75"/>
      <c r="AE7057" s="75"/>
      <c r="AF7057" s="75"/>
      <c r="AG7057" s="75"/>
    </row>
    <row r="7058" spans="1:33" ht="15.75" customHeight="1">
      <c r="A7058" s="75"/>
      <c r="B7058" s="54">
        <v>46228</v>
      </c>
      <c r="C7058" s="55" t="str">
        <f t="shared" si="211"/>
        <v>Julho</v>
      </c>
      <c r="D7058" s="55">
        <f t="shared" si="212"/>
        <v>2026</v>
      </c>
      <c r="E7058" s="55">
        <v>1</v>
      </c>
      <c r="F7058" s="55" t="s">
        <v>811</v>
      </c>
      <c r="G7058" s="55" t="s">
        <v>108</v>
      </c>
      <c r="H7058" s="55" t="s">
        <v>1289</v>
      </c>
      <c r="I7058" s="55" t="s">
        <v>42</v>
      </c>
      <c r="J7058" s="60">
        <v>500</v>
      </c>
      <c r="K7058" s="60">
        <f t="shared" si="209"/>
        <v>500</v>
      </c>
      <c r="L7058" s="60">
        <v>0</v>
      </c>
      <c r="M7058" s="55" t="s">
        <v>43</v>
      </c>
      <c r="N7058" s="60">
        <f t="shared" si="207"/>
        <v>500</v>
      </c>
      <c r="O7058" s="54">
        <v>46228</v>
      </c>
      <c r="P7058" s="62">
        <v>0</v>
      </c>
      <c r="Q7058" s="75"/>
      <c r="R7058" t="str">
        <f t="shared" si="213"/>
        <v>Jul/26</v>
      </c>
      <c r="S7058" s="75"/>
      <c r="T7058" s="75"/>
      <c r="U7058" s="75"/>
      <c r="V7058" s="75"/>
      <c r="W7058" s="75"/>
      <c r="X7058" s="75"/>
      <c r="Y7058" s="75"/>
      <c r="Z7058" s="75"/>
      <c r="AA7058" s="75"/>
      <c r="AB7058" s="75"/>
      <c r="AC7058" s="75"/>
      <c r="AD7058" s="75"/>
      <c r="AE7058" s="75"/>
      <c r="AF7058" s="75"/>
      <c r="AG7058" s="75"/>
    </row>
    <row r="7059" spans="1:33" ht="15.75" customHeight="1">
      <c r="A7059" s="75"/>
      <c r="B7059" s="54">
        <v>46234</v>
      </c>
      <c r="C7059" s="55" t="str">
        <f t="shared" si="211"/>
        <v>Julho</v>
      </c>
      <c r="D7059" s="55">
        <f t="shared" si="212"/>
        <v>2026</v>
      </c>
      <c r="E7059" s="55">
        <v>1.5</v>
      </c>
      <c r="F7059" s="55" t="s">
        <v>66</v>
      </c>
      <c r="G7059" s="55" t="s">
        <v>46</v>
      </c>
      <c r="H7059" s="55" t="s">
        <v>65</v>
      </c>
      <c r="I7059" s="55" t="s">
        <v>42</v>
      </c>
      <c r="J7059" s="60">
        <v>28</v>
      </c>
      <c r="K7059" s="60">
        <f t="shared" si="209"/>
        <v>42</v>
      </c>
      <c r="L7059" s="60">
        <v>0</v>
      </c>
      <c r="M7059" s="55"/>
      <c r="N7059" s="60">
        <f t="shared" si="207"/>
        <v>42</v>
      </c>
      <c r="O7059" s="54">
        <v>46234</v>
      </c>
      <c r="P7059" s="62">
        <v>34937</v>
      </c>
      <c r="Q7059" s="75"/>
      <c r="R7059" t="str">
        <f t="shared" si="213"/>
        <v>Jul/26</v>
      </c>
      <c r="S7059" s="75"/>
      <c r="T7059" s="75"/>
      <c r="U7059" s="75"/>
      <c r="V7059" s="75"/>
      <c r="W7059" s="75"/>
      <c r="X7059" s="75"/>
      <c r="Y7059" s="75"/>
      <c r="Z7059" s="75"/>
      <c r="AA7059" s="75"/>
      <c r="AB7059" s="75"/>
      <c r="AC7059" s="75"/>
      <c r="AD7059" s="75"/>
      <c r="AE7059" s="75"/>
      <c r="AF7059" s="75"/>
      <c r="AG7059" s="75"/>
    </row>
    <row r="7060" spans="1:33" ht="15.75" customHeight="1">
      <c r="A7060" s="75"/>
      <c r="B7060" s="54">
        <v>46231</v>
      </c>
      <c r="C7060" s="55" t="str">
        <f t="shared" si="211"/>
        <v>Julho</v>
      </c>
      <c r="D7060" s="55">
        <f t="shared" si="212"/>
        <v>2026</v>
      </c>
      <c r="E7060" s="55">
        <v>1</v>
      </c>
      <c r="F7060" s="55" t="s">
        <v>811</v>
      </c>
      <c r="G7060" s="55" t="s">
        <v>108</v>
      </c>
      <c r="H7060" s="55" t="s">
        <v>1289</v>
      </c>
      <c r="I7060" s="55" t="s">
        <v>42</v>
      </c>
      <c r="J7060" s="60">
        <v>500</v>
      </c>
      <c r="K7060" s="60">
        <f t="shared" si="209"/>
        <v>500</v>
      </c>
      <c r="L7060" s="60">
        <v>0</v>
      </c>
      <c r="M7060" s="55" t="s">
        <v>43</v>
      </c>
      <c r="N7060" s="60">
        <f t="shared" si="207"/>
        <v>500</v>
      </c>
      <c r="O7060" s="54">
        <v>46231</v>
      </c>
      <c r="P7060" s="62">
        <v>0</v>
      </c>
      <c r="Q7060" s="75"/>
      <c r="R7060" t="str">
        <f t="shared" si="213"/>
        <v>Jul/26</v>
      </c>
      <c r="S7060" s="75"/>
      <c r="T7060" s="75"/>
      <c r="U7060" s="75"/>
      <c r="V7060" s="75"/>
      <c r="W7060" s="75"/>
      <c r="X7060" s="75"/>
      <c r="Y7060" s="75"/>
      <c r="Z7060" s="75"/>
      <c r="AA7060" s="75"/>
      <c r="AB7060" s="75"/>
      <c r="AC7060" s="75"/>
      <c r="AD7060" s="75"/>
      <c r="AE7060" s="75"/>
      <c r="AF7060" s="75"/>
      <c r="AG7060" s="75"/>
    </row>
    <row r="7061" spans="1:33" ht="15.75" customHeight="1">
      <c r="A7061" s="75"/>
      <c r="B7061" s="54">
        <v>46204</v>
      </c>
      <c r="C7061" s="55" t="str">
        <f t="shared" si="211"/>
        <v>Julho</v>
      </c>
      <c r="D7061" s="55">
        <f t="shared" si="212"/>
        <v>2026</v>
      </c>
      <c r="E7061" s="55">
        <v>1</v>
      </c>
      <c r="F7061" s="55" t="s">
        <v>916</v>
      </c>
      <c r="G7061" s="55" t="s">
        <v>40</v>
      </c>
      <c r="H7061" s="55" t="s">
        <v>667</v>
      </c>
      <c r="I7061" s="55" t="s">
        <v>42</v>
      </c>
      <c r="J7061" s="60">
        <v>49</v>
      </c>
      <c r="K7061" s="60">
        <f t="shared" si="209"/>
        <v>49</v>
      </c>
      <c r="L7061" s="60">
        <v>0</v>
      </c>
      <c r="M7061" s="55" t="s">
        <v>51</v>
      </c>
      <c r="N7061" s="60">
        <f t="shared" si="207"/>
        <v>49</v>
      </c>
      <c r="O7061" s="54">
        <v>46224</v>
      </c>
      <c r="P7061" s="62">
        <v>643245</v>
      </c>
      <c r="Q7061" s="75"/>
      <c r="R7061" t="str">
        <f t="shared" si="213"/>
        <v>Jul/26</v>
      </c>
      <c r="S7061" s="75"/>
      <c r="T7061" s="75"/>
      <c r="U7061" s="75"/>
      <c r="V7061" s="75"/>
      <c r="W7061" s="75"/>
      <c r="X7061" s="75"/>
      <c r="Y7061" s="75"/>
      <c r="Z7061" s="75"/>
      <c r="AA7061" s="75"/>
      <c r="AB7061" s="75"/>
      <c r="AC7061" s="75"/>
      <c r="AD7061" s="75"/>
      <c r="AE7061" s="75"/>
      <c r="AF7061" s="75"/>
      <c r="AG7061" s="75"/>
    </row>
    <row r="7062" spans="1:33" ht="15.75" customHeight="1">
      <c r="A7062" s="75"/>
      <c r="B7062" s="54">
        <v>46204</v>
      </c>
      <c r="C7062" s="55" t="str">
        <f t="shared" si="211"/>
        <v>Julho</v>
      </c>
      <c r="D7062" s="55">
        <f t="shared" si="212"/>
        <v>2026</v>
      </c>
      <c r="E7062" s="55">
        <v>4</v>
      </c>
      <c r="F7062" s="55" t="s">
        <v>87</v>
      </c>
      <c r="G7062" s="55" t="s">
        <v>40</v>
      </c>
      <c r="H7062" s="55" t="s">
        <v>667</v>
      </c>
      <c r="I7062" s="55" t="s">
        <v>42</v>
      </c>
      <c r="J7062" s="60">
        <v>49</v>
      </c>
      <c r="K7062" s="60">
        <f t="shared" si="209"/>
        <v>196</v>
      </c>
      <c r="L7062" s="60">
        <v>0</v>
      </c>
      <c r="M7062" s="55" t="s">
        <v>51</v>
      </c>
      <c r="N7062" s="60">
        <f t="shared" si="207"/>
        <v>196</v>
      </c>
      <c r="O7062" s="54">
        <v>46224</v>
      </c>
      <c r="P7062" s="62">
        <v>643245</v>
      </c>
      <c r="Q7062" s="75"/>
      <c r="R7062" t="str">
        <f t="shared" si="213"/>
        <v>Jul/26</v>
      </c>
      <c r="S7062" s="75"/>
      <c r="T7062" s="75"/>
      <c r="U7062" s="75"/>
      <c r="V7062" s="75"/>
      <c r="W7062" s="75"/>
      <c r="X7062" s="75"/>
      <c r="Y7062" s="75"/>
      <c r="Z7062" s="75"/>
      <c r="AA7062" s="75"/>
      <c r="AB7062" s="75"/>
      <c r="AC7062" s="75"/>
      <c r="AD7062" s="75"/>
      <c r="AE7062" s="75"/>
      <c r="AF7062" s="75"/>
      <c r="AG7062" s="75"/>
    </row>
    <row r="7063" spans="1:33" ht="15.75" customHeight="1">
      <c r="A7063" s="75"/>
      <c r="B7063" s="54">
        <v>46209</v>
      </c>
      <c r="C7063" s="55" t="str">
        <f t="shared" si="211"/>
        <v>Julho</v>
      </c>
      <c r="D7063" s="55">
        <f t="shared" si="212"/>
        <v>2026</v>
      </c>
      <c r="E7063" s="55">
        <v>4</v>
      </c>
      <c r="F7063" s="55" t="s">
        <v>1611</v>
      </c>
      <c r="G7063" s="55" t="s">
        <v>40</v>
      </c>
      <c r="H7063" s="55" t="s">
        <v>667</v>
      </c>
      <c r="I7063" s="55" t="s">
        <v>42</v>
      </c>
      <c r="J7063" s="60">
        <v>58.49</v>
      </c>
      <c r="K7063" s="60">
        <f t="shared" si="209"/>
        <v>233.96</v>
      </c>
      <c r="L7063" s="60">
        <v>0</v>
      </c>
      <c r="M7063" s="55" t="s">
        <v>51</v>
      </c>
      <c r="N7063" s="60">
        <f t="shared" si="207"/>
        <v>233.96</v>
      </c>
      <c r="O7063" s="54">
        <v>46230</v>
      </c>
      <c r="P7063" s="62">
        <v>645194</v>
      </c>
      <c r="Q7063" s="75"/>
      <c r="R7063" t="str">
        <f t="shared" si="213"/>
        <v>Jul/26</v>
      </c>
      <c r="S7063" s="75"/>
      <c r="T7063" s="75"/>
      <c r="U7063" s="75"/>
      <c r="V7063" s="75"/>
      <c r="W7063" s="75"/>
      <c r="X7063" s="75"/>
      <c r="Y7063" s="75"/>
      <c r="Z7063" s="75"/>
      <c r="AA7063" s="75"/>
      <c r="AB7063" s="75"/>
      <c r="AC7063" s="75"/>
      <c r="AD7063" s="75"/>
      <c r="AE7063" s="75"/>
      <c r="AF7063" s="75"/>
      <c r="AG7063" s="75"/>
    </row>
    <row r="7064" spans="1:33" ht="15.75" customHeight="1">
      <c r="A7064" s="75"/>
      <c r="B7064" s="54">
        <v>46209</v>
      </c>
      <c r="C7064" s="55" t="str">
        <f t="shared" si="211"/>
        <v>Julho</v>
      </c>
      <c r="D7064" s="55">
        <f t="shared" si="212"/>
        <v>2026</v>
      </c>
      <c r="E7064" s="55">
        <v>2</v>
      </c>
      <c r="F7064" s="55" t="s">
        <v>916</v>
      </c>
      <c r="G7064" s="55" t="s">
        <v>40</v>
      </c>
      <c r="H7064" s="55" t="s">
        <v>667</v>
      </c>
      <c r="I7064" s="55" t="s">
        <v>42</v>
      </c>
      <c r="J7064" s="60">
        <v>48.99</v>
      </c>
      <c r="K7064" s="60">
        <f t="shared" si="209"/>
        <v>97.98</v>
      </c>
      <c r="L7064" s="60">
        <v>0</v>
      </c>
      <c r="M7064" s="55" t="s">
        <v>51</v>
      </c>
      <c r="N7064" s="60">
        <f t="shared" si="207"/>
        <v>97.98</v>
      </c>
      <c r="O7064" s="54">
        <v>46230</v>
      </c>
      <c r="P7064" s="62">
        <v>645194</v>
      </c>
      <c r="Q7064" s="75"/>
      <c r="R7064" t="str">
        <f t="shared" si="213"/>
        <v>Jul/26</v>
      </c>
      <c r="S7064" s="75"/>
      <c r="T7064" s="75"/>
      <c r="U7064" s="75"/>
      <c r="V7064" s="75"/>
      <c r="W7064" s="75"/>
      <c r="X7064" s="75"/>
      <c r="Y7064" s="75"/>
      <c r="Z7064" s="75"/>
      <c r="AA7064" s="75"/>
      <c r="AB7064" s="75"/>
      <c r="AC7064" s="75"/>
      <c r="AD7064" s="75"/>
      <c r="AE7064" s="75"/>
      <c r="AF7064" s="75"/>
      <c r="AG7064" s="75"/>
    </row>
    <row r="7065" spans="1:33" ht="15.75" customHeight="1">
      <c r="A7065" s="75"/>
      <c r="B7065" s="54">
        <v>46209</v>
      </c>
      <c r="C7065" s="55" t="str">
        <f t="shared" si="211"/>
        <v>Julho</v>
      </c>
      <c r="D7065" s="55">
        <f t="shared" si="212"/>
        <v>2026</v>
      </c>
      <c r="E7065" s="55">
        <v>1</v>
      </c>
      <c r="F7065" s="55" t="s">
        <v>86</v>
      </c>
      <c r="G7065" s="55" t="s">
        <v>40</v>
      </c>
      <c r="H7065" s="55" t="s">
        <v>667</v>
      </c>
      <c r="I7065" s="55" t="s">
        <v>42</v>
      </c>
      <c r="J7065" s="60">
        <v>48.99</v>
      </c>
      <c r="K7065" s="60">
        <f t="shared" si="209"/>
        <v>48.99</v>
      </c>
      <c r="L7065" s="60">
        <v>0</v>
      </c>
      <c r="M7065" s="55" t="s">
        <v>51</v>
      </c>
      <c r="N7065" s="60">
        <f t="shared" si="207"/>
        <v>48.99</v>
      </c>
      <c r="O7065" s="54">
        <v>46230</v>
      </c>
      <c r="P7065" s="62">
        <v>645194</v>
      </c>
      <c r="Q7065" s="75"/>
      <c r="R7065" t="str">
        <f t="shared" si="213"/>
        <v>Jul/26</v>
      </c>
      <c r="S7065" s="75"/>
      <c r="T7065" s="75"/>
      <c r="U7065" s="75"/>
      <c r="V7065" s="75"/>
      <c r="W7065" s="75"/>
      <c r="X7065" s="75"/>
      <c r="Y7065" s="75"/>
      <c r="Z7065" s="75"/>
      <c r="AA7065" s="75"/>
      <c r="AB7065" s="75"/>
      <c r="AC7065" s="75"/>
      <c r="AD7065" s="75"/>
      <c r="AE7065" s="75"/>
      <c r="AF7065" s="75"/>
      <c r="AG7065" s="75"/>
    </row>
    <row r="7066" spans="1:33" ht="15.75" customHeight="1">
      <c r="A7066" s="75"/>
      <c r="B7066" s="54">
        <v>46209</v>
      </c>
      <c r="C7066" s="55" t="str">
        <f t="shared" si="211"/>
        <v>Julho</v>
      </c>
      <c r="D7066" s="55">
        <f t="shared" si="212"/>
        <v>2026</v>
      </c>
      <c r="E7066" s="55">
        <v>2</v>
      </c>
      <c r="F7066" s="55" t="s">
        <v>89</v>
      </c>
      <c r="G7066" s="55" t="s">
        <v>40</v>
      </c>
      <c r="H7066" s="55" t="s">
        <v>667</v>
      </c>
      <c r="I7066" s="55" t="s">
        <v>42</v>
      </c>
      <c r="J7066" s="60">
        <v>48.99</v>
      </c>
      <c r="K7066" s="60">
        <f t="shared" si="209"/>
        <v>97.98</v>
      </c>
      <c r="L7066" s="60">
        <v>0</v>
      </c>
      <c r="M7066" s="55" t="s">
        <v>51</v>
      </c>
      <c r="N7066" s="60">
        <f t="shared" si="207"/>
        <v>97.98</v>
      </c>
      <c r="O7066" s="54">
        <v>46230</v>
      </c>
      <c r="P7066" s="62">
        <v>645194</v>
      </c>
      <c r="Q7066" s="75"/>
      <c r="R7066" t="str">
        <f t="shared" si="213"/>
        <v>Jul/26</v>
      </c>
      <c r="S7066" s="75"/>
      <c r="T7066" s="75"/>
      <c r="U7066" s="75"/>
      <c r="V7066" s="75"/>
      <c r="W7066" s="75"/>
      <c r="X7066" s="75"/>
      <c r="Y7066" s="75"/>
      <c r="Z7066" s="75"/>
      <c r="AA7066" s="75"/>
      <c r="AB7066" s="75"/>
      <c r="AC7066" s="75"/>
      <c r="AD7066" s="75"/>
      <c r="AE7066" s="75"/>
      <c r="AF7066" s="75"/>
      <c r="AG7066" s="75"/>
    </row>
    <row r="7067" spans="1:33" ht="15.75" customHeight="1">
      <c r="A7067" s="75"/>
      <c r="B7067" s="54">
        <v>46209</v>
      </c>
      <c r="C7067" s="55" t="str">
        <f t="shared" si="211"/>
        <v>Julho</v>
      </c>
      <c r="D7067" s="55">
        <f t="shared" si="212"/>
        <v>2026</v>
      </c>
      <c r="E7067" s="55">
        <v>2</v>
      </c>
      <c r="F7067" s="55" t="s">
        <v>87</v>
      </c>
      <c r="G7067" s="55" t="s">
        <v>40</v>
      </c>
      <c r="H7067" s="55" t="s">
        <v>667</v>
      </c>
      <c r="I7067" s="55" t="s">
        <v>42</v>
      </c>
      <c r="J7067" s="60">
        <v>48.99</v>
      </c>
      <c r="K7067" s="60">
        <f t="shared" si="209"/>
        <v>97.98</v>
      </c>
      <c r="L7067" s="60">
        <v>0</v>
      </c>
      <c r="M7067" s="55" t="s">
        <v>51</v>
      </c>
      <c r="N7067" s="60">
        <f t="shared" si="207"/>
        <v>97.98</v>
      </c>
      <c r="O7067" s="54">
        <v>46230</v>
      </c>
      <c r="P7067" s="62">
        <v>645194</v>
      </c>
      <c r="Q7067" s="75"/>
      <c r="R7067" t="str">
        <f t="shared" si="213"/>
        <v>Jul/26</v>
      </c>
      <c r="S7067" s="75"/>
      <c r="T7067" s="75"/>
      <c r="U7067" s="75"/>
      <c r="V7067" s="75"/>
      <c r="W7067" s="75"/>
      <c r="X7067" s="75"/>
      <c r="Y7067" s="75"/>
      <c r="Z7067" s="75"/>
      <c r="AA7067" s="75"/>
      <c r="AB7067" s="75"/>
      <c r="AC7067" s="75"/>
      <c r="AD7067" s="75"/>
      <c r="AE7067" s="75"/>
      <c r="AF7067" s="75"/>
      <c r="AG7067" s="75"/>
    </row>
    <row r="7068" spans="1:33" ht="15.75" customHeight="1">
      <c r="A7068" s="75"/>
      <c r="B7068" s="54">
        <v>46209</v>
      </c>
      <c r="C7068" s="55" t="str">
        <f t="shared" si="211"/>
        <v>Julho</v>
      </c>
      <c r="D7068" s="55">
        <f t="shared" si="212"/>
        <v>2026</v>
      </c>
      <c r="E7068" s="55">
        <v>1</v>
      </c>
      <c r="F7068" s="55" t="s">
        <v>88</v>
      </c>
      <c r="G7068" s="55" t="s">
        <v>40</v>
      </c>
      <c r="H7068" s="55" t="s">
        <v>667</v>
      </c>
      <c r="I7068" s="55" t="s">
        <v>42</v>
      </c>
      <c r="J7068" s="60">
        <v>48.99</v>
      </c>
      <c r="K7068" s="60">
        <f t="shared" si="209"/>
        <v>48.99</v>
      </c>
      <c r="L7068" s="60">
        <v>0</v>
      </c>
      <c r="M7068" s="55" t="s">
        <v>51</v>
      </c>
      <c r="N7068" s="60">
        <f t="shared" si="207"/>
        <v>48.99</v>
      </c>
      <c r="O7068" s="54">
        <v>46230</v>
      </c>
      <c r="P7068" s="62">
        <v>645194</v>
      </c>
      <c r="Q7068" s="75"/>
      <c r="R7068" t="str">
        <f t="shared" si="213"/>
        <v>Jul/26</v>
      </c>
      <c r="S7068" s="75"/>
      <c r="T7068" s="75"/>
      <c r="U7068" s="75"/>
      <c r="V7068" s="75"/>
      <c r="W7068" s="75"/>
      <c r="X7068" s="75"/>
      <c r="Y7068" s="75"/>
      <c r="Z7068" s="75"/>
      <c r="AA7068" s="75"/>
      <c r="AB7068" s="75"/>
      <c r="AC7068" s="75"/>
      <c r="AD7068" s="75"/>
      <c r="AE7068" s="75"/>
      <c r="AF7068" s="75"/>
      <c r="AG7068" s="75"/>
    </row>
    <row r="7069" spans="1:33" ht="15.75" customHeight="1">
      <c r="A7069" s="75"/>
      <c r="B7069" s="54">
        <v>46216</v>
      </c>
      <c r="C7069" s="55" t="str">
        <f t="shared" si="211"/>
        <v>Julho</v>
      </c>
      <c r="D7069" s="55">
        <f t="shared" si="212"/>
        <v>2026</v>
      </c>
      <c r="E7069" s="55">
        <v>1</v>
      </c>
      <c r="F7069" s="55" t="s">
        <v>89</v>
      </c>
      <c r="G7069" s="55" t="s">
        <v>40</v>
      </c>
      <c r="H7069" s="55" t="s">
        <v>667</v>
      </c>
      <c r="I7069" s="55" t="s">
        <v>42</v>
      </c>
      <c r="J7069" s="60">
        <v>49</v>
      </c>
      <c r="K7069" s="60">
        <f t="shared" si="209"/>
        <v>49</v>
      </c>
      <c r="L7069" s="60">
        <v>0</v>
      </c>
      <c r="M7069" s="55" t="s">
        <v>51</v>
      </c>
      <c r="N7069" s="60">
        <f t="shared" si="207"/>
        <v>49</v>
      </c>
      <c r="O7069" s="54">
        <v>46237</v>
      </c>
      <c r="P7069" s="62">
        <v>646938</v>
      </c>
      <c r="Q7069" s="75"/>
      <c r="R7069" t="str">
        <f t="shared" si="213"/>
        <v>Jul/26</v>
      </c>
      <c r="S7069" s="75"/>
      <c r="T7069" s="75"/>
      <c r="U7069" s="75"/>
      <c r="V7069" s="75"/>
      <c r="W7069" s="75"/>
      <c r="X7069" s="75"/>
      <c r="Y7069" s="75"/>
      <c r="Z7069" s="75"/>
      <c r="AA7069" s="75"/>
      <c r="AB7069" s="75"/>
      <c r="AC7069" s="75"/>
      <c r="AD7069" s="75"/>
      <c r="AE7069" s="75"/>
      <c r="AF7069" s="75"/>
      <c r="AG7069" s="75"/>
    </row>
    <row r="7070" spans="1:33" ht="15.75" customHeight="1">
      <c r="A7070" s="75"/>
      <c r="B7070" s="54">
        <v>46216</v>
      </c>
      <c r="C7070" s="55" t="str">
        <f t="shared" si="211"/>
        <v>Julho</v>
      </c>
      <c r="D7070" s="55">
        <f t="shared" si="212"/>
        <v>2026</v>
      </c>
      <c r="E7070" s="55">
        <v>1</v>
      </c>
      <c r="F7070" s="55" t="s">
        <v>87</v>
      </c>
      <c r="G7070" s="55" t="s">
        <v>40</v>
      </c>
      <c r="H7070" s="55" t="s">
        <v>667</v>
      </c>
      <c r="I7070" s="55" t="s">
        <v>42</v>
      </c>
      <c r="J7070" s="60">
        <v>49</v>
      </c>
      <c r="K7070" s="60">
        <f t="shared" si="209"/>
        <v>49</v>
      </c>
      <c r="L7070" s="60">
        <v>0</v>
      </c>
      <c r="M7070" s="55" t="s">
        <v>51</v>
      </c>
      <c r="N7070" s="60">
        <f t="shared" si="207"/>
        <v>49</v>
      </c>
      <c r="O7070" s="54">
        <v>46237</v>
      </c>
      <c r="P7070" s="62">
        <v>646938</v>
      </c>
      <c r="Q7070" s="75"/>
      <c r="R7070" t="str">
        <f t="shared" si="213"/>
        <v>Jul/26</v>
      </c>
      <c r="S7070" s="75"/>
      <c r="T7070" s="75"/>
      <c r="U7070" s="75"/>
      <c r="V7070" s="75"/>
      <c r="W7070" s="75"/>
      <c r="X7070" s="75"/>
      <c r="Y7070" s="75"/>
      <c r="Z7070" s="75"/>
      <c r="AA7070" s="75"/>
      <c r="AB7070" s="75"/>
      <c r="AC7070" s="75"/>
      <c r="AD7070" s="75"/>
      <c r="AE7070" s="75"/>
      <c r="AF7070" s="75"/>
      <c r="AG7070" s="75"/>
    </row>
    <row r="7071" spans="1:33" ht="15.75" customHeight="1">
      <c r="A7071" s="75"/>
      <c r="B7071" s="54">
        <v>46216</v>
      </c>
      <c r="C7071" s="55" t="str">
        <f t="shared" si="211"/>
        <v>Julho</v>
      </c>
      <c r="D7071" s="55">
        <f t="shared" si="212"/>
        <v>2026</v>
      </c>
      <c r="E7071" s="55">
        <v>1</v>
      </c>
      <c r="F7071" s="55" t="s">
        <v>88</v>
      </c>
      <c r="G7071" s="55" t="s">
        <v>40</v>
      </c>
      <c r="H7071" s="55" t="s">
        <v>667</v>
      </c>
      <c r="I7071" s="55" t="s">
        <v>42</v>
      </c>
      <c r="J7071" s="60">
        <v>49</v>
      </c>
      <c r="K7071" s="60">
        <f t="shared" si="209"/>
        <v>49</v>
      </c>
      <c r="L7071" s="60">
        <v>0</v>
      </c>
      <c r="M7071" s="55" t="s">
        <v>51</v>
      </c>
      <c r="N7071" s="60">
        <f t="shared" si="207"/>
        <v>49</v>
      </c>
      <c r="O7071" s="54">
        <v>46237</v>
      </c>
      <c r="P7071" s="62">
        <v>646938</v>
      </c>
      <c r="Q7071" s="75"/>
      <c r="R7071" t="str">
        <f t="shared" si="213"/>
        <v>Jul/26</v>
      </c>
      <c r="S7071" s="75"/>
      <c r="T7071" s="75"/>
      <c r="U7071" s="75"/>
      <c r="V7071" s="75"/>
      <c r="W7071" s="75"/>
      <c r="X7071" s="75"/>
      <c r="Y7071" s="75"/>
      <c r="Z7071" s="75"/>
      <c r="AA7071" s="75"/>
      <c r="AB7071" s="75"/>
      <c r="AC7071" s="75"/>
      <c r="AD7071" s="75"/>
      <c r="AE7071" s="75"/>
      <c r="AF7071" s="75"/>
      <c r="AG7071" s="75"/>
    </row>
    <row r="7072" spans="1:33" ht="15.75" customHeight="1">
      <c r="A7072" s="75"/>
      <c r="B7072" s="54">
        <v>46223</v>
      </c>
      <c r="C7072" s="55" t="str">
        <f t="shared" si="211"/>
        <v>Julho</v>
      </c>
      <c r="D7072" s="55">
        <f t="shared" si="212"/>
        <v>2026</v>
      </c>
      <c r="E7072" s="55">
        <v>2</v>
      </c>
      <c r="F7072" s="55" t="s">
        <v>86</v>
      </c>
      <c r="G7072" s="55" t="s">
        <v>40</v>
      </c>
      <c r="H7072" s="55" t="s">
        <v>667</v>
      </c>
      <c r="I7072" s="55" t="s">
        <v>42</v>
      </c>
      <c r="J7072" s="60">
        <v>49</v>
      </c>
      <c r="K7072" s="60">
        <f t="shared" si="209"/>
        <v>98</v>
      </c>
      <c r="L7072" s="60">
        <v>0</v>
      </c>
      <c r="M7072" s="55" t="s">
        <v>51</v>
      </c>
      <c r="N7072" s="60">
        <f t="shared" si="207"/>
        <v>98</v>
      </c>
      <c r="O7072" s="54">
        <v>46244</v>
      </c>
      <c r="P7072" s="62">
        <v>649167</v>
      </c>
      <c r="Q7072" s="75"/>
      <c r="R7072" t="str">
        <f t="shared" si="213"/>
        <v>Jul/26</v>
      </c>
      <c r="S7072" s="75"/>
      <c r="T7072" s="75"/>
      <c r="U7072" s="75"/>
      <c r="V7072" s="75"/>
      <c r="W7072" s="75"/>
      <c r="X7072" s="75"/>
      <c r="Y7072" s="75"/>
      <c r="Z7072" s="75"/>
      <c r="AA7072" s="75"/>
      <c r="AB7072" s="75"/>
      <c r="AC7072" s="75"/>
      <c r="AD7072" s="75"/>
      <c r="AE7072" s="75"/>
      <c r="AF7072" s="75"/>
      <c r="AG7072" s="75"/>
    </row>
    <row r="7073" spans="1:33" ht="15.75" customHeight="1">
      <c r="A7073" s="75"/>
      <c r="B7073" s="54">
        <v>46223</v>
      </c>
      <c r="C7073" s="55" t="str">
        <f t="shared" si="211"/>
        <v>Julho</v>
      </c>
      <c r="D7073" s="55">
        <f t="shared" si="212"/>
        <v>2026</v>
      </c>
      <c r="E7073" s="55">
        <v>2</v>
      </c>
      <c r="F7073" s="55" t="s">
        <v>89</v>
      </c>
      <c r="G7073" s="55" t="s">
        <v>40</v>
      </c>
      <c r="H7073" s="55" t="s">
        <v>667</v>
      </c>
      <c r="I7073" s="55" t="s">
        <v>42</v>
      </c>
      <c r="J7073" s="60">
        <v>49</v>
      </c>
      <c r="K7073" s="60">
        <f t="shared" si="209"/>
        <v>98</v>
      </c>
      <c r="L7073" s="60">
        <v>0</v>
      </c>
      <c r="M7073" s="55" t="s">
        <v>51</v>
      </c>
      <c r="N7073" s="60">
        <f t="shared" si="207"/>
        <v>98</v>
      </c>
      <c r="O7073" s="54">
        <v>46244</v>
      </c>
      <c r="P7073" s="62">
        <v>649167</v>
      </c>
      <c r="Q7073" s="75"/>
      <c r="R7073" t="str">
        <f t="shared" si="213"/>
        <v>Jul/26</v>
      </c>
      <c r="S7073" s="75"/>
      <c r="T7073" s="75"/>
      <c r="U7073" s="75"/>
      <c r="V7073" s="75"/>
      <c r="W7073" s="75"/>
      <c r="X7073" s="75"/>
      <c r="Y7073" s="75"/>
      <c r="Z7073" s="75"/>
      <c r="AA7073" s="75"/>
      <c r="AB7073" s="75"/>
      <c r="AC7073" s="75"/>
      <c r="AD7073" s="75"/>
      <c r="AE7073" s="75"/>
      <c r="AF7073" s="75"/>
      <c r="AG7073" s="75"/>
    </row>
    <row r="7074" spans="1:33" ht="15.75" customHeight="1">
      <c r="A7074" s="75"/>
      <c r="B7074" s="54">
        <v>46223</v>
      </c>
      <c r="C7074" s="55" t="str">
        <f t="shared" si="211"/>
        <v>Julho</v>
      </c>
      <c r="D7074" s="55">
        <f t="shared" si="212"/>
        <v>2026</v>
      </c>
      <c r="E7074" s="55">
        <v>4</v>
      </c>
      <c r="F7074" s="55" t="s">
        <v>87</v>
      </c>
      <c r="G7074" s="55" t="s">
        <v>40</v>
      </c>
      <c r="H7074" s="55" t="s">
        <v>667</v>
      </c>
      <c r="I7074" s="55" t="s">
        <v>42</v>
      </c>
      <c r="J7074" s="60">
        <v>49</v>
      </c>
      <c r="K7074" s="60">
        <f t="shared" si="209"/>
        <v>196</v>
      </c>
      <c r="L7074" s="60">
        <v>0</v>
      </c>
      <c r="M7074" s="55" t="s">
        <v>51</v>
      </c>
      <c r="N7074" s="60">
        <f t="shared" si="207"/>
        <v>196</v>
      </c>
      <c r="O7074" s="54">
        <v>46244</v>
      </c>
      <c r="P7074" s="62">
        <v>649167</v>
      </c>
      <c r="Q7074" s="75"/>
      <c r="R7074" t="str">
        <f t="shared" si="213"/>
        <v>Jul/26</v>
      </c>
      <c r="S7074" s="75"/>
      <c r="T7074" s="75"/>
      <c r="U7074" s="75"/>
      <c r="V7074" s="75"/>
      <c r="W7074" s="75"/>
      <c r="X7074" s="75"/>
      <c r="Y7074" s="75"/>
      <c r="Z7074" s="75"/>
      <c r="AA7074" s="75"/>
      <c r="AB7074" s="75"/>
      <c r="AC7074" s="75"/>
      <c r="AD7074" s="75"/>
      <c r="AE7074" s="75"/>
      <c r="AF7074" s="75"/>
      <c r="AG7074" s="75"/>
    </row>
    <row r="7075" spans="1:33" ht="15.75" customHeight="1">
      <c r="A7075" s="75"/>
      <c r="B7075" s="54">
        <v>46223</v>
      </c>
      <c r="C7075" s="55" t="str">
        <f t="shared" si="211"/>
        <v>Julho</v>
      </c>
      <c r="D7075" s="55">
        <f t="shared" si="212"/>
        <v>2026</v>
      </c>
      <c r="E7075" s="55">
        <v>2</v>
      </c>
      <c r="F7075" s="55" t="s">
        <v>88</v>
      </c>
      <c r="G7075" s="55" t="s">
        <v>40</v>
      </c>
      <c r="H7075" s="55" t="s">
        <v>667</v>
      </c>
      <c r="I7075" s="55" t="s">
        <v>42</v>
      </c>
      <c r="J7075" s="60">
        <v>49</v>
      </c>
      <c r="K7075" s="60">
        <f t="shared" si="209"/>
        <v>98</v>
      </c>
      <c r="L7075" s="60">
        <v>0</v>
      </c>
      <c r="M7075" s="55" t="s">
        <v>51</v>
      </c>
      <c r="N7075" s="60">
        <f t="shared" si="207"/>
        <v>98</v>
      </c>
      <c r="O7075" s="54">
        <v>46244</v>
      </c>
      <c r="P7075" s="62">
        <v>649167</v>
      </c>
      <c r="Q7075" s="75"/>
      <c r="R7075" t="str">
        <f t="shared" si="213"/>
        <v>Jul/26</v>
      </c>
      <c r="S7075" s="75"/>
      <c r="T7075" s="75"/>
      <c r="U7075" s="75"/>
      <c r="V7075" s="75"/>
      <c r="W7075" s="75"/>
      <c r="X7075" s="75"/>
      <c r="Y7075" s="75"/>
      <c r="Z7075" s="75"/>
      <c r="AA7075" s="75"/>
      <c r="AB7075" s="75"/>
      <c r="AC7075" s="75"/>
      <c r="AD7075" s="75"/>
      <c r="AE7075" s="75"/>
      <c r="AF7075" s="75"/>
      <c r="AG7075" s="75"/>
    </row>
    <row r="7076" spans="1:33" ht="15.75" customHeight="1">
      <c r="A7076" s="75"/>
      <c r="B7076" s="54">
        <v>46206</v>
      </c>
      <c r="C7076" s="55" t="str">
        <f t="shared" si="211"/>
        <v>Julho</v>
      </c>
      <c r="D7076" s="55">
        <f t="shared" si="212"/>
        <v>2026</v>
      </c>
      <c r="E7076" s="55">
        <v>16</v>
      </c>
      <c r="F7076" s="55" t="s">
        <v>692</v>
      </c>
      <c r="G7076" s="55" t="s">
        <v>40</v>
      </c>
      <c r="H7076" s="55" t="s">
        <v>91</v>
      </c>
      <c r="I7076" s="55" t="s">
        <v>42</v>
      </c>
      <c r="J7076" s="60">
        <v>120</v>
      </c>
      <c r="K7076" s="60">
        <f t="shared" si="209"/>
        <v>1920</v>
      </c>
      <c r="L7076" s="60">
        <v>0</v>
      </c>
      <c r="M7076" s="55" t="s">
        <v>51</v>
      </c>
      <c r="N7076" s="60">
        <f t="shared" si="207"/>
        <v>1920</v>
      </c>
      <c r="O7076" s="54">
        <v>46227</v>
      </c>
      <c r="P7076" s="62">
        <v>0</v>
      </c>
      <c r="Q7076" s="75"/>
      <c r="R7076" t="str">
        <f t="shared" si="213"/>
        <v>Jul/26</v>
      </c>
      <c r="S7076" s="75"/>
      <c r="T7076" s="75"/>
      <c r="U7076" s="75"/>
      <c r="V7076" s="75"/>
      <c r="W7076" s="75"/>
      <c r="X7076" s="75"/>
      <c r="Y7076" s="75"/>
      <c r="Z7076" s="75"/>
      <c r="AA7076" s="75"/>
      <c r="AB7076" s="75"/>
      <c r="AC7076" s="75"/>
      <c r="AD7076" s="75"/>
      <c r="AE7076" s="75"/>
      <c r="AF7076" s="75"/>
      <c r="AG7076" s="75"/>
    </row>
    <row r="7077" spans="1:33" ht="15.75" customHeight="1">
      <c r="A7077" s="75"/>
      <c r="B7077" s="54">
        <v>46206</v>
      </c>
      <c r="C7077" s="55" t="str">
        <f t="shared" si="211"/>
        <v>Julho</v>
      </c>
      <c r="D7077" s="55">
        <f t="shared" si="212"/>
        <v>2026</v>
      </c>
      <c r="E7077" s="55">
        <v>1</v>
      </c>
      <c r="F7077" s="55" t="s">
        <v>716</v>
      </c>
      <c r="G7077" s="55" t="s">
        <v>40</v>
      </c>
      <c r="H7077" s="55" t="s">
        <v>91</v>
      </c>
      <c r="I7077" s="55" t="s">
        <v>42</v>
      </c>
      <c r="J7077" s="60">
        <v>240</v>
      </c>
      <c r="K7077" s="60">
        <f t="shared" si="209"/>
        <v>240</v>
      </c>
      <c r="L7077" s="60">
        <v>0</v>
      </c>
      <c r="M7077" s="55" t="s">
        <v>51</v>
      </c>
      <c r="N7077" s="60">
        <f t="shared" si="207"/>
        <v>240</v>
      </c>
      <c r="O7077" s="54">
        <v>46227</v>
      </c>
      <c r="P7077" s="62">
        <v>0</v>
      </c>
      <c r="Q7077" s="75"/>
      <c r="R7077" t="str">
        <f t="shared" si="213"/>
        <v>Jul/26</v>
      </c>
      <c r="S7077" s="75"/>
      <c r="T7077" s="75"/>
      <c r="U7077" s="75"/>
      <c r="V7077" s="75"/>
      <c r="W7077" s="75"/>
      <c r="X7077" s="75"/>
      <c r="Y7077" s="75"/>
      <c r="Z7077" s="75"/>
      <c r="AA7077" s="75"/>
      <c r="AB7077" s="75"/>
      <c r="AC7077" s="75"/>
      <c r="AD7077" s="75"/>
      <c r="AE7077" s="75"/>
      <c r="AF7077" s="75"/>
      <c r="AG7077" s="75"/>
    </row>
    <row r="7078" spans="1:33" ht="15.75" customHeight="1">
      <c r="A7078" s="75"/>
      <c r="B7078" s="54">
        <v>46206</v>
      </c>
      <c r="C7078" s="55" t="str">
        <f t="shared" si="211"/>
        <v>Julho</v>
      </c>
      <c r="D7078" s="55">
        <f t="shared" si="212"/>
        <v>2026</v>
      </c>
      <c r="E7078" s="55">
        <v>2</v>
      </c>
      <c r="F7078" s="55" t="s">
        <v>691</v>
      </c>
      <c r="G7078" s="55" t="s">
        <v>40</v>
      </c>
      <c r="H7078" s="55" t="s">
        <v>91</v>
      </c>
      <c r="I7078" s="55" t="s">
        <v>42</v>
      </c>
      <c r="J7078" s="60">
        <v>240</v>
      </c>
      <c r="K7078" s="60">
        <f t="shared" si="209"/>
        <v>480</v>
      </c>
      <c r="L7078" s="60">
        <v>0</v>
      </c>
      <c r="M7078" s="55" t="s">
        <v>51</v>
      </c>
      <c r="N7078" s="60">
        <f t="shared" si="207"/>
        <v>480</v>
      </c>
      <c r="O7078" s="54">
        <v>46227</v>
      </c>
      <c r="P7078" s="62">
        <v>0</v>
      </c>
      <c r="Q7078" s="75"/>
      <c r="R7078" t="str">
        <f t="shared" si="213"/>
        <v>Jul/26</v>
      </c>
      <c r="S7078" s="75"/>
      <c r="T7078" s="75"/>
      <c r="U7078" s="75"/>
      <c r="V7078" s="75"/>
      <c r="W7078" s="75"/>
      <c r="X7078" s="75"/>
      <c r="Y7078" s="75"/>
      <c r="Z7078" s="75"/>
      <c r="AA7078" s="75"/>
      <c r="AB7078" s="75"/>
      <c r="AC7078" s="75"/>
      <c r="AD7078" s="75"/>
      <c r="AE7078" s="75"/>
      <c r="AF7078" s="75"/>
      <c r="AG7078" s="75"/>
    </row>
    <row r="7079" spans="1:33" ht="15.75" customHeight="1">
      <c r="A7079" s="75"/>
      <c r="B7079" s="54">
        <v>46206</v>
      </c>
      <c r="C7079" s="55" t="str">
        <f t="shared" si="211"/>
        <v>Julho</v>
      </c>
      <c r="D7079" s="55">
        <f t="shared" si="212"/>
        <v>2026</v>
      </c>
      <c r="E7079" s="55">
        <v>3</v>
      </c>
      <c r="F7079" s="55" t="s">
        <v>715</v>
      </c>
      <c r="G7079" s="55" t="s">
        <v>40</v>
      </c>
      <c r="H7079" s="55" t="s">
        <v>91</v>
      </c>
      <c r="I7079" s="55" t="s">
        <v>42</v>
      </c>
      <c r="J7079" s="60">
        <v>240</v>
      </c>
      <c r="K7079" s="60">
        <f t="shared" si="209"/>
        <v>720</v>
      </c>
      <c r="L7079" s="60">
        <v>0</v>
      </c>
      <c r="M7079" s="55" t="s">
        <v>51</v>
      </c>
      <c r="N7079" s="60">
        <f t="shared" si="207"/>
        <v>720</v>
      </c>
      <c r="O7079" s="54">
        <v>46227</v>
      </c>
      <c r="P7079" s="62">
        <v>0</v>
      </c>
      <c r="Q7079" s="75"/>
      <c r="R7079" t="str">
        <f t="shared" si="213"/>
        <v>Jul/26</v>
      </c>
      <c r="S7079" s="75"/>
      <c r="T7079" s="75"/>
      <c r="U7079" s="75"/>
      <c r="V7079" s="75"/>
      <c r="W7079" s="75"/>
      <c r="X7079" s="75"/>
      <c r="Y7079" s="75"/>
      <c r="Z7079" s="75"/>
      <c r="AA7079" s="75"/>
      <c r="AB7079" s="75"/>
      <c r="AC7079" s="75"/>
      <c r="AD7079" s="75"/>
      <c r="AE7079" s="75"/>
      <c r="AF7079" s="75"/>
      <c r="AG7079" s="75"/>
    </row>
    <row r="7080" spans="1:33" ht="15.75" customHeight="1">
      <c r="A7080" s="75"/>
      <c r="B7080" s="54">
        <v>46204</v>
      </c>
      <c r="C7080" s="55" t="str">
        <f t="shared" si="211"/>
        <v>Julho</v>
      </c>
      <c r="D7080" s="55">
        <f t="shared" si="212"/>
        <v>2026</v>
      </c>
      <c r="E7080" s="56">
        <v>1</v>
      </c>
      <c r="F7080" s="51" t="s">
        <v>279</v>
      </c>
      <c r="G7080" s="11" t="s">
        <v>104</v>
      </c>
      <c r="H7080" s="51" t="s">
        <v>278</v>
      </c>
      <c r="I7080" s="46" t="s">
        <v>74</v>
      </c>
      <c r="J7080" s="47">
        <v>3500</v>
      </c>
      <c r="K7080" s="60">
        <f t="shared" si="209"/>
        <v>3500</v>
      </c>
      <c r="L7080" s="60">
        <v>0</v>
      </c>
      <c r="M7080" s="55" t="s">
        <v>43</v>
      </c>
      <c r="N7080" s="60">
        <f t="shared" si="207"/>
        <v>3500</v>
      </c>
      <c r="O7080" s="54"/>
      <c r="P7080" s="62"/>
      <c r="Q7080" s="75"/>
      <c r="R7080" t="str">
        <f t="shared" si="213"/>
        <v>Jul/26</v>
      </c>
      <c r="S7080" s="75"/>
      <c r="T7080" s="75"/>
      <c r="U7080" s="75"/>
      <c r="V7080" s="75"/>
      <c r="W7080" s="75"/>
      <c r="X7080" s="75"/>
      <c r="Y7080" s="75"/>
      <c r="Z7080" s="75"/>
      <c r="AA7080" s="75"/>
      <c r="AB7080" s="75"/>
      <c r="AC7080" s="75"/>
      <c r="AD7080" s="75"/>
      <c r="AE7080" s="75"/>
      <c r="AF7080" s="75"/>
      <c r="AG7080" s="75"/>
    </row>
    <row r="7081" spans="1:33" ht="15.75" customHeight="1">
      <c r="A7081" s="75"/>
      <c r="B7081" s="54">
        <v>46213</v>
      </c>
      <c r="C7081" s="55" t="str">
        <f t="shared" si="211"/>
        <v>Julho</v>
      </c>
      <c r="D7081" s="55">
        <f t="shared" si="212"/>
        <v>2026</v>
      </c>
      <c r="E7081" s="55">
        <v>1</v>
      </c>
      <c r="F7081" s="55" t="s">
        <v>1198</v>
      </c>
      <c r="G7081" s="55" t="s">
        <v>108</v>
      </c>
      <c r="H7081" s="55" t="s">
        <v>1612</v>
      </c>
      <c r="I7081" s="55" t="s">
        <v>42</v>
      </c>
      <c r="J7081" s="60">
        <v>50</v>
      </c>
      <c r="K7081" s="60">
        <f t="shared" si="209"/>
        <v>50</v>
      </c>
      <c r="L7081" s="60">
        <v>0</v>
      </c>
      <c r="M7081" s="55" t="s">
        <v>43</v>
      </c>
      <c r="N7081" s="60">
        <f t="shared" si="207"/>
        <v>50</v>
      </c>
      <c r="O7081" s="54">
        <v>46213</v>
      </c>
      <c r="P7081" s="62">
        <v>0</v>
      </c>
      <c r="Q7081" s="75"/>
      <c r="R7081" t="str">
        <f t="shared" si="213"/>
        <v>Jul/26</v>
      </c>
      <c r="S7081" s="75"/>
      <c r="T7081" s="75"/>
      <c r="U7081" s="75"/>
      <c r="V7081" s="75"/>
      <c r="W7081" s="75"/>
      <c r="X7081" s="75"/>
      <c r="Y7081" s="75"/>
      <c r="Z7081" s="75"/>
      <c r="AA7081" s="75"/>
      <c r="AB7081" s="75"/>
      <c r="AC7081" s="75"/>
      <c r="AD7081" s="75"/>
      <c r="AE7081" s="75"/>
      <c r="AF7081" s="75"/>
      <c r="AG7081" s="75"/>
    </row>
    <row r="7082" spans="1:33" ht="15.75" customHeight="1">
      <c r="A7082" s="75"/>
      <c r="B7082" s="54">
        <v>46204</v>
      </c>
      <c r="C7082" s="55" t="str">
        <f t="shared" si="211"/>
        <v>Julho</v>
      </c>
      <c r="D7082" s="55">
        <f t="shared" si="212"/>
        <v>2026</v>
      </c>
      <c r="E7082" s="56">
        <v>1</v>
      </c>
      <c r="F7082" s="58" t="s">
        <v>1234</v>
      </c>
      <c r="G7082" s="57" t="s">
        <v>108</v>
      </c>
      <c r="H7082" s="57" t="s">
        <v>1151</v>
      </c>
      <c r="I7082" s="59" t="s">
        <v>74</v>
      </c>
      <c r="J7082" s="60">
        <v>1000</v>
      </c>
      <c r="K7082" s="60">
        <f t="shared" si="209"/>
        <v>1000</v>
      </c>
      <c r="L7082" s="60">
        <v>0</v>
      </c>
      <c r="M7082" s="55" t="s">
        <v>43</v>
      </c>
      <c r="N7082" s="60">
        <f t="shared" si="207"/>
        <v>1000</v>
      </c>
      <c r="O7082" s="54"/>
      <c r="P7082" s="62"/>
      <c r="Q7082" s="75"/>
      <c r="R7082" t="str">
        <f t="shared" si="213"/>
        <v>Jul/26</v>
      </c>
      <c r="S7082" s="75"/>
      <c r="T7082" s="75"/>
      <c r="U7082" s="75"/>
      <c r="V7082" s="75"/>
      <c r="W7082" s="75"/>
      <c r="X7082" s="75"/>
      <c r="Y7082" s="75"/>
      <c r="Z7082" s="75"/>
      <c r="AA7082" s="75"/>
      <c r="AB7082" s="75"/>
      <c r="AC7082" s="75"/>
      <c r="AD7082" s="75"/>
      <c r="AE7082" s="75"/>
      <c r="AF7082" s="75"/>
      <c r="AG7082" s="75"/>
    </row>
    <row r="7083" spans="1:33" ht="15.75" customHeight="1">
      <c r="A7083" s="75"/>
      <c r="B7083" s="54">
        <v>46204</v>
      </c>
      <c r="C7083" s="55" t="str">
        <f t="shared" si="211"/>
        <v>Julho</v>
      </c>
      <c r="D7083" s="55">
        <f t="shared" si="212"/>
        <v>2026</v>
      </c>
      <c r="E7083" s="55">
        <v>3</v>
      </c>
      <c r="F7083" s="55" t="s">
        <v>741</v>
      </c>
      <c r="G7083" s="55" t="s">
        <v>40</v>
      </c>
      <c r="H7083" s="55" t="s">
        <v>181</v>
      </c>
      <c r="I7083" s="55" t="s">
        <v>42</v>
      </c>
      <c r="J7083" s="60">
        <v>225</v>
      </c>
      <c r="K7083" s="60">
        <f t="shared" si="209"/>
        <v>675</v>
      </c>
      <c r="L7083" s="60">
        <v>0</v>
      </c>
      <c r="M7083" s="55" t="s">
        <v>51</v>
      </c>
      <c r="N7083" s="60">
        <f t="shared" si="207"/>
        <v>675</v>
      </c>
      <c r="O7083" s="54">
        <v>46218</v>
      </c>
      <c r="P7083" s="62">
        <v>8542</v>
      </c>
      <c r="Q7083" s="75"/>
      <c r="R7083" t="str">
        <f t="shared" si="213"/>
        <v>Jul/26</v>
      </c>
      <c r="S7083" s="75"/>
      <c r="T7083" s="75"/>
      <c r="U7083" s="75"/>
      <c r="V7083" s="75"/>
      <c r="W7083" s="75"/>
      <c r="X7083" s="75"/>
      <c r="Y7083" s="75"/>
      <c r="Z7083" s="75"/>
      <c r="AA7083" s="75"/>
      <c r="AB7083" s="75"/>
      <c r="AC7083" s="75"/>
      <c r="AD7083" s="75"/>
      <c r="AE7083" s="75"/>
      <c r="AF7083" s="75"/>
      <c r="AG7083" s="75"/>
    </row>
    <row r="7084" spans="1:33" ht="15.75" customHeight="1">
      <c r="A7084" s="75"/>
      <c r="B7084" s="54">
        <v>46204</v>
      </c>
      <c r="C7084" s="55" t="str">
        <f t="shared" si="211"/>
        <v>Julho</v>
      </c>
      <c r="D7084" s="55">
        <f t="shared" si="212"/>
        <v>2026</v>
      </c>
      <c r="E7084" s="55">
        <v>3</v>
      </c>
      <c r="F7084" s="55" t="s">
        <v>1253</v>
      </c>
      <c r="G7084" s="55" t="s">
        <v>40</v>
      </c>
      <c r="H7084" s="55" t="s">
        <v>181</v>
      </c>
      <c r="I7084" s="55" t="s">
        <v>42</v>
      </c>
      <c r="J7084" s="60">
        <v>330</v>
      </c>
      <c r="K7084" s="60">
        <f t="shared" si="209"/>
        <v>990</v>
      </c>
      <c r="L7084" s="60">
        <v>0</v>
      </c>
      <c r="M7084" s="55" t="s">
        <v>51</v>
      </c>
      <c r="N7084" s="60">
        <f t="shared" si="207"/>
        <v>990</v>
      </c>
      <c r="O7084" s="54">
        <v>46218</v>
      </c>
      <c r="P7084" s="62">
        <v>8542</v>
      </c>
      <c r="Q7084" s="75"/>
      <c r="R7084" t="str">
        <f t="shared" si="213"/>
        <v>Jul/26</v>
      </c>
      <c r="S7084" s="75"/>
      <c r="T7084" s="75"/>
      <c r="U7084" s="75"/>
      <c r="V7084" s="75"/>
      <c r="W7084" s="75"/>
      <c r="X7084" s="75"/>
      <c r="Y7084" s="75"/>
      <c r="Z7084" s="75"/>
      <c r="AA7084" s="75"/>
      <c r="AB7084" s="75"/>
      <c r="AC7084" s="75"/>
      <c r="AD7084" s="75"/>
      <c r="AE7084" s="75"/>
      <c r="AF7084" s="75"/>
      <c r="AG7084" s="75"/>
    </row>
    <row r="7085" spans="1:33" ht="15.75" customHeight="1">
      <c r="A7085" s="75"/>
      <c r="B7085" s="54">
        <v>46209</v>
      </c>
      <c r="C7085" s="55" t="str">
        <f t="shared" si="211"/>
        <v>Julho</v>
      </c>
      <c r="D7085" s="55">
        <f t="shared" si="212"/>
        <v>2026</v>
      </c>
      <c r="E7085" s="55">
        <v>1</v>
      </c>
      <c r="F7085" s="55" t="s">
        <v>1253</v>
      </c>
      <c r="G7085" s="55" t="s">
        <v>40</v>
      </c>
      <c r="H7085" s="55" t="s">
        <v>181</v>
      </c>
      <c r="I7085" s="55" t="s">
        <v>42</v>
      </c>
      <c r="J7085" s="60">
        <v>330</v>
      </c>
      <c r="K7085" s="60">
        <f t="shared" si="209"/>
        <v>330</v>
      </c>
      <c r="L7085" s="60">
        <v>0</v>
      </c>
      <c r="M7085" s="55" t="s">
        <v>51</v>
      </c>
      <c r="N7085" s="60">
        <f t="shared" si="207"/>
        <v>330</v>
      </c>
      <c r="O7085" s="54">
        <v>46223</v>
      </c>
      <c r="P7085" s="62">
        <v>8563</v>
      </c>
      <c r="Q7085" s="75"/>
      <c r="R7085" t="str">
        <f t="shared" si="213"/>
        <v>Jul/26</v>
      </c>
      <c r="S7085" s="75"/>
      <c r="T7085" s="75"/>
      <c r="U7085" s="75"/>
      <c r="V7085" s="75"/>
      <c r="W7085" s="75"/>
      <c r="X7085" s="75"/>
      <c r="Y7085" s="75"/>
      <c r="Z7085" s="75"/>
      <c r="AA7085" s="75"/>
      <c r="AB7085" s="75"/>
      <c r="AC7085" s="75"/>
      <c r="AD7085" s="75"/>
      <c r="AE7085" s="75"/>
      <c r="AF7085" s="75"/>
      <c r="AG7085" s="75"/>
    </row>
    <row r="7086" spans="1:33" ht="15.75" customHeight="1">
      <c r="A7086" s="75"/>
      <c r="B7086" s="54">
        <v>46209</v>
      </c>
      <c r="C7086" s="55" t="str">
        <f t="shared" si="211"/>
        <v>Julho</v>
      </c>
      <c r="D7086" s="55">
        <f t="shared" si="212"/>
        <v>2026</v>
      </c>
      <c r="E7086" s="55">
        <v>1</v>
      </c>
      <c r="F7086" s="55" t="s">
        <v>741</v>
      </c>
      <c r="G7086" s="55" t="s">
        <v>40</v>
      </c>
      <c r="H7086" s="55" t="s">
        <v>181</v>
      </c>
      <c r="I7086" s="55" t="s">
        <v>42</v>
      </c>
      <c r="J7086" s="60">
        <v>225</v>
      </c>
      <c r="K7086" s="60">
        <f t="shared" si="209"/>
        <v>225</v>
      </c>
      <c r="L7086" s="60">
        <v>0</v>
      </c>
      <c r="M7086" s="55" t="s">
        <v>51</v>
      </c>
      <c r="N7086" s="60">
        <f t="shared" si="207"/>
        <v>225</v>
      </c>
      <c r="O7086" s="54">
        <v>46223</v>
      </c>
      <c r="P7086" s="62">
        <v>8563</v>
      </c>
      <c r="Q7086" s="75"/>
      <c r="R7086" t="str">
        <f t="shared" si="213"/>
        <v>Jul/26</v>
      </c>
      <c r="S7086" s="75"/>
      <c r="T7086" s="75"/>
      <c r="U7086" s="75"/>
      <c r="V7086" s="75"/>
      <c r="W7086" s="75"/>
      <c r="X7086" s="75"/>
      <c r="Y7086" s="75"/>
      <c r="Z7086" s="75"/>
      <c r="AA7086" s="75"/>
      <c r="AB7086" s="75"/>
      <c r="AC7086" s="75"/>
      <c r="AD7086" s="75"/>
      <c r="AE7086" s="75"/>
      <c r="AF7086" s="75"/>
      <c r="AG7086" s="75"/>
    </row>
    <row r="7087" spans="1:33" ht="15.75" customHeight="1">
      <c r="A7087" s="75"/>
      <c r="B7087" s="54">
        <v>46209</v>
      </c>
      <c r="C7087" s="55" t="str">
        <f t="shared" si="211"/>
        <v>Julho</v>
      </c>
      <c r="D7087" s="55">
        <f t="shared" si="212"/>
        <v>2026</v>
      </c>
      <c r="E7087" s="55">
        <v>6</v>
      </c>
      <c r="F7087" s="55" t="s">
        <v>632</v>
      </c>
      <c r="G7087" s="55" t="s">
        <v>40</v>
      </c>
      <c r="H7087" s="55" t="s">
        <v>181</v>
      </c>
      <c r="I7087" s="55" t="s">
        <v>42</v>
      </c>
      <c r="J7087" s="60">
        <v>39</v>
      </c>
      <c r="K7087" s="60">
        <f t="shared" si="209"/>
        <v>234</v>
      </c>
      <c r="L7087" s="60">
        <v>0</v>
      </c>
      <c r="M7087" s="55" t="s">
        <v>51</v>
      </c>
      <c r="N7087" s="60">
        <f t="shared" si="207"/>
        <v>234</v>
      </c>
      <c r="O7087" s="54">
        <v>46223</v>
      </c>
      <c r="P7087" s="62">
        <v>8563</v>
      </c>
      <c r="Q7087" s="75"/>
      <c r="R7087" t="str">
        <f t="shared" si="213"/>
        <v>Jul/26</v>
      </c>
      <c r="S7087" s="75"/>
      <c r="T7087" s="75"/>
      <c r="U7087" s="75"/>
      <c r="V7087" s="75"/>
      <c r="W7087" s="75"/>
      <c r="X7087" s="75"/>
      <c r="Y7087" s="75"/>
      <c r="Z7087" s="75"/>
      <c r="AA7087" s="75"/>
      <c r="AB7087" s="75"/>
      <c r="AC7087" s="75"/>
      <c r="AD7087" s="75"/>
      <c r="AE7087" s="75"/>
      <c r="AF7087" s="75"/>
      <c r="AG7087" s="75"/>
    </row>
    <row r="7088" spans="1:33" ht="15.75" customHeight="1">
      <c r="A7088" s="75"/>
      <c r="B7088" s="54">
        <v>46217</v>
      </c>
      <c r="C7088" s="55" t="str">
        <f t="shared" si="211"/>
        <v>Julho</v>
      </c>
      <c r="D7088" s="55">
        <f t="shared" si="212"/>
        <v>2026</v>
      </c>
      <c r="E7088" s="55">
        <v>6</v>
      </c>
      <c r="F7088" s="55" t="s">
        <v>1514</v>
      </c>
      <c r="G7088" s="55" t="s">
        <v>40</v>
      </c>
      <c r="H7088" s="55" t="s">
        <v>181</v>
      </c>
      <c r="I7088" s="55" t="s">
        <v>42</v>
      </c>
      <c r="J7088" s="60">
        <v>69</v>
      </c>
      <c r="K7088" s="60">
        <f t="shared" si="209"/>
        <v>414</v>
      </c>
      <c r="L7088" s="60">
        <v>0</v>
      </c>
      <c r="M7088" s="55" t="s">
        <v>51</v>
      </c>
      <c r="N7088" s="60">
        <f t="shared" si="207"/>
        <v>414</v>
      </c>
      <c r="O7088" s="54">
        <v>46230</v>
      </c>
      <c r="P7088" s="62">
        <v>8597</v>
      </c>
      <c r="Q7088" s="75"/>
      <c r="R7088" t="str">
        <f t="shared" si="213"/>
        <v>Jul/26</v>
      </c>
      <c r="S7088" s="75"/>
      <c r="T7088" s="75"/>
      <c r="U7088" s="75"/>
      <c r="V7088" s="75"/>
      <c r="W7088" s="75"/>
      <c r="X7088" s="75"/>
      <c r="Y7088" s="75"/>
      <c r="Z7088" s="75"/>
      <c r="AA7088" s="75"/>
      <c r="AB7088" s="75"/>
      <c r="AC7088" s="75"/>
      <c r="AD7088" s="75"/>
      <c r="AE7088" s="75"/>
      <c r="AF7088" s="75"/>
      <c r="AG7088" s="75"/>
    </row>
    <row r="7089" spans="1:33" ht="15.75" customHeight="1">
      <c r="A7089" s="75"/>
      <c r="B7089" s="54">
        <v>46227</v>
      </c>
      <c r="C7089" s="55" t="str">
        <f t="shared" si="211"/>
        <v>Julho</v>
      </c>
      <c r="D7089" s="55">
        <f t="shared" si="212"/>
        <v>2026</v>
      </c>
      <c r="E7089" s="55">
        <v>2</v>
      </c>
      <c r="F7089" s="55" t="s">
        <v>1253</v>
      </c>
      <c r="G7089" s="55" t="s">
        <v>40</v>
      </c>
      <c r="H7089" s="55" t="s">
        <v>181</v>
      </c>
      <c r="I7089" s="55" t="s">
        <v>42</v>
      </c>
      <c r="J7089" s="60">
        <v>330</v>
      </c>
      <c r="K7089" s="60">
        <f t="shared" si="209"/>
        <v>660</v>
      </c>
      <c r="L7089" s="60">
        <v>0</v>
      </c>
      <c r="M7089" s="55" t="s">
        <v>51</v>
      </c>
      <c r="N7089" s="60">
        <f t="shared" si="207"/>
        <v>660</v>
      </c>
      <c r="O7089" s="54">
        <v>46241</v>
      </c>
      <c r="P7089" s="62">
        <v>8645</v>
      </c>
      <c r="Q7089" s="75"/>
      <c r="R7089" t="str">
        <f t="shared" si="213"/>
        <v>Jul/26</v>
      </c>
      <c r="S7089" s="75"/>
      <c r="T7089" s="75"/>
      <c r="U7089" s="75"/>
      <c r="V7089" s="75"/>
      <c r="W7089" s="75"/>
      <c r="X7089" s="75"/>
      <c r="Y7089" s="75"/>
      <c r="Z7089" s="75"/>
      <c r="AA7089" s="75"/>
      <c r="AB7089" s="75"/>
      <c r="AC7089" s="75"/>
      <c r="AD7089" s="75"/>
      <c r="AE7089" s="75"/>
      <c r="AF7089" s="75"/>
      <c r="AG7089" s="75"/>
    </row>
    <row r="7090" spans="1:33" ht="15.75" customHeight="1">
      <c r="A7090" s="75"/>
      <c r="B7090" s="54">
        <v>46227</v>
      </c>
      <c r="C7090" s="55" t="str">
        <f t="shared" si="211"/>
        <v>Julho</v>
      </c>
      <c r="D7090" s="55">
        <f t="shared" si="212"/>
        <v>2026</v>
      </c>
      <c r="E7090" s="55">
        <v>1</v>
      </c>
      <c r="F7090" s="55" t="s">
        <v>741</v>
      </c>
      <c r="G7090" s="55" t="s">
        <v>40</v>
      </c>
      <c r="H7090" s="55" t="s">
        <v>181</v>
      </c>
      <c r="I7090" s="55" t="s">
        <v>42</v>
      </c>
      <c r="J7090" s="60">
        <v>225</v>
      </c>
      <c r="K7090" s="60">
        <f t="shared" si="209"/>
        <v>225</v>
      </c>
      <c r="L7090" s="60">
        <v>0</v>
      </c>
      <c r="M7090" s="55" t="s">
        <v>51</v>
      </c>
      <c r="N7090" s="60">
        <f t="shared" si="207"/>
        <v>225</v>
      </c>
      <c r="O7090" s="54">
        <v>46241</v>
      </c>
      <c r="P7090" s="62">
        <v>8645</v>
      </c>
      <c r="Q7090" s="75"/>
      <c r="R7090" t="str">
        <f t="shared" si="213"/>
        <v>Jul/26</v>
      </c>
      <c r="S7090" s="75"/>
      <c r="T7090" s="75"/>
      <c r="U7090" s="75"/>
      <c r="V7090" s="75"/>
      <c r="W7090" s="75"/>
      <c r="X7090" s="75"/>
      <c r="Y7090" s="75"/>
      <c r="Z7090" s="75"/>
      <c r="AA7090" s="75"/>
      <c r="AB7090" s="75"/>
      <c r="AC7090" s="75"/>
      <c r="AD7090" s="75"/>
      <c r="AE7090" s="75"/>
      <c r="AF7090" s="75"/>
      <c r="AG7090" s="75"/>
    </row>
    <row r="7091" spans="1:33" ht="15.75" customHeight="1">
      <c r="A7091" s="75"/>
      <c r="B7091" s="54">
        <v>46204</v>
      </c>
      <c r="C7091" s="55" t="str">
        <f t="shared" si="211"/>
        <v>Julho</v>
      </c>
      <c r="D7091" s="55">
        <f t="shared" si="212"/>
        <v>2026</v>
      </c>
      <c r="E7091" s="56">
        <v>1</v>
      </c>
      <c r="F7091" s="51" t="s">
        <v>1107</v>
      </c>
      <c r="G7091" s="45" t="s">
        <v>104</v>
      </c>
      <c r="H7091" s="51" t="s">
        <v>116</v>
      </c>
      <c r="I7091" s="46" t="s">
        <v>55</v>
      </c>
      <c r="J7091" s="66">
        <v>2486</v>
      </c>
      <c r="K7091" s="60">
        <f t="shared" si="209"/>
        <v>2486</v>
      </c>
      <c r="L7091" s="60">
        <v>0</v>
      </c>
      <c r="M7091" s="55" t="s">
        <v>43</v>
      </c>
      <c r="N7091" s="60">
        <f t="shared" si="207"/>
        <v>2486</v>
      </c>
      <c r="O7091" s="54"/>
      <c r="P7091" s="62"/>
      <c r="Q7091" s="75"/>
      <c r="R7091" t="str">
        <f t="shared" si="213"/>
        <v>Jul/26</v>
      </c>
      <c r="S7091" s="75"/>
      <c r="T7091" s="75"/>
      <c r="U7091" s="75"/>
      <c r="V7091" s="75"/>
      <c r="W7091" s="75"/>
      <c r="X7091" s="75"/>
      <c r="Y7091" s="75"/>
      <c r="Z7091" s="75"/>
      <c r="AA7091" s="75"/>
      <c r="AB7091" s="75"/>
      <c r="AC7091" s="75"/>
      <c r="AD7091" s="75"/>
      <c r="AE7091" s="75"/>
      <c r="AF7091" s="75"/>
      <c r="AG7091" s="75"/>
    </row>
    <row r="7092" spans="1:33" ht="15.75" customHeight="1">
      <c r="A7092" s="75"/>
      <c r="B7092" s="54">
        <v>46204</v>
      </c>
      <c r="C7092" s="55" t="str">
        <f t="shared" si="211"/>
        <v>Julho</v>
      </c>
      <c r="D7092" s="55">
        <f t="shared" si="212"/>
        <v>2026</v>
      </c>
      <c r="E7092" s="55">
        <v>1</v>
      </c>
      <c r="F7092" s="55" t="s">
        <v>1613</v>
      </c>
      <c r="G7092" s="55" t="s">
        <v>104</v>
      </c>
      <c r="H7092" s="55" t="s">
        <v>116</v>
      </c>
      <c r="I7092" s="55" t="s">
        <v>42</v>
      </c>
      <c r="J7092" s="60">
        <v>93</v>
      </c>
      <c r="K7092" s="60">
        <f t="shared" si="209"/>
        <v>93</v>
      </c>
      <c r="L7092" s="60">
        <v>0</v>
      </c>
      <c r="M7092" s="55" t="s">
        <v>43</v>
      </c>
      <c r="N7092" s="60">
        <f t="shared" si="207"/>
        <v>93</v>
      </c>
      <c r="O7092" s="54">
        <v>46217</v>
      </c>
      <c r="P7092" s="62">
        <v>0</v>
      </c>
      <c r="Q7092" s="75"/>
      <c r="R7092" t="str">
        <f t="shared" si="213"/>
        <v>Jul/26</v>
      </c>
      <c r="S7092" s="75"/>
      <c r="T7092" s="75"/>
      <c r="U7092" s="75"/>
      <c r="V7092" s="75"/>
      <c r="W7092" s="75"/>
      <c r="X7092" s="75"/>
      <c r="Y7092" s="75"/>
      <c r="Z7092" s="75"/>
      <c r="AA7092" s="75"/>
      <c r="AB7092" s="75"/>
      <c r="AC7092" s="75"/>
      <c r="AD7092" s="75"/>
      <c r="AE7092" s="75"/>
      <c r="AF7092" s="75"/>
      <c r="AG7092" s="75"/>
    </row>
    <row r="7093" spans="1:33" ht="15.75" customHeight="1">
      <c r="A7093" s="75"/>
      <c r="B7093" s="54">
        <v>46204</v>
      </c>
      <c r="C7093" s="55" t="str">
        <f t="shared" si="211"/>
        <v>Julho</v>
      </c>
      <c r="D7093" s="55">
        <f t="shared" si="212"/>
        <v>2026</v>
      </c>
      <c r="E7093" s="56">
        <v>1</v>
      </c>
      <c r="F7093" s="51" t="s">
        <v>709</v>
      </c>
      <c r="G7093" s="45" t="s">
        <v>104</v>
      </c>
      <c r="H7093" s="45" t="s">
        <v>116</v>
      </c>
      <c r="I7093" s="46" t="s">
        <v>74</v>
      </c>
      <c r="J7093" s="47">
        <v>500</v>
      </c>
      <c r="K7093" s="60">
        <f t="shared" si="209"/>
        <v>500</v>
      </c>
      <c r="L7093" s="60">
        <v>0</v>
      </c>
      <c r="M7093" s="55" t="s">
        <v>43</v>
      </c>
      <c r="N7093" s="60">
        <f t="shared" si="207"/>
        <v>500</v>
      </c>
      <c r="O7093" s="54"/>
      <c r="P7093" s="62"/>
      <c r="Q7093" s="75"/>
      <c r="R7093" t="str">
        <f t="shared" si="213"/>
        <v>Jul/26</v>
      </c>
      <c r="S7093" s="75"/>
      <c r="T7093" s="75"/>
      <c r="U7093" s="75"/>
      <c r="V7093" s="75"/>
      <c r="W7093" s="75"/>
      <c r="X7093" s="75"/>
      <c r="Y7093" s="75"/>
      <c r="Z7093" s="75"/>
      <c r="AA7093" s="75"/>
      <c r="AB7093" s="75"/>
      <c r="AC7093" s="75"/>
      <c r="AD7093" s="75"/>
      <c r="AE7093" s="75"/>
      <c r="AF7093" s="75"/>
      <c r="AG7093" s="75"/>
    </row>
    <row r="7094" spans="1:33" ht="15.75" customHeight="1">
      <c r="A7094" s="75"/>
      <c r="B7094" s="54">
        <v>46204</v>
      </c>
      <c r="C7094" s="55" t="str">
        <f t="shared" si="211"/>
        <v>Julho</v>
      </c>
      <c r="D7094" s="55">
        <f t="shared" si="212"/>
        <v>2026</v>
      </c>
      <c r="E7094" s="56">
        <v>1</v>
      </c>
      <c r="F7094" s="58" t="s">
        <v>1535</v>
      </c>
      <c r="G7094" s="57" t="s">
        <v>104</v>
      </c>
      <c r="H7094" s="57" t="s">
        <v>116</v>
      </c>
      <c r="I7094" s="59" t="s">
        <v>74</v>
      </c>
      <c r="J7094" s="60">
        <v>60</v>
      </c>
      <c r="K7094" s="60">
        <f t="shared" si="209"/>
        <v>60</v>
      </c>
      <c r="L7094" s="60">
        <v>0</v>
      </c>
      <c r="M7094" s="55" t="s">
        <v>43</v>
      </c>
      <c r="N7094" s="60">
        <f t="shared" si="207"/>
        <v>60</v>
      </c>
      <c r="O7094" s="54"/>
      <c r="P7094" s="62"/>
      <c r="Q7094" s="75"/>
      <c r="R7094" t="str">
        <f t="shared" si="213"/>
        <v>Jul/26</v>
      </c>
      <c r="S7094" s="75"/>
      <c r="T7094" s="75"/>
      <c r="U7094" s="75"/>
      <c r="V7094" s="75"/>
      <c r="W7094" s="75"/>
      <c r="X7094" s="75"/>
      <c r="Y7094" s="75"/>
      <c r="Z7094" s="75"/>
      <c r="AA7094" s="75"/>
      <c r="AB7094" s="75"/>
      <c r="AC7094" s="75"/>
      <c r="AD7094" s="75"/>
      <c r="AE7094" s="75"/>
      <c r="AF7094" s="75"/>
      <c r="AG7094" s="75"/>
    </row>
    <row r="7095" spans="1:33" ht="15.75" customHeight="1">
      <c r="A7095" s="75"/>
      <c r="B7095" s="54">
        <v>46206</v>
      </c>
      <c r="C7095" s="55" t="str">
        <f t="shared" si="211"/>
        <v>Julho</v>
      </c>
      <c r="D7095" s="55">
        <f t="shared" si="212"/>
        <v>2026</v>
      </c>
      <c r="E7095" s="55">
        <v>1</v>
      </c>
      <c r="F7095" s="55" t="s">
        <v>1614</v>
      </c>
      <c r="G7095" s="55" t="s">
        <v>61</v>
      </c>
      <c r="H7095" s="55" t="s">
        <v>342</v>
      </c>
      <c r="I7095" s="55" t="s">
        <v>42</v>
      </c>
      <c r="J7095" s="60">
        <v>50</v>
      </c>
      <c r="K7095" s="60">
        <f t="shared" si="209"/>
        <v>50</v>
      </c>
      <c r="L7095" s="60">
        <v>0</v>
      </c>
      <c r="M7095" s="55" t="s">
        <v>43</v>
      </c>
      <c r="N7095" s="60">
        <f t="shared" si="207"/>
        <v>50</v>
      </c>
      <c r="O7095" s="54">
        <v>46204</v>
      </c>
      <c r="P7095" s="62">
        <v>0</v>
      </c>
      <c r="Q7095" s="75"/>
      <c r="R7095" t="str">
        <f t="shared" si="213"/>
        <v>Jul/26</v>
      </c>
      <c r="S7095" s="75"/>
      <c r="T7095" s="75"/>
      <c r="U7095" s="75"/>
      <c r="V7095" s="75"/>
      <c r="W7095" s="75"/>
      <c r="X7095" s="75"/>
      <c r="Y7095" s="75"/>
      <c r="Z7095" s="75"/>
      <c r="AA7095" s="75"/>
      <c r="AB7095" s="75"/>
      <c r="AC7095" s="75"/>
      <c r="AD7095" s="75"/>
      <c r="AE7095" s="75"/>
      <c r="AF7095" s="75"/>
      <c r="AG7095" s="75"/>
    </row>
    <row r="7096" spans="1:33" ht="15.75" customHeight="1">
      <c r="A7096" s="75"/>
      <c r="B7096" s="54">
        <v>46204</v>
      </c>
      <c r="C7096" s="55" t="str">
        <f t="shared" si="211"/>
        <v>Julho</v>
      </c>
      <c r="D7096" s="55">
        <f t="shared" si="212"/>
        <v>2026</v>
      </c>
      <c r="E7096" s="56">
        <v>1</v>
      </c>
      <c r="F7096" s="45" t="s">
        <v>1495</v>
      </c>
      <c r="G7096" s="45" t="s">
        <v>104</v>
      </c>
      <c r="H7096" s="51" t="s">
        <v>113</v>
      </c>
      <c r="I7096" s="46" t="s">
        <v>55</v>
      </c>
      <c r="J7096" s="66">
        <v>2485</v>
      </c>
      <c r="K7096" s="60">
        <f t="shared" si="209"/>
        <v>2485</v>
      </c>
      <c r="L7096" s="60">
        <v>0</v>
      </c>
      <c r="M7096" s="55" t="s">
        <v>43</v>
      </c>
      <c r="N7096" s="60">
        <f t="shared" si="207"/>
        <v>2485</v>
      </c>
      <c r="O7096" s="54"/>
      <c r="P7096" s="62"/>
      <c r="Q7096" s="75"/>
      <c r="R7096" t="str">
        <f t="shared" si="213"/>
        <v>Jul/26</v>
      </c>
      <c r="S7096" s="75"/>
      <c r="T7096" s="75"/>
      <c r="U7096" s="75"/>
      <c r="V7096" s="75"/>
      <c r="W7096" s="75"/>
      <c r="X7096" s="75"/>
      <c r="Y7096" s="75"/>
      <c r="Z7096" s="75"/>
      <c r="AA7096" s="75"/>
      <c r="AB7096" s="75"/>
      <c r="AC7096" s="75"/>
      <c r="AD7096" s="75"/>
      <c r="AE7096" s="75"/>
      <c r="AF7096" s="75"/>
      <c r="AG7096" s="75"/>
    </row>
    <row r="7097" spans="1:33" ht="15.75" customHeight="1">
      <c r="A7097" s="75"/>
      <c r="B7097" s="54">
        <v>46218</v>
      </c>
      <c r="C7097" s="55" t="str">
        <f t="shared" si="211"/>
        <v>Julho</v>
      </c>
      <c r="D7097" s="55">
        <f t="shared" si="212"/>
        <v>2026</v>
      </c>
      <c r="E7097" s="55">
        <v>1</v>
      </c>
      <c r="F7097" s="55" t="s">
        <v>378</v>
      </c>
      <c r="G7097" s="55" t="s">
        <v>46</v>
      </c>
      <c r="H7097" s="55" t="s">
        <v>379</v>
      </c>
      <c r="I7097" s="55" t="s">
        <v>42</v>
      </c>
      <c r="J7097" s="60">
        <v>460</v>
      </c>
      <c r="K7097" s="60">
        <f t="shared" si="209"/>
        <v>460</v>
      </c>
      <c r="L7097" s="60">
        <v>0</v>
      </c>
      <c r="M7097" s="55" t="s">
        <v>43</v>
      </c>
      <c r="N7097" s="60">
        <f t="shared" si="207"/>
        <v>460</v>
      </c>
      <c r="O7097" s="54">
        <v>46218</v>
      </c>
      <c r="P7097" s="62">
        <v>0</v>
      </c>
      <c r="Q7097" s="75"/>
      <c r="R7097" t="str">
        <f t="shared" si="213"/>
        <v>Jul/26</v>
      </c>
      <c r="S7097" s="75"/>
      <c r="T7097" s="75"/>
      <c r="U7097" s="75"/>
      <c r="V7097" s="75"/>
      <c r="W7097" s="75"/>
      <c r="X7097" s="75"/>
      <c r="Y7097" s="75"/>
      <c r="Z7097" s="75"/>
      <c r="AA7097" s="75"/>
      <c r="AB7097" s="75"/>
      <c r="AC7097" s="75"/>
      <c r="AD7097" s="75"/>
      <c r="AE7097" s="75"/>
      <c r="AF7097" s="75"/>
      <c r="AG7097" s="75"/>
    </row>
    <row r="7098" spans="1:33" ht="15.75" customHeight="1">
      <c r="A7098" s="75"/>
      <c r="B7098" s="54">
        <v>46230</v>
      </c>
      <c r="C7098" s="55" t="str">
        <f t="shared" si="211"/>
        <v>Julho</v>
      </c>
      <c r="D7098" s="55">
        <f t="shared" si="212"/>
        <v>2026</v>
      </c>
      <c r="E7098" s="55">
        <v>1</v>
      </c>
      <c r="F7098" s="55" t="s">
        <v>378</v>
      </c>
      <c r="G7098" s="55" t="s">
        <v>46</v>
      </c>
      <c r="H7098" s="55" t="s">
        <v>379</v>
      </c>
      <c r="I7098" s="55" t="s">
        <v>42</v>
      </c>
      <c r="J7098" s="60">
        <v>460</v>
      </c>
      <c r="K7098" s="60">
        <f t="shared" si="209"/>
        <v>460</v>
      </c>
      <c r="L7098" s="60">
        <v>0</v>
      </c>
      <c r="M7098" s="55" t="s">
        <v>43</v>
      </c>
      <c r="N7098" s="60">
        <f t="shared" si="207"/>
        <v>460</v>
      </c>
      <c r="O7098" s="54">
        <v>46230</v>
      </c>
      <c r="P7098" s="62">
        <v>0</v>
      </c>
      <c r="Q7098" s="75"/>
      <c r="R7098" t="str">
        <f t="shared" si="213"/>
        <v>Jul/26</v>
      </c>
      <c r="S7098" s="75"/>
      <c r="T7098" s="75"/>
      <c r="U7098" s="75"/>
      <c r="V7098" s="75"/>
      <c r="W7098" s="75"/>
      <c r="X7098" s="75"/>
      <c r="Y7098" s="75"/>
      <c r="Z7098" s="75"/>
      <c r="AA7098" s="75"/>
      <c r="AB7098" s="75"/>
      <c r="AC7098" s="75"/>
      <c r="AD7098" s="75"/>
      <c r="AE7098" s="75"/>
      <c r="AF7098" s="75"/>
      <c r="AG7098" s="75"/>
    </row>
    <row r="7099" spans="1:33" ht="15.75" customHeight="1">
      <c r="A7099" s="75"/>
      <c r="B7099" s="54">
        <v>46210</v>
      </c>
      <c r="C7099" s="55" t="str">
        <f t="shared" si="211"/>
        <v>Julho</v>
      </c>
      <c r="D7099" s="55">
        <f t="shared" si="212"/>
        <v>2026</v>
      </c>
      <c r="E7099" s="55">
        <v>1</v>
      </c>
      <c r="F7099" s="55" t="s">
        <v>39</v>
      </c>
      <c r="G7099" s="55" t="s">
        <v>40</v>
      </c>
      <c r="H7099" s="55" t="s">
        <v>1328</v>
      </c>
      <c r="I7099" s="55" t="s">
        <v>42</v>
      </c>
      <c r="J7099" s="60">
        <v>243</v>
      </c>
      <c r="K7099" s="60">
        <f t="shared" si="209"/>
        <v>243</v>
      </c>
      <c r="L7099" s="60">
        <v>0</v>
      </c>
      <c r="M7099" s="55" t="s">
        <v>43</v>
      </c>
      <c r="N7099" s="60">
        <f t="shared" si="207"/>
        <v>243</v>
      </c>
      <c r="O7099" s="54">
        <v>46210</v>
      </c>
      <c r="P7099" s="62">
        <v>0</v>
      </c>
      <c r="Q7099" s="75"/>
      <c r="R7099" t="str">
        <f t="shared" si="213"/>
        <v>Jul/26</v>
      </c>
      <c r="S7099" s="75"/>
      <c r="T7099" s="75"/>
      <c r="U7099" s="75"/>
      <c r="V7099" s="75"/>
      <c r="W7099" s="75"/>
      <c r="X7099" s="75"/>
      <c r="Y7099" s="75"/>
      <c r="Z7099" s="75"/>
      <c r="AA7099" s="75"/>
      <c r="AB7099" s="75"/>
      <c r="AC7099" s="75"/>
      <c r="AD7099" s="75"/>
      <c r="AE7099" s="75"/>
      <c r="AF7099" s="75"/>
      <c r="AG7099" s="75"/>
    </row>
    <row r="7100" spans="1:33" ht="15.75" customHeight="1">
      <c r="A7100" s="75"/>
      <c r="B7100" s="54">
        <v>46218</v>
      </c>
      <c r="C7100" s="55" t="str">
        <f t="shared" si="211"/>
        <v>Julho</v>
      </c>
      <c r="D7100" s="55">
        <f t="shared" si="212"/>
        <v>2026</v>
      </c>
      <c r="E7100" s="55">
        <v>1</v>
      </c>
      <c r="F7100" s="55" t="s">
        <v>39</v>
      </c>
      <c r="G7100" s="55" t="s">
        <v>40</v>
      </c>
      <c r="H7100" s="55" t="s">
        <v>1328</v>
      </c>
      <c r="I7100" s="55" t="s">
        <v>42</v>
      </c>
      <c r="J7100" s="60">
        <v>207</v>
      </c>
      <c r="K7100" s="60">
        <f t="shared" si="209"/>
        <v>207</v>
      </c>
      <c r="L7100" s="60">
        <v>0</v>
      </c>
      <c r="M7100" s="55" t="s">
        <v>43</v>
      </c>
      <c r="N7100" s="60">
        <f t="shared" si="207"/>
        <v>207</v>
      </c>
      <c r="O7100" s="54">
        <v>46218</v>
      </c>
      <c r="P7100" s="62">
        <v>0</v>
      </c>
      <c r="Q7100" s="75"/>
      <c r="R7100" t="str">
        <f t="shared" si="213"/>
        <v>Jul/26</v>
      </c>
      <c r="S7100" s="75"/>
      <c r="T7100" s="75"/>
      <c r="U7100" s="75"/>
      <c r="V7100" s="75"/>
      <c r="W7100" s="75"/>
      <c r="X7100" s="75"/>
      <c r="Y7100" s="75"/>
      <c r="Z7100" s="75"/>
      <c r="AA7100" s="75"/>
      <c r="AB7100" s="75"/>
      <c r="AC7100" s="75"/>
      <c r="AD7100" s="75"/>
      <c r="AE7100" s="75"/>
      <c r="AF7100" s="75"/>
      <c r="AG7100" s="75"/>
    </row>
    <row r="7101" spans="1:33" ht="15.75" customHeight="1">
      <c r="A7101" s="75"/>
      <c r="B7101" s="54">
        <v>46224</v>
      </c>
      <c r="C7101" s="55" t="str">
        <f t="shared" si="211"/>
        <v>Julho</v>
      </c>
      <c r="D7101" s="55">
        <f t="shared" si="212"/>
        <v>2026</v>
      </c>
      <c r="E7101" s="55">
        <v>1</v>
      </c>
      <c r="F7101" s="55" t="s">
        <v>39</v>
      </c>
      <c r="G7101" s="55" t="s">
        <v>40</v>
      </c>
      <c r="H7101" s="55" t="s">
        <v>1328</v>
      </c>
      <c r="I7101" s="55" t="s">
        <v>42</v>
      </c>
      <c r="J7101" s="60">
        <v>342</v>
      </c>
      <c r="K7101" s="60">
        <f t="shared" si="209"/>
        <v>342</v>
      </c>
      <c r="L7101" s="60">
        <v>0</v>
      </c>
      <c r="M7101" s="55" t="s">
        <v>43</v>
      </c>
      <c r="N7101" s="60">
        <f t="shared" si="207"/>
        <v>342</v>
      </c>
      <c r="O7101" s="54">
        <v>46224</v>
      </c>
      <c r="P7101" s="62">
        <v>0</v>
      </c>
      <c r="Q7101" s="75"/>
      <c r="R7101" t="str">
        <f t="shared" si="213"/>
        <v>Jul/26</v>
      </c>
      <c r="S7101" s="75"/>
      <c r="T7101" s="75"/>
      <c r="U7101" s="75"/>
      <c r="V7101" s="75"/>
      <c r="W7101" s="75"/>
      <c r="X7101" s="75"/>
      <c r="Y7101" s="75"/>
      <c r="Z7101" s="75"/>
      <c r="AA7101" s="75"/>
      <c r="AB7101" s="75"/>
      <c r="AC7101" s="75"/>
      <c r="AD7101" s="75"/>
      <c r="AE7101" s="75"/>
      <c r="AF7101" s="75"/>
      <c r="AG7101" s="75"/>
    </row>
    <row r="7102" spans="1:33" ht="15.75" customHeight="1">
      <c r="A7102" s="75"/>
      <c r="B7102" s="54">
        <v>46225</v>
      </c>
      <c r="C7102" s="55" t="str">
        <f t="shared" si="211"/>
        <v>Julho</v>
      </c>
      <c r="D7102" s="55">
        <f t="shared" si="212"/>
        <v>2026</v>
      </c>
      <c r="E7102" s="55">
        <v>1</v>
      </c>
      <c r="F7102" s="55" t="s">
        <v>1395</v>
      </c>
      <c r="G7102" s="55" t="s">
        <v>57</v>
      </c>
      <c r="H7102" s="55" t="s">
        <v>342</v>
      </c>
      <c r="I7102" s="55" t="s">
        <v>42</v>
      </c>
      <c r="J7102" s="60">
        <v>20</v>
      </c>
      <c r="K7102" s="60">
        <f t="shared" si="209"/>
        <v>20</v>
      </c>
      <c r="L7102" s="60">
        <v>0</v>
      </c>
      <c r="M7102" s="55" t="s">
        <v>43</v>
      </c>
      <c r="N7102" s="60">
        <f t="shared" si="207"/>
        <v>20</v>
      </c>
      <c r="O7102" s="54">
        <v>46225</v>
      </c>
      <c r="P7102" s="62">
        <v>0</v>
      </c>
      <c r="Q7102" s="75"/>
      <c r="R7102" t="str">
        <f t="shared" si="213"/>
        <v>Jul/26</v>
      </c>
      <c r="S7102" s="75"/>
      <c r="T7102" s="75"/>
      <c r="U7102" s="75"/>
      <c r="V7102" s="75"/>
      <c r="W7102" s="75"/>
      <c r="X7102" s="75"/>
      <c r="Y7102" s="75"/>
      <c r="Z7102" s="75"/>
      <c r="AA7102" s="75"/>
      <c r="AB7102" s="75"/>
      <c r="AC7102" s="75"/>
      <c r="AD7102" s="75"/>
      <c r="AE7102" s="75"/>
      <c r="AF7102" s="75"/>
      <c r="AG7102" s="75"/>
    </row>
    <row r="7103" spans="1:33" ht="15.75" customHeight="1">
      <c r="A7103" s="75"/>
      <c r="B7103" s="54">
        <v>46204</v>
      </c>
      <c r="C7103" s="55" t="str">
        <f t="shared" si="211"/>
        <v>Julho</v>
      </c>
      <c r="D7103" s="55">
        <f t="shared" si="212"/>
        <v>2026</v>
      </c>
      <c r="E7103" s="56">
        <v>1</v>
      </c>
      <c r="F7103" s="57" t="s">
        <v>476</v>
      </c>
      <c r="G7103" s="57" t="s">
        <v>61</v>
      </c>
      <c r="H7103" s="57" t="s">
        <v>335</v>
      </c>
      <c r="I7103" s="59" t="s">
        <v>74</v>
      </c>
      <c r="J7103" s="60">
        <v>200</v>
      </c>
      <c r="K7103" s="60">
        <f t="shared" si="209"/>
        <v>200</v>
      </c>
      <c r="L7103" s="60">
        <v>0</v>
      </c>
      <c r="M7103" s="55" t="s">
        <v>43</v>
      </c>
      <c r="N7103" s="60">
        <f t="shared" si="207"/>
        <v>200</v>
      </c>
      <c r="O7103" s="54"/>
      <c r="P7103" s="62"/>
      <c r="Q7103" s="75"/>
      <c r="R7103" t="str">
        <f t="shared" si="213"/>
        <v>Jul/26</v>
      </c>
      <c r="S7103" s="75"/>
      <c r="T7103" s="75"/>
      <c r="U7103" s="75"/>
      <c r="V7103" s="75"/>
      <c r="W7103" s="75"/>
      <c r="X7103" s="75"/>
      <c r="Y7103" s="75"/>
      <c r="Z7103" s="75"/>
      <c r="AA7103" s="75"/>
      <c r="AB7103" s="75"/>
      <c r="AC7103" s="75"/>
      <c r="AD7103" s="75"/>
      <c r="AE7103" s="75"/>
      <c r="AF7103" s="75"/>
      <c r="AG7103" s="75"/>
    </row>
    <row r="7104" spans="1:33" ht="15.75" customHeight="1">
      <c r="A7104" s="75"/>
      <c r="B7104" s="54">
        <v>46234</v>
      </c>
      <c r="C7104" s="55" t="str">
        <f t="shared" si="211"/>
        <v>Julho</v>
      </c>
      <c r="D7104" s="55">
        <f t="shared" si="212"/>
        <v>2026</v>
      </c>
      <c r="E7104" s="55">
        <v>20</v>
      </c>
      <c r="F7104" s="55" t="s">
        <v>836</v>
      </c>
      <c r="G7104" s="55" t="s">
        <v>46</v>
      </c>
      <c r="H7104" s="55" t="s">
        <v>1555</v>
      </c>
      <c r="I7104" s="55" t="s">
        <v>42</v>
      </c>
      <c r="J7104" s="60">
        <v>0.9</v>
      </c>
      <c r="K7104" s="60">
        <f t="shared" si="209"/>
        <v>18</v>
      </c>
      <c r="L7104" s="60">
        <v>0</v>
      </c>
      <c r="M7104" s="55" t="s">
        <v>43</v>
      </c>
      <c r="N7104" s="60">
        <f t="shared" si="207"/>
        <v>18</v>
      </c>
      <c r="O7104" s="54">
        <v>46234</v>
      </c>
      <c r="P7104" s="62">
        <v>34480</v>
      </c>
      <c r="Q7104" s="75"/>
      <c r="R7104" t="str">
        <f t="shared" si="213"/>
        <v>Jul/26</v>
      </c>
      <c r="S7104" s="75"/>
      <c r="T7104" s="75"/>
      <c r="U7104" s="75"/>
      <c r="V7104" s="75"/>
      <c r="W7104" s="75"/>
      <c r="X7104" s="75"/>
      <c r="Y7104" s="75"/>
      <c r="Z7104" s="75"/>
      <c r="AA7104" s="75"/>
      <c r="AB7104" s="75"/>
      <c r="AC7104" s="75"/>
      <c r="AD7104" s="75"/>
      <c r="AE7104" s="75"/>
      <c r="AF7104" s="75"/>
      <c r="AG7104" s="75"/>
    </row>
    <row r="7105" spans="1:33" ht="15.75" customHeight="1">
      <c r="A7105" s="75"/>
      <c r="B7105" s="54">
        <v>46204</v>
      </c>
      <c r="C7105" s="55" t="str">
        <f t="shared" si="211"/>
        <v>Julho</v>
      </c>
      <c r="D7105" s="55">
        <f t="shared" si="212"/>
        <v>2026</v>
      </c>
      <c r="E7105" s="55">
        <v>8</v>
      </c>
      <c r="F7105" s="55" t="s">
        <v>836</v>
      </c>
      <c r="G7105" s="55" t="s">
        <v>40</v>
      </c>
      <c r="H7105" s="55" t="s">
        <v>1555</v>
      </c>
      <c r="I7105" s="55" t="s">
        <v>42</v>
      </c>
      <c r="J7105" s="60">
        <v>0.85</v>
      </c>
      <c r="K7105" s="60">
        <f t="shared" si="209"/>
        <v>6.8</v>
      </c>
      <c r="L7105" s="60">
        <v>0</v>
      </c>
      <c r="M7105" s="55" t="s">
        <v>43</v>
      </c>
      <c r="N7105" s="60">
        <f t="shared" si="207"/>
        <v>6.8</v>
      </c>
      <c r="O7105" s="54">
        <v>46218</v>
      </c>
      <c r="P7105" s="62">
        <v>0</v>
      </c>
      <c r="Q7105" s="75"/>
      <c r="R7105" t="str">
        <f t="shared" si="213"/>
        <v>Jul/26</v>
      </c>
      <c r="S7105" s="75"/>
      <c r="T7105" s="75"/>
      <c r="U7105" s="75"/>
      <c r="V7105" s="75"/>
      <c r="W7105" s="75"/>
      <c r="X7105" s="75"/>
      <c r="Y7105" s="75"/>
      <c r="Z7105" s="75"/>
      <c r="AA7105" s="75"/>
      <c r="AB7105" s="75"/>
      <c r="AC7105" s="75"/>
      <c r="AD7105" s="75"/>
      <c r="AE7105" s="75"/>
      <c r="AF7105" s="75"/>
      <c r="AG7105" s="75"/>
    </row>
    <row r="7106" spans="1:33" ht="15.75" customHeight="1">
      <c r="A7106" s="75"/>
      <c r="B7106" s="54">
        <v>46213</v>
      </c>
      <c r="C7106" s="55" t="str">
        <f t="shared" si="211"/>
        <v>Julho</v>
      </c>
      <c r="D7106" s="55">
        <f t="shared" si="212"/>
        <v>2026</v>
      </c>
      <c r="E7106" s="55">
        <v>8</v>
      </c>
      <c r="F7106" s="55" t="s">
        <v>836</v>
      </c>
      <c r="G7106" s="55" t="s">
        <v>40</v>
      </c>
      <c r="H7106" s="55" t="s">
        <v>1555</v>
      </c>
      <c r="I7106" s="55" t="s">
        <v>42</v>
      </c>
      <c r="J7106" s="60">
        <v>0.9</v>
      </c>
      <c r="K7106" s="60">
        <f t="shared" si="209"/>
        <v>7.2</v>
      </c>
      <c r="L7106" s="60">
        <v>0</v>
      </c>
      <c r="M7106" s="55" t="s">
        <v>43</v>
      </c>
      <c r="N7106" s="60">
        <f t="shared" si="207"/>
        <v>7.2</v>
      </c>
      <c r="O7106" s="54">
        <v>46218</v>
      </c>
      <c r="P7106" s="62">
        <v>0</v>
      </c>
      <c r="Q7106" s="75"/>
      <c r="R7106" t="str">
        <f t="shared" si="213"/>
        <v>Jul/26</v>
      </c>
      <c r="S7106" s="75"/>
      <c r="T7106" s="75"/>
      <c r="U7106" s="75"/>
      <c r="V7106" s="75"/>
      <c r="W7106" s="75"/>
      <c r="X7106" s="75"/>
      <c r="Y7106" s="75"/>
      <c r="Z7106" s="75"/>
      <c r="AA7106" s="75"/>
      <c r="AB7106" s="75"/>
      <c r="AC7106" s="75"/>
      <c r="AD7106" s="75"/>
      <c r="AE7106" s="75"/>
      <c r="AF7106" s="75"/>
      <c r="AG7106" s="75"/>
    </row>
    <row r="7107" spans="1:33" ht="15.75" customHeight="1">
      <c r="A7107" s="75"/>
      <c r="B7107" s="54">
        <v>46218</v>
      </c>
      <c r="C7107" s="55" t="str">
        <f t="shared" si="211"/>
        <v>Julho</v>
      </c>
      <c r="D7107" s="55">
        <f t="shared" si="212"/>
        <v>2026</v>
      </c>
      <c r="E7107" s="55">
        <v>3</v>
      </c>
      <c r="F7107" s="55" t="s">
        <v>836</v>
      </c>
      <c r="G7107" s="55" t="s">
        <v>40</v>
      </c>
      <c r="H7107" s="55" t="s">
        <v>1555</v>
      </c>
      <c r="I7107" s="55" t="s">
        <v>42</v>
      </c>
      <c r="J7107" s="60">
        <v>1.75</v>
      </c>
      <c r="K7107" s="60">
        <f t="shared" si="209"/>
        <v>5.25</v>
      </c>
      <c r="L7107" s="60">
        <v>0</v>
      </c>
      <c r="M7107" s="55" t="s">
        <v>43</v>
      </c>
      <c r="N7107" s="60">
        <f t="shared" si="207"/>
        <v>5.25</v>
      </c>
      <c r="O7107" s="54">
        <v>46218</v>
      </c>
      <c r="P7107" s="62">
        <v>0</v>
      </c>
      <c r="Q7107" s="75"/>
      <c r="R7107" t="str">
        <f t="shared" ref="R7107:R7170" si="214">IF(B7107="","",PROPER(TEXT(B7107,"mmm/aa")))</f>
        <v>Jul/26</v>
      </c>
      <c r="S7107" s="75"/>
      <c r="T7107" s="75"/>
      <c r="U7107" s="75"/>
      <c r="V7107" s="75"/>
      <c r="W7107" s="75"/>
      <c r="X7107" s="75"/>
      <c r="Y7107" s="75"/>
      <c r="Z7107" s="75"/>
      <c r="AA7107" s="75"/>
      <c r="AB7107" s="75"/>
      <c r="AC7107" s="75"/>
      <c r="AD7107" s="75"/>
      <c r="AE7107" s="75"/>
      <c r="AF7107" s="75"/>
      <c r="AG7107" s="75"/>
    </row>
    <row r="7108" spans="1:33" ht="15.75" customHeight="1">
      <c r="A7108" s="75"/>
      <c r="B7108" s="54">
        <v>46230</v>
      </c>
      <c r="C7108" s="55" t="str">
        <f t="shared" si="211"/>
        <v>Julho</v>
      </c>
      <c r="D7108" s="55">
        <f t="shared" si="212"/>
        <v>2026</v>
      </c>
      <c r="E7108" s="55">
        <v>4</v>
      </c>
      <c r="F7108" s="55" t="s">
        <v>836</v>
      </c>
      <c r="G7108" s="55" t="s">
        <v>40</v>
      </c>
      <c r="H7108" s="55" t="s">
        <v>1555</v>
      </c>
      <c r="I7108" s="55" t="s">
        <v>42</v>
      </c>
      <c r="J7108" s="60">
        <v>1</v>
      </c>
      <c r="K7108" s="60">
        <f t="shared" si="209"/>
        <v>4</v>
      </c>
      <c r="L7108" s="60">
        <v>0</v>
      </c>
      <c r="M7108" s="55" t="s">
        <v>43</v>
      </c>
      <c r="N7108" s="60">
        <f t="shared" si="207"/>
        <v>4</v>
      </c>
      <c r="O7108" s="54">
        <v>46234</v>
      </c>
      <c r="P7108" s="62">
        <v>0</v>
      </c>
      <c r="Q7108" s="75"/>
      <c r="R7108" t="str">
        <f t="shared" si="214"/>
        <v>Jul/26</v>
      </c>
      <c r="S7108" s="75"/>
      <c r="T7108" s="75"/>
      <c r="U7108" s="75"/>
      <c r="V7108" s="75"/>
      <c r="W7108" s="75"/>
      <c r="X7108" s="75"/>
      <c r="Y7108" s="75"/>
      <c r="Z7108" s="75"/>
      <c r="AA7108" s="75"/>
      <c r="AB7108" s="75"/>
      <c r="AC7108" s="75"/>
      <c r="AD7108" s="75"/>
      <c r="AE7108" s="75"/>
      <c r="AF7108" s="75"/>
      <c r="AG7108" s="75"/>
    </row>
    <row r="7109" spans="1:33" ht="15.75" customHeight="1">
      <c r="A7109" s="75"/>
      <c r="B7109" s="54">
        <v>46207</v>
      </c>
      <c r="C7109" s="55" t="str">
        <f t="shared" si="211"/>
        <v>Julho</v>
      </c>
      <c r="D7109" s="55">
        <f t="shared" si="212"/>
        <v>2026</v>
      </c>
      <c r="E7109" s="55">
        <v>2</v>
      </c>
      <c r="F7109" s="55" t="s">
        <v>836</v>
      </c>
      <c r="G7109" s="55" t="s">
        <v>40</v>
      </c>
      <c r="H7109" s="55" t="s">
        <v>1337</v>
      </c>
      <c r="I7109" s="55" t="s">
        <v>42</v>
      </c>
      <c r="J7109" s="60">
        <v>3.5</v>
      </c>
      <c r="K7109" s="60">
        <f t="shared" si="209"/>
        <v>7</v>
      </c>
      <c r="L7109" s="60">
        <v>0</v>
      </c>
      <c r="M7109" s="55" t="s">
        <v>43</v>
      </c>
      <c r="N7109" s="60">
        <f t="shared" si="207"/>
        <v>7</v>
      </c>
      <c r="O7109" s="54">
        <v>46218</v>
      </c>
      <c r="P7109" s="62">
        <v>33905</v>
      </c>
      <c r="Q7109" s="75"/>
      <c r="R7109" t="str">
        <f t="shared" si="214"/>
        <v>Jul/26</v>
      </c>
      <c r="S7109" s="75"/>
      <c r="T7109" s="75"/>
      <c r="U7109" s="75"/>
      <c r="V7109" s="75"/>
      <c r="W7109" s="75"/>
      <c r="X7109" s="75"/>
      <c r="Y7109" s="75"/>
      <c r="Z7109" s="75"/>
      <c r="AA7109" s="75"/>
      <c r="AB7109" s="75"/>
      <c r="AC7109" s="75"/>
      <c r="AD7109" s="75"/>
      <c r="AE7109" s="75"/>
      <c r="AF7109" s="75"/>
      <c r="AG7109" s="75"/>
    </row>
    <row r="7110" spans="1:33" ht="15.75" customHeight="1">
      <c r="A7110" s="75"/>
      <c r="B7110" s="54">
        <v>46214</v>
      </c>
      <c r="C7110" s="55" t="str">
        <f t="shared" si="211"/>
        <v>Julho</v>
      </c>
      <c r="D7110" s="55">
        <f t="shared" si="212"/>
        <v>2026</v>
      </c>
      <c r="E7110" s="55">
        <v>3</v>
      </c>
      <c r="F7110" s="55" t="s">
        <v>836</v>
      </c>
      <c r="G7110" s="55" t="s">
        <v>40</v>
      </c>
      <c r="H7110" s="55" t="s">
        <v>1337</v>
      </c>
      <c r="I7110" s="55" t="s">
        <v>42</v>
      </c>
      <c r="J7110" s="60">
        <v>0.8</v>
      </c>
      <c r="K7110" s="60">
        <f t="shared" si="209"/>
        <v>2.4000000000000004</v>
      </c>
      <c r="L7110" s="60">
        <v>0</v>
      </c>
      <c r="M7110" s="55" t="s">
        <v>43</v>
      </c>
      <c r="N7110" s="60">
        <f t="shared" si="207"/>
        <v>2.4000000000000004</v>
      </c>
      <c r="O7110" s="54">
        <v>46218</v>
      </c>
      <c r="P7110" s="62">
        <v>0</v>
      </c>
      <c r="Q7110" s="75"/>
      <c r="R7110" t="str">
        <f t="shared" si="214"/>
        <v>Jul/26</v>
      </c>
      <c r="S7110" s="75"/>
      <c r="T7110" s="75"/>
      <c r="U7110" s="75"/>
      <c r="V7110" s="75"/>
      <c r="W7110" s="75"/>
      <c r="X7110" s="75"/>
      <c r="Y7110" s="75"/>
      <c r="Z7110" s="75"/>
      <c r="AA7110" s="75"/>
      <c r="AB7110" s="75"/>
      <c r="AC7110" s="75"/>
      <c r="AD7110" s="75"/>
      <c r="AE7110" s="75"/>
      <c r="AF7110" s="75"/>
      <c r="AG7110" s="75"/>
    </row>
    <row r="7111" spans="1:33" ht="15.75" customHeight="1">
      <c r="A7111" s="75"/>
      <c r="B7111" s="54">
        <v>46221</v>
      </c>
      <c r="C7111" s="55" t="str">
        <f t="shared" si="211"/>
        <v>Julho</v>
      </c>
      <c r="D7111" s="55">
        <f t="shared" si="212"/>
        <v>2026</v>
      </c>
      <c r="E7111" s="55">
        <v>2</v>
      </c>
      <c r="F7111" s="55" t="s">
        <v>836</v>
      </c>
      <c r="G7111" s="55" t="s">
        <v>40</v>
      </c>
      <c r="H7111" s="55" t="s">
        <v>1337</v>
      </c>
      <c r="I7111" s="55" t="s">
        <v>42</v>
      </c>
      <c r="J7111" s="60">
        <v>3.5</v>
      </c>
      <c r="K7111" s="60">
        <f t="shared" si="209"/>
        <v>7</v>
      </c>
      <c r="L7111" s="60">
        <v>0</v>
      </c>
      <c r="M7111" s="55" t="s">
        <v>43</v>
      </c>
      <c r="N7111" s="60">
        <f t="shared" si="207"/>
        <v>7</v>
      </c>
      <c r="O7111" s="54">
        <v>46221</v>
      </c>
      <c r="P7111" s="62">
        <v>34207</v>
      </c>
      <c r="Q7111" s="75"/>
      <c r="R7111" t="str">
        <f t="shared" si="214"/>
        <v>Jul/26</v>
      </c>
      <c r="S7111" s="75"/>
      <c r="T7111" s="75"/>
      <c r="U7111" s="75"/>
      <c r="V7111" s="75"/>
      <c r="W7111" s="75"/>
      <c r="X7111" s="75"/>
      <c r="Y7111" s="75"/>
      <c r="Z7111" s="75"/>
      <c r="AA7111" s="75"/>
      <c r="AB7111" s="75"/>
      <c r="AC7111" s="75"/>
      <c r="AD7111" s="75"/>
      <c r="AE7111" s="75"/>
      <c r="AF7111" s="75"/>
      <c r="AG7111" s="75"/>
    </row>
    <row r="7112" spans="1:33" ht="15.75" customHeight="1">
      <c r="A7112" s="75"/>
      <c r="B7112" s="54">
        <v>46204</v>
      </c>
      <c r="C7112" s="55" t="str">
        <f t="shared" si="211"/>
        <v>Julho</v>
      </c>
      <c r="D7112" s="55">
        <f t="shared" si="212"/>
        <v>2026</v>
      </c>
      <c r="E7112" s="55">
        <v>4</v>
      </c>
      <c r="F7112" s="55" t="s">
        <v>587</v>
      </c>
      <c r="G7112" s="55" t="s">
        <v>40</v>
      </c>
      <c r="H7112" s="55" t="s">
        <v>293</v>
      </c>
      <c r="I7112" s="55" t="s">
        <v>42</v>
      </c>
      <c r="J7112" s="60">
        <v>72.900000000000006</v>
      </c>
      <c r="K7112" s="60">
        <f t="shared" si="209"/>
        <v>291.60000000000002</v>
      </c>
      <c r="L7112" s="60">
        <v>0</v>
      </c>
      <c r="M7112" s="55" t="s">
        <v>51</v>
      </c>
      <c r="N7112" s="60">
        <f t="shared" ref="N7112:N7366" si="215">K7112+L7112</f>
        <v>291.60000000000002</v>
      </c>
      <c r="O7112" s="54">
        <v>46212</v>
      </c>
      <c r="P7112" s="62">
        <v>1845</v>
      </c>
      <c r="Q7112" s="75"/>
      <c r="R7112" t="str">
        <f t="shared" si="214"/>
        <v>Jul/26</v>
      </c>
      <c r="S7112" s="75"/>
      <c r="T7112" s="75"/>
      <c r="U7112" s="75"/>
      <c r="V7112" s="75"/>
      <c r="W7112" s="75"/>
      <c r="X7112" s="75"/>
      <c r="Y7112" s="75"/>
      <c r="Z7112" s="75"/>
      <c r="AA7112" s="75"/>
      <c r="AB7112" s="75"/>
      <c r="AC7112" s="75"/>
      <c r="AD7112" s="75"/>
      <c r="AE7112" s="75"/>
      <c r="AF7112" s="75"/>
      <c r="AG7112" s="75"/>
    </row>
    <row r="7113" spans="1:33" ht="15.75" customHeight="1">
      <c r="A7113" s="75"/>
      <c r="B7113" s="54">
        <v>46204</v>
      </c>
      <c r="C7113" s="55" t="str">
        <f t="shared" si="211"/>
        <v>Julho</v>
      </c>
      <c r="D7113" s="55">
        <f t="shared" si="212"/>
        <v>2026</v>
      </c>
      <c r="E7113" s="55">
        <v>12</v>
      </c>
      <c r="F7113" s="55" t="s">
        <v>814</v>
      </c>
      <c r="G7113" s="55" t="s">
        <v>40</v>
      </c>
      <c r="H7113" s="55" t="s">
        <v>223</v>
      </c>
      <c r="I7113" s="55" t="s">
        <v>42</v>
      </c>
      <c r="J7113" s="60">
        <v>99</v>
      </c>
      <c r="K7113" s="60">
        <f t="shared" si="209"/>
        <v>1188</v>
      </c>
      <c r="L7113" s="60">
        <v>0</v>
      </c>
      <c r="M7113" s="55" t="s">
        <v>51</v>
      </c>
      <c r="N7113" s="60">
        <f t="shared" si="215"/>
        <v>1188</v>
      </c>
      <c r="O7113" s="54">
        <v>46210</v>
      </c>
      <c r="P7113" s="62">
        <v>1607593</v>
      </c>
      <c r="Q7113" s="75"/>
      <c r="R7113" t="str">
        <f t="shared" si="214"/>
        <v>Jul/26</v>
      </c>
      <c r="S7113" s="75"/>
      <c r="T7113" s="75"/>
      <c r="U7113" s="75"/>
      <c r="V7113" s="75"/>
      <c r="W7113" s="75"/>
      <c r="X7113" s="75"/>
      <c r="Y7113" s="75"/>
      <c r="Z7113" s="75"/>
      <c r="AA7113" s="75"/>
      <c r="AB7113" s="75"/>
      <c r="AC7113" s="75"/>
      <c r="AD7113" s="75"/>
      <c r="AE7113" s="75"/>
      <c r="AF7113" s="75"/>
      <c r="AG7113" s="75"/>
    </row>
    <row r="7114" spans="1:33" ht="15.75" customHeight="1">
      <c r="A7114" s="75"/>
      <c r="B7114" s="54">
        <v>46217</v>
      </c>
      <c r="C7114" s="55" t="str">
        <f t="shared" si="211"/>
        <v>Julho</v>
      </c>
      <c r="D7114" s="55">
        <f t="shared" si="212"/>
        <v>2026</v>
      </c>
      <c r="E7114" s="55">
        <v>6</v>
      </c>
      <c r="F7114" s="55" t="s">
        <v>95</v>
      </c>
      <c r="G7114" s="55" t="s">
        <v>40</v>
      </c>
      <c r="H7114" s="55" t="s">
        <v>223</v>
      </c>
      <c r="I7114" s="55" t="s">
        <v>42</v>
      </c>
      <c r="J7114" s="60">
        <v>45</v>
      </c>
      <c r="K7114" s="60">
        <f t="shared" si="209"/>
        <v>270</v>
      </c>
      <c r="L7114" s="60">
        <v>0</v>
      </c>
      <c r="M7114" s="55" t="s">
        <v>51</v>
      </c>
      <c r="N7114" s="60">
        <f t="shared" si="215"/>
        <v>270</v>
      </c>
      <c r="O7114" s="54">
        <v>46224</v>
      </c>
      <c r="P7114" s="62">
        <v>1615108</v>
      </c>
      <c r="Q7114" s="75"/>
      <c r="R7114" t="str">
        <f t="shared" si="214"/>
        <v>Jul/26</v>
      </c>
      <c r="S7114" s="75"/>
      <c r="T7114" s="75"/>
      <c r="U7114" s="75"/>
      <c r="V7114" s="75"/>
      <c r="W7114" s="75"/>
      <c r="X7114" s="75"/>
      <c r="Y7114" s="75"/>
      <c r="Z7114" s="75"/>
      <c r="AA7114" s="75"/>
      <c r="AB7114" s="75"/>
      <c r="AC7114" s="75"/>
      <c r="AD7114" s="75"/>
      <c r="AE7114" s="75"/>
      <c r="AF7114" s="75"/>
      <c r="AG7114" s="75"/>
    </row>
    <row r="7115" spans="1:33" ht="15.75" customHeight="1">
      <c r="A7115" s="75"/>
      <c r="B7115" s="54">
        <v>46224</v>
      </c>
      <c r="C7115" s="55" t="str">
        <f t="shared" si="211"/>
        <v>Julho</v>
      </c>
      <c r="D7115" s="55">
        <f t="shared" si="212"/>
        <v>2026</v>
      </c>
      <c r="E7115" s="55">
        <v>6</v>
      </c>
      <c r="F7115" s="55" t="s">
        <v>95</v>
      </c>
      <c r="G7115" s="55" t="s">
        <v>40</v>
      </c>
      <c r="H7115" s="55" t="s">
        <v>223</v>
      </c>
      <c r="I7115" s="55" t="s">
        <v>42</v>
      </c>
      <c r="J7115" s="60">
        <v>43</v>
      </c>
      <c r="K7115" s="60">
        <f t="shared" si="209"/>
        <v>258</v>
      </c>
      <c r="L7115" s="60">
        <v>0</v>
      </c>
      <c r="M7115" s="55" t="s">
        <v>51</v>
      </c>
      <c r="N7115" s="60">
        <f t="shared" si="215"/>
        <v>258</v>
      </c>
      <c r="O7115" s="54">
        <v>46231</v>
      </c>
      <c r="P7115" s="62">
        <v>1618765</v>
      </c>
      <c r="Q7115" s="75"/>
      <c r="R7115" t="str">
        <f t="shared" si="214"/>
        <v>Jul/26</v>
      </c>
      <c r="S7115" s="75"/>
      <c r="T7115" s="75"/>
      <c r="U7115" s="75"/>
      <c r="V7115" s="75"/>
      <c r="W7115" s="75"/>
      <c r="X7115" s="75"/>
      <c r="Y7115" s="75"/>
      <c r="Z7115" s="75"/>
      <c r="AA7115" s="75"/>
      <c r="AB7115" s="75"/>
      <c r="AC7115" s="75"/>
      <c r="AD7115" s="75"/>
      <c r="AE7115" s="75"/>
      <c r="AF7115" s="75"/>
      <c r="AG7115" s="75"/>
    </row>
    <row r="7116" spans="1:33" ht="15.75" customHeight="1">
      <c r="A7116" s="75"/>
      <c r="B7116" s="54">
        <v>46226</v>
      </c>
      <c r="C7116" s="55" t="str">
        <f t="shared" si="211"/>
        <v>Julho</v>
      </c>
      <c r="D7116" s="55">
        <f t="shared" si="212"/>
        <v>2026</v>
      </c>
      <c r="E7116" s="55">
        <v>12</v>
      </c>
      <c r="F7116" s="55" t="s">
        <v>859</v>
      </c>
      <c r="G7116" s="55" t="s">
        <v>40</v>
      </c>
      <c r="H7116" s="55" t="s">
        <v>223</v>
      </c>
      <c r="I7116" s="55" t="s">
        <v>42</v>
      </c>
      <c r="J7116" s="60">
        <v>14.79</v>
      </c>
      <c r="K7116" s="60">
        <f t="shared" si="209"/>
        <v>177.48</v>
      </c>
      <c r="L7116" s="60">
        <v>0</v>
      </c>
      <c r="M7116" s="55" t="s">
        <v>51</v>
      </c>
      <c r="N7116" s="60">
        <f t="shared" si="215"/>
        <v>177.48</v>
      </c>
      <c r="O7116" s="54">
        <v>46233</v>
      </c>
      <c r="P7116" s="62">
        <v>1620464</v>
      </c>
      <c r="Q7116" s="75"/>
      <c r="R7116" t="str">
        <f t="shared" si="214"/>
        <v>Jul/26</v>
      </c>
      <c r="S7116" s="75"/>
      <c r="T7116" s="75"/>
      <c r="U7116" s="75"/>
      <c r="V7116" s="75"/>
      <c r="W7116" s="75"/>
      <c r="X7116" s="75"/>
      <c r="Y7116" s="75"/>
      <c r="Z7116" s="75"/>
      <c r="AA7116" s="75"/>
      <c r="AB7116" s="75"/>
      <c r="AC7116" s="75"/>
      <c r="AD7116" s="75"/>
      <c r="AE7116" s="75"/>
      <c r="AF7116" s="75"/>
      <c r="AG7116" s="75"/>
    </row>
    <row r="7117" spans="1:33" ht="15.75" customHeight="1">
      <c r="A7117" s="75"/>
      <c r="B7117" s="54">
        <v>46204</v>
      </c>
      <c r="C7117" s="55" t="str">
        <f t="shared" si="211"/>
        <v>Julho</v>
      </c>
      <c r="D7117" s="55">
        <f t="shared" si="212"/>
        <v>2026</v>
      </c>
      <c r="E7117" s="56">
        <v>1</v>
      </c>
      <c r="F7117" s="45" t="s">
        <v>73</v>
      </c>
      <c r="G7117" s="45" t="s">
        <v>40</v>
      </c>
      <c r="H7117" s="45" t="s">
        <v>73</v>
      </c>
      <c r="I7117" s="46" t="s">
        <v>74</v>
      </c>
      <c r="J7117" s="47">
        <v>528</v>
      </c>
      <c r="K7117" s="60">
        <f t="shared" si="209"/>
        <v>528</v>
      </c>
      <c r="L7117" s="60">
        <v>0</v>
      </c>
      <c r="M7117" s="55" t="s">
        <v>51</v>
      </c>
      <c r="N7117" s="60">
        <f t="shared" si="215"/>
        <v>528</v>
      </c>
      <c r="O7117" s="54"/>
      <c r="P7117" s="62"/>
      <c r="Q7117" s="75"/>
      <c r="R7117" t="str">
        <f t="shared" si="214"/>
        <v>Jul/26</v>
      </c>
      <c r="S7117" s="75"/>
      <c r="T7117" s="75"/>
      <c r="U7117" s="75"/>
      <c r="V7117" s="75"/>
      <c r="W7117" s="75"/>
      <c r="X7117" s="75"/>
      <c r="Y7117" s="75"/>
      <c r="Z7117" s="75"/>
      <c r="AA7117" s="75"/>
      <c r="AB7117" s="75"/>
      <c r="AC7117" s="75"/>
      <c r="AD7117" s="75"/>
      <c r="AE7117" s="75"/>
      <c r="AF7117" s="75"/>
      <c r="AG7117" s="75"/>
    </row>
    <row r="7118" spans="1:33" ht="15.75" customHeight="1">
      <c r="A7118" s="75"/>
      <c r="B7118" s="54">
        <v>46204</v>
      </c>
      <c r="C7118" s="55" t="str">
        <f t="shared" si="211"/>
        <v>Julho</v>
      </c>
      <c r="D7118" s="55">
        <f t="shared" si="212"/>
        <v>2026</v>
      </c>
      <c r="E7118" s="55">
        <v>5</v>
      </c>
      <c r="F7118" s="55" t="s">
        <v>1615</v>
      </c>
      <c r="G7118" s="55" t="s">
        <v>93</v>
      </c>
      <c r="H7118" s="55" t="s">
        <v>223</v>
      </c>
      <c r="I7118" s="55" t="s">
        <v>42</v>
      </c>
      <c r="J7118" s="60">
        <v>9</v>
      </c>
      <c r="K7118" s="60">
        <f t="shared" si="209"/>
        <v>45</v>
      </c>
      <c r="L7118" s="60">
        <v>0</v>
      </c>
      <c r="M7118" s="55" t="s">
        <v>51</v>
      </c>
      <c r="N7118" s="60">
        <f t="shared" si="215"/>
        <v>45</v>
      </c>
      <c r="O7118" s="54">
        <v>46210</v>
      </c>
      <c r="P7118" s="62">
        <v>1607592</v>
      </c>
      <c r="Q7118" s="75"/>
      <c r="R7118" t="str">
        <f t="shared" si="214"/>
        <v>Jul/26</v>
      </c>
      <c r="S7118" s="75"/>
      <c r="T7118" s="75"/>
      <c r="U7118" s="75"/>
      <c r="V7118" s="75"/>
      <c r="W7118" s="75"/>
      <c r="X7118" s="75"/>
      <c r="Y7118" s="75"/>
      <c r="Z7118" s="75"/>
      <c r="AA7118" s="75"/>
      <c r="AB7118" s="75"/>
      <c r="AC7118" s="75"/>
      <c r="AD7118" s="75"/>
      <c r="AE7118" s="75"/>
      <c r="AF7118" s="75"/>
      <c r="AG7118" s="75"/>
    </row>
    <row r="7119" spans="1:33" ht="15.75" customHeight="1">
      <c r="A7119" s="75"/>
      <c r="B7119" s="54">
        <v>46228</v>
      </c>
      <c r="C7119" s="55" t="str">
        <f t="shared" si="211"/>
        <v>Julho</v>
      </c>
      <c r="D7119" s="55">
        <f t="shared" si="212"/>
        <v>2026</v>
      </c>
      <c r="E7119" s="55">
        <v>5</v>
      </c>
      <c r="F7119" s="55" t="s">
        <v>836</v>
      </c>
      <c r="G7119" s="55" t="s">
        <v>40</v>
      </c>
      <c r="H7119" s="55" t="s">
        <v>1337</v>
      </c>
      <c r="I7119" s="55" t="s">
        <v>42</v>
      </c>
      <c r="J7119" s="60">
        <v>0.7</v>
      </c>
      <c r="K7119" s="60">
        <f t="shared" si="209"/>
        <v>3.5</v>
      </c>
      <c r="L7119" s="60">
        <v>0</v>
      </c>
      <c r="M7119" s="55" t="s">
        <v>43</v>
      </c>
      <c r="N7119" s="60">
        <f t="shared" si="215"/>
        <v>3.5</v>
      </c>
      <c r="O7119" s="54">
        <v>46228</v>
      </c>
      <c r="P7119" s="62">
        <v>34364</v>
      </c>
      <c r="Q7119" s="75"/>
      <c r="R7119" t="str">
        <f t="shared" si="214"/>
        <v>Jul/26</v>
      </c>
      <c r="S7119" s="75"/>
      <c r="T7119" s="75"/>
      <c r="U7119" s="75"/>
      <c r="V7119" s="75"/>
      <c r="W7119" s="75"/>
      <c r="X7119" s="75"/>
      <c r="Y7119" s="75"/>
      <c r="Z7119" s="75"/>
      <c r="AA7119" s="75"/>
      <c r="AB7119" s="75"/>
      <c r="AC7119" s="75"/>
      <c r="AD7119" s="75"/>
      <c r="AE7119" s="75"/>
      <c r="AF7119" s="75"/>
      <c r="AG7119" s="75"/>
    </row>
    <row r="7120" spans="1:33" ht="15.75" customHeight="1">
      <c r="A7120" s="75"/>
      <c r="B7120" s="54">
        <v>46230</v>
      </c>
      <c r="C7120" s="55" t="str">
        <f t="shared" si="211"/>
        <v>Julho</v>
      </c>
      <c r="D7120" s="55">
        <f t="shared" si="212"/>
        <v>2026</v>
      </c>
      <c r="E7120" s="55">
        <v>2</v>
      </c>
      <c r="F7120" s="55" t="s">
        <v>561</v>
      </c>
      <c r="G7120" s="55" t="s">
        <v>46</v>
      </c>
      <c r="H7120" s="55" t="s">
        <v>1555</v>
      </c>
      <c r="I7120" s="55" t="s">
        <v>42</v>
      </c>
      <c r="J7120" s="60">
        <v>2</v>
      </c>
      <c r="K7120" s="60">
        <f t="shared" si="209"/>
        <v>4</v>
      </c>
      <c r="L7120" s="60">
        <v>0</v>
      </c>
      <c r="M7120" s="55" t="s">
        <v>43</v>
      </c>
      <c r="N7120" s="60">
        <f t="shared" si="215"/>
        <v>4</v>
      </c>
      <c r="O7120" s="54">
        <v>46234</v>
      </c>
      <c r="P7120" s="62">
        <v>0</v>
      </c>
      <c r="Q7120" s="75"/>
      <c r="R7120" t="str">
        <f t="shared" si="214"/>
        <v>Jul/26</v>
      </c>
      <c r="S7120" s="75"/>
      <c r="T7120" s="75"/>
      <c r="U7120" s="75"/>
      <c r="V7120" s="75"/>
      <c r="W7120" s="75"/>
      <c r="X7120" s="75"/>
      <c r="Y7120" s="75"/>
      <c r="Z7120" s="75"/>
      <c r="AA7120" s="75"/>
      <c r="AB7120" s="75"/>
      <c r="AC7120" s="75"/>
      <c r="AD7120" s="75"/>
      <c r="AE7120" s="75"/>
      <c r="AF7120" s="75"/>
      <c r="AG7120" s="75"/>
    </row>
    <row r="7121" spans="1:33" ht="15.75" customHeight="1">
      <c r="A7121" s="75"/>
      <c r="B7121" s="54">
        <v>46204</v>
      </c>
      <c r="C7121" s="55" t="str">
        <f t="shared" si="211"/>
        <v>Julho</v>
      </c>
      <c r="D7121" s="55">
        <f t="shared" si="212"/>
        <v>2026</v>
      </c>
      <c r="E7121" s="55">
        <v>3</v>
      </c>
      <c r="F7121" s="55" t="s">
        <v>561</v>
      </c>
      <c r="G7121" s="55" t="s">
        <v>40</v>
      </c>
      <c r="H7121" s="55" t="s">
        <v>1555</v>
      </c>
      <c r="I7121" s="55" t="s">
        <v>42</v>
      </c>
      <c r="J7121" s="60">
        <v>2.75</v>
      </c>
      <c r="K7121" s="60">
        <f t="shared" si="209"/>
        <v>8.25</v>
      </c>
      <c r="L7121" s="60">
        <v>0</v>
      </c>
      <c r="M7121" s="55" t="s">
        <v>43</v>
      </c>
      <c r="N7121" s="60">
        <f t="shared" si="215"/>
        <v>8.25</v>
      </c>
      <c r="O7121" s="54">
        <v>46218</v>
      </c>
      <c r="P7121" s="62">
        <v>0</v>
      </c>
      <c r="Q7121" s="75"/>
      <c r="R7121" t="str">
        <f t="shared" si="214"/>
        <v>Jul/26</v>
      </c>
      <c r="S7121" s="75"/>
      <c r="T7121" s="75"/>
      <c r="U7121" s="75"/>
      <c r="V7121" s="75"/>
      <c r="W7121" s="75"/>
      <c r="X7121" s="75"/>
      <c r="Y7121" s="75"/>
      <c r="Z7121" s="75"/>
      <c r="AA7121" s="75"/>
      <c r="AB7121" s="75"/>
      <c r="AC7121" s="75"/>
      <c r="AD7121" s="75"/>
      <c r="AE7121" s="75"/>
      <c r="AF7121" s="75"/>
      <c r="AG7121" s="75"/>
    </row>
    <row r="7122" spans="1:33" ht="15.75" customHeight="1">
      <c r="A7122" s="75"/>
      <c r="B7122" s="54">
        <v>46223</v>
      </c>
      <c r="C7122" s="55" t="str">
        <f t="shared" si="211"/>
        <v>Julho</v>
      </c>
      <c r="D7122" s="55">
        <f t="shared" si="212"/>
        <v>2026</v>
      </c>
      <c r="E7122" s="55">
        <v>3</v>
      </c>
      <c r="F7122" s="55" t="s">
        <v>914</v>
      </c>
      <c r="G7122" s="55" t="s">
        <v>93</v>
      </c>
      <c r="H7122" s="55" t="s">
        <v>790</v>
      </c>
      <c r="I7122" s="55" t="s">
        <v>42</v>
      </c>
      <c r="J7122" s="60">
        <v>25</v>
      </c>
      <c r="K7122" s="60">
        <f t="shared" si="209"/>
        <v>75</v>
      </c>
      <c r="L7122" s="60">
        <v>0</v>
      </c>
      <c r="M7122" s="55" t="s">
        <v>51</v>
      </c>
      <c r="N7122" s="60">
        <f t="shared" si="215"/>
        <v>75</v>
      </c>
      <c r="O7122" s="54">
        <v>46237</v>
      </c>
      <c r="P7122" s="62">
        <v>1705215</v>
      </c>
      <c r="Q7122" s="75"/>
      <c r="R7122" t="str">
        <f t="shared" si="214"/>
        <v>Jul/26</v>
      </c>
      <c r="S7122" s="75"/>
      <c r="T7122" s="75"/>
      <c r="U7122" s="75"/>
      <c r="V7122" s="75"/>
      <c r="W7122" s="75"/>
      <c r="X7122" s="75"/>
      <c r="Y7122" s="75"/>
      <c r="Z7122" s="75"/>
      <c r="AA7122" s="75"/>
      <c r="AB7122" s="75"/>
      <c r="AC7122" s="75"/>
      <c r="AD7122" s="75"/>
      <c r="AE7122" s="75"/>
      <c r="AF7122" s="75"/>
      <c r="AG7122" s="75"/>
    </row>
    <row r="7123" spans="1:33" ht="15.75" customHeight="1">
      <c r="A7123" s="75"/>
      <c r="B7123" s="54">
        <v>46223</v>
      </c>
      <c r="C7123" s="55" t="str">
        <f t="shared" si="211"/>
        <v>Julho</v>
      </c>
      <c r="D7123" s="55">
        <f t="shared" si="212"/>
        <v>2026</v>
      </c>
      <c r="E7123" s="55">
        <v>3</v>
      </c>
      <c r="F7123" s="55" t="s">
        <v>914</v>
      </c>
      <c r="G7123" s="55" t="s">
        <v>93</v>
      </c>
      <c r="H7123" s="55" t="s">
        <v>790</v>
      </c>
      <c r="I7123" s="55" t="s">
        <v>42</v>
      </c>
      <c r="J7123" s="60">
        <v>28</v>
      </c>
      <c r="K7123" s="60">
        <f t="shared" si="209"/>
        <v>84</v>
      </c>
      <c r="L7123" s="60">
        <v>0</v>
      </c>
      <c r="M7123" s="55" t="s">
        <v>51</v>
      </c>
      <c r="N7123" s="60">
        <f t="shared" si="215"/>
        <v>84</v>
      </c>
      <c r="O7123" s="54">
        <v>46237</v>
      </c>
      <c r="P7123" s="62">
        <v>1705215</v>
      </c>
      <c r="Q7123" s="75"/>
      <c r="R7123" t="str">
        <f t="shared" si="214"/>
        <v>Jul/26</v>
      </c>
      <c r="S7123" s="75"/>
      <c r="T7123" s="75"/>
      <c r="U7123" s="75"/>
      <c r="V7123" s="75"/>
      <c r="W7123" s="75"/>
      <c r="X7123" s="75"/>
      <c r="Y7123" s="75"/>
      <c r="Z7123" s="75"/>
      <c r="AA7123" s="75"/>
      <c r="AB7123" s="75"/>
      <c r="AC7123" s="75"/>
      <c r="AD7123" s="75"/>
      <c r="AE7123" s="75"/>
      <c r="AF7123" s="75"/>
      <c r="AG7123" s="75"/>
    </row>
    <row r="7124" spans="1:33" ht="15.75" customHeight="1">
      <c r="A7124" s="75"/>
      <c r="B7124" s="54">
        <v>46207</v>
      </c>
      <c r="C7124" s="55" t="str">
        <f t="shared" si="211"/>
        <v>Julho</v>
      </c>
      <c r="D7124" s="55">
        <f t="shared" si="212"/>
        <v>2026</v>
      </c>
      <c r="E7124" s="55">
        <v>1</v>
      </c>
      <c r="F7124" s="55" t="s">
        <v>561</v>
      </c>
      <c r="G7124" s="55" t="s">
        <v>40</v>
      </c>
      <c r="H7124" s="55" t="s">
        <v>1337</v>
      </c>
      <c r="I7124" s="55" t="s">
        <v>42</v>
      </c>
      <c r="J7124" s="60">
        <v>20</v>
      </c>
      <c r="K7124" s="60">
        <f t="shared" si="209"/>
        <v>20</v>
      </c>
      <c r="L7124" s="60">
        <v>0</v>
      </c>
      <c r="M7124" s="55" t="s">
        <v>43</v>
      </c>
      <c r="N7124" s="60">
        <f t="shared" si="215"/>
        <v>20</v>
      </c>
      <c r="O7124" s="54">
        <v>46218</v>
      </c>
      <c r="P7124" s="62">
        <v>33905</v>
      </c>
      <c r="Q7124" s="75"/>
      <c r="R7124" t="str">
        <f t="shared" si="214"/>
        <v>Jul/26</v>
      </c>
      <c r="S7124" s="75"/>
      <c r="T7124" s="75"/>
      <c r="U7124" s="75"/>
      <c r="V7124" s="75"/>
      <c r="W7124" s="75"/>
      <c r="X7124" s="75"/>
      <c r="Y7124" s="75"/>
      <c r="Z7124" s="75"/>
      <c r="AA7124" s="75"/>
      <c r="AB7124" s="75"/>
      <c r="AC7124" s="75"/>
      <c r="AD7124" s="75"/>
      <c r="AE7124" s="75"/>
      <c r="AF7124" s="75"/>
      <c r="AG7124" s="75"/>
    </row>
    <row r="7125" spans="1:33" ht="15.75" customHeight="1">
      <c r="A7125" s="75"/>
      <c r="B7125" s="54">
        <v>46221</v>
      </c>
      <c r="C7125" s="55" t="str">
        <f t="shared" si="211"/>
        <v>Julho</v>
      </c>
      <c r="D7125" s="55">
        <f t="shared" si="212"/>
        <v>2026</v>
      </c>
      <c r="E7125" s="55">
        <v>2</v>
      </c>
      <c r="F7125" s="55" t="s">
        <v>561</v>
      </c>
      <c r="G7125" s="55" t="s">
        <v>40</v>
      </c>
      <c r="H7125" s="55" t="s">
        <v>1337</v>
      </c>
      <c r="I7125" s="55" t="s">
        <v>42</v>
      </c>
      <c r="J7125" s="60">
        <v>3.25</v>
      </c>
      <c r="K7125" s="60">
        <f t="shared" si="209"/>
        <v>6.5</v>
      </c>
      <c r="L7125" s="60">
        <v>0</v>
      </c>
      <c r="M7125" s="55" t="s">
        <v>43</v>
      </c>
      <c r="N7125" s="60">
        <f t="shared" si="215"/>
        <v>6.5</v>
      </c>
      <c r="O7125" s="54">
        <v>46221</v>
      </c>
      <c r="P7125" s="62">
        <v>34207</v>
      </c>
      <c r="Q7125" s="75"/>
      <c r="R7125" t="str">
        <f t="shared" si="214"/>
        <v>Jul/26</v>
      </c>
      <c r="S7125" s="75"/>
      <c r="T7125" s="75"/>
      <c r="U7125" s="75"/>
      <c r="V7125" s="75"/>
      <c r="W7125" s="75"/>
      <c r="X7125" s="75"/>
      <c r="Y7125" s="75"/>
      <c r="Z7125" s="75"/>
      <c r="AA7125" s="75"/>
      <c r="AB7125" s="75"/>
      <c r="AC7125" s="75"/>
      <c r="AD7125" s="75"/>
      <c r="AE7125" s="75"/>
      <c r="AF7125" s="75"/>
      <c r="AG7125" s="75"/>
    </row>
    <row r="7126" spans="1:33" ht="15.75" customHeight="1">
      <c r="A7126" s="75"/>
      <c r="B7126" s="54">
        <v>46228</v>
      </c>
      <c r="C7126" s="55" t="str">
        <f t="shared" si="211"/>
        <v>Julho</v>
      </c>
      <c r="D7126" s="55">
        <f t="shared" si="212"/>
        <v>2026</v>
      </c>
      <c r="E7126" s="55">
        <v>2</v>
      </c>
      <c r="F7126" s="55" t="s">
        <v>561</v>
      </c>
      <c r="G7126" s="55" t="s">
        <v>40</v>
      </c>
      <c r="H7126" s="55" t="s">
        <v>1337</v>
      </c>
      <c r="I7126" s="55" t="s">
        <v>42</v>
      </c>
      <c r="J7126" s="60">
        <v>6</v>
      </c>
      <c r="K7126" s="60">
        <f t="shared" si="209"/>
        <v>12</v>
      </c>
      <c r="L7126" s="60">
        <v>0</v>
      </c>
      <c r="M7126" s="55" t="s">
        <v>43</v>
      </c>
      <c r="N7126" s="60">
        <f t="shared" si="215"/>
        <v>12</v>
      </c>
      <c r="O7126" s="54">
        <v>46228</v>
      </c>
      <c r="P7126" s="62">
        <v>34364</v>
      </c>
      <c r="Q7126" s="75"/>
      <c r="R7126" t="str">
        <f t="shared" si="214"/>
        <v>Jul/26</v>
      </c>
      <c r="S7126" s="75"/>
      <c r="T7126" s="75"/>
      <c r="U7126" s="75"/>
      <c r="V7126" s="75"/>
      <c r="W7126" s="75"/>
      <c r="X7126" s="75"/>
      <c r="Y7126" s="75"/>
      <c r="Z7126" s="75"/>
      <c r="AA7126" s="75"/>
      <c r="AB7126" s="75"/>
      <c r="AC7126" s="75"/>
      <c r="AD7126" s="75"/>
      <c r="AE7126" s="75"/>
      <c r="AF7126" s="75"/>
      <c r="AG7126" s="75"/>
    </row>
    <row r="7127" spans="1:33" ht="15.75" customHeight="1">
      <c r="A7127" s="75"/>
      <c r="B7127" s="54">
        <v>46206</v>
      </c>
      <c r="C7127" s="55" t="str">
        <f t="shared" si="211"/>
        <v>Julho</v>
      </c>
      <c r="D7127" s="55">
        <f t="shared" si="212"/>
        <v>2026</v>
      </c>
      <c r="E7127" s="55">
        <v>1</v>
      </c>
      <c r="F7127" s="55" t="s">
        <v>1616</v>
      </c>
      <c r="G7127" s="55" t="s">
        <v>61</v>
      </c>
      <c r="H7127" s="55" t="s">
        <v>342</v>
      </c>
      <c r="I7127" s="55" t="s">
        <v>42</v>
      </c>
      <c r="J7127" s="60">
        <v>79</v>
      </c>
      <c r="K7127" s="60">
        <f t="shared" si="209"/>
        <v>79</v>
      </c>
      <c r="L7127" s="60">
        <v>0</v>
      </c>
      <c r="M7127" s="55" t="s">
        <v>43</v>
      </c>
      <c r="N7127" s="60">
        <f t="shared" si="215"/>
        <v>79</v>
      </c>
      <c r="O7127" s="54">
        <v>46206</v>
      </c>
      <c r="P7127" s="62">
        <v>0</v>
      </c>
      <c r="Q7127" s="75"/>
      <c r="R7127" t="str">
        <f t="shared" si="214"/>
        <v>Jul/26</v>
      </c>
      <c r="S7127" s="75"/>
      <c r="T7127" s="75"/>
      <c r="U7127" s="75"/>
      <c r="V7127" s="75"/>
      <c r="W7127" s="75"/>
      <c r="X7127" s="75"/>
      <c r="Y7127" s="75"/>
      <c r="Z7127" s="75"/>
      <c r="AA7127" s="75"/>
      <c r="AB7127" s="75"/>
      <c r="AC7127" s="75"/>
      <c r="AD7127" s="75"/>
      <c r="AE7127" s="75"/>
      <c r="AF7127" s="75"/>
      <c r="AG7127" s="75"/>
    </row>
    <row r="7128" spans="1:33" ht="15.75" customHeight="1">
      <c r="A7128" s="75"/>
      <c r="B7128" s="54">
        <v>46204</v>
      </c>
      <c r="C7128" s="55" t="str">
        <f t="shared" si="211"/>
        <v>Julho</v>
      </c>
      <c r="D7128" s="55">
        <f t="shared" si="212"/>
        <v>2026</v>
      </c>
      <c r="E7128" s="56">
        <v>1</v>
      </c>
      <c r="F7128" s="51" t="s">
        <v>282</v>
      </c>
      <c r="G7128" s="45" t="s">
        <v>104</v>
      </c>
      <c r="H7128" s="51" t="s">
        <v>113</v>
      </c>
      <c r="I7128" s="46" t="s">
        <v>55</v>
      </c>
      <c r="J7128" s="66">
        <v>3243</v>
      </c>
      <c r="K7128" s="60">
        <f t="shared" si="209"/>
        <v>3243</v>
      </c>
      <c r="L7128" s="60">
        <v>0</v>
      </c>
      <c r="M7128" s="55" t="s">
        <v>43</v>
      </c>
      <c r="N7128" s="60">
        <f t="shared" si="215"/>
        <v>3243</v>
      </c>
      <c r="O7128" s="54"/>
      <c r="P7128" s="62"/>
      <c r="Q7128" s="75"/>
      <c r="R7128" t="str">
        <f t="shared" si="214"/>
        <v>Jul/26</v>
      </c>
      <c r="S7128" s="75"/>
      <c r="T7128" s="75"/>
      <c r="U7128" s="75"/>
      <c r="V7128" s="75"/>
      <c r="W7128" s="75"/>
      <c r="X7128" s="75"/>
      <c r="Y7128" s="75"/>
      <c r="Z7128" s="75"/>
      <c r="AA7128" s="75"/>
      <c r="AB7128" s="75"/>
      <c r="AC7128" s="75"/>
      <c r="AD7128" s="75"/>
      <c r="AE7128" s="75"/>
      <c r="AF7128" s="75"/>
      <c r="AG7128" s="75"/>
    </row>
    <row r="7129" spans="1:33" ht="15.75" customHeight="1">
      <c r="A7129" s="75"/>
      <c r="B7129" s="54">
        <v>46204</v>
      </c>
      <c r="C7129" s="55" t="str">
        <f t="shared" si="211"/>
        <v>Julho</v>
      </c>
      <c r="D7129" s="55">
        <f t="shared" si="212"/>
        <v>2026</v>
      </c>
      <c r="E7129" s="56">
        <v>1</v>
      </c>
      <c r="F7129" s="57" t="s">
        <v>290</v>
      </c>
      <c r="G7129" s="58" t="s">
        <v>57</v>
      </c>
      <c r="H7129" s="57" t="s">
        <v>58</v>
      </c>
      <c r="I7129" s="59" t="s">
        <v>55</v>
      </c>
      <c r="J7129" s="60">
        <v>2100</v>
      </c>
      <c r="K7129" s="60">
        <f t="shared" si="209"/>
        <v>2100</v>
      </c>
      <c r="L7129" s="60">
        <v>0</v>
      </c>
      <c r="M7129" s="55" t="s">
        <v>43</v>
      </c>
      <c r="N7129" s="60">
        <f t="shared" si="215"/>
        <v>2100</v>
      </c>
      <c r="O7129" s="54"/>
      <c r="P7129" s="62"/>
      <c r="Q7129" s="75"/>
      <c r="R7129" t="str">
        <f t="shared" si="214"/>
        <v>Jul/26</v>
      </c>
      <c r="S7129" s="75"/>
      <c r="T7129" s="75"/>
      <c r="U7129" s="75"/>
      <c r="V7129" s="75"/>
      <c r="W7129" s="75"/>
      <c r="X7129" s="75"/>
      <c r="Y7129" s="75"/>
      <c r="Z7129" s="75"/>
      <c r="AA7129" s="75"/>
      <c r="AB7129" s="75"/>
      <c r="AC7129" s="75"/>
      <c r="AD7129" s="75"/>
      <c r="AE7129" s="75"/>
      <c r="AF7129" s="75"/>
      <c r="AG7129" s="75"/>
    </row>
    <row r="7130" spans="1:33" ht="15.75" customHeight="1">
      <c r="A7130" s="75"/>
      <c r="B7130" s="54">
        <v>46213</v>
      </c>
      <c r="C7130" s="55" t="str">
        <f t="shared" si="211"/>
        <v>Julho</v>
      </c>
      <c r="D7130" s="55">
        <f t="shared" si="212"/>
        <v>2026</v>
      </c>
      <c r="E7130" s="55">
        <v>1</v>
      </c>
      <c r="F7130" s="55" t="s">
        <v>1617</v>
      </c>
      <c r="G7130" s="55" t="s">
        <v>111</v>
      </c>
      <c r="H7130" s="55" t="s">
        <v>1618</v>
      </c>
      <c r="I7130" s="55" t="s">
        <v>42</v>
      </c>
      <c r="J7130" s="60">
        <v>255</v>
      </c>
      <c r="K7130" s="60">
        <f t="shared" si="209"/>
        <v>255</v>
      </c>
      <c r="L7130" s="60">
        <v>0</v>
      </c>
      <c r="M7130" s="55" t="s">
        <v>43</v>
      </c>
      <c r="N7130" s="60">
        <f t="shared" si="215"/>
        <v>255</v>
      </c>
      <c r="O7130" s="54">
        <v>46213</v>
      </c>
      <c r="P7130" s="62">
        <v>0</v>
      </c>
      <c r="Q7130" s="75"/>
      <c r="R7130" t="str">
        <f t="shared" si="214"/>
        <v>Jul/26</v>
      </c>
      <c r="S7130" s="75"/>
      <c r="T7130" s="75"/>
      <c r="U7130" s="75"/>
      <c r="V7130" s="75"/>
      <c r="W7130" s="75"/>
      <c r="X7130" s="75"/>
      <c r="Y7130" s="75"/>
      <c r="Z7130" s="75"/>
      <c r="AA7130" s="75"/>
      <c r="AB7130" s="75"/>
      <c r="AC7130" s="75"/>
      <c r="AD7130" s="75"/>
      <c r="AE7130" s="75"/>
      <c r="AF7130" s="75"/>
      <c r="AG7130" s="75"/>
    </row>
    <row r="7131" spans="1:33" ht="15.75" customHeight="1">
      <c r="A7131" s="75"/>
      <c r="B7131" s="54">
        <v>46204</v>
      </c>
      <c r="C7131" s="55" t="str">
        <f t="shared" si="211"/>
        <v>Julho</v>
      </c>
      <c r="D7131" s="55">
        <f t="shared" si="212"/>
        <v>2026</v>
      </c>
      <c r="E7131" s="55">
        <v>1</v>
      </c>
      <c r="F7131" s="55" t="s">
        <v>1553</v>
      </c>
      <c r="G7131" s="55" t="s">
        <v>46</v>
      </c>
      <c r="H7131" s="55" t="s">
        <v>1555</v>
      </c>
      <c r="I7131" s="55" t="s">
        <v>42</v>
      </c>
      <c r="J7131" s="60">
        <v>12</v>
      </c>
      <c r="K7131" s="60">
        <f t="shared" si="209"/>
        <v>12</v>
      </c>
      <c r="L7131" s="60">
        <v>0</v>
      </c>
      <c r="M7131" s="55" t="s">
        <v>43</v>
      </c>
      <c r="N7131" s="60">
        <f t="shared" si="215"/>
        <v>12</v>
      </c>
      <c r="O7131" s="54">
        <v>46218</v>
      </c>
      <c r="P7131" s="62">
        <v>0</v>
      </c>
      <c r="Q7131" s="75"/>
      <c r="R7131" t="str">
        <f t="shared" si="214"/>
        <v>Jul/26</v>
      </c>
      <c r="S7131" s="75"/>
      <c r="T7131" s="75"/>
      <c r="U7131" s="75"/>
      <c r="V7131" s="75"/>
      <c r="W7131" s="75"/>
      <c r="X7131" s="75"/>
      <c r="Y7131" s="75"/>
      <c r="Z7131" s="75"/>
      <c r="AA7131" s="75"/>
      <c r="AB7131" s="75"/>
      <c r="AC7131" s="75"/>
      <c r="AD7131" s="75"/>
      <c r="AE7131" s="75"/>
      <c r="AF7131" s="75"/>
      <c r="AG7131" s="75"/>
    </row>
    <row r="7132" spans="1:33" ht="15.75" customHeight="1">
      <c r="A7132" s="75"/>
      <c r="B7132" s="54">
        <v>46209</v>
      </c>
      <c r="C7132" s="55" t="str">
        <f t="shared" si="211"/>
        <v>Julho</v>
      </c>
      <c r="D7132" s="55">
        <f t="shared" si="212"/>
        <v>2026</v>
      </c>
      <c r="E7132" s="55">
        <v>1</v>
      </c>
      <c r="F7132" s="55" t="s">
        <v>1553</v>
      </c>
      <c r="G7132" s="55" t="s">
        <v>46</v>
      </c>
      <c r="H7132" s="55" t="s">
        <v>1555</v>
      </c>
      <c r="I7132" s="55" t="s">
        <v>42</v>
      </c>
      <c r="J7132" s="60">
        <v>12</v>
      </c>
      <c r="K7132" s="60">
        <f t="shared" si="209"/>
        <v>12</v>
      </c>
      <c r="L7132" s="60">
        <v>0</v>
      </c>
      <c r="M7132" s="55" t="s">
        <v>43</v>
      </c>
      <c r="N7132" s="60">
        <f t="shared" si="215"/>
        <v>12</v>
      </c>
      <c r="O7132" s="54">
        <v>46218</v>
      </c>
      <c r="P7132" s="62">
        <v>0</v>
      </c>
      <c r="Q7132" s="75"/>
      <c r="R7132" t="str">
        <f t="shared" si="214"/>
        <v>Jul/26</v>
      </c>
      <c r="S7132" s="75"/>
      <c r="T7132" s="75"/>
      <c r="U7132" s="75"/>
      <c r="V7132" s="75"/>
      <c r="W7132" s="75"/>
      <c r="X7132" s="75"/>
      <c r="Y7132" s="75"/>
      <c r="Z7132" s="75"/>
      <c r="AA7132" s="75"/>
      <c r="AB7132" s="75"/>
      <c r="AC7132" s="75"/>
      <c r="AD7132" s="75"/>
      <c r="AE7132" s="75"/>
      <c r="AF7132" s="75"/>
      <c r="AG7132" s="75"/>
    </row>
    <row r="7133" spans="1:33" ht="15.75" customHeight="1">
      <c r="A7133" s="75"/>
      <c r="B7133" s="54">
        <v>46204</v>
      </c>
      <c r="C7133" s="55" t="str">
        <f t="shared" si="211"/>
        <v>Julho</v>
      </c>
      <c r="D7133" s="55">
        <f t="shared" si="212"/>
        <v>2026</v>
      </c>
      <c r="E7133" s="56">
        <v>1</v>
      </c>
      <c r="F7133" s="45" t="s">
        <v>285</v>
      </c>
      <c r="G7133" s="45" t="s">
        <v>104</v>
      </c>
      <c r="H7133" s="51" t="s">
        <v>113</v>
      </c>
      <c r="I7133" s="46" t="s">
        <v>55</v>
      </c>
      <c r="J7133" s="66">
        <v>2531</v>
      </c>
      <c r="K7133" s="60">
        <f t="shared" si="209"/>
        <v>2531</v>
      </c>
      <c r="L7133" s="60">
        <v>0</v>
      </c>
      <c r="M7133" s="55" t="s">
        <v>43</v>
      </c>
      <c r="N7133" s="60">
        <f t="shared" si="215"/>
        <v>2531</v>
      </c>
      <c r="O7133" s="54"/>
      <c r="P7133" s="62"/>
      <c r="Q7133" s="75"/>
      <c r="R7133" t="str">
        <f t="shared" si="214"/>
        <v>Jul/26</v>
      </c>
      <c r="S7133" s="75"/>
      <c r="T7133" s="75"/>
      <c r="U7133" s="75"/>
      <c r="V7133" s="75"/>
      <c r="W7133" s="75"/>
      <c r="X7133" s="75"/>
      <c r="Y7133" s="75"/>
      <c r="Z7133" s="75"/>
      <c r="AA7133" s="75"/>
      <c r="AB7133" s="75"/>
      <c r="AC7133" s="75"/>
      <c r="AD7133" s="75"/>
      <c r="AE7133" s="75"/>
      <c r="AF7133" s="75"/>
      <c r="AG7133" s="75"/>
    </row>
    <row r="7134" spans="1:33" ht="15.75" customHeight="1">
      <c r="A7134" s="75"/>
      <c r="B7134" s="54">
        <v>46204</v>
      </c>
      <c r="C7134" s="55" t="str">
        <f t="shared" si="211"/>
        <v>Julho</v>
      </c>
      <c r="D7134" s="55">
        <f t="shared" si="212"/>
        <v>2026</v>
      </c>
      <c r="E7134" s="56">
        <v>1</v>
      </c>
      <c r="F7134" s="51" t="s">
        <v>281</v>
      </c>
      <c r="G7134" s="11" t="s">
        <v>104</v>
      </c>
      <c r="H7134" s="51" t="s">
        <v>113</v>
      </c>
      <c r="I7134" s="46" t="s">
        <v>55</v>
      </c>
      <c r="J7134" s="66">
        <v>2700</v>
      </c>
      <c r="K7134" s="60">
        <f t="shared" si="209"/>
        <v>2700</v>
      </c>
      <c r="L7134" s="60">
        <v>0</v>
      </c>
      <c r="M7134" s="55" t="s">
        <v>43</v>
      </c>
      <c r="N7134" s="60">
        <f t="shared" si="215"/>
        <v>2700</v>
      </c>
      <c r="O7134" s="54"/>
      <c r="P7134" s="62"/>
      <c r="Q7134" s="75"/>
      <c r="R7134" t="str">
        <f t="shared" si="214"/>
        <v>Jul/26</v>
      </c>
      <c r="S7134" s="75"/>
      <c r="T7134" s="75"/>
      <c r="U7134" s="75"/>
      <c r="V7134" s="75"/>
      <c r="W7134" s="75"/>
      <c r="X7134" s="75"/>
      <c r="Y7134" s="75"/>
      <c r="Z7134" s="75"/>
      <c r="AA7134" s="75"/>
      <c r="AB7134" s="75"/>
      <c r="AC7134" s="75"/>
      <c r="AD7134" s="75"/>
      <c r="AE7134" s="75"/>
      <c r="AF7134" s="75"/>
      <c r="AG7134" s="75"/>
    </row>
    <row r="7135" spans="1:33" ht="15.75" customHeight="1">
      <c r="A7135" s="75"/>
      <c r="B7135" s="54">
        <v>46223</v>
      </c>
      <c r="C7135" s="55" t="str">
        <f t="shared" si="211"/>
        <v>Julho</v>
      </c>
      <c r="D7135" s="55">
        <f t="shared" si="212"/>
        <v>2026</v>
      </c>
      <c r="E7135" s="55">
        <v>1</v>
      </c>
      <c r="F7135" s="55" t="s">
        <v>1619</v>
      </c>
      <c r="G7135" s="55" t="s">
        <v>104</v>
      </c>
      <c r="H7135" s="55" t="s">
        <v>1620</v>
      </c>
      <c r="I7135" s="55" t="s">
        <v>42</v>
      </c>
      <c r="J7135" s="60">
        <v>167</v>
      </c>
      <c r="K7135" s="60">
        <f t="shared" si="209"/>
        <v>167</v>
      </c>
      <c r="L7135" s="60">
        <v>0</v>
      </c>
      <c r="M7135" s="55" t="s">
        <v>43</v>
      </c>
      <c r="N7135" s="60">
        <f t="shared" si="215"/>
        <v>167</v>
      </c>
      <c r="O7135" s="54">
        <v>46223</v>
      </c>
      <c r="P7135" s="62">
        <v>0</v>
      </c>
      <c r="Q7135" s="75"/>
      <c r="R7135" t="str">
        <f t="shared" si="214"/>
        <v>Jul/26</v>
      </c>
      <c r="S7135" s="75"/>
      <c r="T7135" s="75"/>
      <c r="U7135" s="75"/>
      <c r="V7135" s="75"/>
      <c r="W7135" s="75"/>
      <c r="X7135" s="75"/>
      <c r="Y7135" s="75"/>
      <c r="Z7135" s="75"/>
      <c r="AA7135" s="75"/>
      <c r="AB7135" s="75"/>
      <c r="AC7135" s="75"/>
      <c r="AD7135" s="75"/>
      <c r="AE7135" s="75"/>
      <c r="AF7135" s="75"/>
      <c r="AG7135" s="75"/>
    </row>
    <row r="7136" spans="1:33" ht="15.75" customHeight="1">
      <c r="A7136" s="75"/>
      <c r="B7136" s="54">
        <v>46213</v>
      </c>
      <c r="C7136" s="55" t="str">
        <f t="shared" si="211"/>
        <v>Julho</v>
      </c>
      <c r="D7136" s="55">
        <f t="shared" si="212"/>
        <v>2026</v>
      </c>
      <c r="E7136" s="55">
        <v>1</v>
      </c>
      <c r="F7136" s="55" t="s">
        <v>1553</v>
      </c>
      <c r="G7136" s="55" t="s">
        <v>46</v>
      </c>
      <c r="H7136" s="55" t="s">
        <v>1555</v>
      </c>
      <c r="I7136" s="55" t="s">
        <v>42</v>
      </c>
      <c r="J7136" s="60">
        <v>12</v>
      </c>
      <c r="K7136" s="60">
        <f t="shared" si="209"/>
        <v>12</v>
      </c>
      <c r="L7136" s="60">
        <v>0</v>
      </c>
      <c r="M7136" s="55" t="s">
        <v>43</v>
      </c>
      <c r="N7136" s="60">
        <f t="shared" si="215"/>
        <v>12</v>
      </c>
      <c r="O7136" s="54">
        <v>46218</v>
      </c>
      <c r="P7136" s="62">
        <v>0</v>
      </c>
      <c r="Q7136" s="75"/>
      <c r="R7136" t="str">
        <f t="shared" si="214"/>
        <v>Jul/26</v>
      </c>
      <c r="S7136" s="75"/>
      <c r="T7136" s="75"/>
      <c r="U7136" s="75"/>
      <c r="V7136" s="75"/>
      <c r="W7136" s="75"/>
      <c r="X7136" s="75"/>
      <c r="Y7136" s="75"/>
      <c r="Z7136" s="75"/>
      <c r="AA7136" s="75"/>
      <c r="AB7136" s="75"/>
      <c r="AC7136" s="75"/>
      <c r="AD7136" s="75"/>
      <c r="AE7136" s="75"/>
      <c r="AF7136" s="75"/>
      <c r="AG7136" s="75"/>
    </row>
    <row r="7137" spans="1:33" ht="15.75" customHeight="1">
      <c r="A7137" s="75"/>
      <c r="B7137" s="54">
        <v>46230</v>
      </c>
      <c r="C7137" s="55" t="str">
        <f t="shared" si="211"/>
        <v>Julho</v>
      </c>
      <c r="D7137" s="55">
        <f t="shared" si="212"/>
        <v>2026</v>
      </c>
      <c r="E7137" s="55">
        <v>1</v>
      </c>
      <c r="F7137" s="55" t="s">
        <v>1553</v>
      </c>
      <c r="G7137" s="55" t="s">
        <v>46</v>
      </c>
      <c r="H7137" s="55" t="s">
        <v>1555</v>
      </c>
      <c r="I7137" s="55" t="s">
        <v>42</v>
      </c>
      <c r="J7137" s="60">
        <v>12</v>
      </c>
      <c r="K7137" s="60">
        <f t="shared" si="209"/>
        <v>12</v>
      </c>
      <c r="L7137" s="60">
        <v>0</v>
      </c>
      <c r="M7137" s="55" t="s">
        <v>43</v>
      </c>
      <c r="N7137" s="60">
        <f t="shared" si="215"/>
        <v>12</v>
      </c>
      <c r="O7137" s="54">
        <v>46234</v>
      </c>
      <c r="P7137" s="62">
        <v>0</v>
      </c>
      <c r="Q7137" s="75"/>
      <c r="R7137" t="str">
        <f t="shared" si="214"/>
        <v>Jul/26</v>
      </c>
      <c r="S7137" s="75"/>
      <c r="T7137" s="75"/>
      <c r="U7137" s="75"/>
      <c r="V7137" s="75"/>
      <c r="W7137" s="75"/>
      <c r="X7137" s="75"/>
      <c r="Y7137" s="75"/>
      <c r="Z7137" s="75"/>
      <c r="AA7137" s="75"/>
      <c r="AB7137" s="75"/>
      <c r="AC7137" s="75"/>
      <c r="AD7137" s="75"/>
      <c r="AE7137" s="75"/>
      <c r="AF7137" s="75"/>
      <c r="AG7137" s="75"/>
    </row>
    <row r="7138" spans="1:33" ht="15.75" customHeight="1">
      <c r="A7138" s="75"/>
      <c r="B7138" s="54">
        <v>46206</v>
      </c>
      <c r="C7138" s="55" t="str">
        <f t="shared" si="211"/>
        <v>Julho</v>
      </c>
      <c r="D7138" s="55">
        <f t="shared" si="212"/>
        <v>2026</v>
      </c>
      <c r="E7138" s="55">
        <v>1</v>
      </c>
      <c r="F7138" s="55" t="s">
        <v>1621</v>
      </c>
      <c r="G7138" s="55" t="s">
        <v>61</v>
      </c>
      <c r="H7138" s="55" t="s">
        <v>342</v>
      </c>
      <c r="I7138" s="55" t="s">
        <v>42</v>
      </c>
      <c r="J7138" s="60">
        <v>209.08</v>
      </c>
      <c r="K7138" s="60">
        <f t="shared" si="209"/>
        <v>209.08</v>
      </c>
      <c r="L7138" s="60">
        <v>0</v>
      </c>
      <c r="M7138" s="55" t="s">
        <v>43</v>
      </c>
      <c r="N7138" s="60">
        <f t="shared" si="215"/>
        <v>209.08</v>
      </c>
      <c r="O7138" s="54">
        <v>46206</v>
      </c>
      <c r="P7138" s="62">
        <v>0</v>
      </c>
      <c r="Q7138" s="75"/>
      <c r="R7138" t="str">
        <f t="shared" si="214"/>
        <v>Jul/26</v>
      </c>
      <c r="S7138" s="75"/>
      <c r="T7138" s="75"/>
      <c r="U7138" s="75"/>
      <c r="V7138" s="75"/>
      <c r="W7138" s="75"/>
      <c r="X7138" s="75"/>
      <c r="Y7138" s="75"/>
      <c r="Z7138" s="75"/>
      <c r="AA7138" s="75"/>
      <c r="AB7138" s="75"/>
      <c r="AC7138" s="75"/>
      <c r="AD7138" s="75"/>
      <c r="AE7138" s="75"/>
      <c r="AF7138" s="75"/>
      <c r="AG7138" s="75"/>
    </row>
    <row r="7139" spans="1:33" ht="15.75" customHeight="1">
      <c r="A7139" s="75"/>
      <c r="B7139" s="54">
        <v>46219</v>
      </c>
      <c r="C7139" s="55" t="str">
        <f t="shared" si="211"/>
        <v>Julho</v>
      </c>
      <c r="D7139" s="55">
        <f t="shared" si="212"/>
        <v>2026</v>
      </c>
      <c r="E7139" s="55">
        <v>1</v>
      </c>
      <c r="F7139" s="55" t="s">
        <v>1622</v>
      </c>
      <c r="G7139" s="55" t="s">
        <v>61</v>
      </c>
      <c r="H7139" s="55" t="s">
        <v>78</v>
      </c>
      <c r="I7139" s="55" t="s">
        <v>42</v>
      </c>
      <c r="J7139" s="60">
        <v>1309.5</v>
      </c>
      <c r="K7139" s="60">
        <f t="shared" si="209"/>
        <v>1309.5</v>
      </c>
      <c r="L7139" s="60">
        <v>0</v>
      </c>
      <c r="M7139" s="55" t="s">
        <v>43</v>
      </c>
      <c r="N7139" s="60">
        <f t="shared" si="215"/>
        <v>1309.5</v>
      </c>
      <c r="O7139" s="54">
        <v>46219</v>
      </c>
      <c r="P7139" s="62">
        <v>0</v>
      </c>
      <c r="Q7139" s="75"/>
      <c r="R7139" t="str">
        <f t="shared" si="214"/>
        <v>Jul/26</v>
      </c>
      <c r="S7139" s="75"/>
      <c r="T7139" s="75"/>
      <c r="U7139" s="75"/>
      <c r="V7139" s="75"/>
      <c r="W7139" s="75"/>
      <c r="X7139" s="75"/>
      <c r="Y7139" s="75"/>
      <c r="Z7139" s="75"/>
      <c r="AA7139" s="75"/>
      <c r="AB7139" s="75"/>
      <c r="AC7139" s="75"/>
      <c r="AD7139" s="75"/>
      <c r="AE7139" s="75"/>
      <c r="AF7139" s="75"/>
      <c r="AG7139" s="75"/>
    </row>
    <row r="7140" spans="1:33" ht="15.75" customHeight="1">
      <c r="A7140" s="75"/>
      <c r="B7140" s="54">
        <v>46204</v>
      </c>
      <c r="C7140" s="55" t="str">
        <f t="shared" si="211"/>
        <v>Julho</v>
      </c>
      <c r="D7140" s="55">
        <f t="shared" si="212"/>
        <v>2026</v>
      </c>
      <c r="E7140" s="56">
        <v>1</v>
      </c>
      <c r="F7140" s="58" t="s">
        <v>1044</v>
      </c>
      <c r="G7140" s="57" t="s">
        <v>104</v>
      </c>
      <c r="H7140" s="58" t="s">
        <v>1045</v>
      </c>
      <c r="I7140" s="59" t="s">
        <v>74</v>
      </c>
      <c r="J7140" s="96">
        <v>40</v>
      </c>
      <c r="K7140" s="60">
        <f t="shared" si="209"/>
        <v>40</v>
      </c>
      <c r="L7140" s="60">
        <v>0</v>
      </c>
      <c r="M7140" s="55" t="s">
        <v>51</v>
      </c>
      <c r="N7140" s="60">
        <f t="shared" si="215"/>
        <v>40</v>
      </c>
      <c r="O7140" s="54"/>
      <c r="P7140" s="62"/>
      <c r="Q7140" s="75"/>
      <c r="R7140" t="str">
        <f t="shared" si="214"/>
        <v>Jul/26</v>
      </c>
      <c r="S7140" s="75"/>
      <c r="T7140" s="75"/>
      <c r="U7140" s="75"/>
      <c r="V7140" s="75"/>
      <c r="W7140" s="75"/>
      <c r="X7140" s="75"/>
      <c r="Y7140" s="75"/>
      <c r="Z7140" s="75"/>
      <c r="AA7140" s="75"/>
      <c r="AB7140" s="75"/>
      <c r="AC7140" s="75"/>
      <c r="AD7140" s="75"/>
      <c r="AE7140" s="75"/>
      <c r="AF7140" s="75"/>
      <c r="AG7140" s="75"/>
    </row>
    <row r="7141" spans="1:33" ht="15.75" customHeight="1">
      <c r="A7141" s="75"/>
      <c r="B7141" s="54">
        <v>46211</v>
      </c>
      <c r="C7141" s="55" t="str">
        <f t="shared" si="211"/>
        <v>Julho</v>
      </c>
      <c r="D7141" s="55">
        <f t="shared" si="212"/>
        <v>2026</v>
      </c>
      <c r="E7141" s="55">
        <v>2</v>
      </c>
      <c r="F7141" s="55" t="s">
        <v>1623</v>
      </c>
      <c r="G7141" s="55" t="s">
        <v>46</v>
      </c>
      <c r="H7141" s="55" t="s">
        <v>1173</v>
      </c>
      <c r="I7141" s="55" t="s">
        <v>42</v>
      </c>
      <c r="J7141" s="60">
        <v>34.299999999999997</v>
      </c>
      <c r="K7141" s="60">
        <f t="shared" si="209"/>
        <v>68.599999999999994</v>
      </c>
      <c r="L7141" s="60">
        <v>0</v>
      </c>
      <c r="M7141" s="55" t="s">
        <v>43</v>
      </c>
      <c r="N7141" s="60">
        <f t="shared" si="215"/>
        <v>68.599999999999994</v>
      </c>
      <c r="O7141" s="54">
        <v>46211</v>
      </c>
      <c r="P7141" s="62">
        <v>0</v>
      </c>
      <c r="Q7141" s="75"/>
      <c r="R7141" t="str">
        <f t="shared" si="214"/>
        <v>Jul/26</v>
      </c>
      <c r="S7141" s="75"/>
      <c r="T7141" s="75"/>
      <c r="U7141" s="75"/>
      <c r="V7141" s="75"/>
      <c r="W7141" s="75"/>
      <c r="X7141" s="75"/>
      <c r="Y7141" s="75"/>
      <c r="Z7141" s="75"/>
      <c r="AA7141" s="75"/>
      <c r="AB7141" s="75"/>
      <c r="AC7141" s="75"/>
      <c r="AD7141" s="75"/>
      <c r="AE7141" s="75"/>
      <c r="AF7141" s="75"/>
      <c r="AG7141" s="75"/>
    </row>
    <row r="7142" spans="1:33" ht="15.75" customHeight="1">
      <c r="A7142" s="75"/>
      <c r="B7142" s="54">
        <v>46204</v>
      </c>
      <c r="C7142" s="55" t="str">
        <f t="shared" si="211"/>
        <v>Julho</v>
      </c>
      <c r="D7142" s="55">
        <f t="shared" si="212"/>
        <v>2026</v>
      </c>
      <c r="E7142" s="56">
        <v>1</v>
      </c>
      <c r="F7142" s="45" t="s">
        <v>48</v>
      </c>
      <c r="G7142" s="51" t="s">
        <v>49</v>
      </c>
      <c r="H7142" s="45" t="s">
        <v>50</v>
      </c>
      <c r="I7142" s="46" t="s">
        <v>55</v>
      </c>
      <c r="J7142" s="47">
        <v>21000</v>
      </c>
      <c r="K7142" s="60">
        <f t="shared" si="209"/>
        <v>21000</v>
      </c>
      <c r="L7142" s="60">
        <v>0</v>
      </c>
      <c r="M7142" s="55" t="s">
        <v>51</v>
      </c>
      <c r="N7142" s="60">
        <f t="shared" si="215"/>
        <v>21000</v>
      </c>
      <c r="O7142" s="54"/>
      <c r="P7142" s="62"/>
      <c r="Q7142" s="75"/>
      <c r="R7142" t="str">
        <f t="shared" si="214"/>
        <v>Jul/26</v>
      </c>
      <c r="S7142" s="75"/>
      <c r="T7142" s="75"/>
      <c r="U7142" s="75"/>
      <c r="V7142" s="75"/>
      <c r="W7142" s="75"/>
      <c r="X7142" s="75"/>
      <c r="Y7142" s="75"/>
      <c r="Z7142" s="75"/>
      <c r="AA7142" s="75"/>
      <c r="AB7142" s="75"/>
      <c r="AC7142" s="75"/>
      <c r="AD7142" s="75"/>
      <c r="AE7142" s="75"/>
      <c r="AF7142" s="75"/>
      <c r="AG7142" s="75"/>
    </row>
    <row r="7143" spans="1:33" ht="15.75" customHeight="1">
      <c r="A7143" s="75"/>
      <c r="B7143" s="54">
        <v>46204</v>
      </c>
      <c r="C7143" s="55" t="str">
        <f t="shared" si="211"/>
        <v>Julho</v>
      </c>
      <c r="D7143" s="55">
        <f t="shared" si="212"/>
        <v>2026</v>
      </c>
      <c r="E7143" s="56">
        <v>1</v>
      </c>
      <c r="F7143" s="45" t="s">
        <v>63</v>
      </c>
      <c r="G7143" s="45" t="s">
        <v>49</v>
      </c>
      <c r="H7143" s="45" t="s">
        <v>50</v>
      </c>
      <c r="I7143" s="46" t="s">
        <v>55</v>
      </c>
      <c r="J7143" s="47">
        <v>2000</v>
      </c>
      <c r="K7143" s="60">
        <f t="shared" si="209"/>
        <v>2000</v>
      </c>
      <c r="L7143" s="60">
        <v>0</v>
      </c>
      <c r="M7143" s="55" t="s">
        <v>51</v>
      </c>
      <c r="N7143" s="60">
        <f t="shared" si="215"/>
        <v>2000</v>
      </c>
      <c r="O7143" s="54"/>
      <c r="P7143" s="62"/>
      <c r="Q7143" s="75"/>
      <c r="R7143" t="str">
        <f t="shared" si="214"/>
        <v>Jul/26</v>
      </c>
      <c r="S7143" s="75"/>
      <c r="T7143" s="75"/>
      <c r="U7143" s="75"/>
      <c r="V7143" s="75"/>
      <c r="W7143" s="75"/>
      <c r="X7143" s="75"/>
      <c r="Y7143" s="75"/>
      <c r="Z7143" s="75"/>
      <c r="AA7143" s="75"/>
      <c r="AB7143" s="75"/>
      <c r="AC7143" s="75"/>
      <c r="AD7143" s="75"/>
      <c r="AE7143" s="75"/>
      <c r="AF7143" s="75"/>
      <c r="AG7143" s="75"/>
    </row>
    <row r="7144" spans="1:33" ht="15.75" customHeight="1">
      <c r="A7144" s="75"/>
      <c r="B7144" s="54">
        <v>46204</v>
      </c>
      <c r="C7144" s="55" t="str">
        <f t="shared" si="211"/>
        <v>Julho</v>
      </c>
      <c r="D7144" s="55">
        <f t="shared" si="212"/>
        <v>2026</v>
      </c>
      <c r="E7144" s="56">
        <v>1</v>
      </c>
      <c r="F7144" s="58" t="s">
        <v>59</v>
      </c>
      <c r="G7144" s="57" t="s">
        <v>49</v>
      </c>
      <c r="H7144" s="58" t="s">
        <v>59</v>
      </c>
      <c r="I7144" s="59" t="s">
        <v>55</v>
      </c>
      <c r="J7144" s="96">
        <v>1900</v>
      </c>
      <c r="K7144" s="60">
        <f t="shared" si="209"/>
        <v>1900</v>
      </c>
      <c r="L7144" s="60">
        <v>0</v>
      </c>
      <c r="M7144" s="55" t="s">
        <v>51</v>
      </c>
      <c r="N7144" s="60">
        <f t="shared" si="215"/>
        <v>1900</v>
      </c>
      <c r="O7144" s="54"/>
      <c r="P7144" s="62"/>
      <c r="Q7144" s="75"/>
      <c r="R7144" t="str">
        <f t="shared" si="214"/>
        <v>Jul/26</v>
      </c>
      <c r="S7144" s="75"/>
      <c r="T7144" s="75"/>
      <c r="U7144" s="75"/>
      <c r="V7144" s="75"/>
      <c r="W7144" s="75"/>
      <c r="X7144" s="75"/>
      <c r="Y7144" s="75"/>
      <c r="Z7144" s="75"/>
      <c r="AA7144" s="75"/>
      <c r="AB7144" s="75"/>
      <c r="AC7144" s="75"/>
      <c r="AD7144" s="75"/>
      <c r="AE7144" s="75"/>
      <c r="AF7144" s="75"/>
      <c r="AG7144" s="75"/>
    </row>
    <row r="7145" spans="1:33" ht="15.75" customHeight="1">
      <c r="A7145" s="75"/>
      <c r="B7145" s="54">
        <v>46204</v>
      </c>
      <c r="C7145" s="55" t="str">
        <f t="shared" si="211"/>
        <v>Julho</v>
      </c>
      <c r="D7145" s="55">
        <f t="shared" si="212"/>
        <v>2026</v>
      </c>
      <c r="E7145" s="55">
        <v>1</v>
      </c>
      <c r="F7145" s="55" t="s">
        <v>49</v>
      </c>
      <c r="G7145" s="55" t="s">
        <v>49</v>
      </c>
      <c r="H7145" s="55" t="s">
        <v>1124</v>
      </c>
      <c r="I7145" s="55" t="s">
        <v>42</v>
      </c>
      <c r="J7145" s="60">
        <v>49</v>
      </c>
      <c r="K7145" s="60">
        <f t="shared" si="209"/>
        <v>49</v>
      </c>
      <c r="L7145" s="60">
        <v>0</v>
      </c>
      <c r="M7145" s="55" t="s">
        <v>51</v>
      </c>
      <c r="N7145" s="60">
        <f t="shared" si="215"/>
        <v>49</v>
      </c>
      <c r="O7145" s="54">
        <v>46204</v>
      </c>
      <c r="P7145" s="62">
        <v>0</v>
      </c>
      <c r="Q7145" s="75"/>
      <c r="R7145" t="str">
        <f t="shared" si="214"/>
        <v>Jul/26</v>
      </c>
      <c r="S7145" s="75"/>
      <c r="T7145" s="75"/>
      <c r="U7145" s="75"/>
      <c r="V7145" s="75"/>
      <c r="W7145" s="75"/>
      <c r="X7145" s="75"/>
      <c r="Y7145" s="75"/>
      <c r="Z7145" s="75"/>
      <c r="AA7145" s="75"/>
      <c r="AB7145" s="75"/>
      <c r="AC7145" s="75"/>
      <c r="AD7145" s="75"/>
      <c r="AE7145" s="75"/>
      <c r="AF7145" s="75"/>
      <c r="AG7145" s="75"/>
    </row>
    <row r="7146" spans="1:33" ht="15.75" customHeight="1">
      <c r="A7146" s="75"/>
      <c r="B7146" s="54">
        <v>46209</v>
      </c>
      <c r="C7146" s="55" t="str">
        <f t="shared" si="211"/>
        <v>Julho</v>
      </c>
      <c r="D7146" s="55">
        <f t="shared" si="212"/>
        <v>2026</v>
      </c>
      <c r="E7146" s="55">
        <v>1</v>
      </c>
      <c r="F7146" s="55" t="s">
        <v>1624</v>
      </c>
      <c r="G7146" s="55" t="s">
        <v>46</v>
      </c>
      <c r="H7146" s="55" t="s">
        <v>342</v>
      </c>
      <c r="I7146" s="55" t="s">
        <v>42</v>
      </c>
      <c r="J7146" s="60">
        <v>137.06</v>
      </c>
      <c r="K7146" s="60">
        <f t="shared" si="209"/>
        <v>137.06</v>
      </c>
      <c r="L7146" s="60">
        <v>0</v>
      </c>
      <c r="M7146" s="55" t="s">
        <v>43</v>
      </c>
      <c r="N7146" s="60">
        <f t="shared" si="215"/>
        <v>137.06</v>
      </c>
      <c r="O7146" s="54">
        <v>46209</v>
      </c>
      <c r="P7146" s="62">
        <v>0</v>
      </c>
      <c r="Q7146" s="75"/>
      <c r="R7146" t="str">
        <f t="shared" si="214"/>
        <v>Jul/26</v>
      </c>
      <c r="S7146" s="75"/>
      <c r="T7146" s="75"/>
      <c r="U7146" s="75"/>
      <c r="V7146" s="75"/>
      <c r="W7146" s="75"/>
      <c r="X7146" s="75"/>
      <c r="Y7146" s="75"/>
      <c r="Z7146" s="75"/>
      <c r="AA7146" s="75"/>
      <c r="AB7146" s="75"/>
      <c r="AC7146" s="75"/>
      <c r="AD7146" s="75"/>
      <c r="AE7146" s="75"/>
      <c r="AF7146" s="75"/>
      <c r="AG7146" s="75"/>
    </row>
    <row r="7147" spans="1:33" ht="15.75" customHeight="1">
      <c r="A7147" s="75"/>
      <c r="B7147" s="54">
        <v>46204</v>
      </c>
      <c r="C7147" s="55" t="str">
        <f t="shared" si="211"/>
        <v>Julho</v>
      </c>
      <c r="D7147" s="55">
        <f t="shared" si="212"/>
        <v>2026</v>
      </c>
      <c r="E7147" s="55">
        <v>12</v>
      </c>
      <c r="F7147" s="55" t="s">
        <v>1101</v>
      </c>
      <c r="G7147" s="55" t="s">
        <v>53</v>
      </c>
      <c r="H7147" s="55" t="s">
        <v>223</v>
      </c>
      <c r="I7147" s="55" t="s">
        <v>42</v>
      </c>
      <c r="J7147" s="60">
        <v>1</v>
      </c>
      <c r="K7147" s="60">
        <f t="shared" si="209"/>
        <v>12</v>
      </c>
      <c r="L7147" s="60">
        <v>0</v>
      </c>
      <c r="M7147" s="55" t="s">
        <v>51</v>
      </c>
      <c r="N7147" s="60">
        <f t="shared" si="215"/>
        <v>12</v>
      </c>
      <c r="O7147" s="54">
        <v>46210</v>
      </c>
      <c r="P7147" s="62">
        <v>1607593</v>
      </c>
      <c r="Q7147" s="75"/>
      <c r="R7147" t="str">
        <f t="shared" si="214"/>
        <v>Jul/26</v>
      </c>
      <c r="S7147" s="75"/>
      <c r="T7147" s="75"/>
      <c r="U7147" s="75"/>
      <c r="V7147" s="75"/>
      <c r="W7147" s="75"/>
      <c r="X7147" s="75"/>
      <c r="Y7147" s="75"/>
      <c r="Z7147" s="75"/>
      <c r="AA7147" s="75"/>
      <c r="AB7147" s="75"/>
      <c r="AC7147" s="75"/>
      <c r="AD7147" s="75"/>
      <c r="AE7147" s="75"/>
      <c r="AF7147" s="75"/>
      <c r="AG7147" s="75"/>
    </row>
    <row r="7148" spans="1:33" ht="15.75" customHeight="1">
      <c r="A7148" s="75"/>
      <c r="B7148" s="54">
        <v>46209</v>
      </c>
      <c r="C7148" s="55" t="str">
        <f t="shared" si="211"/>
        <v>Julho</v>
      </c>
      <c r="D7148" s="55">
        <f t="shared" si="212"/>
        <v>2026</v>
      </c>
      <c r="E7148" s="55">
        <v>3</v>
      </c>
      <c r="F7148" s="55" t="s">
        <v>751</v>
      </c>
      <c r="G7148" s="55" t="s">
        <v>53</v>
      </c>
      <c r="H7148" s="55" t="s">
        <v>594</v>
      </c>
      <c r="I7148" s="55" t="s">
        <v>42</v>
      </c>
      <c r="J7148" s="60">
        <v>70.599999999999994</v>
      </c>
      <c r="K7148" s="60">
        <f t="shared" si="209"/>
        <v>211.79999999999998</v>
      </c>
      <c r="L7148" s="60">
        <v>0</v>
      </c>
      <c r="M7148" s="55" t="s">
        <v>51</v>
      </c>
      <c r="N7148" s="60">
        <f t="shared" si="215"/>
        <v>211.79999999999998</v>
      </c>
      <c r="O7148" s="54">
        <v>46223</v>
      </c>
      <c r="P7148" s="62">
        <v>1239760</v>
      </c>
      <c r="Q7148" s="75"/>
      <c r="R7148" t="str">
        <f t="shared" si="214"/>
        <v>Jul/26</v>
      </c>
      <c r="S7148" s="75"/>
      <c r="T7148" s="75"/>
      <c r="U7148" s="75"/>
      <c r="V7148" s="75"/>
      <c r="W7148" s="75"/>
      <c r="X7148" s="75"/>
      <c r="Y7148" s="75"/>
      <c r="Z7148" s="75"/>
      <c r="AA7148" s="75"/>
      <c r="AB7148" s="75"/>
      <c r="AC7148" s="75"/>
      <c r="AD7148" s="75"/>
      <c r="AE7148" s="75"/>
      <c r="AF7148" s="75"/>
      <c r="AG7148" s="75"/>
    </row>
    <row r="7149" spans="1:33" ht="15.75" customHeight="1">
      <c r="A7149" s="75"/>
      <c r="B7149" s="54">
        <v>46210</v>
      </c>
      <c r="C7149" s="55" t="str">
        <f t="shared" si="211"/>
        <v>Julho</v>
      </c>
      <c r="D7149" s="55">
        <f t="shared" si="212"/>
        <v>2026</v>
      </c>
      <c r="E7149" s="55">
        <v>200</v>
      </c>
      <c r="F7149" s="55" t="s">
        <v>925</v>
      </c>
      <c r="G7149" s="55" t="s">
        <v>53</v>
      </c>
      <c r="H7149" s="55" t="s">
        <v>223</v>
      </c>
      <c r="I7149" s="55" t="s">
        <v>42</v>
      </c>
      <c r="J7149" s="60">
        <v>0.99</v>
      </c>
      <c r="K7149" s="60">
        <f t="shared" si="209"/>
        <v>198</v>
      </c>
      <c r="L7149" s="60">
        <v>0</v>
      </c>
      <c r="M7149" s="55" t="s">
        <v>51</v>
      </c>
      <c r="N7149" s="60">
        <f t="shared" si="215"/>
        <v>198</v>
      </c>
      <c r="O7149" s="54">
        <v>46217</v>
      </c>
      <c r="P7149" s="62">
        <v>1610893</v>
      </c>
      <c r="Q7149" s="75"/>
      <c r="R7149" t="str">
        <f t="shared" si="214"/>
        <v>Jul/26</v>
      </c>
      <c r="S7149" s="75"/>
      <c r="T7149" s="75"/>
      <c r="U7149" s="75"/>
      <c r="V7149" s="75"/>
      <c r="W7149" s="75"/>
      <c r="X7149" s="75"/>
      <c r="Y7149" s="75"/>
      <c r="Z7149" s="75"/>
      <c r="AA7149" s="75"/>
      <c r="AB7149" s="75"/>
      <c r="AC7149" s="75"/>
      <c r="AD7149" s="75"/>
      <c r="AE7149" s="75"/>
      <c r="AF7149" s="75"/>
      <c r="AG7149" s="75"/>
    </row>
    <row r="7150" spans="1:33" ht="15.75" customHeight="1">
      <c r="A7150" s="75"/>
      <c r="B7150" s="54">
        <v>46210</v>
      </c>
      <c r="C7150" s="55" t="str">
        <f t="shared" si="211"/>
        <v>Julho</v>
      </c>
      <c r="D7150" s="55">
        <f t="shared" si="212"/>
        <v>2026</v>
      </c>
      <c r="E7150" s="55">
        <v>40</v>
      </c>
      <c r="F7150" s="55" t="s">
        <v>799</v>
      </c>
      <c r="G7150" s="55" t="s">
        <v>53</v>
      </c>
      <c r="H7150" s="55" t="s">
        <v>223</v>
      </c>
      <c r="I7150" s="55" t="s">
        <v>42</v>
      </c>
      <c r="J7150" s="60">
        <v>2.46</v>
      </c>
      <c r="K7150" s="60">
        <f t="shared" si="209"/>
        <v>98.4</v>
      </c>
      <c r="L7150" s="60">
        <v>0</v>
      </c>
      <c r="M7150" s="55" t="s">
        <v>51</v>
      </c>
      <c r="N7150" s="60">
        <f t="shared" si="215"/>
        <v>98.4</v>
      </c>
      <c r="O7150" s="54">
        <v>46217</v>
      </c>
      <c r="P7150" s="62">
        <v>1610893</v>
      </c>
      <c r="Q7150" s="75"/>
      <c r="R7150" t="str">
        <f t="shared" si="214"/>
        <v>Jul/26</v>
      </c>
      <c r="S7150" s="75"/>
      <c r="T7150" s="75"/>
      <c r="U7150" s="75"/>
      <c r="V7150" s="75"/>
      <c r="W7150" s="75"/>
      <c r="X7150" s="75"/>
      <c r="Y7150" s="75"/>
      <c r="Z7150" s="75"/>
      <c r="AA7150" s="75"/>
      <c r="AB7150" s="75"/>
      <c r="AC7150" s="75"/>
      <c r="AD7150" s="75"/>
      <c r="AE7150" s="75"/>
      <c r="AF7150" s="75"/>
      <c r="AG7150" s="75"/>
    </row>
    <row r="7151" spans="1:33" ht="15.75" customHeight="1">
      <c r="A7151" s="75"/>
      <c r="B7151" s="54">
        <v>46210</v>
      </c>
      <c r="C7151" s="55" t="str">
        <f t="shared" si="211"/>
        <v>Julho</v>
      </c>
      <c r="D7151" s="55">
        <f t="shared" si="212"/>
        <v>2026</v>
      </c>
      <c r="E7151" s="55">
        <v>1</v>
      </c>
      <c r="F7151" s="55" t="s">
        <v>1423</v>
      </c>
      <c r="G7151" s="55" t="s">
        <v>53</v>
      </c>
      <c r="H7151" s="55" t="s">
        <v>223</v>
      </c>
      <c r="I7151" s="55" t="s">
        <v>42</v>
      </c>
      <c r="J7151" s="60">
        <v>12.9</v>
      </c>
      <c r="K7151" s="60">
        <f t="shared" si="209"/>
        <v>12.9</v>
      </c>
      <c r="L7151" s="60">
        <v>0</v>
      </c>
      <c r="M7151" s="55" t="s">
        <v>51</v>
      </c>
      <c r="N7151" s="60">
        <f t="shared" si="215"/>
        <v>12.9</v>
      </c>
      <c r="O7151" s="54">
        <v>46217</v>
      </c>
      <c r="P7151" s="62">
        <v>1610893</v>
      </c>
      <c r="Q7151" s="75"/>
      <c r="R7151" t="str">
        <f t="shared" si="214"/>
        <v>Jul/26</v>
      </c>
      <c r="S7151" s="75"/>
      <c r="T7151" s="75"/>
      <c r="U7151" s="75"/>
      <c r="V7151" s="75"/>
      <c r="W7151" s="75"/>
      <c r="X7151" s="75"/>
      <c r="Y7151" s="75"/>
      <c r="Z7151" s="75"/>
      <c r="AA7151" s="75"/>
      <c r="AB7151" s="75"/>
      <c r="AC7151" s="75"/>
      <c r="AD7151" s="75"/>
      <c r="AE7151" s="75"/>
      <c r="AF7151" s="75"/>
      <c r="AG7151" s="75"/>
    </row>
    <row r="7152" spans="1:33" ht="15.75" customHeight="1">
      <c r="A7152" s="75"/>
      <c r="B7152" s="54">
        <v>46223</v>
      </c>
      <c r="C7152" s="55" t="str">
        <f t="shared" si="211"/>
        <v>Julho</v>
      </c>
      <c r="D7152" s="55">
        <f t="shared" si="212"/>
        <v>2026</v>
      </c>
      <c r="E7152" s="55">
        <v>2</v>
      </c>
      <c r="F7152" s="55" t="s">
        <v>751</v>
      </c>
      <c r="G7152" s="55" t="s">
        <v>53</v>
      </c>
      <c r="H7152" s="55" t="s">
        <v>790</v>
      </c>
      <c r="I7152" s="55" t="s">
        <v>42</v>
      </c>
      <c r="J7152" s="60">
        <v>65</v>
      </c>
      <c r="K7152" s="60">
        <f t="shared" si="209"/>
        <v>130</v>
      </c>
      <c r="L7152" s="60">
        <v>0</v>
      </c>
      <c r="M7152" s="55" t="s">
        <v>51</v>
      </c>
      <c r="N7152" s="60">
        <f t="shared" si="215"/>
        <v>130</v>
      </c>
      <c r="O7152" s="54">
        <v>46237</v>
      </c>
      <c r="P7152" s="62">
        <v>1705215</v>
      </c>
      <c r="Q7152" s="75"/>
      <c r="R7152" t="str">
        <f t="shared" si="214"/>
        <v>Jul/26</v>
      </c>
      <c r="S7152" s="75"/>
      <c r="T7152" s="75"/>
      <c r="U7152" s="75"/>
      <c r="V7152" s="75"/>
      <c r="W7152" s="75"/>
      <c r="X7152" s="75"/>
      <c r="Y7152" s="75"/>
      <c r="Z7152" s="75"/>
      <c r="AA7152" s="75"/>
      <c r="AB7152" s="75"/>
      <c r="AC7152" s="75"/>
      <c r="AD7152" s="75"/>
      <c r="AE7152" s="75"/>
      <c r="AF7152" s="75"/>
      <c r="AG7152" s="75"/>
    </row>
    <row r="7153" spans="1:33" ht="15.75" customHeight="1">
      <c r="A7153" s="75"/>
      <c r="B7153" s="54">
        <v>46223</v>
      </c>
      <c r="C7153" s="55" t="str">
        <f t="shared" si="211"/>
        <v>Julho</v>
      </c>
      <c r="D7153" s="55">
        <f t="shared" si="212"/>
        <v>2026</v>
      </c>
      <c r="E7153" s="55">
        <v>1</v>
      </c>
      <c r="F7153" s="55" t="s">
        <v>1558</v>
      </c>
      <c r="G7153" s="55" t="s">
        <v>46</v>
      </c>
      <c r="H7153" s="55" t="s">
        <v>342</v>
      </c>
      <c r="I7153" s="55" t="s">
        <v>42</v>
      </c>
      <c r="J7153" s="60">
        <v>120</v>
      </c>
      <c r="K7153" s="60">
        <f t="shared" si="209"/>
        <v>120</v>
      </c>
      <c r="L7153" s="60">
        <v>0</v>
      </c>
      <c r="M7153" s="55" t="s">
        <v>43</v>
      </c>
      <c r="N7153" s="60">
        <f t="shared" si="215"/>
        <v>120</v>
      </c>
      <c r="O7153" s="54">
        <v>46223</v>
      </c>
      <c r="P7153" s="62">
        <v>0</v>
      </c>
      <c r="Q7153" s="75"/>
      <c r="R7153" t="str">
        <f t="shared" si="214"/>
        <v>Jul/26</v>
      </c>
      <c r="S7153" s="75"/>
      <c r="T7153" s="75"/>
      <c r="U7153" s="75"/>
      <c r="V7153" s="75"/>
      <c r="W7153" s="75"/>
      <c r="X7153" s="75"/>
      <c r="Y7153" s="75"/>
      <c r="Z7153" s="75"/>
      <c r="AA7153" s="75"/>
      <c r="AB7153" s="75"/>
      <c r="AC7153" s="75"/>
      <c r="AD7153" s="75"/>
      <c r="AE7153" s="75"/>
      <c r="AF7153" s="75"/>
      <c r="AG7153" s="75"/>
    </row>
    <row r="7154" spans="1:33" ht="15.75" customHeight="1">
      <c r="A7154" s="75"/>
      <c r="B7154" s="54">
        <v>46210</v>
      </c>
      <c r="C7154" s="55" t="str">
        <f t="shared" si="211"/>
        <v>Julho</v>
      </c>
      <c r="D7154" s="55">
        <f t="shared" si="212"/>
        <v>2026</v>
      </c>
      <c r="E7154" s="55">
        <v>3</v>
      </c>
      <c r="F7154" s="55" t="s">
        <v>1171</v>
      </c>
      <c r="G7154" s="55" t="s">
        <v>46</v>
      </c>
      <c r="H7154" s="55" t="s">
        <v>1605</v>
      </c>
      <c r="I7154" s="55" t="s">
        <v>42</v>
      </c>
      <c r="J7154" s="60">
        <v>77.3</v>
      </c>
      <c r="K7154" s="60">
        <f t="shared" si="209"/>
        <v>231.89999999999998</v>
      </c>
      <c r="L7154" s="60">
        <v>0</v>
      </c>
      <c r="M7154" s="55" t="s">
        <v>43</v>
      </c>
      <c r="N7154" s="60">
        <f t="shared" si="215"/>
        <v>231.89999999999998</v>
      </c>
      <c r="O7154" s="54">
        <v>46215</v>
      </c>
      <c r="P7154" s="62">
        <v>421950</v>
      </c>
      <c r="Q7154" s="75"/>
      <c r="R7154" t="str">
        <f t="shared" si="214"/>
        <v>Jul/26</v>
      </c>
      <c r="S7154" s="75"/>
      <c r="T7154" s="75"/>
      <c r="U7154" s="75"/>
      <c r="V7154" s="75"/>
      <c r="W7154" s="75"/>
      <c r="X7154" s="75"/>
      <c r="Y7154" s="75"/>
      <c r="Z7154" s="75"/>
      <c r="AA7154" s="75"/>
      <c r="AB7154" s="75"/>
      <c r="AC7154" s="75"/>
      <c r="AD7154" s="75"/>
      <c r="AE7154" s="75"/>
      <c r="AF7154" s="75"/>
      <c r="AG7154" s="75"/>
    </row>
    <row r="7155" spans="1:33" ht="15.75" customHeight="1">
      <c r="A7155" s="75"/>
      <c r="B7155" s="54">
        <v>46204</v>
      </c>
      <c r="C7155" s="55" t="str">
        <f t="shared" si="211"/>
        <v>Julho</v>
      </c>
      <c r="D7155" s="55">
        <f t="shared" si="212"/>
        <v>2026</v>
      </c>
      <c r="E7155" s="55">
        <v>2</v>
      </c>
      <c r="F7155" s="55" t="s">
        <v>1582</v>
      </c>
      <c r="G7155" s="55" t="s">
        <v>46</v>
      </c>
      <c r="H7155" s="55" t="s">
        <v>1555</v>
      </c>
      <c r="I7155" s="55" t="s">
        <v>42</v>
      </c>
      <c r="J7155" s="60">
        <v>19</v>
      </c>
      <c r="K7155" s="60">
        <f t="shared" si="209"/>
        <v>38</v>
      </c>
      <c r="L7155" s="60">
        <v>0</v>
      </c>
      <c r="M7155" s="55" t="s">
        <v>43</v>
      </c>
      <c r="N7155" s="60">
        <f t="shared" si="215"/>
        <v>38</v>
      </c>
      <c r="O7155" s="54">
        <v>46218</v>
      </c>
      <c r="P7155" s="62">
        <v>0</v>
      </c>
      <c r="Q7155" s="75"/>
      <c r="R7155" t="str">
        <f t="shared" si="214"/>
        <v>Jul/26</v>
      </c>
      <c r="S7155" s="75"/>
      <c r="T7155" s="75"/>
      <c r="U7155" s="75"/>
      <c r="V7155" s="75"/>
      <c r="W7155" s="75"/>
      <c r="X7155" s="75"/>
      <c r="Y7155" s="75"/>
      <c r="Z7155" s="75"/>
      <c r="AA7155" s="75"/>
      <c r="AB7155" s="75"/>
      <c r="AC7155" s="75"/>
      <c r="AD7155" s="75"/>
      <c r="AE7155" s="75"/>
      <c r="AF7155" s="75"/>
      <c r="AG7155" s="75"/>
    </row>
    <row r="7156" spans="1:33" ht="15.75" customHeight="1">
      <c r="A7156" s="75"/>
      <c r="B7156" s="54">
        <v>46218</v>
      </c>
      <c r="C7156" s="55" t="str">
        <f t="shared" si="211"/>
        <v>Julho</v>
      </c>
      <c r="D7156" s="55">
        <f t="shared" si="212"/>
        <v>2026</v>
      </c>
      <c r="E7156" s="55">
        <v>1</v>
      </c>
      <c r="F7156" s="55" t="s">
        <v>1582</v>
      </c>
      <c r="G7156" s="55" t="s">
        <v>46</v>
      </c>
      <c r="H7156" s="55" t="s">
        <v>1555</v>
      </c>
      <c r="I7156" s="55" t="s">
        <v>42</v>
      </c>
      <c r="J7156" s="60">
        <v>20</v>
      </c>
      <c r="K7156" s="60">
        <f t="shared" si="209"/>
        <v>20</v>
      </c>
      <c r="L7156" s="60">
        <v>0</v>
      </c>
      <c r="M7156" s="55" t="s">
        <v>43</v>
      </c>
      <c r="N7156" s="60">
        <f t="shared" si="215"/>
        <v>20</v>
      </c>
      <c r="O7156" s="54">
        <v>46218</v>
      </c>
      <c r="P7156" s="62">
        <v>0</v>
      </c>
      <c r="Q7156" s="75"/>
      <c r="R7156" t="str">
        <f t="shared" si="214"/>
        <v>Jul/26</v>
      </c>
      <c r="S7156" s="75"/>
      <c r="T7156" s="75"/>
      <c r="U7156" s="75"/>
      <c r="V7156" s="75"/>
      <c r="W7156" s="75"/>
      <c r="X7156" s="75"/>
      <c r="Y7156" s="75"/>
      <c r="Z7156" s="75"/>
      <c r="AA7156" s="75"/>
      <c r="AB7156" s="75"/>
      <c r="AC7156" s="75"/>
      <c r="AD7156" s="75"/>
      <c r="AE7156" s="75"/>
      <c r="AF7156" s="75"/>
      <c r="AG7156" s="75"/>
    </row>
    <row r="7157" spans="1:33" ht="15.75" customHeight="1">
      <c r="A7157" s="75"/>
      <c r="B7157" s="54">
        <v>46210</v>
      </c>
      <c r="C7157" s="55" t="str">
        <f t="shared" si="211"/>
        <v>Julho</v>
      </c>
      <c r="D7157" s="55">
        <f t="shared" si="212"/>
        <v>2026</v>
      </c>
      <c r="E7157" s="55">
        <v>2</v>
      </c>
      <c r="F7157" s="55" t="s">
        <v>255</v>
      </c>
      <c r="G7157" s="55" t="s">
        <v>93</v>
      </c>
      <c r="H7157" s="55" t="s">
        <v>1605</v>
      </c>
      <c r="I7157" s="55" t="s">
        <v>42</v>
      </c>
      <c r="J7157" s="60">
        <v>54.8</v>
      </c>
      <c r="K7157" s="60">
        <f t="shared" si="209"/>
        <v>109.6</v>
      </c>
      <c r="L7157" s="60">
        <v>0</v>
      </c>
      <c r="M7157" s="55" t="s">
        <v>43</v>
      </c>
      <c r="N7157" s="60">
        <f t="shared" si="215"/>
        <v>109.6</v>
      </c>
      <c r="O7157" s="54">
        <v>46215</v>
      </c>
      <c r="P7157" s="62">
        <v>421950</v>
      </c>
      <c r="Q7157" s="75"/>
      <c r="R7157" t="str">
        <f t="shared" si="214"/>
        <v>Jul/26</v>
      </c>
      <c r="S7157" s="75"/>
      <c r="T7157" s="75"/>
      <c r="U7157" s="75"/>
      <c r="V7157" s="75"/>
      <c r="W7157" s="75"/>
      <c r="X7157" s="75"/>
      <c r="Y7157" s="75"/>
      <c r="Z7157" s="75"/>
      <c r="AA7157" s="75"/>
      <c r="AB7157" s="75"/>
      <c r="AC7157" s="75"/>
      <c r="AD7157" s="75"/>
      <c r="AE7157" s="75"/>
      <c r="AF7157" s="75"/>
      <c r="AG7157" s="75"/>
    </row>
    <row r="7158" spans="1:33" ht="15.75" customHeight="1">
      <c r="A7158" s="75"/>
      <c r="B7158" s="54">
        <v>46231</v>
      </c>
      <c r="C7158" s="55" t="str">
        <f t="shared" si="211"/>
        <v>Julho</v>
      </c>
      <c r="D7158" s="55">
        <f t="shared" si="212"/>
        <v>2026</v>
      </c>
      <c r="E7158" s="55">
        <v>1</v>
      </c>
      <c r="F7158" s="55" t="s">
        <v>1324</v>
      </c>
      <c r="G7158" s="55" t="s">
        <v>46</v>
      </c>
      <c r="H7158" s="55" t="s">
        <v>65</v>
      </c>
      <c r="I7158" s="55" t="s">
        <v>42</v>
      </c>
      <c r="J7158" s="60">
        <v>46</v>
      </c>
      <c r="K7158" s="60">
        <f t="shared" si="209"/>
        <v>46</v>
      </c>
      <c r="L7158" s="60">
        <v>0</v>
      </c>
      <c r="M7158" s="55" t="s">
        <v>43</v>
      </c>
      <c r="N7158" s="60">
        <f t="shared" si="215"/>
        <v>46</v>
      </c>
      <c r="O7158" s="54">
        <v>46234</v>
      </c>
      <c r="P7158" s="62">
        <v>34812</v>
      </c>
      <c r="Q7158" s="75"/>
      <c r="R7158" t="str">
        <f t="shared" si="214"/>
        <v>Jul/26</v>
      </c>
      <c r="S7158" s="75"/>
      <c r="T7158" s="75"/>
      <c r="U7158" s="75"/>
      <c r="V7158" s="75"/>
      <c r="W7158" s="75"/>
      <c r="X7158" s="75"/>
      <c r="Y7158" s="75"/>
      <c r="Z7158" s="75"/>
      <c r="AA7158" s="75"/>
      <c r="AB7158" s="75"/>
      <c r="AC7158" s="75"/>
      <c r="AD7158" s="75"/>
      <c r="AE7158" s="75"/>
      <c r="AF7158" s="75"/>
      <c r="AG7158" s="75"/>
    </row>
    <row r="7159" spans="1:33" ht="15.75" customHeight="1">
      <c r="A7159" s="75"/>
      <c r="B7159" s="54">
        <v>46204</v>
      </c>
      <c r="C7159" s="55" t="str">
        <f t="shared" si="211"/>
        <v>Julho</v>
      </c>
      <c r="D7159" s="55">
        <f t="shared" si="212"/>
        <v>2026</v>
      </c>
      <c r="E7159" s="55">
        <v>1</v>
      </c>
      <c r="F7159" s="55" t="s">
        <v>1625</v>
      </c>
      <c r="G7159" s="55" t="s">
        <v>104</v>
      </c>
      <c r="H7159" s="55" t="s">
        <v>1626</v>
      </c>
      <c r="I7159" s="55" t="s">
        <v>42</v>
      </c>
      <c r="J7159" s="60">
        <v>180</v>
      </c>
      <c r="K7159" s="60">
        <f t="shared" si="209"/>
        <v>180</v>
      </c>
      <c r="L7159" s="60">
        <v>0</v>
      </c>
      <c r="M7159" s="55" t="s">
        <v>43</v>
      </c>
      <c r="N7159" s="60">
        <f t="shared" si="215"/>
        <v>180</v>
      </c>
      <c r="O7159" s="54">
        <v>46204</v>
      </c>
      <c r="P7159" s="62">
        <v>0</v>
      </c>
      <c r="Q7159" s="75"/>
      <c r="R7159" t="str">
        <f t="shared" si="214"/>
        <v>Jul/26</v>
      </c>
      <c r="S7159" s="75"/>
      <c r="T7159" s="75"/>
      <c r="U7159" s="75"/>
      <c r="V7159" s="75"/>
      <c r="W7159" s="75"/>
      <c r="X7159" s="75"/>
      <c r="Y7159" s="75"/>
      <c r="Z7159" s="75"/>
      <c r="AA7159" s="75"/>
      <c r="AB7159" s="75"/>
      <c r="AC7159" s="75"/>
      <c r="AD7159" s="75"/>
      <c r="AE7159" s="75"/>
      <c r="AF7159" s="75"/>
      <c r="AG7159" s="75"/>
    </row>
    <row r="7160" spans="1:33" ht="15.75" customHeight="1">
      <c r="A7160" s="75"/>
      <c r="B7160" s="54">
        <v>46209</v>
      </c>
      <c r="C7160" s="55" t="str">
        <f t="shared" si="211"/>
        <v>Julho</v>
      </c>
      <c r="D7160" s="55">
        <f t="shared" si="212"/>
        <v>2026</v>
      </c>
      <c r="E7160" s="55">
        <v>1</v>
      </c>
      <c r="F7160" s="55" t="s">
        <v>1627</v>
      </c>
      <c r="G7160" s="55" t="s">
        <v>96</v>
      </c>
      <c r="H7160" s="55" t="s">
        <v>223</v>
      </c>
      <c r="I7160" s="55" t="s">
        <v>42</v>
      </c>
      <c r="J7160" s="60">
        <v>3000</v>
      </c>
      <c r="K7160" s="60">
        <f t="shared" si="209"/>
        <v>3000</v>
      </c>
      <c r="L7160" s="60">
        <v>0</v>
      </c>
      <c r="M7160" s="55" t="s">
        <v>43</v>
      </c>
      <c r="N7160" s="60">
        <f t="shared" si="215"/>
        <v>3000</v>
      </c>
      <c r="O7160" s="54">
        <v>46209</v>
      </c>
      <c r="P7160" s="62">
        <v>0</v>
      </c>
      <c r="Q7160" s="75"/>
      <c r="R7160" t="str">
        <f t="shared" si="214"/>
        <v>Jul/26</v>
      </c>
      <c r="S7160" s="75"/>
      <c r="T7160" s="75"/>
      <c r="U7160" s="75"/>
      <c r="V7160" s="75"/>
      <c r="W7160" s="75"/>
      <c r="X7160" s="75"/>
      <c r="Y7160" s="75"/>
      <c r="Z7160" s="75"/>
      <c r="AA7160" s="75"/>
      <c r="AB7160" s="75"/>
      <c r="AC7160" s="75"/>
      <c r="AD7160" s="75"/>
      <c r="AE7160" s="75"/>
      <c r="AF7160" s="75"/>
      <c r="AG7160" s="75"/>
    </row>
    <row r="7161" spans="1:33" ht="15.75" customHeight="1">
      <c r="A7161" s="75"/>
      <c r="B7161" s="54">
        <v>46213</v>
      </c>
      <c r="C7161" s="55" t="str">
        <f t="shared" si="211"/>
        <v>Julho</v>
      </c>
      <c r="D7161" s="55">
        <f t="shared" si="212"/>
        <v>2026</v>
      </c>
      <c r="E7161" s="55">
        <v>96</v>
      </c>
      <c r="F7161" s="55" t="s">
        <v>191</v>
      </c>
      <c r="G7161" s="55" t="s">
        <v>96</v>
      </c>
      <c r="H7161" s="55" t="s">
        <v>1479</v>
      </c>
      <c r="I7161" s="55" t="s">
        <v>42</v>
      </c>
      <c r="J7161" s="60">
        <v>7.7</v>
      </c>
      <c r="K7161" s="60">
        <f t="shared" si="209"/>
        <v>739.2</v>
      </c>
      <c r="L7161" s="60">
        <v>0</v>
      </c>
      <c r="M7161" s="55" t="s">
        <v>43</v>
      </c>
      <c r="N7161" s="60">
        <f t="shared" si="215"/>
        <v>739.2</v>
      </c>
      <c r="O7161" s="54">
        <v>46213</v>
      </c>
      <c r="P7161" s="62">
        <v>0</v>
      </c>
      <c r="Q7161" s="75"/>
      <c r="R7161" t="str">
        <f t="shared" si="214"/>
        <v>Jul/26</v>
      </c>
      <c r="S7161" s="75"/>
      <c r="T7161" s="75"/>
      <c r="U7161" s="75"/>
      <c r="V7161" s="75"/>
      <c r="W7161" s="75"/>
      <c r="X7161" s="75"/>
      <c r="Y7161" s="75"/>
      <c r="Z7161" s="75"/>
      <c r="AA7161" s="75"/>
      <c r="AB7161" s="75"/>
      <c r="AC7161" s="75"/>
      <c r="AD7161" s="75"/>
      <c r="AE7161" s="75"/>
      <c r="AF7161" s="75"/>
      <c r="AG7161" s="75"/>
    </row>
    <row r="7162" spans="1:33" ht="15.75" customHeight="1">
      <c r="A7162" s="75"/>
      <c r="B7162" s="54">
        <v>46227</v>
      </c>
      <c r="C7162" s="55" t="str">
        <f t="shared" si="211"/>
        <v>Julho</v>
      </c>
      <c r="D7162" s="55">
        <f t="shared" si="212"/>
        <v>2026</v>
      </c>
      <c r="E7162" s="55">
        <v>48</v>
      </c>
      <c r="F7162" s="55" t="s">
        <v>191</v>
      </c>
      <c r="G7162" s="55" t="s">
        <v>96</v>
      </c>
      <c r="H7162" s="55" t="s">
        <v>1479</v>
      </c>
      <c r="I7162" s="55" t="s">
        <v>42</v>
      </c>
      <c r="J7162" s="60">
        <v>7.29</v>
      </c>
      <c r="K7162" s="60">
        <f t="shared" si="209"/>
        <v>349.92</v>
      </c>
      <c r="L7162" s="60">
        <v>0</v>
      </c>
      <c r="M7162" s="55" t="s">
        <v>43</v>
      </c>
      <c r="N7162" s="60">
        <f t="shared" si="215"/>
        <v>349.92</v>
      </c>
      <c r="O7162" s="54">
        <v>46227</v>
      </c>
      <c r="P7162" s="62">
        <v>0</v>
      </c>
      <c r="Q7162" s="75"/>
      <c r="R7162" t="str">
        <f t="shared" si="214"/>
        <v>Jul/26</v>
      </c>
      <c r="S7162" s="75"/>
      <c r="T7162" s="75"/>
      <c r="U7162" s="75"/>
      <c r="V7162" s="75"/>
      <c r="W7162" s="75"/>
      <c r="X7162" s="75"/>
      <c r="Y7162" s="75"/>
      <c r="Z7162" s="75"/>
      <c r="AA7162" s="75"/>
      <c r="AB7162" s="75"/>
      <c r="AC7162" s="75"/>
      <c r="AD7162" s="75"/>
      <c r="AE7162" s="75"/>
      <c r="AF7162" s="75"/>
      <c r="AG7162" s="75"/>
    </row>
    <row r="7163" spans="1:33" ht="15.75" customHeight="1">
      <c r="A7163" s="75"/>
      <c r="B7163" s="54">
        <v>46223</v>
      </c>
      <c r="C7163" s="55" t="str">
        <f t="shared" si="211"/>
        <v>Julho</v>
      </c>
      <c r="D7163" s="55">
        <f t="shared" si="212"/>
        <v>2026</v>
      </c>
      <c r="E7163" s="55">
        <v>2</v>
      </c>
      <c r="F7163" s="55" t="s">
        <v>1628</v>
      </c>
      <c r="G7163" s="55" t="s">
        <v>104</v>
      </c>
      <c r="H7163" s="55" t="s">
        <v>790</v>
      </c>
      <c r="I7163" s="55" t="s">
        <v>42</v>
      </c>
      <c r="J7163" s="60">
        <v>19</v>
      </c>
      <c r="K7163" s="60">
        <f t="shared" si="209"/>
        <v>38</v>
      </c>
      <c r="L7163" s="60">
        <v>0</v>
      </c>
      <c r="M7163" s="55" t="s">
        <v>51</v>
      </c>
      <c r="N7163" s="60">
        <f t="shared" si="215"/>
        <v>38</v>
      </c>
      <c r="O7163" s="54">
        <v>46237</v>
      </c>
      <c r="P7163" s="62">
        <v>1705215</v>
      </c>
      <c r="Q7163" s="75"/>
      <c r="R7163" t="str">
        <f t="shared" si="214"/>
        <v>Jul/26</v>
      </c>
      <c r="S7163" s="75"/>
      <c r="T7163" s="75"/>
      <c r="U7163" s="75"/>
      <c r="V7163" s="75"/>
      <c r="W7163" s="75"/>
      <c r="X7163" s="75"/>
      <c r="Y7163" s="75"/>
      <c r="Z7163" s="75"/>
      <c r="AA7163" s="75"/>
      <c r="AB7163" s="75"/>
      <c r="AC7163" s="75"/>
      <c r="AD7163" s="75"/>
      <c r="AE7163" s="75"/>
      <c r="AF7163" s="75"/>
      <c r="AG7163" s="75"/>
    </row>
    <row r="7164" spans="1:33" ht="15.75" customHeight="1">
      <c r="A7164" s="75"/>
      <c r="B7164" s="54">
        <v>46204</v>
      </c>
      <c r="C7164" s="55" t="str">
        <f t="shared" si="211"/>
        <v>Julho</v>
      </c>
      <c r="D7164" s="55">
        <f t="shared" si="212"/>
        <v>2026</v>
      </c>
      <c r="E7164" s="56">
        <v>1</v>
      </c>
      <c r="F7164" s="51" t="s">
        <v>277</v>
      </c>
      <c r="G7164" s="45" t="s">
        <v>105</v>
      </c>
      <c r="H7164" s="45" t="s">
        <v>278</v>
      </c>
      <c r="I7164" s="46" t="s">
        <v>74</v>
      </c>
      <c r="J7164" s="47">
        <v>10000</v>
      </c>
      <c r="K7164" s="60">
        <f t="shared" si="209"/>
        <v>10000</v>
      </c>
      <c r="L7164" s="60">
        <v>0</v>
      </c>
      <c r="M7164" s="55" t="s">
        <v>43</v>
      </c>
      <c r="N7164" s="60">
        <f t="shared" si="215"/>
        <v>10000</v>
      </c>
      <c r="O7164" s="54"/>
      <c r="P7164" s="62"/>
      <c r="Q7164" s="75"/>
      <c r="R7164" t="str">
        <f t="shared" si="214"/>
        <v>Jul/26</v>
      </c>
      <c r="S7164" s="75"/>
      <c r="T7164" s="75"/>
      <c r="U7164" s="75"/>
      <c r="V7164" s="75"/>
      <c r="W7164" s="75"/>
      <c r="X7164" s="75"/>
      <c r="Y7164" s="75"/>
      <c r="Z7164" s="75"/>
      <c r="AA7164" s="75"/>
      <c r="AB7164" s="75"/>
      <c r="AC7164" s="75"/>
      <c r="AD7164" s="75"/>
      <c r="AE7164" s="75"/>
      <c r="AF7164" s="75"/>
      <c r="AG7164" s="75"/>
    </row>
    <row r="7165" spans="1:33" ht="15.75" customHeight="1">
      <c r="A7165" s="75"/>
      <c r="B7165" s="54">
        <v>46204</v>
      </c>
      <c r="C7165" s="55" t="str">
        <f t="shared" si="211"/>
        <v>Julho</v>
      </c>
      <c r="D7165" s="55">
        <f t="shared" si="212"/>
        <v>2026</v>
      </c>
      <c r="E7165" s="56">
        <v>1</v>
      </c>
      <c r="F7165" s="57" t="s">
        <v>619</v>
      </c>
      <c r="G7165" s="57" t="s">
        <v>109</v>
      </c>
      <c r="H7165" s="58" t="s">
        <v>1108</v>
      </c>
      <c r="I7165" s="59" t="s">
        <v>55</v>
      </c>
      <c r="J7165" s="96">
        <v>2100</v>
      </c>
      <c r="K7165" s="60">
        <f t="shared" si="209"/>
        <v>2100</v>
      </c>
      <c r="L7165" s="60">
        <v>0</v>
      </c>
      <c r="M7165" s="55" t="s">
        <v>43</v>
      </c>
      <c r="N7165" s="60">
        <f t="shared" si="215"/>
        <v>2100</v>
      </c>
      <c r="O7165" s="54"/>
      <c r="P7165" s="62"/>
      <c r="Q7165" s="75"/>
      <c r="R7165" t="str">
        <f t="shared" si="214"/>
        <v>Jul/26</v>
      </c>
      <c r="S7165" s="75"/>
      <c r="T7165" s="75"/>
      <c r="U7165" s="75"/>
      <c r="V7165" s="75"/>
      <c r="W7165" s="75"/>
      <c r="X7165" s="75"/>
      <c r="Y7165" s="75"/>
      <c r="Z7165" s="75"/>
      <c r="AA7165" s="75"/>
      <c r="AB7165" s="75"/>
      <c r="AC7165" s="75"/>
      <c r="AD7165" s="75"/>
      <c r="AE7165" s="75"/>
      <c r="AF7165" s="75"/>
      <c r="AG7165" s="75"/>
    </row>
    <row r="7166" spans="1:33" ht="15.75" customHeight="1">
      <c r="A7166" s="75"/>
      <c r="B7166" s="54">
        <v>46212</v>
      </c>
      <c r="C7166" s="55" t="str">
        <f t="shared" si="211"/>
        <v>Julho</v>
      </c>
      <c r="D7166" s="55">
        <f t="shared" si="212"/>
        <v>2026</v>
      </c>
      <c r="E7166" s="55">
        <v>1</v>
      </c>
      <c r="F7166" s="55" t="s">
        <v>1629</v>
      </c>
      <c r="G7166" s="55" t="s">
        <v>57</v>
      </c>
      <c r="H7166" s="55" t="s">
        <v>295</v>
      </c>
      <c r="I7166" s="55" t="s">
        <v>42</v>
      </c>
      <c r="J7166" s="60">
        <v>583.26</v>
      </c>
      <c r="K7166" s="60">
        <f t="shared" si="209"/>
        <v>583.26</v>
      </c>
      <c r="L7166" s="60">
        <v>0</v>
      </c>
      <c r="M7166" s="55" t="s">
        <v>43</v>
      </c>
      <c r="N7166" s="60">
        <f t="shared" si="215"/>
        <v>583.26</v>
      </c>
      <c r="O7166" s="54">
        <v>46212</v>
      </c>
      <c r="P7166" s="62">
        <v>0</v>
      </c>
      <c r="Q7166" s="75"/>
      <c r="R7166" t="str">
        <f t="shared" si="214"/>
        <v>Jul/26</v>
      </c>
      <c r="S7166" s="75"/>
      <c r="T7166" s="75"/>
      <c r="U7166" s="75"/>
      <c r="V7166" s="75"/>
      <c r="W7166" s="75"/>
      <c r="X7166" s="75"/>
      <c r="Y7166" s="75"/>
      <c r="Z7166" s="75"/>
      <c r="AA7166" s="75"/>
      <c r="AB7166" s="75"/>
      <c r="AC7166" s="75"/>
      <c r="AD7166" s="75"/>
      <c r="AE7166" s="75"/>
      <c r="AF7166" s="75"/>
      <c r="AG7166" s="75"/>
    </row>
    <row r="7167" spans="1:33" ht="15.75" customHeight="1">
      <c r="A7167" s="75"/>
      <c r="B7167" s="54">
        <v>46204</v>
      </c>
      <c r="C7167" s="55" t="str">
        <f t="shared" si="211"/>
        <v>Julho</v>
      </c>
      <c r="D7167" s="55">
        <f t="shared" si="212"/>
        <v>2026</v>
      </c>
      <c r="E7167" s="56">
        <v>1</v>
      </c>
      <c r="F7167" s="57" t="s">
        <v>126</v>
      </c>
      <c r="G7167" s="58" t="s">
        <v>104</v>
      </c>
      <c r="H7167" s="57" t="s">
        <v>423</v>
      </c>
      <c r="I7167" s="59" t="s">
        <v>55</v>
      </c>
      <c r="J7167" s="60">
        <v>5600</v>
      </c>
      <c r="K7167" s="60">
        <f t="shared" si="209"/>
        <v>5600</v>
      </c>
      <c r="L7167" s="60">
        <v>0</v>
      </c>
      <c r="M7167" s="55" t="s">
        <v>127</v>
      </c>
      <c r="N7167" s="60">
        <f t="shared" si="215"/>
        <v>5600</v>
      </c>
      <c r="O7167" s="54"/>
      <c r="P7167" s="62"/>
      <c r="Q7167" s="75"/>
      <c r="R7167" t="str">
        <f t="shared" si="214"/>
        <v>Jul/26</v>
      </c>
      <c r="S7167" s="75"/>
      <c r="T7167" s="75"/>
      <c r="U7167" s="75"/>
      <c r="V7167" s="75"/>
      <c r="W7167" s="75"/>
      <c r="X7167" s="75"/>
      <c r="Y7167" s="75"/>
      <c r="Z7167" s="75"/>
      <c r="AA7167" s="75"/>
      <c r="AB7167" s="75"/>
      <c r="AC7167" s="75"/>
      <c r="AD7167" s="75"/>
      <c r="AE7167" s="75"/>
      <c r="AF7167" s="75"/>
      <c r="AG7167" s="75"/>
    </row>
    <row r="7168" spans="1:33" ht="15.75" customHeight="1">
      <c r="A7168" s="75"/>
      <c r="B7168" s="54">
        <v>46208</v>
      </c>
      <c r="C7168" s="55" t="str">
        <f t="shared" si="211"/>
        <v>Julho</v>
      </c>
      <c r="D7168" s="55">
        <f t="shared" si="212"/>
        <v>2026</v>
      </c>
      <c r="E7168" s="55">
        <v>1</v>
      </c>
      <c r="F7168" s="55" t="s">
        <v>1556</v>
      </c>
      <c r="G7168" s="55" t="s">
        <v>61</v>
      </c>
      <c r="H7168" s="55" t="s">
        <v>1557</v>
      </c>
      <c r="I7168" s="55" t="s">
        <v>42</v>
      </c>
      <c r="J7168" s="60">
        <v>1400</v>
      </c>
      <c r="K7168" s="60">
        <f t="shared" si="209"/>
        <v>1400</v>
      </c>
      <c r="L7168" s="60">
        <v>0</v>
      </c>
      <c r="M7168" s="55" t="s">
        <v>43</v>
      </c>
      <c r="N7168" s="60">
        <f t="shared" si="215"/>
        <v>1400</v>
      </c>
      <c r="O7168" s="54">
        <v>46208</v>
      </c>
      <c r="P7168" s="62">
        <v>0</v>
      </c>
      <c r="Q7168" s="75"/>
      <c r="R7168" t="str">
        <f t="shared" si="214"/>
        <v>Jul/26</v>
      </c>
      <c r="S7168" s="75"/>
      <c r="T7168" s="75"/>
      <c r="U7168" s="75"/>
      <c r="V7168" s="75"/>
      <c r="W7168" s="75"/>
      <c r="X7168" s="75"/>
      <c r="Y7168" s="75"/>
      <c r="Z7168" s="75"/>
      <c r="AA7168" s="75"/>
      <c r="AB7168" s="75"/>
      <c r="AC7168" s="75"/>
      <c r="AD7168" s="75"/>
      <c r="AE7168" s="75"/>
      <c r="AF7168" s="75"/>
      <c r="AG7168" s="75"/>
    </row>
    <row r="7169" spans="1:33" ht="15.75" customHeight="1">
      <c r="A7169" s="75"/>
      <c r="B7169" s="54">
        <v>46223</v>
      </c>
      <c r="C7169" s="55" t="str">
        <f t="shared" si="211"/>
        <v>Julho</v>
      </c>
      <c r="D7169" s="55">
        <f t="shared" si="212"/>
        <v>2026</v>
      </c>
      <c r="E7169" s="55">
        <v>1</v>
      </c>
      <c r="F7169" s="55" t="s">
        <v>1556</v>
      </c>
      <c r="G7169" s="55" t="s">
        <v>61</v>
      </c>
      <c r="H7169" s="55" t="s">
        <v>1229</v>
      </c>
      <c r="I7169" s="55" t="s">
        <v>42</v>
      </c>
      <c r="J7169" s="60">
        <v>1100</v>
      </c>
      <c r="K7169" s="60">
        <f t="shared" si="209"/>
        <v>1100</v>
      </c>
      <c r="L7169" s="60">
        <v>0</v>
      </c>
      <c r="M7169" s="55" t="s">
        <v>43</v>
      </c>
      <c r="N7169" s="60">
        <f t="shared" si="215"/>
        <v>1100</v>
      </c>
      <c r="O7169" s="54">
        <v>46223</v>
      </c>
      <c r="P7169" s="62">
        <v>0</v>
      </c>
      <c r="Q7169" s="75"/>
      <c r="R7169" t="str">
        <f t="shared" si="214"/>
        <v>Jul/26</v>
      </c>
      <c r="S7169" s="75"/>
      <c r="T7169" s="75"/>
      <c r="U7169" s="75"/>
      <c r="V7169" s="75"/>
      <c r="W7169" s="75"/>
      <c r="X7169" s="75"/>
      <c r="Y7169" s="75"/>
      <c r="Z7169" s="75"/>
      <c r="AA7169" s="75"/>
      <c r="AB7169" s="75"/>
      <c r="AC7169" s="75"/>
      <c r="AD7169" s="75"/>
      <c r="AE7169" s="75"/>
      <c r="AF7169" s="75"/>
      <c r="AG7169" s="75"/>
    </row>
    <row r="7170" spans="1:33" ht="15.75" customHeight="1">
      <c r="A7170" s="75"/>
      <c r="B7170" s="54">
        <v>46204</v>
      </c>
      <c r="C7170" s="55" t="str">
        <f t="shared" si="211"/>
        <v>Julho</v>
      </c>
      <c r="D7170" s="55">
        <f t="shared" si="212"/>
        <v>2026</v>
      </c>
      <c r="E7170" s="56">
        <v>1</v>
      </c>
      <c r="F7170" s="55" t="s">
        <v>1413</v>
      </c>
      <c r="G7170" s="55" t="s">
        <v>57</v>
      </c>
      <c r="H7170" s="55" t="s">
        <v>1414</v>
      </c>
      <c r="I7170" s="55" t="s">
        <v>55</v>
      </c>
      <c r="J7170" s="60">
        <v>120.48</v>
      </c>
      <c r="K7170" s="60">
        <f t="shared" si="209"/>
        <v>120.48</v>
      </c>
      <c r="L7170" s="60">
        <v>0</v>
      </c>
      <c r="M7170" s="55" t="s">
        <v>43</v>
      </c>
      <c r="N7170" s="60">
        <f t="shared" si="215"/>
        <v>120.48</v>
      </c>
      <c r="O7170" s="54"/>
      <c r="P7170" s="62"/>
      <c r="Q7170" s="75"/>
      <c r="R7170" t="str">
        <f t="shared" si="214"/>
        <v>Jul/26</v>
      </c>
      <c r="S7170" s="75"/>
      <c r="T7170" s="75"/>
      <c r="U7170" s="75"/>
      <c r="V7170" s="75"/>
      <c r="W7170" s="75"/>
      <c r="X7170" s="75"/>
      <c r="Y7170" s="75"/>
      <c r="Z7170" s="75"/>
      <c r="AA7170" s="75"/>
      <c r="AB7170" s="75"/>
      <c r="AC7170" s="75"/>
      <c r="AD7170" s="75"/>
      <c r="AE7170" s="75"/>
      <c r="AF7170" s="75"/>
      <c r="AG7170" s="75"/>
    </row>
    <row r="7171" spans="1:33" ht="15.75" customHeight="1">
      <c r="A7171" s="75"/>
      <c r="B7171" s="54">
        <v>46208</v>
      </c>
      <c r="C7171" s="55" t="str">
        <f t="shared" si="211"/>
        <v>Julho</v>
      </c>
      <c r="D7171" s="55">
        <f t="shared" si="212"/>
        <v>2026</v>
      </c>
      <c r="E7171" s="55">
        <v>1</v>
      </c>
      <c r="F7171" s="55" t="s">
        <v>156</v>
      </c>
      <c r="G7171" s="55" t="s">
        <v>61</v>
      </c>
      <c r="H7171" s="55" t="s">
        <v>157</v>
      </c>
      <c r="I7171" s="55" t="s">
        <v>42</v>
      </c>
      <c r="J7171" s="60">
        <v>1800</v>
      </c>
      <c r="K7171" s="60">
        <f t="shared" si="209"/>
        <v>1800</v>
      </c>
      <c r="L7171" s="60">
        <v>0</v>
      </c>
      <c r="M7171" s="55" t="s">
        <v>43</v>
      </c>
      <c r="N7171" s="60">
        <f t="shared" si="215"/>
        <v>1800</v>
      </c>
      <c r="O7171" s="54">
        <v>46202</v>
      </c>
      <c r="P7171" s="62">
        <v>0</v>
      </c>
      <c r="Q7171" s="75"/>
      <c r="R7171" t="str">
        <f t="shared" ref="R7171:R7234" si="216">IF(B7171="","",PROPER(TEXT(B7171,"mmm/aa")))</f>
        <v>Jul/26</v>
      </c>
      <c r="S7171" s="75"/>
      <c r="T7171" s="75"/>
      <c r="U7171" s="75"/>
      <c r="V7171" s="75"/>
      <c r="W7171" s="75"/>
      <c r="X7171" s="75"/>
      <c r="Y7171" s="75"/>
      <c r="Z7171" s="75"/>
      <c r="AA7171" s="75"/>
      <c r="AB7171" s="75"/>
      <c r="AC7171" s="75"/>
      <c r="AD7171" s="75"/>
      <c r="AE7171" s="75"/>
      <c r="AF7171" s="75"/>
      <c r="AG7171" s="75"/>
    </row>
    <row r="7172" spans="1:33" ht="15.75" customHeight="1">
      <c r="A7172" s="75"/>
      <c r="B7172" s="54">
        <v>46217</v>
      </c>
      <c r="C7172" s="55" t="str">
        <f t="shared" si="211"/>
        <v>Julho</v>
      </c>
      <c r="D7172" s="55">
        <f t="shared" si="212"/>
        <v>2026</v>
      </c>
      <c r="E7172" s="55">
        <v>1</v>
      </c>
      <c r="F7172" s="55" t="s">
        <v>156</v>
      </c>
      <c r="G7172" s="55" t="s">
        <v>61</v>
      </c>
      <c r="H7172" s="55" t="s">
        <v>157</v>
      </c>
      <c r="I7172" s="55" t="s">
        <v>42</v>
      </c>
      <c r="J7172" s="60">
        <v>1700</v>
      </c>
      <c r="K7172" s="60">
        <f t="shared" si="209"/>
        <v>1700</v>
      </c>
      <c r="L7172" s="60">
        <v>0</v>
      </c>
      <c r="M7172" s="55" t="s">
        <v>43</v>
      </c>
      <c r="N7172" s="60">
        <f t="shared" si="215"/>
        <v>1700</v>
      </c>
      <c r="O7172" s="54">
        <v>46217</v>
      </c>
      <c r="P7172" s="62">
        <v>0</v>
      </c>
      <c r="Q7172" s="75"/>
      <c r="R7172" t="str">
        <f t="shared" si="216"/>
        <v>Jul/26</v>
      </c>
      <c r="S7172" s="75"/>
      <c r="T7172" s="75"/>
      <c r="U7172" s="75"/>
      <c r="V7172" s="75"/>
      <c r="W7172" s="75"/>
      <c r="X7172" s="75"/>
      <c r="Y7172" s="75"/>
      <c r="Z7172" s="75"/>
      <c r="AA7172" s="75"/>
      <c r="AB7172" s="75"/>
      <c r="AC7172" s="75"/>
      <c r="AD7172" s="75"/>
      <c r="AE7172" s="75"/>
      <c r="AF7172" s="75"/>
      <c r="AG7172" s="75"/>
    </row>
    <row r="7173" spans="1:33" ht="15.75" customHeight="1">
      <c r="A7173" s="75"/>
      <c r="B7173" s="54">
        <v>46221</v>
      </c>
      <c r="C7173" s="55" t="str">
        <f t="shared" si="211"/>
        <v>Julho</v>
      </c>
      <c r="D7173" s="55">
        <f t="shared" si="212"/>
        <v>2026</v>
      </c>
      <c r="E7173" s="55">
        <v>3</v>
      </c>
      <c r="F7173" s="55" t="s">
        <v>743</v>
      </c>
      <c r="G7173" s="55" t="s">
        <v>46</v>
      </c>
      <c r="H7173" s="55" t="s">
        <v>1337</v>
      </c>
      <c r="I7173" s="55" t="s">
        <v>42</v>
      </c>
      <c r="J7173" s="60">
        <v>5</v>
      </c>
      <c r="K7173" s="60">
        <f t="shared" si="209"/>
        <v>15</v>
      </c>
      <c r="L7173" s="60">
        <v>0</v>
      </c>
      <c r="M7173" s="55" t="s">
        <v>43</v>
      </c>
      <c r="N7173" s="60">
        <f t="shared" si="215"/>
        <v>15</v>
      </c>
      <c r="O7173" s="54">
        <v>46221</v>
      </c>
      <c r="P7173" s="62">
        <v>34207</v>
      </c>
      <c r="Q7173" s="75"/>
      <c r="R7173" t="str">
        <f t="shared" si="216"/>
        <v>Jul/26</v>
      </c>
      <c r="S7173" s="75"/>
      <c r="T7173" s="75"/>
      <c r="U7173" s="75"/>
      <c r="V7173" s="75"/>
      <c r="W7173" s="75"/>
      <c r="X7173" s="75"/>
      <c r="Y7173" s="75"/>
      <c r="Z7173" s="75"/>
      <c r="AA7173" s="75"/>
      <c r="AB7173" s="75"/>
      <c r="AC7173" s="75"/>
      <c r="AD7173" s="75"/>
      <c r="AE7173" s="75"/>
      <c r="AF7173" s="75"/>
      <c r="AG7173" s="75"/>
    </row>
    <row r="7174" spans="1:33" ht="15.75" customHeight="1">
      <c r="A7174" s="75"/>
      <c r="B7174" s="54">
        <v>46204</v>
      </c>
      <c r="C7174" s="55" t="str">
        <f t="shared" si="211"/>
        <v>Julho</v>
      </c>
      <c r="D7174" s="55">
        <f t="shared" si="212"/>
        <v>2026</v>
      </c>
      <c r="E7174" s="55">
        <v>3</v>
      </c>
      <c r="F7174" s="55" t="s">
        <v>391</v>
      </c>
      <c r="G7174" s="55" t="s">
        <v>46</v>
      </c>
      <c r="H7174" s="55" t="s">
        <v>1555</v>
      </c>
      <c r="I7174" s="55" t="s">
        <v>42</v>
      </c>
      <c r="J7174" s="60">
        <v>1.6</v>
      </c>
      <c r="K7174" s="60">
        <f t="shared" si="209"/>
        <v>4.8000000000000007</v>
      </c>
      <c r="L7174" s="60">
        <v>0</v>
      </c>
      <c r="M7174" s="55" t="s">
        <v>43</v>
      </c>
      <c r="N7174" s="60">
        <f t="shared" si="215"/>
        <v>4.8000000000000007</v>
      </c>
      <c r="O7174" s="54">
        <v>46218</v>
      </c>
      <c r="P7174" s="62">
        <v>0</v>
      </c>
      <c r="Q7174" s="75"/>
      <c r="R7174" t="str">
        <f t="shared" si="216"/>
        <v>Jul/26</v>
      </c>
      <c r="S7174" s="75"/>
      <c r="T7174" s="75"/>
      <c r="U7174" s="75"/>
      <c r="V7174" s="75"/>
      <c r="W7174" s="75"/>
      <c r="X7174" s="75"/>
      <c r="Y7174" s="75"/>
      <c r="Z7174" s="75"/>
      <c r="AA7174" s="75"/>
      <c r="AB7174" s="75"/>
      <c r="AC7174" s="75"/>
      <c r="AD7174" s="75"/>
      <c r="AE7174" s="75"/>
      <c r="AF7174" s="75"/>
      <c r="AG7174" s="75"/>
    </row>
    <row r="7175" spans="1:33" ht="15.75" customHeight="1">
      <c r="A7175" s="75"/>
      <c r="B7175" s="54">
        <v>46204</v>
      </c>
      <c r="C7175" s="55" t="str">
        <f t="shared" si="211"/>
        <v>Julho</v>
      </c>
      <c r="D7175" s="55">
        <f t="shared" si="212"/>
        <v>2026</v>
      </c>
      <c r="E7175" s="55">
        <v>5</v>
      </c>
      <c r="F7175" s="55" t="s">
        <v>391</v>
      </c>
      <c r="G7175" s="55" t="s">
        <v>46</v>
      </c>
      <c r="H7175" s="55" t="s">
        <v>1555</v>
      </c>
      <c r="I7175" s="55" t="s">
        <v>42</v>
      </c>
      <c r="J7175" s="60">
        <v>2</v>
      </c>
      <c r="K7175" s="60">
        <f t="shared" si="209"/>
        <v>10</v>
      </c>
      <c r="L7175" s="60">
        <v>0</v>
      </c>
      <c r="M7175" s="55" t="s">
        <v>43</v>
      </c>
      <c r="N7175" s="60">
        <f t="shared" si="215"/>
        <v>10</v>
      </c>
      <c r="O7175" s="54">
        <v>46218</v>
      </c>
      <c r="P7175" s="62">
        <v>0</v>
      </c>
      <c r="Q7175" s="75"/>
      <c r="R7175" t="str">
        <f t="shared" si="216"/>
        <v>Jul/26</v>
      </c>
      <c r="S7175" s="75"/>
      <c r="T7175" s="75"/>
      <c r="U7175" s="75"/>
      <c r="V7175" s="75"/>
      <c r="W7175" s="75"/>
      <c r="X7175" s="75"/>
      <c r="Y7175" s="75"/>
      <c r="Z7175" s="75"/>
      <c r="AA7175" s="75"/>
      <c r="AB7175" s="75"/>
      <c r="AC7175" s="75"/>
      <c r="AD7175" s="75"/>
      <c r="AE7175" s="75"/>
      <c r="AF7175" s="75"/>
      <c r="AG7175" s="75"/>
    </row>
    <row r="7176" spans="1:33" ht="15.75" customHeight="1">
      <c r="A7176" s="75"/>
      <c r="B7176" s="54">
        <v>46207</v>
      </c>
      <c r="C7176" s="55" t="str">
        <f t="shared" si="211"/>
        <v>Julho</v>
      </c>
      <c r="D7176" s="55">
        <f t="shared" si="212"/>
        <v>2026</v>
      </c>
      <c r="E7176" s="55">
        <v>1</v>
      </c>
      <c r="F7176" s="55" t="s">
        <v>391</v>
      </c>
      <c r="G7176" s="55" t="s">
        <v>46</v>
      </c>
      <c r="H7176" s="55" t="s">
        <v>1337</v>
      </c>
      <c r="I7176" s="55" t="s">
        <v>42</v>
      </c>
      <c r="J7176" s="60">
        <v>7</v>
      </c>
      <c r="K7176" s="60">
        <f t="shared" si="209"/>
        <v>7</v>
      </c>
      <c r="L7176" s="60">
        <v>0</v>
      </c>
      <c r="M7176" s="55" t="s">
        <v>43</v>
      </c>
      <c r="N7176" s="60">
        <f t="shared" si="215"/>
        <v>7</v>
      </c>
      <c r="O7176" s="54">
        <v>46218</v>
      </c>
      <c r="P7176" s="62">
        <v>33905</v>
      </c>
      <c r="Q7176" s="75"/>
      <c r="R7176" t="str">
        <f t="shared" si="216"/>
        <v>Jul/26</v>
      </c>
      <c r="S7176" s="75"/>
      <c r="T7176" s="75"/>
      <c r="U7176" s="75"/>
      <c r="V7176" s="75"/>
      <c r="W7176" s="75"/>
      <c r="X7176" s="75"/>
      <c r="Y7176" s="75"/>
      <c r="Z7176" s="75"/>
      <c r="AA7176" s="75"/>
      <c r="AB7176" s="75"/>
      <c r="AC7176" s="75"/>
      <c r="AD7176" s="75"/>
      <c r="AE7176" s="75"/>
      <c r="AF7176" s="75"/>
      <c r="AG7176" s="75"/>
    </row>
    <row r="7177" spans="1:33" ht="15.75" customHeight="1">
      <c r="A7177" s="75"/>
      <c r="B7177" s="54">
        <v>46213</v>
      </c>
      <c r="C7177" s="55" t="str">
        <f t="shared" si="211"/>
        <v>Julho</v>
      </c>
      <c r="D7177" s="55">
        <f t="shared" si="212"/>
        <v>2026</v>
      </c>
      <c r="E7177" s="55">
        <v>3</v>
      </c>
      <c r="F7177" s="55" t="s">
        <v>391</v>
      </c>
      <c r="G7177" s="55" t="s">
        <v>46</v>
      </c>
      <c r="H7177" s="55" t="s">
        <v>1555</v>
      </c>
      <c r="I7177" s="55" t="s">
        <v>42</v>
      </c>
      <c r="J7177" s="60">
        <v>1.75</v>
      </c>
      <c r="K7177" s="60">
        <f t="shared" si="209"/>
        <v>5.25</v>
      </c>
      <c r="L7177" s="60">
        <v>0</v>
      </c>
      <c r="M7177" s="55" t="s">
        <v>43</v>
      </c>
      <c r="N7177" s="60">
        <f t="shared" si="215"/>
        <v>5.25</v>
      </c>
      <c r="O7177" s="54">
        <v>46218</v>
      </c>
      <c r="P7177" s="62">
        <v>0</v>
      </c>
      <c r="Q7177" s="75"/>
      <c r="R7177" t="str">
        <f t="shared" si="216"/>
        <v>Jul/26</v>
      </c>
      <c r="S7177" s="75"/>
      <c r="T7177" s="75"/>
      <c r="U7177" s="75"/>
      <c r="V7177" s="75"/>
      <c r="W7177" s="75"/>
      <c r="X7177" s="75"/>
      <c r="Y7177" s="75"/>
      <c r="Z7177" s="75"/>
      <c r="AA7177" s="75"/>
      <c r="AB7177" s="75"/>
      <c r="AC7177" s="75"/>
      <c r="AD7177" s="75"/>
      <c r="AE7177" s="75"/>
      <c r="AF7177" s="75"/>
      <c r="AG7177" s="75"/>
    </row>
    <row r="7178" spans="1:33" ht="15.75" customHeight="1">
      <c r="A7178" s="75"/>
      <c r="B7178" s="54">
        <v>46214</v>
      </c>
      <c r="C7178" s="55" t="str">
        <f t="shared" si="211"/>
        <v>Julho</v>
      </c>
      <c r="D7178" s="55">
        <f t="shared" si="212"/>
        <v>2026</v>
      </c>
      <c r="E7178" s="55">
        <v>1</v>
      </c>
      <c r="F7178" s="55" t="s">
        <v>391</v>
      </c>
      <c r="G7178" s="55" t="s">
        <v>46</v>
      </c>
      <c r="H7178" s="55" t="s">
        <v>1337</v>
      </c>
      <c r="I7178" s="55" t="s">
        <v>42</v>
      </c>
      <c r="J7178" s="60">
        <v>6.5</v>
      </c>
      <c r="K7178" s="60">
        <f t="shared" si="209"/>
        <v>6.5</v>
      </c>
      <c r="L7178" s="60">
        <v>0</v>
      </c>
      <c r="M7178" s="55" t="s">
        <v>43</v>
      </c>
      <c r="N7178" s="60">
        <f t="shared" si="215"/>
        <v>6.5</v>
      </c>
      <c r="O7178" s="54">
        <v>46218</v>
      </c>
      <c r="P7178" s="62">
        <v>0</v>
      </c>
      <c r="Q7178" s="75"/>
      <c r="R7178" t="str">
        <f t="shared" si="216"/>
        <v>Jul/26</v>
      </c>
      <c r="S7178" s="75"/>
      <c r="T7178" s="75"/>
      <c r="U7178" s="75"/>
      <c r="V7178" s="75"/>
      <c r="W7178" s="75"/>
      <c r="X7178" s="75"/>
      <c r="Y7178" s="75"/>
      <c r="Z7178" s="75"/>
      <c r="AA7178" s="75"/>
      <c r="AB7178" s="75"/>
      <c r="AC7178" s="75"/>
      <c r="AD7178" s="75"/>
      <c r="AE7178" s="75"/>
      <c r="AF7178" s="75"/>
      <c r="AG7178" s="75"/>
    </row>
    <row r="7179" spans="1:33" ht="15.75" customHeight="1">
      <c r="A7179" s="75"/>
      <c r="B7179" s="54">
        <v>46218</v>
      </c>
      <c r="C7179" s="55" t="str">
        <f t="shared" si="211"/>
        <v>Julho</v>
      </c>
      <c r="D7179" s="55">
        <f t="shared" si="212"/>
        <v>2026</v>
      </c>
      <c r="E7179" s="55">
        <v>3</v>
      </c>
      <c r="F7179" s="55" t="s">
        <v>391</v>
      </c>
      <c r="G7179" s="55" t="s">
        <v>46</v>
      </c>
      <c r="H7179" s="55" t="s">
        <v>1555</v>
      </c>
      <c r="I7179" s="55" t="s">
        <v>42</v>
      </c>
      <c r="J7179" s="60">
        <v>2</v>
      </c>
      <c r="K7179" s="60">
        <f t="shared" si="209"/>
        <v>6</v>
      </c>
      <c r="L7179" s="60">
        <v>0</v>
      </c>
      <c r="M7179" s="55" t="s">
        <v>43</v>
      </c>
      <c r="N7179" s="60">
        <f t="shared" si="215"/>
        <v>6</v>
      </c>
      <c r="O7179" s="54">
        <v>46218</v>
      </c>
      <c r="P7179" s="62">
        <v>0</v>
      </c>
      <c r="Q7179" s="75"/>
      <c r="R7179" t="str">
        <f t="shared" si="216"/>
        <v>Jul/26</v>
      </c>
      <c r="S7179" s="75"/>
      <c r="T7179" s="75"/>
      <c r="U7179" s="75"/>
      <c r="V7179" s="75"/>
      <c r="W7179" s="75"/>
      <c r="X7179" s="75"/>
      <c r="Y7179" s="75"/>
      <c r="Z7179" s="75"/>
      <c r="AA7179" s="75"/>
      <c r="AB7179" s="75"/>
      <c r="AC7179" s="75"/>
      <c r="AD7179" s="75"/>
      <c r="AE7179" s="75"/>
      <c r="AF7179" s="75"/>
      <c r="AG7179" s="75"/>
    </row>
    <row r="7180" spans="1:33" ht="15.75" customHeight="1">
      <c r="A7180" s="75"/>
      <c r="B7180" s="54">
        <v>46204</v>
      </c>
      <c r="C7180" s="55" t="str">
        <f t="shared" si="211"/>
        <v>Julho</v>
      </c>
      <c r="D7180" s="55">
        <f t="shared" si="212"/>
        <v>2026</v>
      </c>
      <c r="E7180" s="56">
        <v>1</v>
      </c>
      <c r="F7180" s="51" t="s">
        <v>101</v>
      </c>
      <c r="G7180" s="45" t="s">
        <v>101</v>
      </c>
      <c r="H7180" s="51" t="s">
        <v>293</v>
      </c>
      <c r="I7180" s="46" t="s">
        <v>55</v>
      </c>
      <c r="J7180" s="66">
        <v>12000</v>
      </c>
      <c r="K7180" s="60">
        <f t="shared" si="209"/>
        <v>12000</v>
      </c>
      <c r="L7180" s="60">
        <v>0</v>
      </c>
      <c r="M7180" s="55" t="s">
        <v>51</v>
      </c>
      <c r="N7180" s="60">
        <f t="shared" si="215"/>
        <v>12000</v>
      </c>
      <c r="O7180" s="54"/>
      <c r="P7180" s="62"/>
      <c r="Q7180" s="75"/>
      <c r="R7180" t="str">
        <f t="shared" si="216"/>
        <v>Jul/26</v>
      </c>
      <c r="S7180" s="75"/>
      <c r="T7180" s="75"/>
      <c r="U7180" s="75"/>
      <c r="V7180" s="75"/>
      <c r="W7180" s="75"/>
      <c r="X7180" s="75"/>
      <c r="Y7180" s="75"/>
      <c r="Z7180" s="75"/>
      <c r="AA7180" s="75"/>
      <c r="AB7180" s="75"/>
      <c r="AC7180" s="75"/>
      <c r="AD7180" s="75"/>
      <c r="AE7180" s="75"/>
      <c r="AF7180" s="75"/>
      <c r="AG7180" s="75"/>
    </row>
    <row r="7181" spans="1:33" ht="15.75" customHeight="1">
      <c r="A7181" s="75"/>
      <c r="B7181" s="54">
        <v>46220</v>
      </c>
      <c r="C7181" s="55" t="str">
        <f t="shared" si="211"/>
        <v>Julho</v>
      </c>
      <c r="D7181" s="55">
        <f t="shared" si="212"/>
        <v>2026</v>
      </c>
      <c r="E7181" s="55">
        <v>4</v>
      </c>
      <c r="F7181" s="55" t="s">
        <v>391</v>
      </c>
      <c r="G7181" s="55" t="s">
        <v>46</v>
      </c>
      <c r="H7181" s="55" t="s">
        <v>1555</v>
      </c>
      <c r="I7181" s="55" t="s">
        <v>42</v>
      </c>
      <c r="J7181" s="60">
        <v>3.25</v>
      </c>
      <c r="K7181" s="60">
        <f t="shared" si="209"/>
        <v>13</v>
      </c>
      <c r="L7181" s="60">
        <v>0</v>
      </c>
      <c r="M7181" s="55" t="s">
        <v>43</v>
      </c>
      <c r="N7181" s="60">
        <f t="shared" si="215"/>
        <v>13</v>
      </c>
      <c r="O7181" s="54">
        <v>46218</v>
      </c>
      <c r="P7181" s="62">
        <v>0</v>
      </c>
      <c r="Q7181" s="75"/>
      <c r="R7181" t="str">
        <f t="shared" si="216"/>
        <v>Jul/26</v>
      </c>
      <c r="S7181" s="75"/>
      <c r="T7181" s="75"/>
      <c r="U7181" s="75"/>
      <c r="V7181" s="75"/>
      <c r="W7181" s="75"/>
      <c r="X7181" s="75"/>
      <c r="Y7181" s="75"/>
      <c r="Z7181" s="75"/>
      <c r="AA7181" s="75"/>
      <c r="AB7181" s="75"/>
      <c r="AC7181" s="75"/>
      <c r="AD7181" s="75"/>
      <c r="AE7181" s="75"/>
      <c r="AF7181" s="75"/>
      <c r="AG7181" s="75"/>
    </row>
    <row r="7182" spans="1:33" ht="15.75" customHeight="1">
      <c r="A7182" s="75"/>
      <c r="B7182" s="54">
        <v>46204</v>
      </c>
      <c r="C7182" s="55" t="str">
        <f t="shared" si="211"/>
        <v>Julho</v>
      </c>
      <c r="D7182" s="55">
        <f t="shared" si="212"/>
        <v>2026</v>
      </c>
      <c r="E7182" s="56">
        <v>1</v>
      </c>
      <c r="F7182" s="57" t="s">
        <v>619</v>
      </c>
      <c r="G7182" s="57" t="s">
        <v>109</v>
      </c>
      <c r="H7182" s="57" t="s">
        <v>289</v>
      </c>
      <c r="I7182" s="59" t="s">
        <v>74</v>
      </c>
      <c r="J7182" s="60">
        <v>192.5</v>
      </c>
      <c r="K7182" s="60">
        <f t="shared" si="209"/>
        <v>192.5</v>
      </c>
      <c r="L7182" s="60">
        <v>0</v>
      </c>
      <c r="M7182" s="55" t="s">
        <v>51</v>
      </c>
      <c r="N7182" s="60">
        <f t="shared" si="215"/>
        <v>192.5</v>
      </c>
      <c r="O7182" s="54"/>
      <c r="P7182" s="62"/>
      <c r="Q7182" s="75"/>
      <c r="R7182" t="str">
        <f t="shared" si="216"/>
        <v>Jul/26</v>
      </c>
      <c r="S7182" s="75"/>
      <c r="T7182" s="75"/>
      <c r="U7182" s="75"/>
      <c r="V7182" s="75"/>
      <c r="W7182" s="75"/>
      <c r="X7182" s="75"/>
      <c r="Y7182" s="75"/>
      <c r="Z7182" s="75"/>
      <c r="AA7182" s="75"/>
      <c r="AB7182" s="75"/>
      <c r="AC7182" s="75"/>
      <c r="AD7182" s="75"/>
      <c r="AE7182" s="75"/>
      <c r="AF7182" s="75"/>
      <c r="AG7182" s="75"/>
    </row>
    <row r="7183" spans="1:33" ht="15.75" customHeight="1">
      <c r="A7183" s="75"/>
      <c r="B7183" s="54">
        <v>46204</v>
      </c>
      <c r="C7183" s="55" t="str">
        <f t="shared" si="211"/>
        <v>Julho</v>
      </c>
      <c r="D7183" s="55">
        <f t="shared" si="212"/>
        <v>2026</v>
      </c>
      <c r="E7183" s="55">
        <v>6</v>
      </c>
      <c r="F7183" s="55" t="s">
        <v>495</v>
      </c>
      <c r="G7183" s="55" t="s">
        <v>96</v>
      </c>
      <c r="H7183" s="55" t="s">
        <v>570</v>
      </c>
      <c r="I7183" s="55" t="s">
        <v>42</v>
      </c>
      <c r="J7183" s="60">
        <v>18.54</v>
      </c>
      <c r="K7183" s="60">
        <f t="shared" si="209"/>
        <v>111.24</v>
      </c>
      <c r="L7183" s="60">
        <v>0</v>
      </c>
      <c r="M7183" s="55" t="s">
        <v>51</v>
      </c>
      <c r="N7183" s="60">
        <f t="shared" si="215"/>
        <v>111.24</v>
      </c>
      <c r="O7183" s="54">
        <v>46208</v>
      </c>
      <c r="P7183" s="62">
        <v>773722</v>
      </c>
      <c r="Q7183" s="75"/>
      <c r="R7183" t="str">
        <f t="shared" si="216"/>
        <v>Jul/26</v>
      </c>
      <c r="S7183" s="75"/>
      <c r="T7183" s="75"/>
      <c r="U7183" s="75"/>
      <c r="V7183" s="75"/>
      <c r="W7183" s="75"/>
      <c r="X7183" s="75"/>
      <c r="Y7183" s="75"/>
      <c r="Z7183" s="75"/>
      <c r="AA7183" s="75"/>
      <c r="AB7183" s="75"/>
      <c r="AC7183" s="75"/>
      <c r="AD7183" s="75"/>
      <c r="AE7183" s="75"/>
      <c r="AF7183" s="75"/>
      <c r="AG7183" s="75"/>
    </row>
    <row r="7184" spans="1:33" ht="15.75" customHeight="1">
      <c r="A7184" s="75"/>
      <c r="B7184" s="54">
        <v>46204</v>
      </c>
      <c r="C7184" s="55" t="str">
        <f t="shared" si="211"/>
        <v>Julho</v>
      </c>
      <c r="D7184" s="55">
        <f t="shared" si="212"/>
        <v>2026</v>
      </c>
      <c r="E7184" s="55">
        <v>4</v>
      </c>
      <c r="F7184" s="55" t="s">
        <v>201</v>
      </c>
      <c r="G7184" s="55" t="s">
        <v>96</v>
      </c>
      <c r="H7184" s="55" t="s">
        <v>570</v>
      </c>
      <c r="I7184" s="55" t="s">
        <v>42</v>
      </c>
      <c r="J7184" s="60">
        <v>18.059999999999999</v>
      </c>
      <c r="K7184" s="60">
        <f t="shared" si="209"/>
        <v>72.239999999999995</v>
      </c>
      <c r="L7184" s="60">
        <v>0</v>
      </c>
      <c r="M7184" s="55" t="s">
        <v>51</v>
      </c>
      <c r="N7184" s="60">
        <f t="shared" si="215"/>
        <v>72.239999999999995</v>
      </c>
      <c r="O7184" s="54">
        <v>46208</v>
      </c>
      <c r="P7184" s="62">
        <v>773722</v>
      </c>
      <c r="Q7184" s="75"/>
      <c r="R7184" t="str">
        <f t="shared" si="216"/>
        <v>Jul/26</v>
      </c>
      <c r="S7184" s="75"/>
      <c r="T7184" s="75"/>
      <c r="U7184" s="75"/>
      <c r="V7184" s="75"/>
      <c r="W7184" s="75"/>
      <c r="X7184" s="75"/>
      <c r="Y7184" s="75"/>
      <c r="Z7184" s="75"/>
      <c r="AA7184" s="75"/>
      <c r="AB7184" s="75"/>
      <c r="AC7184" s="75"/>
      <c r="AD7184" s="75"/>
      <c r="AE7184" s="75"/>
      <c r="AF7184" s="75"/>
      <c r="AG7184" s="75"/>
    </row>
    <row r="7185" spans="1:33" ht="15.75" customHeight="1">
      <c r="A7185" s="75"/>
      <c r="B7185" s="54">
        <v>46204</v>
      </c>
      <c r="C7185" s="55" t="str">
        <f t="shared" si="211"/>
        <v>Julho</v>
      </c>
      <c r="D7185" s="55">
        <f t="shared" si="212"/>
        <v>2026</v>
      </c>
      <c r="E7185" s="55">
        <v>18</v>
      </c>
      <c r="F7185" s="55" t="s">
        <v>615</v>
      </c>
      <c r="G7185" s="55" t="s">
        <v>96</v>
      </c>
      <c r="H7185" s="55" t="s">
        <v>570</v>
      </c>
      <c r="I7185" s="55" t="s">
        <v>42</v>
      </c>
      <c r="J7185" s="60">
        <v>20.46</v>
      </c>
      <c r="K7185" s="60">
        <f t="shared" si="209"/>
        <v>368.28000000000003</v>
      </c>
      <c r="L7185" s="60">
        <v>0</v>
      </c>
      <c r="M7185" s="55" t="s">
        <v>51</v>
      </c>
      <c r="N7185" s="60">
        <f t="shared" si="215"/>
        <v>368.28000000000003</v>
      </c>
      <c r="O7185" s="54">
        <v>46208</v>
      </c>
      <c r="P7185" s="62">
        <v>773722</v>
      </c>
      <c r="Q7185" s="75"/>
      <c r="R7185" t="str">
        <f t="shared" si="216"/>
        <v>Jul/26</v>
      </c>
      <c r="S7185" s="75"/>
      <c r="T7185" s="75"/>
      <c r="U7185" s="75"/>
      <c r="V7185" s="75"/>
      <c r="W7185" s="75"/>
      <c r="X7185" s="75"/>
      <c r="Y7185" s="75"/>
      <c r="Z7185" s="75"/>
      <c r="AA7185" s="75"/>
      <c r="AB7185" s="75"/>
      <c r="AC7185" s="75"/>
      <c r="AD7185" s="75"/>
      <c r="AE7185" s="75"/>
      <c r="AF7185" s="75"/>
      <c r="AG7185" s="75"/>
    </row>
    <row r="7186" spans="1:33" ht="15.75" customHeight="1">
      <c r="A7186" s="75"/>
      <c r="B7186" s="54">
        <v>46204</v>
      </c>
      <c r="C7186" s="55" t="str">
        <f t="shared" si="211"/>
        <v>Julho</v>
      </c>
      <c r="D7186" s="55">
        <f t="shared" si="212"/>
        <v>2026</v>
      </c>
      <c r="E7186" s="55">
        <v>12</v>
      </c>
      <c r="F7186" s="55" t="s">
        <v>904</v>
      </c>
      <c r="G7186" s="55" t="s">
        <v>96</v>
      </c>
      <c r="H7186" s="55" t="s">
        <v>570</v>
      </c>
      <c r="I7186" s="55" t="s">
        <v>42</v>
      </c>
      <c r="J7186" s="60">
        <v>38.28</v>
      </c>
      <c r="K7186" s="60">
        <f t="shared" si="209"/>
        <v>459.36</v>
      </c>
      <c r="L7186" s="60">
        <v>0</v>
      </c>
      <c r="M7186" s="55" t="s">
        <v>51</v>
      </c>
      <c r="N7186" s="60">
        <f t="shared" si="215"/>
        <v>459.36</v>
      </c>
      <c r="O7186" s="54">
        <v>46208</v>
      </c>
      <c r="P7186" s="62">
        <v>773722</v>
      </c>
      <c r="Q7186" s="75"/>
      <c r="R7186" t="str">
        <f t="shared" si="216"/>
        <v>Jul/26</v>
      </c>
      <c r="S7186" s="75"/>
      <c r="T7186" s="75"/>
      <c r="U7186" s="75"/>
      <c r="V7186" s="75"/>
      <c r="W7186" s="75"/>
      <c r="X7186" s="75"/>
      <c r="Y7186" s="75"/>
      <c r="Z7186" s="75"/>
      <c r="AA7186" s="75"/>
      <c r="AB7186" s="75"/>
      <c r="AC7186" s="75"/>
      <c r="AD7186" s="75"/>
      <c r="AE7186" s="75"/>
      <c r="AF7186" s="75"/>
      <c r="AG7186" s="75"/>
    </row>
    <row r="7187" spans="1:33" ht="15.75" customHeight="1">
      <c r="A7187" s="75"/>
      <c r="B7187" s="54">
        <v>46204</v>
      </c>
      <c r="C7187" s="55" t="str">
        <f t="shared" si="211"/>
        <v>Julho</v>
      </c>
      <c r="D7187" s="55">
        <f t="shared" si="212"/>
        <v>2026</v>
      </c>
      <c r="E7187" s="55">
        <v>3</v>
      </c>
      <c r="F7187" s="55" t="s">
        <v>200</v>
      </c>
      <c r="G7187" s="55" t="s">
        <v>96</v>
      </c>
      <c r="H7187" s="55" t="s">
        <v>570</v>
      </c>
      <c r="I7187" s="55" t="s">
        <v>42</v>
      </c>
      <c r="J7187" s="60">
        <v>18.54</v>
      </c>
      <c r="K7187" s="60">
        <f t="shared" si="209"/>
        <v>55.62</v>
      </c>
      <c r="L7187" s="60">
        <v>0</v>
      </c>
      <c r="M7187" s="55" t="s">
        <v>51</v>
      </c>
      <c r="N7187" s="60">
        <f t="shared" si="215"/>
        <v>55.62</v>
      </c>
      <c r="O7187" s="54">
        <v>46208</v>
      </c>
      <c r="P7187" s="62">
        <v>773722</v>
      </c>
      <c r="Q7187" s="75"/>
      <c r="R7187" t="str">
        <f t="shared" si="216"/>
        <v>Jul/26</v>
      </c>
      <c r="S7187" s="75"/>
      <c r="T7187" s="75"/>
      <c r="U7187" s="75"/>
      <c r="V7187" s="75"/>
      <c r="W7187" s="75"/>
      <c r="X7187" s="75"/>
      <c r="Y7187" s="75"/>
      <c r="Z7187" s="75"/>
      <c r="AA7187" s="75"/>
      <c r="AB7187" s="75"/>
      <c r="AC7187" s="75"/>
      <c r="AD7187" s="75"/>
      <c r="AE7187" s="75"/>
      <c r="AF7187" s="75"/>
      <c r="AG7187" s="75"/>
    </row>
    <row r="7188" spans="1:33" ht="15.75" customHeight="1">
      <c r="A7188" s="75"/>
      <c r="B7188" s="54">
        <v>46204</v>
      </c>
      <c r="C7188" s="55" t="str">
        <f t="shared" si="211"/>
        <v>Julho</v>
      </c>
      <c r="D7188" s="55">
        <f t="shared" si="212"/>
        <v>2026</v>
      </c>
      <c r="E7188" s="55">
        <v>4</v>
      </c>
      <c r="F7188" s="55" t="s">
        <v>358</v>
      </c>
      <c r="G7188" s="55" t="s">
        <v>96</v>
      </c>
      <c r="H7188" s="55" t="s">
        <v>570</v>
      </c>
      <c r="I7188" s="55" t="s">
        <v>42</v>
      </c>
      <c r="J7188" s="60">
        <v>18.54</v>
      </c>
      <c r="K7188" s="60">
        <f t="shared" si="209"/>
        <v>74.16</v>
      </c>
      <c r="L7188" s="60">
        <v>0</v>
      </c>
      <c r="M7188" s="55" t="s">
        <v>51</v>
      </c>
      <c r="N7188" s="60">
        <f t="shared" si="215"/>
        <v>74.16</v>
      </c>
      <c r="O7188" s="54">
        <v>46208</v>
      </c>
      <c r="P7188" s="62">
        <v>773722</v>
      </c>
      <c r="Q7188" s="75"/>
      <c r="R7188" t="str">
        <f t="shared" si="216"/>
        <v>Jul/26</v>
      </c>
      <c r="S7188" s="75"/>
      <c r="T7188" s="75"/>
      <c r="U7188" s="75"/>
      <c r="V7188" s="75"/>
      <c r="W7188" s="75"/>
      <c r="X7188" s="75"/>
      <c r="Y7188" s="75"/>
      <c r="Z7188" s="75"/>
      <c r="AA7188" s="75"/>
      <c r="AB7188" s="75"/>
      <c r="AC7188" s="75"/>
      <c r="AD7188" s="75"/>
      <c r="AE7188" s="75"/>
      <c r="AF7188" s="75"/>
      <c r="AG7188" s="75"/>
    </row>
    <row r="7189" spans="1:33" ht="15.75" customHeight="1">
      <c r="A7189" s="75"/>
      <c r="B7189" s="54">
        <v>46204</v>
      </c>
      <c r="C7189" s="55" t="str">
        <f t="shared" si="211"/>
        <v>Julho</v>
      </c>
      <c r="D7189" s="55">
        <f t="shared" si="212"/>
        <v>2026</v>
      </c>
      <c r="E7189" s="55">
        <v>7</v>
      </c>
      <c r="F7189" s="55" t="s">
        <v>305</v>
      </c>
      <c r="G7189" s="55" t="s">
        <v>96</v>
      </c>
      <c r="H7189" s="55" t="s">
        <v>570</v>
      </c>
      <c r="I7189" s="55" t="s">
        <v>42</v>
      </c>
      <c r="J7189" s="60">
        <v>19.440000000000001</v>
      </c>
      <c r="K7189" s="60">
        <f t="shared" si="209"/>
        <v>136.08000000000001</v>
      </c>
      <c r="L7189" s="60">
        <v>0</v>
      </c>
      <c r="M7189" s="55" t="s">
        <v>51</v>
      </c>
      <c r="N7189" s="60">
        <f t="shared" si="215"/>
        <v>136.08000000000001</v>
      </c>
      <c r="O7189" s="54">
        <v>46208</v>
      </c>
      <c r="P7189" s="62">
        <v>773722</v>
      </c>
      <c r="Q7189" s="75"/>
      <c r="R7189" t="str">
        <f t="shared" si="216"/>
        <v>Jul/26</v>
      </c>
      <c r="S7189" s="75"/>
      <c r="T7189" s="75"/>
      <c r="U7189" s="75"/>
      <c r="V7189" s="75"/>
      <c r="W7189" s="75"/>
      <c r="X7189" s="75"/>
      <c r="Y7189" s="75"/>
      <c r="Z7189" s="75"/>
      <c r="AA7189" s="75"/>
      <c r="AB7189" s="75"/>
      <c r="AC7189" s="75"/>
      <c r="AD7189" s="75"/>
      <c r="AE7189" s="75"/>
      <c r="AF7189" s="75"/>
      <c r="AG7189" s="75"/>
    </row>
    <row r="7190" spans="1:33" ht="15.75" customHeight="1">
      <c r="A7190" s="75"/>
      <c r="B7190" s="54">
        <v>46204</v>
      </c>
      <c r="C7190" s="55" t="str">
        <f t="shared" si="211"/>
        <v>Julho</v>
      </c>
      <c r="D7190" s="55">
        <f t="shared" si="212"/>
        <v>2026</v>
      </c>
      <c r="E7190" s="55">
        <v>48</v>
      </c>
      <c r="F7190" s="55" t="s">
        <v>668</v>
      </c>
      <c r="G7190" s="55" t="s">
        <v>96</v>
      </c>
      <c r="H7190" s="55" t="s">
        <v>223</v>
      </c>
      <c r="I7190" s="55" t="s">
        <v>42</v>
      </c>
      <c r="J7190" s="60">
        <v>7.5</v>
      </c>
      <c r="K7190" s="60">
        <f t="shared" si="209"/>
        <v>360</v>
      </c>
      <c r="L7190" s="60">
        <v>0</v>
      </c>
      <c r="M7190" s="55" t="s">
        <v>51</v>
      </c>
      <c r="N7190" s="60">
        <f t="shared" si="215"/>
        <v>360</v>
      </c>
      <c r="O7190" s="54">
        <v>46210</v>
      </c>
      <c r="P7190" s="62">
        <v>1607592</v>
      </c>
      <c r="Q7190" s="75"/>
      <c r="R7190" t="str">
        <f t="shared" si="216"/>
        <v>Jul/26</v>
      </c>
      <c r="S7190" s="75"/>
      <c r="T7190" s="75"/>
      <c r="U7190" s="75"/>
      <c r="V7190" s="75"/>
      <c r="W7190" s="75"/>
      <c r="X7190" s="75"/>
      <c r="Y7190" s="75"/>
      <c r="Z7190" s="75"/>
      <c r="AA7190" s="75"/>
      <c r="AB7190" s="75"/>
      <c r="AC7190" s="75"/>
      <c r="AD7190" s="75"/>
      <c r="AE7190" s="75"/>
      <c r="AF7190" s="75"/>
      <c r="AG7190" s="75"/>
    </row>
    <row r="7191" spans="1:33" ht="15.75" customHeight="1">
      <c r="A7191" s="75"/>
      <c r="B7191" s="54">
        <v>46204</v>
      </c>
      <c r="C7191" s="55" t="str">
        <f t="shared" si="211"/>
        <v>Julho</v>
      </c>
      <c r="D7191" s="55">
        <f t="shared" si="212"/>
        <v>2026</v>
      </c>
      <c r="E7191" s="55">
        <v>72</v>
      </c>
      <c r="F7191" s="55" t="s">
        <v>191</v>
      </c>
      <c r="G7191" s="55" t="s">
        <v>96</v>
      </c>
      <c r="H7191" s="55" t="s">
        <v>223</v>
      </c>
      <c r="I7191" s="55" t="s">
        <v>42</v>
      </c>
      <c r="J7191" s="60">
        <v>7.5</v>
      </c>
      <c r="K7191" s="60">
        <f t="shared" si="209"/>
        <v>540</v>
      </c>
      <c r="L7191" s="60">
        <v>0</v>
      </c>
      <c r="M7191" s="55" t="s">
        <v>51</v>
      </c>
      <c r="N7191" s="60">
        <f t="shared" si="215"/>
        <v>540</v>
      </c>
      <c r="O7191" s="54">
        <v>46210</v>
      </c>
      <c r="P7191" s="62">
        <v>1607592</v>
      </c>
      <c r="Q7191" s="75"/>
      <c r="R7191" t="str">
        <f t="shared" si="216"/>
        <v>Jul/26</v>
      </c>
      <c r="S7191" s="75"/>
      <c r="T7191" s="75"/>
      <c r="U7191" s="75"/>
      <c r="V7191" s="75"/>
      <c r="W7191" s="75"/>
      <c r="X7191" s="75"/>
      <c r="Y7191" s="75"/>
      <c r="Z7191" s="75"/>
      <c r="AA7191" s="75"/>
      <c r="AB7191" s="75"/>
      <c r="AC7191" s="75"/>
      <c r="AD7191" s="75"/>
      <c r="AE7191" s="75"/>
      <c r="AF7191" s="75"/>
      <c r="AG7191" s="75"/>
    </row>
    <row r="7192" spans="1:33" ht="15.75" customHeight="1">
      <c r="A7192" s="75"/>
      <c r="B7192" s="54">
        <v>46228</v>
      </c>
      <c r="C7192" s="55" t="str">
        <f t="shared" si="211"/>
        <v>Julho</v>
      </c>
      <c r="D7192" s="55">
        <f t="shared" si="212"/>
        <v>2026</v>
      </c>
      <c r="E7192" s="55">
        <v>2</v>
      </c>
      <c r="F7192" s="55" t="s">
        <v>391</v>
      </c>
      <c r="G7192" s="55" t="s">
        <v>46</v>
      </c>
      <c r="H7192" s="55" t="s">
        <v>1337</v>
      </c>
      <c r="I7192" s="55" t="s">
        <v>42</v>
      </c>
      <c r="J7192" s="60">
        <v>4.5</v>
      </c>
      <c r="K7192" s="60">
        <f t="shared" si="209"/>
        <v>9</v>
      </c>
      <c r="L7192" s="60">
        <v>0</v>
      </c>
      <c r="M7192" s="55" t="s">
        <v>43</v>
      </c>
      <c r="N7192" s="60">
        <f t="shared" si="215"/>
        <v>9</v>
      </c>
      <c r="O7192" s="54">
        <v>46228</v>
      </c>
      <c r="P7192" s="62">
        <v>34364</v>
      </c>
      <c r="Q7192" s="75"/>
      <c r="R7192" t="str">
        <f t="shared" si="216"/>
        <v>Jul/26</v>
      </c>
      <c r="S7192" s="75"/>
      <c r="T7192" s="75"/>
      <c r="U7192" s="75"/>
      <c r="V7192" s="75"/>
      <c r="W7192" s="75"/>
      <c r="X7192" s="75"/>
      <c r="Y7192" s="75"/>
      <c r="Z7192" s="75"/>
      <c r="AA7192" s="75"/>
      <c r="AB7192" s="75"/>
      <c r="AC7192" s="75"/>
      <c r="AD7192" s="75"/>
      <c r="AE7192" s="75"/>
      <c r="AF7192" s="75"/>
      <c r="AG7192" s="75"/>
    </row>
    <row r="7193" spans="1:33" ht="15.75" customHeight="1">
      <c r="A7193" s="75"/>
      <c r="B7193" s="54">
        <v>46209</v>
      </c>
      <c r="C7193" s="55" t="str">
        <f t="shared" si="211"/>
        <v>Julho</v>
      </c>
      <c r="D7193" s="55">
        <f t="shared" si="212"/>
        <v>2026</v>
      </c>
      <c r="E7193" s="55">
        <v>8</v>
      </c>
      <c r="F7193" s="55" t="s">
        <v>201</v>
      </c>
      <c r="G7193" s="55" t="s">
        <v>96</v>
      </c>
      <c r="H7193" s="55" t="s">
        <v>570</v>
      </c>
      <c r="I7193" s="55" t="s">
        <v>42</v>
      </c>
      <c r="J7193" s="60">
        <v>18.059999999999999</v>
      </c>
      <c r="K7193" s="60">
        <f t="shared" si="209"/>
        <v>144.47999999999999</v>
      </c>
      <c r="L7193" s="60">
        <v>0</v>
      </c>
      <c r="M7193" s="55" t="s">
        <v>51</v>
      </c>
      <c r="N7193" s="60">
        <f t="shared" si="215"/>
        <v>144.47999999999999</v>
      </c>
      <c r="O7193" s="54">
        <v>46215</v>
      </c>
      <c r="P7193" s="62">
        <v>775432</v>
      </c>
      <c r="Q7193" s="75"/>
      <c r="R7193" t="str">
        <f t="shared" si="216"/>
        <v>Jul/26</v>
      </c>
      <c r="S7193" s="75"/>
      <c r="T7193" s="75"/>
      <c r="U7193" s="75"/>
      <c r="V7193" s="75"/>
      <c r="W7193" s="75"/>
      <c r="X7193" s="75"/>
      <c r="Y7193" s="75"/>
      <c r="Z7193" s="75"/>
      <c r="AA7193" s="75"/>
      <c r="AB7193" s="75"/>
      <c r="AC7193" s="75"/>
      <c r="AD7193" s="75"/>
      <c r="AE7193" s="75"/>
      <c r="AF7193" s="75"/>
      <c r="AG7193" s="75"/>
    </row>
    <row r="7194" spans="1:33" ht="15.75" customHeight="1">
      <c r="A7194" s="75"/>
      <c r="B7194" s="54">
        <v>46209</v>
      </c>
      <c r="C7194" s="55" t="str">
        <f t="shared" si="211"/>
        <v>Julho</v>
      </c>
      <c r="D7194" s="55">
        <f t="shared" si="212"/>
        <v>2026</v>
      </c>
      <c r="E7194" s="55">
        <v>10</v>
      </c>
      <c r="F7194" s="55" t="s">
        <v>615</v>
      </c>
      <c r="G7194" s="55" t="s">
        <v>96</v>
      </c>
      <c r="H7194" s="55" t="s">
        <v>570</v>
      </c>
      <c r="I7194" s="55" t="s">
        <v>42</v>
      </c>
      <c r="J7194" s="60">
        <v>20.46</v>
      </c>
      <c r="K7194" s="60">
        <f t="shared" si="209"/>
        <v>204.60000000000002</v>
      </c>
      <c r="L7194" s="60">
        <v>0</v>
      </c>
      <c r="M7194" s="55" t="s">
        <v>51</v>
      </c>
      <c r="N7194" s="60">
        <f t="shared" si="215"/>
        <v>204.60000000000002</v>
      </c>
      <c r="O7194" s="54">
        <v>46215</v>
      </c>
      <c r="P7194" s="62">
        <v>775432</v>
      </c>
      <c r="Q7194" s="75"/>
      <c r="R7194" t="str">
        <f t="shared" si="216"/>
        <v>Jul/26</v>
      </c>
      <c r="S7194" s="75"/>
      <c r="T7194" s="75"/>
      <c r="U7194" s="75"/>
      <c r="V7194" s="75"/>
      <c r="W7194" s="75"/>
      <c r="X7194" s="75"/>
      <c r="Y7194" s="75"/>
      <c r="Z7194" s="75"/>
      <c r="AA7194" s="75"/>
      <c r="AB7194" s="75"/>
      <c r="AC7194" s="75"/>
      <c r="AD7194" s="75"/>
      <c r="AE7194" s="75"/>
      <c r="AF7194" s="75"/>
      <c r="AG7194" s="75"/>
    </row>
    <row r="7195" spans="1:33" ht="15.75" customHeight="1">
      <c r="A7195" s="75"/>
      <c r="B7195" s="54">
        <v>46209</v>
      </c>
      <c r="C7195" s="55" t="str">
        <f t="shared" si="211"/>
        <v>Julho</v>
      </c>
      <c r="D7195" s="55">
        <f t="shared" si="212"/>
        <v>2026</v>
      </c>
      <c r="E7195" s="55">
        <v>7</v>
      </c>
      <c r="F7195" s="55" t="s">
        <v>904</v>
      </c>
      <c r="G7195" s="55" t="s">
        <v>96</v>
      </c>
      <c r="H7195" s="55" t="s">
        <v>570</v>
      </c>
      <c r="I7195" s="55" t="s">
        <v>42</v>
      </c>
      <c r="J7195" s="60">
        <v>40.92</v>
      </c>
      <c r="K7195" s="60">
        <f t="shared" si="209"/>
        <v>286.44</v>
      </c>
      <c r="L7195" s="60">
        <v>0</v>
      </c>
      <c r="M7195" s="55" t="s">
        <v>51</v>
      </c>
      <c r="N7195" s="60">
        <f t="shared" si="215"/>
        <v>286.44</v>
      </c>
      <c r="O7195" s="54">
        <v>46215</v>
      </c>
      <c r="P7195" s="62">
        <v>775432</v>
      </c>
      <c r="Q7195" s="75"/>
      <c r="R7195" t="str">
        <f t="shared" si="216"/>
        <v>Jul/26</v>
      </c>
      <c r="S7195" s="75"/>
      <c r="T7195" s="75"/>
      <c r="U7195" s="75"/>
      <c r="V7195" s="75"/>
      <c r="W7195" s="75"/>
      <c r="X7195" s="75"/>
      <c r="Y7195" s="75"/>
      <c r="Z7195" s="75"/>
      <c r="AA7195" s="75"/>
      <c r="AB7195" s="75"/>
      <c r="AC7195" s="75"/>
      <c r="AD7195" s="75"/>
      <c r="AE7195" s="75"/>
      <c r="AF7195" s="75"/>
      <c r="AG7195" s="75"/>
    </row>
    <row r="7196" spans="1:33" ht="15.75" customHeight="1">
      <c r="A7196" s="75"/>
      <c r="B7196" s="54">
        <v>46209</v>
      </c>
      <c r="C7196" s="55" t="str">
        <f t="shared" si="211"/>
        <v>Julho</v>
      </c>
      <c r="D7196" s="55">
        <f t="shared" si="212"/>
        <v>2026</v>
      </c>
      <c r="E7196" s="55">
        <v>1</v>
      </c>
      <c r="F7196" s="55" t="s">
        <v>891</v>
      </c>
      <c r="G7196" s="55" t="s">
        <v>96</v>
      </c>
      <c r="H7196" s="55" t="s">
        <v>570</v>
      </c>
      <c r="I7196" s="55" t="s">
        <v>42</v>
      </c>
      <c r="J7196" s="60">
        <v>27.54</v>
      </c>
      <c r="K7196" s="60">
        <f t="shared" si="209"/>
        <v>27.54</v>
      </c>
      <c r="L7196" s="60">
        <v>0</v>
      </c>
      <c r="M7196" s="55" t="s">
        <v>51</v>
      </c>
      <c r="N7196" s="60">
        <f t="shared" si="215"/>
        <v>27.54</v>
      </c>
      <c r="O7196" s="54">
        <v>46215</v>
      </c>
      <c r="P7196" s="62">
        <v>775432</v>
      </c>
      <c r="Q7196" s="75"/>
      <c r="R7196" t="str">
        <f t="shared" si="216"/>
        <v>Jul/26</v>
      </c>
      <c r="S7196" s="75"/>
      <c r="T7196" s="75"/>
      <c r="U7196" s="75"/>
      <c r="V7196" s="75"/>
      <c r="W7196" s="75"/>
      <c r="X7196" s="75"/>
      <c r="Y7196" s="75"/>
      <c r="Z7196" s="75"/>
      <c r="AA7196" s="75"/>
      <c r="AB7196" s="75"/>
      <c r="AC7196" s="75"/>
      <c r="AD7196" s="75"/>
      <c r="AE7196" s="75"/>
      <c r="AF7196" s="75"/>
      <c r="AG7196" s="75"/>
    </row>
    <row r="7197" spans="1:33" ht="15.75" customHeight="1">
      <c r="A7197" s="75"/>
      <c r="B7197" s="54">
        <v>46209</v>
      </c>
      <c r="C7197" s="55" t="str">
        <f t="shared" si="211"/>
        <v>Julho</v>
      </c>
      <c r="D7197" s="55">
        <f t="shared" si="212"/>
        <v>2026</v>
      </c>
      <c r="E7197" s="55">
        <v>4</v>
      </c>
      <c r="F7197" s="55" t="s">
        <v>571</v>
      </c>
      <c r="G7197" s="55" t="s">
        <v>96</v>
      </c>
      <c r="H7197" s="55" t="s">
        <v>570</v>
      </c>
      <c r="I7197" s="55" t="s">
        <v>42</v>
      </c>
      <c r="J7197" s="60">
        <v>16.38</v>
      </c>
      <c r="K7197" s="60">
        <f t="shared" si="209"/>
        <v>65.52</v>
      </c>
      <c r="L7197" s="60">
        <v>0</v>
      </c>
      <c r="M7197" s="55" t="s">
        <v>51</v>
      </c>
      <c r="N7197" s="60">
        <f t="shared" si="215"/>
        <v>65.52</v>
      </c>
      <c r="O7197" s="54">
        <v>46215</v>
      </c>
      <c r="P7197" s="62">
        <v>775432</v>
      </c>
      <c r="Q7197" s="75"/>
      <c r="R7197" t="str">
        <f t="shared" si="216"/>
        <v>Jul/26</v>
      </c>
      <c r="S7197" s="75"/>
      <c r="T7197" s="75"/>
      <c r="U7197" s="75"/>
      <c r="V7197" s="75"/>
      <c r="W7197" s="75"/>
      <c r="X7197" s="75"/>
      <c r="Y7197" s="75"/>
      <c r="Z7197" s="75"/>
      <c r="AA7197" s="75"/>
      <c r="AB7197" s="75"/>
      <c r="AC7197" s="75"/>
      <c r="AD7197" s="75"/>
      <c r="AE7197" s="75"/>
      <c r="AF7197" s="75"/>
      <c r="AG7197" s="75"/>
    </row>
    <row r="7198" spans="1:33" ht="15.75" customHeight="1">
      <c r="A7198" s="75"/>
      <c r="B7198" s="54">
        <v>46209</v>
      </c>
      <c r="C7198" s="55" t="str">
        <f t="shared" si="211"/>
        <v>Julho</v>
      </c>
      <c r="D7198" s="55">
        <f t="shared" si="212"/>
        <v>2026</v>
      </c>
      <c r="E7198" s="55">
        <v>4</v>
      </c>
      <c r="F7198" s="55" t="s">
        <v>358</v>
      </c>
      <c r="G7198" s="55" t="s">
        <v>96</v>
      </c>
      <c r="H7198" s="55" t="s">
        <v>570</v>
      </c>
      <c r="I7198" s="55" t="s">
        <v>42</v>
      </c>
      <c r="J7198" s="60">
        <v>18.54</v>
      </c>
      <c r="K7198" s="60">
        <f t="shared" si="209"/>
        <v>74.16</v>
      </c>
      <c r="L7198" s="60">
        <v>0</v>
      </c>
      <c r="M7198" s="55" t="s">
        <v>51</v>
      </c>
      <c r="N7198" s="60">
        <f t="shared" si="215"/>
        <v>74.16</v>
      </c>
      <c r="O7198" s="54">
        <v>46215</v>
      </c>
      <c r="P7198" s="62">
        <v>775432</v>
      </c>
      <c r="Q7198" s="75"/>
      <c r="R7198" t="str">
        <f t="shared" si="216"/>
        <v>Jul/26</v>
      </c>
      <c r="S7198" s="75"/>
      <c r="T7198" s="75"/>
      <c r="U7198" s="75"/>
      <c r="V7198" s="75"/>
      <c r="W7198" s="75"/>
      <c r="X7198" s="75"/>
      <c r="Y7198" s="75"/>
      <c r="Z7198" s="75"/>
      <c r="AA7198" s="75"/>
      <c r="AB7198" s="75"/>
      <c r="AC7198" s="75"/>
      <c r="AD7198" s="75"/>
      <c r="AE7198" s="75"/>
      <c r="AF7198" s="75"/>
      <c r="AG7198" s="75"/>
    </row>
    <row r="7199" spans="1:33" ht="15.75" customHeight="1">
      <c r="A7199" s="75"/>
      <c r="B7199" s="54">
        <v>46209</v>
      </c>
      <c r="C7199" s="55" t="str">
        <f t="shared" si="211"/>
        <v>Julho</v>
      </c>
      <c r="D7199" s="55">
        <f t="shared" si="212"/>
        <v>2026</v>
      </c>
      <c r="E7199" s="55">
        <v>1</v>
      </c>
      <c r="F7199" s="55" t="s">
        <v>891</v>
      </c>
      <c r="G7199" s="55" t="s">
        <v>96</v>
      </c>
      <c r="H7199" s="55" t="s">
        <v>570</v>
      </c>
      <c r="I7199" s="55" t="s">
        <v>42</v>
      </c>
      <c r="J7199" s="60">
        <v>13.44</v>
      </c>
      <c r="K7199" s="60">
        <f t="shared" si="209"/>
        <v>13.44</v>
      </c>
      <c r="L7199" s="60">
        <v>0</v>
      </c>
      <c r="M7199" s="55" t="s">
        <v>51</v>
      </c>
      <c r="N7199" s="60">
        <f t="shared" si="215"/>
        <v>13.44</v>
      </c>
      <c r="O7199" s="54">
        <v>46215</v>
      </c>
      <c r="P7199" s="62">
        <v>775432</v>
      </c>
      <c r="Q7199" s="75"/>
      <c r="R7199" t="str">
        <f t="shared" si="216"/>
        <v>Jul/26</v>
      </c>
      <c r="S7199" s="75"/>
      <c r="T7199" s="75"/>
      <c r="U7199" s="75"/>
      <c r="V7199" s="75"/>
      <c r="W7199" s="75"/>
      <c r="X7199" s="75"/>
      <c r="Y7199" s="75"/>
      <c r="Z7199" s="75"/>
      <c r="AA7199" s="75"/>
      <c r="AB7199" s="75"/>
      <c r="AC7199" s="75"/>
      <c r="AD7199" s="75"/>
      <c r="AE7199" s="75"/>
      <c r="AF7199" s="75"/>
      <c r="AG7199" s="75"/>
    </row>
    <row r="7200" spans="1:33" ht="15.75" customHeight="1">
      <c r="A7200" s="75"/>
      <c r="B7200" s="54">
        <v>46209</v>
      </c>
      <c r="C7200" s="55" t="str">
        <f t="shared" si="211"/>
        <v>Julho</v>
      </c>
      <c r="D7200" s="55">
        <f t="shared" si="212"/>
        <v>2026</v>
      </c>
      <c r="E7200" s="55">
        <v>6</v>
      </c>
      <c r="F7200" s="55" t="s">
        <v>893</v>
      </c>
      <c r="G7200" s="55" t="s">
        <v>96</v>
      </c>
      <c r="H7200" s="55" t="s">
        <v>570</v>
      </c>
      <c r="I7200" s="55" t="s">
        <v>42</v>
      </c>
      <c r="J7200" s="60">
        <v>22.08</v>
      </c>
      <c r="K7200" s="60">
        <f t="shared" si="209"/>
        <v>132.47999999999999</v>
      </c>
      <c r="L7200" s="60">
        <v>0</v>
      </c>
      <c r="M7200" s="55" t="s">
        <v>51</v>
      </c>
      <c r="N7200" s="60">
        <f t="shared" si="215"/>
        <v>132.47999999999999</v>
      </c>
      <c r="O7200" s="54">
        <v>46215</v>
      </c>
      <c r="P7200" s="62">
        <v>775432</v>
      </c>
      <c r="Q7200" s="75"/>
      <c r="R7200" t="str">
        <f t="shared" si="216"/>
        <v>Jul/26</v>
      </c>
      <c r="S7200" s="75"/>
      <c r="T7200" s="75"/>
      <c r="U7200" s="75"/>
      <c r="V7200" s="75"/>
      <c r="W7200" s="75"/>
      <c r="X7200" s="75"/>
      <c r="Y7200" s="75"/>
      <c r="Z7200" s="75"/>
      <c r="AA7200" s="75"/>
      <c r="AB7200" s="75"/>
      <c r="AC7200" s="75"/>
      <c r="AD7200" s="75"/>
      <c r="AE7200" s="75"/>
      <c r="AF7200" s="75"/>
      <c r="AG7200" s="75"/>
    </row>
    <row r="7201" spans="1:33" ht="15.75" customHeight="1">
      <c r="A7201" s="75"/>
      <c r="B7201" s="54">
        <v>46209</v>
      </c>
      <c r="C7201" s="55" t="str">
        <f t="shared" si="211"/>
        <v>Julho</v>
      </c>
      <c r="D7201" s="55">
        <f t="shared" si="212"/>
        <v>2026</v>
      </c>
      <c r="E7201" s="55">
        <v>1</v>
      </c>
      <c r="F7201" s="55" t="s">
        <v>305</v>
      </c>
      <c r="G7201" s="55" t="s">
        <v>96</v>
      </c>
      <c r="H7201" s="55" t="s">
        <v>570</v>
      </c>
      <c r="I7201" s="55" t="s">
        <v>42</v>
      </c>
      <c r="J7201" s="60">
        <v>19.440000000000001</v>
      </c>
      <c r="K7201" s="60">
        <f t="shared" si="209"/>
        <v>19.440000000000001</v>
      </c>
      <c r="L7201" s="60">
        <v>0</v>
      </c>
      <c r="M7201" s="55" t="s">
        <v>51</v>
      </c>
      <c r="N7201" s="60">
        <f t="shared" si="215"/>
        <v>19.440000000000001</v>
      </c>
      <c r="O7201" s="54">
        <v>46215</v>
      </c>
      <c r="P7201" s="62">
        <v>775432</v>
      </c>
      <c r="Q7201" s="75"/>
      <c r="R7201" t="str">
        <f t="shared" si="216"/>
        <v>Jul/26</v>
      </c>
      <c r="S7201" s="75"/>
      <c r="T7201" s="75"/>
      <c r="U7201" s="75"/>
      <c r="V7201" s="75"/>
      <c r="W7201" s="75"/>
      <c r="X7201" s="75"/>
      <c r="Y7201" s="75"/>
      <c r="Z7201" s="75"/>
      <c r="AA7201" s="75"/>
      <c r="AB7201" s="75"/>
      <c r="AC7201" s="75"/>
      <c r="AD7201" s="75"/>
      <c r="AE7201" s="75"/>
      <c r="AF7201" s="75"/>
      <c r="AG7201" s="75"/>
    </row>
    <row r="7202" spans="1:33" ht="15.75" customHeight="1">
      <c r="A7202" s="75"/>
      <c r="B7202" s="54">
        <v>46209</v>
      </c>
      <c r="C7202" s="55" t="str">
        <f t="shared" si="211"/>
        <v>Julho</v>
      </c>
      <c r="D7202" s="55">
        <f t="shared" si="212"/>
        <v>2026</v>
      </c>
      <c r="E7202" s="55">
        <v>7</v>
      </c>
      <c r="F7202" s="55" t="s">
        <v>649</v>
      </c>
      <c r="G7202" s="55" t="s">
        <v>96</v>
      </c>
      <c r="H7202" s="55" t="s">
        <v>570</v>
      </c>
      <c r="I7202" s="55" t="s">
        <v>42</v>
      </c>
      <c r="J7202" s="60">
        <v>0</v>
      </c>
      <c r="K7202" s="60">
        <f t="shared" si="209"/>
        <v>0</v>
      </c>
      <c r="L7202" s="60">
        <v>0</v>
      </c>
      <c r="M7202" s="55" t="s">
        <v>51</v>
      </c>
      <c r="N7202" s="60">
        <f t="shared" si="215"/>
        <v>0</v>
      </c>
      <c r="O7202" s="54">
        <v>46215</v>
      </c>
      <c r="P7202" s="62">
        <v>775432</v>
      </c>
      <c r="Q7202" s="75"/>
      <c r="R7202" t="str">
        <f t="shared" si="216"/>
        <v>Jul/26</v>
      </c>
      <c r="S7202" s="75"/>
      <c r="T7202" s="75"/>
      <c r="U7202" s="75"/>
      <c r="V7202" s="75"/>
      <c r="W7202" s="75"/>
      <c r="X7202" s="75"/>
      <c r="Y7202" s="75"/>
      <c r="Z7202" s="75"/>
      <c r="AA7202" s="75"/>
      <c r="AB7202" s="75"/>
      <c r="AC7202" s="75"/>
      <c r="AD7202" s="75"/>
      <c r="AE7202" s="75"/>
      <c r="AF7202" s="75"/>
      <c r="AG7202" s="75"/>
    </row>
    <row r="7203" spans="1:33" ht="15.75" customHeight="1">
      <c r="A7203" s="75"/>
      <c r="B7203" s="54">
        <v>46230</v>
      </c>
      <c r="C7203" s="55" t="str">
        <f t="shared" si="211"/>
        <v>Julho</v>
      </c>
      <c r="D7203" s="55">
        <f t="shared" si="212"/>
        <v>2026</v>
      </c>
      <c r="E7203" s="55">
        <v>4</v>
      </c>
      <c r="F7203" s="55" t="s">
        <v>391</v>
      </c>
      <c r="G7203" s="55" t="s">
        <v>46</v>
      </c>
      <c r="H7203" s="55" t="s">
        <v>1555</v>
      </c>
      <c r="I7203" s="55" t="s">
        <v>42</v>
      </c>
      <c r="J7203" s="60">
        <v>1.75</v>
      </c>
      <c r="K7203" s="60">
        <f t="shared" si="209"/>
        <v>7</v>
      </c>
      <c r="L7203" s="60">
        <v>0</v>
      </c>
      <c r="M7203" s="55" t="s">
        <v>43</v>
      </c>
      <c r="N7203" s="60">
        <f t="shared" si="215"/>
        <v>7</v>
      </c>
      <c r="O7203" s="54">
        <v>46234</v>
      </c>
      <c r="P7203" s="62">
        <v>0</v>
      </c>
      <c r="Q7203" s="75"/>
      <c r="R7203" t="str">
        <f t="shared" si="216"/>
        <v>Jul/26</v>
      </c>
      <c r="S7203" s="75"/>
      <c r="T7203" s="75"/>
      <c r="U7203" s="75"/>
      <c r="V7203" s="75"/>
      <c r="W7203" s="75"/>
      <c r="X7203" s="75"/>
      <c r="Y7203" s="75"/>
      <c r="Z7203" s="75"/>
      <c r="AA7203" s="75"/>
      <c r="AB7203" s="75"/>
      <c r="AC7203" s="75"/>
      <c r="AD7203" s="75"/>
      <c r="AE7203" s="75"/>
      <c r="AF7203" s="75"/>
      <c r="AG7203" s="75"/>
    </row>
    <row r="7204" spans="1:33" ht="15.75" customHeight="1">
      <c r="A7204" s="75"/>
      <c r="B7204" s="54">
        <v>46212</v>
      </c>
      <c r="C7204" s="55" t="str">
        <f t="shared" si="211"/>
        <v>Julho</v>
      </c>
      <c r="D7204" s="55">
        <f t="shared" si="212"/>
        <v>2026</v>
      </c>
      <c r="E7204" s="55">
        <v>240</v>
      </c>
      <c r="F7204" s="55" t="s">
        <v>188</v>
      </c>
      <c r="G7204" s="55" t="s">
        <v>96</v>
      </c>
      <c r="H7204" s="55" t="s">
        <v>223</v>
      </c>
      <c r="I7204" s="55" t="s">
        <v>42</v>
      </c>
      <c r="J7204" s="60">
        <v>7</v>
      </c>
      <c r="K7204" s="60">
        <f t="shared" si="209"/>
        <v>1680</v>
      </c>
      <c r="L7204" s="60">
        <v>0</v>
      </c>
      <c r="M7204" s="55" t="s">
        <v>51</v>
      </c>
      <c r="N7204" s="60">
        <f t="shared" si="215"/>
        <v>1680</v>
      </c>
      <c r="O7204" s="54">
        <v>46233</v>
      </c>
      <c r="P7204" s="62">
        <v>1612903</v>
      </c>
      <c r="Q7204" s="75"/>
      <c r="R7204" t="str">
        <f t="shared" si="216"/>
        <v>Jul/26</v>
      </c>
      <c r="S7204" s="75"/>
      <c r="T7204" s="75"/>
      <c r="U7204" s="75"/>
      <c r="V7204" s="75"/>
      <c r="W7204" s="75"/>
      <c r="X7204" s="75"/>
      <c r="Y7204" s="75"/>
      <c r="Z7204" s="75"/>
      <c r="AA7204" s="75"/>
      <c r="AB7204" s="75"/>
      <c r="AC7204" s="75"/>
      <c r="AD7204" s="75"/>
      <c r="AE7204" s="75"/>
      <c r="AF7204" s="75"/>
      <c r="AG7204" s="75"/>
    </row>
    <row r="7205" spans="1:33" ht="15.75" customHeight="1">
      <c r="A7205" s="75"/>
      <c r="B7205" s="54">
        <v>46212</v>
      </c>
      <c r="C7205" s="55" t="str">
        <f t="shared" si="211"/>
        <v>Julho</v>
      </c>
      <c r="D7205" s="55">
        <f t="shared" si="212"/>
        <v>2026</v>
      </c>
      <c r="E7205" s="55">
        <v>72</v>
      </c>
      <c r="F7205" s="55" t="s">
        <v>190</v>
      </c>
      <c r="G7205" s="55" t="s">
        <v>96</v>
      </c>
      <c r="H7205" s="55" t="s">
        <v>223</v>
      </c>
      <c r="I7205" s="55" t="s">
        <v>42</v>
      </c>
      <c r="J7205" s="60">
        <v>7</v>
      </c>
      <c r="K7205" s="60">
        <f t="shared" si="209"/>
        <v>504</v>
      </c>
      <c r="L7205" s="60">
        <v>0</v>
      </c>
      <c r="M7205" s="55" t="s">
        <v>51</v>
      </c>
      <c r="N7205" s="60">
        <f t="shared" si="215"/>
        <v>504</v>
      </c>
      <c r="O7205" s="54">
        <v>46233</v>
      </c>
      <c r="P7205" s="62">
        <v>1612903</v>
      </c>
      <c r="Q7205" s="75"/>
      <c r="R7205" t="str">
        <f t="shared" si="216"/>
        <v>Jul/26</v>
      </c>
      <c r="S7205" s="75"/>
      <c r="T7205" s="75"/>
      <c r="U7205" s="75"/>
      <c r="V7205" s="75"/>
      <c r="W7205" s="75"/>
      <c r="X7205" s="75"/>
      <c r="Y7205" s="75"/>
      <c r="Z7205" s="75"/>
      <c r="AA7205" s="75"/>
      <c r="AB7205" s="75"/>
      <c r="AC7205" s="75"/>
      <c r="AD7205" s="75"/>
      <c r="AE7205" s="75"/>
      <c r="AF7205" s="75"/>
      <c r="AG7205" s="75"/>
    </row>
    <row r="7206" spans="1:33" ht="15.75" customHeight="1">
      <c r="A7206" s="75"/>
      <c r="B7206" s="54">
        <v>46212</v>
      </c>
      <c r="C7206" s="55" t="str">
        <f t="shared" si="211"/>
        <v>Julho</v>
      </c>
      <c r="D7206" s="55">
        <f t="shared" si="212"/>
        <v>2026</v>
      </c>
      <c r="E7206" s="55">
        <v>360</v>
      </c>
      <c r="F7206" s="55" t="s">
        <v>668</v>
      </c>
      <c r="G7206" s="55" t="s">
        <v>96</v>
      </c>
      <c r="H7206" s="55" t="s">
        <v>223</v>
      </c>
      <c r="I7206" s="55" t="s">
        <v>42</v>
      </c>
      <c r="J7206" s="60">
        <v>7</v>
      </c>
      <c r="K7206" s="60">
        <f t="shared" si="209"/>
        <v>2520</v>
      </c>
      <c r="L7206" s="60">
        <v>0</v>
      </c>
      <c r="M7206" s="55" t="s">
        <v>51</v>
      </c>
      <c r="N7206" s="60">
        <f t="shared" si="215"/>
        <v>2520</v>
      </c>
      <c r="O7206" s="54">
        <v>46233</v>
      </c>
      <c r="P7206" s="62">
        <v>1612903</v>
      </c>
      <c r="Q7206" s="75"/>
      <c r="R7206" t="str">
        <f t="shared" si="216"/>
        <v>Jul/26</v>
      </c>
      <c r="S7206" s="75"/>
      <c r="T7206" s="75"/>
      <c r="U7206" s="75"/>
      <c r="V7206" s="75"/>
      <c r="W7206" s="75"/>
      <c r="X7206" s="75"/>
      <c r="Y7206" s="75"/>
      <c r="Z7206" s="75"/>
      <c r="AA7206" s="75"/>
      <c r="AB7206" s="75"/>
      <c r="AC7206" s="75"/>
      <c r="AD7206" s="75"/>
      <c r="AE7206" s="75"/>
      <c r="AF7206" s="75"/>
      <c r="AG7206" s="75"/>
    </row>
    <row r="7207" spans="1:33" ht="15.75" customHeight="1">
      <c r="A7207" s="75"/>
      <c r="B7207" s="54">
        <v>46212</v>
      </c>
      <c r="C7207" s="55" t="str">
        <f t="shared" si="211"/>
        <v>Julho</v>
      </c>
      <c r="D7207" s="55">
        <f t="shared" si="212"/>
        <v>2026</v>
      </c>
      <c r="E7207" s="55">
        <v>72</v>
      </c>
      <c r="F7207" s="55" t="s">
        <v>1510</v>
      </c>
      <c r="G7207" s="55" t="s">
        <v>96</v>
      </c>
      <c r="H7207" s="55" t="s">
        <v>223</v>
      </c>
      <c r="I7207" s="55" t="s">
        <v>42</v>
      </c>
      <c r="J7207" s="60">
        <v>7</v>
      </c>
      <c r="K7207" s="60">
        <f t="shared" si="209"/>
        <v>504</v>
      </c>
      <c r="L7207" s="60">
        <v>0</v>
      </c>
      <c r="M7207" s="55" t="s">
        <v>51</v>
      </c>
      <c r="N7207" s="60">
        <f t="shared" si="215"/>
        <v>504</v>
      </c>
      <c r="O7207" s="54">
        <v>46233</v>
      </c>
      <c r="P7207" s="62">
        <v>1612903</v>
      </c>
      <c r="Q7207" s="75"/>
      <c r="R7207" t="str">
        <f t="shared" si="216"/>
        <v>Jul/26</v>
      </c>
      <c r="S7207" s="75"/>
      <c r="T7207" s="75"/>
      <c r="U7207" s="75"/>
      <c r="V7207" s="75"/>
      <c r="W7207" s="75"/>
      <c r="X7207" s="75"/>
      <c r="Y7207" s="75"/>
      <c r="Z7207" s="75"/>
      <c r="AA7207" s="75"/>
      <c r="AB7207" s="75"/>
      <c r="AC7207" s="75"/>
      <c r="AD7207" s="75"/>
      <c r="AE7207" s="75"/>
      <c r="AF7207" s="75"/>
      <c r="AG7207" s="75"/>
    </row>
    <row r="7208" spans="1:33" ht="15.75" customHeight="1">
      <c r="A7208" s="75"/>
      <c r="B7208" s="54">
        <v>46234</v>
      </c>
      <c r="C7208" s="55" t="str">
        <f t="shared" si="211"/>
        <v>Julho</v>
      </c>
      <c r="D7208" s="55">
        <f t="shared" si="212"/>
        <v>2026</v>
      </c>
      <c r="E7208" s="55">
        <v>2</v>
      </c>
      <c r="F7208" s="55" t="s">
        <v>391</v>
      </c>
      <c r="G7208" s="55" t="s">
        <v>46</v>
      </c>
      <c r="H7208" s="55" t="s">
        <v>1555</v>
      </c>
      <c r="I7208" s="55" t="s">
        <v>42</v>
      </c>
      <c r="J7208" s="60">
        <v>2</v>
      </c>
      <c r="K7208" s="60">
        <f t="shared" si="209"/>
        <v>4</v>
      </c>
      <c r="L7208" s="60">
        <v>0</v>
      </c>
      <c r="M7208" s="55" t="s">
        <v>43</v>
      </c>
      <c r="N7208" s="60">
        <f t="shared" si="215"/>
        <v>4</v>
      </c>
      <c r="O7208" s="54">
        <v>46234</v>
      </c>
      <c r="P7208" s="62">
        <v>34480</v>
      </c>
      <c r="Q7208" s="75"/>
      <c r="R7208" t="str">
        <f t="shared" si="216"/>
        <v>Jul/26</v>
      </c>
      <c r="S7208" s="75"/>
      <c r="T7208" s="75"/>
      <c r="U7208" s="75"/>
      <c r="V7208" s="75"/>
      <c r="W7208" s="75"/>
      <c r="X7208" s="75"/>
      <c r="Y7208" s="75"/>
      <c r="Z7208" s="75"/>
      <c r="AA7208" s="75"/>
      <c r="AB7208" s="75"/>
      <c r="AC7208" s="75"/>
      <c r="AD7208" s="75"/>
      <c r="AE7208" s="75"/>
      <c r="AF7208" s="75"/>
      <c r="AG7208" s="75"/>
    </row>
    <row r="7209" spans="1:33" ht="15.75" customHeight="1">
      <c r="A7209" s="75"/>
      <c r="B7209" s="54">
        <v>46216</v>
      </c>
      <c r="C7209" s="55" t="str">
        <f t="shared" si="211"/>
        <v>Julho</v>
      </c>
      <c r="D7209" s="55">
        <f t="shared" si="212"/>
        <v>2026</v>
      </c>
      <c r="E7209" s="55">
        <v>5</v>
      </c>
      <c r="F7209" s="55" t="s">
        <v>201</v>
      </c>
      <c r="G7209" s="55" t="s">
        <v>96</v>
      </c>
      <c r="H7209" s="55" t="s">
        <v>570</v>
      </c>
      <c r="I7209" s="55" t="s">
        <v>42</v>
      </c>
      <c r="J7209" s="60">
        <v>18.059999999999999</v>
      </c>
      <c r="K7209" s="60">
        <f t="shared" si="209"/>
        <v>90.3</v>
      </c>
      <c r="L7209" s="60">
        <v>0</v>
      </c>
      <c r="M7209" s="55" t="s">
        <v>51</v>
      </c>
      <c r="N7209" s="60">
        <f t="shared" si="215"/>
        <v>90.3</v>
      </c>
      <c r="O7209" s="54">
        <v>46222</v>
      </c>
      <c r="P7209" s="62">
        <v>777092</v>
      </c>
      <c r="Q7209" s="75"/>
      <c r="R7209" t="str">
        <f t="shared" si="216"/>
        <v>Jul/26</v>
      </c>
      <c r="S7209" s="75"/>
      <c r="T7209" s="75"/>
      <c r="U7209" s="75"/>
      <c r="V7209" s="75"/>
      <c r="W7209" s="75"/>
      <c r="X7209" s="75"/>
      <c r="Y7209" s="75"/>
      <c r="Z7209" s="75"/>
      <c r="AA7209" s="75"/>
      <c r="AB7209" s="75"/>
      <c r="AC7209" s="75"/>
      <c r="AD7209" s="75"/>
      <c r="AE7209" s="75"/>
      <c r="AF7209" s="75"/>
      <c r="AG7209" s="75"/>
    </row>
    <row r="7210" spans="1:33" ht="15.75" customHeight="1">
      <c r="A7210" s="75"/>
      <c r="B7210" s="54">
        <v>46216</v>
      </c>
      <c r="C7210" s="55" t="str">
        <f t="shared" si="211"/>
        <v>Julho</v>
      </c>
      <c r="D7210" s="55">
        <f t="shared" si="212"/>
        <v>2026</v>
      </c>
      <c r="E7210" s="55">
        <v>13</v>
      </c>
      <c r="F7210" s="55" t="s">
        <v>615</v>
      </c>
      <c r="G7210" s="55" t="s">
        <v>96</v>
      </c>
      <c r="H7210" s="55" t="s">
        <v>570</v>
      </c>
      <c r="I7210" s="55" t="s">
        <v>42</v>
      </c>
      <c r="J7210" s="60">
        <v>20.46</v>
      </c>
      <c r="K7210" s="60">
        <f t="shared" si="209"/>
        <v>265.98</v>
      </c>
      <c r="L7210" s="60">
        <v>0</v>
      </c>
      <c r="M7210" s="55" t="s">
        <v>51</v>
      </c>
      <c r="N7210" s="60">
        <f t="shared" si="215"/>
        <v>265.98</v>
      </c>
      <c r="O7210" s="54">
        <v>46222</v>
      </c>
      <c r="P7210" s="62">
        <v>777092</v>
      </c>
      <c r="Q7210" s="75"/>
      <c r="R7210" t="str">
        <f t="shared" si="216"/>
        <v>Jul/26</v>
      </c>
      <c r="S7210" s="75"/>
      <c r="T7210" s="75"/>
      <c r="U7210" s="75"/>
      <c r="V7210" s="75"/>
      <c r="W7210" s="75"/>
      <c r="X7210" s="75"/>
      <c r="Y7210" s="75"/>
      <c r="Z7210" s="75"/>
      <c r="AA7210" s="75"/>
      <c r="AB7210" s="75"/>
      <c r="AC7210" s="75"/>
      <c r="AD7210" s="75"/>
      <c r="AE7210" s="75"/>
      <c r="AF7210" s="75"/>
      <c r="AG7210" s="75"/>
    </row>
    <row r="7211" spans="1:33" ht="15.75" customHeight="1">
      <c r="A7211" s="75"/>
      <c r="B7211" s="54">
        <v>46216</v>
      </c>
      <c r="C7211" s="55" t="str">
        <f t="shared" si="211"/>
        <v>Julho</v>
      </c>
      <c r="D7211" s="55">
        <f t="shared" si="212"/>
        <v>2026</v>
      </c>
      <c r="E7211" s="55">
        <v>5</v>
      </c>
      <c r="F7211" s="55" t="s">
        <v>904</v>
      </c>
      <c r="G7211" s="55" t="s">
        <v>96</v>
      </c>
      <c r="H7211" s="55" t="s">
        <v>570</v>
      </c>
      <c r="I7211" s="55" t="s">
        <v>42</v>
      </c>
      <c r="J7211" s="60">
        <v>38.28</v>
      </c>
      <c r="K7211" s="60">
        <f t="shared" si="209"/>
        <v>191.4</v>
      </c>
      <c r="L7211" s="60">
        <v>0</v>
      </c>
      <c r="M7211" s="55" t="s">
        <v>51</v>
      </c>
      <c r="N7211" s="60">
        <f t="shared" si="215"/>
        <v>191.4</v>
      </c>
      <c r="O7211" s="54">
        <v>46222</v>
      </c>
      <c r="P7211" s="62">
        <v>777092</v>
      </c>
      <c r="Q7211" s="75"/>
      <c r="R7211" t="str">
        <f t="shared" si="216"/>
        <v>Jul/26</v>
      </c>
      <c r="S7211" s="75"/>
      <c r="T7211" s="75"/>
      <c r="U7211" s="75"/>
      <c r="V7211" s="75"/>
      <c r="W7211" s="75"/>
      <c r="X7211" s="75"/>
      <c r="Y7211" s="75"/>
      <c r="Z7211" s="75"/>
      <c r="AA7211" s="75"/>
      <c r="AB7211" s="75"/>
      <c r="AC7211" s="75"/>
      <c r="AD7211" s="75"/>
      <c r="AE7211" s="75"/>
      <c r="AF7211" s="75"/>
      <c r="AG7211" s="75"/>
    </row>
    <row r="7212" spans="1:33" ht="15.75" customHeight="1">
      <c r="A7212" s="75"/>
      <c r="B7212" s="54">
        <v>46216</v>
      </c>
      <c r="C7212" s="55" t="str">
        <f t="shared" si="211"/>
        <v>Julho</v>
      </c>
      <c r="D7212" s="55">
        <f t="shared" si="212"/>
        <v>2026</v>
      </c>
      <c r="E7212" s="55">
        <v>4</v>
      </c>
      <c r="F7212" s="55" t="s">
        <v>357</v>
      </c>
      <c r="G7212" s="55" t="s">
        <v>96</v>
      </c>
      <c r="H7212" s="55" t="s">
        <v>570</v>
      </c>
      <c r="I7212" s="55" t="s">
        <v>42</v>
      </c>
      <c r="J7212" s="60">
        <v>20.58</v>
      </c>
      <c r="K7212" s="60">
        <f t="shared" si="209"/>
        <v>82.32</v>
      </c>
      <c r="L7212" s="60">
        <v>0</v>
      </c>
      <c r="M7212" s="55" t="s">
        <v>51</v>
      </c>
      <c r="N7212" s="60">
        <f t="shared" si="215"/>
        <v>82.32</v>
      </c>
      <c r="O7212" s="54">
        <v>46222</v>
      </c>
      <c r="P7212" s="62">
        <v>777092</v>
      </c>
      <c r="Q7212" s="75"/>
      <c r="R7212" t="str">
        <f t="shared" si="216"/>
        <v>Jul/26</v>
      </c>
      <c r="S7212" s="75"/>
      <c r="T7212" s="75"/>
      <c r="U7212" s="75"/>
      <c r="V7212" s="75"/>
      <c r="W7212" s="75"/>
      <c r="X7212" s="75"/>
      <c r="Y7212" s="75"/>
      <c r="Z7212" s="75"/>
      <c r="AA7212" s="75"/>
      <c r="AB7212" s="75"/>
      <c r="AC7212" s="75"/>
      <c r="AD7212" s="75"/>
      <c r="AE7212" s="75"/>
      <c r="AF7212" s="75"/>
      <c r="AG7212" s="75"/>
    </row>
    <row r="7213" spans="1:33" ht="15.75" customHeight="1">
      <c r="A7213" s="75"/>
      <c r="B7213" s="54">
        <v>46216</v>
      </c>
      <c r="C7213" s="55" t="str">
        <f t="shared" si="211"/>
        <v>Julho</v>
      </c>
      <c r="D7213" s="55">
        <f t="shared" si="212"/>
        <v>2026</v>
      </c>
      <c r="E7213" s="55">
        <v>3</v>
      </c>
      <c r="F7213" s="55" t="s">
        <v>1474</v>
      </c>
      <c r="G7213" s="55" t="s">
        <v>96</v>
      </c>
      <c r="H7213" s="55" t="s">
        <v>570</v>
      </c>
      <c r="I7213" s="55" t="s">
        <v>42</v>
      </c>
      <c r="J7213" s="60">
        <v>19.98</v>
      </c>
      <c r="K7213" s="60">
        <f t="shared" si="209"/>
        <v>59.94</v>
      </c>
      <c r="L7213" s="60">
        <v>0</v>
      </c>
      <c r="M7213" s="55" t="s">
        <v>51</v>
      </c>
      <c r="N7213" s="60">
        <f t="shared" si="215"/>
        <v>59.94</v>
      </c>
      <c r="O7213" s="54">
        <v>46222</v>
      </c>
      <c r="P7213" s="62">
        <v>777092</v>
      </c>
      <c r="Q7213" s="75"/>
      <c r="R7213" t="str">
        <f t="shared" si="216"/>
        <v>Jul/26</v>
      </c>
      <c r="S7213" s="75"/>
      <c r="T7213" s="75"/>
      <c r="U7213" s="75"/>
      <c r="V7213" s="75"/>
      <c r="W7213" s="75"/>
      <c r="X7213" s="75"/>
      <c r="Y7213" s="75"/>
      <c r="Z7213" s="75"/>
      <c r="AA7213" s="75"/>
      <c r="AB7213" s="75"/>
      <c r="AC7213" s="75"/>
      <c r="AD7213" s="75"/>
      <c r="AE7213" s="75"/>
      <c r="AF7213" s="75"/>
      <c r="AG7213" s="75"/>
    </row>
    <row r="7214" spans="1:33" ht="15.75" customHeight="1">
      <c r="A7214" s="75"/>
      <c r="B7214" s="54">
        <v>46216</v>
      </c>
      <c r="C7214" s="55" t="str">
        <f t="shared" si="211"/>
        <v>Julho</v>
      </c>
      <c r="D7214" s="55">
        <f t="shared" si="212"/>
        <v>2026</v>
      </c>
      <c r="E7214" s="55">
        <v>5</v>
      </c>
      <c r="F7214" s="55" t="s">
        <v>305</v>
      </c>
      <c r="G7214" s="55" t="s">
        <v>96</v>
      </c>
      <c r="H7214" s="55" t="s">
        <v>570</v>
      </c>
      <c r="I7214" s="55" t="s">
        <v>42</v>
      </c>
      <c r="J7214" s="60">
        <v>19.440000000000001</v>
      </c>
      <c r="K7214" s="60">
        <f t="shared" si="209"/>
        <v>97.2</v>
      </c>
      <c r="L7214" s="60">
        <v>0</v>
      </c>
      <c r="M7214" s="55" t="s">
        <v>51</v>
      </c>
      <c r="N7214" s="60">
        <f t="shared" si="215"/>
        <v>97.2</v>
      </c>
      <c r="O7214" s="54">
        <v>46222</v>
      </c>
      <c r="P7214" s="62">
        <v>777092</v>
      </c>
      <c r="Q7214" s="75"/>
      <c r="R7214" t="str">
        <f t="shared" si="216"/>
        <v>Jul/26</v>
      </c>
      <c r="S7214" s="75"/>
      <c r="T7214" s="75"/>
      <c r="U7214" s="75"/>
      <c r="V7214" s="75"/>
      <c r="W7214" s="75"/>
      <c r="X7214" s="75"/>
      <c r="Y7214" s="75"/>
      <c r="Z7214" s="75"/>
      <c r="AA7214" s="75"/>
      <c r="AB7214" s="75"/>
      <c r="AC7214" s="75"/>
      <c r="AD7214" s="75"/>
      <c r="AE7214" s="75"/>
      <c r="AF7214" s="75"/>
      <c r="AG7214" s="75"/>
    </row>
    <row r="7215" spans="1:33" ht="15.75" customHeight="1">
      <c r="A7215" s="75"/>
      <c r="B7215" s="54">
        <v>46234</v>
      </c>
      <c r="C7215" s="55" t="str">
        <f t="shared" si="211"/>
        <v>Julho</v>
      </c>
      <c r="D7215" s="55">
        <f t="shared" si="212"/>
        <v>2026</v>
      </c>
      <c r="E7215" s="55">
        <v>2</v>
      </c>
      <c r="F7215" s="55" t="s">
        <v>391</v>
      </c>
      <c r="G7215" s="55" t="s">
        <v>46</v>
      </c>
      <c r="H7215" s="55" t="s">
        <v>1337</v>
      </c>
      <c r="I7215" s="55" t="s">
        <v>42</v>
      </c>
      <c r="J7215" s="60">
        <v>6</v>
      </c>
      <c r="K7215" s="60">
        <f t="shared" si="209"/>
        <v>12</v>
      </c>
      <c r="L7215" s="60">
        <v>0</v>
      </c>
      <c r="M7215" s="55" t="s">
        <v>43</v>
      </c>
      <c r="N7215" s="60">
        <f t="shared" si="215"/>
        <v>12</v>
      </c>
      <c r="O7215" s="54">
        <v>46234</v>
      </c>
      <c r="P7215" s="62">
        <v>34480</v>
      </c>
      <c r="Q7215" s="75"/>
      <c r="R7215" t="str">
        <f t="shared" si="216"/>
        <v>Jul/26</v>
      </c>
      <c r="S7215" s="75"/>
      <c r="T7215" s="75"/>
      <c r="U7215" s="75"/>
      <c r="V7215" s="75"/>
      <c r="W7215" s="75"/>
      <c r="X7215" s="75"/>
      <c r="Y7215" s="75"/>
      <c r="Z7215" s="75"/>
      <c r="AA7215" s="75"/>
      <c r="AB7215" s="75"/>
      <c r="AC7215" s="75"/>
      <c r="AD7215" s="75"/>
      <c r="AE7215" s="75"/>
      <c r="AF7215" s="75"/>
      <c r="AG7215" s="75"/>
    </row>
    <row r="7216" spans="1:33" ht="15.75" customHeight="1">
      <c r="A7216" s="75"/>
      <c r="B7216" s="54">
        <v>46218</v>
      </c>
      <c r="C7216" s="55" t="str">
        <f t="shared" si="211"/>
        <v>Julho</v>
      </c>
      <c r="D7216" s="55">
        <f t="shared" si="212"/>
        <v>2026</v>
      </c>
      <c r="E7216" s="55">
        <v>1</v>
      </c>
      <c r="F7216" s="55" t="s">
        <v>854</v>
      </c>
      <c r="G7216" s="55" t="s">
        <v>96</v>
      </c>
      <c r="H7216" s="55" t="s">
        <v>1269</v>
      </c>
      <c r="I7216" s="55" t="s">
        <v>42</v>
      </c>
      <c r="J7216" s="60">
        <v>222.12</v>
      </c>
      <c r="K7216" s="60">
        <f t="shared" si="209"/>
        <v>222.12</v>
      </c>
      <c r="L7216" s="60">
        <v>0</v>
      </c>
      <c r="M7216" s="55" t="s">
        <v>51</v>
      </c>
      <c r="N7216" s="60">
        <f t="shared" si="215"/>
        <v>222.12</v>
      </c>
      <c r="O7216" s="54">
        <v>46232</v>
      </c>
      <c r="P7216" s="62">
        <v>48702</v>
      </c>
      <c r="Q7216" s="75"/>
      <c r="R7216" t="str">
        <f t="shared" si="216"/>
        <v>Jul/26</v>
      </c>
      <c r="S7216" s="75"/>
      <c r="T7216" s="75"/>
      <c r="U7216" s="75"/>
      <c r="V7216" s="75"/>
      <c r="W7216" s="75"/>
      <c r="X7216" s="75"/>
      <c r="Y7216" s="75"/>
      <c r="Z7216" s="75"/>
      <c r="AA7216" s="75"/>
      <c r="AB7216" s="75"/>
      <c r="AC7216" s="75"/>
      <c r="AD7216" s="75"/>
      <c r="AE7216" s="75"/>
      <c r="AF7216" s="75"/>
      <c r="AG7216" s="75"/>
    </row>
    <row r="7217" spans="1:33" ht="15.75" customHeight="1">
      <c r="A7217" s="75"/>
      <c r="B7217" s="54">
        <v>46224</v>
      </c>
      <c r="C7217" s="55" t="str">
        <f t="shared" si="211"/>
        <v>Julho</v>
      </c>
      <c r="D7217" s="55">
        <f t="shared" si="212"/>
        <v>2026</v>
      </c>
      <c r="E7217" s="55">
        <v>2</v>
      </c>
      <c r="F7217" s="55" t="s">
        <v>495</v>
      </c>
      <c r="G7217" s="55" t="s">
        <v>96</v>
      </c>
      <c r="H7217" s="55" t="s">
        <v>570</v>
      </c>
      <c r="I7217" s="55" t="s">
        <v>42</v>
      </c>
      <c r="J7217" s="60">
        <v>18.54</v>
      </c>
      <c r="K7217" s="60">
        <f t="shared" si="209"/>
        <v>37.08</v>
      </c>
      <c r="L7217" s="60">
        <v>0</v>
      </c>
      <c r="M7217" s="55" t="s">
        <v>51</v>
      </c>
      <c r="N7217" s="60">
        <f t="shared" si="215"/>
        <v>37.08</v>
      </c>
      <c r="O7217" s="54">
        <v>46229</v>
      </c>
      <c r="P7217" s="62">
        <v>779023</v>
      </c>
      <c r="Q7217" s="75"/>
      <c r="R7217" t="str">
        <f t="shared" si="216"/>
        <v>Jul/26</v>
      </c>
      <c r="S7217" s="75"/>
      <c r="T7217" s="75"/>
      <c r="U7217" s="75"/>
      <c r="V7217" s="75"/>
      <c r="W7217" s="75"/>
      <c r="X7217" s="75"/>
      <c r="Y7217" s="75"/>
      <c r="Z7217" s="75"/>
      <c r="AA7217" s="75"/>
      <c r="AB7217" s="75"/>
      <c r="AC7217" s="75"/>
      <c r="AD7217" s="75"/>
      <c r="AE7217" s="75"/>
      <c r="AF7217" s="75"/>
      <c r="AG7217" s="75"/>
    </row>
    <row r="7218" spans="1:33" ht="15.75" customHeight="1">
      <c r="A7218" s="75"/>
      <c r="B7218" s="54">
        <v>46224</v>
      </c>
      <c r="C7218" s="55" t="str">
        <f t="shared" si="211"/>
        <v>Julho</v>
      </c>
      <c r="D7218" s="55">
        <f t="shared" si="212"/>
        <v>2026</v>
      </c>
      <c r="E7218" s="55">
        <v>26</v>
      </c>
      <c r="F7218" s="55" t="s">
        <v>615</v>
      </c>
      <c r="G7218" s="55" t="s">
        <v>96</v>
      </c>
      <c r="H7218" s="55" t="s">
        <v>570</v>
      </c>
      <c r="I7218" s="55" t="s">
        <v>42</v>
      </c>
      <c r="J7218" s="60">
        <v>20.46</v>
      </c>
      <c r="K7218" s="60">
        <f t="shared" si="209"/>
        <v>531.96</v>
      </c>
      <c r="L7218" s="60">
        <v>0</v>
      </c>
      <c r="M7218" s="55" t="s">
        <v>51</v>
      </c>
      <c r="N7218" s="60">
        <f t="shared" si="215"/>
        <v>531.96</v>
      </c>
      <c r="O7218" s="54">
        <v>46229</v>
      </c>
      <c r="P7218" s="62">
        <v>779023</v>
      </c>
      <c r="Q7218" s="75"/>
      <c r="R7218" t="str">
        <f t="shared" si="216"/>
        <v>Jul/26</v>
      </c>
      <c r="S7218" s="75"/>
      <c r="T7218" s="75"/>
      <c r="U7218" s="75"/>
      <c r="V7218" s="75"/>
      <c r="W7218" s="75"/>
      <c r="X7218" s="75"/>
      <c r="Y7218" s="75"/>
      <c r="Z7218" s="75"/>
      <c r="AA7218" s="75"/>
      <c r="AB7218" s="75"/>
      <c r="AC7218" s="75"/>
      <c r="AD7218" s="75"/>
      <c r="AE7218" s="75"/>
      <c r="AF7218" s="75"/>
      <c r="AG7218" s="75"/>
    </row>
    <row r="7219" spans="1:33" ht="15.75" customHeight="1">
      <c r="A7219" s="75"/>
      <c r="B7219" s="54">
        <v>46224</v>
      </c>
      <c r="C7219" s="55" t="str">
        <f t="shared" si="211"/>
        <v>Julho</v>
      </c>
      <c r="D7219" s="55">
        <f t="shared" si="212"/>
        <v>2026</v>
      </c>
      <c r="E7219" s="55">
        <v>8</v>
      </c>
      <c r="F7219" s="55" t="s">
        <v>904</v>
      </c>
      <c r="G7219" s="55" t="s">
        <v>96</v>
      </c>
      <c r="H7219" s="55" t="s">
        <v>570</v>
      </c>
      <c r="I7219" s="55" t="s">
        <v>42</v>
      </c>
      <c r="J7219" s="60">
        <v>38.28</v>
      </c>
      <c r="K7219" s="60">
        <f t="shared" si="209"/>
        <v>306.24</v>
      </c>
      <c r="L7219" s="60">
        <v>0</v>
      </c>
      <c r="M7219" s="55" t="s">
        <v>51</v>
      </c>
      <c r="N7219" s="60">
        <f t="shared" si="215"/>
        <v>306.24</v>
      </c>
      <c r="O7219" s="54">
        <v>46229</v>
      </c>
      <c r="P7219" s="62">
        <v>779023</v>
      </c>
      <c r="Q7219" s="75"/>
      <c r="R7219" t="str">
        <f t="shared" si="216"/>
        <v>Jul/26</v>
      </c>
      <c r="S7219" s="75"/>
      <c r="T7219" s="75"/>
      <c r="U7219" s="75"/>
      <c r="V7219" s="75"/>
      <c r="W7219" s="75"/>
      <c r="X7219" s="75"/>
      <c r="Y7219" s="75"/>
      <c r="Z7219" s="75"/>
      <c r="AA7219" s="75"/>
      <c r="AB7219" s="75"/>
      <c r="AC7219" s="75"/>
      <c r="AD7219" s="75"/>
      <c r="AE7219" s="75"/>
      <c r="AF7219" s="75"/>
      <c r="AG7219" s="75"/>
    </row>
    <row r="7220" spans="1:33" ht="15.75" customHeight="1">
      <c r="A7220" s="75"/>
      <c r="B7220" s="54">
        <v>46224</v>
      </c>
      <c r="C7220" s="55" t="str">
        <f t="shared" si="211"/>
        <v>Julho</v>
      </c>
      <c r="D7220" s="55">
        <f t="shared" si="212"/>
        <v>2026</v>
      </c>
      <c r="E7220" s="55">
        <v>2</v>
      </c>
      <c r="F7220" s="55" t="s">
        <v>200</v>
      </c>
      <c r="G7220" s="55" t="s">
        <v>96</v>
      </c>
      <c r="H7220" s="55" t="s">
        <v>570</v>
      </c>
      <c r="I7220" s="55" t="s">
        <v>42</v>
      </c>
      <c r="J7220" s="60">
        <v>18.54</v>
      </c>
      <c r="K7220" s="60">
        <f t="shared" si="209"/>
        <v>37.08</v>
      </c>
      <c r="L7220" s="60">
        <v>0</v>
      </c>
      <c r="M7220" s="55" t="s">
        <v>51</v>
      </c>
      <c r="N7220" s="60">
        <f t="shared" si="215"/>
        <v>37.08</v>
      </c>
      <c r="O7220" s="54">
        <v>46229</v>
      </c>
      <c r="P7220" s="62">
        <v>779023</v>
      </c>
      <c r="Q7220" s="75"/>
      <c r="R7220" t="str">
        <f t="shared" si="216"/>
        <v>Jul/26</v>
      </c>
      <c r="S7220" s="75"/>
      <c r="T7220" s="75"/>
      <c r="U7220" s="75"/>
      <c r="V7220" s="75"/>
      <c r="W7220" s="75"/>
      <c r="X7220" s="75"/>
      <c r="Y7220" s="75"/>
      <c r="Z7220" s="75"/>
      <c r="AA7220" s="75"/>
      <c r="AB7220" s="75"/>
      <c r="AC7220" s="75"/>
      <c r="AD7220" s="75"/>
      <c r="AE7220" s="75"/>
      <c r="AF7220" s="75"/>
      <c r="AG7220" s="75"/>
    </row>
    <row r="7221" spans="1:33" ht="15.75" customHeight="1">
      <c r="A7221" s="75"/>
      <c r="B7221" s="54">
        <v>46224</v>
      </c>
      <c r="C7221" s="55" t="str">
        <f t="shared" si="211"/>
        <v>Julho</v>
      </c>
      <c r="D7221" s="55">
        <f t="shared" si="212"/>
        <v>2026</v>
      </c>
      <c r="E7221" s="55">
        <v>5</v>
      </c>
      <c r="F7221" s="55" t="s">
        <v>571</v>
      </c>
      <c r="G7221" s="55" t="s">
        <v>96</v>
      </c>
      <c r="H7221" s="55" t="s">
        <v>570</v>
      </c>
      <c r="I7221" s="55" t="s">
        <v>42</v>
      </c>
      <c r="J7221" s="60">
        <v>16.38</v>
      </c>
      <c r="K7221" s="60">
        <f t="shared" si="209"/>
        <v>81.899999999999991</v>
      </c>
      <c r="L7221" s="60">
        <v>0</v>
      </c>
      <c r="M7221" s="55" t="s">
        <v>51</v>
      </c>
      <c r="N7221" s="60">
        <f t="shared" si="215"/>
        <v>81.899999999999991</v>
      </c>
      <c r="O7221" s="54">
        <v>46229</v>
      </c>
      <c r="P7221" s="62">
        <v>779023</v>
      </c>
      <c r="Q7221" s="75"/>
      <c r="R7221" t="str">
        <f t="shared" si="216"/>
        <v>Jul/26</v>
      </c>
      <c r="S7221" s="75"/>
      <c r="T7221" s="75"/>
      <c r="U7221" s="75"/>
      <c r="V7221" s="75"/>
      <c r="W7221" s="75"/>
      <c r="X7221" s="75"/>
      <c r="Y7221" s="75"/>
      <c r="Z7221" s="75"/>
      <c r="AA7221" s="75"/>
      <c r="AB7221" s="75"/>
      <c r="AC7221" s="75"/>
      <c r="AD7221" s="75"/>
      <c r="AE7221" s="75"/>
      <c r="AF7221" s="75"/>
      <c r="AG7221" s="75"/>
    </row>
    <row r="7222" spans="1:33" ht="15.75" customHeight="1">
      <c r="A7222" s="75"/>
      <c r="B7222" s="54">
        <v>46224</v>
      </c>
      <c r="C7222" s="55" t="str">
        <f t="shared" si="211"/>
        <v>Julho</v>
      </c>
      <c r="D7222" s="55">
        <f t="shared" si="212"/>
        <v>2026</v>
      </c>
      <c r="E7222" s="55">
        <v>2</v>
      </c>
      <c r="F7222" s="55" t="s">
        <v>358</v>
      </c>
      <c r="G7222" s="55" t="s">
        <v>96</v>
      </c>
      <c r="H7222" s="55" t="s">
        <v>570</v>
      </c>
      <c r="I7222" s="55" t="s">
        <v>42</v>
      </c>
      <c r="J7222" s="60">
        <v>18.54</v>
      </c>
      <c r="K7222" s="60">
        <f t="shared" si="209"/>
        <v>37.08</v>
      </c>
      <c r="L7222" s="60">
        <v>0</v>
      </c>
      <c r="M7222" s="55" t="s">
        <v>51</v>
      </c>
      <c r="N7222" s="60">
        <f t="shared" si="215"/>
        <v>37.08</v>
      </c>
      <c r="O7222" s="54">
        <v>46229</v>
      </c>
      <c r="P7222" s="62">
        <v>779023</v>
      </c>
      <c r="Q7222" s="75"/>
      <c r="R7222" t="str">
        <f t="shared" si="216"/>
        <v>Jul/26</v>
      </c>
      <c r="S7222" s="75"/>
      <c r="T7222" s="75"/>
      <c r="U7222" s="75"/>
      <c r="V7222" s="75"/>
      <c r="W7222" s="75"/>
      <c r="X7222" s="75"/>
      <c r="Y7222" s="75"/>
      <c r="Z7222" s="75"/>
      <c r="AA7222" s="75"/>
      <c r="AB7222" s="75"/>
      <c r="AC7222" s="75"/>
      <c r="AD7222" s="75"/>
      <c r="AE7222" s="75"/>
      <c r="AF7222" s="75"/>
      <c r="AG7222" s="75"/>
    </row>
    <row r="7223" spans="1:33" ht="15.75" customHeight="1">
      <c r="A7223" s="75"/>
      <c r="B7223" s="54">
        <v>46224</v>
      </c>
      <c r="C7223" s="55" t="str">
        <f t="shared" si="211"/>
        <v>Julho</v>
      </c>
      <c r="D7223" s="55">
        <f t="shared" si="212"/>
        <v>2026</v>
      </c>
      <c r="E7223" s="55">
        <v>3</v>
      </c>
      <c r="F7223" s="55" t="s">
        <v>357</v>
      </c>
      <c r="G7223" s="55" t="s">
        <v>96</v>
      </c>
      <c r="H7223" s="55" t="s">
        <v>570</v>
      </c>
      <c r="I7223" s="55" t="s">
        <v>42</v>
      </c>
      <c r="J7223" s="60">
        <v>20.58</v>
      </c>
      <c r="K7223" s="60">
        <f t="shared" si="209"/>
        <v>61.739999999999995</v>
      </c>
      <c r="L7223" s="60">
        <v>0</v>
      </c>
      <c r="M7223" s="55" t="s">
        <v>51</v>
      </c>
      <c r="N7223" s="60">
        <f t="shared" si="215"/>
        <v>61.739999999999995</v>
      </c>
      <c r="O7223" s="54">
        <v>46229</v>
      </c>
      <c r="P7223" s="62">
        <v>779023</v>
      </c>
      <c r="Q7223" s="75"/>
      <c r="R7223" t="str">
        <f t="shared" si="216"/>
        <v>Jul/26</v>
      </c>
      <c r="S7223" s="75"/>
      <c r="T7223" s="75"/>
      <c r="U7223" s="75"/>
      <c r="V7223" s="75"/>
      <c r="W7223" s="75"/>
      <c r="X7223" s="75"/>
      <c r="Y7223" s="75"/>
      <c r="Z7223" s="75"/>
      <c r="AA7223" s="75"/>
      <c r="AB7223" s="75"/>
      <c r="AC7223" s="75"/>
      <c r="AD7223" s="75"/>
      <c r="AE7223" s="75"/>
      <c r="AF7223" s="75"/>
      <c r="AG7223" s="75"/>
    </row>
    <row r="7224" spans="1:33" ht="15.75" customHeight="1">
      <c r="A7224" s="75"/>
      <c r="B7224" s="54">
        <v>46224</v>
      </c>
      <c r="C7224" s="55" t="str">
        <f t="shared" si="211"/>
        <v>Julho</v>
      </c>
      <c r="D7224" s="55">
        <f t="shared" si="212"/>
        <v>2026</v>
      </c>
      <c r="E7224" s="55">
        <v>6</v>
      </c>
      <c r="F7224" s="55" t="s">
        <v>649</v>
      </c>
      <c r="G7224" s="55" t="s">
        <v>96</v>
      </c>
      <c r="H7224" s="55" t="s">
        <v>570</v>
      </c>
      <c r="I7224" s="55" t="s">
        <v>42</v>
      </c>
      <c r="J7224" s="60">
        <v>22.08</v>
      </c>
      <c r="K7224" s="60">
        <f t="shared" si="209"/>
        <v>132.47999999999999</v>
      </c>
      <c r="L7224" s="60">
        <v>0</v>
      </c>
      <c r="M7224" s="55" t="s">
        <v>51</v>
      </c>
      <c r="N7224" s="60">
        <f t="shared" si="215"/>
        <v>132.47999999999999</v>
      </c>
      <c r="O7224" s="54">
        <v>46229</v>
      </c>
      <c r="P7224" s="62">
        <v>779023</v>
      </c>
      <c r="Q7224" s="75"/>
      <c r="R7224" t="str">
        <f t="shared" si="216"/>
        <v>Jul/26</v>
      </c>
      <c r="S7224" s="75"/>
      <c r="T7224" s="75"/>
      <c r="U7224" s="75"/>
      <c r="V7224" s="75"/>
      <c r="W7224" s="75"/>
      <c r="X7224" s="75"/>
      <c r="Y7224" s="75"/>
      <c r="Z7224" s="75"/>
      <c r="AA7224" s="75"/>
      <c r="AB7224" s="75"/>
      <c r="AC7224" s="75"/>
      <c r="AD7224" s="75"/>
      <c r="AE7224" s="75"/>
      <c r="AF7224" s="75"/>
      <c r="AG7224" s="75"/>
    </row>
    <row r="7225" spans="1:33" ht="15.75" customHeight="1">
      <c r="A7225" s="75"/>
      <c r="B7225" s="54">
        <v>46224</v>
      </c>
      <c r="C7225" s="55" t="str">
        <f t="shared" si="211"/>
        <v>Julho</v>
      </c>
      <c r="D7225" s="55">
        <f t="shared" si="212"/>
        <v>2026</v>
      </c>
      <c r="E7225" s="55">
        <v>3</v>
      </c>
      <c r="F7225" s="55" t="s">
        <v>1474</v>
      </c>
      <c r="G7225" s="55" t="s">
        <v>96</v>
      </c>
      <c r="H7225" s="55" t="s">
        <v>570</v>
      </c>
      <c r="I7225" s="55" t="s">
        <v>42</v>
      </c>
      <c r="J7225" s="60">
        <v>19.98</v>
      </c>
      <c r="K7225" s="60">
        <f t="shared" si="209"/>
        <v>59.94</v>
      </c>
      <c r="L7225" s="60">
        <v>0</v>
      </c>
      <c r="M7225" s="55" t="s">
        <v>51</v>
      </c>
      <c r="N7225" s="60">
        <f t="shared" si="215"/>
        <v>59.94</v>
      </c>
      <c r="O7225" s="54">
        <v>46229</v>
      </c>
      <c r="P7225" s="62">
        <v>779023</v>
      </c>
      <c r="Q7225" s="75"/>
      <c r="R7225" t="str">
        <f t="shared" si="216"/>
        <v>Jul/26</v>
      </c>
      <c r="S7225" s="75"/>
      <c r="T7225" s="75"/>
      <c r="U7225" s="75"/>
      <c r="V7225" s="75"/>
      <c r="W7225" s="75"/>
      <c r="X7225" s="75"/>
      <c r="Y7225" s="75"/>
      <c r="Z7225" s="75"/>
      <c r="AA7225" s="75"/>
      <c r="AB7225" s="75"/>
      <c r="AC7225" s="75"/>
      <c r="AD7225" s="75"/>
      <c r="AE7225" s="75"/>
      <c r="AF7225" s="75"/>
      <c r="AG7225" s="75"/>
    </row>
    <row r="7226" spans="1:33" ht="15.75" customHeight="1">
      <c r="A7226" s="75"/>
      <c r="B7226" s="54">
        <v>46224</v>
      </c>
      <c r="C7226" s="55" t="str">
        <f t="shared" si="211"/>
        <v>Julho</v>
      </c>
      <c r="D7226" s="55">
        <f t="shared" si="212"/>
        <v>2026</v>
      </c>
      <c r="E7226" s="55">
        <v>3</v>
      </c>
      <c r="F7226" s="55" t="s">
        <v>305</v>
      </c>
      <c r="G7226" s="55" t="s">
        <v>96</v>
      </c>
      <c r="H7226" s="55" t="s">
        <v>570</v>
      </c>
      <c r="I7226" s="55" t="s">
        <v>42</v>
      </c>
      <c r="J7226" s="60">
        <v>19.440000000000001</v>
      </c>
      <c r="K7226" s="60">
        <f t="shared" si="209"/>
        <v>58.320000000000007</v>
      </c>
      <c r="L7226" s="60">
        <v>0</v>
      </c>
      <c r="M7226" s="55" t="s">
        <v>51</v>
      </c>
      <c r="N7226" s="60">
        <f t="shared" si="215"/>
        <v>58.320000000000007</v>
      </c>
      <c r="O7226" s="54">
        <v>46229</v>
      </c>
      <c r="P7226" s="62">
        <v>779023</v>
      </c>
      <c r="Q7226" s="75"/>
      <c r="R7226" t="str">
        <f t="shared" si="216"/>
        <v>Jul/26</v>
      </c>
      <c r="S7226" s="75"/>
      <c r="T7226" s="75"/>
      <c r="U7226" s="75"/>
      <c r="V7226" s="75"/>
      <c r="W7226" s="75"/>
      <c r="X7226" s="75"/>
      <c r="Y7226" s="75"/>
      <c r="Z7226" s="75"/>
      <c r="AA7226" s="75"/>
      <c r="AB7226" s="75"/>
      <c r="AC7226" s="75"/>
      <c r="AD7226" s="75"/>
      <c r="AE7226" s="75"/>
      <c r="AF7226" s="75"/>
      <c r="AG7226" s="75"/>
    </row>
    <row r="7227" spans="1:33" ht="15.75" customHeight="1">
      <c r="A7227" s="75"/>
      <c r="B7227" s="54">
        <v>46207</v>
      </c>
      <c r="C7227" s="55" t="str">
        <f t="shared" si="211"/>
        <v>Julho</v>
      </c>
      <c r="D7227" s="55">
        <f t="shared" si="212"/>
        <v>2026</v>
      </c>
      <c r="E7227" s="55">
        <v>1</v>
      </c>
      <c r="F7227" s="55" t="s">
        <v>1630</v>
      </c>
      <c r="G7227" s="55" t="s">
        <v>46</v>
      </c>
      <c r="H7227" s="55" t="s">
        <v>1337</v>
      </c>
      <c r="I7227" s="55" t="s">
        <v>42</v>
      </c>
      <c r="J7227" s="60">
        <v>6</v>
      </c>
      <c r="K7227" s="60">
        <f t="shared" si="209"/>
        <v>6</v>
      </c>
      <c r="L7227" s="60">
        <v>0</v>
      </c>
      <c r="M7227" s="55" t="s">
        <v>43</v>
      </c>
      <c r="N7227" s="60">
        <f t="shared" si="215"/>
        <v>6</v>
      </c>
      <c r="O7227" s="54">
        <v>46218</v>
      </c>
      <c r="P7227" s="62">
        <v>33905</v>
      </c>
      <c r="Q7227" s="75"/>
      <c r="R7227" t="str">
        <f t="shared" si="216"/>
        <v>Jul/26</v>
      </c>
      <c r="S7227" s="75"/>
      <c r="T7227" s="75"/>
      <c r="U7227" s="75"/>
      <c r="V7227" s="75"/>
      <c r="W7227" s="75"/>
      <c r="X7227" s="75"/>
      <c r="Y7227" s="75"/>
      <c r="Z7227" s="75"/>
      <c r="AA7227" s="75"/>
      <c r="AB7227" s="75"/>
      <c r="AC7227" s="75"/>
      <c r="AD7227" s="75"/>
      <c r="AE7227" s="75"/>
      <c r="AF7227" s="75"/>
      <c r="AG7227" s="75"/>
    </row>
    <row r="7228" spans="1:33" ht="15.75" customHeight="1">
      <c r="A7228" s="75"/>
      <c r="B7228" s="54">
        <v>46204</v>
      </c>
      <c r="C7228" s="55" t="str">
        <f t="shared" si="211"/>
        <v>Julho</v>
      </c>
      <c r="D7228" s="55">
        <f t="shared" si="212"/>
        <v>2026</v>
      </c>
      <c r="E7228" s="55">
        <v>4</v>
      </c>
      <c r="F7228" s="55" t="s">
        <v>1631</v>
      </c>
      <c r="G7228" s="55" t="s">
        <v>46</v>
      </c>
      <c r="H7228" s="55" t="s">
        <v>1555</v>
      </c>
      <c r="I7228" s="55" t="s">
        <v>42</v>
      </c>
      <c r="J7228" s="60">
        <v>1.4</v>
      </c>
      <c r="K7228" s="60">
        <f t="shared" si="209"/>
        <v>5.6</v>
      </c>
      <c r="L7228" s="60">
        <v>0</v>
      </c>
      <c r="M7228" s="55" t="s">
        <v>43</v>
      </c>
      <c r="N7228" s="60">
        <f t="shared" si="215"/>
        <v>5.6</v>
      </c>
      <c r="O7228" s="54">
        <v>46218</v>
      </c>
      <c r="P7228" s="62">
        <v>0</v>
      </c>
      <c r="Q7228" s="75"/>
      <c r="R7228" t="str">
        <f t="shared" si="216"/>
        <v>Jul/26</v>
      </c>
      <c r="S7228" s="75"/>
      <c r="T7228" s="75"/>
      <c r="U7228" s="75"/>
      <c r="V7228" s="75"/>
      <c r="W7228" s="75"/>
      <c r="X7228" s="75"/>
      <c r="Y7228" s="75"/>
      <c r="Z7228" s="75"/>
      <c r="AA7228" s="75"/>
      <c r="AB7228" s="75"/>
      <c r="AC7228" s="75"/>
      <c r="AD7228" s="75"/>
      <c r="AE7228" s="75"/>
      <c r="AF7228" s="75"/>
      <c r="AG7228" s="75"/>
    </row>
    <row r="7229" spans="1:33" ht="15.75" customHeight="1">
      <c r="A7229" s="75"/>
      <c r="B7229" s="54">
        <v>46204</v>
      </c>
      <c r="C7229" s="55" t="str">
        <f t="shared" si="211"/>
        <v>Julho</v>
      </c>
      <c r="D7229" s="55">
        <f t="shared" si="212"/>
        <v>2026</v>
      </c>
      <c r="E7229" s="56">
        <v>1</v>
      </c>
      <c r="F7229" s="58" t="s">
        <v>1199</v>
      </c>
      <c r="G7229" s="57" t="s">
        <v>104</v>
      </c>
      <c r="H7229" s="58" t="s">
        <v>1200</v>
      </c>
      <c r="I7229" s="59" t="s">
        <v>74</v>
      </c>
      <c r="J7229" s="96">
        <v>694</v>
      </c>
      <c r="K7229" s="60">
        <f t="shared" si="209"/>
        <v>694</v>
      </c>
      <c r="L7229" s="60">
        <v>0</v>
      </c>
      <c r="M7229" s="55" t="s">
        <v>51</v>
      </c>
      <c r="N7229" s="60">
        <f t="shared" si="215"/>
        <v>694</v>
      </c>
      <c r="O7229" s="54"/>
      <c r="P7229" s="62"/>
      <c r="Q7229" s="75"/>
      <c r="R7229" t="str">
        <f t="shared" si="216"/>
        <v>Jul/26</v>
      </c>
      <c r="S7229" s="75"/>
      <c r="T7229" s="75"/>
      <c r="U7229" s="75"/>
      <c r="V7229" s="75"/>
      <c r="W7229" s="75"/>
      <c r="X7229" s="75"/>
      <c r="Y7229" s="75"/>
      <c r="Z7229" s="75"/>
      <c r="AA7229" s="75"/>
      <c r="AB7229" s="75"/>
      <c r="AC7229" s="75"/>
      <c r="AD7229" s="75"/>
      <c r="AE7229" s="75"/>
      <c r="AF7229" s="75"/>
      <c r="AG7229" s="75"/>
    </row>
    <row r="7230" spans="1:33" ht="15.75" customHeight="1">
      <c r="A7230" s="75"/>
      <c r="B7230" s="54">
        <v>46235</v>
      </c>
      <c r="C7230" s="55" t="str">
        <f t="shared" si="211"/>
        <v>Agosto</v>
      </c>
      <c r="D7230" s="55">
        <f t="shared" si="212"/>
        <v>2026</v>
      </c>
      <c r="E7230" s="56">
        <v>1</v>
      </c>
      <c r="F7230" s="51" t="s">
        <v>274</v>
      </c>
      <c r="G7230" s="45" t="s">
        <v>57</v>
      </c>
      <c r="H7230" s="51" t="s">
        <v>274</v>
      </c>
      <c r="I7230" s="46" t="s">
        <v>74</v>
      </c>
      <c r="J7230" s="66">
        <v>168.99</v>
      </c>
      <c r="K7230" s="60">
        <f t="shared" si="209"/>
        <v>168.99</v>
      </c>
      <c r="L7230" s="60">
        <v>0</v>
      </c>
      <c r="M7230" s="55"/>
      <c r="N7230" s="60">
        <f t="shared" si="215"/>
        <v>168.99</v>
      </c>
      <c r="O7230" s="54"/>
      <c r="P7230" s="62"/>
      <c r="Q7230" s="75"/>
      <c r="R7230" t="str">
        <f t="shared" si="216"/>
        <v>Ago/26</v>
      </c>
      <c r="S7230" s="75"/>
      <c r="T7230" s="75"/>
      <c r="U7230" s="75"/>
      <c r="V7230" s="75"/>
      <c r="W7230" s="75"/>
      <c r="X7230" s="75"/>
      <c r="Y7230" s="75"/>
      <c r="Z7230" s="75"/>
      <c r="AA7230" s="75"/>
      <c r="AB7230" s="75"/>
      <c r="AC7230" s="75"/>
      <c r="AD7230" s="75"/>
      <c r="AE7230" s="75"/>
      <c r="AF7230" s="75"/>
      <c r="AG7230" s="75"/>
    </row>
    <row r="7231" spans="1:33" ht="15.75" customHeight="1">
      <c r="A7231" s="75"/>
      <c r="B7231" s="54">
        <v>46235</v>
      </c>
      <c r="C7231" s="55" t="str">
        <f t="shared" si="211"/>
        <v>Agosto</v>
      </c>
      <c r="D7231" s="55">
        <f t="shared" si="212"/>
        <v>2026</v>
      </c>
      <c r="E7231" s="56">
        <v>1</v>
      </c>
      <c r="F7231" s="51" t="s">
        <v>707</v>
      </c>
      <c r="G7231" s="45" t="s">
        <v>107</v>
      </c>
      <c r="H7231" s="51" t="s">
        <v>212</v>
      </c>
      <c r="I7231" s="46" t="s">
        <v>74</v>
      </c>
      <c r="J7231" s="66">
        <v>12000</v>
      </c>
      <c r="K7231" s="60">
        <f t="shared" si="209"/>
        <v>12000</v>
      </c>
      <c r="L7231" s="60">
        <v>0</v>
      </c>
      <c r="M7231" s="55"/>
      <c r="N7231" s="60">
        <f t="shared" si="215"/>
        <v>12000</v>
      </c>
      <c r="O7231" s="54"/>
      <c r="P7231" s="62"/>
      <c r="Q7231" s="75"/>
      <c r="R7231" t="str">
        <f t="shared" si="216"/>
        <v>Ago/26</v>
      </c>
      <c r="S7231" s="75"/>
      <c r="T7231" s="75"/>
      <c r="U7231" s="75"/>
      <c r="V7231" s="75"/>
      <c r="W7231" s="75"/>
      <c r="X7231" s="75"/>
      <c r="Y7231" s="75"/>
      <c r="Z7231" s="75"/>
      <c r="AA7231" s="75"/>
      <c r="AB7231" s="75"/>
      <c r="AC7231" s="75"/>
      <c r="AD7231" s="75"/>
      <c r="AE7231" s="75"/>
      <c r="AF7231" s="75"/>
      <c r="AG7231" s="75"/>
    </row>
    <row r="7232" spans="1:33" ht="15.75" customHeight="1">
      <c r="A7232" s="75"/>
      <c r="B7232" s="54">
        <v>46235</v>
      </c>
      <c r="C7232" s="55" t="str">
        <f t="shared" si="211"/>
        <v>Agosto</v>
      </c>
      <c r="D7232" s="55">
        <f t="shared" si="212"/>
        <v>2026</v>
      </c>
      <c r="E7232" s="56">
        <v>1</v>
      </c>
      <c r="F7232" s="51" t="s">
        <v>277</v>
      </c>
      <c r="G7232" s="45" t="s">
        <v>105</v>
      </c>
      <c r="H7232" s="45" t="s">
        <v>278</v>
      </c>
      <c r="I7232" s="46" t="s">
        <v>74</v>
      </c>
      <c r="J7232" s="47">
        <v>10000</v>
      </c>
      <c r="K7232" s="60">
        <f t="shared" ref="K7232:K7486" si="217">E7232*J7232</f>
        <v>10000</v>
      </c>
      <c r="L7232" s="60">
        <v>0</v>
      </c>
      <c r="M7232" s="55"/>
      <c r="N7232" s="60">
        <f t="shared" si="215"/>
        <v>10000</v>
      </c>
      <c r="O7232" s="54"/>
      <c r="P7232" s="62"/>
      <c r="Q7232" s="75"/>
      <c r="R7232" t="str">
        <f t="shared" si="216"/>
        <v>Ago/26</v>
      </c>
      <c r="S7232" s="75"/>
      <c r="T7232" s="75"/>
      <c r="U7232" s="75"/>
      <c r="V7232" s="75"/>
      <c r="W7232" s="75"/>
      <c r="X7232" s="75"/>
      <c r="Y7232" s="75"/>
      <c r="Z7232" s="75"/>
      <c r="AA7232" s="75"/>
      <c r="AB7232" s="75"/>
      <c r="AC7232" s="75"/>
      <c r="AD7232" s="75"/>
      <c r="AE7232" s="75"/>
      <c r="AF7232" s="75"/>
      <c r="AG7232" s="75"/>
    </row>
    <row r="7233" spans="1:33" ht="15.75" customHeight="1">
      <c r="A7233" s="75"/>
      <c r="B7233" s="54">
        <v>46235</v>
      </c>
      <c r="C7233" s="55" t="str">
        <f t="shared" si="211"/>
        <v>Agosto</v>
      </c>
      <c r="D7233" s="55">
        <f t="shared" si="212"/>
        <v>2026</v>
      </c>
      <c r="E7233" s="56">
        <v>1</v>
      </c>
      <c r="F7233" s="51" t="s">
        <v>279</v>
      </c>
      <c r="G7233" s="11" t="s">
        <v>104</v>
      </c>
      <c r="H7233" s="51" t="s">
        <v>278</v>
      </c>
      <c r="I7233" s="46" t="s">
        <v>74</v>
      </c>
      <c r="J7233" s="47">
        <v>3500</v>
      </c>
      <c r="K7233" s="60">
        <f t="shared" si="217"/>
        <v>3500</v>
      </c>
      <c r="L7233" s="60">
        <v>0</v>
      </c>
      <c r="M7233" s="55"/>
      <c r="N7233" s="60">
        <f t="shared" si="215"/>
        <v>3500</v>
      </c>
      <c r="O7233" s="54"/>
      <c r="P7233" s="62"/>
      <c r="Q7233" s="75"/>
      <c r="R7233" t="str">
        <f t="shared" si="216"/>
        <v>Ago/26</v>
      </c>
      <c r="S7233" s="75"/>
      <c r="T7233" s="75"/>
      <c r="U7233" s="75"/>
      <c r="V7233" s="75"/>
      <c r="W7233" s="75"/>
      <c r="X7233" s="75"/>
      <c r="Y7233" s="75"/>
      <c r="Z7233" s="75"/>
      <c r="AA7233" s="75"/>
      <c r="AB7233" s="75"/>
      <c r="AC7233" s="75"/>
      <c r="AD7233" s="75"/>
      <c r="AE7233" s="75"/>
      <c r="AF7233" s="75"/>
      <c r="AG7233" s="75"/>
    </row>
    <row r="7234" spans="1:33" ht="15.75" customHeight="1">
      <c r="A7234" s="75"/>
      <c r="B7234" s="54">
        <v>46235</v>
      </c>
      <c r="C7234" s="55" t="str">
        <f t="shared" si="211"/>
        <v>Agosto</v>
      </c>
      <c r="D7234" s="55">
        <f t="shared" si="212"/>
        <v>2026</v>
      </c>
      <c r="E7234" s="56">
        <v>1</v>
      </c>
      <c r="F7234" s="51" t="s">
        <v>281</v>
      </c>
      <c r="G7234" s="11" t="s">
        <v>104</v>
      </c>
      <c r="H7234" s="51" t="s">
        <v>113</v>
      </c>
      <c r="I7234" s="46" t="s">
        <v>55</v>
      </c>
      <c r="J7234" s="66">
        <v>2700</v>
      </c>
      <c r="K7234" s="60">
        <f t="shared" si="217"/>
        <v>2700</v>
      </c>
      <c r="L7234" s="60">
        <v>0</v>
      </c>
      <c r="M7234" s="55"/>
      <c r="N7234" s="60">
        <f t="shared" si="215"/>
        <v>2700</v>
      </c>
      <c r="O7234" s="54"/>
      <c r="P7234" s="62"/>
      <c r="Q7234" s="75"/>
      <c r="R7234" t="str">
        <f t="shared" si="216"/>
        <v>Ago/26</v>
      </c>
      <c r="S7234" s="75"/>
      <c r="T7234" s="75"/>
      <c r="U7234" s="75"/>
      <c r="V7234" s="75"/>
      <c r="W7234" s="75"/>
      <c r="X7234" s="75"/>
      <c r="Y7234" s="75"/>
      <c r="Z7234" s="75"/>
      <c r="AA7234" s="75"/>
      <c r="AB7234" s="75"/>
      <c r="AC7234" s="75"/>
      <c r="AD7234" s="75"/>
      <c r="AE7234" s="75"/>
      <c r="AF7234" s="75"/>
      <c r="AG7234" s="75"/>
    </row>
    <row r="7235" spans="1:33" ht="15.75" customHeight="1">
      <c r="A7235" s="75"/>
      <c r="B7235" s="54">
        <v>46235</v>
      </c>
      <c r="C7235" s="55" t="str">
        <f t="shared" si="211"/>
        <v>Agosto</v>
      </c>
      <c r="D7235" s="55">
        <f t="shared" si="212"/>
        <v>2026</v>
      </c>
      <c r="E7235" s="56">
        <v>1</v>
      </c>
      <c r="F7235" s="51" t="s">
        <v>282</v>
      </c>
      <c r="G7235" s="45" t="s">
        <v>104</v>
      </c>
      <c r="H7235" s="51" t="s">
        <v>113</v>
      </c>
      <c r="I7235" s="46" t="s">
        <v>55</v>
      </c>
      <c r="J7235" s="66">
        <v>3243</v>
      </c>
      <c r="K7235" s="60">
        <f t="shared" si="217"/>
        <v>3243</v>
      </c>
      <c r="L7235" s="60">
        <v>0</v>
      </c>
      <c r="M7235" s="55"/>
      <c r="N7235" s="60">
        <f t="shared" si="215"/>
        <v>3243</v>
      </c>
      <c r="O7235" s="54"/>
      <c r="P7235" s="62"/>
      <c r="Q7235" s="75"/>
      <c r="R7235" t="str">
        <f t="shared" ref="R7235:R7298" si="218">IF(B7235="","",PROPER(TEXT(B7235,"mmm/aa")))</f>
        <v>Ago/26</v>
      </c>
      <c r="S7235" s="75"/>
      <c r="T7235" s="75"/>
      <c r="U7235" s="75"/>
      <c r="V7235" s="75"/>
      <c r="W7235" s="75"/>
      <c r="X7235" s="75"/>
      <c r="Y7235" s="75"/>
      <c r="Z7235" s="75"/>
      <c r="AA7235" s="75"/>
      <c r="AB7235" s="75"/>
      <c r="AC7235" s="75"/>
      <c r="AD7235" s="75"/>
      <c r="AE7235" s="75"/>
      <c r="AF7235" s="75"/>
      <c r="AG7235" s="75"/>
    </row>
    <row r="7236" spans="1:33" ht="15.75" customHeight="1">
      <c r="A7236" s="75"/>
      <c r="B7236" s="54">
        <v>46235</v>
      </c>
      <c r="C7236" s="55" t="str">
        <f t="shared" si="211"/>
        <v>Agosto</v>
      </c>
      <c r="D7236" s="55">
        <f t="shared" si="212"/>
        <v>2026</v>
      </c>
      <c r="E7236" s="56">
        <v>1</v>
      </c>
      <c r="F7236" s="51" t="s">
        <v>1107</v>
      </c>
      <c r="G7236" s="45" t="s">
        <v>104</v>
      </c>
      <c r="H7236" s="51" t="s">
        <v>116</v>
      </c>
      <c r="I7236" s="46" t="s">
        <v>55</v>
      </c>
      <c r="J7236" s="66">
        <v>2486</v>
      </c>
      <c r="K7236" s="60">
        <f t="shared" si="217"/>
        <v>2486</v>
      </c>
      <c r="L7236" s="60">
        <v>0</v>
      </c>
      <c r="M7236" s="55"/>
      <c r="N7236" s="60">
        <f t="shared" si="215"/>
        <v>2486</v>
      </c>
      <c r="O7236" s="54"/>
      <c r="P7236" s="62"/>
      <c r="Q7236" s="75"/>
      <c r="R7236" t="str">
        <f t="shared" si="218"/>
        <v>Ago/26</v>
      </c>
      <c r="S7236" s="75"/>
      <c r="T7236" s="75"/>
      <c r="U7236" s="75"/>
      <c r="V7236" s="75"/>
      <c r="W7236" s="75"/>
      <c r="X7236" s="75"/>
      <c r="Y7236" s="75"/>
      <c r="Z7236" s="75"/>
      <c r="AA7236" s="75"/>
      <c r="AB7236" s="75"/>
      <c r="AC7236" s="75"/>
      <c r="AD7236" s="75"/>
      <c r="AE7236" s="75"/>
      <c r="AF7236" s="75"/>
      <c r="AG7236" s="75"/>
    </row>
    <row r="7237" spans="1:33" ht="15.75" customHeight="1">
      <c r="A7237" s="75"/>
      <c r="B7237" s="54">
        <v>46235</v>
      </c>
      <c r="C7237" s="55" t="str">
        <f t="shared" si="211"/>
        <v>Agosto</v>
      </c>
      <c r="D7237" s="55">
        <f t="shared" si="212"/>
        <v>2026</v>
      </c>
      <c r="E7237" s="56">
        <v>1</v>
      </c>
      <c r="F7237" s="45" t="s">
        <v>285</v>
      </c>
      <c r="G7237" s="45" t="s">
        <v>104</v>
      </c>
      <c r="H7237" s="51" t="s">
        <v>113</v>
      </c>
      <c r="I7237" s="46" t="s">
        <v>55</v>
      </c>
      <c r="J7237" s="66">
        <v>2531</v>
      </c>
      <c r="K7237" s="60">
        <f t="shared" si="217"/>
        <v>2531</v>
      </c>
      <c r="L7237" s="60">
        <v>0</v>
      </c>
      <c r="M7237" s="55"/>
      <c r="N7237" s="60">
        <f t="shared" si="215"/>
        <v>2531</v>
      </c>
      <c r="O7237" s="54"/>
      <c r="P7237" s="62"/>
      <c r="Q7237" s="75"/>
      <c r="R7237" t="str">
        <f t="shared" si="218"/>
        <v>Ago/26</v>
      </c>
      <c r="S7237" s="75"/>
      <c r="T7237" s="75"/>
      <c r="U7237" s="75"/>
      <c r="V7237" s="75"/>
      <c r="W7237" s="75"/>
      <c r="X7237" s="75"/>
      <c r="Y7237" s="75"/>
      <c r="Z7237" s="75"/>
      <c r="AA7237" s="75"/>
      <c r="AB7237" s="75"/>
      <c r="AC7237" s="75"/>
      <c r="AD7237" s="75"/>
      <c r="AE7237" s="75"/>
      <c r="AF7237" s="75"/>
      <c r="AG7237" s="75"/>
    </row>
    <row r="7238" spans="1:33" ht="15.75" customHeight="1">
      <c r="A7238" s="75"/>
      <c r="B7238" s="54">
        <v>46235</v>
      </c>
      <c r="C7238" s="55" t="str">
        <f t="shared" si="211"/>
        <v>Agosto</v>
      </c>
      <c r="D7238" s="55">
        <f t="shared" si="212"/>
        <v>2026</v>
      </c>
      <c r="E7238" s="56">
        <v>1</v>
      </c>
      <c r="F7238" s="45" t="s">
        <v>1495</v>
      </c>
      <c r="G7238" s="45" t="s">
        <v>104</v>
      </c>
      <c r="H7238" s="51" t="s">
        <v>113</v>
      </c>
      <c r="I7238" s="46" t="s">
        <v>55</v>
      </c>
      <c r="J7238" s="66">
        <v>2485</v>
      </c>
      <c r="K7238" s="60">
        <f t="shared" si="217"/>
        <v>2485</v>
      </c>
      <c r="L7238" s="60">
        <v>0</v>
      </c>
      <c r="M7238" s="55"/>
      <c r="N7238" s="60">
        <f t="shared" si="215"/>
        <v>2485</v>
      </c>
      <c r="O7238" s="54"/>
      <c r="P7238" s="62"/>
      <c r="Q7238" s="75"/>
      <c r="R7238" t="str">
        <f t="shared" si="218"/>
        <v>Ago/26</v>
      </c>
      <c r="S7238" s="75"/>
      <c r="T7238" s="75"/>
      <c r="U7238" s="75"/>
      <c r="V7238" s="75"/>
      <c r="W7238" s="75"/>
      <c r="X7238" s="75"/>
      <c r="Y7238" s="75"/>
      <c r="Z7238" s="75"/>
      <c r="AA7238" s="75"/>
      <c r="AB7238" s="75"/>
      <c r="AC7238" s="75"/>
      <c r="AD7238" s="75"/>
      <c r="AE7238" s="75"/>
      <c r="AF7238" s="75"/>
      <c r="AG7238" s="75"/>
    </row>
    <row r="7239" spans="1:33" ht="15.75" customHeight="1">
      <c r="A7239" s="75"/>
      <c r="B7239" s="54">
        <v>46235</v>
      </c>
      <c r="C7239" s="55" t="str">
        <f t="shared" si="211"/>
        <v>Agosto</v>
      </c>
      <c r="D7239" s="55">
        <f t="shared" si="212"/>
        <v>2026</v>
      </c>
      <c r="E7239" s="56">
        <v>1</v>
      </c>
      <c r="F7239" s="57" t="s">
        <v>290</v>
      </c>
      <c r="G7239" s="58" t="s">
        <v>57</v>
      </c>
      <c r="H7239" s="57" t="s">
        <v>58</v>
      </c>
      <c r="I7239" s="59" t="s">
        <v>55</v>
      </c>
      <c r="J7239" s="60">
        <v>2100</v>
      </c>
      <c r="K7239" s="60">
        <f t="shared" si="217"/>
        <v>2100</v>
      </c>
      <c r="L7239" s="60">
        <v>0</v>
      </c>
      <c r="M7239" s="55"/>
      <c r="N7239" s="60">
        <f t="shared" si="215"/>
        <v>2100</v>
      </c>
      <c r="O7239" s="54"/>
      <c r="P7239" s="62"/>
      <c r="Q7239" s="75"/>
      <c r="R7239" t="str">
        <f t="shared" si="218"/>
        <v>Ago/26</v>
      </c>
      <c r="S7239" s="75"/>
      <c r="T7239" s="75"/>
      <c r="U7239" s="75"/>
      <c r="V7239" s="75"/>
      <c r="W7239" s="75"/>
      <c r="X7239" s="75"/>
      <c r="Y7239" s="75"/>
      <c r="Z7239" s="75"/>
      <c r="AA7239" s="75"/>
      <c r="AB7239" s="75"/>
      <c r="AC7239" s="75"/>
      <c r="AD7239" s="75"/>
      <c r="AE7239" s="75"/>
      <c r="AF7239" s="75"/>
      <c r="AG7239" s="75"/>
    </row>
    <row r="7240" spans="1:33" ht="15.75" customHeight="1">
      <c r="A7240" s="75"/>
      <c r="B7240" s="54">
        <v>46235</v>
      </c>
      <c r="C7240" s="55" t="str">
        <f t="shared" si="211"/>
        <v>Agosto</v>
      </c>
      <c r="D7240" s="55">
        <f t="shared" si="212"/>
        <v>2026</v>
      </c>
      <c r="E7240" s="56">
        <v>1</v>
      </c>
      <c r="F7240" s="51" t="s">
        <v>101</v>
      </c>
      <c r="G7240" s="45" t="s">
        <v>101</v>
      </c>
      <c r="H7240" s="51" t="s">
        <v>293</v>
      </c>
      <c r="I7240" s="46" t="s">
        <v>55</v>
      </c>
      <c r="J7240" s="66">
        <v>14000</v>
      </c>
      <c r="K7240" s="60">
        <f t="shared" si="217"/>
        <v>14000</v>
      </c>
      <c r="L7240" s="60">
        <v>0</v>
      </c>
      <c r="M7240" s="55"/>
      <c r="N7240" s="60">
        <f t="shared" si="215"/>
        <v>14000</v>
      </c>
      <c r="O7240" s="54"/>
      <c r="P7240" s="62"/>
      <c r="Q7240" s="75"/>
      <c r="R7240" t="str">
        <f t="shared" si="218"/>
        <v>Ago/26</v>
      </c>
      <c r="S7240" s="75"/>
      <c r="T7240" s="75"/>
      <c r="U7240" s="75"/>
      <c r="V7240" s="75"/>
      <c r="W7240" s="75"/>
      <c r="X7240" s="75"/>
      <c r="Y7240" s="75"/>
      <c r="Z7240" s="75"/>
      <c r="AA7240" s="75"/>
      <c r="AB7240" s="75"/>
      <c r="AC7240" s="75"/>
      <c r="AD7240" s="75"/>
      <c r="AE7240" s="75"/>
      <c r="AF7240" s="75"/>
      <c r="AG7240" s="75"/>
    </row>
    <row r="7241" spans="1:33" ht="15.75" customHeight="1">
      <c r="A7241" s="75"/>
      <c r="B7241" s="54">
        <v>46235</v>
      </c>
      <c r="C7241" s="55" t="str">
        <f t="shared" si="211"/>
        <v>Agosto</v>
      </c>
      <c r="D7241" s="55">
        <f t="shared" si="212"/>
        <v>2026</v>
      </c>
      <c r="E7241" s="56">
        <v>1</v>
      </c>
      <c r="F7241" s="45" t="s">
        <v>48</v>
      </c>
      <c r="G7241" s="51" t="s">
        <v>49</v>
      </c>
      <c r="H7241" s="45" t="s">
        <v>50</v>
      </c>
      <c r="I7241" s="46" t="s">
        <v>55</v>
      </c>
      <c r="J7241" s="47">
        <v>21000</v>
      </c>
      <c r="K7241" s="60">
        <f t="shared" si="217"/>
        <v>21000</v>
      </c>
      <c r="L7241" s="60">
        <v>0</v>
      </c>
      <c r="M7241" s="55"/>
      <c r="N7241" s="60">
        <f t="shared" si="215"/>
        <v>21000</v>
      </c>
      <c r="O7241" s="54"/>
      <c r="P7241" s="62"/>
      <c r="Q7241" s="75"/>
      <c r="R7241" t="str">
        <f t="shared" si="218"/>
        <v>Ago/26</v>
      </c>
      <c r="S7241" s="75"/>
      <c r="T7241" s="75"/>
      <c r="U7241" s="75"/>
      <c r="V7241" s="75"/>
      <c r="W7241" s="75"/>
      <c r="X7241" s="75"/>
      <c r="Y7241" s="75"/>
      <c r="Z7241" s="75"/>
      <c r="AA7241" s="75"/>
      <c r="AB7241" s="75"/>
      <c r="AC7241" s="75"/>
      <c r="AD7241" s="75"/>
      <c r="AE7241" s="75"/>
      <c r="AF7241" s="75"/>
      <c r="AG7241" s="75"/>
    </row>
    <row r="7242" spans="1:33" ht="15.75" customHeight="1">
      <c r="A7242" s="75"/>
      <c r="B7242" s="54">
        <v>46235</v>
      </c>
      <c r="C7242" s="55" t="str">
        <f t="shared" si="211"/>
        <v>Agosto</v>
      </c>
      <c r="D7242" s="55">
        <f t="shared" si="212"/>
        <v>2026</v>
      </c>
      <c r="E7242" s="56">
        <v>1</v>
      </c>
      <c r="F7242" s="51" t="s">
        <v>370</v>
      </c>
      <c r="G7242" s="45" t="s">
        <v>57</v>
      </c>
      <c r="H7242" s="51" t="s">
        <v>371</v>
      </c>
      <c r="I7242" s="46" t="s">
        <v>74</v>
      </c>
      <c r="J7242" s="66">
        <v>470</v>
      </c>
      <c r="K7242" s="60">
        <f t="shared" si="217"/>
        <v>470</v>
      </c>
      <c r="L7242" s="60">
        <v>0</v>
      </c>
      <c r="M7242" s="55"/>
      <c r="N7242" s="60">
        <f t="shared" si="215"/>
        <v>470</v>
      </c>
      <c r="O7242" s="54"/>
      <c r="P7242" s="62"/>
      <c r="Q7242" s="75"/>
      <c r="R7242" t="str">
        <f t="shared" si="218"/>
        <v>Ago/26</v>
      </c>
      <c r="S7242" s="75"/>
      <c r="T7242" s="75"/>
      <c r="U7242" s="75"/>
      <c r="V7242" s="75"/>
      <c r="W7242" s="75"/>
      <c r="X7242" s="75"/>
      <c r="Y7242" s="75"/>
      <c r="Z7242" s="75"/>
      <c r="AA7242" s="75"/>
      <c r="AB7242" s="75"/>
      <c r="AC7242" s="75"/>
      <c r="AD7242" s="75"/>
      <c r="AE7242" s="75"/>
      <c r="AF7242" s="75"/>
      <c r="AG7242" s="75"/>
    </row>
    <row r="7243" spans="1:33" ht="15.75" customHeight="1">
      <c r="A7243" s="75"/>
      <c r="B7243" s="54">
        <v>46235</v>
      </c>
      <c r="C7243" s="55" t="str">
        <f t="shared" si="211"/>
        <v>Agosto</v>
      </c>
      <c r="D7243" s="55">
        <f t="shared" si="212"/>
        <v>2026</v>
      </c>
      <c r="E7243" s="56">
        <v>1</v>
      </c>
      <c r="F7243" s="51" t="s">
        <v>217</v>
      </c>
      <c r="G7243" s="45" t="s">
        <v>57</v>
      </c>
      <c r="H7243" s="51" t="s">
        <v>617</v>
      </c>
      <c r="I7243" s="46" t="s">
        <v>74</v>
      </c>
      <c r="J7243" s="66">
        <v>240</v>
      </c>
      <c r="K7243" s="60">
        <f t="shared" si="217"/>
        <v>240</v>
      </c>
      <c r="L7243" s="60">
        <v>0</v>
      </c>
      <c r="M7243" s="55"/>
      <c r="N7243" s="60">
        <f t="shared" si="215"/>
        <v>240</v>
      </c>
      <c r="O7243" s="54"/>
      <c r="P7243" s="62"/>
      <c r="Q7243" s="75"/>
      <c r="R7243" t="str">
        <f t="shared" si="218"/>
        <v>Ago/26</v>
      </c>
      <c r="S7243" s="75"/>
      <c r="T7243" s="75"/>
      <c r="U7243" s="75"/>
      <c r="V7243" s="75"/>
      <c r="W7243" s="75"/>
      <c r="X7243" s="75"/>
      <c r="Y7243" s="75"/>
      <c r="Z7243" s="75"/>
      <c r="AA7243" s="75"/>
      <c r="AB7243" s="75"/>
      <c r="AC7243" s="75"/>
      <c r="AD7243" s="75"/>
      <c r="AE7243" s="75"/>
      <c r="AF7243" s="75"/>
      <c r="AG7243" s="75"/>
    </row>
    <row r="7244" spans="1:33" ht="15.75" customHeight="1">
      <c r="A7244" s="75"/>
      <c r="B7244" s="54">
        <v>46235</v>
      </c>
      <c r="C7244" s="55" t="str">
        <f t="shared" si="211"/>
        <v>Agosto</v>
      </c>
      <c r="D7244" s="55">
        <f t="shared" si="212"/>
        <v>2026</v>
      </c>
      <c r="E7244" s="56">
        <v>1</v>
      </c>
      <c r="F7244" s="45" t="s">
        <v>73</v>
      </c>
      <c r="G7244" s="45" t="s">
        <v>40</v>
      </c>
      <c r="H7244" s="45" t="s">
        <v>73</v>
      </c>
      <c r="I7244" s="46" t="s">
        <v>74</v>
      </c>
      <c r="J7244" s="47">
        <v>528</v>
      </c>
      <c r="K7244" s="60">
        <f t="shared" si="217"/>
        <v>528</v>
      </c>
      <c r="L7244" s="60">
        <v>0</v>
      </c>
      <c r="M7244" s="55"/>
      <c r="N7244" s="60">
        <f t="shared" si="215"/>
        <v>528</v>
      </c>
      <c r="O7244" s="54"/>
      <c r="P7244" s="62"/>
      <c r="Q7244" s="75"/>
      <c r="R7244" t="str">
        <f t="shared" si="218"/>
        <v>Ago/26</v>
      </c>
      <c r="S7244" s="75"/>
      <c r="T7244" s="75"/>
      <c r="U7244" s="75"/>
      <c r="V7244" s="75"/>
      <c r="W7244" s="75"/>
      <c r="X7244" s="75"/>
      <c r="Y7244" s="75"/>
      <c r="Z7244" s="75"/>
      <c r="AA7244" s="75"/>
      <c r="AB7244" s="75"/>
      <c r="AC7244" s="75"/>
      <c r="AD7244" s="75"/>
      <c r="AE7244" s="75"/>
      <c r="AF7244" s="75"/>
      <c r="AG7244" s="75"/>
    </row>
    <row r="7245" spans="1:33" ht="15.75" customHeight="1">
      <c r="A7245" s="75"/>
      <c r="B7245" s="54">
        <v>46235</v>
      </c>
      <c r="C7245" s="55" t="str">
        <f t="shared" si="211"/>
        <v>Agosto</v>
      </c>
      <c r="D7245" s="55">
        <f t="shared" si="212"/>
        <v>2026</v>
      </c>
      <c r="E7245" s="56">
        <v>1</v>
      </c>
      <c r="F7245" s="45" t="s">
        <v>162</v>
      </c>
      <c r="G7245" s="45" t="s">
        <v>57</v>
      </c>
      <c r="H7245" s="45" t="s">
        <v>163</v>
      </c>
      <c r="I7245" s="46" t="s">
        <v>74</v>
      </c>
      <c r="J7245" s="47">
        <v>1250</v>
      </c>
      <c r="K7245" s="60">
        <f t="shared" si="217"/>
        <v>1250</v>
      </c>
      <c r="L7245" s="60">
        <v>0</v>
      </c>
      <c r="M7245" s="55"/>
      <c r="N7245" s="60">
        <f t="shared" si="215"/>
        <v>1250</v>
      </c>
      <c r="O7245" s="54"/>
      <c r="P7245" s="62"/>
      <c r="Q7245" s="75"/>
      <c r="R7245" t="str">
        <f t="shared" si="218"/>
        <v>Ago/26</v>
      </c>
      <c r="S7245" s="75"/>
      <c r="T7245" s="75"/>
      <c r="U7245" s="75"/>
      <c r="V7245" s="75"/>
      <c r="W7245" s="75"/>
      <c r="X7245" s="75"/>
      <c r="Y7245" s="75"/>
      <c r="Z7245" s="75"/>
      <c r="AA7245" s="75"/>
      <c r="AB7245" s="75"/>
      <c r="AC7245" s="75"/>
      <c r="AD7245" s="75"/>
      <c r="AE7245" s="75"/>
      <c r="AF7245" s="75"/>
      <c r="AG7245" s="75"/>
    </row>
    <row r="7246" spans="1:33" ht="15.75" customHeight="1">
      <c r="A7246" s="75"/>
      <c r="B7246" s="54">
        <v>46235</v>
      </c>
      <c r="C7246" s="55" t="str">
        <f t="shared" si="211"/>
        <v>Agosto</v>
      </c>
      <c r="D7246" s="55">
        <f t="shared" si="212"/>
        <v>2026</v>
      </c>
      <c r="E7246" s="56">
        <v>1</v>
      </c>
      <c r="F7246" s="58" t="s">
        <v>1535</v>
      </c>
      <c r="G7246" s="57" t="s">
        <v>104</v>
      </c>
      <c r="H7246" s="57" t="s">
        <v>116</v>
      </c>
      <c r="I7246" s="59" t="s">
        <v>74</v>
      </c>
      <c r="J7246" s="60">
        <v>60</v>
      </c>
      <c r="K7246" s="60">
        <f t="shared" si="217"/>
        <v>60</v>
      </c>
      <c r="L7246" s="60">
        <v>0</v>
      </c>
      <c r="M7246" s="55"/>
      <c r="N7246" s="60">
        <f t="shared" si="215"/>
        <v>60</v>
      </c>
      <c r="O7246" s="54"/>
      <c r="P7246" s="62"/>
      <c r="Q7246" s="75"/>
      <c r="R7246" t="str">
        <f t="shared" si="218"/>
        <v>Ago/26</v>
      </c>
      <c r="S7246" s="75"/>
      <c r="T7246" s="75"/>
      <c r="U7246" s="75"/>
      <c r="V7246" s="75"/>
      <c r="W7246" s="75"/>
      <c r="X7246" s="75"/>
      <c r="Y7246" s="75"/>
      <c r="Z7246" s="75"/>
      <c r="AA7246" s="75"/>
      <c r="AB7246" s="75"/>
      <c r="AC7246" s="75"/>
      <c r="AD7246" s="75"/>
      <c r="AE7246" s="75"/>
      <c r="AF7246" s="75"/>
      <c r="AG7246" s="75"/>
    </row>
    <row r="7247" spans="1:33" ht="15.75" customHeight="1">
      <c r="A7247" s="75"/>
      <c r="B7247" s="54">
        <v>46235</v>
      </c>
      <c r="C7247" s="55" t="str">
        <f t="shared" si="211"/>
        <v>Agosto</v>
      </c>
      <c r="D7247" s="55">
        <f t="shared" si="212"/>
        <v>2026</v>
      </c>
      <c r="E7247" s="56">
        <v>1</v>
      </c>
      <c r="F7247" s="51" t="s">
        <v>709</v>
      </c>
      <c r="G7247" s="45" t="s">
        <v>104</v>
      </c>
      <c r="H7247" s="45" t="s">
        <v>116</v>
      </c>
      <c r="I7247" s="46" t="s">
        <v>74</v>
      </c>
      <c r="J7247" s="47">
        <v>500</v>
      </c>
      <c r="K7247" s="60">
        <f t="shared" si="217"/>
        <v>500</v>
      </c>
      <c r="L7247" s="60">
        <v>0</v>
      </c>
      <c r="M7247" s="55"/>
      <c r="N7247" s="60">
        <f t="shared" si="215"/>
        <v>500</v>
      </c>
      <c r="O7247" s="54"/>
      <c r="P7247" s="62"/>
      <c r="Q7247" s="75"/>
      <c r="R7247" t="str">
        <f t="shared" si="218"/>
        <v>Ago/26</v>
      </c>
      <c r="S7247" s="75"/>
      <c r="T7247" s="75"/>
      <c r="U7247" s="75"/>
      <c r="V7247" s="75"/>
      <c r="W7247" s="75"/>
      <c r="X7247" s="75"/>
      <c r="Y7247" s="75"/>
      <c r="Z7247" s="75"/>
      <c r="AA7247" s="75"/>
      <c r="AB7247" s="75"/>
      <c r="AC7247" s="75"/>
      <c r="AD7247" s="75"/>
      <c r="AE7247" s="75"/>
      <c r="AF7247" s="75"/>
      <c r="AG7247" s="75"/>
    </row>
    <row r="7248" spans="1:33" ht="15.75" customHeight="1">
      <c r="A7248" s="75"/>
      <c r="B7248" s="54">
        <v>46235</v>
      </c>
      <c r="C7248" s="55" t="str">
        <f t="shared" si="211"/>
        <v>Agosto</v>
      </c>
      <c r="D7248" s="55">
        <f t="shared" si="212"/>
        <v>2026</v>
      </c>
      <c r="E7248" s="56">
        <v>1</v>
      </c>
      <c r="F7248" s="57" t="s">
        <v>476</v>
      </c>
      <c r="G7248" s="57" t="s">
        <v>61</v>
      </c>
      <c r="H7248" s="57" t="s">
        <v>335</v>
      </c>
      <c r="I7248" s="59" t="s">
        <v>74</v>
      </c>
      <c r="J7248" s="60">
        <v>200</v>
      </c>
      <c r="K7248" s="60">
        <f t="shared" si="217"/>
        <v>200</v>
      </c>
      <c r="L7248" s="60">
        <v>0</v>
      </c>
      <c r="M7248" s="55"/>
      <c r="N7248" s="60">
        <f t="shared" si="215"/>
        <v>200</v>
      </c>
      <c r="O7248" s="54"/>
      <c r="P7248" s="62"/>
      <c r="Q7248" s="75"/>
      <c r="R7248" t="str">
        <f t="shared" si="218"/>
        <v>Ago/26</v>
      </c>
      <c r="S7248" s="75"/>
      <c r="T7248" s="75"/>
      <c r="U7248" s="75"/>
      <c r="V7248" s="75"/>
      <c r="W7248" s="75"/>
      <c r="X7248" s="75"/>
      <c r="Y7248" s="75"/>
      <c r="Z7248" s="75"/>
      <c r="AA7248" s="75"/>
      <c r="AB7248" s="75"/>
      <c r="AC7248" s="75"/>
      <c r="AD7248" s="75"/>
      <c r="AE7248" s="75"/>
      <c r="AF7248" s="75"/>
      <c r="AG7248" s="75"/>
    </row>
    <row r="7249" spans="1:33" ht="15.75" customHeight="1">
      <c r="A7249" s="75"/>
      <c r="B7249" s="54">
        <v>46235</v>
      </c>
      <c r="C7249" s="55" t="str">
        <f t="shared" si="211"/>
        <v>Agosto</v>
      </c>
      <c r="D7249" s="55">
        <f t="shared" si="212"/>
        <v>2026</v>
      </c>
      <c r="E7249" s="56">
        <v>1</v>
      </c>
      <c r="F7249" s="45" t="s">
        <v>63</v>
      </c>
      <c r="G7249" s="45" t="s">
        <v>49</v>
      </c>
      <c r="H7249" s="45" t="s">
        <v>50</v>
      </c>
      <c r="I7249" s="46" t="s">
        <v>55</v>
      </c>
      <c r="J7249" s="47">
        <v>2000</v>
      </c>
      <c r="K7249" s="60">
        <f t="shared" si="217"/>
        <v>2000</v>
      </c>
      <c r="L7249" s="60">
        <v>0</v>
      </c>
      <c r="M7249" s="55"/>
      <c r="N7249" s="60">
        <f t="shared" si="215"/>
        <v>2000</v>
      </c>
      <c r="O7249" s="54"/>
      <c r="P7249" s="62"/>
      <c r="Q7249" s="75"/>
      <c r="R7249" t="str">
        <f t="shared" si="218"/>
        <v>Ago/26</v>
      </c>
      <c r="S7249" s="75"/>
      <c r="T7249" s="75"/>
      <c r="U7249" s="75"/>
      <c r="V7249" s="75"/>
      <c r="W7249" s="75"/>
      <c r="X7249" s="75"/>
      <c r="Y7249" s="75"/>
      <c r="Z7249" s="75"/>
      <c r="AA7249" s="75"/>
      <c r="AB7249" s="75"/>
      <c r="AC7249" s="75"/>
      <c r="AD7249" s="75"/>
      <c r="AE7249" s="75"/>
      <c r="AF7249" s="75"/>
      <c r="AG7249" s="75"/>
    </row>
    <row r="7250" spans="1:33" ht="15.75" customHeight="1">
      <c r="A7250" s="75"/>
      <c r="B7250" s="54">
        <v>46235</v>
      </c>
      <c r="C7250" s="55" t="str">
        <f t="shared" si="211"/>
        <v>Agosto</v>
      </c>
      <c r="D7250" s="55">
        <f t="shared" si="212"/>
        <v>2026</v>
      </c>
      <c r="E7250" s="56">
        <v>1</v>
      </c>
      <c r="F7250" s="58" t="s">
        <v>59</v>
      </c>
      <c r="G7250" s="57" t="s">
        <v>49</v>
      </c>
      <c r="H7250" s="58" t="s">
        <v>59</v>
      </c>
      <c r="I7250" s="59" t="s">
        <v>55</v>
      </c>
      <c r="J7250" s="96">
        <v>1900</v>
      </c>
      <c r="K7250" s="60">
        <f t="shared" si="217"/>
        <v>1900</v>
      </c>
      <c r="L7250" s="60">
        <v>0</v>
      </c>
      <c r="M7250" s="55"/>
      <c r="N7250" s="60">
        <f t="shared" si="215"/>
        <v>1900</v>
      </c>
      <c r="O7250" s="54"/>
      <c r="P7250" s="62"/>
      <c r="Q7250" s="75"/>
      <c r="R7250" t="str">
        <f t="shared" si="218"/>
        <v>Ago/26</v>
      </c>
      <c r="S7250" s="75"/>
      <c r="T7250" s="75"/>
      <c r="U7250" s="75"/>
      <c r="V7250" s="75"/>
      <c r="W7250" s="75"/>
      <c r="X7250" s="75"/>
      <c r="Y7250" s="75"/>
      <c r="Z7250" s="75"/>
      <c r="AA7250" s="75"/>
      <c r="AB7250" s="75"/>
      <c r="AC7250" s="75"/>
      <c r="AD7250" s="75"/>
      <c r="AE7250" s="75"/>
      <c r="AF7250" s="75"/>
      <c r="AG7250" s="75"/>
    </row>
    <row r="7251" spans="1:33" ht="15.75" customHeight="1">
      <c r="A7251" s="75"/>
      <c r="B7251" s="54">
        <v>46235</v>
      </c>
      <c r="C7251" s="55" t="str">
        <f t="shared" si="211"/>
        <v>Agosto</v>
      </c>
      <c r="D7251" s="55">
        <f t="shared" si="212"/>
        <v>2026</v>
      </c>
      <c r="E7251" s="56">
        <v>1</v>
      </c>
      <c r="F7251" s="45" t="s">
        <v>273</v>
      </c>
      <c r="G7251" s="45" t="s">
        <v>53</v>
      </c>
      <c r="H7251" s="45" t="s">
        <v>466</v>
      </c>
      <c r="I7251" s="46" t="s">
        <v>74</v>
      </c>
      <c r="J7251" s="47">
        <v>800</v>
      </c>
      <c r="K7251" s="60">
        <f t="shared" si="217"/>
        <v>800</v>
      </c>
      <c r="L7251" s="60">
        <v>0</v>
      </c>
      <c r="M7251" s="55"/>
      <c r="N7251" s="60">
        <f t="shared" si="215"/>
        <v>800</v>
      </c>
      <c r="O7251" s="54"/>
      <c r="P7251" s="62"/>
      <c r="Q7251" s="75"/>
      <c r="R7251" t="str">
        <f t="shared" si="218"/>
        <v>Ago/26</v>
      </c>
      <c r="S7251" s="75"/>
      <c r="T7251" s="75"/>
      <c r="U7251" s="75"/>
      <c r="V7251" s="75"/>
      <c r="W7251" s="75"/>
      <c r="X7251" s="75"/>
      <c r="Y7251" s="75"/>
      <c r="Z7251" s="75"/>
      <c r="AA7251" s="75"/>
      <c r="AB7251" s="75"/>
      <c r="AC7251" s="75"/>
      <c r="AD7251" s="75"/>
      <c r="AE7251" s="75"/>
      <c r="AF7251" s="75"/>
      <c r="AG7251" s="75"/>
    </row>
    <row r="7252" spans="1:33" ht="15.75" customHeight="1">
      <c r="A7252" s="75"/>
      <c r="B7252" s="54">
        <v>46235</v>
      </c>
      <c r="C7252" s="55" t="str">
        <f t="shared" si="211"/>
        <v>Agosto</v>
      </c>
      <c r="D7252" s="55">
        <f t="shared" si="212"/>
        <v>2026</v>
      </c>
      <c r="E7252" s="56">
        <v>1</v>
      </c>
      <c r="F7252" s="57" t="s">
        <v>619</v>
      </c>
      <c r="G7252" s="57" t="s">
        <v>109</v>
      </c>
      <c r="H7252" s="58" t="s">
        <v>1108</v>
      </c>
      <c r="I7252" s="59" t="s">
        <v>55</v>
      </c>
      <c r="J7252" s="96">
        <v>2100</v>
      </c>
      <c r="K7252" s="60">
        <f t="shared" si="217"/>
        <v>2100</v>
      </c>
      <c r="L7252" s="60">
        <v>0</v>
      </c>
      <c r="M7252" s="55"/>
      <c r="N7252" s="60">
        <f t="shared" si="215"/>
        <v>2100</v>
      </c>
      <c r="O7252" s="54"/>
      <c r="P7252" s="62"/>
      <c r="Q7252" s="75"/>
      <c r="R7252" t="str">
        <f t="shared" si="218"/>
        <v>Ago/26</v>
      </c>
      <c r="S7252" s="75"/>
      <c r="T7252" s="75"/>
      <c r="U7252" s="75"/>
      <c r="V7252" s="75"/>
      <c r="W7252" s="75"/>
      <c r="X7252" s="75"/>
      <c r="Y7252" s="75"/>
      <c r="Z7252" s="75"/>
      <c r="AA7252" s="75"/>
      <c r="AB7252" s="75"/>
      <c r="AC7252" s="75"/>
      <c r="AD7252" s="75"/>
      <c r="AE7252" s="75"/>
      <c r="AF7252" s="75"/>
      <c r="AG7252" s="75"/>
    </row>
    <row r="7253" spans="1:33" ht="15.75" customHeight="1">
      <c r="A7253" s="75"/>
      <c r="B7253" s="54">
        <v>46235</v>
      </c>
      <c r="C7253" s="55" t="str">
        <f t="shared" si="211"/>
        <v>Agosto</v>
      </c>
      <c r="D7253" s="55">
        <f t="shared" si="212"/>
        <v>2026</v>
      </c>
      <c r="E7253" s="56">
        <v>1</v>
      </c>
      <c r="F7253" s="57" t="s">
        <v>809</v>
      </c>
      <c r="G7253" s="57" t="s">
        <v>108</v>
      </c>
      <c r="H7253" s="57" t="s">
        <v>529</v>
      </c>
      <c r="I7253" s="59" t="s">
        <v>55</v>
      </c>
      <c r="J7253" s="60">
        <v>1000</v>
      </c>
      <c r="K7253" s="60">
        <f t="shared" si="217"/>
        <v>1000</v>
      </c>
      <c r="L7253" s="60">
        <v>0</v>
      </c>
      <c r="M7253" s="55"/>
      <c r="N7253" s="60">
        <f t="shared" si="215"/>
        <v>1000</v>
      </c>
      <c r="O7253" s="54"/>
      <c r="P7253" s="62"/>
      <c r="Q7253" s="75"/>
      <c r="R7253" t="str">
        <f t="shared" si="218"/>
        <v>Ago/26</v>
      </c>
      <c r="S7253" s="75"/>
      <c r="T7253" s="75"/>
      <c r="U7253" s="75"/>
      <c r="V7253" s="75"/>
      <c r="W7253" s="75"/>
      <c r="X7253" s="75"/>
      <c r="Y7253" s="75"/>
      <c r="Z7253" s="75"/>
      <c r="AA7253" s="75"/>
      <c r="AB7253" s="75"/>
      <c r="AC7253" s="75"/>
      <c r="AD7253" s="75"/>
      <c r="AE7253" s="75"/>
      <c r="AF7253" s="75"/>
      <c r="AG7253" s="75"/>
    </row>
    <row r="7254" spans="1:33" ht="15.75" customHeight="1">
      <c r="A7254" s="75"/>
      <c r="B7254" s="54">
        <v>46235</v>
      </c>
      <c r="C7254" s="55" t="str">
        <f t="shared" si="211"/>
        <v>Agosto</v>
      </c>
      <c r="D7254" s="55">
        <f t="shared" si="212"/>
        <v>2026</v>
      </c>
      <c r="E7254" s="56">
        <v>1</v>
      </c>
      <c r="F7254" s="57" t="s">
        <v>126</v>
      </c>
      <c r="G7254" s="58" t="s">
        <v>104</v>
      </c>
      <c r="H7254" s="57" t="s">
        <v>423</v>
      </c>
      <c r="I7254" s="59" t="s">
        <v>55</v>
      </c>
      <c r="J7254" s="60">
        <v>5600</v>
      </c>
      <c r="K7254" s="60">
        <f t="shared" si="217"/>
        <v>5600</v>
      </c>
      <c r="L7254" s="60">
        <v>0</v>
      </c>
      <c r="M7254" s="55"/>
      <c r="N7254" s="60">
        <f t="shared" si="215"/>
        <v>5600</v>
      </c>
      <c r="O7254" s="54"/>
      <c r="P7254" s="62"/>
      <c r="Q7254" s="75"/>
      <c r="R7254" t="str">
        <f t="shared" si="218"/>
        <v>Ago/26</v>
      </c>
      <c r="S7254" s="75"/>
      <c r="T7254" s="75"/>
      <c r="U7254" s="75"/>
      <c r="V7254" s="75"/>
      <c r="W7254" s="75"/>
      <c r="X7254" s="75"/>
      <c r="Y7254" s="75"/>
      <c r="Z7254" s="75"/>
      <c r="AA7254" s="75"/>
      <c r="AB7254" s="75"/>
      <c r="AC7254" s="75"/>
      <c r="AD7254" s="75"/>
      <c r="AE7254" s="75"/>
      <c r="AF7254" s="75"/>
      <c r="AG7254" s="75"/>
    </row>
    <row r="7255" spans="1:33" ht="15.75" customHeight="1">
      <c r="A7255" s="75"/>
      <c r="B7255" s="54">
        <v>46235</v>
      </c>
      <c r="C7255" s="55" t="str">
        <f t="shared" si="211"/>
        <v>Agosto</v>
      </c>
      <c r="D7255" s="55">
        <f t="shared" si="212"/>
        <v>2026</v>
      </c>
      <c r="E7255" s="56">
        <v>1</v>
      </c>
      <c r="F7255" s="57" t="s">
        <v>619</v>
      </c>
      <c r="G7255" s="57" t="s">
        <v>109</v>
      </c>
      <c r="H7255" s="57" t="s">
        <v>289</v>
      </c>
      <c r="I7255" s="59" t="s">
        <v>74</v>
      </c>
      <c r="J7255" s="60">
        <v>192.5</v>
      </c>
      <c r="K7255" s="60">
        <f t="shared" si="217"/>
        <v>192.5</v>
      </c>
      <c r="L7255" s="60">
        <v>0</v>
      </c>
      <c r="M7255" s="55"/>
      <c r="N7255" s="60">
        <f t="shared" si="215"/>
        <v>192.5</v>
      </c>
      <c r="O7255" s="54"/>
      <c r="P7255" s="62"/>
      <c r="Q7255" s="75"/>
      <c r="R7255" t="str">
        <f t="shared" si="218"/>
        <v>Ago/26</v>
      </c>
      <c r="S7255" s="75"/>
      <c r="T7255" s="75"/>
      <c r="U7255" s="75"/>
      <c r="V7255" s="75"/>
      <c r="W7255" s="75"/>
      <c r="X7255" s="75"/>
      <c r="Y7255" s="75"/>
      <c r="Z7255" s="75"/>
      <c r="AA7255" s="75"/>
      <c r="AB7255" s="75"/>
      <c r="AC7255" s="75"/>
      <c r="AD7255" s="75"/>
      <c r="AE7255" s="75"/>
      <c r="AF7255" s="75"/>
      <c r="AG7255" s="75"/>
    </row>
    <row r="7256" spans="1:33" ht="15.75" customHeight="1">
      <c r="A7256" s="75"/>
      <c r="B7256" s="54">
        <v>46235</v>
      </c>
      <c r="C7256" s="55" t="str">
        <f t="shared" si="211"/>
        <v>Agosto</v>
      </c>
      <c r="D7256" s="55">
        <f t="shared" si="212"/>
        <v>2026</v>
      </c>
      <c r="E7256" s="56">
        <v>1</v>
      </c>
      <c r="F7256" s="58" t="s">
        <v>1019</v>
      </c>
      <c r="G7256" s="57" t="s">
        <v>57</v>
      </c>
      <c r="H7256" s="58" t="s">
        <v>1020</v>
      </c>
      <c r="I7256" s="59" t="s">
        <v>74</v>
      </c>
      <c r="J7256" s="96">
        <v>300</v>
      </c>
      <c r="K7256" s="60">
        <f t="shared" si="217"/>
        <v>300</v>
      </c>
      <c r="L7256" s="60">
        <v>0</v>
      </c>
      <c r="M7256" s="55"/>
      <c r="N7256" s="60">
        <f t="shared" si="215"/>
        <v>300</v>
      </c>
      <c r="O7256" s="54"/>
      <c r="P7256" s="62"/>
      <c r="Q7256" s="75"/>
      <c r="R7256" t="str">
        <f t="shared" si="218"/>
        <v>Ago/26</v>
      </c>
      <c r="S7256" s="75"/>
      <c r="T7256" s="75"/>
      <c r="U7256" s="75"/>
      <c r="V7256" s="75"/>
      <c r="W7256" s="75"/>
      <c r="X7256" s="75"/>
      <c r="Y7256" s="75"/>
      <c r="Z7256" s="75"/>
      <c r="AA7256" s="75"/>
      <c r="AB7256" s="75"/>
      <c r="AC7256" s="75"/>
      <c r="AD7256" s="75"/>
      <c r="AE7256" s="75"/>
      <c r="AF7256" s="75"/>
      <c r="AG7256" s="75"/>
    </row>
    <row r="7257" spans="1:33" ht="15.75" customHeight="1">
      <c r="A7257" s="75"/>
      <c r="B7257" s="54">
        <v>46235</v>
      </c>
      <c r="C7257" s="55" t="str">
        <f t="shared" si="211"/>
        <v>Agosto</v>
      </c>
      <c r="D7257" s="55">
        <f t="shared" si="212"/>
        <v>2026</v>
      </c>
      <c r="E7257" s="56">
        <v>1</v>
      </c>
      <c r="F7257" s="58" t="s">
        <v>1044</v>
      </c>
      <c r="G7257" s="57" t="s">
        <v>104</v>
      </c>
      <c r="H7257" s="58" t="s">
        <v>1045</v>
      </c>
      <c r="I7257" s="59" t="s">
        <v>74</v>
      </c>
      <c r="J7257" s="96">
        <v>40</v>
      </c>
      <c r="K7257" s="60">
        <f t="shared" si="217"/>
        <v>40</v>
      </c>
      <c r="L7257" s="60">
        <v>0</v>
      </c>
      <c r="M7257" s="55"/>
      <c r="N7257" s="60">
        <f t="shared" si="215"/>
        <v>40</v>
      </c>
      <c r="O7257" s="54"/>
      <c r="P7257" s="62"/>
      <c r="Q7257" s="75"/>
      <c r="R7257" t="str">
        <f t="shared" si="218"/>
        <v>Ago/26</v>
      </c>
      <c r="S7257" s="75"/>
      <c r="T7257" s="75"/>
      <c r="U7257" s="75"/>
      <c r="V7257" s="75"/>
      <c r="W7257" s="75"/>
      <c r="X7257" s="75"/>
      <c r="Y7257" s="75"/>
      <c r="Z7257" s="75"/>
      <c r="AA7257" s="75"/>
      <c r="AB7257" s="75"/>
      <c r="AC7257" s="75"/>
      <c r="AD7257" s="75"/>
      <c r="AE7257" s="75"/>
      <c r="AF7257" s="75"/>
      <c r="AG7257" s="75"/>
    </row>
    <row r="7258" spans="1:33" ht="15.75" customHeight="1">
      <c r="A7258" s="75"/>
      <c r="B7258" s="54">
        <v>46235</v>
      </c>
      <c r="C7258" s="55" t="str">
        <f t="shared" ref="C7258:C7512" si="219">IF(B7258="","",PROPER(TEXT(B7258,"mmmm")))</f>
        <v>Agosto</v>
      </c>
      <c r="D7258" s="55">
        <f t="shared" si="212"/>
        <v>2026</v>
      </c>
      <c r="E7258" s="56">
        <v>1</v>
      </c>
      <c r="F7258" s="58" t="s">
        <v>1148</v>
      </c>
      <c r="G7258" s="57" t="s">
        <v>57</v>
      </c>
      <c r="H7258" s="58" t="s">
        <v>295</v>
      </c>
      <c r="I7258" s="59" t="s">
        <v>55</v>
      </c>
      <c r="J7258" s="96">
        <v>3600</v>
      </c>
      <c r="K7258" s="60">
        <f t="shared" si="217"/>
        <v>3600</v>
      </c>
      <c r="L7258" s="60">
        <v>0</v>
      </c>
      <c r="M7258" s="55"/>
      <c r="N7258" s="60">
        <f t="shared" si="215"/>
        <v>3600</v>
      </c>
      <c r="O7258" s="54"/>
      <c r="P7258" s="62"/>
      <c r="Q7258" s="75"/>
      <c r="R7258" t="str">
        <f t="shared" si="218"/>
        <v>Ago/26</v>
      </c>
      <c r="S7258" s="75"/>
      <c r="T7258" s="75"/>
      <c r="U7258" s="75"/>
      <c r="V7258" s="75"/>
      <c r="W7258" s="75"/>
      <c r="X7258" s="75"/>
      <c r="Y7258" s="75"/>
      <c r="Z7258" s="75"/>
      <c r="AA7258" s="75"/>
      <c r="AB7258" s="75"/>
      <c r="AC7258" s="75"/>
      <c r="AD7258" s="75"/>
      <c r="AE7258" s="75"/>
      <c r="AF7258" s="75"/>
      <c r="AG7258" s="75"/>
    </row>
    <row r="7259" spans="1:33" ht="15.75" customHeight="1">
      <c r="A7259" s="75"/>
      <c r="B7259" s="54">
        <v>46235</v>
      </c>
      <c r="C7259" s="55" t="str">
        <f t="shared" si="219"/>
        <v>Agosto</v>
      </c>
      <c r="D7259" s="55">
        <f t="shared" si="212"/>
        <v>2026</v>
      </c>
      <c r="E7259" s="56">
        <v>1</v>
      </c>
      <c r="F7259" s="58" t="s">
        <v>104</v>
      </c>
      <c r="G7259" s="57" t="s">
        <v>104</v>
      </c>
      <c r="H7259" s="58" t="s">
        <v>299</v>
      </c>
      <c r="I7259" s="59" t="s">
        <v>55</v>
      </c>
      <c r="J7259" s="96">
        <v>80</v>
      </c>
      <c r="K7259" s="60">
        <f t="shared" si="217"/>
        <v>80</v>
      </c>
      <c r="L7259" s="60">
        <v>0</v>
      </c>
      <c r="M7259" s="55"/>
      <c r="N7259" s="60">
        <f t="shared" si="215"/>
        <v>80</v>
      </c>
      <c r="O7259" s="54"/>
      <c r="P7259" s="62"/>
      <c r="Q7259" s="75"/>
      <c r="R7259" t="str">
        <f t="shared" si="218"/>
        <v>Ago/26</v>
      </c>
      <c r="S7259" s="75"/>
      <c r="T7259" s="75"/>
      <c r="U7259" s="75"/>
      <c r="V7259" s="75"/>
      <c r="W7259" s="75"/>
      <c r="X7259" s="75"/>
      <c r="Y7259" s="75"/>
      <c r="Z7259" s="75"/>
      <c r="AA7259" s="75"/>
      <c r="AB7259" s="75"/>
      <c r="AC7259" s="75"/>
      <c r="AD7259" s="75"/>
      <c r="AE7259" s="75"/>
      <c r="AF7259" s="75"/>
      <c r="AG7259" s="75"/>
    </row>
    <row r="7260" spans="1:33" ht="15.75" customHeight="1">
      <c r="A7260" s="75"/>
      <c r="B7260" s="54">
        <v>46235</v>
      </c>
      <c r="C7260" s="55" t="str">
        <f t="shared" si="219"/>
        <v>Agosto</v>
      </c>
      <c r="D7260" s="55">
        <f t="shared" si="212"/>
        <v>2026</v>
      </c>
      <c r="E7260" s="56">
        <v>1</v>
      </c>
      <c r="F7260" s="58" t="s">
        <v>1199</v>
      </c>
      <c r="G7260" s="57" t="s">
        <v>104</v>
      </c>
      <c r="H7260" s="58" t="s">
        <v>1200</v>
      </c>
      <c r="I7260" s="59" t="s">
        <v>74</v>
      </c>
      <c r="J7260" s="96">
        <v>694</v>
      </c>
      <c r="K7260" s="60">
        <f t="shared" si="217"/>
        <v>694</v>
      </c>
      <c r="L7260" s="60">
        <v>0</v>
      </c>
      <c r="M7260" s="55"/>
      <c r="N7260" s="60">
        <f t="shared" si="215"/>
        <v>694</v>
      </c>
      <c r="O7260" s="54"/>
      <c r="P7260" s="62"/>
      <c r="Q7260" s="75"/>
      <c r="R7260" t="str">
        <f t="shared" si="218"/>
        <v>Ago/26</v>
      </c>
      <c r="S7260" s="75"/>
      <c r="T7260" s="75"/>
      <c r="U7260" s="75"/>
      <c r="V7260" s="75"/>
      <c r="W7260" s="75"/>
      <c r="X7260" s="75"/>
      <c r="Y7260" s="75"/>
      <c r="Z7260" s="75"/>
      <c r="AA7260" s="75"/>
      <c r="AB7260" s="75"/>
      <c r="AC7260" s="75"/>
      <c r="AD7260" s="75"/>
      <c r="AE7260" s="75"/>
      <c r="AF7260" s="75"/>
      <c r="AG7260" s="75"/>
    </row>
    <row r="7261" spans="1:33" ht="15.75" customHeight="1">
      <c r="A7261" s="75"/>
      <c r="B7261" s="54">
        <v>46235</v>
      </c>
      <c r="C7261" s="55" t="str">
        <f t="shared" si="219"/>
        <v>Agosto</v>
      </c>
      <c r="D7261" s="55">
        <f t="shared" si="212"/>
        <v>2026</v>
      </c>
      <c r="E7261" s="56">
        <v>1</v>
      </c>
      <c r="F7261" s="58" t="s">
        <v>1234</v>
      </c>
      <c r="G7261" s="57" t="s">
        <v>108</v>
      </c>
      <c r="H7261" s="57" t="s">
        <v>1151</v>
      </c>
      <c r="I7261" s="59" t="s">
        <v>74</v>
      </c>
      <c r="J7261" s="60">
        <v>1000</v>
      </c>
      <c r="K7261" s="60">
        <f t="shared" si="217"/>
        <v>1000</v>
      </c>
      <c r="L7261" s="60">
        <v>0</v>
      </c>
      <c r="M7261" s="55"/>
      <c r="N7261" s="60">
        <f t="shared" si="215"/>
        <v>1000</v>
      </c>
      <c r="O7261" s="54"/>
      <c r="P7261" s="62"/>
      <c r="Q7261" s="75"/>
      <c r="R7261" t="str">
        <f t="shared" si="218"/>
        <v>Ago/26</v>
      </c>
      <c r="S7261" s="75"/>
      <c r="T7261" s="75"/>
      <c r="U7261" s="75"/>
      <c r="V7261" s="75"/>
      <c r="W7261" s="75"/>
      <c r="X7261" s="75"/>
      <c r="Y7261" s="75"/>
      <c r="Z7261" s="75"/>
      <c r="AA7261" s="75"/>
      <c r="AB7261" s="75"/>
      <c r="AC7261" s="75"/>
      <c r="AD7261" s="75"/>
      <c r="AE7261" s="75"/>
      <c r="AF7261" s="75"/>
      <c r="AG7261" s="75"/>
    </row>
    <row r="7262" spans="1:33" ht="15.75" customHeight="1">
      <c r="A7262" s="75"/>
      <c r="B7262" s="54">
        <v>46235</v>
      </c>
      <c r="C7262" s="55" t="str">
        <f t="shared" si="219"/>
        <v>Agosto</v>
      </c>
      <c r="D7262" s="55">
        <f t="shared" si="212"/>
        <v>2026</v>
      </c>
      <c r="E7262" s="56">
        <v>1</v>
      </c>
      <c r="F7262" s="58" t="s">
        <v>1240</v>
      </c>
      <c r="G7262" s="57" t="s">
        <v>104</v>
      </c>
      <c r="H7262" s="58" t="s">
        <v>1240</v>
      </c>
      <c r="I7262" s="59" t="s">
        <v>74</v>
      </c>
      <c r="J7262" s="96">
        <v>85</v>
      </c>
      <c r="K7262" s="60">
        <f t="shared" si="217"/>
        <v>85</v>
      </c>
      <c r="L7262" s="60">
        <v>0</v>
      </c>
      <c r="M7262" s="55"/>
      <c r="N7262" s="60">
        <f t="shared" si="215"/>
        <v>85</v>
      </c>
      <c r="O7262" s="54"/>
      <c r="P7262" s="62"/>
      <c r="Q7262" s="75"/>
      <c r="R7262" t="str">
        <f t="shared" si="218"/>
        <v>Ago/26</v>
      </c>
      <c r="S7262" s="75"/>
      <c r="T7262" s="75"/>
      <c r="U7262" s="75"/>
      <c r="V7262" s="75"/>
      <c r="W7262" s="75"/>
      <c r="X7262" s="75"/>
      <c r="Y7262" s="75"/>
      <c r="Z7262" s="75"/>
      <c r="AA7262" s="75"/>
      <c r="AB7262" s="75"/>
      <c r="AC7262" s="75"/>
      <c r="AD7262" s="75"/>
      <c r="AE7262" s="75"/>
      <c r="AF7262" s="75"/>
      <c r="AG7262" s="75" t="s">
        <v>986</v>
      </c>
    </row>
    <row r="7263" spans="1:33" ht="15.75" customHeight="1">
      <c r="A7263" s="75"/>
      <c r="B7263" s="54">
        <v>46235</v>
      </c>
      <c r="C7263" s="55" t="str">
        <f t="shared" si="219"/>
        <v>Agosto</v>
      </c>
      <c r="D7263" s="55">
        <f t="shared" si="212"/>
        <v>2026</v>
      </c>
      <c r="E7263" s="56">
        <v>1</v>
      </c>
      <c r="F7263" s="55" t="s">
        <v>1413</v>
      </c>
      <c r="G7263" s="55" t="s">
        <v>57</v>
      </c>
      <c r="H7263" s="55" t="s">
        <v>1414</v>
      </c>
      <c r="I7263" s="55" t="s">
        <v>55</v>
      </c>
      <c r="J7263" s="60">
        <v>120.48</v>
      </c>
      <c r="K7263" s="60">
        <f t="shared" si="217"/>
        <v>120.48</v>
      </c>
      <c r="L7263" s="60">
        <v>0</v>
      </c>
      <c r="M7263" s="55"/>
      <c r="N7263" s="60">
        <f t="shared" si="215"/>
        <v>120.48</v>
      </c>
      <c r="O7263" s="54"/>
      <c r="P7263" s="62"/>
      <c r="Q7263" s="75"/>
      <c r="R7263" t="str">
        <f t="shared" si="218"/>
        <v>Ago/26</v>
      </c>
      <c r="S7263" s="75"/>
      <c r="T7263" s="75"/>
      <c r="U7263" s="75"/>
      <c r="V7263" s="75"/>
      <c r="W7263" s="75"/>
      <c r="X7263" s="75"/>
      <c r="Y7263" s="75"/>
      <c r="Z7263" s="75"/>
      <c r="AA7263" s="75"/>
      <c r="AB7263" s="75"/>
      <c r="AC7263" s="75"/>
      <c r="AD7263" s="75"/>
      <c r="AE7263" s="75"/>
      <c r="AF7263" s="75"/>
      <c r="AG7263" s="75"/>
    </row>
    <row r="7264" spans="1:33" ht="15.75" customHeight="1">
      <c r="A7264" s="75"/>
      <c r="B7264" s="54">
        <v>46235</v>
      </c>
      <c r="C7264" s="55" t="str">
        <f t="shared" si="219"/>
        <v>Agosto</v>
      </c>
      <c r="D7264" s="55">
        <f t="shared" si="212"/>
        <v>2026</v>
      </c>
      <c r="E7264" s="55">
        <v>1</v>
      </c>
      <c r="F7264" s="55" t="s">
        <v>1632</v>
      </c>
      <c r="G7264" s="55" t="s">
        <v>104</v>
      </c>
      <c r="H7264" s="55" t="s">
        <v>892</v>
      </c>
      <c r="I7264" s="55" t="s">
        <v>42</v>
      </c>
      <c r="J7264" s="60">
        <v>2450</v>
      </c>
      <c r="K7264" s="60">
        <f t="shared" si="217"/>
        <v>2450</v>
      </c>
      <c r="L7264" s="60">
        <v>0</v>
      </c>
      <c r="M7264" s="55"/>
      <c r="N7264" s="60">
        <f t="shared" si="215"/>
        <v>2450</v>
      </c>
      <c r="O7264" s="54">
        <v>46235</v>
      </c>
      <c r="P7264" s="62"/>
      <c r="Q7264" s="75"/>
      <c r="R7264" t="str">
        <f t="shared" si="218"/>
        <v>Ago/26</v>
      </c>
      <c r="S7264" s="75"/>
      <c r="T7264" s="75"/>
      <c r="U7264" s="75"/>
      <c r="V7264" s="75"/>
      <c r="W7264" s="75"/>
      <c r="X7264" s="75"/>
      <c r="Y7264" s="75"/>
      <c r="Z7264" s="75"/>
      <c r="AA7264" s="75"/>
      <c r="AB7264" s="75"/>
      <c r="AC7264" s="75"/>
      <c r="AD7264" s="75"/>
      <c r="AE7264" s="75"/>
      <c r="AF7264" s="75"/>
      <c r="AG7264" s="75"/>
    </row>
    <row r="7265" spans="1:33" ht="15.75" customHeight="1">
      <c r="A7265" s="75"/>
      <c r="B7265" s="54">
        <v>46235</v>
      </c>
      <c r="C7265" s="55" t="str">
        <f t="shared" si="219"/>
        <v>Agosto</v>
      </c>
      <c r="D7265" s="55">
        <f t="shared" si="212"/>
        <v>2026</v>
      </c>
      <c r="E7265" s="55">
        <v>11.2</v>
      </c>
      <c r="F7265" s="55" t="s">
        <v>488</v>
      </c>
      <c r="G7265" s="55" t="s">
        <v>46</v>
      </c>
      <c r="H7265" s="55" t="s">
        <v>823</v>
      </c>
      <c r="I7265" s="55" t="s">
        <v>42</v>
      </c>
      <c r="J7265" s="60">
        <v>35.909999999999997</v>
      </c>
      <c r="K7265" s="60">
        <f t="shared" si="217"/>
        <v>402.19199999999995</v>
      </c>
      <c r="L7265" s="60">
        <v>0</v>
      </c>
      <c r="M7265" s="55"/>
      <c r="N7265" s="60">
        <f t="shared" si="215"/>
        <v>402.19199999999995</v>
      </c>
      <c r="O7265" s="54">
        <v>46236</v>
      </c>
      <c r="P7265" s="62">
        <v>3066884</v>
      </c>
      <c r="Q7265" s="75"/>
      <c r="R7265" t="str">
        <f t="shared" si="218"/>
        <v>Ago/26</v>
      </c>
      <c r="S7265" s="75"/>
      <c r="T7265" s="75"/>
      <c r="U7265" s="75"/>
      <c r="V7265" s="75"/>
      <c r="W7265" s="75"/>
      <c r="X7265" s="75"/>
      <c r="Y7265" s="75"/>
      <c r="Z7265" s="75"/>
      <c r="AA7265" s="75"/>
      <c r="AB7265" s="75"/>
      <c r="AC7265" s="75"/>
      <c r="AD7265" s="75"/>
      <c r="AE7265" s="75"/>
      <c r="AF7265" s="75"/>
      <c r="AG7265" s="75"/>
    </row>
    <row r="7266" spans="1:33" ht="15.75" customHeight="1">
      <c r="A7266" s="75"/>
      <c r="B7266" s="54">
        <v>46235</v>
      </c>
      <c r="C7266" s="55" t="str">
        <f t="shared" si="219"/>
        <v>Agosto</v>
      </c>
      <c r="D7266" s="55">
        <f t="shared" si="212"/>
        <v>2026</v>
      </c>
      <c r="E7266" s="55">
        <v>4.4800000000000004</v>
      </c>
      <c r="F7266" s="55" t="s">
        <v>197</v>
      </c>
      <c r="G7266" s="55" t="s">
        <v>46</v>
      </c>
      <c r="H7266" s="55" t="s">
        <v>823</v>
      </c>
      <c r="I7266" s="55" t="s">
        <v>42</v>
      </c>
      <c r="J7266" s="60">
        <v>39.804099999999998</v>
      </c>
      <c r="K7266" s="60">
        <f t="shared" si="217"/>
        <v>178.32236800000001</v>
      </c>
      <c r="L7266" s="60">
        <v>0</v>
      </c>
      <c r="M7266" s="55"/>
      <c r="N7266" s="60">
        <f t="shared" si="215"/>
        <v>178.32236800000001</v>
      </c>
      <c r="O7266" s="54">
        <v>46236</v>
      </c>
      <c r="P7266" s="62">
        <v>3066884</v>
      </c>
      <c r="Q7266" s="75"/>
      <c r="R7266" t="str">
        <f t="shared" si="218"/>
        <v>Ago/26</v>
      </c>
      <c r="S7266" s="75"/>
      <c r="T7266" s="75"/>
      <c r="U7266" s="75"/>
      <c r="V7266" s="75"/>
      <c r="W7266" s="75"/>
      <c r="X7266" s="75"/>
      <c r="Y7266" s="75"/>
      <c r="Z7266" s="75"/>
      <c r="AA7266" s="75"/>
      <c r="AB7266" s="75"/>
      <c r="AC7266" s="75"/>
      <c r="AD7266" s="75"/>
      <c r="AE7266" s="75"/>
      <c r="AF7266" s="75"/>
      <c r="AG7266" s="75"/>
    </row>
    <row r="7267" spans="1:33" ht="15.75" customHeight="1">
      <c r="A7267" s="75"/>
      <c r="B7267" s="54">
        <v>46235</v>
      </c>
      <c r="C7267" s="55" t="str">
        <f t="shared" si="219"/>
        <v>Agosto</v>
      </c>
      <c r="D7267" s="55">
        <f t="shared" si="212"/>
        <v>2026</v>
      </c>
      <c r="E7267" s="55">
        <v>8</v>
      </c>
      <c r="F7267" s="55" t="s">
        <v>660</v>
      </c>
      <c r="G7267" s="55" t="s">
        <v>46</v>
      </c>
      <c r="H7267" s="55" t="s">
        <v>195</v>
      </c>
      <c r="I7267" s="55" t="s">
        <v>42</v>
      </c>
      <c r="J7267" s="60">
        <v>246</v>
      </c>
      <c r="K7267" s="60">
        <f t="shared" si="217"/>
        <v>1968</v>
      </c>
      <c r="L7267" s="60">
        <v>0</v>
      </c>
      <c r="M7267" s="55"/>
      <c r="N7267" s="60">
        <f t="shared" si="215"/>
        <v>1968</v>
      </c>
      <c r="O7267" s="54">
        <v>46241</v>
      </c>
      <c r="P7267" s="62">
        <v>356152</v>
      </c>
      <c r="Q7267" s="75"/>
      <c r="R7267" t="str">
        <f t="shared" si="218"/>
        <v>Ago/26</v>
      </c>
      <c r="S7267" s="75"/>
      <c r="T7267" s="75"/>
      <c r="U7267" s="75"/>
      <c r="V7267" s="75"/>
      <c r="W7267" s="75"/>
      <c r="X7267" s="75"/>
      <c r="Y7267" s="75"/>
      <c r="Z7267" s="75"/>
      <c r="AA7267" s="75"/>
      <c r="AB7267" s="75"/>
      <c r="AC7267" s="75"/>
      <c r="AD7267" s="75"/>
      <c r="AE7267" s="75"/>
      <c r="AF7267" s="75"/>
      <c r="AG7267" s="75"/>
    </row>
    <row r="7268" spans="1:33" ht="15.75" customHeight="1">
      <c r="A7268" s="75"/>
      <c r="B7268" s="54">
        <v>46235</v>
      </c>
      <c r="C7268" s="55" t="str">
        <f t="shared" si="219"/>
        <v>Agosto</v>
      </c>
      <c r="D7268" s="55">
        <f t="shared" si="212"/>
        <v>2026</v>
      </c>
      <c r="E7268" s="55">
        <v>8</v>
      </c>
      <c r="F7268" s="55" t="s">
        <v>660</v>
      </c>
      <c r="G7268" s="55" t="s">
        <v>46</v>
      </c>
      <c r="H7268" s="55" t="s">
        <v>195</v>
      </c>
      <c r="I7268" s="55" t="s">
        <v>42</v>
      </c>
      <c r="J7268" s="60">
        <v>246</v>
      </c>
      <c r="K7268" s="60">
        <f t="shared" si="217"/>
        <v>1968</v>
      </c>
      <c r="L7268" s="60">
        <v>0</v>
      </c>
      <c r="M7268" s="55"/>
      <c r="N7268" s="60">
        <f t="shared" si="215"/>
        <v>1968</v>
      </c>
      <c r="O7268" s="54">
        <v>46241</v>
      </c>
      <c r="P7268" s="62">
        <v>356153</v>
      </c>
      <c r="Q7268" s="75"/>
      <c r="R7268" t="str">
        <f t="shared" si="218"/>
        <v>Ago/26</v>
      </c>
      <c r="S7268" s="75"/>
      <c r="T7268" s="75"/>
      <c r="U7268" s="75"/>
      <c r="V7268" s="75"/>
      <c r="W7268" s="75"/>
      <c r="X7268" s="75"/>
      <c r="Y7268" s="75"/>
      <c r="Z7268" s="75"/>
      <c r="AA7268" s="75"/>
      <c r="AB7268" s="75"/>
      <c r="AC7268" s="75"/>
      <c r="AD7268" s="75"/>
      <c r="AE7268" s="75"/>
      <c r="AF7268" s="75"/>
      <c r="AG7268" s="75"/>
    </row>
    <row r="7269" spans="1:33" ht="15.75" customHeight="1">
      <c r="A7269" s="75"/>
      <c r="B7269" s="54">
        <v>46235</v>
      </c>
      <c r="C7269" s="55" t="str">
        <f t="shared" si="219"/>
        <v>Agosto</v>
      </c>
      <c r="D7269" s="55">
        <f t="shared" si="212"/>
        <v>2026</v>
      </c>
      <c r="E7269" s="55">
        <v>15</v>
      </c>
      <c r="F7269" s="55" t="s">
        <v>760</v>
      </c>
      <c r="G7269" s="55" t="s">
        <v>40</v>
      </c>
      <c r="H7269" s="55" t="s">
        <v>184</v>
      </c>
      <c r="I7269" s="55" t="s">
        <v>42</v>
      </c>
      <c r="J7269" s="60">
        <v>15</v>
      </c>
      <c r="K7269" s="60">
        <f t="shared" si="217"/>
        <v>225</v>
      </c>
      <c r="L7269" s="60">
        <v>0</v>
      </c>
      <c r="M7269" s="55"/>
      <c r="N7269" s="60">
        <f t="shared" si="215"/>
        <v>225</v>
      </c>
      <c r="O7269" s="54">
        <v>46238</v>
      </c>
      <c r="P7269" s="62">
        <v>2064326</v>
      </c>
      <c r="Q7269" s="75"/>
      <c r="R7269" t="str">
        <f t="shared" si="218"/>
        <v>Ago/26</v>
      </c>
      <c r="S7269" s="75"/>
      <c r="T7269" s="75"/>
      <c r="U7269" s="75"/>
      <c r="V7269" s="75"/>
      <c r="W7269" s="75"/>
      <c r="X7269" s="75"/>
      <c r="Y7269" s="75"/>
      <c r="Z7269" s="75"/>
      <c r="AA7269" s="75"/>
      <c r="AB7269" s="75"/>
      <c r="AC7269" s="75"/>
      <c r="AD7269" s="75"/>
      <c r="AE7269" s="75"/>
      <c r="AF7269" s="75"/>
      <c r="AG7269" s="75"/>
    </row>
    <row r="7270" spans="1:33" ht="15.75" customHeight="1">
      <c r="A7270" s="75"/>
      <c r="B7270" s="54">
        <v>46235</v>
      </c>
      <c r="C7270" s="55" t="str">
        <f t="shared" si="219"/>
        <v>Agosto</v>
      </c>
      <c r="D7270" s="55">
        <f t="shared" si="212"/>
        <v>2026</v>
      </c>
      <c r="E7270" s="55">
        <v>17</v>
      </c>
      <c r="F7270" s="55" t="s">
        <v>172</v>
      </c>
      <c r="G7270" s="55" t="s">
        <v>40</v>
      </c>
      <c r="H7270" s="55" t="s">
        <v>184</v>
      </c>
      <c r="I7270" s="55" t="s">
        <v>42</v>
      </c>
      <c r="J7270" s="60">
        <v>17</v>
      </c>
      <c r="K7270" s="60">
        <f t="shared" si="217"/>
        <v>289</v>
      </c>
      <c r="L7270" s="60">
        <v>0</v>
      </c>
      <c r="M7270" s="55"/>
      <c r="N7270" s="60">
        <f t="shared" si="215"/>
        <v>289</v>
      </c>
      <c r="O7270" s="54">
        <v>46238</v>
      </c>
      <c r="P7270" s="62">
        <v>2064326</v>
      </c>
      <c r="Q7270" s="75"/>
      <c r="R7270" t="str">
        <f t="shared" si="218"/>
        <v>Ago/26</v>
      </c>
      <c r="S7270" s="75"/>
      <c r="T7270" s="75"/>
      <c r="U7270" s="75"/>
      <c r="V7270" s="75"/>
      <c r="W7270" s="75"/>
      <c r="X7270" s="75"/>
      <c r="Y7270" s="75"/>
      <c r="Z7270" s="75"/>
      <c r="AA7270" s="75"/>
      <c r="AB7270" s="75"/>
      <c r="AC7270" s="75"/>
      <c r="AD7270" s="75"/>
      <c r="AE7270" s="75"/>
      <c r="AF7270" s="75"/>
      <c r="AG7270" s="75"/>
    </row>
    <row r="7271" spans="1:33" ht="15.75" customHeight="1">
      <c r="A7271" s="75"/>
      <c r="B7271" s="54">
        <v>46235</v>
      </c>
      <c r="C7271" s="55" t="str">
        <f t="shared" si="219"/>
        <v>Agosto</v>
      </c>
      <c r="D7271" s="55">
        <f t="shared" si="212"/>
        <v>2026</v>
      </c>
      <c r="E7271" s="55">
        <v>7</v>
      </c>
      <c r="F7271" s="55" t="s">
        <v>173</v>
      </c>
      <c r="G7271" s="55" t="s">
        <v>40</v>
      </c>
      <c r="H7271" s="55" t="s">
        <v>184</v>
      </c>
      <c r="I7271" s="55" t="s">
        <v>42</v>
      </c>
      <c r="J7271" s="60">
        <v>7</v>
      </c>
      <c r="K7271" s="60">
        <f t="shared" si="217"/>
        <v>49</v>
      </c>
      <c r="L7271" s="60">
        <v>0</v>
      </c>
      <c r="M7271" s="55"/>
      <c r="N7271" s="60">
        <f t="shared" si="215"/>
        <v>49</v>
      </c>
      <c r="O7271" s="54">
        <v>46238</v>
      </c>
      <c r="P7271" s="62">
        <v>2064326</v>
      </c>
      <c r="Q7271" s="75"/>
      <c r="R7271" t="str">
        <f t="shared" si="218"/>
        <v>Ago/26</v>
      </c>
      <c r="S7271" s="75"/>
      <c r="T7271" s="75"/>
      <c r="U7271" s="75"/>
      <c r="V7271" s="75"/>
      <c r="W7271" s="75"/>
      <c r="X7271" s="75"/>
      <c r="Y7271" s="75"/>
      <c r="Z7271" s="75"/>
      <c r="AA7271" s="75"/>
      <c r="AB7271" s="75"/>
      <c r="AC7271" s="75"/>
      <c r="AD7271" s="75"/>
      <c r="AE7271" s="75"/>
      <c r="AF7271" s="75"/>
      <c r="AG7271" s="75"/>
    </row>
    <row r="7272" spans="1:33" ht="15.75" customHeight="1">
      <c r="A7272" s="75"/>
      <c r="B7272" s="54">
        <v>46235</v>
      </c>
      <c r="C7272" s="55" t="str">
        <f t="shared" si="219"/>
        <v>Agosto</v>
      </c>
      <c r="D7272" s="55">
        <f t="shared" si="212"/>
        <v>2026</v>
      </c>
      <c r="E7272" s="55">
        <v>2</v>
      </c>
      <c r="F7272" s="55" t="s">
        <v>495</v>
      </c>
      <c r="G7272" s="55" t="s">
        <v>96</v>
      </c>
      <c r="H7272" s="55" t="s">
        <v>570</v>
      </c>
      <c r="I7272" s="55" t="s">
        <v>42</v>
      </c>
      <c r="J7272" s="60">
        <v>18.54</v>
      </c>
      <c r="K7272" s="60">
        <f t="shared" si="217"/>
        <v>37.08</v>
      </c>
      <c r="L7272" s="60">
        <v>0</v>
      </c>
      <c r="M7272" s="55"/>
      <c r="N7272" s="60">
        <f t="shared" si="215"/>
        <v>37.08</v>
      </c>
      <c r="O7272" s="54">
        <v>46237</v>
      </c>
      <c r="P7272" s="62">
        <v>782025</v>
      </c>
      <c r="Q7272" s="75"/>
      <c r="R7272" t="str">
        <f t="shared" si="218"/>
        <v>Ago/26</v>
      </c>
      <c r="S7272" s="75"/>
      <c r="T7272" s="75"/>
      <c r="U7272" s="75"/>
      <c r="V7272" s="75"/>
      <c r="W7272" s="75"/>
      <c r="X7272" s="75"/>
      <c r="Y7272" s="75"/>
      <c r="Z7272" s="75"/>
      <c r="AA7272" s="75"/>
      <c r="AB7272" s="75"/>
      <c r="AC7272" s="75"/>
      <c r="AD7272" s="75"/>
      <c r="AE7272" s="75"/>
      <c r="AF7272" s="75"/>
      <c r="AG7272" s="75"/>
    </row>
    <row r="7273" spans="1:33" ht="15.75" customHeight="1">
      <c r="A7273" s="75"/>
      <c r="B7273" s="54">
        <v>46235</v>
      </c>
      <c r="C7273" s="55" t="str">
        <f t="shared" si="219"/>
        <v>Agosto</v>
      </c>
      <c r="D7273" s="55">
        <f t="shared" si="212"/>
        <v>2026</v>
      </c>
      <c r="E7273" s="55">
        <v>8</v>
      </c>
      <c r="F7273" s="55" t="s">
        <v>201</v>
      </c>
      <c r="G7273" s="55" t="s">
        <v>96</v>
      </c>
      <c r="H7273" s="55" t="s">
        <v>570</v>
      </c>
      <c r="I7273" s="55" t="s">
        <v>42</v>
      </c>
      <c r="J7273" s="60">
        <v>18.059999999999999</v>
      </c>
      <c r="K7273" s="60">
        <f t="shared" si="217"/>
        <v>144.47999999999999</v>
      </c>
      <c r="L7273" s="60">
        <v>0</v>
      </c>
      <c r="M7273" s="55"/>
      <c r="N7273" s="60">
        <f t="shared" si="215"/>
        <v>144.47999999999999</v>
      </c>
      <c r="O7273" s="54">
        <v>46237</v>
      </c>
      <c r="P7273" s="62">
        <v>782025</v>
      </c>
      <c r="Q7273" s="75"/>
      <c r="R7273" t="str">
        <f t="shared" si="218"/>
        <v>Ago/26</v>
      </c>
      <c r="S7273" s="75"/>
      <c r="T7273" s="75"/>
      <c r="U7273" s="75"/>
      <c r="V7273" s="75"/>
      <c r="W7273" s="75"/>
      <c r="X7273" s="75"/>
      <c r="Y7273" s="75"/>
      <c r="Z7273" s="75"/>
      <c r="AA7273" s="75"/>
      <c r="AB7273" s="75"/>
      <c r="AC7273" s="75"/>
      <c r="AD7273" s="75"/>
      <c r="AE7273" s="75"/>
      <c r="AF7273" s="75"/>
      <c r="AG7273" s="75"/>
    </row>
    <row r="7274" spans="1:33" ht="15.75" customHeight="1">
      <c r="A7274" s="75"/>
      <c r="B7274" s="54">
        <v>46235</v>
      </c>
      <c r="C7274" s="55" t="str">
        <f t="shared" si="219"/>
        <v>Agosto</v>
      </c>
      <c r="D7274" s="55">
        <f t="shared" si="212"/>
        <v>2026</v>
      </c>
      <c r="E7274" s="55">
        <v>20</v>
      </c>
      <c r="F7274" s="55" t="s">
        <v>615</v>
      </c>
      <c r="G7274" s="55" t="s">
        <v>96</v>
      </c>
      <c r="H7274" s="55" t="s">
        <v>570</v>
      </c>
      <c r="I7274" s="55" t="s">
        <v>42</v>
      </c>
      <c r="J7274" s="60">
        <v>19.14</v>
      </c>
      <c r="K7274" s="60">
        <f t="shared" si="217"/>
        <v>382.8</v>
      </c>
      <c r="L7274" s="60">
        <v>0</v>
      </c>
      <c r="M7274" s="55"/>
      <c r="N7274" s="60">
        <f t="shared" si="215"/>
        <v>382.8</v>
      </c>
      <c r="O7274" s="54">
        <v>46237</v>
      </c>
      <c r="P7274" s="62">
        <v>782025</v>
      </c>
      <c r="Q7274" s="75"/>
      <c r="R7274" t="str">
        <f t="shared" si="218"/>
        <v>Ago/26</v>
      </c>
      <c r="S7274" s="75"/>
      <c r="T7274" s="75"/>
      <c r="U7274" s="75"/>
      <c r="V7274" s="75"/>
      <c r="W7274" s="75"/>
      <c r="X7274" s="75"/>
      <c r="Y7274" s="75"/>
      <c r="Z7274" s="75"/>
      <c r="AA7274" s="75"/>
      <c r="AB7274" s="75"/>
      <c r="AC7274" s="75"/>
      <c r="AD7274" s="75"/>
      <c r="AE7274" s="75"/>
      <c r="AF7274" s="75"/>
      <c r="AG7274" s="75"/>
    </row>
    <row r="7275" spans="1:33" ht="15.75" customHeight="1">
      <c r="A7275" s="75"/>
      <c r="B7275" s="54">
        <v>46235</v>
      </c>
      <c r="C7275" s="55" t="str">
        <f t="shared" si="219"/>
        <v>Agosto</v>
      </c>
      <c r="D7275" s="55">
        <f t="shared" si="212"/>
        <v>2026</v>
      </c>
      <c r="E7275" s="55">
        <v>12</v>
      </c>
      <c r="F7275" s="55" t="s">
        <v>904</v>
      </c>
      <c r="G7275" s="55" t="s">
        <v>96</v>
      </c>
      <c r="H7275" s="55" t="s">
        <v>570</v>
      </c>
      <c r="I7275" s="55" t="s">
        <v>42</v>
      </c>
      <c r="J7275" s="60">
        <v>38.28</v>
      </c>
      <c r="K7275" s="60">
        <f t="shared" si="217"/>
        <v>459.36</v>
      </c>
      <c r="L7275" s="60">
        <v>0</v>
      </c>
      <c r="M7275" s="55"/>
      <c r="N7275" s="60">
        <f t="shared" si="215"/>
        <v>459.36</v>
      </c>
      <c r="O7275" s="54">
        <v>46237</v>
      </c>
      <c r="P7275" s="62">
        <v>782025</v>
      </c>
      <c r="Q7275" s="75"/>
      <c r="R7275" t="str">
        <f t="shared" si="218"/>
        <v>Ago/26</v>
      </c>
      <c r="S7275" s="75"/>
      <c r="T7275" s="75"/>
      <c r="U7275" s="75"/>
      <c r="V7275" s="75"/>
      <c r="W7275" s="75"/>
      <c r="X7275" s="75"/>
      <c r="Y7275" s="75"/>
      <c r="Z7275" s="75"/>
      <c r="AA7275" s="75"/>
      <c r="AB7275" s="75"/>
      <c r="AC7275" s="75"/>
      <c r="AD7275" s="75"/>
      <c r="AE7275" s="75"/>
      <c r="AF7275" s="75"/>
      <c r="AG7275" s="75"/>
    </row>
    <row r="7276" spans="1:33" ht="15.75" customHeight="1">
      <c r="A7276" s="75"/>
      <c r="B7276" s="54">
        <v>46235</v>
      </c>
      <c r="C7276" s="55" t="str">
        <f t="shared" si="219"/>
        <v>Agosto</v>
      </c>
      <c r="D7276" s="55">
        <f t="shared" si="212"/>
        <v>2026</v>
      </c>
      <c r="E7276" s="55">
        <v>2</v>
      </c>
      <c r="F7276" s="55" t="s">
        <v>200</v>
      </c>
      <c r="G7276" s="55" t="s">
        <v>96</v>
      </c>
      <c r="H7276" s="55" t="s">
        <v>570</v>
      </c>
      <c r="I7276" s="55" t="s">
        <v>42</v>
      </c>
      <c r="J7276" s="60">
        <v>18.54</v>
      </c>
      <c r="K7276" s="60">
        <f t="shared" si="217"/>
        <v>37.08</v>
      </c>
      <c r="L7276" s="60">
        <v>0</v>
      </c>
      <c r="M7276" s="55"/>
      <c r="N7276" s="60">
        <f t="shared" si="215"/>
        <v>37.08</v>
      </c>
      <c r="O7276" s="54">
        <v>46237</v>
      </c>
      <c r="P7276" s="62">
        <v>782025</v>
      </c>
      <c r="Q7276" s="75"/>
      <c r="R7276" t="str">
        <f t="shared" si="218"/>
        <v>Ago/26</v>
      </c>
      <c r="S7276" s="75"/>
      <c r="T7276" s="75"/>
      <c r="U7276" s="75"/>
      <c r="V7276" s="75"/>
      <c r="W7276" s="75"/>
      <c r="X7276" s="75"/>
      <c r="Y7276" s="75"/>
      <c r="Z7276" s="75"/>
      <c r="AA7276" s="75"/>
      <c r="AB7276" s="75"/>
      <c r="AC7276" s="75"/>
      <c r="AD7276" s="75"/>
      <c r="AE7276" s="75"/>
      <c r="AF7276" s="75"/>
      <c r="AG7276" s="75"/>
    </row>
    <row r="7277" spans="1:33" ht="15.75" customHeight="1">
      <c r="A7277" s="75"/>
      <c r="B7277" s="54">
        <v>46235</v>
      </c>
      <c r="C7277" s="55" t="str">
        <f t="shared" si="219"/>
        <v>Agosto</v>
      </c>
      <c r="D7277" s="55">
        <f t="shared" si="212"/>
        <v>2026</v>
      </c>
      <c r="E7277" s="55">
        <v>4</v>
      </c>
      <c r="F7277" s="55" t="s">
        <v>571</v>
      </c>
      <c r="G7277" s="55" t="s">
        <v>96</v>
      </c>
      <c r="H7277" s="55" t="s">
        <v>570</v>
      </c>
      <c r="I7277" s="55" t="s">
        <v>42</v>
      </c>
      <c r="J7277" s="60">
        <v>16.38</v>
      </c>
      <c r="K7277" s="60">
        <f t="shared" si="217"/>
        <v>65.52</v>
      </c>
      <c r="L7277" s="60">
        <v>0</v>
      </c>
      <c r="M7277" s="55"/>
      <c r="N7277" s="60">
        <f t="shared" si="215"/>
        <v>65.52</v>
      </c>
      <c r="O7277" s="54">
        <v>46237</v>
      </c>
      <c r="P7277" s="62">
        <v>782025</v>
      </c>
      <c r="Q7277" s="75"/>
      <c r="R7277" t="str">
        <f t="shared" si="218"/>
        <v>Ago/26</v>
      </c>
      <c r="S7277" s="75"/>
      <c r="T7277" s="75"/>
      <c r="U7277" s="75"/>
      <c r="V7277" s="75"/>
      <c r="W7277" s="75"/>
      <c r="X7277" s="75"/>
      <c r="Y7277" s="75"/>
      <c r="Z7277" s="75"/>
      <c r="AA7277" s="75"/>
      <c r="AB7277" s="75"/>
      <c r="AC7277" s="75"/>
      <c r="AD7277" s="75"/>
      <c r="AE7277" s="75"/>
      <c r="AF7277" s="75"/>
      <c r="AG7277" s="75"/>
    </row>
    <row r="7278" spans="1:33" ht="15.75" customHeight="1">
      <c r="A7278" s="75"/>
      <c r="B7278" s="54">
        <v>46235</v>
      </c>
      <c r="C7278" s="55" t="str">
        <f t="shared" si="219"/>
        <v>Agosto</v>
      </c>
      <c r="D7278" s="55">
        <f t="shared" si="212"/>
        <v>2026</v>
      </c>
      <c r="E7278" s="55">
        <v>4</v>
      </c>
      <c r="F7278" s="55" t="s">
        <v>358</v>
      </c>
      <c r="G7278" s="55" t="s">
        <v>96</v>
      </c>
      <c r="H7278" s="55" t="s">
        <v>570</v>
      </c>
      <c r="I7278" s="55" t="s">
        <v>42</v>
      </c>
      <c r="J7278" s="60">
        <v>18.54</v>
      </c>
      <c r="K7278" s="60">
        <f t="shared" si="217"/>
        <v>74.16</v>
      </c>
      <c r="L7278" s="60">
        <v>0</v>
      </c>
      <c r="M7278" s="55"/>
      <c r="N7278" s="60">
        <f t="shared" si="215"/>
        <v>74.16</v>
      </c>
      <c r="O7278" s="54">
        <v>46237</v>
      </c>
      <c r="P7278" s="62">
        <v>782025</v>
      </c>
      <c r="Q7278" s="75"/>
      <c r="R7278" t="str">
        <f t="shared" si="218"/>
        <v>Ago/26</v>
      </c>
      <c r="S7278" s="75"/>
      <c r="T7278" s="75"/>
      <c r="U7278" s="75"/>
      <c r="V7278" s="75"/>
      <c r="W7278" s="75"/>
      <c r="X7278" s="75"/>
      <c r="Y7278" s="75"/>
      <c r="Z7278" s="75"/>
      <c r="AA7278" s="75"/>
      <c r="AB7278" s="75"/>
      <c r="AC7278" s="75"/>
      <c r="AD7278" s="75"/>
      <c r="AE7278" s="75"/>
      <c r="AF7278" s="75"/>
      <c r="AG7278" s="75"/>
    </row>
    <row r="7279" spans="1:33" ht="15.75" customHeight="1">
      <c r="A7279" s="75"/>
      <c r="B7279" s="54">
        <v>46235</v>
      </c>
      <c r="C7279" s="55" t="str">
        <f t="shared" si="219"/>
        <v>Agosto</v>
      </c>
      <c r="D7279" s="55">
        <f t="shared" ref="D7279:D7533" si="220">IF(B7279="","",YEAR(B7279))</f>
        <v>2026</v>
      </c>
      <c r="E7279" s="55">
        <v>4</v>
      </c>
      <c r="F7279" s="55" t="s">
        <v>357</v>
      </c>
      <c r="G7279" s="55" t="s">
        <v>96</v>
      </c>
      <c r="H7279" s="55" t="s">
        <v>570</v>
      </c>
      <c r="I7279" s="55" t="s">
        <v>42</v>
      </c>
      <c r="J7279" s="60">
        <v>20.58</v>
      </c>
      <c r="K7279" s="60">
        <f t="shared" si="217"/>
        <v>82.32</v>
      </c>
      <c r="L7279" s="60">
        <v>0</v>
      </c>
      <c r="M7279" s="55"/>
      <c r="N7279" s="60">
        <f t="shared" si="215"/>
        <v>82.32</v>
      </c>
      <c r="O7279" s="54">
        <v>46237</v>
      </c>
      <c r="P7279" s="62">
        <v>782025</v>
      </c>
      <c r="Q7279" s="75"/>
      <c r="R7279" t="str">
        <f t="shared" si="218"/>
        <v>Ago/26</v>
      </c>
      <c r="S7279" s="75"/>
      <c r="T7279" s="75"/>
      <c r="U7279" s="75"/>
      <c r="V7279" s="75"/>
      <c r="W7279" s="75"/>
      <c r="X7279" s="75"/>
      <c r="Y7279" s="75"/>
      <c r="Z7279" s="75"/>
      <c r="AA7279" s="75"/>
      <c r="AB7279" s="75"/>
      <c r="AC7279" s="75"/>
      <c r="AD7279" s="75"/>
      <c r="AE7279" s="75"/>
      <c r="AF7279" s="75"/>
      <c r="AG7279" s="75"/>
    </row>
    <row r="7280" spans="1:33" ht="15.75" customHeight="1">
      <c r="A7280" s="75"/>
      <c r="B7280" s="54">
        <v>46235</v>
      </c>
      <c r="C7280" s="55" t="str">
        <f t="shared" si="219"/>
        <v>Agosto</v>
      </c>
      <c r="D7280" s="55">
        <f t="shared" si="220"/>
        <v>2026</v>
      </c>
      <c r="E7280" s="55">
        <v>6</v>
      </c>
      <c r="F7280" s="55" t="s">
        <v>893</v>
      </c>
      <c r="G7280" s="55" t="s">
        <v>96</v>
      </c>
      <c r="H7280" s="55" t="s">
        <v>570</v>
      </c>
      <c r="I7280" s="55" t="s">
        <v>42</v>
      </c>
      <c r="J7280" s="60">
        <v>22.08</v>
      </c>
      <c r="K7280" s="60">
        <f t="shared" si="217"/>
        <v>132.47999999999999</v>
      </c>
      <c r="L7280" s="60">
        <v>0</v>
      </c>
      <c r="M7280" s="55"/>
      <c r="N7280" s="60">
        <f t="shared" si="215"/>
        <v>132.47999999999999</v>
      </c>
      <c r="O7280" s="54">
        <v>46237</v>
      </c>
      <c r="P7280" s="62">
        <v>782025</v>
      </c>
      <c r="Q7280" s="75"/>
      <c r="R7280" t="str">
        <f t="shared" si="218"/>
        <v>Ago/26</v>
      </c>
      <c r="S7280" s="75"/>
      <c r="T7280" s="75"/>
      <c r="U7280" s="75"/>
      <c r="V7280" s="75"/>
      <c r="W7280" s="75"/>
      <c r="X7280" s="75"/>
      <c r="Y7280" s="75"/>
      <c r="Z7280" s="75"/>
      <c r="AA7280" s="75"/>
      <c r="AB7280" s="75"/>
      <c r="AC7280" s="75"/>
      <c r="AD7280" s="75"/>
      <c r="AE7280" s="75"/>
      <c r="AF7280" s="75"/>
      <c r="AG7280" s="75"/>
    </row>
    <row r="7281" spans="1:33" ht="15.75" customHeight="1">
      <c r="A7281" s="75"/>
      <c r="B7281" s="54">
        <v>46235</v>
      </c>
      <c r="C7281" s="55" t="str">
        <f t="shared" si="219"/>
        <v>Agosto</v>
      </c>
      <c r="D7281" s="55">
        <f t="shared" si="220"/>
        <v>2026</v>
      </c>
      <c r="E7281" s="55">
        <v>3</v>
      </c>
      <c r="F7281" s="55" t="s">
        <v>1474</v>
      </c>
      <c r="G7281" s="55" t="s">
        <v>96</v>
      </c>
      <c r="H7281" s="55" t="s">
        <v>570</v>
      </c>
      <c r="I7281" s="55" t="s">
        <v>42</v>
      </c>
      <c r="J7281" s="60">
        <v>19.98</v>
      </c>
      <c r="K7281" s="60">
        <f t="shared" si="217"/>
        <v>59.94</v>
      </c>
      <c r="L7281" s="60">
        <v>0</v>
      </c>
      <c r="M7281" s="55"/>
      <c r="N7281" s="60">
        <f t="shared" si="215"/>
        <v>59.94</v>
      </c>
      <c r="O7281" s="54">
        <v>46237</v>
      </c>
      <c r="P7281" s="62">
        <v>782025</v>
      </c>
      <c r="Q7281" s="75"/>
      <c r="R7281" t="str">
        <f t="shared" si="218"/>
        <v>Ago/26</v>
      </c>
      <c r="S7281" s="75"/>
      <c r="T7281" s="75"/>
      <c r="U7281" s="75"/>
      <c r="V7281" s="75"/>
      <c r="W7281" s="75"/>
      <c r="X7281" s="75"/>
      <c r="Y7281" s="75"/>
      <c r="Z7281" s="75"/>
      <c r="AA7281" s="75"/>
      <c r="AB7281" s="75"/>
      <c r="AC7281" s="75"/>
      <c r="AD7281" s="75"/>
      <c r="AE7281" s="75"/>
      <c r="AF7281" s="75"/>
      <c r="AG7281" s="75"/>
    </row>
    <row r="7282" spans="1:33" ht="15.75" customHeight="1">
      <c r="A7282" s="75"/>
      <c r="B7282" s="54">
        <v>46235</v>
      </c>
      <c r="C7282" s="55" t="str">
        <f t="shared" si="219"/>
        <v>Agosto</v>
      </c>
      <c r="D7282" s="55">
        <f t="shared" si="220"/>
        <v>2026</v>
      </c>
      <c r="E7282" s="55">
        <v>3</v>
      </c>
      <c r="F7282" s="55" t="s">
        <v>305</v>
      </c>
      <c r="G7282" s="55" t="s">
        <v>96</v>
      </c>
      <c r="H7282" s="55" t="s">
        <v>570</v>
      </c>
      <c r="I7282" s="55" t="s">
        <v>42</v>
      </c>
      <c r="J7282" s="60">
        <v>19.440000000000001</v>
      </c>
      <c r="K7282" s="60">
        <f t="shared" si="217"/>
        <v>58.320000000000007</v>
      </c>
      <c r="L7282" s="60">
        <v>0</v>
      </c>
      <c r="M7282" s="55"/>
      <c r="N7282" s="60">
        <f t="shared" si="215"/>
        <v>58.320000000000007</v>
      </c>
      <c r="O7282" s="54">
        <v>46237</v>
      </c>
      <c r="P7282" s="62">
        <v>782025</v>
      </c>
      <c r="Q7282" s="75"/>
      <c r="R7282" t="str">
        <f t="shared" si="218"/>
        <v>Ago/26</v>
      </c>
      <c r="S7282" s="75"/>
      <c r="T7282" s="75"/>
      <c r="U7282" s="75"/>
      <c r="V7282" s="75"/>
      <c r="W7282" s="75"/>
      <c r="X7282" s="75"/>
      <c r="Y7282" s="75"/>
      <c r="Z7282" s="75"/>
      <c r="AA7282" s="75"/>
      <c r="AB7282" s="75"/>
      <c r="AC7282" s="75"/>
      <c r="AD7282" s="75"/>
      <c r="AE7282" s="75"/>
      <c r="AF7282" s="75"/>
      <c r="AG7282" s="75"/>
    </row>
    <row r="7283" spans="1:33" ht="15.75" customHeight="1">
      <c r="A7283" s="75"/>
      <c r="B7283" s="54">
        <v>46235</v>
      </c>
      <c r="C7283" s="55" t="str">
        <f t="shared" si="219"/>
        <v>Agosto</v>
      </c>
      <c r="D7283" s="55">
        <f t="shared" si="220"/>
        <v>2026</v>
      </c>
      <c r="E7283" s="55">
        <v>6</v>
      </c>
      <c r="F7283" s="55" t="s">
        <v>95</v>
      </c>
      <c r="G7283" s="55" t="s">
        <v>40</v>
      </c>
      <c r="H7283" s="55" t="s">
        <v>223</v>
      </c>
      <c r="I7283" s="55" t="s">
        <v>42</v>
      </c>
      <c r="J7283" s="60">
        <v>36.56</v>
      </c>
      <c r="K7283" s="60">
        <f t="shared" si="217"/>
        <v>219.36</v>
      </c>
      <c r="L7283" s="60">
        <v>0</v>
      </c>
      <c r="M7283" s="55"/>
      <c r="N7283" s="60">
        <f t="shared" si="215"/>
        <v>219.36</v>
      </c>
      <c r="O7283" s="54">
        <v>46238</v>
      </c>
      <c r="P7283" s="62">
        <v>1622777</v>
      </c>
      <c r="Q7283" s="75"/>
      <c r="R7283" t="str">
        <f t="shared" si="218"/>
        <v>Ago/26</v>
      </c>
      <c r="S7283" s="75"/>
      <c r="T7283" s="75"/>
      <c r="U7283" s="75"/>
      <c r="V7283" s="75"/>
      <c r="W7283" s="75"/>
      <c r="X7283" s="75"/>
      <c r="Y7283" s="75"/>
      <c r="Z7283" s="75"/>
      <c r="AA7283" s="75"/>
      <c r="AB7283" s="75"/>
      <c r="AC7283" s="75"/>
      <c r="AD7283" s="75"/>
      <c r="AE7283" s="75"/>
      <c r="AF7283" s="75"/>
      <c r="AG7283" s="75"/>
    </row>
    <row r="7284" spans="1:33" ht="15.75" customHeight="1">
      <c r="A7284" s="75"/>
      <c r="B7284" s="54">
        <v>46235</v>
      </c>
      <c r="C7284" s="55" t="str">
        <f t="shared" si="219"/>
        <v>Agosto</v>
      </c>
      <c r="D7284" s="55">
        <f t="shared" si="220"/>
        <v>2026</v>
      </c>
      <c r="E7284" s="55">
        <v>192</v>
      </c>
      <c r="F7284" s="55" t="s">
        <v>191</v>
      </c>
      <c r="G7284" s="55" t="s">
        <v>96</v>
      </c>
      <c r="H7284" s="55" t="s">
        <v>223</v>
      </c>
      <c r="I7284" s="55" t="s">
        <v>42</v>
      </c>
      <c r="J7284" s="60">
        <v>7.6</v>
      </c>
      <c r="K7284" s="60">
        <f t="shared" si="217"/>
        <v>1459.1999999999998</v>
      </c>
      <c r="L7284" s="60">
        <v>0</v>
      </c>
      <c r="M7284" s="55"/>
      <c r="N7284" s="60">
        <f t="shared" si="215"/>
        <v>1459.1999999999998</v>
      </c>
      <c r="O7284" s="54">
        <v>46238</v>
      </c>
      <c r="P7284" s="62">
        <v>1622777</v>
      </c>
      <c r="Q7284" s="75"/>
      <c r="R7284" t="str">
        <f t="shared" si="218"/>
        <v>Ago/26</v>
      </c>
      <c r="S7284" s="75"/>
      <c r="T7284" s="75"/>
      <c r="U7284" s="75"/>
      <c r="V7284" s="75"/>
      <c r="W7284" s="75"/>
      <c r="X7284" s="75"/>
      <c r="Y7284" s="75"/>
      <c r="Z7284" s="75"/>
      <c r="AA7284" s="75"/>
      <c r="AB7284" s="75"/>
      <c r="AC7284" s="75"/>
      <c r="AD7284" s="75"/>
      <c r="AE7284" s="75"/>
      <c r="AF7284" s="75"/>
      <c r="AG7284" s="75"/>
    </row>
    <row r="7285" spans="1:33" ht="15.75" customHeight="1">
      <c r="A7285" s="75"/>
      <c r="B7285" s="54">
        <v>46235</v>
      </c>
      <c r="C7285" s="55" t="str">
        <f t="shared" si="219"/>
        <v>Agosto</v>
      </c>
      <c r="D7285" s="55">
        <f t="shared" si="220"/>
        <v>2026</v>
      </c>
      <c r="E7285" s="55">
        <v>10</v>
      </c>
      <c r="F7285" s="55" t="s">
        <v>925</v>
      </c>
      <c r="G7285" s="55" t="s">
        <v>53</v>
      </c>
      <c r="H7285" s="55" t="s">
        <v>223</v>
      </c>
      <c r="I7285" s="55" t="s">
        <v>42</v>
      </c>
      <c r="J7285" s="60">
        <v>1</v>
      </c>
      <c r="K7285" s="60">
        <f t="shared" si="217"/>
        <v>10</v>
      </c>
      <c r="L7285" s="60">
        <v>0</v>
      </c>
      <c r="M7285" s="55"/>
      <c r="N7285" s="60">
        <f t="shared" si="215"/>
        <v>10</v>
      </c>
      <c r="O7285" s="54">
        <v>46238</v>
      </c>
      <c r="P7285" s="62">
        <v>1622777</v>
      </c>
      <c r="Q7285" s="75"/>
      <c r="R7285" t="str">
        <f t="shared" si="218"/>
        <v>Ago/26</v>
      </c>
      <c r="S7285" s="75"/>
      <c r="T7285" s="75"/>
      <c r="U7285" s="75"/>
      <c r="V7285" s="75"/>
      <c r="W7285" s="75"/>
      <c r="X7285" s="75"/>
      <c r="Y7285" s="75"/>
      <c r="Z7285" s="75"/>
      <c r="AA7285" s="75"/>
      <c r="AB7285" s="75"/>
      <c r="AC7285" s="75"/>
      <c r="AD7285" s="75"/>
      <c r="AE7285" s="75"/>
      <c r="AF7285" s="75"/>
      <c r="AG7285" s="75"/>
    </row>
    <row r="7286" spans="1:33" ht="15.75" customHeight="1">
      <c r="A7286" s="75"/>
      <c r="B7286" s="54">
        <v>46235</v>
      </c>
      <c r="C7286" s="55" t="str">
        <f t="shared" si="219"/>
        <v>Agosto</v>
      </c>
      <c r="D7286" s="55">
        <f t="shared" si="220"/>
        <v>2026</v>
      </c>
      <c r="E7286" s="55">
        <v>20</v>
      </c>
      <c r="F7286" s="55" t="s">
        <v>1608</v>
      </c>
      <c r="G7286" s="55" t="s">
        <v>46</v>
      </c>
      <c r="H7286" s="55" t="s">
        <v>223</v>
      </c>
      <c r="I7286" s="55" t="s">
        <v>42</v>
      </c>
      <c r="J7286" s="60">
        <v>7</v>
      </c>
      <c r="K7286" s="60">
        <f t="shared" si="217"/>
        <v>140</v>
      </c>
      <c r="L7286" s="60">
        <v>0</v>
      </c>
      <c r="M7286" s="55"/>
      <c r="N7286" s="60">
        <f t="shared" si="215"/>
        <v>140</v>
      </c>
      <c r="O7286" s="54">
        <v>46238</v>
      </c>
      <c r="P7286" s="62">
        <v>1622777</v>
      </c>
      <c r="Q7286" s="75"/>
      <c r="R7286" t="str">
        <f t="shared" si="218"/>
        <v>Ago/26</v>
      </c>
      <c r="S7286" s="75"/>
      <c r="T7286" s="75"/>
      <c r="U7286" s="75"/>
      <c r="V7286" s="75"/>
      <c r="W7286" s="75"/>
      <c r="X7286" s="75"/>
      <c r="Y7286" s="75"/>
      <c r="Z7286" s="75"/>
      <c r="AA7286" s="75"/>
      <c r="AB7286" s="75"/>
      <c r="AC7286" s="75"/>
      <c r="AD7286" s="75"/>
      <c r="AE7286" s="75"/>
      <c r="AF7286" s="75"/>
      <c r="AG7286" s="75"/>
    </row>
    <row r="7287" spans="1:33" ht="15.75" customHeight="1">
      <c r="A7287" s="75"/>
      <c r="B7287" s="54">
        <v>46235</v>
      </c>
      <c r="C7287" s="55" t="str">
        <f t="shared" si="219"/>
        <v>Agosto</v>
      </c>
      <c r="D7287" s="55">
        <f t="shared" si="220"/>
        <v>2026</v>
      </c>
      <c r="E7287" s="55">
        <v>48</v>
      </c>
      <c r="F7287" s="55" t="s">
        <v>659</v>
      </c>
      <c r="G7287" s="55" t="s">
        <v>40</v>
      </c>
      <c r="H7287" s="55" t="s">
        <v>223</v>
      </c>
      <c r="I7287" s="55" t="s">
        <v>42</v>
      </c>
      <c r="J7287" s="60">
        <v>8.5</v>
      </c>
      <c r="K7287" s="60">
        <f t="shared" si="217"/>
        <v>408</v>
      </c>
      <c r="L7287" s="60">
        <v>0</v>
      </c>
      <c r="M7287" s="55"/>
      <c r="N7287" s="60">
        <f t="shared" si="215"/>
        <v>408</v>
      </c>
      <c r="O7287" s="54">
        <v>46238</v>
      </c>
      <c r="P7287" s="62">
        <v>1622777</v>
      </c>
      <c r="Q7287" s="75"/>
      <c r="R7287" t="str">
        <f t="shared" si="218"/>
        <v>Ago/26</v>
      </c>
      <c r="S7287" s="75"/>
      <c r="T7287" s="75"/>
      <c r="U7287" s="75"/>
      <c r="V7287" s="75"/>
      <c r="W7287" s="75"/>
      <c r="X7287" s="75"/>
      <c r="Y7287" s="75"/>
      <c r="Z7287" s="75"/>
      <c r="AA7287" s="75"/>
      <c r="AB7287" s="75"/>
      <c r="AC7287" s="75"/>
      <c r="AD7287" s="75"/>
      <c r="AE7287" s="75"/>
      <c r="AF7287" s="75"/>
      <c r="AG7287" s="75"/>
    </row>
    <row r="7288" spans="1:33" ht="15.75" customHeight="1">
      <c r="A7288" s="75"/>
      <c r="B7288" s="54">
        <v>46235</v>
      </c>
      <c r="C7288" s="55" t="str">
        <f t="shared" si="219"/>
        <v>Agosto</v>
      </c>
      <c r="D7288" s="55">
        <f t="shared" si="220"/>
        <v>2026</v>
      </c>
      <c r="E7288" s="55">
        <v>5</v>
      </c>
      <c r="F7288" s="55" t="s">
        <v>228</v>
      </c>
      <c r="G7288" s="55" t="s">
        <v>93</v>
      </c>
      <c r="H7288" s="55" t="s">
        <v>499</v>
      </c>
      <c r="I7288" s="55" t="s">
        <v>42</v>
      </c>
      <c r="J7288" s="60">
        <v>26.46</v>
      </c>
      <c r="K7288" s="60">
        <f t="shared" si="217"/>
        <v>132.30000000000001</v>
      </c>
      <c r="L7288" s="60">
        <v>0</v>
      </c>
      <c r="M7288" s="55"/>
      <c r="N7288" s="60">
        <f t="shared" si="215"/>
        <v>132.30000000000001</v>
      </c>
      <c r="O7288" s="54">
        <v>46253</v>
      </c>
      <c r="P7288" s="62">
        <v>87845</v>
      </c>
      <c r="Q7288" s="75"/>
      <c r="R7288" t="str">
        <f t="shared" si="218"/>
        <v>Ago/26</v>
      </c>
      <c r="S7288" s="75"/>
      <c r="T7288" s="75"/>
      <c r="U7288" s="75"/>
      <c r="V7288" s="75"/>
      <c r="W7288" s="75"/>
      <c r="X7288" s="75"/>
      <c r="Y7288" s="75"/>
      <c r="Z7288" s="75"/>
      <c r="AA7288" s="75"/>
      <c r="AB7288" s="75"/>
      <c r="AC7288" s="75"/>
      <c r="AD7288" s="75"/>
      <c r="AE7288" s="75"/>
      <c r="AF7288" s="75"/>
      <c r="AG7288" s="75"/>
    </row>
    <row r="7289" spans="1:33" ht="15.75" customHeight="1">
      <c r="A7289" s="75"/>
      <c r="B7289" s="54">
        <v>46235</v>
      </c>
      <c r="C7289" s="55" t="str">
        <f t="shared" si="219"/>
        <v>Agosto</v>
      </c>
      <c r="D7289" s="55">
        <f t="shared" si="220"/>
        <v>2026</v>
      </c>
      <c r="E7289" s="55">
        <v>3</v>
      </c>
      <c r="F7289" s="55" t="s">
        <v>1633</v>
      </c>
      <c r="G7289" s="55" t="s">
        <v>93</v>
      </c>
      <c r="H7289" s="55" t="s">
        <v>499</v>
      </c>
      <c r="I7289" s="55" t="s">
        <v>42</v>
      </c>
      <c r="J7289" s="60">
        <v>100.68</v>
      </c>
      <c r="K7289" s="60">
        <f t="shared" si="217"/>
        <v>302.04000000000002</v>
      </c>
      <c r="L7289" s="60">
        <v>0</v>
      </c>
      <c r="M7289" s="55"/>
      <c r="N7289" s="60">
        <f t="shared" si="215"/>
        <v>302.04000000000002</v>
      </c>
      <c r="O7289" s="54">
        <v>46253</v>
      </c>
      <c r="P7289" s="62">
        <v>87845</v>
      </c>
      <c r="Q7289" s="75"/>
      <c r="R7289" t="str">
        <f t="shared" si="218"/>
        <v>Ago/26</v>
      </c>
      <c r="S7289" s="75"/>
      <c r="T7289" s="75"/>
      <c r="U7289" s="75"/>
      <c r="V7289" s="75"/>
      <c r="W7289" s="75"/>
      <c r="X7289" s="75"/>
      <c r="Y7289" s="75"/>
      <c r="Z7289" s="75"/>
      <c r="AA7289" s="75"/>
      <c r="AB7289" s="75"/>
      <c r="AC7289" s="75"/>
      <c r="AD7289" s="75"/>
      <c r="AE7289" s="75"/>
      <c r="AF7289" s="75"/>
      <c r="AG7289" s="75"/>
    </row>
    <row r="7290" spans="1:33" ht="15.75" customHeight="1">
      <c r="A7290" s="75"/>
      <c r="B7290" s="54">
        <v>46235</v>
      </c>
      <c r="C7290" s="55" t="str">
        <f t="shared" si="219"/>
        <v>Agosto</v>
      </c>
      <c r="D7290" s="55">
        <f t="shared" si="220"/>
        <v>2026</v>
      </c>
      <c r="E7290" s="55">
        <v>3</v>
      </c>
      <c r="F7290" s="55" t="s">
        <v>235</v>
      </c>
      <c r="G7290" s="55" t="s">
        <v>93</v>
      </c>
      <c r="H7290" s="55" t="s">
        <v>499</v>
      </c>
      <c r="I7290" s="55" t="s">
        <v>42</v>
      </c>
      <c r="J7290" s="60">
        <v>35.78</v>
      </c>
      <c r="K7290" s="60">
        <f t="shared" si="217"/>
        <v>107.34</v>
      </c>
      <c r="L7290" s="60">
        <v>0</v>
      </c>
      <c r="M7290" s="55"/>
      <c r="N7290" s="60">
        <f t="shared" si="215"/>
        <v>107.34</v>
      </c>
      <c r="O7290" s="54">
        <v>46253</v>
      </c>
      <c r="P7290" s="62">
        <v>87845</v>
      </c>
      <c r="Q7290" s="75"/>
      <c r="R7290" t="str">
        <f t="shared" si="218"/>
        <v>Ago/26</v>
      </c>
      <c r="S7290" s="75"/>
      <c r="T7290" s="75"/>
      <c r="U7290" s="75"/>
      <c r="V7290" s="75"/>
      <c r="W7290" s="75"/>
      <c r="X7290" s="75"/>
      <c r="Y7290" s="75"/>
      <c r="Z7290" s="75"/>
      <c r="AA7290" s="75"/>
      <c r="AB7290" s="75"/>
      <c r="AC7290" s="75"/>
      <c r="AD7290" s="75"/>
      <c r="AE7290" s="75"/>
      <c r="AF7290" s="75"/>
      <c r="AG7290" s="75"/>
    </row>
    <row r="7291" spans="1:33" ht="15.75" customHeight="1">
      <c r="A7291" s="75"/>
      <c r="B7291" s="54">
        <v>46235</v>
      </c>
      <c r="C7291" s="55" t="str">
        <f t="shared" si="219"/>
        <v>Agosto</v>
      </c>
      <c r="D7291" s="55">
        <f t="shared" si="220"/>
        <v>2026</v>
      </c>
      <c r="E7291" s="55">
        <v>2</v>
      </c>
      <c r="F7291" s="55" t="s">
        <v>1359</v>
      </c>
      <c r="G7291" s="55" t="s">
        <v>93</v>
      </c>
      <c r="H7291" s="55" t="s">
        <v>499</v>
      </c>
      <c r="I7291" s="55" t="s">
        <v>42</v>
      </c>
      <c r="J7291" s="60">
        <v>177.29</v>
      </c>
      <c r="K7291" s="60">
        <f t="shared" si="217"/>
        <v>354.58</v>
      </c>
      <c r="L7291" s="60">
        <v>0</v>
      </c>
      <c r="M7291" s="55"/>
      <c r="N7291" s="60">
        <f t="shared" si="215"/>
        <v>354.58</v>
      </c>
      <c r="O7291" s="54">
        <v>46253</v>
      </c>
      <c r="P7291" s="62">
        <v>87845</v>
      </c>
      <c r="Q7291" s="75"/>
      <c r="R7291" t="str">
        <f t="shared" si="218"/>
        <v>Ago/26</v>
      </c>
      <c r="S7291" s="75"/>
      <c r="T7291" s="75"/>
      <c r="U7291" s="75"/>
      <c r="V7291" s="75"/>
      <c r="W7291" s="75"/>
      <c r="X7291" s="75"/>
      <c r="Y7291" s="75"/>
      <c r="Z7291" s="75"/>
      <c r="AA7291" s="75"/>
      <c r="AB7291" s="75"/>
      <c r="AC7291" s="75"/>
      <c r="AD7291" s="75"/>
      <c r="AE7291" s="75"/>
      <c r="AF7291" s="75"/>
      <c r="AG7291" s="75"/>
    </row>
    <row r="7292" spans="1:33" ht="15.75" customHeight="1">
      <c r="A7292" s="75"/>
      <c r="B7292" s="54">
        <v>46235</v>
      </c>
      <c r="C7292" s="55" t="str">
        <f t="shared" si="219"/>
        <v>Agosto</v>
      </c>
      <c r="D7292" s="55">
        <f t="shared" si="220"/>
        <v>2026</v>
      </c>
      <c r="E7292" s="55">
        <v>6</v>
      </c>
      <c r="F7292" s="55" t="s">
        <v>205</v>
      </c>
      <c r="G7292" s="55" t="s">
        <v>93</v>
      </c>
      <c r="H7292" s="55" t="s">
        <v>499</v>
      </c>
      <c r="I7292" s="55" t="s">
        <v>42</v>
      </c>
      <c r="J7292" s="60">
        <v>289</v>
      </c>
      <c r="K7292" s="60">
        <f t="shared" si="217"/>
        <v>1734</v>
      </c>
      <c r="L7292" s="60">
        <v>0</v>
      </c>
      <c r="M7292" s="55"/>
      <c r="N7292" s="60">
        <f t="shared" si="215"/>
        <v>1734</v>
      </c>
      <c r="O7292" s="54">
        <v>46253</v>
      </c>
      <c r="P7292" s="62">
        <v>87845</v>
      </c>
      <c r="Q7292" s="75"/>
      <c r="R7292" t="str">
        <f t="shared" si="218"/>
        <v>Ago/26</v>
      </c>
      <c r="S7292" s="75"/>
      <c r="T7292" s="75"/>
      <c r="U7292" s="75"/>
      <c r="V7292" s="75"/>
      <c r="W7292" s="75"/>
      <c r="X7292" s="75"/>
      <c r="Y7292" s="75"/>
      <c r="Z7292" s="75"/>
      <c r="AA7292" s="75"/>
      <c r="AB7292" s="75"/>
      <c r="AC7292" s="75"/>
      <c r="AD7292" s="75"/>
      <c r="AE7292" s="75"/>
      <c r="AF7292" s="75"/>
      <c r="AG7292" s="75"/>
    </row>
    <row r="7293" spans="1:33" ht="15.75" customHeight="1">
      <c r="A7293" s="75"/>
      <c r="B7293" s="54">
        <v>46235</v>
      </c>
      <c r="C7293" s="55" t="str">
        <f t="shared" si="219"/>
        <v>Agosto</v>
      </c>
      <c r="D7293" s="55">
        <f t="shared" si="220"/>
        <v>2026</v>
      </c>
      <c r="E7293" s="55">
        <v>1</v>
      </c>
      <c r="F7293" s="55" t="s">
        <v>555</v>
      </c>
      <c r="G7293" s="55" t="s">
        <v>53</v>
      </c>
      <c r="H7293" s="55" t="s">
        <v>499</v>
      </c>
      <c r="I7293" s="55" t="s">
        <v>42</v>
      </c>
      <c r="J7293" s="60">
        <v>15</v>
      </c>
      <c r="K7293" s="60">
        <f t="shared" si="217"/>
        <v>15</v>
      </c>
      <c r="L7293" s="60">
        <v>0</v>
      </c>
      <c r="M7293" s="55"/>
      <c r="N7293" s="60">
        <f t="shared" si="215"/>
        <v>15</v>
      </c>
      <c r="O7293" s="54">
        <v>46253</v>
      </c>
      <c r="P7293" s="62">
        <v>87845</v>
      </c>
      <c r="Q7293" s="75"/>
      <c r="R7293" t="str">
        <f t="shared" si="218"/>
        <v>Ago/26</v>
      </c>
      <c r="S7293" s="75"/>
      <c r="T7293" s="75"/>
      <c r="U7293" s="75"/>
      <c r="V7293" s="75"/>
      <c r="W7293" s="75"/>
      <c r="X7293" s="75"/>
      <c r="Y7293" s="75"/>
      <c r="Z7293" s="75"/>
      <c r="AA7293" s="75"/>
      <c r="AB7293" s="75"/>
      <c r="AC7293" s="75"/>
      <c r="AD7293" s="75"/>
      <c r="AE7293" s="75"/>
      <c r="AF7293" s="75"/>
      <c r="AG7293" s="75"/>
    </row>
    <row r="7294" spans="1:33" ht="15.75" customHeight="1">
      <c r="A7294" s="75"/>
      <c r="B7294" s="54">
        <v>46235</v>
      </c>
      <c r="C7294" s="55" t="str">
        <f t="shared" si="219"/>
        <v>Agosto</v>
      </c>
      <c r="D7294" s="55">
        <f t="shared" si="220"/>
        <v>2026</v>
      </c>
      <c r="E7294" s="55">
        <v>2</v>
      </c>
      <c r="F7294" s="55" t="s">
        <v>632</v>
      </c>
      <c r="G7294" s="55" t="s">
        <v>40</v>
      </c>
      <c r="H7294" s="55" t="s">
        <v>181</v>
      </c>
      <c r="I7294" s="55" t="s">
        <v>42</v>
      </c>
      <c r="J7294" s="60">
        <v>39</v>
      </c>
      <c r="K7294" s="60">
        <f t="shared" si="217"/>
        <v>78</v>
      </c>
      <c r="L7294" s="60">
        <v>0</v>
      </c>
      <c r="M7294" s="55"/>
      <c r="N7294" s="60">
        <f t="shared" si="215"/>
        <v>78</v>
      </c>
      <c r="O7294" s="54">
        <v>46259</v>
      </c>
      <c r="P7294" s="62">
        <v>8656</v>
      </c>
      <c r="Q7294" s="75"/>
      <c r="R7294" t="str">
        <f t="shared" si="218"/>
        <v>Ago/26</v>
      </c>
      <c r="S7294" s="75"/>
      <c r="T7294" s="75"/>
      <c r="U7294" s="75"/>
      <c r="V7294" s="75"/>
      <c r="W7294" s="75"/>
      <c r="X7294" s="75"/>
      <c r="Y7294" s="75"/>
      <c r="Z7294" s="75"/>
      <c r="AA7294" s="75"/>
      <c r="AB7294" s="75"/>
      <c r="AC7294" s="75"/>
      <c r="AD7294" s="75"/>
      <c r="AE7294" s="75"/>
      <c r="AF7294" s="75"/>
      <c r="AG7294" s="75"/>
    </row>
    <row r="7295" spans="1:33" ht="15.75" customHeight="1">
      <c r="A7295" s="75"/>
      <c r="B7295" s="54">
        <v>46235</v>
      </c>
      <c r="C7295" s="55" t="str">
        <f t="shared" si="219"/>
        <v>Agosto</v>
      </c>
      <c r="D7295" s="55">
        <f t="shared" si="220"/>
        <v>2026</v>
      </c>
      <c r="E7295" s="55">
        <v>9</v>
      </c>
      <c r="F7295" s="55" t="s">
        <v>1253</v>
      </c>
      <c r="G7295" s="55" t="s">
        <v>40</v>
      </c>
      <c r="H7295" s="55" t="s">
        <v>181</v>
      </c>
      <c r="I7295" s="55" t="s">
        <v>42</v>
      </c>
      <c r="J7295" s="60">
        <v>330</v>
      </c>
      <c r="K7295" s="60">
        <f t="shared" si="217"/>
        <v>2970</v>
      </c>
      <c r="L7295" s="60">
        <v>0</v>
      </c>
      <c r="M7295" s="55"/>
      <c r="N7295" s="60">
        <f t="shared" si="215"/>
        <v>2970</v>
      </c>
      <c r="O7295" s="54">
        <v>46259</v>
      </c>
      <c r="P7295" s="62">
        <v>8656</v>
      </c>
      <c r="Q7295" s="75"/>
      <c r="R7295" t="str">
        <f t="shared" si="218"/>
        <v>Ago/26</v>
      </c>
      <c r="S7295" s="75"/>
      <c r="T7295" s="75"/>
      <c r="U7295" s="75"/>
      <c r="V7295" s="75"/>
      <c r="W7295" s="75"/>
      <c r="X7295" s="75"/>
      <c r="Y7295" s="75"/>
      <c r="Z7295" s="75"/>
      <c r="AA7295" s="75"/>
      <c r="AB7295" s="75"/>
      <c r="AC7295" s="75"/>
      <c r="AD7295" s="75"/>
      <c r="AE7295" s="75"/>
      <c r="AF7295" s="75"/>
      <c r="AG7295" s="75"/>
    </row>
    <row r="7296" spans="1:33" ht="15.75" customHeight="1">
      <c r="A7296" s="75"/>
      <c r="B7296" s="54">
        <v>46235</v>
      </c>
      <c r="C7296" s="55" t="str">
        <f t="shared" si="219"/>
        <v>Agosto</v>
      </c>
      <c r="D7296" s="55">
        <f t="shared" si="220"/>
        <v>2026</v>
      </c>
      <c r="E7296" s="55">
        <v>9</v>
      </c>
      <c r="F7296" s="55" t="s">
        <v>741</v>
      </c>
      <c r="G7296" s="55" t="s">
        <v>40</v>
      </c>
      <c r="H7296" s="55" t="s">
        <v>181</v>
      </c>
      <c r="I7296" s="55" t="s">
        <v>42</v>
      </c>
      <c r="J7296" s="60">
        <v>225</v>
      </c>
      <c r="K7296" s="60">
        <f t="shared" si="217"/>
        <v>2025</v>
      </c>
      <c r="L7296" s="60">
        <v>0</v>
      </c>
      <c r="M7296" s="55"/>
      <c r="N7296" s="60">
        <f t="shared" si="215"/>
        <v>2025</v>
      </c>
      <c r="O7296" s="54">
        <v>46259</v>
      </c>
      <c r="P7296" s="62">
        <v>8656</v>
      </c>
      <c r="Q7296" s="75"/>
      <c r="R7296" t="str">
        <f t="shared" si="218"/>
        <v>Ago/26</v>
      </c>
      <c r="S7296" s="75"/>
      <c r="T7296" s="75"/>
      <c r="U7296" s="75"/>
      <c r="V7296" s="75"/>
      <c r="W7296" s="75"/>
      <c r="X7296" s="75"/>
      <c r="Y7296" s="75"/>
      <c r="Z7296" s="75"/>
      <c r="AA7296" s="75"/>
      <c r="AB7296" s="75"/>
      <c r="AC7296" s="75"/>
      <c r="AD7296" s="75"/>
      <c r="AE7296" s="75"/>
      <c r="AF7296" s="75"/>
      <c r="AG7296" s="75"/>
    </row>
    <row r="7297" spans="1:33" ht="15.75" customHeight="1">
      <c r="A7297" s="75"/>
      <c r="B7297" s="54">
        <v>46235</v>
      </c>
      <c r="C7297" s="55" t="str">
        <f t="shared" si="219"/>
        <v>Agosto</v>
      </c>
      <c r="D7297" s="55">
        <f t="shared" si="220"/>
        <v>2026</v>
      </c>
      <c r="E7297" s="55">
        <v>2</v>
      </c>
      <c r="F7297" s="55" t="s">
        <v>1253</v>
      </c>
      <c r="G7297" s="55" t="s">
        <v>40</v>
      </c>
      <c r="H7297" s="55" t="s">
        <v>181</v>
      </c>
      <c r="I7297" s="55" t="s">
        <v>42</v>
      </c>
      <c r="J7297" s="60">
        <v>0</v>
      </c>
      <c r="K7297" s="60">
        <f t="shared" si="217"/>
        <v>0</v>
      </c>
      <c r="L7297" s="60">
        <v>0</v>
      </c>
      <c r="M7297" s="55"/>
      <c r="N7297" s="60">
        <f t="shared" si="215"/>
        <v>0</v>
      </c>
      <c r="O7297" s="54">
        <v>46259</v>
      </c>
      <c r="P7297" s="62">
        <v>8656</v>
      </c>
      <c r="Q7297" s="75"/>
      <c r="R7297" t="str">
        <f t="shared" si="218"/>
        <v>Ago/26</v>
      </c>
      <c r="S7297" s="75"/>
      <c r="T7297" s="75"/>
      <c r="U7297" s="75"/>
      <c r="V7297" s="75"/>
      <c r="W7297" s="75"/>
      <c r="X7297" s="75"/>
      <c r="Y7297" s="75"/>
      <c r="Z7297" s="75"/>
      <c r="AA7297" s="75"/>
      <c r="AB7297" s="75"/>
      <c r="AC7297" s="75"/>
      <c r="AD7297" s="75"/>
      <c r="AE7297" s="75"/>
      <c r="AF7297" s="75"/>
      <c r="AG7297" s="75"/>
    </row>
    <row r="7298" spans="1:33" ht="15.75" customHeight="1">
      <c r="A7298" s="75"/>
      <c r="B7298" s="54">
        <v>46235</v>
      </c>
      <c r="C7298" s="55" t="str">
        <f t="shared" si="219"/>
        <v>Agosto</v>
      </c>
      <c r="D7298" s="55">
        <f t="shared" si="220"/>
        <v>2026</v>
      </c>
      <c r="E7298" s="55">
        <v>1</v>
      </c>
      <c r="F7298" s="55" t="s">
        <v>741</v>
      </c>
      <c r="G7298" s="55" t="s">
        <v>40</v>
      </c>
      <c r="H7298" s="55" t="s">
        <v>181</v>
      </c>
      <c r="I7298" s="55" t="s">
        <v>42</v>
      </c>
      <c r="J7298" s="60">
        <v>0</v>
      </c>
      <c r="K7298" s="60">
        <f t="shared" si="217"/>
        <v>0</v>
      </c>
      <c r="L7298" s="60">
        <v>0</v>
      </c>
      <c r="M7298" s="55"/>
      <c r="N7298" s="60">
        <f t="shared" si="215"/>
        <v>0</v>
      </c>
      <c r="O7298" s="54">
        <v>46259</v>
      </c>
      <c r="P7298" s="62">
        <v>8656</v>
      </c>
      <c r="Q7298" s="75"/>
      <c r="R7298" t="str">
        <f t="shared" si="218"/>
        <v>Ago/26</v>
      </c>
      <c r="S7298" s="75"/>
      <c r="T7298" s="75"/>
      <c r="U7298" s="75"/>
      <c r="V7298" s="75"/>
      <c r="W7298" s="75"/>
      <c r="X7298" s="75"/>
      <c r="Y7298" s="75"/>
      <c r="Z7298" s="75"/>
      <c r="AA7298" s="75"/>
      <c r="AB7298" s="75"/>
      <c r="AC7298" s="75"/>
      <c r="AD7298" s="75"/>
      <c r="AE7298" s="75"/>
      <c r="AF7298" s="75"/>
      <c r="AG7298" s="75"/>
    </row>
    <row r="7299" spans="1:33" ht="15.75" customHeight="1">
      <c r="A7299" s="75"/>
      <c r="B7299" s="54">
        <v>46235</v>
      </c>
      <c r="C7299" s="55" t="str">
        <f t="shared" si="219"/>
        <v>Agosto</v>
      </c>
      <c r="D7299" s="55">
        <f t="shared" si="220"/>
        <v>2026</v>
      </c>
      <c r="E7299" s="55">
        <v>1</v>
      </c>
      <c r="F7299" s="55" t="s">
        <v>1204</v>
      </c>
      <c r="G7299" s="55" t="s">
        <v>40</v>
      </c>
      <c r="H7299" s="55" t="s">
        <v>667</v>
      </c>
      <c r="I7299" s="55" t="s">
        <v>42</v>
      </c>
      <c r="J7299" s="60">
        <v>49</v>
      </c>
      <c r="K7299" s="60">
        <f t="shared" si="217"/>
        <v>49</v>
      </c>
      <c r="L7299" s="60">
        <v>0</v>
      </c>
      <c r="M7299" s="55"/>
      <c r="N7299" s="60">
        <f t="shared" si="215"/>
        <v>49</v>
      </c>
      <c r="O7299" s="54">
        <v>46251</v>
      </c>
      <c r="P7299" s="62">
        <v>650827</v>
      </c>
      <c r="Q7299" s="75"/>
      <c r="R7299" t="str">
        <f t="shared" ref="R7299:R7362" si="221">IF(B7299="","",PROPER(TEXT(B7299,"mmm/aa")))</f>
        <v>Ago/26</v>
      </c>
      <c r="S7299" s="75"/>
      <c r="T7299" s="75"/>
      <c r="U7299" s="75"/>
      <c r="V7299" s="75"/>
      <c r="W7299" s="75"/>
      <c r="X7299" s="75"/>
      <c r="Y7299" s="75"/>
      <c r="Z7299" s="75"/>
      <c r="AA7299" s="75"/>
      <c r="AB7299" s="75"/>
      <c r="AC7299" s="75"/>
      <c r="AD7299" s="75"/>
      <c r="AE7299" s="75"/>
      <c r="AF7299" s="75"/>
      <c r="AG7299" s="75"/>
    </row>
    <row r="7300" spans="1:33" ht="15.75" customHeight="1">
      <c r="A7300" s="75"/>
      <c r="B7300" s="54">
        <v>46235</v>
      </c>
      <c r="C7300" s="55" t="str">
        <f t="shared" si="219"/>
        <v>Agosto</v>
      </c>
      <c r="D7300" s="55">
        <f t="shared" si="220"/>
        <v>2026</v>
      </c>
      <c r="E7300" s="55">
        <v>2</v>
      </c>
      <c r="F7300" s="55" t="s">
        <v>1110</v>
      </c>
      <c r="G7300" s="55" t="s">
        <v>40</v>
      </c>
      <c r="H7300" s="55" t="s">
        <v>667</v>
      </c>
      <c r="I7300" s="55" t="s">
        <v>42</v>
      </c>
      <c r="J7300" s="60">
        <v>49</v>
      </c>
      <c r="K7300" s="60">
        <f t="shared" si="217"/>
        <v>98</v>
      </c>
      <c r="L7300" s="60">
        <v>0</v>
      </c>
      <c r="M7300" s="55"/>
      <c r="N7300" s="60">
        <f t="shared" si="215"/>
        <v>98</v>
      </c>
      <c r="O7300" s="54">
        <v>46251</v>
      </c>
      <c r="P7300" s="62">
        <v>650827</v>
      </c>
      <c r="Q7300" s="75"/>
      <c r="R7300" t="str">
        <f t="shared" si="221"/>
        <v>Ago/26</v>
      </c>
      <c r="S7300" s="75"/>
      <c r="T7300" s="75"/>
      <c r="U7300" s="75"/>
      <c r="V7300" s="75"/>
      <c r="W7300" s="75"/>
      <c r="X7300" s="75"/>
      <c r="Y7300" s="75"/>
      <c r="Z7300" s="75"/>
      <c r="AA7300" s="75"/>
      <c r="AB7300" s="75"/>
      <c r="AC7300" s="75"/>
      <c r="AD7300" s="75"/>
      <c r="AE7300" s="75"/>
      <c r="AF7300" s="75"/>
      <c r="AG7300" s="75"/>
    </row>
    <row r="7301" spans="1:33" ht="15.75" customHeight="1">
      <c r="A7301" s="75"/>
      <c r="B7301" s="54">
        <v>46235</v>
      </c>
      <c r="C7301" s="55" t="str">
        <f t="shared" si="219"/>
        <v>Agosto</v>
      </c>
      <c r="D7301" s="55">
        <f t="shared" si="220"/>
        <v>2026</v>
      </c>
      <c r="E7301" s="55">
        <v>2</v>
      </c>
      <c r="F7301" s="55" t="s">
        <v>1634</v>
      </c>
      <c r="G7301" s="55" t="s">
        <v>40</v>
      </c>
      <c r="H7301" s="55" t="s">
        <v>667</v>
      </c>
      <c r="I7301" s="55" t="s">
        <v>42</v>
      </c>
      <c r="J7301" s="60">
        <v>49</v>
      </c>
      <c r="K7301" s="60">
        <f t="shared" si="217"/>
        <v>98</v>
      </c>
      <c r="L7301" s="60">
        <v>0</v>
      </c>
      <c r="M7301" s="55"/>
      <c r="N7301" s="60">
        <f t="shared" si="215"/>
        <v>98</v>
      </c>
      <c r="O7301" s="54">
        <v>46251</v>
      </c>
      <c r="P7301" s="62">
        <v>650827</v>
      </c>
      <c r="Q7301" s="75"/>
      <c r="R7301" t="str">
        <f t="shared" si="221"/>
        <v>Ago/26</v>
      </c>
      <c r="S7301" s="75"/>
      <c r="T7301" s="75"/>
      <c r="U7301" s="75"/>
      <c r="V7301" s="75"/>
      <c r="W7301" s="75"/>
      <c r="X7301" s="75"/>
      <c r="Y7301" s="75"/>
      <c r="Z7301" s="75"/>
      <c r="AA7301" s="75"/>
      <c r="AB7301" s="75"/>
      <c r="AC7301" s="75"/>
      <c r="AD7301" s="75"/>
      <c r="AE7301" s="75"/>
      <c r="AF7301" s="75"/>
      <c r="AG7301" s="75"/>
    </row>
    <row r="7302" spans="1:33" ht="15.75" customHeight="1">
      <c r="A7302" s="75"/>
      <c r="B7302" s="54">
        <v>46235</v>
      </c>
      <c r="C7302" s="55" t="str">
        <f t="shared" si="219"/>
        <v>Agosto</v>
      </c>
      <c r="D7302" s="55">
        <f t="shared" si="220"/>
        <v>2026</v>
      </c>
      <c r="E7302" s="55">
        <v>4</v>
      </c>
      <c r="F7302" s="55" t="s">
        <v>1111</v>
      </c>
      <c r="G7302" s="55" t="s">
        <v>40</v>
      </c>
      <c r="H7302" s="55" t="s">
        <v>667</v>
      </c>
      <c r="I7302" s="55" t="s">
        <v>42</v>
      </c>
      <c r="J7302" s="60">
        <v>49</v>
      </c>
      <c r="K7302" s="60">
        <f t="shared" si="217"/>
        <v>196</v>
      </c>
      <c r="L7302" s="60">
        <v>0</v>
      </c>
      <c r="M7302" s="55"/>
      <c r="N7302" s="60">
        <f t="shared" si="215"/>
        <v>196</v>
      </c>
      <c r="O7302" s="54">
        <v>46251</v>
      </c>
      <c r="P7302" s="62">
        <v>650827</v>
      </c>
      <c r="Q7302" s="75"/>
      <c r="R7302" t="str">
        <f t="shared" si="221"/>
        <v>Ago/26</v>
      </c>
      <c r="S7302" s="75"/>
      <c r="T7302" s="75"/>
      <c r="U7302" s="75"/>
      <c r="V7302" s="75"/>
      <c r="W7302" s="75"/>
      <c r="X7302" s="75"/>
      <c r="Y7302" s="75"/>
      <c r="Z7302" s="75"/>
      <c r="AA7302" s="75"/>
      <c r="AB7302" s="75"/>
      <c r="AC7302" s="75"/>
      <c r="AD7302" s="75"/>
      <c r="AE7302" s="75"/>
      <c r="AF7302" s="75"/>
      <c r="AG7302" s="75"/>
    </row>
    <row r="7303" spans="1:33" ht="15.75" customHeight="1">
      <c r="A7303" s="75"/>
      <c r="B7303" s="54">
        <v>46235</v>
      </c>
      <c r="C7303" s="55" t="str">
        <f t="shared" si="219"/>
        <v>Agosto</v>
      </c>
      <c r="D7303" s="55">
        <f t="shared" si="220"/>
        <v>2026</v>
      </c>
      <c r="E7303" s="55">
        <v>1</v>
      </c>
      <c r="F7303" s="55" t="s">
        <v>1635</v>
      </c>
      <c r="G7303" s="55" t="s">
        <v>40</v>
      </c>
      <c r="H7303" s="55" t="s">
        <v>667</v>
      </c>
      <c r="I7303" s="55" t="s">
        <v>42</v>
      </c>
      <c r="J7303" s="60">
        <v>49</v>
      </c>
      <c r="K7303" s="60">
        <f t="shared" si="217"/>
        <v>49</v>
      </c>
      <c r="L7303" s="60">
        <v>0</v>
      </c>
      <c r="M7303" s="55"/>
      <c r="N7303" s="60">
        <f t="shared" si="215"/>
        <v>49</v>
      </c>
      <c r="O7303" s="54">
        <v>46251</v>
      </c>
      <c r="P7303" s="62">
        <v>650827</v>
      </c>
      <c r="Q7303" s="75"/>
      <c r="R7303" t="str">
        <f t="shared" si="221"/>
        <v>Ago/26</v>
      </c>
      <c r="S7303" s="75"/>
      <c r="T7303" s="75"/>
      <c r="U7303" s="75"/>
      <c r="V7303" s="75"/>
      <c r="W7303" s="75"/>
      <c r="X7303" s="75"/>
      <c r="Y7303" s="75"/>
      <c r="Z7303" s="75"/>
      <c r="AA7303" s="75"/>
      <c r="AB7303" s="75"/>
      <c r="AC7303" s="75"/>
      <c r="AD7303" s="75"/>
      <c r="AE7303" s="75"/>
      <c r="AF7303" s="75"/>
      <c r="AG7303" s="75"/>
    </row>
    <row r="7304" spans="1:33" ht="15.75" customHeight="1">
      <c r="A7304" s="75"/>
      <c r="B7304" s="54">
        <v>46235</v>
      </c>
      <c r="C7304" s="55" t="str">
        <f t="shared" si="219"/>
        <v>Agosto</v>
      </c>
      <c r="D7304" s="55">
        <f t="shared" si="220"/>
        <v>2026</v>
      </c>
      <c r="E7304" s="55">
        <v>1</v>
      </c>
      <c r="F7304" s="55" t="s">
        <v>715</v>
      </c>
      <c r="G7304" s="55" t="s">
        <v>40</v>
      </c>
      <c r="H7304" s="55" t="s">
        <v>91</v>
      </c>
      <c r="I7304" s="55" t="s">
        <v>42</v>
      </c>
      <c r="J7304" s="60">
        <v>240</v>
      </c>
      <c r="K7304" s="60">
        <f t="shared" si="217"/>
        <v>240</v>
      </c>
      <c r="L7304" s="60">
        <v>0</v>
      </c>
      <c r="M7304" s="55"/>
      <c r="N7304" s="60">
        <f t="shared" si="215"/>
        <v>240</v>
      </c>
      <c r="O7304" s="54">
        <v>46266</v>
      </c>
      <c r="P7304" s="62">
        <v>0</v>
      </c>
      <c r="Q7304" s="75"/>
      <c r="R7304" t="str">
        <f t="shared" si="221"/>
        <v>Ago/26</v>
      </c>
      <c r="S7304" s="75"/>
      <c r="T7304" s="75"/>
      <c r="U7304" s="75"/>
      <c r="V7304" s="75"/>
      <c r="W7304" s="75"/>
      <c r="X7304" s="75"/>
      <c r="Y7304" s="75"/>
      <c r="Z7304" s="75"/>
      <c r="AA7304" s="75"/>
      <c r="AB7304" s="75"/>
      <c r="AC7304" s="75"/>
      <c r="AD7304" s="75"/>
      <c r="AE7304" s="75"/>
      <c r="AF7304" s="75"/>
      <c r="AG7304" s="75"/>
    </row>
    <row r="7305" spans="1:33" ht="15.75" customHeight="1">
      <c r="A7305" s="75"/>
      <c r="B7305" s="54">
        <v>46235</v>
      </c>
      <c r="C7305" s="55" t="str">
        <f t="shared" si="219"/>
        <v>Agosto</v>
      </c>
      <c r="D7305" s="55">
        <f t="shared" si="220"/>
        <v>2026</v>
      </c>
      <c r="E7305" s="55">
        <v>1</v>
      </c>
      <c r="F7305" s="55" t="s">
        <v>716</v>
      </c>
      <c r="G7305" s="55" t="s">
        <v>40</v>
      </c>
      <c r="H7305" s="55" t="s">
        <v>91</v>
      </c>
      <c r="I7305" s="55" t="s">
        <v>42</v>
      </c>
      <c r="J7305" s="60">
        <v>240</v>
      </c>
      <c r="K7305" s="60">
        <f t="shared" si="217"/>
        <v>240</v>
      </c>
      <c r="L7305" s="60">
        <v>0</v>
      </c>
      <c r="M7305" s="55"/>
      <c r="N7305" s="60">
        <f t="shared" si="215"/>
        <v>240</v>
      </c>
      <c r="O7305" s="54">
        <v>46266</v>
      </c>
      <c r="P7305" s="62">
        <v>0</v>
      </c>
      <c r="Q7305" s="75"/>
      <c r="R7305" t="str">
        <f t="shared" si="221"/>
        <v>Ago/26</v>
      </c>
      <c r="S7305" s="75"/>
      <c r="T7305" s="75"/>
      <c r="U7305" s="75"/>
      <c r="V7305" s="75"/>
      <c r="W7305" s="75"/>
      <c r="X7305" s="75"/>
      <c r="Y7305" s="75"/>
      <c r="Z7305" s="75"/>
      <c r="AA7305" s="75"/>
      <c r="AB7305" s="75"/>
      <c r="AC7305" s="75"/>
      <c r="AD7305" s="75"/>
      <c r="AE7305" s="75"/>
      <c r="AF7305" s="75"/>
      <c r="AG7305" s="75"/>
    </row>
    <row r="7306" spans="1:33" ht="15.75" customHeight="1">
      <c r="A7306" s="75"/>
      <c r="B7306" s="54">
        <v>46235</v>
      </c>
      <c r="C7306" s="55" t="str">
        <f t="shared" si="219"/>
        <v>Agosto</v>
      </c>
      <c r="D7306" s="55">
        <f t="shared" si="220"/>
        <v>2026</v>
      </c>
      <c r="E7306" s="55">
        <v>1</v>
      </c>
      <c r="F7306" s="55" t="s">
        <v>691</v>
      </c>
      <c r="G7306" s="55" t="s">
        <v>40</v>
      </c>
      <c r="H7306" s="55" t="s">
        <v>91</v>
      </c>
      <c r="I7306" s="55" t="s">
        <v>42</v>
      </c>
      <c r="J7306" s="60">
        <v>240</v>
      </c>
      <c r="K7306" s="60">
        <f t="shared" si="217"/>
        <v>240</v>
      </c>
      <c r="L7306" s="60">
        <v>0</v>
      </c>
      <c r="M7306" s="55"/>
      <c r="N7306" s="60">
        <f t="shared" si="215"/>
        <v>240</v>
      </c>
      <c r="O7306" s="54">
        <v>46266</v>
      </c>
      <c r="P7306" s="62">
        <v>0</v>
      </c>
      <c r="Q7306" s="75"/>
      <c r="R7306" t="str">
        <f t="shared" si="221"/>
        <v>Ago/26</v>
      </c>
      <c r="S7306" s="75"/>
      <c r="T7306" s="75"/>
      <c r="U7306" s="75"/>
      <c r="V7306" s="75"/>
      <c r="W7306" s="75"/>
      <c r="X7306" s="75"/>
      <c r="Y7306" s="75"/>
      <c r="Z7306" s="75"/>
      <c r="AA7306" s="75"/>
      <c r="AB7306" s="75"/>
      <c r="AC7306" s="75"/>
      <c r="AD7306" s="75"/>
      <c r="AE7306" s="75"/>
      <c r="AF7306" s="75"/>
      <c r="AG7306" s="75"/>
    </row>
    <row r="7307" spans="1:33" ht="15.75" customHeight="1">
      <c r="A7307" s="75"/>
      <c r="B7307" s="54">
        <v>46235</v>
      </c>
      <c r="C7307" s="55" t="str">
        <f t="shared" si="219"/>
        <v>Agosto</v>
      </c>
      <c r="D7307" s="55">
        <f t="shared" si="220"/>
        <v>2026</v>
      </c>
      <c r="E7307" s="55">
        <v>8</v>
      </c>
      <c r="F7307" s="55" t="s">
        <v>692</v>
      </c>
      <c r="G7307" s="55" t="s">
        <v>40</v>
      </c>
      <c r="H7307" s="55" t="s">
        <v>91</v>
      </c>
      <c r="I7307" s="55" t="s">
        <v>42</v>
      </c>
      <c r="J7307" s="60">
        <v>120</v>
      </c>
      <c r="K7307" s="60">
        <f t="shared" si="217"/>
        <v>960</v>
      </c>
      <c r="L7307" s="60">
        <v>0</v>
      </c>
      <c r="M7307" s="55"/>
      <c r="N7307" s="60">
        <f t="shared" si="215"/>
        <v>960</v>
      </c>
      <c r="O7307" s="54">
        <v>46266</v>
      </c>
      <c r="P7307" s="62">
        <v>0</v>
      </c>
      <c r="Q7307" s="75"/>
      <c r="R7307" t="str">
        <f t="shared" si="221"/>
        <v>Ago/26</v>
      </c>
      <c r="S7307" s="75"/>
      <c r="T7307" s="75"/>
      <c r="U7307" s="75"/>
      <c r="V7307" s="75"/>
      <c r="W7307" s="75"/>
      <c r="X7307" s="75"/>
      <c r="Y7307" s="75"/>
      <c r="Z7307" s="75"/>
      <c r="AA7307" s="75"/>
      <c r="AB7307" s="75"/>
      <c r="AC7307" s="75"/>
      <c r="AD7307" s="75"/>
      <c r="AE7307" s="75"/>
      <c r="AF7307" s="75"/>
      <c r="AG7307" s="75"/>
    </row>
    <row r="7308" spans="1:33" ht="15.75" customHeight="1">
      <c r="A7308" s="75"/>
      <c r="B7308" s="54">
        <v>46235</v>
      </c>
      <c r="C7308" s="55" t="str">
        <f t="shared" si="219"/>
        <v>Agosto</v>
      </c>
      <c r="D7308" s="55">
        <f t="shared" si="220"/>
        <v>2026</v>
      </c>
      <c r="E7308" s="55">
        <v>1</v>
      </c>
      <c r="F7308" s="55" t="s">
        <v>64</v>
      </c>
      <c r="G7308" s="55" t="s">
        <v>46</v>
      </c>
      <c r="H7308" s="55" t="s">
        <v>65</v>
      </c>
      <c r="I7308" s="55" t="s">
        <v>42</v>
      </c>
      <c r="J7308" s="60">
        <v>1500</v>
      </c>
      <c r="K7308" s="60">
        <f t="shared" si="217"/>
        <v>1500</v>
      </c>
      <c r="L7308" s="60">
        <v>0</v>
      </c>
      <c r="M7308" s="55"/>
      <c r="N7308" s="60">
        <f t="shared" si="215"/>
        <v>1500</v>
      </c>
      <c r="O7308" s="54">
        <v>46235</v>
      </c>
      <c r="P7308" s="62">
        <v>0</v>
      </c>
      <c r="Q7308" s="75"/>
      <c r="R7308" t="str">
        <f t="shared" si="221"/>
        <v>Ago/26</v>
      </c>
      <c r="S7308" s="75"/>
      <c r="T7308" s="75"/>
      <c r="U7308" s="75"/>
      <c r="V7308" s="75"/>
      <c r="W7308" s="75"/>
      <c r="X7308" s="75"/>
      <c r="Y7308" s="75"/>
      <c r="Z7308" s="75"/>
      <c r="AA7308" s="75"/>
      <c r="AB7308" s="75"/>
      <c r="AC7308" s="75"/>
      <c r="AD7308" s="75"/>
      <c r="AE7308" s="75"/>
      <c r="AF7308" s="75"/>
      <c r="AG7308" s="75"/>
    </row>
    <row r="7309" spans="1:33" ht="15.75" customHeight="1">
      <c r="A7309" s="75"/>
      <c r="B7309" s="54">
        <v>46235</v>
      </c>
      <c r="C7309" s="55" t="str">
        <f t="shared" si="219"/>
        <v>Agosto</v>
      </c>
      <c r="D7309" s="55">
        <f t="shared" si="220"/>
        <v>2026</v>
      </c>
      <c r="E7309" s="55">
        <v>1</v>
      </c>
      <c r="F7309" s="55" t="s">
        <v>66</v>
      </c>
      <c r="G7309" s="55" t="s">
        <v>46</v>
      </c>
      <c r="H7309" s="55" t="s">
        <v>65</v>
      </c>
      <c r="I7309" s="55" t="s">
        <v>42</v>
      </c>
      <c r="J7309" s="60">
        <v>1500</v>
      </c>
      <c r="K7309" s="60">
        <f t="shared" si="217"/>
        <v>1500</v>
      </c>
      <c r="L7309" s="60">
        <v>0</v>
      </c>
      <c r="M7309" s="55"/>
      <c r="N7309" s="60">
        <f t="shared" si="215"/>
        <v>1500</v>
      </c>
      <c r="O7309" s="54">
        <v>46235</v>
      </c>
      <c r="P7309" s="62">
        <v>0</v>
      </c>
      <c r="Q7309" s="75"/>
      <c r="R7309" t="str">
        <f t="shared" si="221"/>
        <v>Ago/26</v>
      </c>
      <c r="S7309" s="75"/>
      <c r="T7309" s="75"/>
      <c r="U7309" s="75"/>
      <c r="V7309" s="75"/>
      <c r="W7309" s="75"/>
      <c r="X7309" s="75"/>
      <c r="Y7309" s="75"/>
      <c r="Z7309" s="75"/>
      <c r="AA7309" s="75"/>
      <c r="AB7309" s="75"/>
      <c r="AC7309" s="75"/>
      <c r="AD7309" s="75"/>
      <c r="AE7309" s="75"/>
      <c r="AF7309" s="75"/>
      <c r="AG7309" s="75"/>
    </row>
    <row r="7310" spans="1:33" ht="15.75" customHeight="1">
      <c r="A7310" s="75"/>
      <c r="B7310" s="54">
        <v>46235</v>
      </c>
      <c r="C7310" s="55" t="str">
        <f t="shared" si="219"/>
        <v>Agosto</v>
      </c>
      <c r="D7310" s="55">
        <f t="shared" si="220"/>
        <v>2026</v>
      </c>
      <c r="E7310" s="55">
        <v>1</v>
      </c>
      <c r="F7310" s="55" t="s">
        <v>811</v>
      </c>
      <c r="G7310" s="55" t="s">
        <v>108</v>
      </c>
      <c r="H7310" s="55" t="s">
        <v>812</v>
      </c>
      <c r="I7310" s="55" t="s">
        <v>42</v>
      </c>
      <c r="J7310" s="60">
        <v>600</v>
      </c>
      <c r="K7310" s="60">
        <f t="shared" si="217"/>
        <v>600</v>
      </c>
      <c r="L7310" s="60">
        <v>0</v>
      </c>
      <c r="M7310" s="55"/>
      <c r="N7310" s="60">
        <f t="shared" si="215"/>
        <v>600</v>
      </c>
      <c r="O7310" s="54">
        <v>46237</v>
      </c>
      <c r="P7310" s="62">
        <v>0</v>
      </c>
      <c r="Q7310" s="75"/>
      <c r="R7310" t="str">
        <f t="shared" si="221"/>
        <v>Ago/26</v>
      </c>
      <c r="S7310" s="75"/>
      <c r="T7310" s="75"/>
      <c r="U7310" s="75"/>
      <c r="V7310" s="75"/>
      <c r="W7310" s="75"/>
      <c r="X7310" s="75"/>
      <c r="Y7310" s="75"/>
      <c r="Z7310" s="75"/>
      <c r="AA7310" s="75"/>
      <c r="AB7310" s="75"/>
      <c r="AC7310" s="75"/>
      <c r="AD7310" s="75"/>
      <c r="AE7310" s="75"/>
      <c r="AF7310" s="75"/>
      <c r="AG7310" s="75"/>
    </row>
    <row r="7311" spans="1:33" ht="15.75" customHeight="1">
      <c r="A7311" s="75"/>
      <c r="B7311" s="54">
        <v>46237</v>
      </c>
      <c r="C7311" s="55" t="str">
        <f t="shared" si="219"/>
        <v>Agosto</v>
      </c>
      <c r="D7311" s="55">
        <f t="shared" si="220"/>
        <v>2026</v>
      </c>
      <c r="E7311" s="55">
        <v>8.9600000000000009</v>
      </c>
      <c r="F7311" s="55" t="s">
        <v>488</v>
      </c>
      <c r="G7311" s="55" t="s">
        <v>46</v>
      </c>
      <c r="H7311" s="55" t="s">
        <v>823</v>
      </c>
      <c r="I7311" s="55" t="s">
        <v>42</v>
      </c>
      <c r="J7311" s="60">
        <v>35.909999999999997</v>
      </c>
      <c r="K7311" s="60">
        <f t="shared" si="217"/>
        <v>321.75360000000001</v>
      </c>
      <c r="L7311" s="60">
        <v>0</v>
      </c>
      <c r="M7311" s="55"/>
      <c r="N7311" s="60">
        <f t="shared" si="215"/>
        <v>321.75360000000001</v>
      </c>
      <c r="O7311" s="54">
        <v>46243</v>
      </c>
      <c r="P7311" s="62">
        <v>3077079</v>
      </c>
      <c r="Q7311" s="75"/>
      <c r="R7311" t="str">
        <f t="shared" si="221"/>
        <v>Ago/26</v>
      </c>
      <c r="S7311" s="75"/>
      <c r="T7311" s="75"/>
      <c r="U7311" s="75"/>
      <c r="V7311" s="75"/>
      <c r="W7311" s="75"/>
      <c r="X7311" s="75"/>
      <c r="Y7311" s="75"/>
      <c r="Z7311" s="75"/>
      <c r="AA7311" s="75"/>
      <c r="AB7311" s="75"/>
      <c r="AC7311" s="75"/>
      <c r="AD7311" s="75"/>
      <c r="AE7311" s="75"/>
      <c r="AF7311" s="75"/>
      <c r="AG7311" s="75"/>
    </row>
    <row r="7312" spans="1:33" ht="15.75" customHeight="1">
      <c r="A7312" s="75"/>
      <c r="B7312" s="54">
        <v>46237</v>
      </c>
      <c r="C7312" s="55" t="str">
        <f t="shared" si="219"/>
        <v>Agosto</v>
      </c>
      <c r="D7312" s="55">
        <f t="shared" si="220"/>
        <v>2026</v>
      </c>
      <c r="E7312" s="55">
        <v>8</v>
      </c>
      <c r="F7312" s="55" t="s">
        <v>642</v>
      </c>
      <c r="G7312" s="55" t="s">
        <v>46</v>
      </c>
      <c r="H7312" s="55" t="s">
        <v>823</v>
      </c>
      <c r="I7312" s="55" t="s">
        <v>42</v>
      </c>
      <c r="J7312" s="60">
        <v>57</v>
      </c>
      <c r="K7312" s="60">
        <f t="shared" si="217"/>
        <v>456</v>
      </c>
      <c r="L7312" s="60">
        <v>0</v>
      </c>
      <c r="M7312" s="55"/>
      <c r="N7312" s="60">
        <f t="shared" si="215"/>
        <v>456</v>
      </c>
      <c r="O7312" s="54">
        <v>46243</v>
      </c>
      <c r="P7312" s="62">
        <v>3077079</v>
      </c>
      <c r="Q7312" s="75"/>
      <c r="R7312" t="str">
        <f t="shared" si="221"/>
        <v>Ago/26</v>
      </c>
      <c r="S7312" s="75"/>
      <c r="T7312" s="75"/>
      <c r="U7312" s="75"/>
      <c r="V7312" s="75"/>
      <c r="W7312" s="75"/>
      <c r="X7312" s="75"/>
      <c r="Y7312" s="75"/>
      <c r="Z7312" s="75"/>
      <c r="AA7312" s="75"/>
      <c r="AB7312" s="75"/>
      <c r="AC7312" s="75"/>
      <c r="AD7312" s="75"/>
      <c r="AE7312" s="75"/>
      <c r="AF7312" s="75"/>
      <c r="AG7312" s="75"/>
    </row>
    <row r="7313" spans="1:33" ht="15.75" customHeight="1">
      <c r="A7313" s="75"/>
      <c r="B7313" s="54">
        <v>46238</v>
      </c>
      <c r="C7313" s="55" t="str">
        <f t="shared" si="219"/>
        <v>Agosto</v>
      </c>
      <c r="D7313" s="55">
        <f t="shared" si="220"/>
        <v>2026</v>
      </c>
      <c r="E7313" s="55">
        <v>1</v>
      </c>
      <c r="F7313" s="55" t="s">
        <v>634</v>
      </c>
      <c r="G7313" s="55" t="s">
        <v>46</v>
      </c>
      <c r="H7313" s="55" t="s">
        <v>195</v>
      </c>
      <c r="I7313" s="55" t="s">
        <v>42</v>
      </c>
      <c r="J7313" s="60">
        <v>325.62</v>
      </c>
      <c r="K7313" s="60">
        <f t="shared" si="217"/>
        <v>325.62</v>
      </c>
      <c r="L7313" s="60">
        <v>0</v>
      </c>
      <c r="M7313" s="55"/>
      <c r="N7313" s="60">
        <f t="shared" si="215"/>
        <v>325.62</v>
      </c>
      <c r="O7313" s="54">
        <v>46246</v>
      </c>
      <c r="P7313" s="62">
        <v>356684</v>
      </c>
      <c r="Q7313" s="75"/>
      <c r="R7313" t="str">
        <f t="shared" si="221"/>
        <v>Ago/26</v>
      </c>
      <c r="S7313" s="75"/>
      <c r="T7313" s="75"/>
      <c r="U7313" s="75"/>
      <c r="V7313" s="75"/>
      <c r="W7313" s="75"/>
      <c r="X7313" s="75"/>
      <c r="Y7313" s="75"/>
      <c r="Z7313" s="75"/>
      <c r="AA7313" s="75"/>
      <c r="AB7313" s="75"/>
      <c r="AC7313" s="75"/>
      <c r="AD7313" s="75"/>
      <c r="AE7313" s="75"/>
      <c r="AF7313" s="75"/>
      <c r="AG7313" s="75"/>
    </row>
    <row r="7314" spans="1:33" ht="15.75" customHeight="1">
      <c r="A7314" s="75"/>
      <c r="B7314" s="54">
        <v>46238</v>
      </c>
      <c r="C7314" s="55" t="str">
        <f t="shared" si="219"/>
        <v>Agosto</v>
      </c>
      <c r="D7314" s="55">
        <f t="shared" si="220"/>
        <v>2026</v>
      </c>
      <c r="E7314" s="55">
        <v>10</v>
      </c>
      <c r="F7314" s="55" t="s">
        <v>859</v>
      </c>
      <c r="G7314" s="55" t="s">
        <v>40</v>
      </c>
      <c r="H7314" s="55" t="s">
        <v>1126</v>
      </c>
      <c r="I7314" s="55" t="s">
        <v>42</v>
      </c>
      <c r="J7314" s="60">
        <v>13.99</v>
      </c>
      <c r="K7314" s="60">
        <f t="shared" si="217"/>
        <v>139.9</v>
      </c>
      <c r="L7314" s="60">
        <v>0</v>
      </c>
      <c r="M7314" s="55"/>
      <c r="N7314" s="60">
        <f t="shared" si="215"/>
        <v>139.9</v>
      </c>
      <c r="O7314" s="54">
        <v>46245</v>
      </c>
      <c r="P7314" s="62">
        <v>1486593</v>
      </c>
      <c r="Q7314" s="75"/>
      <c r="R7314" t="str">
        <f t="shared" si="221"/>
        <v>Ago/26</v>
      </c>
      <c r="S7314" s="75"/>
      <c r="T7314" s="75"/>
      <c r="U7314" s="75"/>
      <c r="V7314" s="75"/>
      <c r="W7314" s="75"/>
      <c r="X7314" s="75"/>
      <c r="Y7314" s="75"/>
      <c r="Z7314" s="75"/>
      <c r="AA7314" s="75"/>
      <c r="AB7314" s="75"/>
      <c r="AC7314" s="75"/>
      <c r="AD7314" s="75"/>
      <c r="AE7314" s="75"/>
      <c r="AF7314" s="75"/>
      <c r="AG7314" s="75"/>
    </row>
    <row r="7315" spans="1:33" ht="15.75" customHeight="1">
      <c r="A7315" s="75"/>
      <c r="B7315" s="54">
        <v>46238</v>
      </c>
      <c r="C7315" s="55" t="str">
        <f t="shared" si="219"/>
        <v>Agosto</v>
      </c>
      <c r="D7315" s="55">
        <f t="shared" si="220"/>
        <v>2026</v>
      </c>
      <c r="E7315" s="55">
        <v>2</v>
      </c>
      <c r="F7315" s="55" t="s">
        <v>1636</v>
      </c>
      <c r="G7315" s="55" t="s">
        <v>53</v>
      </c>
      <c r="H7315" s="55" t="s">
        <v>1126</v>
      </c>
      <c r="I7315" s="55" t="s">
        <v>42</v>
      </c>
      <c r="J7315" s="60">
        <v>11.69</v>
      </c>
      <c r="K7315" s="60">
        <f t="shared" si="217"/>
        <v>23.38</v>
      </c>
      <c r="L7315" s="60">
        <v>0</v>
      </c>
      <c r="M7315" s="55"/>
      <c r="N7315" s="60">
        <f t="shared" si="215"/>
        <v>23.38</v>
      </c>
      <c r="O7315" s="54">
        <v>46245</v>
      </c>
      <c r="P7315" s="62">
        <v>1486593</v>
      </c>
      <c r="Q7315" s="75"/>
      <c r="R7315" t="str">
        <f t="shared" si="221"/>
        <v>Ago/26</v>
      </c>
      <c r="S7315" s="75"/>
      <c r="T7315" s="75"/>
      <c r="U7315" s="75"/>
      <c r="V7315" s="75"/>
      <c r="W7315" s="75"/>
      <c r="X7315" s="75"/>
      <c r="Y7315" s="75"/>
      <c r="Z7315" s="75"/>
      <c r="AA7315" s="75"/>
      <c r="AB7315" s="75"/>
      <c r="AC7315" s="75"/>
      <c r="AD7315" s="75"/>
      <c r="AE7315" s="75"/>
      <c r="AF7315" s="75"/>
      <c r="AG7315" s="75"/>
    </row>
    <row r="7316" spans="1:33" ht="15.75" customHeight="1">
      <c r="A7316" s="75"/>
      <c r="B7316" s="54">
        <v>46238</v>
      </c>
      <c r="C7316" s="55" t="str">
        <f t="shared" si="219"/>
        <v>Agosto</v>
      </c>
      <c r="D7316" s="55">
        <f t="shared" si="220"/>
        <v>2026</v>
      </c>
      <c r="E7316" s="55">
        <v>5</v>
      </c>
      <c r="F7316" s="55" t="s">
        <v>925</v>
      </c>
      <c r="G7316" s="55" t="s">
        <v>53</v>
      </c>
      <c r="H7316" s="55" t="s">
        <v>1126</v>
      </c>
      <c r="I7316" s="55" t="s">
        <v>42</v>
      </c>
      <c r="J7316" s="60">
        <v>7.51</v>
      </c>
      <c r="K7316" s="60">
        <f t="shared" si="217"/>
        <v>37.549999999999997</v>
      </c>
      <c r="L7316" s="60">
        <v>0</v>
      </c>
      <c r="M7316" s="55"/>
      <c r="N7316" s="60">
        <f t="shared" si="215"/>
        <v>37.549999999999997</v>
      </c>
      <c r="O7316" s="54">
        <v>46245</v>
      </c>
      <c r="P7316" s="62">
        <v>1486593</v>
      </c>
      <c r="Q7316" s="75"/>
      <c r="R7316" t="str">
        <f t="shared" si="221"/>
        <v>Ago/26</v>
      </c>
      <c r="S7316" s="75"/>
      <c r="T7316" s="75"/>
      <c r="U7316" s="75"/>
      <c r="V7316" s="75"/>
      <c r="W7316" s="75"/>
      <c r="X7316" s="75"/>
      <c r="Y7316" s="75"/>
      <c r="Z7316" s="75"/>
      <c r="AA7316" s="75"/>
      <c r="AB7316" s="75"/>
      <c r="AC7316" s="75"/>
      <c r="AD7316" s="75"/>
      <c r="AE7316" s="75"/>
      <c r="AF7316" s="75"/>
      <c r="AG7316" s="75"/>
    </row>
    <row r="7317" spans="1:33" ht="15.75" customHeight="1">
      <c r="A7317" s="75"/>
      <c r="B7317" s="54">
        <v>46238</v>
      </c>
      <c r="C7317" s="55" t="str">
        <f t="shared" si="219"/>
        <v>Agosto</v>
      </c>
      <c r="D7317" s="55">
        <f t="shared" si="220"/>
        <v>2026</v>
      </c>
      <c r="E7317" s="55">
        <v>4</v>
      </c>
      <c r="F7317" s="55" t="s">
        <v>1384</v>
      </c>
      <c r="G7317" s="55" t="s">
        <v>93</v>
      </c>
      <c r="H7317" s="55" t="s">
        <v>1126</v>
      </c>
      <c r="I7317" s="55" t="s">
        <v>42</v>
      </c>
      <c r="J7317" s="60">
        <v>11.58</v>
      </c>
      <c r="K7317" s="60">
        <f t="shared" si="217"/>
        <v>46.32</v>
      </c>
      <c r="L7317" s="60">
        <v>0</v>
      </c>
      <c r="M7317" s="55"/>
      <c r="N7317" s="60">
        <f t="shared" si="215"/>
        <v>46.32</v>
      </c>
      <c r="O7317" s="54">
        <v>46245</v>
      </c>
      <c r="P7317" s="62">
        <v>1486593</v>
      </c>
      <c r="Q7317" s="75"/>
      <c r="R7317" t="str">
        <f t="shared" si="221"/>
        <v>Ago/26</v>
      </c>
      <c r="S7317" s="75"/>
      <c r="T7317" s="75"/>
      <c r="U7317" s="75"/>
      <c r="V7317" s="75"/>
      <c r="W7317" s="75"/>
      <c r="X7317" s="75"/>
      <c r="Y7317" s="75"/>
      <c r="Z7317" s="75"/>
      <c r="AA7317" s="75"/>
      <c r="AB7317" s="75"/>
      <c r="AC7317" s="75"/>
      <c r="AD7317" s="75"/>
      <c r="AE7317" s="75"/>
      <c r="AF7317" s="75"/>
      <c r="AG7317" s="75"/>
    </row>
    <row r="7318" spans="1:33" ht="15.75" customHeight="1">
      <c r="A7318" s="75"/>
      <c r="B7318" s="54">
        <v>46238</v>
      </c>
      <c r="C7318" s="55" t="str">
        <f t="shared" si="219"/>
        <v>Agosto</v>
      </c>
      <c r="D7318" s="55">
        <f t="shared" si="220"/>
        <v>2026</v>
      </c>
      <c r="E7318" s="55">
        <v>2</v>
      </c>
      <c r="F7318" s="55" t="s">
        <v>1384</v>
      </c>
      <c r="G7318" s="55" t="s">
        <v>93</v>
      </c>
      <c r="H7318" s="55" t="s">
        <v>1126</v>
      </c>
      <c r="I7318" s="55" t="s">
        <v>42</v>
      </c>
      <c r="J7318" s="60">
        <v>28</v>
      </c>
      <c r="K7318" s="60">
        <f t="shared" si="217"/>
        <v>56</v>
      </c>
      <c r="L7318" s="60">
        <v>0</v>
      </c>
      <c r="M7318" s="55"/>
      <c r="N7318" s="60">
        <f t="shared" si="215"/>
        <v>56</v>
      </c>
      <c r="O7318" s="54">
        <v>46245</v>
      </c>
      <c r="P7318" s="62">
        <v>1486593</v>
      </c>
      <c r="Q7318" s="75"/>
      <c r="R7318" t="str">
        <f t="shared" si="221"/>
        <v>Ago/26</v>
      </c>
      <c r="S7318" s="75"/>
      <c r="T7318" s="75"/>
      <c r="U7318" s="75"/>
      <c r="V7318" s="75"/>
      <c r="W7318" s="75"/>
      <c r="X7318" s="75"/>
      <c r="Y7318" s="75"/>
      <c r="Z7318" s="75"/>
      <c r="AA7318" s="75"/>
      <c r="AB7318" s="75"/>
      <c r="AC7318" s="75"/>
      <c r="AD7318" s="75"/>
      <c r="AE7318" s="75"/>
      <c r="AF7318" s="75"/>
      <c r="AG7318" s="75"/>
    </row>
    <row r="7319" spans="1:33" ht="15.75" customHeight="1">
      <c r="A7319" s="75"/>
      <c r="B7319" s="54">
        <v>46238</v>
      </c>
      <c r="C7319" s="55" t="str">
        <f t="shared" si="219"/>
        <v>Agosto</v>
      </c>
      <c r="D7319" s="55">
        <f t="shared" si="220"/>
        <v>2026</v>
      </c>
      <c r="E7319" s="55">
        <v>10</v>
      </c>
      <c r="F7319" s="55" t="s">
        <v>539</v>
      </c>
      <c r="G7319" s="55" t="s">
        <v>53</v>
      </c>
      <c r="H7319" s="55" t="s">
        <v>1126</v>
      </c>
      <c r="I7319" s="55" t="s">
        <v>42</v>
      </c>
      <c r="J7319" s="60">
        <v>10.58</v>
      </c>
      <c r="K7319" s="60">
        <f t="shared" si="217"/>
        <v>105.8</v>
      </c>
      <c r="L7319" s="60">
        <v>0</v>
      </c>
      <c r="M7319" s="55"/>
      <c r="N7319" s="60">
        <f t="shared" si="215"/>
        <v>105.8</v>
      </c>
      <c r="O7319" s="54">
        <v>46245</v>
      </c>
      <c r="P7319" s="62">
        <v>1486593</v>
      </c>
      <c r="Q7319" s="75"/>
      <c r="R7319" t="str">
        <f t="shared" si="221"/>
        <v>Ago/26</v>
      </c>
      <c r="S7319" s="75"/>
      <c r="T7319" s="75"/>
      <c r="U7319" s="75"/>
      <c r="V7319" s="75"/>
      <c r="W7319" s="75"/>
      <c r="X7319" s="75"/>
      <c r="Y7319" s="75"/>
      <c r="Z7319" s="75"/>
      <c r="AA7319" s="75"/>
      <c r="AB7319" s="75"/>
      <c r="AC7319" s="75"/>
      <c r="AD7319" s="75"/>
      <c r="AE7319" s="75"/>
      <c r="AF7319" s="75"/>
      <c r="AG7319" s="75"/>
    </row>
    <row r="7320" spans="1:33" ht="15.75" customHeight="1">
      <c r="A7320" s="75"/>
      <c r="B7320" s="54">
        <v>46238</v>
      </c>
      <c r="C7320" s="55" t="str">
        <f t="shared" si="219"/>
        <v>Agosto</v>
      </c>
      <c r="D7320" s="55">
        <f t="shared" si="220"/>
        <v>2026</v>
      </c>
      <c r="E7320" s="55">
        <v>3</v>
      </c>
      <c r="F7320" s="55" t="s">
        <v>206</v>
      </c>
      <c r="G7320" s="55" t="s">
        <v>46</v>
      </c>
      <c r="H7320" s="55" t="s">
        <v>1126</v>
      </c>
      <c r="I7320" s="55" t="s">
        <v>42</v>
      </c>
      <c r="J7320" s="60">
        <v>36.9</v>
      </c>
      <c r="K7320" s="60">
        <f t="shared" si="217"/>
        <v>110.69999999999999</v>
      </c>
      <c r="L7320" s="60">
        <v>0</v>
      </c>
      <c r="M7320" s="55"/>
      <c r="N7320" s="60">
        <f t="shared" si="215"/>
        <v>110.69999999999999</v>
      </c>
      <c r="O7320" s="54">
        <v>46245</v>
      </c>
      <c r="P7320" s="62">
        <v>1486593</v>
      </c>
      <c r="Q7320" s="75"/>
      <c r="R7320" t="str">
        <f t="shared" si="221"/>
        <v>Ago/26</v>
      </c>
      <c r="S7320" s="75"/>
      <c r="T7320" s="75"/>
      <c r="U7320" s="75"/>
      <c r="V7320" s="75"/>
      <c r="W7320" s="75"/>
      <c r="X7320" s="75"/>
      <c r="Y7320" s="75"/>
      <c r="Z7320" s="75"/>
      <c r="AA7320" s="75"/>
      <c r="AB7320" s="75"/>
      <c r="AC7320" s="75"/>
      <c r="AD7320" s="75"/>
      <c r="AE7320" s="75"/>
      <c r="AF7320" s="75"/>
      <c r="AG7320" s="75"/>
    </row>
    <row r="7321" spans="1:33" ht="15.75" customHeight="1">
      <c r="A7321" s="75"/>
      <c r="B7321" s="54">
        <v>46238</v>
      </c>
      <c r="C7321" s="55" t="str">
        <f t="shared" si="219"/>
        <v>Agosto</v>
      </c>
      <c r="D7321" s="55">
        <f t="shared" si="220"/>
        <v>2026</v>
      </c>
      <c r="E7321" s="55">
        <v>1</v>
      </c>
      <c r="F7321" s="55" t="s">
        <v>800</v>
      </c>
      <c r="G7321" s="55" t="s">
        <v>46</v>
      </c>
      <c r="H7321" s="55" t="s">
        <v>1126</v>
      </c>
      <c r="I7321" s="55" t="s">
        <v>42</v>
      </c>
      <c r="J7321" s="60">
        <v>41.62</v>
      </c>
      <c r="K7321" s="60">
        <f t="shared" si="217"/>
        <v>41.62</v>
      </c>
      <c r="L7321" s="60">
        <v>0</v>
      </c>
      <c r="M7321" s="55"/>
      <c r="N7321" s="60">
        <f t="shared" si="215"/>
        <v>41.62</v>
      </c>
      <c r="O7321" s="54">
        <v>46245</v>
      </c>
      <c r="P7321" s="62">
        <v>1486593</v>
      </c>
      <c r="Q7321" s="75"/>
      <c r="R7321" t="str">
        <f t="shared" si="221"/>
        <v>Ago/26</v>
      </c>
      <c r="S7321" s="75"/>
      <c r="T7321" s="75"/>
      <c r="U7321" s="75"/>
      <c r="V7321" s="75"/>
      <c r="W7321" s="75"/>
      <c r="X7321" s="75"/>
      <c r="Y7321" s="75"/>
      <c r="Z7321" s="75"/>
      <c r="AA7321" s="75"/>
      <c r="AB7321" s="75"/>
      <c r="AC7321" s="75"/>
      <c r="AD7321" s="75"/>
      <c r="AE7321" s="75"/>
      <c r="AF7321" s="75"/>
      <c r="AG7321" s="75"/>
    </row>
    <row r="7322" spans="1:33" ht="15.75" customHeight="1">
      <c r="A7322" s="75"/>
      <c r="B7322" s="54">
        <v>46238</v>
      </c>
      <c r="C7322" s="55" t="str">
        <f t="shared" si="219"/>
        <v>Agosto</v>
      </c>
      <c r="D7322" s="55">
        <f t="shared" si="220"/>
        <v>2026</v>
      </c>
      <c r="E7322" s="55">
        <v>3</v>
      </c>
      <c r="F7322" s="55" t="s">
        <v>1637</v>
      </c>
      <c r="G7322" s="55" t="s">
        <v>46</v>
      </c>
      <c r="H7322" s="55" t="s">
        <v>1126</v>
      </c>
      <c r="I7322" s="55" t="s">
        <v>42</v>
      </c>
      <c r="J7322" s="60">
        <v>1.85</v>
      </c>
      <c r="K7322" s="60">
        <f t="shared" si="217"/>
        <v>5.5500000000000007</v>
      </c>
      <c r="L7322" s="60">
        <v>0</v>
      </c>
      <c r="M7322" s="55"/>
      <c r="N7322" s="60">
        <f t="shared" si="215"/>
        <v>5.5500000000000007</v>
      </c>
      <c r="O7322" s="54">
        <v>46245</v>
      </c>
      <c r="P7322" s="62">
        <v>1486593</v>
      </c>
      <c r="Q7322" s="75"/>
      <c r="R7322" t="str">
        <f t="shared" si="221"/>
        <v>Ago/26</v>
      </c>
      <c r="S7322" s="75"/>
      <c r="T7322" s="75"/>
      <c r="U7322" s="75"/>
      <c r="V7322" s="75"/>
      <c r="W7322" s="75"/>
      <c r="X7322" s="75"/>
      <c r="Y7322" s="75"/>
      <c r="Z7322" s="75"/>
      <c r="AA7322" s="75"/>
      <c r="AB7322" s="75"/>
      <c r="AC7322" s="75"/>
      <c r="AD7322" s="75"/>
      <c r="AE7322" s="75"/>
      <c r="AF7322" s="75"/>
      <c r="AG7322" s="75"/>
    </row>
    <row r="7323" spans="1:33" ht="15.75" customHeight="1">
      <c r="A7323" s="75"/>
      <c r="B7323" s="54">
        <v>46238</v>
      </c>
      <c r="C7323" s="55" t="str">
        <f t="shared" si="219"/>
        <v>Agosto</v>
      </c>
      <c r="D7323" s="55">
        <f t="shared" si="220"/>
        <v>2026</v>
      </c>
      <c r="E7323" s="55">
        <v>20</v>
      </c>
      <c r="F7323" s="55" t="s">
        <v>1638</v>
      </c>
      <c r="G7323" s="55" t="s">
        <v>46</v>
      </c>
      <c r="H7323" s="55" t="s">
        <v>1126</v>
      </c>
      <c r="I7323" s="55" t="s">
        <v>42</v>
      </c>
      <c r="J7323" s="60">
        <v>0.48</v>
      </c>
      <c r="K7323" s="60">
        <f t="shared" si="217"/>
        <v>9.6</v>
      </c>
      <c r="L7323" s="60">
        <v>0</v>
      </c>
      <c r="M7323" s="55"/>
      <c r="N7323" s="60">
        <f t="shared" si="215"/>
        <v>9.6</v>
      </c>
      <c r="O7323" s="54">
        <v>46245</v>
      </c>
      <c r="P7323" s="62">
        <v>1486593</v>
      </c>
      <c r="Q7323" s="75"/>
      <c r="R7323" t="str">
        <f t="shared" si="221"/>
        <v>Ago/26</v>
      </c>
      <c r="S7323" s="75"/>
      <c r="T7323" s="75"/>
      <c r="U7323" s="75"/>
      <c r="V7323" s="75"/>
      <c r="W7323" s="75"/>
      <c r="X7323" s="75"/>
      <c r="Y7323" s="75"/>
      <c r="Z7323" s="75"/>
      <c r="AA7323" s="75"/>
      <c r="AB7323" s="75"/>
      <c r="AC7323" s="75"/>
      <c r="AD7323" s="75"/>
      <c r="AE7323" s="75"/>
      <c r="AF7323" s="75"/>
      <c r="AG7323" s="75"/>
    </row>
    <row r="7324" spans="1:33" ht="15.75" customHeight="1">
      <c r="A7324" s="75"/>
      <c r="B7324" s="54">
        <v>46238</v>
      </c>
      <c r="C7324" s="55" t="str">
        <f t="shared" si="219"/>
        <v>Agosto</v>
      </c>
      <c r="D7324" s="55">
        <f t="shared" si="220"/>
        <v>2026</v>
      </c>
      <c r="E7324" s="55">
        <v>3</v>
      </c>
      <c r="F7324" s="55" t="s">
        <v>720</v>
      </c>
      <c r="G7324" s="55" t="s">
        <v>53</v>
      </c>
      <c r="H7324" s="55" t="s">
        <v>1126</v>
      </c>
      <c r="I7324" s="55" t="s">
        <v>42</v>
      </c>
      <c r="J7324" s="60">
        <v>10.68</v>
      </c>
      <c r="K7324" s="60">
        <f t="shared" si="217"/>
        <v>32.04</v>
      </c>
      <c r="L7324" s="60">
        <v>0</v>
      </c>
      <c r="M7324" s="55"/>
      <c r="N7324" s="60">
        <f t="shared" si="215"/>
        <v>32.04</v>
      </c>
      <c r="O7324" s="54">
        <v>46245</v>
      </c>
      <c r="P7324" s="62">
        <v>1486593</v>
      </c>
      <c r="Q7324" s="75"/>
      <c r="R7324" t="str">
        <f t="shared" si="221"/>
        <v>Ago/26</v>
      </c>
      <c r="S7324" s="75"/>
      <c r="T7324" s="75"/>
      <c r="U7324" s="75"/>
      <c r="V7324" s="75"/>
      <c r="W7324" s="75"/>
      <c r="X7324" s="75"/>
      <c r="Y7324" s="75"/>
      <c r="Z7324" s="75"/>
      <c r="AA7324" s="75"/>
      <c r="AB7324" s="75"/>
      <c r="AC7324" s="75"/>
      <c r="AD7324" s="75"/>
      <c r="AE7324" s="75"/>
      <c r="AF7324" s="75"/>
      <c r="AG7324" s="75"/>
    </row>
    <row r="7325" spans="1:33" ht="15.75" customHeight="1">
      <c r="A7325" s="75"/>
      <c r="B7325" s="54">
        <v>46238</v>
      </c>
      <c r="C7325" s="55" t="str">
        <f t="shared" si="219"/>
        <v>Agosto</v>
      </c>
      <c r="D7325" s="55">
        <f t="shared" si="220"/>
        <v>2026</v>
      </c>
      <c r="E7325" s="55">
        <v>1</v>
      </c>
      <c r="F7325" s="55" t="s">
        <v>1423</v>
      </c>
      <c r="G7325" s="55" t="s">
        <v>53</v>
      </c>
      <c r="H7325" s="55" t="s">
        <v>1126</v>
      </c>
      <c r="I7325" s="55" t="s">
        <v>42</v>
      </c>
      <c r="J7325" s="60">
        <v>21.89</v>
      </c>
      <c r="K7325" s="60">
        <f t="shared" si="217"/>
        <v>21.89</v>
      </c>
      <c r="L7325" s="60">
        <v>0</v>
      </c>
      <c r="M7325" s="55"/>
      <c r="N7325" s="60">
        <f t="shared" si="215"/>
        <v>21.89</v>
      </c>
      <c r="O7325" s="54">
        <v>46245</v>
      </c>
      <c r="P7325" s="62">
        <v>1486593</v>
      </c>
      <c r="Q7325" s="75"/>
      <c r="R7325" t="str">
        <f t="shared" si="221"/>
        <v>Ago/26</v>
      </c>
      <c r="S7325" s="75"/>
      <c r="T7325" s="75"/>
      <c r="U7325" s="75"/>
      <c r="V7325" s="75"/>
      <c r="W7325" s="75"/>
      <c r="X7325" s="75"/>
      <c r="Y7325" s="75"/>
      <c r="Z7325" s="75"/>
      <c r="AA7325" s="75"/>
      <c r="AB7325" s="75"/>
      <c r="AC7325" s="75"/>
      <c r="AD7325" s="75"/>
      <c r="AE7325" s="75"/>
      <c r="AF7325" s="75"/>
      <c r="AG7325" s="75"/>
    </row>
    <row r="7326" spans="1:33" ht="15.75" customHeight="1">
      <c r="A7326" s="75"/>
      <c r="B7326" s="54">
        <v>46238</v>
      </c>
      <c r="C7326" s="55" t="str">
        <f t="shared" si="219"/>
        <v>Agosto</v>
      </c>
      <c r="D7326" s="55">
        <f t="shared" si="220"/>
        <v>2026</v>
      </c>
      <c r="E7326" s="55">
        <v>1</v>
      </c>
      <c r="F7326" s="55" t="s">
        <v>39</v>
      </c>
      <c r="G7326" s="55" t="s">
        <v>40</v>
      </c>
      <c r="H7326" s="55" t="s">
        <v>1328</v>
      </c>
      <c r="I7326" s="55" t="s">
        <v>42</v>
      </c>
      <c r="J7326" s="60">
        <v>475</v>
      </c>
      <c r="K7326" s="60">
        <f t="shared" si="217"/>
        <v>475</v>
      </c>
      <c r="L7326" s="60">
        <v>0</v>
      </c>
      <c r="M7326" s="55"/>
      <c r="N7326" s="60">
        <f t="shared" si="215"/>
        <v>475</v>
      </c>
      <c r="O7326" s="54">
        <v>46238</v>
      </c>
      <c r="P7326" s="62">
        <v>0</v>
      </c>
      <c r="Q7326" s="75"/>
      <c r="R7326" t="str">
        <f t="shared" si="221"/>
        <v>Ago/26</v>
      </c>
      <c r="S7326" s="75"/>
      <c r="T7326" s="75"/>
      <c r="U7326" s="75"/>
      <c r="V7326" s="75"/>
      <c r="W7326" s="75"/>
      <c r="X7326" s="75"/>
      <c r="Y7326" s="75"/>
      <c r="Z7326" s="75"/>
      <c r="AA7326" s="75"/>
      <c r="AB7326" s="75"/>
      <c r="AC7326" s="75"/>
      <c r="AD7326" s="75"/>
      <c r="AE7326" s="75"/>
      <c r="AF7326" s="75"/>
      <c r="AG7326" s="75"/>
    </row>
    <row r="7327" spans="1:33" ht="15.75" customHeight="1">
      <c r="A7327" s="75"/>
      <c r="B7327" s="54">
        <v>46239</v>
      </c>
      <c r="C7327" s="55" t="str">
        <f t="shared" si="219"/>
        <v>Agosto</v>
      </c>
      <c r="D7327" s="55">
        <f t="shared" si="220"/>
        <v>2026</v>
      </c>
      <c r="E7327" s="55">
        <v>1</v>
      </c>
      <c r="F7327" s="55" t="s">
        <v>885</v>
      </c>
      <c r="G7327" s="55" t="s">
        <v>61</v>
      </c>
      <c r="H7327" s="55" t="s">
        <v>970</v>
      </c>
      <c r="I7327" s="55" t="s">
        <v>42</v>
      </c>
      <c r="J7327" s="60">
        <v>392</v>
      </c>
      <c r="K7327" s="60">
        <f t="shared" si="217"/>
        <v>392</v>
      </c>
      <c r="L7327" s="60">
        <v>0</v>
      </c>
      <c r="M7327" s="55"/>
      <c r="N7327" s="60">
        <f t="shared" si="215"/>
        <v>392</v>
      </c>
      <c r="O7327" s="54">
        <v>46239</v>
      </c>
      <c r="P7327" s="62">
        <v>0</v>
      </c>
      <c r="Q7327" s="75"/>
      <c r="R7327" t="str">
        <f t="shared" si="221"/>
        <v>Ago/26</v>
      </c>
      <c r="S7327" s="75"/>
      <c r="T7327" s="75"/>
      <c r="U7327" s="75"/>
      <c r="V7327" s="75"/>
      <c r="W7327" s="75"/>
      <c r="X7327" s="75"/>
      <c r="Y7327" s="75"/>
      <c r="Z7327" s="75"/>
      <c r="AA7327" s="75"/>
      <c r="AB7327" s="75"/>
      <c r="AC7327" s="75"/>
      <c r="AD7327" s="75"/>
      <c r="AE7327" s="75"/>
      <c r="AF7327" s="75"/>
      <c r="AG7327" s="75"/>
    </row>
    <row r="7328" spans="1:33" ht="15.75" customHeight="1">
      <c r="A7328" s="75"/>
      <c r="B7328" s="54">
        <v>46241</v>
      </c>
      <c r="C7328" s="55" t="str">
        <f t="shared" si="219"/>
        <v>Agosto</v>
      </c>
      <c r="D7328" s="55">
        <f t="shared" si="220"/>
        <v>2026</v>
      </c>
      <c r="E7328" s="55">
        <v>4</v>
      </c>
      <c r="F7328" s="55" t="s">
        <v>486</v>
      </c>
      <c r="G7328" s="55" t="s">
        <v>46</v>
      </c>
      <c r="H7328" s="55" t="s">
        <v>1555</v>
      </c>
      <c r="I7328" s="55" t="s">
        <v>42</v>
      </c>
      <c r="J7328" s="60">
        <v>8</v>
      </c>
      <c r="K7328" s="60">
        <f t="shared" si="217"/>
        <v>32</v>
      </c>
      <c r="L7328" s="60">
        <v>0</v>
      </c>
      <c r="M7328" s="55"/>
      <c r="N7328" s="60">
        <f t="shared" si="215"/>
        <v>32</v>
      </c>
      <c r="O7328" s="54">
        <v>46249</v>
      </c>
      <c r="P7328" s="62"/>
      <c r="Q7328" s="75"/>
      <c r="R7328" t="str">
        <f t="shared" si="221"/>
        <v>Ago/26</v>
      </c>
      <c r="S7328" s="75"/>
      <c r="T7328" s="75"/>
      <c r="U7328" s="75"/>
      <c r="V7328" s="75"/>
      <c r="W7328" s="75"/>
      <c r="X7328" s="75"/>
      <c r="Y7328" s="75"/>
      <c r="Z7328" s="75"/>
      <c r="AA7328" s="75"/>
      <c r="AB7328" s="75"/>
      <c r="AC7328" s="75"/>
      <c r="AD7328" s="75"/>
      <c r="AE7328" s="75"/>
      <c r="AF7328" s="75"/>
      <c r="AG7328" s="75"/>
    </row>
    <row r="7329" spans="1:33" ht="15.75" customHeight="1">
      <c r="A7329" s="75"/>
      <c r="B7329" s="54">
        <v>46241</v>
      </c>
      <c r="C7329" s="55" t="str">
        <f t="shared" si="219"/>
        <v>Agosto</v>
      </c>
      <c r="D7329" s="55">
        <f t="shared" si="220"/>
        <v>2026</v>
      </c>
      <c r="E7329" s="55">
        <v>2</v>
      </c>
      <c r="F7329" s="55" t="s">
        <v>1340</v>
      </c>
      <c r="G7329" s="55" t="s">
        <v>40</v>
      </c>
      <c r="H7329" s="55" t="s">
        <v>1555</v>
      </c>
      <c r="I7329" s="55" t="s">
        <v>42</v>
      </c>
      <c r="J7329" s="60">
        <v>180</v>
      </c>
      <c r="K7329" s="60">
        <f t="shared" si="217"/>
        <v>360</v>
      </c>
      <c r="L7329" s="60">
        <v>0</v>
      </c>
      <c r="M7329" s="55"/>
      <c r="N7329" s="60">
        <f t="shared" si="215"/>
        <v>360</v>
      </c>
      <c r="O7329" s="54">
        <v>46249</v>
      </c>
      <c r="P7329" s="62"/>
      <c r="Q7329" s="75"/>
      <c r="R7329" t="str">
        <f t="shared" si="221"/>
        <v>Ago/26</v>
      </c>
      <c r="S7329" s="75"/>
      <c r="T7329" s="75"/>
      <c r="U7329" s="75"/>
      <c r="V7329" s="75"/>
      <c r="W7329" s="75"/>
      <c r="X7329" s="75"/>
      <c r="Y7329" s="75"/>
      <c r="Z7329" s="75"/>
      <c r="AA7329" s="75"/>
      <c r="AB7329" s="75"/>
      <c r="AC7329" s="75"/>
      <c r="AD7329" s="75"/>
      <c r="AE7329" s="75"/>
      <c r="AF7329" s="75"/>
      <c r="AG7329" s="75"/>
    </row>
    <row r="7330" spans="1:33" ht="15.75" customHeight="1">
      <c r="A7330" s="75"/>
      <c r="B7330" s="54">
        <v>46241</v>
      </c>
      <c r="C7330" s="55" t="str">
        <f t="shared" si="219"/>
        <v>Agosto</v>
      </c>
      <c r="D7330" s="55">
        <f t="shared" si="220"/>
        <v>2026</v>
      </c>
      <c r="E7330" s="55">
        <v>4</v>
      </c>
      <c r="F7330" s="55" t="s">
        <v>391</v>
      </c>
      <c r="G7330" s="55" t="s">
        <v>46</v>
      </c>
      <c r="H7330" s="55" t="s">
        <v>1555</v>
      </c>
      <c r="I7330" s="55" t="s">
        <v>42</v>
      </c>
      <c r="J7330" s="60">
        <v>1.5</v>
      </c>
      <c r="K7330" s="60">
        <f t="shared" si="217"/>
        <v>6</v>
      </c>
      <c r="L7330" s="60">
        <v>0</v>
      </c>
      <c r="M7330" s="55"/>
      <c r="N7330" s="60">
        <f t="shared" si="215"/>
        <v>6</v>
      </c>
      <c r="O7330" s="54">
        <v>46249</v>
      </c>
      <c r="P7330" s="62"/>
      <c r="Q7330" s="75"/>
      <c r="R7330" t="str">
        <f t="shared" si="221"/>
        <v>Ago/26</v>
      </c>
      <c r="S7330" s="75"/>
      <c r="T7330" s="75"/>
      <c r="U7330" s="75"/>
      <c r="V7330" s="75"/>
      <c r="W7330" s="75"/>
      <c r="X7330" s="75"/>
      <c r="Y7330" s="75"/>
      <c r="Z7330" s="75"/>
      <c r="AA7330" s="75"/>
      <c r="AB7330" s="75"/>
      <c r="AC7330" s="75"/>
      <c r="AD7330" s="75"/>
      <c r="AE7330" s="75"/>
      <c r="AF7330" s="75"/>
      <c r="AG7330" s="75"/>
    </row>
    <row r="7331" spans="1:33" ht="15.75" customHeight="1">
      <c r="A7331" s="75"/>
      <c r="B7331" s="54">
        <v>46241</v>
      </c>
      <c r="C7331" s="55" t="str">
        <f t="shared" si="219"/>
        <v>Agosto</v>
      </c>
      <c r="D7331" s="55">
        <f t="shared" si="220"/>
        <v>2026</v>
      </c>
      <c r="E7331" s="55">
        <v>2</v>
      </c>
      <c r="F7331" s="55" t="s">
        <v>561</v>
      </c>
      <c r="G7331" s="55" t="s">
        <v>40</v>
      </c>
      <c r="H7331" s="55" t="s">
        <v>1555</v>
      </c>
      <c r="I7331" s="55" t="s">
        <v>42</v>
      </c>
      <c r="J7331" s="60">
        <v>2.5</v>
      </c>
      <c r="K7331" s="60">
        <f t="shared" si="217"/>
        <v>5</v>
      </c>
      <c r="L7331" s="60">
        <v>0</v>
      </c>
      <c r="M7331" s="55"/>
      <c r="N7331" s="60">
        <f t="shared" si="215"/>
        <v>5</v>
      </c>
      <c r="O7331" s="54">
        <v>46249</v>
      </c>
      <c r="P7331" s="62"/>
      <c r="Q7331" s="75"/>
      <c r="R7331" t="str">
        <f t="shared" si="221"/>
        <v>Ago/26</v>
      </c>
      <c r="S7331" s="75"/>
      <c r="T7331" s="75"/>
      <c r="U7331" s="75"/>
      <c r="V7331" s="75"/>
      <c r="W7331" s="75"/>
      <c r="X7331" s="75"/>
      <c r="Y7331" s="75"/>
      <c r="Z7331" s="75"/>
      <c r="AA7331" s="75"/>
      <c r="AB7331" s="75"/>
      <c r="AC7331" s="75"/>
      <c r="AD7331" s="75"/>
      <c r="AE7331" s="75"/>
      <c r="AF7331" s="75"/>
      <c r="AG7331" s="75"/>
    </row>
    <row r="7332" spans="1:33" ht="15.75" customHeight="1">
      <c r="A7332" s="75"/>
      <c r="B7332" s="54">
        <v>46241</v>
      </c>
      <c r="C7332" s="55" t="str">
        <f t="shared" si="219"/>
        <v>Agosto</v>
      </c>
      <c r="D7332" s="55">
        <f t="shared" si="220"/>
        <v>2026</v>
      </c>
      <c r="E7332" s="55">
        <v>1</v>
      </c>
      <c r="F7332" s="55" t="s">
        <v>378</v>
      </c>
      <c r="G7332" s="55" t="s">
        <v>46</v>
      </c>
      <c r="H7332" s="55" t="s">
        <v>379</v>
      </c>
      <c r="I7332" s="55" t="s">
        <v>42</v>
      </c>
      <c r="J7332" s="60">
        <v>460</v>
      </c>
      <c r="K7332" s="60">
        <f t="shared" si="217"/>
        <v>460</v>
      </c>
      <c r="L7332" s="60">
        <v>0</v>
      </c>
      <c r="M7332" s="55"/>
      <c r="N7332" s="60">
        <f t="shared" si="215"/>
        <v>460</v>
      </c>
      <c r="O7332" s="54">
        <v>46241</v>
      </c>
      <c r="P7332" s="62">
        <v>0</v>
      </c>
      <c r="Q7332" s="75"/>
      <c r="R7332" t="str">
        <f t="shared" si="221"/>
        <v>Ago/26</v>
      </c>
      <c r="S7332" s="75"/>
      <c r="T7332" s="75"/>
      <c r="U7332" s="75"/>
      <c r="V7332" s="75"/>
      <c r="W7332" s="75"/>
      <c r="X7332" s="75"/>
      <c r="Y7332" s="75"/>
      <c r="Z7332" s="75"/>
      <c r="AA7332" s="75"/>
      <c r="AB7332" s="75"/>
      <c r="AC7332" s="75"/>
      <c r="AD7332" s="75"/>
      <c r="AE7332" s="75"/>
      <c r="AF7332" s="75"/>
      <c r="AG7332" s="75"/>
    </row>
    <row r="7333" spans="1:33" ht="15.75" customHeight="1">
      <c r="A7333" s="75"/>
      <c r="B7333" s="54">
        <v>46241</v>
      </c>
      <c r="C7333" s="55" t="str">
        <f t="shared" si="219"/>
        <v>Agosto</v>
      </c>
      <c r="D7333" s="55">
        <f t="shared" si="220"/>
        <v>2026</v>
      </c>
      <c r="E7333" s="55">
        <v>1</v>
      </c>
      <c r="F7333" s="55" t="s">
        <v>811</v>
      </c>
      <c r="G7333" s="55" t="s">
        <v>108</v>
      </c>
      <c r="H7333" s="55" t="s">
        <v>1289</v>
      </c>
      <c r="I7333" s="55" t="s">
        <v>42</v>
      </c>
      <c r="J7333" s="60">
        <v>500</v>
      </c>
      <c r="K7333" s="60">
        <f t="shared" si="217"/>
        <v>500</v>
      </c>
      <c r="L7333" s="60">
        <v>0</v>
      </c>
      <c r="M7333" s="55"/>
      <c r="N7333" s="60">
        <f t="shared" si="215"/>
        <v>500</v>
      </c>
      <c r="O7333" s="54">
        <v>46243</v>
      </c>
      <c r="P7333" s="62">
        <v>0</v>
      </c>
      <c r="Q7333" s="75"/>
      <c r="R7333" t="str">
        <f t="shared" si="221"/>
        <v>Ago/26</v>
      </c>
      <c r="S7333" s="75"/>
      <c r="T7333" s="75"/>
      <c r="U7333" s="75"/>
      <c r="V7333" s="75"/>
      <c r="W7333" s="75"/>
      <c r="X7333" s="75"/>
      <c r="Y7333" s="75"/>
      <c r="Z7333" s="75"/>
      <c r="AA7333" s="75"/>
      <c r="AB7333" s="75"/>
      <c r="AC7333" s="75"/>
      <c r="AD7333" s="75"/>
      <c r="AE7333" s="75"/>
      <c r="AF7333" s="75"/>
      <c r="AG7333" s="75"/>
    </row>
    <row r="7334" spans="1:33" ht="15.75" customHeight="1">
      <c r="A7334" s="75"/>
      <c r="B7334" s="54">
        <v>46242</v>
      </c>
      <c r="C7334" s="55" t="str">
        <f t="shared" si="219"/>
        <v>Agosto</v>
      </c>
      <c r="D7334" s="55">
        <f t="shared" si="220"/>
        <v>2026</v>
      </c>
      <c r="E7334" s="55">
        <v>1</v>
      </c>
      <c r="F7334" s="55" t="s">
        <v>1639</v>
      </c>
      <c r="G7334" s="55" t="s">
        <v>57</v>
      </c>
      <c r="H7334" s="55" t="s">
        <v>1640</v>
      </c>
      <c r="I7334" s="55" t="s">
        <v>42</v>
      </c>
      <c r="J7334" s="60">
        <v>297</v>
      </c>
      <c r="K7334" s="60">
        <f t="shared" si="217"/>
        <v>297</v>
      </c>
      <c r="L7334" s="60">
        <v>0</v>
      </c>
      <c r="M7334" s="55"/>
      <c r="N7334" s="60">
        <f t="shared" si="215"/>
        <v>297</v>
      </c>
      <c r="O7334" s="54">
        <v>46242</v>
      </c>
      <c r="P7334" s="62">
        <v>0</v>
      </c>
      <c r="Q7334" s="75"/>
      <c r="R7334" t="str">
        <f t="shared" si="221"/>
        <v>Ago/26</v>
      </c>
      <c r="S7334" s="75"/>
      <c r="T7334" s="75"/>
      <c r="U7334" s="75"/>
      <c r="V7334" s="75"/>
      <c r="W7334" s="75"/>
      <c r="X7334" s="75"/>
      <c r="Y7334" s="75"/>
      <c r="Z7334" s="75"/>
      <c r="AA7334" s="75"/>
      <c r="AB7334" s="75"/>
      <c r="AC7334" s="75"/>
      <c r="AD7334" s="75"/>
      <c r="AE7334" s="75"/>
      <c r="AF7334" s="75"/>
      <c r="AG7334" s="75"/>
    </row>
    <row r="7335" spans="1:33" ht="15.75" customHeight="1">
      <c r="A7335" s="75"/>
      <c r="B7335" s="54">
        <v>46243</v>
      </c>
      <c r="C7335" s="55" t="str">
        <f t="shared" si="219"/>
        <v>Agosto</v>
      </c>
      <c r="D7335" s="55">
        <f t="shared" si="220"/>
        <v>2026</v>
      </c>
      <c r="E7335" s="55">
        <v>1</v>
      </c>
      <c r="F7335" s="55" t="s">
        <v>811</v>
      </c>
      <c r="G7335" s="55" t="s">
        <v>108</v>
      </c>
      <c r="H7335" s="55" t="s">
        <v>812</v>
      </c>
      <c r="I7335" s="55" t="s">
        <v>42</v>
      </c>
      <c r="J7335" s="60">
        <v>500</v>
      </c>
      <c r="K7335" s="60">
        <f t="shared" si="217"/>
        <v>500</v>
      </c>
      <c r="L7335" s="60">
        <v>0</v>
      </c>
      <c r="M7335" s="55"/>
      <c r="N7335" s="60">
        <f t="shared" si="215"/>
        <v>500</v>
      </c>
      <c r="O7335" s="54">
        <v>46243</v>
      </c>
      <c r="P7335" s="62">
        <v>0</v>
      </c>
      <c r="Q7335" s="75"/>
      <c r="R7335" t="str">
        <f t="shared" si="221"/>
        <v>Ago/26</v>
      </c>
      <c r="S7335" s="75"/>
      <c r="T7335" s="75"/>
      <c r="U7335" s="75"/>
      <c r="V7335" s="75"/>
      <c r="W7335" s="75"/>
      <c r="X7335" s="75"/>
      <c r="Y7335" s="75"/>
      <c r="Z7335" s="75"/>
      <c r="AA7335" s="75"/>
      <c r="AB7335" s="75"/>
      <c r="AC7335" s="75"/>
      <c r="AD7335" s="75"/>
      <c r="AE7335" s="75"/>
      <c r="AF7335" s="75"/>
      <c r="AG7335" s="75"/>
    </row>
    <row r="7336" spans="1:33" ht="15.75" customHeight="1">
      <c r="A7336" s="75"/>
      <c r="B7336" s="54">
        <v>46244</v>
      </c>
      <c r="C7336" s="55" t="str">
        <f t="shared" si="219"/>
        <v>Agosto</v>
      </c>
      <c r="D7336" s="55">
        <f t="shared" si="220"/>
        <v>2026</v>
      </c>
      <c r="E7336" s="55">
        <v>1</v>
      </c>
      <c r="F7336" s="55" t="s">
        <v>39</v>
      </c>
      <c r="G7336" s="55" t="s">
        <v>40</v>
      </c>
      <c r="H7336" s="55" t="s">
        <v>1328</v>
      </c>
      <c r="I7336" s="55" t="s">
        <v>42</v>
      </c>
      <c r="J7336" s="60">
        <v>189</v>
      </c>
      <c r="K7336" s="60">
        <f t="shared" si="217"/>
        <v>189</v>
      </c>
      <c r="L7336" s="60">
        <v>0</v>
      </c>
      <c r="M7336" s="55"/>
      <c r="N7336" s="60">
        <f t="shared" si="215"/>
        <v>189</v>
      </c>
      <c r="O7336" s="54">
        <v>46244</v>
      </c>
      <c r="P7336" s="62">
        <v>0</v>
      </c>
      <c r="Q7336" s="75"/>
      <c r="R7336" t="str">
        <f t="shared" si="221"/>
        <v>Ago/26</v>
      </c>
      <c r="S7336" s="75"/>
      <c r="T7336" s="75"/>
      <c r="U7336" s="75"/>
      <c r="V7336" s="75"/>
      <c r="W7336" s="75"/>
      <c r="X7336" s="75"/>
      <c r="Y7336" s="75"/>
      <c r="Z7336" s="75"/>
      <c r="AA7336" s="75"/>
      <c r="AB7336" s="75"/>
      <c r="AC7336" s="75"/>
      <c r="AD7336" s="75"/>
      <c r="AE7336" s="75"/>
      <c r="AF7336" s="75"/>
      <c r="AG7336" s="75"/>
    </row>
    <row r="7337" spans="1:33" ht="15.75" customHeight="1">
      <c r="A7337" s="75"/>
      <c r="B7337" s="54"/>
      <c r="C7337" s="55" t="str">
        <f t="shared" si="219"/>
        <v/>
      </c>
      <c r="D7337" s="55" t="str">
        <f t="shared" si="220"/>
        <v/>
      </c>
      <c r="E7337" s="55"/>
      <c r="F7337" s="55"/>
      <c r="G7337" s="55"/>
      <c r="H7337" s="55"/>
      <c r="I7337" s="55"/>
      <c r="J7337" s="60"/>
      <c r="K7337" s="60">
        <f t="shared" si="217"/>
        <v>0</v>
      </c>
      <c r="L7337" s="60">
        <v>0</v>
      </c>
      <c r="M7337" s="55"/>
      <c r="N7337" s="60">
        <f t="shared" si="215"/>
        <v>0</v>
      </c>
      <c r="O7337" s="54"/>
      <c r="P7337" s="62"/>
      <c r="Q7337" s="75"/>
      <c r="R7337" t="str">
        <f t="shared" si="221"/>
        <v/>
      </c>
      <c r="S7337" s="75"/>
      <c r="T7337" s="75"/>
      <c r="U7337" s="75"/>
      <c r="V7337" s="75"/>
      <c r="W7337" s="75"/>
      <c r="X7337" s="75"/>
      <c r="Y7337" s="75"/>
      <c r="Z7337" s="75"/>
      <c r="AA7337" s="75"/>
      <c r="AB7337" s="75"/>
      <c r="AC7337" s="75"/>
      <c r="AD7337" s="75"/>
      <c r="AE7337" s="75"/>
      <c r="AF7337" s="75"/>
      <c r="AG7337" s="75"/>
    </row>
    <row r="7338" spans="1:33" ht="15.75" customHeight="1">
      <c r="A7338" s="75"/>
      <c r="B7338" s="54"/>
      <c r="C7338" s="55" t="str">
        <f t="shared" si="219"/>
        <v/>
      </c>
      <c r="D7338" s="55" t="str">
        <f t="shared" si="220"/>
        <v/>
      </c>
      <c r="E7338" s="55"/>
      <c r="F7338" s="55"/>
      <c r="G7338" s="55"/>
      <c r="H7338" s="55"/>
      <c r="I7338" s="55"/>
      <c r="J7338" s="60"/>
      <c r="K7338" s="60">
        <f t="shared" si="217"/>
        <v>0</v>
      </c>
      <c r="L7338" s="60">
        <v>0</v>
      </c>
      <c r="M7338" s="55"/>
      <c r="N7338" s="60">
        <f t="shared" si="215"/>
        <v>0</v>
      </c>
      <c r="O7338" s="54"/>
      <c r="P7338" s="62"/>
      <c r="Q7338" s="75"/>
      <c r="R7338" t="str">
        <f t="shared" si="221"/>
        <v/>
      </c>
      <c r="S7338" s="75"/>
      <c r="T7338" s="75"/>
      <c r="U7338" s="75"/>
      <c r="V7338" s="75"/>
      <c r="W7338" s="75"/>
      <c r="X7338" s="75"/>
      <c r="Y7338" s="75"/>
      <c r="Z7338" s="75"/>
      <c r="AA7338" s="75"/>
      <c r="AB7338" s="75"/>
      <c r="AC7338" s="75"/>
      <c r="AD7338" s="75"/>
      <c r="AE7338" s="75"/>
      <c r="AF7338" s="75"/>
      <c r="AG7338" s="75"/>
    </row>
    <row r="7339" spans="1:33" ht="15.75" customHeight="1">
      <c r="A7339" s="75"/>
      <c r="B7339" s="54"/>
      <c r="C7339" s="55" t="str">
        <f t="shared" si="219"/>
        <v/>
      </c>
      <c r="D7339" s="55" t="str">
        <f t="shared" si="220"/>
        <v/>
      </c>
      <c r="E7339" s="55"/>
      <c r="F7339" s="55"/>
      <c r="G7339" s="55"/>
      <c r="H7339" s="55"/>
      <c r="I7339" s="55"/>
      <c r="J7339" s="60"/>
      <c r="K7339" s="60">
        <f t="shared" si="217"/>
        <v>0</v>
      </c>
      <c r="L7339" s="60">
        <v>0</v>
      </c>
      <c r="M7339" s="55"/>
      <c r="N7339" s="60">
        <f t="shared" si="215"/>
        <v>0</v>
      </c>
      <c r="O7339" s="54"/>
      <c r="P7339" s="62"/>
      <c r="Q7339" s="75"/>
      <c r="R7339" t="str">
        <f t="shared" si="221"/>
        <v/>
      </c>
      <c r="S7339" s="75"/>
      <c r="T7339" s="75"/>
      <c r="U7339" s="75"/>
      <c r="V7339" s="75"/>
      <c r="W7339" s="75"/>
      <c r="X7339" s="75"/>
      <c r="Y7339" s="75"/>
      <c r="Z7339" s="75"/>
      <c r="AA7339" s="75"/>
      <c r="AB7339" s="75"/>
      <c r="AC7339" s="75"/>
      <c r="AD7339" s="75"/>
      <c r="AE7339" s="75"/>
      <c r="AF7339" s="75"/>
      <c r="AG7339" s="75"/>
    </row>
    <row r="7340" spans="1:33" ht="15.75" customHeight="1">
      <c r="A7340" s="75"/>
      <c r="B7340" s="54"/>
      <c r="C7340" s="55" t="str">
        <f t="shared" si="219"/>
        <v/>
      </c>
      <c r="D7340" s="55" t="str">
        <f t="shared" si="220"/>
        <v/>
      </c>
      <c r="E7340" s="55"/>
      <c r="F7340" s="55"/>
      <c r="G7340" s="55"/>
      <c r="H7340" s="55"/>
      <c r="I7340" s="55"/>
      <c r="J7340" s="60"/>
      <c r="K7340" s="60">
        <f t="shared" si="217"/>
        <v>0</v>
      </c>
      <c r="L7340" s="60">
        <v>0</v>
      </c>
      <c r="M7340" s="55"/>
      <c r="N7340" s="60">
        <f t="shared" si="215"/>
        <v>0</v>
      </c>
      <c r="O7340" s="54"/>
      <c r="P7340" s="62"/>
      <c r="Q7340" s="75"/>
      <c r="R7340" t="str">
        <f t="shared" si="221"/>
        <v/>
      </c>
      <c r="S7340" s="75"/>
      <c r="T7340" s="75"/>
      <c r="U7340" s="75"/>
      <c r="V7340" s="75"/>
      <c r="W7340" s="75"/>
      <c r="X7340" s="75"/>
      <c r="Y7340" s="75"/>
      <c r="Z7340" s="75"/>
      <c r="AA7340" s="75"/>
      <c r="AB7340" s="75"/>
      <c r="AC7340" s="75"/>
      <c r="AD7340" s="75"/>
      <c r="AE7340" s="75"/>
      <c r="AF7340" s="75"/>
      <c r="AG7340" s="75"/>
    </row>
    <row r="7341" spans="1:33" ht="15.75" customHeight="1">
      <c r="A7341" s="75"/>
      <c r="B7341" s="54"/>
      <c r="C7341" s="55" t="str">
        <f t="shared" si="219"/>
        <v/>
      </c>
      <c r="D7341" s="55" t="str">
        <f t="shared" si="220"/>
        <v/>
      </c>
      <c r="E7341" s="55"/>
      <c r="F7341" s="55"/>
      <c r="G7341" s="55"/>
      <c r="H7341" s="55"/>
      <c r="I7341" s="55"/>
      <c r="J7341" s="60"/>
      <c r="K7341" s="60">
        <f t="shared" si="217"/>
        <v>0</v>
      </c>
      <c r="L7341" s="60">
        <v>0</v>
      </c>
      <c r="M7341" s="55"/>
      <c r="N7341" s="60">
        <f t="shared" si="215"/>
        <v>0</v>
      </c>
      <c r="O7341" s="54"/>
      <c r="P7341" s="62"/>
      <c r="Q7341" s="75"/>
      <c r="R7341" t="str">
        <f t="shared" si="221"/>
        <v/>
      </c>
      <c r="S7341" s="75"/>
      <c r="T7341" s="75"/>
      <c r="U7341" s="75"/>
      <c r="V7341" s="75"/>
      <c r="W7341" s="75"/>
      <c r="X7341" s="75"/>
      <c r="Y7341" s="75"/>
      <c r="Z7341" s="75"/>
      <c r="AA7341" s="75"/>
      <c r="AB7341" s="75"/>
      <c r="AC7341" s="75"/>
      <c r="AD7341" s="75"/>
      <c r="AE7341" s="75"/>
      <c r="AF7341" s="75"/>
      <c r="AG7341" s="75"/>
    </row>
    <row r="7342" spans="1:33" ht="15.75" customHeight="1">
      <c r="A7342" s="75"/>
      <c r="B7342" s="54"/>
      <c r="C7342" s="55" t="str">
        <f t="shared" si="219"/>
        <v/>
      </c>
      <c r="D7342" s="55" t="str">
        <f t="shared" si="220"/>
        <v/>
      </c>
      <c r="E7342" s="55"/>
      <c r="F7342" s="55"/>
      <c r="G7342" s="55"/>
      <c r="H7342" s="55"/>
      <c r="I7342" s="55"/>
      <c r="J7342" s="60"/>
      <c r="K7342" s="60">
        <f t="shared" si="217"/>
        <v>0</v>
      </c>
      <c r="L7342" s="60">
        <v>0</v>
      </c>
      <c r="M7342" s="55"/>
      <c r="N7342" s="60">
        <f t="shared" si="215"/>
        <v>0</v>
      </c>
      <c r="O7342" s="54"/>
      <c r="P7342" s="62"/>
      <c r="Q7342" s="75"/>
      <c r="R7342" t="str">
        <f t="shared" si="221"/>
        <v/>
      </c>
      <c r="S7342" s="75"/>
      <c r="T7342" s="75"/>
      <c r="U7342" s="75"/>
      <c r="V7342" s="75"/>
      <c r="W7342" s="75"/>
      <c r="X7342" s="75"/>
      <c r="Y7342" s="75"/>
      <c r="Z7342" s="75"/>
      <c r="AA7342" s="75"/>
      <c r="AB7342" s="75"/>
      <c r="AC7342" s="75"/>
      <c r="AD7342" s="75"/>
      <c r="AE7342" s="75"/>
      <c r="AF7342" s="75"/>
      <c r="AG7342" s="75"/>
    </row>
    <row r="7343" spans="1:33" ht="15.75" customHeight="1">
      <c r="A7343" s="75"/>
      <c r="B7343" s="54"/>
      <c r="C7343" s="55" t="str">
        <f t="shared" si="219"/>
        <v/>
      </c>
      <c r="D7343" s="55" t="str">
        <f t="shared" si="220"/>
        <v/>
      </c>
      <c r="E7343" s="55"/>
      <c r="F7343" s="55"/>
      <c r="G7343" s="55"/>
      <c r="H7343" s="55"/>
      <c r="I7343" s="55"/>
      <c r="J7343" s="60"/>
      <c r="K7343" s="60">
        <f t="shared" si="217"/>
        <v>0</v>
      </c>
      <c r="L7343" s="60">
        <v>0</v>
      </c>
      <c r="M7343" s="55"/>
      <c r="N7343" s="60">
        <f t="shared" si="215"/>
        <v>0</v>
      </c>
      <c r="O7343" s="54"/>
      <c r="P7343" s="62"/>
      <c r="Q7343" s="75"/>
      <c r="R7343" t="str">
        <f t="shared" si="221"/>
        <v/>
      </c>
      <c r="S7343" s="75"/>
      <c r="T7343" s="75"/>
      <c r="U7343" s="75"/>
      <c r="V7343" s="75"/>
      <c r="W7343" s="75"/>
      <c r="X7343" s="75"/>
      <c r="Y7343" s="75"/>
      <c r="Z7343" s="75"/>
      <c r="AA7343" s="75"/>
      <c r="AB7343" s="75"/>
      <c r="AC7343" s="75"/>
      <c r="AD7343" s="75"/>
      <c r="AE7343" s="75"/>
      <c r="AF7343" s="75"/>
      <c r="AG7343" s="75"/>
    </row>
    <row r="7344" spans="1:33" ht="15.75" customHeight="1">
      <c r="A7344" s="75"/>
      <c r="B7344" s="54"/>
      <c r="C7344" s="55" t="str">
        <f t="shared" si="219"/>
        <v/>
      </c>
      <c r="D7344" s="55" t="str">
        <f t="shared" si="220"/>
        <v/>
      </c>
      <c r="E7344" s="55"/>
      <c r="F7344" s="55"/>
      <c r="G7344" s="55"/>
      <c r="H7344" s="55"/>
      <c r="I7344" s="55"/>
      <c r="J7344" s="60"/>
      <c r="K7344" s="60">
        <f t="shared" si="217"/>
        <v>0</v>
      </c>
      <c r="L7344" s="60">
        <v>0</v>
      </c>
      <c r="M7344" s="55"/>
      <c r="N7344" s="60">
        <f t="shared" si="215"/>
        <v>0</v>
      </c>
      <c r="O7344" s="54"/>
      <c r="P7344" s="62"/>
      <c r="Q7344" s="75"/>
      <c r="R7344" t="str">
        <f t="shared" si="221"/>
        <v/>
      </c>
      <c r="S7344" s="75"/>
      <c r="T7344" s="75"/>
      <c r="U7344" s="75"/>
      <c r="V7344" s="75"/>
      <c r="W7344" s="75"/>
      <c r="X7344" s="75"/>
      <c r="Y7344" s="75"/>
      <c r="Z7344" s="75"/>
      <c r="AA7344" s="75"/>
      <c r="AB7344" s="75"/>
      <c r="AC7344" s="75"/>
      <c r="AD7344" s="75"/>
      <c r="AE7344" s="75"/>
      <c r="AF7344" s="75"/>
      <c r="AG7344" s="75"/>
    </row>
    <row r="7345" spans="1:33" ht="15.75" customHeight="1">
      <c r="A7345" s="75"/>
      <c r="B7345" s="54"/>
      <c r="C7345" s="55" t="str">
        <f t="shared" si="219"/>
        <v/>
      </c>
      <c r="D7345" s="55" t="str">
        <f t="shared" si="220"/>
        <v/>
      </c>
      <c r="E7345" s="55"/>
      <c r="F7345" s="55"/>
      <c r="G7345" s="55"/>
      <c r="H7345" s="55"/>
      <c r="I7345" s="55"/>
      <c r="J7345" s="60"/>
      <c r="K7345" s="60">
        <f t="shared" si="217"/>
        <v>0</v>
      </c>
      <c r="L7345" s="60">
        <v>0</v>
      </c>
      <c r="M7345" s="55"/>
      <c r="N7345" s="60">
        <f t="shared" si="215"/>
        <v>0</v>
      </c>
      <c r="O7345" s="54"/>
      <c r="P7345" s="62"/>
      <c r="Q7345" s="75"/>
      <c r="R7345" t="str">
        <f t="shared" si="221"/>
        <v/>
      </c>
      <c r="S7345" s="75"/>
      <c r="T7345" s="75"/>
      <c r="U7345" s="75"/>
      <c r="V7345" s="75"/>
      <c r="W7345" s="75"/>
      <c r="X7345" s="75"/>
      <c r="Y7345" s="75"/>
      <c r="Z7345" s="75"/>
      <c r="AA7345" s="75"/>
      <c r="AB7345" s="75"/>
      <c r="AC7345" s="75"/>
      <c r="AD7345" s="75"/>
      <c r="AE7345" s="75"/>
      <c r="AF7345" s="75"/>
      <c r="AG7345" s="75"/>
    </row>
    <row r="7346" spans="1:33" ht="15.75" customHeight="1">
      <c r="A7346" s="75"/>
      <c r="B7346" s="54"/>
      <c r="C7346" s="55" t="str">
        <f t="shared" si="219"/>
        <v/>
      </c>
      <c r="D7346" s="55" t="str">
        <f t="shared" si="220"/>
        <v/>
      </c>
      <c r="E7346" s="55"/>
      <c r="F7346" s="55"/>
      <c r="G7346" s="55"/>
      <c r="H7346" s="55"/>
      <c r="I7346" s="55"/>
      <c r="J7346" s="60"/>
      <c r="K7346" s="60">
        <f t="shared" si="217"/>
        <v>0</v>
      </c>
      <c r="L7346" s="60">
        <v>0</v>
      </c>
      <c r="M7346" s="55"/>
      <c r="N7346" s="60">
        <f t="shared" si="215"/>
        <v>0</v>
      </c>
      <c r="O7346" s="54"/>
      <c r="P7346" s="62"/>
      <c r="Q7346" s="75"/>
      <c r="R7346" t="str">
        <f t="shared" si="221"/>
        <v/>
      </c>
      <c r="S7346" s="75"/>
      <c r="T7346" s="75"/>
      <c r="U7346" s="75"/>
      <c r="V7346" s="75"/>
      <c r="W7346" s="75"/>
      <c r="X7346" s="75"/>
      <c r="Y7346" s="75"/>
      <c r="Z7346" s="75"/>
      <c r="AA7346" s="75"/>
      <c r="AB7346" s="75"/>
      <c r="AC7346" s="75"/>
      <c r="AD7346" s="75"/>
      <c r="AE7346" s="75"/>
      <c r="AF7346" s="75"/>
      <c r="AG7346" s="75"/>
    </row>
    <row r="7347" spans="1:33" ht="15.75" customHeight="1">
      <c r="A7347" s="75"/>
      <c r="B7347" s="54"/>
      <c r="C7347" s="55" t="str">
        <f t="shared" si="219"/>
        <v/>
      </c>
      <c r="D7347" s="55" t="str">
        <f t="shared" si="220"/>
        <v/>
      </c>
      <c r="E7347" s="55"/>
      <c r="F7347" s="55"/>
      <c r="G7347" s="55"/>
      <c r="H7347" s="55"/>
      <c r="I7347" s="55"/>
      <c r="J7347" s="60"/>
      <c r="K7347" s="60">
        <f t="shared" si="217"/>
        <v>0</v>
      </c>
      <c r="L7347" s="60">
        <v>0</v>
      </c>
      <c r="M7347" s="55"/>
      <c r="N7347" s="60">
        <f t="shared" si="215"/>
        <v>0</v>
      </c>
      <c r="O7347" s="54"/>
      <c r="P7347" s="62"/>
      <c r="Q7347" s="75"/>
      <c r="R7347" t="str">
        <f t="shared" si="221"/>
        <v/>
      </c>
      <c r="S7347" s="75"/>
      <c r="T7347" s="75"/>
      <c r="U7347" s="75"/>
      <c r="V7347" s="75"/>
      <c r="W7347" s="75"/>
      <c r="X7347" s="75"/>
      <c r="Y7347" s="75"/>
      <c r="Z7347" s="75"/>
      <c r="AA7347" s="75"/>
      <c r="AB7347" s="75"/>
      <c r="AC7347" s="75"/>
      <c r="AD7347" s="75"/>
      <c r="AE7347" s="75"/>
      <c r="AF7347" s="75"/>
      <c r="AG7347" s="75"/>
    </row>
    <row r="7348" spans="1:33" ht="15.75" customHeight="1">
      <c r="A7348" s="75"/>
      <c r="B7348" s="54"/>
      <c r="C7348" s="55" t="str">
        <f t="shared" si="219"/>
        <v/>
      </c>
      <c r="D7348" s="55" t="str">
        <f t="shared" si="220"/>
        <v/>
      </c>
      <c r="E7348" s="55"/>
      <c r="F7348" s="55"/>
      <c r="G7348" s="55"/>
      <c r="H7348" s="55"/>
      <c r="I7348" s="55"/>
      <c r="J7348" s="60"/>
      <c r="K7348" s="60">
        <f t="shared" si="217"/>
        <v>0</v>
      </c>
      <c r="L7348" s="60">
        <v>0</v>
      </c>
      <c r="M7348" s="55"/>
      <c r="N7348" s="60">
        <f t="shared" si="215"/>
        <v>0</v>
      </c>
      <c r="O7348" s="54"/>
      <c r="P7348" s="62"/>
      <c r="Q7348" s="75"/>
      <c r="R7348" t="str">
        <f t="shared" si="221"/>
        <v/>
      </c>
      <c r="S7348" s="75"/>
      <c r="T7348" s="75"/>
      <c r="U7348" s="75"/>
      <c r="V7348" s="75"/>
      <c r="W7348" s="75"/>
      <c r="X7348" s="75"/>
      <c r="Y7348" s="75"/>
      <c r="Z7348" s="75"/>
      <c r="AA7348" s="75"/>
      <c r="AB7348" s="75"/>
      <c r="AC7348" s="75"/>
      <c r="AD7348" s="75"/>
      <c r="AE7348" s="75"/>
      <c r="AF7348" s="75"/>
      <c r="AG7348" s="75"/>
    </row>
    <row r="7349" spans="1:33" ht="15.75" customHeight="1">
      <c r="A7349" s="75"/>
      <c r="B7349" s="54"/>
      <c r="C7349" s="55" t="str">
        <f t="shared" si="219"/>
        <v/>
      </c>
      <c r="D7349" s="55" t="str">
        <f t="shared" si="220"/>
        <v/>
      </c>
      <c r="E7349" s="55"/>
      <c r="F7349" s="55"/>
      <c r="G7349" s="55"/>
      <c r="H7349" s="55"/>
      <c r="I7349" s="55"/>
      <c r="J7349" s="60"/>
      <c r="K7349" s="60">
        <f t="shared" si="217"/>
        <v>0</v>
      </c>
      <c r="L7349" s="60">
        <v>0</v>
      </c>
      <c r="M7349" s="55"/>
      <c r="N7349" s="60">
        <f t="shared" si="215"/>
        <v>0</v>
      </c>
      <c r="O7349" s="54"/>
      <c r="P7349" s="62"/>
      <c r="Q7349" s="75"/>
      <c r="R7349" t="str">
        <f t="shared" si="221"/>
        <v/>
      </c>
      <c r="S7349" s="75"/>
      <c r="T7349" s="75"/>
      <c r="U7349" s="75"/>
      <c r="V7349" s="75"/>
      <c r="W7349" s="75"/>
      <c r="X7349" s="75"/>
      <c r="Y7349" s="75"/>
      <c r="Z7349" s="75"/>
      <c r="AA7349" s="75"/>
      <c r="AB7349" s="75"/>
      <c r="AC7349" s="75"/>
      <c r="AD7349" s="75"/>
      <c r="AE7349" s="75"/>
      <c r="AF7349" s="75"/>
      <c r="AG7349" s="75"/>
    </row>
    <row r="7350" spans="1:33" ht="15.75" customHeight="1">
      <c r="A7350" s="75"/>
      <c r="B7350" s="54"/>
      <c r="C7350" s="55" t="str">
        <f t="shared" si="219"/>
        <v/>
      </c>
      <c r="D7350" s="55" t="str">
        <f t="shared" si="220"/>
        <v/>
      </c>
      <c r="E7350" s="55"/>
      <c r="F7350" s="55"/>
      <c r="G7350" s="55"/>
      <c r="H7350" s="55"/>
      <c r="I7350" s="55"/>
      <c r="J7350" s="60"/>
      <c r="K7350" s="60">
        <f t="shared" si="217"/>
        <v>0</v>
      </c>
      <c r="L7350" s="60">
        <v>0</v>
      </c>
      <c r="M7350" s="55"/>
      <c r="N7350" s="60">
        <f t="shared" si="215"/>
        <v>0</v>
      </c>
      <c r="O7350" s="54"/>
      <c r="P7350" s="62"/>
      <c r="Q7350" s="75"/>
      <c r="R7350" t="str">
        <f t="shared" si="221"/>
        <v/>
      </c>
      <c r="S7350" s="75"/>
      <c r="T7350" s="75"/>
      <c r="U7350" s="75"/>
      <c r="V7350" s="75"/>
      <c r="W7350" s="75"/>
      <c r="X7350" s="75"/>
      <c r="Y7350" s="75"/>
      <c r="Z7350" s="75"/>
      <c r="AA7350" s="75"/>
      <c r="AB7350" s="75"/>
      <c r="AC7350" s="75"/>
      <c r="AD7350" s="75"/>
      <c r="AE7350" s="75"/>
      <c r="AF7350" s="75"/>
      <c r="AG7350" s="75"/>
    </row>
    <row r="7351" spans="1:33" ht="15.75" customHeight="1">
      <c r="A7351" s="75"/>
      <c r="B7351" s="54"/>
      <c r="C7351" s="55" t="str">
        <f t="shared" si="219"/>
        <v/>
      </c>
      <c r="D7351" s="55" t="str">
        <f t="shared" si="220"/>
        <v/>
      </c>
      <c r="E7351" s="55"/>
      <c r="F7351" s="55"/>
      <c r="G7351" s="55"/>
      <c r="H7351" s="55"/>
      <c r="I7351" s="55"/>
      <c r="J7351" s="60"/>
      <c r="K7351" s="60">
        <f t="shared" si="217"/>
        <v>0</v>
      </c>
      <c r="L7351" s="60">
        <v>0</v>
      </c>
      <c r="M7351" s="55"/>
      <c r="N7351" s="60">
        <f t="shared" si="215"/>
        <v>0</v>
      </c>
      <c r="O7351" s="54"/>
      <c r="P7351" s="62"/>
      <c r="Q7351" s="75"/>
      <c r="R7351" t="str">
        <f t="shared" si="221"/>
        <v/>
      </c>
      <c r="S7351" s="75"/>
      <c r="T7351" s="75"/>
      <c r="U7351" s="75"/>
      <c r="V7351" s="75"/>
      <c r="W7351" s="75"/>
      <c r="X7351" s="75"/>
      <c r="Y7351" s="75"/>
      <c r="Z7351" s="75"/>
      <c r="AA7351" s="75"/>
      <c r="AB7351" s="75"/>
      <c r="AC7351" s="75"/>
      <c r="AD7351" s="75"/>
      <c r="AE7351" s="75"/>
      <c r="AF7351" s="75"/>
      <c r="AG7351" s="75"/>
    </row>
    <row r="7352" spans="1:33" ht="15.75" customHeight="1">
      <c r="A7352" s="75"/>
      <c r="B7352" s="54"/>
      <c r="C7352" s="55" t="str">
        <f t="shared" si="219"/>
        <v/>
      </c>
      <c r="D7352" s="55" t="str">
        <f t="shared" si="220"/>
        <v/>
      </c>
      <c r="E7352" s="55"/>
      <c r="F7352" s="55"/>
      <c r="G7352" s="55"/>
      <c r="H7352" s="55"/>
      <c r="I7352" s="55"/>
      <c r="J7352" s="60"/>
      <c r="K7352" s="60">
        <f t="shared" si="217"/>
        <v>0</v>
      </c>
      <c r="L7352" s="60">
        <v>0</v>
      </c>
      <c r="M7352" s="55"/>
      <c r="N7352" s="60">
        <f t="shared" si="215"/>
        <v>0</v>
      </c>
      <c r="O7352" s="54"/>
      <c r="P7352" s="62"/>
      <c r="Q7352" s="75"/>
      <c r="R7352" t="str">
        <f t="shared" si="221"/>
        <v/>
      </c>
      <c r="S7352" s="75"/>
      <c r="T7352" s="75"/>
      <c r="U7352" s="75"/>
      <c r="V7352" s="75"/>
      <c r="W7352" s="75"/>
      <c r="X7352" s="75"/>
      <c r="Y7352" s="75"/>
      <c r="Z7352" s="75"/>
      <c r="AA7352" s="75"/>
      <c r="AB7352" s="75"/>
      <c r="AC7352" s="75"/>
      <c r="AD7352" s="75"/>
      <c r="AE7352" s="75"/>
      <c r="AF7352" s="75"/>
      <c r="AG7352" s="75"/>
    </row>
    <row r="7353" spans="1:33" ht="15.75" customHeight="1">
      <c r="A7353" s="75"/>
      <c r="B7353" s="54"/>
      <c r="C7353" s="55" t="str">
        <f t="shared" si="219"/>
        <v/>
      </c>
      <c r="D7353" s="55" t="str">
        <f t="shared" si="220"/>
        <v/>
      </c>
      <c r="E7353" s="55"/>
      <c r="F7353" s="55"/>
      <c r="G7353" s="55"/>
      <c r="H7353" s="55"/>
      <c r="I7353" s="55"/>
      <c r="J7353" s="60"/>
      <c r="K7353" s="60">
        <f t="shared" si="217"/>
        <v>0</v>
      </c>
      <c r="L7353" s="60">
        <v>0</v>
      </c>
      <c r="M7353" s="55"/>
      <c r="N7353" s="60">
        <f t="shared" si="215"/>
        <v>0</v>
      </c>
      <c r="O7353" s="54"/>
      <c r="P7353" s="62"/>
      <c r="Q7353" s="75"/>
      <c r="R7353" t="str">
        <f t="shared" si="221"/>
        <v/>
      </c>
      <c r="S7353" s="75"/>
      <c r="T7353" s="75"/>
      <c r="U7353" s="75"/>
      <c r="V7353" s="75"/>
      <c r="W7353" s="75"/>
      <c r="X7353" s="75"/>
      <c r="Y7353" s="75"/>
      <c r="Z7353" s="75"/>
      <c r="AA7353" s="75"/>
      <c r="AB7353" s="75"/>
      <c r="AC7353" s="75"/>
      <c r="AD7353" s="75"/>
      <c r="AE7353" s="75"/>
      <c r="AF7353" s="75"/>
      <c r="AG7353" s="75"/>
    </row>
    <row r="7354" spans="1:33" ht="15.75" customHeight="1">
      <c r="A7354" s="75"/>
      <c r="B7354" s="54"/>
      <c r="C7354" s="55" t="str">
        <f t="shared" si="219"/>
        <v/>
      </c>
      <c r="D7354" s="55" t="str">
        <f t="shared" si="220"/>
        <v/>
      </c>
      <c r="E7354" s="55"/>
      <c r="F7354" s="55"/>
      <c r="G7354" s="55"/>
      <c r="H7354" s="55"/>
      <c r="I7354" s="55"/>
      <c r="J7354" s="60"/>
      <c r="K7354" s="60">
        <f t="shared" si="217"/>
        <v>0</v>
      </c>
      <c r="L7354" s="60">
        <v>0</v>
      </c>
      <c r="M7354" s="55"/>
      <c r="N7354" s="60">
        <f t="shared" si="215"/>
        <v>0</v>
      </c>
      <c r="O7354" s="54"/>
      <c r="P7354" s="62"/>
      <c r="Q7354" s="75"/>
      <c r="R7354" t="str">
        <f t="shared" si="221"/>
        <v/>
      </c>
      <c r="S7354" s="75"/>
      <c r="T7354" s="75"/>
      <c r="U7354" s="75"/>
      <c r="V7354" s="75"/>
      <c r="W7354" s="75"/>
      <c r="X7354" s="75"/>
      <c r="Y7354" s="75"/>
      <c r="Z7354" s="75"/>
      <c r="AA7354" s="75"/>
      <c r="AB7354" s="75"/>
      <c r="AC7354" s="75"/>
      <c r="AD7354" s="75"/>
      <c r="AE7354" s="75"/>
      <c r="AF7354" s="75"/>
      <c r="AG7354" s="75"/>
    </row>
    <row r="7355" spans="1:33" ht="15.75" customHeight="1">
      <c r="A7355" s="75"/>
      <c r="B7355" s="54"/>
      <c r="C7355" s="55" t="str">
        <f t="shared" si="219"/>
        <v/>
      </c>
      <c r="D7355" s="55" t="str">
        <f t="shared" si="220"/>
        <v/>
      </c>
      <c r="E7355" s="55"/>
      <c r="F7355" s="55"/>
      <c r="G7355" s="55"/>
      <c r="H7355" s="55"/>
      <c r="I7355" s="55"/>
      <c r="J7355" s="60"/>
      <c r="K7355" s="60">
        <f t="shared" si="217"/>
        <v>0</v>
      </c>
      <c r="L7355" s="60">
        <v>0</v>
      </c>
      <c r="M7355" s="55"/>
      <c r="N7355" s="60">
        <f t="shared" si="215"/>
        <v>0</v>
      </c>
      <c r="O7355" s="54"/>
      <c r="P7355" s="62"/>
      <c r="Q7355" s="75"/>
      <c r="R7355" t="str">
        <f t="shared" si="221"/>
        <v/>
      </c>
      <c r="S7355" s="75"/>
      <c r="T7355" s="75"/>
      <c r="U7355" s="75"/>
      <c r="V7355" s="75"/>
      <c r="W7355" s="75"/>
      <c r="X7355" s="75"/>
      <c r="Y7355" s="75"/>
      <c r="Z7355" s="75"/>
      <c r="AA7355" s="75"/>
      <c r="AB7355" s="75"/>
      <c r="AC7355" s="75"/>
      <c r="AD7355" s="75"/>
      <c r="AE7355" s="75"/>
      <c r="AF7355" s="75"/>
      <c r="AG7355" s="75"/>
    </row>
    <row r="7356" spans="1:33" ht="15.75" customHeight="1">
      <c r="A7356" s="75"/>
      <c r="B7356" s="54"/>
      <c r="C7356" s="55" t="str">
        <f t="shared" si="219"/>
        <v/>
      </c>
      <c r="D7356" s="55" t="str">
        <f t="shared" si="220"/>
        <v/>
      </c>
      <c r="E7356" s="55"/>
      <c r="F7356" s="55"/>
      <c r="G7356" s="55"/>
      <c r="H7356" s="55"/>
      <c r="I7356" s="55"/>
      <c r="J7356" s="60"/>
      <c r="K7356" s="60">
        <f t="shared" si="217"/>
        <v>0</v>
      </c>
      <c r="L7356" s="60">
        <v>0</v>
      </c>
      <c r="M7356" s="55"/>
      <c r="N7356" s="60">
        <f t="shared" si="215"/>
        <v>0</v>
      </c>
      <c r="O7356" s="54"/>
      <c r="P7356" s="62"/>
      <c r="Q7356" s="75"/>
      <c r="R7356" t="str">
        <f t="shared" si="221"/>
        <v/>
      </c>
      <c r="S7356" s="75"/>
      <c r="T7356" s="75"/>
      <c r="U7356" s="75"/>
      <c r="V7356" s="75"/>
      <c r="W7356" s="75"/>
      <c r="X7356" s="75"/>
      <c r="Y7356" s="75"/>
      <c r="Z7356" s="75"/>
      <c r="AA7356" s="75"/>
      <c r="AB7356" s="75"/>
      <c r="AC7356" s="75"/>
      <c r="AD7356" s="75"/>
      <c r="AE7356" s="75"/>
      <c r="AF7356" s="75"/>
      <c r="AG7356" s="75"/>
    </row>
    <row r="7357" spans="1:33" ht="15.75" customHeight="1">
      <c r="A7357" s="75"/>
      <c r="B7357" s="54"/>
      <c r="C7357" s="55" t="str">
        <f t="shared" si="219"/>
        <v/>
      </c>
      <c r="D7357" s="55" t="str">
        <f t="shared" si="220"/>
        <v/>
      </c>
      <c r="E7357" s="55"/>
      <c r="F7357" s="55"/>
      <c r="G7357" s="55"/>
      <c r="H7357" s="55"/>
      <c r="I7357" s="55"/>
      <c r="J7357" s="60"/>
      <c r="K7357" s="60">
        <f t="shared" si="217"/>
        <v>0</v>
      </c>
      <c r="L7357" s="60">
        <v>0</v>
      </c>
      <c r="M7357" s="55"/>
      <c r="N7357" s="60">
        <f t="shared" si="215"/>
        <v>0</v>
      </c>
      <c r="O7357" s="54"/>
      <c r="P7357" s="62"/>
      <c r="Q7357" s="75"/>
      <c r="R7357" t="str">
        <f t="shared" si="221"/>
        <v/>
      </c>
      <c r="S7357" s="75"/>
      <c r="T7357" s="75"/>
      <c r="U7357" s="75"/>
      <c r="V7357" s="75"/>
      <c r="W7357" s="75"/>
      <c r="X7357" s="75"/>
      <c r="Y7357" s="75"/>
      <c r="Z7357" s="75"/>
      <c r="AA7357" s="75"/>
      <c r="AB7357" s="75"/>
      <c r="AC7357" s="75"/>
      <c r="AD7357" s="75"/>
      <c r="AE7357" s="75"/>
      <c r="AF7357" s="75"/>
      <c r="AG7357" s="75"/>
    </row>
    <row r="7358" spans="1:33" ht="15.75" customHeight="1">
      <c r="A7358" s="75"/>
      <c r="B7358" s="54"/>
      <c r="C7358" s="55" t="str">
        <f t="shared" si="219"/>
        <v/>
      </c>
      <c r="D7358" s="55" t="str">
        <f t="shared" si="220"/>
        <v/>
      </c>
      <c r="E7358" s="55"/>
      <c r="F7358" s="55"/>
      <c r="G7358" s="55"/>
      <c r="H7358" s="55"/>
      <c r="I7358" s="55"/>
      <c r="J7358" s="60"/>
      <c r="K7358" s="60">
        <f t="shared" si="217"/>
        <v>0</v>
      </c>
      <c r="L7358" s="60">
        <v>0</v>
      </c>
      <c r="M7358" s="55"/>
      <c r="N7358" s="60">
        <f t="shared" si="215"/>
        <v>0</v>
      </c>
      <c r="O7358" s="54"/>
      <c r="P7358" s="62"/>
      <c r="Q7358" s="75"/>
      <c r="R7358" t="str">
        <f t="shared" si="221"/>
        <v/>
      </c>
      <c r="S7358" s="75"/>
      <c r="T7358" s="75"/>
      <c r="U7358" s="75"/>
      <c r="V7358" s="75"/>
      <c r="W7358" s="75"/>
      <c r="X7358" s="75"/>
      <c r="Y7358" s="75"/>
      <c r="Z7358" s="75"/>
      <c r="AA7358" s="75"/>
      <c r="AB7358" s="75"/>
      <c r="AC7358" s="75"/>
      <c r="AD7358" s="75"/>
      <c r="AE7358" s="75"/>
      <c r="AF7358" s="75"/>
      <c r="AG7358" s="75"/>
    </row>
    <row r="7359" spans="1:33" ht="15.75" customHeight="1">
      <c r="A7359" s="75"/>
      <c r="B7359" s="54"/>
      <c r="C7359" s="55" t="str">
        <f t="shared" si="219"/>
        <v/>
      </c>
      <c r="D7359" s="55" t="str">
        <f t="shared" si="220"/>
        <v/>
      </c>
      <c r="E7359" s="55"/>
      <c r="F7359" s="55"/>
      <c r="G7359" s="55"/>
      <c r="H7359" s="55"/>
      <c r="I7359" s="55"/>
      <c r="J7359" s="60"/>
      <c r="K7359" s="60">
        <f t="shared" si="217"/>
        <v>0</v>
      </c>
      <c r="L7359" s="60">
        <v>0</v>
      </c>
      <c r="M7359" s="55"/>
      <c r="N7359" s="60">
        <f t="shared" si="215"/>
        <v>0</v>
      </c>
      <c r="O7359" s="54"/>
      <c r="P7359" s="62"/>
      <c r="Q7359" s="75"/>
      <c r="R7359" t="str">
        <f t="shared" si="221"/>
        <v/>
      </c>
      <c r="S7359" s="75"/>
      <c r="T7359" s="75"/>
      <c r="U7359" s="75"/>
      <c r="V7359" s="75"/>
      <c r="W7359" s="75"/>
      <c r="X7359" s="75"/>
      <c r="Y7359" s="75"/>
      <c r="Z7359" s="75"/>
      <c r="AA7359" s="75"/>
      <c r="AB7359" s="75"/>
      <c r="AC7359" s="75"/>
      <c r="AD7359" s="75"/>
      <c r="AE7359" s="75"/>
      <c r="AF7359" s="75"/>
      <c r="AG7359" s="75"/>
    </row>
    <row r="7360" spans="1:33" ht="15.75" customHeight="1">
      <c r="A7360" s="75"/>
      <c r="B7360" s="54"/>
      <c r="C7360" s="55" t="str">
        <f t="shared" si="219"/>
        <v/>
      </c>
      <c r="D7360" s="55" t="str">
        <f t="shared" si="220"/>
        <v/>
      </c>
      <c r="E7360" s="55"/>
      <c r="F7360" s="55"/>
      <c r="G7360" s="55"/>
      <c r="H7360" s="55"/>
      <c r="I7360" s="55"/>
      <c r="J7360" s="60"/>
      <c r="K7360" s="60">
        <f t="shared" si="217"/>
        <v>0</v>
      </c>
      <c r="L7360" s="60">
        <v>0</v>
      </c>
      <c r="M7360" s="55"/>
      <c r="N7360" s="60">
        <f t="shared" si="215"/>
        <v>0</v>
      </c>
      <c r="O7360" s="54"/>
      <c r="P7360" s="62"/>
      <c r="Q7360" s="75"/>
      <c r="R7360" t="str">
        <f t="shared" si="221"/>
        <v/>
      </c>
      <c r="S7360" s="75"/>
      <c r="T7360" s="75"/>
      <c r="U7360" s="75"/>
      <c r="V7360" s="75"/>
      <c r="W7360" s="75"/>
      <c r="X7360" s="75"/>
      <c r="Y7360" s="75"/>
      <c r="Z7360" s="75"/>
      <c r="AA7360" s="75"/>
      <c r="AB7360" s="75"/>
      <c r="AC7360" s="75"/>
      <c r="AD7360" s="75"/>
      <c r="AE7360" s="75"/>
      <c r="AF7360" s="75"/>
      <c r="AG7360" s="75"/>
    </row>
    <row r="7361" spans="1:33" ht="15.75" customHeight="1">
      <c r="A7361" s="75"/>
      <c r="B7361" s="54"/>
      <c r="C7361" s="55" t="str">
        <f t="shared" si="219"/>
        <v/>
      </c>
      <c r="D7361" s="55" t="str">
        <f t="shared" si="220"/>
        <v/>
      </c>
      <c r="E7361" s="55"/>
      <c r="F7361" s="55"/>
      <c r="G7361" s="55"/>
      <c r="H7361" s="55"/>
      <c r="I7361" s="55"/>
      <c r="J7361" s="60"/>
      <c r="K7361" s="60">
        <f t="shared" si="217"/>
        <v>0</v>
      </c>
      <c r="L7361" s="60">
        <v>0</v>
      </c>
      <c r="M7361" s="55"/>
      <c r="N7361" s="60">
        <f t="shared" si="215"/>
        <v>0</v>
      </c>
      <c r="O7361" s="54"/>
      <c r="P7361" s="62"/>
      <c r="Q7361" s="75"/>
      <c r="R7361" t="str">
        <f t="shared" si="221"/>
        <v/>
      </c>
      <c r="S7361" s="75"/>
      <c r="T7361" s="75"/>
      <c r="U7361" s="75"/>
      <c r="V7361" s="75"/>
      <c r="W7361" s="75"/>
      <c r="X7361" s="75"/>
      <c r="Y7361" s="75"/>
      <c r="Z7361" s="75"/>
      <c r="AA7361" s="75"/>
      <c r="AB7361" s="75"/>
      <c r="AC7361" s="75"/>
      <c r="AD7361" s="75"/>
      <c r="AE7361" s="75"/>
      <c r="AF7361" s="75"/>
      <c r="AG7361" s="75"/>
    </row>
    <row r="7362" spans="1:33" ht="15.75" customHeight="1">
      <c r="A7362" s="75"/>
      <c r="B7362" s="54"/>
      <c r="C7362" s="55" t="str">
        <f t="shared" si="219"/>
        <v/>
      </c>
      <c r="D7362" s="55" t="str">
        <f t="shared" si="220"/>
        <v/>
      </c>
      <c r="E7362" s="55"/>
      <c r="F7362" s="55"/>
      <c r="G7362" s="55"/>
      <c r="H7362" s="55"/>
      <c r="I7362" s="55"/>
      <c r="J7362" s="60"/>
      <c r="K7362" s="60">
        <f t="shared" si="217"/>
        <v>0</v>
      </c>
      <c r="L7362" s="60">
        <v>0</v>
      </c>
      <c r="M7362" s="55"/>
      <c r="N7362" s="60">
        <f t="shared" si="215"/>
        <v>0</v>
      </c>
      <c r="O7362" s="54"/>
      <c r="P7362" s="62"/>
      <c r="Q7362" s="75"/>
      <c r="R7362" t="str">
        <f t="shared" si="221"/>
        <v/>
      </c>
      <c r="S7362" s="75"/>
      <c r="T7362" s="75"/>
      <c r="U7362" s="75"/>
      <c r="V7362" s="75"/>
      <c r="W7362" s="75"/>
      <c r="X7362" s="75"/>
      <c r="Y7362" s="75"/>
      <c r="Z7362" s="75"/>
      <c r="AA7362" s="75"/>
      <c r="AB7362" s="75"/>
      <c r="AC7362" s="75"/>
      <c r="AD7362" s="75"/>
      <c r="AE7362" s="75"/>
      <c r="AF7362" s="75"/>
      <c r="AG7362" s="75"/>
    </row>
    <row r="7363" spans="1:33" ht="15.75" customHeight="1">
      <c r="A7363" s="75"/>
      <c r="B7363" s="54"/>
      <c r="C7363" s="55" t="str">
        <f t="shared" si="219"/>
        <v/>
      </c>
      <c r="D7363" s="55" t="str">
        <f t="shared" si="220"/>
        <v/>
      </c>
      <c r="E7363" s="55"/>
      <c r="F7363" s="55"/>
      <c r="G7363" s="55"/>
      <c r="H7363" s="55"/>
      <c r="I7363" s="55"/>
      <c r="J7363" s="60"/>
      <c r="K7363" s="60">
        <f t="shared" si="217"/>
        <v>0</v>
      </c>
      <c r="L7363" s="60">
        <v>0</v>
      </c>
      <c r="M7363" s="55"/>
      <c r="N7363" s="60">
        <f t="shared" si="215"/>
        <v>0</v>
      </c>
      <c r="O7363" s="54"/>
      <c r="P7363" s="62"/>
      <c r="Q7363" s="75"/>
      <c r="R7363" t="str">
        <f t="shared" ref="R7363:R7426" si="222">IF(B7363="","",PROPER(TEXT(B7363,"mmm/aa")))</f>
        <v/>
      </c>
      <c r="S7363" s="75"/>
      <c r="T7363" s="75"/>
      <c r="U7363" s="75"/>
      <c r="V7363" s="75"/>
      <c r="W7363" s="75"/>
      <c r="X7363" s="75"/>
      <c r="Y7363" s="75"/>
      <c r="Z7363" s="75"/>
      <c r="AA7363" s="75"/>
      <c r="AB7363" s="75"/>
      <c r="AC7363" s="75"/>
      <c r="AD7363" s="75"/>
      <c r="AE7363" s="75"/>
      <c r="AF7363" s="75"/>
      <c r="AG7363" s="75"/>
    </row>
    <row r="7364" spans="1:33" ht="15.75" customHeight="1">
      <c r="A7364" s="75"/>
      <c r="B7364" s="54"/>
      <c r="C7364" s="55" t="str">
        <f t="shared" si="219"/>
        <v/>
      </c>
      <c r="D7364" s="55" t="str">
        <f t="shared" si="220"/>
        <v/>
      </c>
      <c r="E7364" s="55"/>
      <c r="F7364" s="55"/>
      <c r="G7364" s="55"/>
      <c r="H7364" s="55"/>
      <c r="I7364" s="55"/>
      <c r="J7364" s="60"/>
      <c r="K7364" s="60">
        <f t="shared" si="217"/>
        <v>0</v>
      </c>
      <c r="L7364" s="60">
        <v>0</v>
      </c>
      <c r="M7364" s="55"/>
      <c r="N7364" s="60">
        <f t="shared" si="215"/>
        <v>0</v>
      </c>
      <c r="O7364" s="54"/>
      <c r="P7364" s="62"/>
      <c r="Q7364" s="75"/>
      <c r="R7364" t="str">
        <f t="shared" si="222"/>
        <v/>
      </c>
      <c r="S7364" s="75"/>
      <c r="T7364" s="75"/>
      <c r="U7364" s="75"/>
      <c r="V7364" s="75"/>
      <c r="W7364" s="75"/>
      <c r="X7364" s="75"/>
      <c r="Y7364" s="75"/>
      <c r="Z7364" s="75"/>
      <c r="AA7364" s="75"/>
      <c r="AB7364" s="75"/>
      <c r="AC7364" s="75"/>
      <c r="AD7364" s="75"/>
      <c r="AE7364" s="75"/>
      <c r="AF7364" s="75"/>
      <c r="AG7364" s="75"/>
    </row>
    <row r="7365" spans="1:33" ht="15.75" customHeight="1">
      <c r="A7365" s="75"/>
      <c r="B7365" s="54"/>
      <c r="C7365" s="55" t="str">
        <f t="shared" si="219"/>
        <v/>
      </c>
      <c r="D7365" s="55" t="str">
        <f t="shared" si="220"/>
        <v/>
      </c>
      <c r="E7365" s="55"/>
      <c r="F7365" s="55"/>
      <c r="G7365" s="55"/>
      <c r="H7365" s="55"/>
      <c r="I7365" s="55"/>
      <c r="J7365" s="60"/>
      <c r="K7365" s="60">
        <f t="shared" si="217"/>
        <v>0</v>
      </c>
      <c r="L7365" s="60">
        <v>0</v>
      </c>
      <c r="M7365" s="55"/>
      <c r="N7365" s="60">
        <f t="shared" si="215"/>
        <v>0</v>
      </c>
      <c r="O7365" s="54"/>
      <c r="P7365" s="62"/>
      <c r="Q7365" s="75"/>
      <c r="R7365" t="str">
        <f t="shared" si="222"/>
        <v/>
      </c>
      <c r="S7365" s="75"/>
      <c r="T7365" s="75"/>
      <c r="U7365" s="75"/>
      <c r="V7365" s="75"/>
      <c r="W7365" s="75"/>
      <c r="X7365" s="75"/>
      <c r="Y7365" s="75"/>
      <c r="Z7365" s="75"/>
      <c r="AA7365" s="75"/>
      <c r="AB7365" s="75"/>
      <c r="AC7365" s="75"/>
      <c r="AD7365" s="75"/>
      <c r="AE7365" s="75"/>
      <c r="AF7365" s="75"/>
      <c r="AG7365" s="75"/>
    </row>
    <row r="7366" spans="1:33" ht="15.75" customHeight="1">
      <c r="A7366" s="75"/>
      <c r="B7366" s="54"/>
      <c r="C7366" s="55" t="str">
        <f t="shared" si="219"/>
        <v/>
      </c>
      <c r="D7366" s="55" t="str">
        <f t="shared" si="220"/>
        <v/>
      </c>
      <c r="E7366" s="55"/>
      <c r="F7366" s="55"/>
      <c r="G7366" s="55"/>
      <c r="H7366" s="55"/>
      <c r="I7366" s="55"/>
      <c r="J7366" s="60"/>
      <c r="K7366" s="60">
        <f t="shared" si="217"/>
        <v>0</v>
      </c>
      <c r="L7366" s="60">
        <v>0</v>
      </c>
      <c r="M7366" s="55"/>
      <c r="N7366" s="60">
        <f t="shared" si="215"/>
        <v>0</v>
      </c>
      <c r="O7366" s="54"/>
      <c r="P7366" s="62"/>
      <c r="Q7366" s="75"/>
      <c r="R7366" t="str">
        <f t="shared" si="222"/>
        <v/>
      </c>
      <c r="S7366" s="75"/>
      <c r="T7366" s="75"/>
      <c r="U7366" s="75"/>
      <c r="V7366" s="75"/>
      <c r="W7366" s="75"/>
      <c r="X7366" s="75"/>
      <c r="Y7366" s="75"/>
      <c r="Z7366" s="75"/>
      <c r="AA7366" s="75"/>
      <c r="AB7366" s="75"/>
      <c r="AC7366" s="75"/>
      <c r="AD7366" s="75"/>
      <c r="AE7366" s="75"/>
      <c r="AF7366" s="75"/>
      <c r="AG7366" s="75"/>
    </row>
    <row r="7367" spans="1:33" ht="15.75" customHeight="1">
      <c r="A7367" s="75"/>
      <c r="B7367" s="54"/>
      <c r="C7367" s="55" t="str">
        <f t="shared" si="219"/>
        <v/>
      </c>
      <c r="D7367" s="55" t="str">
        <f t="shared" si="220"/>
        <v/>
      </c>
      <c r="E7367" s="55"/>
      <c r="F7367" s="55"/>
      <c r="G7367" s="55"/>
      <c r="H7367" s="55"/>
      <c r="I7367" s="55"/>
      <c r="J7367" s="60"/>
      <c r="K7367" s="60">
        <f t="shared" si="217"/>
        <v>0</v>
      </c>
      <c r="L7367" s="60">
        <v>0</v>
      </c>
      <c r="M7367" s="55"/>
      <c r="N7367" s="60">
        <f t="shared" ref="N7367:N7621" si="223">K7367+L7367</f>
        <v>0</v>
      </c>
      <c r="O7367" s="54"/>
      <c r="P7367" s="62"/>
      <c r="Q7367" s="75"/>
      <c r="R7367" t="str">
        <f t="shared" si="222"/>
        <v/>
      </c>
      <c r="S7367" s="75"/>
      <c r="T7367" s="75"/>
      <c r="U7367" s="75"/>
      <c r="V7367" s="75"/>
      <c r="W7367" s="75"/>
      <c r="X7367" s="75"/>
      <c r="Y7367" s="75"/>
      <c r="Z7367" s="75"/>
      <c r="AA7367" s="75"/>
      <c r="AB7367" s="75"/>
      <c r="AC7367" s="75"/>
      <c r="AD7367" s="75"/>
      <c r="AE7367" s="75"/>
      <c r="AF7367" s="75"/>
      <c r="AG7367" s="75"/>
    </row>
    <row r="7368" spans="1:33" ht="15.75" customHeight="1">
      <c r="A7368" s="75"/>
      <c r="B7368" s="54"/>
      <c r="C7368" s="55" t="str">
        <f t="shared" si="219"/>
        <v/>
      </c>
      <c r="D7368" s="55" t="str">
        <f t="shared" si="220"/>
        <v/>
      </c>
      <c r="E7368" s="55"/>
      <c r="F7368" s="55"/>
      <c r="G7368" s="55"/>
      <c r="H7368" s="55"/>
      <c r="I7368" s="55"/>
      <c r="J7368" s="60"/>
      <c r="K7368" s="60">
        <f t="shared" si="217"/>
        <v>0</v>
      </c>
      <c r="L7368" s="60">
        <v>0</v>
      </c>
      <c r="M7368" s="55"/>
      <c r="N7368" s="60">
        <f t="shared" si="223"/>
        <v>0</v>
      </c>
      <c r="O7368" s="54"/>
      <c r="P7368" s="62"/>
      <c r="Q7368" s="75"/>
      <c r="R7368" t="str">
        <f t="shared" si="222"/>
        <v/>
      </c>
      <c r="S7368" s="75"/>
      <c r="T7368" s="75"/>
      <c r="U7368" s="75"/>
      <c r="V7368" s="75"/>
      <c r="W7368" s="75"/>
      <c r="X7368" s="75"/>
      <c r="Y7368" s="75"/>
      <c r="Z7368" s="75"/>
      <c r="AA7368" s="75"/>
      <c r="AB7368" s="75"/>
      <c r="AC7368" s="75"/>
      <c r="AD7368" s="75"/>
      <c r="AE7368" s="75"/>
      <c r="AF7368" s="75"/>
      <c r="AG7368" s="75"/>
    </row>
    <row r="7369" spans="1:33" ht="15.75" customHeight="1">
      <c r="A7369" s="75"/>
      <c r="B7369" s="54"/>
      <c r="C7369" s="55" t="str">
        <f t="shared" si="219"/>
        <v/>
      </c>
      <c r="D7369" s="55" t="str">
        <f t="shared" si="220"/>
        <v/>
      </c>
      <c r="E7369" s="55"/>
      <c r="F7369" s="55"/>
      <c r="G7369" s="55"/>
      <c r="H7369" s="55"/>
      <c r="I7369" s="55"/>
      <c r="J7369" s="60"/>
      <c r="K7369" s="60">
        <f t="shared" si="217"/>
        <v>0</v>
      </c>
      <c r="L7369" s="60">
        <v>0</v>
      </c>
      <c r="M7369" s="55"/>
      <c r="N7369" s="60">
        <f t="shared" si="223"/>
        <v>0</v>
      </c>
      <c r="O7369" s="54"/>
      <c r="P7369" s="62"/>
      <c r="Q7369" s="75"/>
      <c r="R7369" t="str">
        <f t="shared" si="222"/>
        <v/>
      </c>
      <c r="S7369" s="75"/>
      <c r="T7369" s="75"/>
      <c r="U7369" s="75"/>
      <c r="V7369" s="75"/>
      <c r="W7369" s="75"/>
      <c r="X7369" s="75"/>
      <c r="Y7369" s="75"/>
      <c r="Z7369" s="75"/>
      <c r="AA7369" s="75"/>
      <c r="AB7369" s="75"/>
      <c r="AC7369" s="75"/>
      <c r="AD7369" s="75"/>
      <c r="AE7369" s="75"/>
      <c r="AF7369" s="75"/>
      <c r="AG7369" s="75"/>
    </row>
    <row r="7370" spans="1:33" ht="15.75" customHeight="1">
      <c r="A7370" s="75"/>
      <c r="B7370" s="54"/>
      <c r="C7370" s="55" t="str">
        <f t="shared" si="219"/>
        <v/>
      </c>
      <c r="D7370" s="55" t="str">
        <f t="shared" si="220"/>
        <v/>
      </c>
      <c r="E7370" s="55"/>
      <c r="F7370" s="55"/>
      <c r="G7370" s="55"/>
      <c r="H7370" s="55"/>
      <c r="I7370" s="55"/>
      <c r="J7370" s="60"/>
      <c r="K7370" s="60">
        <f t="shared" si="217"/>
        <v>0</v>
      </c>
      <c r="L7370" s="60">
        <v>0</v>
      </c>
      <c r="M7370" s="55"/>
      <c r="N7370" s="60">
        <f t="shared" si="223"/>
        <v>0</v>
      </c>
      <c r="O7370" s="54"/>
      <c r="P7370" s="62"/>
      <c r="Q7370" s="75"/>
      <c r="R7370" t="str">
        <f t="shared" si="222"/>
        <v/>
      </c>
      <c r="S7370" s="75"/>
      <c r="T7370" s="75"/>
      <c r="U7370" s="75"/>
      <c r="V7370" s="75"/>
      <c r="W7370" s="75"/>
      <c r="X7370" s="75"/>
      <c r="Y7370" s="75"/>
      <c r="Z7370" s="75"/>
      <c r="AA7370" s="75"/>
      <c r="AB7370" s="75"/>
      <c r="AC7370" s="75"/>
      <c r="AD7370" s="75"/>
      <c r="AE7370" s="75"/>
      <c r="AF7370" s="75"/>
      <c r="AG7370" s="75"/>
    </row>
    <row r="7371" spans="1:33" ht="15.75" customHeight="1">
      <c r="A7371" s="75"/>
      <c r="B7371" s="54"/>
      <c r="C7371" s="55" t="str">
        <f t="shared" si="219"/>
        <v/>
      </c>
      <c r="D7371" s="55" t="str">
        <f t="shared" si="220"/>
        <v/>
      </c>
      <c r="E7371" s="55"/>
      <c r="F7371" s="55"/>
      <c r="G7371" s="55"/>
      <c r="H7371" s="55"/>
      <c r="I7371" s="55"/>
      <c r="J7371" s="60"/>
      <c r="K7371" s="60">
        <f t="shared" si="217"/>
        <v>0</v>
      </c>
      <c r="L7371" s="60">
        <v>0</v>
      </c>
      <c r="M7371" s="55"/>
      <c r="N7371" s="60">
        <f t="shared" si="223"/>
        <v>0</v>
      </c>
      <c r="O7371" s="54"/>
      <c r="P7371" s="62"/>
      <c r="Q7371" s="75"/>
      <c r="R7371" t="str">
        <f t="shared" si="222"/>
        <v/>
      </c>
      <c r="S7371" s="75"/>
      <c r="T7371" s="75"/>
      <c r="U7371" s="75"/>
      <c r="V7371" s="75"/>
      <c r="W7371" s="75"/>
      <c r="X7371" s="75"/>
      <c r="Y7371" s="75"/>
      <c r="Z7371" s="75"/>
      <c r="AA7371" s="75"/>
      <c r="AB7371" s="75"/>
      <c r="AC7371" s="75"/>
      <c r="AD7371" s="75"/>
      <c r="AE7371" s="75"/>
      <c r="AF7371" s="75"/>
      <c r="AG7371" s="75"/>
    </row>
    <row r="7372" spans="1:33" ht="15.75" customHeight="1">
      <c r="A7372" s="75"/>
      <c r="B7372" s="54"/>
      <c r="C7372" s="55" t="str">
        <f t="shared" si="219"/>
        <v/>
      </c>
      <c r="D7372" s="55" t="str">
        <f t="shared" si="220"/>
        <v/>
      </c>
      <c r="E7372" s="55"/>
      <c r="F7372" s="55"/>
      <c r="G7372" s="55"/>
      <c r="H7372" s="55"/>
      <c r="I7372" s="55"/>
      <c r="J7372" s="60"/>
      <c r="K7372" s="60">
        <f t="shared" si="217"/>
        <v>0</v>
      </c>
      <c r="L7372" s="60">
        <v>0</v>
      </c>
      <c r="M7372" s="55"/>
      <c r="N7372" s="60">
        <f t="shared" si="223"/>
        <v>0</v>
      </c>
      <c r="O7372" s="54"/>
      <c r="P7372" s="62"/>
      <c r="Q7372" s="75"/>
      <c r="R7372" t="str">
        <f t="shared" si="222"/>
        <v/>
      </c>
      <c r="S7372" s="75"/>
      <c r="T7372" s="75"/>
      <c r="U7372" s="75"/>
      <c r="V7372" s="75"/>
      <c r="W7372" s="75"/>
      <c r="X7372" s="75"/>
      <c r="Y7372" s="75"/>
      <c r="Z7372" s="75"/>
      <c r="AA7372" s="75"/>
      <c r="AB7372" s="75"/>
      <c r="AC7372" s="75"/>
      <c r="AD7372" s="75"/>
      <c r="AE7372" s="75"/>
      <c r="AF7372" s="75"/>
      <c r="AG7372" s="75"/>
    </row>
    <row r="7373" spans="1:33" ht="15.75" customHeight="1">
      <c r="A7373" s="75"/>
      <c r="B7373" s="54"/>
      <c r="C7373" s="55" t="str">
        <f t="shared" si="219"/>
        <v/>
      </c>
      <c r="D7373" s="55" t="str">
        <f t="shared" si="220"/>
        <v/>
      </c>
      <c r="E7373" s="55"/>
      <c r="F7373" s="55"/>
      <c r="G7373" s="55"/>
      <c r="H7373" s="55"/>
      <c r="I7373" s="55"/>
      <c r="J7373" s="60"/>
      <c r="K7373" s="60">
        <f t="shared" si="217"/>
        <v>0</v>
      </c>
      <c r="L7373" s="60">
        <v>0</v>
      </c>
      <c r="M7373" s="55"/>
      <c r="N7373" s="60">
        <f t="shared" si="223"/>
        <v>0</v>
      </c>
      <c r="O7373" s="54"/>
      <c r="P7373" s="62"/>
      <c r="Q7373" s="75"/>
      <c r="R7373" t="str">
        <f t="shared" si="222"/>
        <v/>
      </c>
      <c r="S7373" s="75"/>
      <c r="T7373" s="75"/>
      <c r="U7373" s="75"/>
      <c r="V7373" s="75"/>
      <c r="W7373" s="75"/>
      <c r="X7373" s="75"/>
      <c r="Y7373" s="75"/>
      <c r="Z7373" s="75"/>
      <c r="AA7373" s="75"/>
      <c r="AB7373" s="75"/>
      <c r="AC7373" s="75"/>
      <c r="AD7373" s="75"/>
      <c r="AE7373" s="75"/>
      <c r="AF7373" s="75"/>
      <c r="AG7373" s="75"/>
    </row>
    <row r="7374" spans="1:33" ht="15.75" customHeight="1">
      <c r="A7374" s="75"/>
      <c r="B7374" s="54"/>
      <c r="C7374" s="55" t="str">
        <f t="shared" si="219"/>
        <v/>
      </c>
      <c r="D7374" s="55" t="str">
        <f t="shared" si="220"/>
        <v/>
      </c>
      <c r="E7374" s="55"/>
      <c r="F7374" s="55"/>
      <c r="G7374" s="55"/>
      <c r="H7374" s="55"/>
      <c r="I7374" s="55"/>
      <c r="J7374" s="60"/>
      <c r="K7374" s="60">
        <f t="shared" si="217"/>
        <v>0</v>
      </c>
      <c r="L7374" s="60">
        <v>0</v>
      </c>
      <c r="M7374" s="55"/>
      <c r="N7374" s="60">
        <f t="shared" si="223"/>
        <v>0</v>
      </c>
      <c r="O7374" s="54"/>
      <c r="P7374" s="62"/>
      <c r="Q7374" s="75"/>
      <c r="R7374" t="str">
        <f t="shared" si="222"/>
        <v/>
      </c>
      <c r="S7374" s="75"/>
      <c r="T7374" s="75"/>
      <c r="U7374" s="75"/>
      <c r="V7374" s="75"/>
      <c r="W7374" s="75"/>
      <c r="X7374" s="75"/>
      <c r="Y7374" s="75"/>
      <c r="Z7374" s="75"/>
      <c r="AA7374" s="75"/>
      <c r="AB7374" s="75"/>
      <c r="AC7374" s="75"/>
      <c r="AD7374" s="75"/>
      <c r="AE7374" s="75"/>
      <c r="AF7374" s="75"/>
      <c r="AG7374" s="75"/>
    </row>
    <row r="7375" spans="1:33" ht="15.75" customHeight="1">
      <c r="A7375" s="75"/>
      <c r="B7375" s="54"/>
      <c r="C7375" s="55" t="str">
        <f t="shared" si="219"/>
        <v/>
      </c>
      <c r="D7375" s="55" t="str">
        <f t="shared" si="220"/>
        <v/>
      </c>
      <c r="E7375" s="55"/>
      <c r="F7375" s="55"/>
      <c r="G7375" s="55"/>
      <c r="H7375" s="55"/>
      <c r="I7375" s="55"/>
      <c r="J7375" s="60"/>
      <c r="K7375" s="60">
        <f t="shared" si="217"/>
        <v>0</v>
      </c>
      <c r="L7375" s="60">
        <v>0</v>
      </c>
      <c r="M7375" s="55"/>
      <c r="N7375" s="60">
        <f t="shared" si="223"/>
        <v>0</v>
      </c>
      <c r="O7375" s="54"/>
      <c r="P7375" s="62"/>
      <c r="Q7375" s="75"/>
      <c r="R7375" t="str">
        <f t="shared" si="222"/>
        <v/>
      </c>
      <c r="S7375" s="75"/>
      <c r="T7375" s="75"/>
      <c r="U7375" s="75"/>
      <c r="V7375" s="75"/>
      <c r="W7375" s="75"/>
      <c r="X7375" s="75"/>
      <c r="Y7375" s="75"/>
      <c r="Z7375" s="75"/>
      <c r="AA7375" s="75"/>
      <c r="AB7375" s="75"/>
      <c r="AC7375" s="75"/>
      <c r="AD7375" s="75"/>
      <c r="AE7375" s="75"/>
      <c r="AF7375" s="75"/>
      <c r="AG7375" s="75"/>
    </row>
    <row r="7376" spans="1:33" ht="15.75" customHeight="1">
      <c r="A7376" s="75"/>
      <c r="B7376" s="54"/>
      <c r="C7376" s="55" t="str">
        <f t="shared" si="219"/>
        <v/>
      </c>
      <c r="D7376" s="55" t="str">
        <f t="shared" si="220"/>
        <v/>
      </c>
      <c r="E7376" s="55"/>
      <c r="F7376" s="55"/>
      <c r="G7376" s="55"/>
      <c r="H7376" s="55"/>
      <c r="I7376" s="55"/>
      <c r="J7376" s="60"/>
      <c r="K7376" s="60">
        <f t="shared" si="217"/>
        <v>0</v>
      </c>
      <c r="L7376" s="60">
        <v>0</v>
      </c>
      <c r="M7376" s="55"/>
      <c r="N7376" s="60">
        <f t="shared" si="223"/>
        <v>0</v>
      </c>
      <c r="O7376" s="54"/>
      <c r="P7376" s="62"/>
      <c r="Q7376" s="75"/>
      <c r="R7376" t="str">
        <f t="shared" si="222"/>
        <v/>
      </c>
      <c r="S7376" s="75"/>
      <c r="T7376" s="75"/>
      <c r="U7376" s="75"/>
      <c r="V7376" s="75"/>
      <c r="W7376" s="75"/>
      <c r="X7376" s="75"/>
      <c r="Y7376" s="75"/>
      <c r="Z7376" s="75"/>
      <c r="AA7376" s="75"/>
      <c r="AB7376" s="75"/>
      <c r="AC7376" s="75"/>
      <c r="AD7376" s="75"/>
      <c r="AE7376" s="75"/>
      <c r="AF7376" s="75"/>
      <c r="AG7376" s="75"/>
    </row>
    <row r="7377" spans="1:33" ht="15.75" customHeight="1">
      <c r="A7377" s="75"/>
      <c r="B7377" s="54"/>
      <c r="C7377" s="55" t="str">
        <f t="shared" si="219"/>
        <v/>
      </c>
      <c r="D7377" s="55" t="str">
        <f t="shared" si="220"/>
        <v/>
      </c>
      <c r="E7377" s="55"/>
      <c r="F7377" s="55"/>
      <c r="G7377" s="55"/>
      <c r="H7377" s="55"/>
      <c r="I7377" s="55"/>
      <c r="J7377" s="60"/>
      <c r="K7377" s="60">
        <f t="shared" si="217"/>
        <v>0</v>
      </c>
      <c r="L7377" s="60">
        <v>0</v>
      </c>
      <c r="M7377" s="55"/>
      <c r="N7377" s="60">
        <f t="shared" si="223"/>
        <v>0</v>
      </c>
      <c r="O7377" s="54"/>
      <c r="P7377" s="62"/>
      <c r="Q7377" s="75"/>
      <c r="R7377" t="str">
        <f t="shared" si="222"/>
        <v/>
      </c>
      <c r="S7377" s="75"/>
      <c r="T7377" s="75"/>
      <c r="U7377" s="75"/>
      <c r="V7377" s="75"/>
      <c r="W7377" s="75"/>
      <c r="X7377" s="75"/>
      <c r="Y7377" s="75"/>
      <c r="Z7377" s="75"/>
      <c r="AA7377" s="75"/>
      <c r="AB7377" s="75"/>
      <c r="AC7377" s="75"/>
      <c r="AD7377" s="75"/>
      <c r="AE7377" s="75"/>
      <c r="AF7377" s="75"/>
      <c r="AG7377" s="75"/>
    </row>
    <row r="7378" spans="1:33" ht="15.75" customHeight="1">
      <c r="A7378" s="75"/>
      <c r="B7378" s="54"/>
      <c r="C7378" s="55" t="str">
        <f t="shared" si="219"/>
        <v/>
      </c>
      <c r="D7378" s="55" t="str">
        <f t="shared" si="220"/>
        <v/>
      </c>
      <c r="E7378" s="55"/>
      <c r="F7378" s="55"/>
      <c r="G7378" s="55"/>
      <c r="H7378" s="55"/>
      <c r="I7378" s="55"/>
      <c r="J7378" s="60"/>
      <c r="K7378" s="60">
        <f t="shared" si="217"/>
        <v>0</v>
      </c>
      <c r="L7378" s="60">
        <v>0</v>
      </c>
      <c r="M7378" s="55"/>
      <c r="N7378" s="60">
        <f t="shared" si="223"/>
        <v>0</v>
      </c>
      <c r="O7378" s="54"/>
      <c r="P7378" s="62"/>
      <c r="Q7378" s="75"/>
      <c r="R7378" t="str">
        <f t="shared" si="222"/>
        <v/>
      </c>
      <c r="S7378" s="75"/>
      <c r="T7378" s="75"/>
      <c r="U7378" s="75"/>
      <c r="V7378" s="75"/>
      <c r="W7378" s="75"/>
      <c r="X7378" s="75"/>
      <c r="Y7378" s="75"/>
      <c r="Z7378" s="75"/>
      <c r="AA7378" s="75"/>
      <c r="AB7378" s="75"/>
      <c r="AC7378" s="75"/>
      <c r="AD7378" s="75"/>
      <c r="AE7378" s="75"/>
      <c r="AF7378" s="75"/>
      <c r="AG7378" s="75"/>
    </row>
    <row r="7379" spans="1:33" ht="15.75" customHeight="1">
      <c r="A7379" s="75"/>
      <c r="B7379" s="54"/>
      <c r="C7379" s="55" t="str">
        <f t="shared" si="219"/>
        <v/>
      </c>
      <c r="D7379" s="55" t="str">
        <f t="shared" si="220"/>
        <v/>
      </c>
      <c r="E7379" s="55"/>
      <c r="F7379" s="55"/>
      <c r="G7379" s="55"/>
      <c r="H7379" s="55"/>
      <c r="I7379" s="55"/>
      <c r="J7379" s="60"/>
      <c r="K7379" s="60">
        <f t="shared" si="217"/>
        <v>0</v>
      </c>
      <c r="L7379" s="60">
        <v>0</v>
      </c>
      <c r="M7379" s="55"/>
      <c r="N7379" s="60">
        <f t="shared" si="223"/>
        <v>0</v>
      </c>
      <c r="O7379" s="54"/>
      <c r="P7379" s="62"/>
      <c r="Q7379" s="75"/>
      <c r="R7379" t="str">
        <f t="shared" si="222"/>
        <v/>
      </c>
      <c r="S7379" s="75"/>
      <c r="T7379" s="75"/>
      <c r="U7379" s="75"/>
      <c r="V7379" s="75"/>
      <c r="W7379" s="75"/>
      <c r="X7379" s="75"/>
      <c r="Y7379" s="75"/>
      <c r="Z7379" s="75"/>
      <c r="AA7379" s="75"/>
      <c r="AB7379" s="75"/>
      <c r="AC7379" s="75"/>
      <c r="AD7379" s="75"/>
      <c r="AE7379" s="75"/>
      <c r="AF7379" s="75"/>
      <c r="AG7379" s="75"/>
    </row>
    <row r="7380" spans="1:33" ht="15.75" customHeight="1">
      <c r="A7380" s="75"/>
      <c r="B7380" s="54"/>
      <c r="C7380" s="55" t="str">
        <f t="shared" si="219"/>
        <v/>
      </c>
      <c r="D7380" s="55" t="str">
        <f t="shared" si="220"/>
        <v/>
      </c>
      <c r="E7380" s="55"/>
      <c r="F7380" s="55"/>
      <c r="G7380" s="55"/>
      <c r="H7380" s="55"/>
      <c r="I7380" s="55"/>
      <c r="J7380" s="60"/>
      <c r="K7380" s="60">
        <f t="shared" si="217"/>
        <v>0</v>
      </c>
      <c r="L7380" s="60">
        <v>0</v>
      </c>
      <c r="M7380" s="55"/>
      <c r="N7380" s="60">
        <f t="shared" si="223"/>
        <v>0</v>
      </c>
      <c r="O7380" s="54"/>
      <c r="P7380" s="62"/>
      <c r="Q7380" s="75"/>
      <c r="R7380" t="str">
        <f t="shared" si="222"/>
        <v/>
      </c>
      <c r="S7380" s="75"/>
      <c r="T7380" s="75"/>
      <c r="U7380" s="75"/>
      <c r="V7380" s="75"/>
      <c r="W7380" s="75"/>
      <c r="X7380" s="75"/>
      <c r="Y7380" s="75"/>
      <c r="Z7380" s="75"/>
      <c r="AA7380" s="75"/>
      <c r="AB7380" s="75"/>
      <c r="AC7380" s="75"/>
      <c r="AD7380" s="75"/>
      <c r="AE7380" s="75"/>
      <c r="AF7380" s="75"/>
      <c r="AG7380" s="75"/>
    </row>
    <row r="7381" spans="1:33" ht="15.75" customHeight="1">
      <c r="A7381" s="75"/>
      <c r="B7381" s="54"/>
      <c r="C7381" s="55" t="str">
        <f t="shared" si="219"/>
        <v/>
      </c>
      <c r="D7381" s="55" t="str">
        <f t="shared" si="220"/>
        <v/>
      </c>
      <c r="E7381" s="55"/>
      <c r="F7381" s="55"/>
      <c r="G7381" s="55"/>
      <c r="H7381" s="55"/>
      <c r="I7381" s="55"/>
      <c r="J7381" s="60"/>
      <c r="K7381" s="60">
        <f t="shared" si="217"/>
        <v>0</v>
      </c>
      <c r="L7381" s="60">
        <v>0</v>
      </c>
      <c r="M7381" s="55"/>
      <c r="N7381" s="60">
        <f t="shared" si="223"/>
        <v>0</v>
      </c>
      <c r="O7381" s="54"/>
      <c r="P7381" s="62"/>
      <c r="Q7381" s="75"/>
      <c r="R7381" t="str">
        <f t="shared" si="222"/>
        <v/>
      </c>
      <c r="S7381" s="75"/>
      <c r="T7381" s="75"/>
      <c r="U7381" s="75"/>
      <c r="V7381" s="75"/>
      <c r="W7381" s="75"/>
      <c r="X7381" s="75"/>
      <c r="Y7381" s="75"/>
      <c r="Z7381" s="75"/>
      <c r="AA7381" s="75"/>
      <c r="AB7381" s="75"/>
      <c r="AC7381" s="75"/>
      <c r="AD7381" s="75"/>
      <c r="AE7381" s="75"/>
      <c r="AF7381" s="75"/>
      <c r="AG7381" s="75"/>
    </row>
    <row r="7382" spans="1:33" ht="15.75" customHeight="1">
      <c r="A7382" s="75"/>
      <c r="B7382" s="54"/>
      <c r="C7382" s="55" t="str">
        <f t="shared" si="219"/>
        <v/>
      </c>
      <c r="D7382" s="55" t="str">
        <f t="shared" si="220"/>
        <v/>
      </c>
      <c r="E7382" s="55"/>
      <c r="F7382" s="55"/>
      <c r="G7382" s="55"/>
      <c r="H7382" s="55"/>
      <c r="I7382" s="55"/>
      <c r="J7382" s="60"/>
      <c r="K7382" s="60">
        <f t="shared" si="217"/>
        <v>0</v>
      </c>
      <c r="L7382" s="60">
        <v>0</v>
      </c>
      <c r="M7382" s="55"/>
      <c r="N7382" s="60">
        <f t="shared" si="223"/>
        <v>0</v>
      </c>
      <c r="O7382" s="54"/>
      <c r="P7382" s="62"/>
      <c r="Q7382" s="75"/>
      <c r="R7382" t="str">
        <f t="shared" si="222"/>
        <v/>
      </c>
      <c r="S7382" s="75"/>
      <c r="T7382" s="75"/>
      <c r="U7382" s="75"/>
      <c r="V7382" s="75"/>
      <c r="W7382" s="75"/>
      <c r="X7382" s="75"/>
      <c r="Y7382" s="75"/>
      <c r="Z7382" s="75"/>
      <c r="AA7382" s="75"/>
      <c r="AB7382" s="75"/>
      <c r="AC7382" s="75"/>
      <c r="AD7382" s="75"/>
      <c r="AE7382" s="75"/>
      <c r="AF7382" s="75"/>
      <c r="AG7382" s="75"/>
    </row>
    <row r="7383" spans="1:33" ht="15.75" customHeight="1">
      <c r="A7383" s="75"/>
      <c r="B7383" s="54"/>
      <c r="C7383" s="55" t="str">
        <f t="shared" si="219"/>
        <v/>
      </c>
      <c r="D7383" s="55" t="str">
        <f t="shared" si="220"/>
        <v/>
      </c>
      <c r="E7383" s="55"/>
      <c r="F7383" s="55"/>
      <c r="G7383" s="55"/>
      <c r="H7383" s="55"/>
      <c r="I7383" s="55"/>
      <c r="J7383" s="60"/>
      <c r="K7383" s="60">
        <f t="shared" si="217"/>
        <v>0</v>
      </c>
      <c r="L7383" s="60">
        <v>0</v>
      </c>
      <c r="M7383" s="55"/>
      <c r="N7383" s="60">
        <f t="shared" si="223"/>
        <v>0</v>
      </c>
      <c r="O7383" s="54"/>
      <c r="P7383" s="62"/>
      <c r="Q7383" s="75"/>
      <c r="R7383" t="str">
        <f t="shared" si="222"/>
        <v/>
      </c>
      <c r="S7383" s="75"/>
      <c r="T7383" s="75"/>
      <c r="U7383" s="75"/>
      <c r="V7383" s="75"/>
      <c r="W7383" s="75"/>
      <c r="X7383" s="75"/>
      <c r="Y7383" s="75"/>
      <c r="Z7383" s="75"/>
      <c r="AA7383" s="75"/>
      <c r="AB7383" s="75"/>
      <c r="AC7383" s="75"/>
      <c r="AD7383" s="75"/>
      <c r="AE7383" s="75"/>
      <c r="AF7383" s="75"/>
      <c r="AG7383" s="75"/>
    </row>
    <row r="7384" spans="1:33" ht="15.75" customHeight="1">
      <c r="A7384" s="75"/>
      <c r="B7384" s="54"/>
      <c r="C7384" s="55" t="str">
        <f t="shared" si="219"/>
        <v/>
      </c>
      <c r="D7384" s="55" t="str">
        <f t="shared" si="220"/>
        <v/>
      </c>
      <c r="E7384" s="55"/>
      <c r="F7384" s="55"/>
      <c r="G7384" s="55"/>
      <c r="H7384" s="55"/>
      <c r="I7384" s="55"/>
      <c r="J7384" s="60"/>
      <c r="K7384" s="60">
        <f t="shared" si="217"/>
        <v>0</v>
      </c>
      <c r="L7384" s="60">
        <v>0</v>
      </c>
      <c r="M7384" s="55"/>
      <c r="N7384" s="60">
        <f t="shared" si="223"/>
        <v>0</v>
      </c>
      <c r="O7384" s="54"/>
      <c r="P7384" s="62"/>
      <c r="Q7384" s="75"/>
      <c r="R7384" t="str">
        <f t="shared" si="222"/>
        <v/>
      </c>
      <c r="S7384" s="75"/>
      <c r="T7384" s="75"/>
      <c r="U7384" s="75"/>
      <c r="V7384" s="75"/>
      <c r="W7384" s="75"/>
      <c r="X7384" s="75"/>
      <c r="Y7384" s="75"/>
      <c r="Z7384" s="75"/>
      <c r="AA7384" s="75"/>
      <c r="AB7384" s="75"/>
      <c r="AC7384" s="75"/>
      <c r="AD7384" s="75"/>
      <c r="AE7384" s="75"/>
      <c r="AF7384" s="75"/>
      <c r="AG7384" s="75"/>
    </row>
    <row r="7385" spans="1:33" ht="15.75" customHeight="1">
      <c r="A7385" s="75"/>
      <c r="B7385" s="54"/>
      <c r="C7385" s="55" t="str">
        <f t="shared" si="219"/>
        <v/>
      </c>
      <c r="D7385" s="55" t="str">
        <f t="shared" si="220"/>
        <v/>
      </c>
      <c r="E7385" s="55"/>
      <c r="F7385" s="55"/>
      <c r="G7385" s="55"/>
      <c r="H7385" s="55"/>
      <c r="I7385" s="55"/>
      <c r="J7385" s="60"/>
      <c r="K7385" s="60">
        <f t="shared" si="217"/>
        <v>0</v>
      </c>
      <c r="L7385" s="60">
        <v>0</v>
      </c>
      <c r="M7385" s="55"/>
      <c r="N7385" s="60">
        <f t="shared" si="223"/>
        <v>0</v>
      </c>
      <c r="O7385" s="54"/>
      <c r="P7385" s="62"/>
      <c r="Q7385" s="75"/>
      <c r="R7385" t="str">
        <f t="shared" si="222"/>
        <v/>
      </c>
      <c r="S7385" s="75"/>
      <c r="T7385" s="75"/>
      <c r="U7385" s="75"/>
      <c r="V7385" s="75"/>
      <c r="W7385" s="75"/>
      <c r="X7385" s="75"/>
      <c r="Y7385" s="75"/>
      <c r="Z7385" s="75"/>
      <c r="AA7385" s="75"/>
      <c r="AB7385" s="75"/>
      <c r="AC7385" s="75"/>
      <c r="AD7385" s="75"/>
      <c r="AE7385" s="75"/>
      <c r="AF7385" s="75"/>
      <c r="AG7385" s="75"/>
    </row>
    <row r="7386" spans="1:33" ht="15.75" customHeight="1">
      <c r="A7386" s="75"/>
      <c r="B7386" s="54"/>
      <c r="C7386" s="55" t="str">
        <f t="shared" si="219"/>
        <v/>
      </c>
      <c r="D7386" s="55" t="str">
        <f t="shared" si="220"/>
        <v/>
      </c>
      <c r="E7386" s="55"/>
      <c r="F7386" s="55"/>
      <c r="G7386" s="55"/>
      <c r="H7386" s="55"/>
      <c r="I7386" s="55"/>
      <c r="J7386" s="60"/>
      <c r="K7386" s="60">
        <f t="shared" si="217"/>
        <v>0</v>
      </c>
      <c r="L7386" s="60">
        <v>0</v>
      </c>
      <c r="M7386" s="55"/>
      <c r="N7386" s="60">
        <f t="shared" si="223"/>
        <v>0</v>
      </c>
      <c r="O7386" s="54"/>
      <c r="P7386" s="62"/>
      <c r="Q7386" s="75"/>
      <c r="R7386" t="str">
        <f t="shared" si="222"/>
        <v/>
      </c>
      <c r="S7386" s="75"/>
      <c r="T7386" s="75"/>
      <c r="U7386" s="75"/>
      <c r="V7386" s="75"/>
      <c r="W7386" s="75"/>
      <c r="X7386" s="75"/>
      <c r="Y7386" s="75"/>
      <c r="Z7386" s="75"/>
      <c r="AA7386" s="75"/>
      <c r="AB7386" s="75"/>
      <c r="AC7386" s="75"/>
      <c r="AD7386" s="75"/>
      <c r="AE7386" s="75"/>
      <c r="AF7386" s="75"/>
      <c r="AG7386" s="75"/>
    </row>
    <row r="7387" spans="1:33" ht="15.75" customHeight="1">
      <c r="A7387" s="75"/>
      <c r="B7387" s="54"/>
      <c r="C7387" s="55" t="str">
        <f t="shared" si="219"/>
        <v/>
      </c>
      <c r="D7387" s="55" t="str">
        <f t="shared" si="220"/>
        <v/>
      </c>
      <c r="E7387" s="55"/>
      <c r="F7387" s="55"/>
      <c r="G7387" s="55"/>
      <c r="H7387" s="55"/>
      <c r="I7387" s="55"/>
      <c r="J7387" s="60"/>
      <c r="K7387" s="60">
        <f t="shared" si="217"/>
        <v>0</v>
      </c>
      <c r="L7387" s="60">
        <v>0</v>
      </c>
      <c r="M7387" s="55"/>
      <c r="N7387" s="60">
        <f t="shared" si="223"/>
        <v>0</v>
      </c>
      <c r="O7387" s="54"/>
      <c r="P7387" s="62"/>
      <c r="Q7387" s="75"/>
      <c r="R7387" t="str">
        <f t="shared" si="222"/>
        <v/>
      </c>
      <c r="S7387" s="75"/>
      <c r="T7387" s="75"/>
      <c r="U7387" s="75"/>
      <c r="V7387" s="75"/>
      <c r="W7387" s="75"/>
      <c r="X7387" s="75"/>
      <c r="Y7387" s="75"/>
      <c r="Z7387" s="75"/>
      <c r="AA7387" s="75"/>
      <c r="AB7387" s="75"/>
      <c r="AC7387" s="75"/>
      <c r="AD7387" s="75"/>
      <c r="AE7387" s="75"/>
      <c r="AF7387" s="75"/>
      <c r="AG7387" s="75"/>
    </row>
    <row r="7388" spans="1:33" ht="15.75" customHeight="1">
      <c r="A7388" s="75"/>
      <c r="B7388" s="54"/>
      <c r="C7388" s="55" t="str">
        <f t="shared" si="219"/>
        <v/>
      </c>
      <c r="D7388" s="55" t="str">
        <f t="shared" si="220"/>
        <v/>
      </c>
      <c r="E7388" s="55"/>
      <c r="F7388" s="55"/>
      <c r="G7388" s="55"/>
      <c r="H7388" s="55"/>
      <c r="I7388" s="55"/>
      <c r="J7388" s="60"/>
      <c r="K7388" s="60">
        <f t="shared" si="217"/>
        <v>0</v>
      </c>
      <c r="L7388" s="60">
        <v>0</v>
      </c>
      <c r="M7388" s="55"/>
      <c r="N7388" s="60">
        <f t="shared" si="223"/>
        <v>0</v>
      </c>
      <c r="O7388" s="54"/>
      <c r="P7388" s="62"/>
      <c r="Q7388" s="75"/>
      <c r="R7388" t="str">
        <f t="shared" si="222"/>
        <v/>
      </c>
      <c r="S7388" s="75"/>
      <c r="T7388" s="75"/>
      <c r="U7388" s="75"/>
      <c r="V7388" s="75"/>
      <c r="W7388" s="75"/>
      <c r="X7388" s="75"/>
      <c r="Y7388" s="75"/>
      <c r="Z7388" s="75"/>
      <c r="AA7388" s="75"/>
      <c r="AB7388" s="75"/>
      <c r="AC7388" s="75"/>
      <c r="AD7388" s="75"/>
      <c r="AE7388" s="75"/>
      <c r="AF7388" s="75"/>
      <c r="AG7388" s="75"/>
    </row>
    <row r="7389" spans="1:33" ht="15.75" customHeight="1">
      <c r="A7389" s="75"/>
      <c r="B7389" s="54"/>
      <c r="C7389" s="55" t="str">
        <f t="shared" si="219"/>
        <v/>
      </c>
      <c r="D7389" s="55" t="str">
        <f t="shared" si="220"/>
        <v/>
      </c>
      <c r="E7389" s="55"/>
      <c r="F7389" s="55"/>
      <c r="G7389" s="55"/>
      <c r="H7389" s="55"/>
      <c r="I7389" s="55"/>
      <c r="J7389" s="60"/>
      <c r="K7389" s="60">
        <f t="shared" si="217"/>
        <v>0</v>
      </c>
      <c r="L7389" s="60">
        <v>0</v>
      </c>
      <c r="M7389" s="55"/>
      <c r="N7389" s="60">
        <f t="shared" si="223"/>
        <v>0</v>
      </c>
      <c r="O7389" s="54"/>
      <c r="P7389" s="62"/>
      <c r="Q7389" s="75"/>
      <c r="R7389" t="str">
        <f t="shared" si="222"/>
        <v/>
      </c>
      <c r="S7389" s="75"/>
      <c r="T7389" s="75"/>
      <c r="U7389" s="75"/>
      <c r="V7389" s="75"/>
      <c r="W7389" s="75"/>
      <c r="X7389" s="75"/>
      <c r="Y7389" s="75"/>
      <c r="Z7389" s="75"/>
      <c r="AA7389" s="75"/>
      <c r="AB7389" s="75"/>
      <c r="AC7389" s="75"/>
      <c r="AD7389" s="75"/>
      <c r="AE7389" s="75"/>
      <c r="AF7389" s="75"/>
      <c r="AG7389" s="75"/>
    </row>
    <row r="7390" spans="1:33" ht="15.75" customHeight="1">
      <c r="A7390" s="75"/>
      <c r="B7390" s="54"/>
      <c r="C7390" s="55" t="str">
        <f t="shared" si="219"/>
        <v/>
      </c>
      <c r="D7390" s="55" t="str">
        <f t="shared" si="220"/>
        <v/>
      </c>
      <c r="E7390" s="55"/>
      <c r="F7390" s="55"/>
      <c r="G7390" s="55"/>
      <c r="H7390" s="55"/>
      <c r="I7390" s="55"/>
      <c r="J7390" s="60"/>
      <c r="K7390" s="60">
        <f t="shared" si="217"/>
        <v>0</v>
      </c>
      <c r="L7390" s="60">
        <v>0</v>
      </c>
      <c r="M7390" s="55"/>
      <c r="N7390" s="60">
        <f t="shared" si="223"/>
        <v>0</v>
      </c>
      <c r="O7390" s="54"/>
      <c r="P7390" s="62"/>
      <c r="Q7390" s="75"/>
      <c r="R7390" t="str">
        <f t="shared" si="222"/>
        <v/>
      </c>
      <c r="S7390" s="75"/>
      <c r="T7390" s="75"/>
      <c r="U7390" s="75"/>
      <c r="V7390" s="75"/>
      <c r="W7390" s="75"/>
      <c r="X7390" s="75"/>
      <c r="Y7390" s="75"/>
      <c r="Z7390" s="75"/>
      <c r="AA7390" s="75"/>
      <c r="AB7390" s="75"/>
      <c r="AC7390" s="75"/>
      <c r="AD7390" s="75"/>
      <c r="AE7390" s="75"/>
      <c r="AF7390" s="75"/>
      <c r="AG7390" s="75"/>
    </row>
    <row r="7391" spans="1:33" ht="15.75" customHeight="1">
      <c r="A7391" s="75"/>
      <c r="B7391" s="54"/>
      <c r="C7391" s="55" t="str">
        <f t="shared" si="219"/>
        <v/>
      </c>
      <c r="D7391" s="55" t="str">
        <f t="shared" si="220"/>
        <v/>
      </c>
      <c r="E7391" s="55"/>
      <c r="F7391" s="55"/>
      <c r="G7391" s="55"/>
      <c r="H7391" s="55"/>
      <c r="I7391" s="55"/>
      <c r="J7391" s="60"/>
      <c r="K7391" s="60">
        <f t="shared" si="217"/>
        <v>0</v>
      </c>
      <c r="L7391" s="60">
        <v>0</v>
      </c>
      <c r="M7391" s="55"/>
      <c r="N7391" s="60">
        <f t="shared" si="223"/>
        <v>0</v>
      </c>
      <c r="O7391" s="54"/>
      <c r="P7391" s="62"/>
      <c r="Q7391" s="75"/>
      <c r="R7391" t="str">
        <f t="shared" si="222"/>
        <v/>
      </c>
      <c r="S7391" s="75"/>
      <c r="T7391" s="75"/>
      <c r="U7391" s="75"/>
      <c r="V7391" s="75"/>
      <c r="W7391" s="75"/>
      <c r="X7391" s="75"/>
      <c r="Y7391" s="75"/>
      <c r="Z7391" s="75"/>
      <c r="AA7391" s="75"/>
      <c r="AB7391" s="75"/>
      <c r="AC7391" s="75"/>
      <c r="AD7391" s="75"/>
      <c r="AE7391" s="75"/>
      <c r="AF7391" s="75"/>
      <c r="AG7391" s="75"/>
    </row>
    <row r="7392" spans="1:33" ht="15.75" customHeight="1">
      <c r="A7392" s="75"/>
      <c r="B7392" s="54"/>
      <c r="C7392" s="55" t="str">
        <f t="shared" si="219"/>
        <v/>
      </c>
      <c r="D7392" s="55" t="str">
        <f t="shared" si="220"/>
        <v/>
      </c>
      <c r="E7392" s="55"/>
      <c r="F7392" s="55"/>
      <c r="G7392" s="55"/>
      <c r="H7392" s="55"/>
      <c r="I7392" s="55"/>
      <c r="J7392" s="60"/>
      <c r="K7392" s="60">
        <f t="shared" si="217"/>
        <v>0</v>
      </c>
      <c r="L7392" s="60">
        <v>0</v>
      </c>
      <c r="M7392" s="55"/>
      <c r="N7392" s="60">
        <f t="shared" si="223"/>
        <v>0</v>
      </c>
      <c r="O7392" s="54"/>
      <c r="P7392" s="62"/>
      <c r="Q7392" s="75"/>
      <c r="R7392" t="str">
        <f t="shared" si="222"/>
        <v/>
      </c>
      <c r="S7392" s="75"/>
      <c r="T7392" s="75"/>
      <c r="U7392" s="75"/>
      <c r="V7392" s="75"/>
      <c r="W7392" s="75"/>
      <c r="X7392" s="75"/>
      <c r="Y7392" s="75"/>
      <c r="Z7392" s="75"/>
      <c r="AA7392" s="75"/>
      <c r="AB7392" s="75"/>
      <c r="AC7392" s="75"/>
      <c r="AD7392" s="75"/>
      <c r="AE7392" s="75"/>
      <c r="AF7392" s="75"/>
      <c r="AG7392" s="75"/>
    </row>
    <row r="7393" spans="1:33" ht="15.75" customHeight="1">
      <c r="A7393" s="75"/>
      <c r="B7393" s="54"/>
      <c r="C7393" s="55" t="str">
        <f t="shared" si="219"/>
        <v/>
      </c>
      <c r="D7393" s="55" t="str">
        <f t="shared" si="220"/>
        <v/>
      </c>
      <c r="E7393" s="55"/>
      <c r="F7393" s="55"/>
      <c r="G7393" s="55"/>
      <c r="H7393" s="55"/>
      <c r="I7393" s="55"/>
      <c r="J7393" s="60"/>
      <c r="K7393" s="60">
        <f t="shared" si="217"/>
        <v>0</v>
      </c>
      <c r="L7393" s="60">
        <v>0</v>
      </c>
      <c r="M7393" s="55"/>
      <c r="N7393" s="60">
        <f t="shared" si="223"/>
        <v>0</v>
      </c>
      <c r="O7393" s="54"/>
      <c r="P7393" s="62"/>
      <c r="Q7393" s="75"/>
      <c r="R7393" t="str">
        <f t="shared" si="222"/>
        <v/>
      </c>
      <c r="S7393" s="75"/>
      <c r="T7393" s="75"/>
      <c r="U7393" s="75"/>
      <c r="V7393" s="75"/>
      <c r="W7393" s="75"/>
      <c r="X7393" s="75"/>
      <c r="Y7393" s="75"/>
      <c r="Z7393" s="75"/>
      <c r="AA7393" s="75"/>
      <c r="AB7393" s="75"/>
      <c r="AC7393" s="75"/>
      <c r="AD7393" s="75"/>
      <c r="AE7393" s="75"/>
      <c r="AF7393" s="75"/>
      <c r="AG7393" s="75"/>
    </row>
    <row r="7394" spans="1:33" ht="15.75" customHeight="1">
      <c r="A7394" s="75"/>
      <c r="B7394" s="54"/>
      <c r="C7394" s="55" t="str">
        <f t="shared" si="219"/>
        <v/>
      </c>
      <c r="D7394" s="55" t="str">
        <f t="shared" si="220"/>
        <v/>
      </c>
      <c r="E7394" s="55"/>
      <c r="F7394" s="55"/>
      <c r="G7394" s="55"/>
      <c r="H7394" s="55"/>
      <c r="I7394" s="55"/>
      <c r="J7394" s="60"/>
      <c r="K7394" s="60">
        <f t="shared" si="217"/>
        <v>0</v>
      </c>
      <c r="L7394" s="60">
        <v>0</v>
      </c>
      <c r="M7394" s="55"/>
      <c r="N7394" s="60">
        <f t="shared" si="223"/>
        <v>0</v>
      </c>
      <c r="O7394" s="54"/>
      <c r="P7394" s="62"/>
      <c r="Q7394" s="75"/>
      <c r="R7394" t="str">
        <f t="shared" si="222"/>
        <v/>
      </c>
      <c r="S7394" s="75"/>
      <c r="T7394" s="75"/>
      <c r="U7394" s="75"/>
      <c r="V7394" s="75"/>
      <c r="W7394" s="75"/>
      <c r="X7394" s="75"/>
      <c r="Y7394" s="75"/>
      <c r="Z7394" s="75"/>
      <c r="AA7394" s="75"/>
      <c r="AB7394" s="75"/>
      <c r="AC7394" s="75"/>
      <c r="AD7394" s="75"/>
      <c r="AE7394" s="75"/>
      <c r="AF7394" s="75"/>
      <c r="AG7394" s="75"/>
    </row>
    <row r="7395" spans="1:33" ht="15.75" customHeight="1">
      <c r="A7395" s="75"/>
      <c r="B7395" s="54"/>
      <c r="C7395" s="55" t="str">
        <f t="shared" si="219"/>
        <v/>
      </c>
      <c r="D7395" s="55" t="str">
        <f t="shared" si="220"/>
        <v/>
      </c>
      <c r="E7395" s="55"/>
      <c r="F7395" s="55"/>
      <c r="G7395" s="55"/>
      <c r="H7395" s="55"/>
      <c r="I7395" s="55"/>
      <c r="J7395" s="60"/>
      <c r="K7395" s="60">
        <f t="shared" si="217"/>
        <v>0</v>
      </c>
      <c r="L7395" s="60">
        <v>0</v>
      </c>
      <c r="M7395" s="55"/>
      <c r="N7395" s="60">
        <f t="shared" si="223"/>
        <v>0</v>
      </c>
      <c r="O7395" s="54"/>
      <c r="P7395" s="62"/>
      <c r="Q7395" s="75"/>
      <c r="R7395" t="str">
        <f t="shared" si="222"/>
        <v/>
      </c>
      <c r="S7395" s="75"/>
      <c r="T7395" s="75"/>
      <c r="U7395" s="75"/>
      <c r="V7395" s="75"/>
      <c r="W7395" s="75"/>
      <c r="X7395" s="75"/>
      <c r="Y7395" s="75"/>
      <c r="Z7395" s="75"/>
      <c r="AA7395" s="75"/>
      <c r="AB7395" s="75"/>
      <c r="AC7395" s="75"/>
      <c r="AD7395" s="75"/>
      <c r="AE7395" s="75"/>
      <c r="AF7395" s="75"/>
      <c r="AG7395" s="75"/>
    </row>
    <row r="7396" spans="1:33" ht="15.75" customHeight="1">
      <c r="A7396" s="75"/>
      <c r="B7396" s="54"/>
      <c r="C7396" s="55" t="str">
        <f t="shared" si="219"/>
        <v/>
      </c>
      <c r="D7396" s="55" t="str">
        <f t="shared" si="220"/>
        <v/>
      </c>
      <c r="E7396" s="55"/>
      <c r="F7396" s="55"/>
      <c r="G7396" s="55"/>
      <c r="H7396" s="55"/>
      <c r="I7396" s="55"/>
      <c r="J7396" s="60"/>
      <c r="K7396" s="60">
        <f t="shared" si="217"/>
        <v>0</v>
      </c>
      <c r="L7396" s="60">
        <v>0</v>
      </c>
      <c r="M7396" s="55"/>
      <c r="N7396" s="60">
        <f t="shared" si="223"/>
        <v>0</v>
      </c>
      <c r="O7396" s="54"/>
      <c r="P7396" s="62"/>
      <c r="Q7396" s="75"/>
      <c r="R7396" t="str">
        <f t="shared" si="222"/>
        <v/>
      </c>
      <c r="S7396" s="75"/>
      <c r="T7396" s="75"/>
      <c r="U7396" s="75"/>
      <c r="V7396" s="75"/>
      <c r="W7396" s="75"/>
      <c r="X7396" s="75"/>
      <c r="Y7396" s="75"/>
      <c r="Z7396" s="75"/>
      <c r="AA7396" s="75"/>
      <c r="AB7396" s="75"/>
      <c r="AC7396" s="75"/>
      <c r="AD7396" s="75"/>
      <c r="AE7396" s="75"/>
      <c r="AF7396" s="75"/>
      <c r="AG7396" s="75"/>
    </row>
    <row r="7397" spans="1:33" ht="15.75" customHeight="1">
      <c r="A7397" s="75"/>
      <c r="B7397" s="54"/>
      <c r="C7397" s="55" t="str">
        <f t="shared" si="219"/>
        <v/>
      </c>
      <c r="D7397" s="55" t="str">
        <f t="shared" si="220"/>
        <v/>
      </c>
      <c r="E7397" s="55"/>
      <c r="F7397" s="55"/>
      <c r="G7397" s="55"/>
      <c r="H7397" s="55"/>
      <c r="I7397" s="55"/>
      <c r="J7397" s="60"/>
      <c r="K7397" s="60">
        <f t="shared" si="217"/>
        <v>0</v>
      </c>
      <c r="L7397" s="60">
        <v>0</v>
      </c>
      <c r="M7397" s="55"/>
      <c r="N7397" s="60">
        <f t="shared" si="223"/>
        <v>0</v>
      </c>
      <c r="O7397" s="54"/>
      <c r="P7397" s="62"/>
      <c r="Q7397" s="75"/>
      <c r="R7397" t="str">
        <f t="shared" si="222"/>
        <v/>
      </c>
      <c r="S7397" s="75"/>
      <c r="T7397" s="75"/>
      <c r="U7397" s="75"/>
      <c r="V7397" s="75"/>
      <c r="W7397" s="75"/>
      <c r="X7397" s="75"/>
      <c r="Y7397" s="75"/>
      <c r="Z7397" s="75"/>
      <c r="AA7397" s="75"/>
      <c r="AB7397" s="75"/>
      <c r="AC7397" s="75"/>
      <c r="AD7397" s="75"/>
      <c r="AE7397" s="75"/>
      <c r="AF7397" s="75"/>
      <c r="AG7397" s="75"/>
    </row>
    <row r="7398" spans="1:33" ht="15.75" customHeight="1">
      <c r="A7398" s="75"/>
      <c r="B7398" s="54"/>
      <c r="C7398" s="55" t="str">
        <f t="shared" si="219"/>
        <v/>
      </c>
      <c r="D7398" s="55" t="str">
        <f t="shared" si="220"/>
        <v/>
      </c>
      <c r="E7398" s="55"/>
      <c r="F7398" s="55"/>
      <c r="G7398" s="55"/>
      <c r="H7398" s="55"/>
      <c r="I7398" s="55"/>
      <c r="J7398" s="60"/>
      <c r="K7398" s="60">
        <f t="shared" si="217"/>
        <v>0</v>
      </c>
      <c r="L7398" s="60">
        <v>0</v>
      </c>
      <c r="M7398" s="55"/>
      <c r="N7398" s="60">
        <f t="shared" si="223"/>
        <v>0</v>
      </c>
      <c r="O7398" s="54"/>
      <c r="P7398" s="62"/>
      <c r="Q7398" s="75"/>
      <c r="R7398" t="str">
        <f t="shared" si="222"/>
        <v/>
      </c>
      <c r="S7398" s="75"/>
      <c r="T7398" s="75"/>
      <c r="U7398" s="75"/>
      <c r="V7398" s="75"/>
      <c r="W7398" s="75"/>
      <c r="X7398" s="75"/>
      <c r="Y7398" s="75"/>
      <c r="Z7398" s="75"/>
      <c r="AA7398" s="75"/>
      <c r="AB7398" s="75"/>
      <c r="AC7398" s="75"/>
      <c r="AD7398" s="75"/>
      <c r="AE7398" s="75"/>
      <c r="AF7398" s="75"/>
      <c r="AG7398" s="75"/>
    </row>
    <row r="7399" spans="1:33" ht="15.75" customHeight="1">
      <c r="A7399" s="75"/>
      <c r="B7399" s="54"/>
      <c r="C7399" s="55" t="str">
        <f t="shared" si="219"/>
        <v/>
      </c>
      <c r="D7399" s="55" t="str">
        <f t="shared" si="220"/>
        <v/>
      </c>
      <c r="E7399" s="55"/>
      <c r="F7399" s="55"/>
      <c r="G7399" s="55"/>
      <c r="H7399" s="55"/>
      <c r="I7399" s="55"/>
      <c r="J7399" s="60"/>
      <c r="K7399" s="60">
        <f t="shared" si="217"/>
        <v>0</v>
      </c>
      <c r="L7399" s="60">
        <v>0</v>
      </c>
      <c r="M7399" s="55"/>
      <c r="N7399" s="60">
        <f t="shared" si="223"/>
        <v>0</v>
      </c>
      <c r="O7399" s="54"/>
      <c r="P7399" s="62"/>
      <c r="Q7399" s="75"/>
      <c r="R7399" t="str">
        <f t="shared" si="222"/>
        <v/>
      </c>
      <c r="S7399" s="75"/>
      <c r="T7399" s="75"/>
      <c r="U7399" s="75"/>
      <c r="V7399" s="75"/>
      <c r="W7399" s="75"/>
      <c r="X7399" s="75"/>
      <c r="Y7399" s="75"/>
      <c r="Z7399" s="75"/>
      <c r="AA7399" s="75"/>
      <c r="AB7399" s="75"/>
      <c r="AC7399" s="75"/>
      <c r="AD7399" s="75"/>
      <c r="AE7399" s="75"/>
      <c r="AF7399" s="75"/>
      <c r="AG7399" s="75"/>
    </row>
    <row r="7400" spans="1:33" ht="15.75" customHeight="1">
      <c r="A7400" s="75"/>
      <c r="B7400" s="54"/>
      <c r="C7400" s="55" t="str">
        <f t="shared" si="219"/>
        <v/>
      </c>
      <c r="D7400" s="55" t="str">
        <f t="shared" si="220"/>
        <v/>
      </c>
      <c r="E7400" s="55"/>
      <c r="F7400" s="55"/>
      <c r="G7400" s="55"/>
      <c r="H7400" s="55"/>
      <c r="I7400" s="55"/>
      <c r="J7400" s="60"/>
      <c r="K7400" s="60">
        <f t="shared" si="217"/>
        <v>0</v>
      </c>
      <c r="L7400" s="60">
        <v>0</v>
      </c>
      <c r="M7400" s="55"/>
      <c r="N7400" s="60">
        <f t="shared" si="223"/>
        <v>0</v>
      </c>
      <c r="O7400" s="54"/>
      <c r="P7400" s="62"/>
      <c r="Q7400" s="75"/>
      <c r="R7400" t="str">
        <f t="shared" si="222"/>
        <v/>
      </c>
      <c r="S7400" s="75"/>
      <c r="T7400" s="75"/>
      <c r="U7400" s="75"/>
      <c r="V7400" s="75"/>
      <c r="W7400" s="75"/>
      <c r="X7400" s="75"/>
      <c r="Y7400" s="75"/>
      <c r="Z7400" s="75"/>
      <c r="AA7400" s="75"/>
      <c r="AB7400" s="75"/>
      <c r="AC7400" s="75"/>
      <c r="AD7400" s="75"/>
      <c r="AE7400" s="75"/>
      <c r="AF7400" s="75"/>
      <c r="AG7400" s="75"/>
    </row>
    <row r="7401" spans="1:33" ht="15.75" customHeight="1">
      <c r="A7401" s="75"/>
      <c r="B7401" s="54"/>
      <c r="C7401" s="55" t="str">
        <f t="shared" si="219"/>
        <v/>
      </c>
      <c r="D7401" s="55" t="str">
        <f t="shared" si="220"/>
        <v/>
      </c>
      <c r="E7401" s="55"/>
      <c r="F7401" s="55"/>
      <c r="G7401" s="55"/>
      <c r="H7401" s="55"/>
      <c r="I7401" s="55"/>
      <c r="J7401" s="60"/>
      <c r="K7401" s="60">
        <f t="shared" si="217"/>
        <v>0</v>
      </c>
      <c r="L7401" s="60">
        <v>0</v>
      </c>
      <c r="M7401" s="55"/>
      <c r="N7401" s="60">
        <f t="shared" si="223"/>
        <v>0</v>
      </c>
      <c r="O7401" s="54"/>
      <c r="P7401" s="62"/>
      <c r="Q7401" s="75"/>
      <c r="R7401" t="str">
        <f t="shared" si="222"/>
        <v/>
      </c>
      <c r="S7401" s="75"/>
      <c r="T7401" s="75"/>
      <c r="U7401" s="75"/>
      <c r="V7401" s="75"/>
      <c r="W7401" s="75"/>
      <c r="X7401" s="75"/>
      <c r="Y7401" s="75"/>
      <c r="Z7401" s="75"/>
      <c r="AA7401" s="75"/>
      <c r="AB7401" s="75"/>
      <c r="AC7401" s="75"/>
      <c r="AD7401" s="75"/>
      <c r="AE7401" s="75"/>
      <c r="AF7401" s="75"/>
      <c r="AG7401" s="75"/>
    </row>
    <row r="7402" spans="1:33" ht="15.75" customHeight="1">
      <c r="A7402" s="75"/>
      <c r="B7402" s="54"/>
      <c r="C7402" s="55" t="str">
        <f t="shared" si="219"/>
        <v/>
      </c>
      <c r="D7402" s="55" t="str">
        <f t="shared" si="220"/>
        <v/>
      </c>
      <c r="E7402" s="55"/>
      <c r="F7402" s="55"/>
      <c r="G7402" s="55"/>
      <c r="H7402" s="55"/>
      <c r="I7402" s="55"/>
      <c r="J7402" s="60"/>
      <c r="K7402" s="60">
        <f t="shared" si="217"/>
        <v>0</v>
      </c>
      <c r="L7402" s="60">
        <v>0</v>
      </c>
      <c r="M7402" s="55"/>
      <c r="N7402" s="60">
        <f t="shared" si="223"/>
        <v>0</v>
      </c>
      <c r="O7402" s="54"/>
      <c r="P7402" s="62"/>
      <c r="Q7402" s="75"/>
      <c r="R7402" t="str">
        <f t="shared" si="222"/>
        <v/>
      </c>
      <c r="S7402" s="75"/>
      <c r="T7402" s="75"/>
      <c r="U7402" s="75"/>
      <c r="V7402" s="75"/>
      <c r="W7402" s="75"/>
      <c r="X7402" s="75"/>
      <c r="Y7402" s="75"/>
      <c r="Z7402" s="75"/>
      <c r="AA7402" s="75"/>
      <c r="AB7402" s="75"/>
      <c r="AC7402" s="75"/>
      <c r="AD7402" s="75"/>
      <c r="AE7402" s="75"/>
      <c r="AF7402" s="75"/>
      <c r="AG7402" s="75"/>
    </row>
    <row r="7403" spans="1:33" ht="15.75" customHeight="1">
      <c r="A7403" s="75"/>
      <c r="B7403" s="54"/>
      <c r="C7403" s="55" t="str">
        <f t="shared" si="219"/>
        <v/>
      </c>
      <c r="D7403" s="55" t="str">
        <f t="shared" si="220"/>
        <v/>
      </c>
      <c r="E7403" s="55"/>
      <c r="F7403" s="55"/>
      <c r="G7403" s="55"/>
      <c r="H7403" s="55"/>
      <c r="I7403" s="55"/>
      <c r="J7403" s="60"/>
      <c r="K7403" s="60">
        <f t="shared" si="217"/>
        <v>0</v>
      </c>
      <c r="L7403" s="60">
        <v>0</v>
      </c>
      <c r="M7403" s="55"/>
      <c r="N7403" s="60">
        <f t="shared" si="223"/>
        <v>0</v>
      </c>
      <c r="O7403" s="54"/>
      <c r="P7403" s="62"/>
      <c r="Q7403" s="75"/>
      <c r="R7403" t="str">
        <f t="shared" si="222"/>
        <v/>
      </c>
      <c r="S7403" s="75"/>
      <c r="T7403" s="75"/>
      <c r="U7403" s="75"/>
      <c r="V7403" s="75"/>
      <c r="W7403" s="75"/>
      <c r="X7403" s="75"/>
      <c r="Y7403" s="75"/>
      <c r="Z7403" s="75"/>
      <c r="AA7403" s="75"/>
      <c r="AB7403" s="75"/>
      <c r="AC7403" s="75"/>
      <c r="AD7403" s="75"/>
      <c r="AE7403" s="75"/>
      <c r="AF7403" s="75"/>
      <c r="AG7403" s="75"/>
    </row>
    <row r="7404" spans="1:33" ht="15.75" customHeight="1">
      <c r="A7404" s="75"/>
      <c r="B7404" s="54"/>
      <c r="C7404" s="55" t="str">
        <f t="shared" si="219"/>
        <v/>
      </c>
      <c r="D7404" s="55" t="str">
        <f t="shared" si="220"/>
        <v/>
      </c>
      <c r="E7404" s="55"/>
      <c r="F7404" s="55"/>
      <c r="G7404" s="55"/>
      <c r="H7404" s="55"/>
      <c r="I7404" s="55"/>
      <c r="J7404" s="60"/>
      <c r="K7404" s="60">
        <f t="shared" si="217"/>
        <v>0</v>
      </c>
      <c r="L7404" s="60">
        <v>0</v>
      </c>
      <c r="M7404" s="55"/>
      <c r="N7404" s="60">
        <f t="shared" si="223"/>
        <v>0</v>
      </c>
      <c r="O7404" s="54"/>
      <c r="P7404" s="62"/>
      <c r="Q7404" s="75"/>
      <c r="R7404" t="str">
        <f t="shared" si="222"/>
        <v/>
      </c>
      <c r="S7404" s="75"/>
      <c r="T7404" s="75"/>
      <c r="U7404" s="75"/>
      <c r="V7404" s="75"/>
      <c r="W7404" s="75"/>
      <c r="X7404" s="75"/>
      <c r="Y7404" s="75"/>
      <c r="Z7404" s="75"/>
      <c r="AA7404" s="75"/>
      <c r="AB7404" s="75"/>
      <c r="AC7404" s="75"/>
      <c r="AD7404" s="75"/>
      <c r="AE7404" s="75"/>
      <c r="AF7404" s="75"/>
      <c r="AG7404" s="75"/>
    </row>
    <row r="7405" spans="1:33" ht="15.75" customHeight="1">
      <c r="A7405" s="75"/>
      <c r="B7405" s="54"/>
      <c r="C7405" s="55" t="str">
        <f t="shared" si="219"/>
        <v/>
      </c>
      <c r="D7405" s="55" t="str">
        <f t="shared" si="220"/>
        <v/>
      </c>
      <c r="E7405" s="55"/>
      <c r="F7405" s="55"/>
      <c r="G7405" s="55"/>
      <c r="H7405" s="55"/>
      <c r="I7405" s="55"/>
      <c r="J7405" s="60"/>
      <c r="K7405" s="60">
        <f t="shared" si="217"/>
        <v>0</v>
      </c>
      <c r="L7405" s="60">
        <v>0</v>
      </c>
      <c r="M7405" s="55"/>
      <c r="N7405" s="60">
        <f t="shared" si="223"/>
        <v>0</v>
      </c>
      <c r="O7405" s="54"/>
      <c r="P7405" s="62"/>
      <c r="Q7405" s="75"/>
      <c r="R7405" t="str">
        <f t="shared" si="222"/>
        <v/>
      </c>
      <c r="S7405" s="75"/>
      <c r="T7405" s="75"/>
      <c r="U7405" s="75"/>
      <c r="V7405" s="75"/>
      <c r="W7405" s="75"/>
      <c r="X7405" s="75"/>
      <c r="Y7405" s="75"/>
      <c r="Z7405" s="75"/>
      <c r="AA7405" s="75"/>
      <c r="AB7405" s="75"/>
      <c r="AC7405" s="75"/>
      <c r="AD7405" s="75"/>
      <c r="AE7405" s="75"/>
      <c r="AF7405" s="75"/>
      <c r="AG7405" s="75"/>
    </row>
    <row r="7406" spans="1:33" ht="15.75" customHeight="1">
      <c r="A7406" s="75"/>
      <c r="B7406" s="54"/>
      <c r="C7406" s="55" t="str">
        <f t="shared" si="219"/>
        <v/>
      </c>
      <c r="D7406" s="55" t="str">
        <f t="shared" si="220"/>
        <v/>
      </c>
      <c r="E7406" s="55"/>
      <c r="F7406" s="55"/>
      <c r="G7406" s="55"/>
      <c r="H7406" s="55"/>
      <c r="I7406" s="55"/>
      <c r="J7406" s="60"/>
      <c r="K7406" s="60">
        <f t="shared" si="217"/>
        <v>0</v>
      </c>
      <c r="L7406" s="60">
        <v>0</v>
      </c>
      <c r="M7406" s="55"/>
      <c r="N7406" s="60">
        <f t="shared" si="223"/>
        <v>0</v>
      </c>
      <c r="O7406" s="54"/>
      <c r="P7406" s="62"/>
      <c r="Q7406" s="75"/>
      <c r="R7406" t="str">
        <f t="shared" si="222"/>
        <v/>
      </c>
      <c r="S7406" s="75"/>
      <c r="T7406" s="75"/>
      <c r="U7406" s="75"/>
      <c r="V7406" s="75"/>
      <c r="W7406" s="75"/>
      <c r="X7406" s="75"/>
      <c r="Y7406" s="75"/>
      <c r="Z7406" s="75"/>
      <c r="AA7406" s="75"/>
      <c r="AB7406" s="75"/>
      <c r="AC7406" s="75"/>
      <c r="AD7406" s="75"/>
      <c r="AE7406" s="75"/>
      <c r="AF7406" s="75"/>
      <c r="AG7406" s="75"/>
    </row>
    <row r="7407" spans="1:33" ht="15.75" customHeight="1">
      <c r="A7407" s="75"/>
      <c r="B7407" s="54"/>
      <c r="C7407" s="55" t="str">
        <f t="shared" si="219"/>
        <v/>
      </c>
      <c r="D7407" s="55" t="str">
        <f t="shared" si="220"/>
        <v/>
      </c>
      <c r="E7407" s="55"/>
      <c r="F7407" s="55"/>
      <c r="G7407" s="55"/>
      <c r="H7407" s="55"/>
      <c r="I7407" s="55"/>
      <c r="J7407" s="60"/>
      <c r="K7407" s="60">
        <f t="shared" si="217"/>
        <v>0</v>
      </c>
      <c r="L7407" s="60">
        <v>0</v>
      </c>
      <c r="M7407" s="55"/>
      <c r="N7407" s="60">
        <f t="shared" si="223"/>
        <v>0</v>
      </c>
      <c r="O7407" s="54"/>
      <c r="P7407" s="62"/>
      <c r="Q7407" s="75"/>
      <c r="R7407" t="str">
        <f t="shared" si="222"/>
        <v/>
      </c>
      <c r="S7407" s="75"/>
      <c r="T7407" s="75"/>
      <c r="U7407" s="75"/>
      <c r="V7407" s="75"/>
      <c r="W7407" s="75"/>
      <c r="X7407" s="75"/>
      <c r="Y7407" s="75"/>
      <c r="Z7407" s="75"/>
      <c r="AA7407" s="75"/>
      <c r="AB7407" s="75"/>
      <c r="AC7407" s="75"/>
      <c r="AD7407" s="75"/>
      <c r="AE7407" s="75"/>
      <c r="AF7407" s="75"/>
      <c r="AG7407" s="75"/>
    </row>
    <row r="7408" spans="1:33" ht="15.75" customHeight="1">
      <c r="A7408" s="75"/>
      <c r="B7408" s="54"/>
      <c r="C7408" s="55" t="str">
        <f t="shared" si="219"/>
        <v/>
      </c>
      <c r="D7408" s="55" t="str">
        <f t="shared" si="220"/>
        <v/>
      </c>
      <c r="E7408" s="55"/>
      <c r="F7408" s="55"/>
      <c r="G7408" s="55"/>
      <c r="H7408" s="55"/>
      <c r="I7408" s="55"/>
      <c r="J7408" s="60"/>
      <c r="K7408" s="60">
        <f t="shared" si="217"/>
        <v>0</v>
      </c>
      <c r="L7408" s="60">
        <v>0</v>
      </c>
      <c r="M7408" s="55"/>
      <c r="N7408" s="60">
        <f t="shared" si="223"/>
        <v>0</v>
      </c>
      <c r="O7408" s="54"/>
      <c r="P7408" s="62"/>
      <c r="Q7408" s="75"/>
      <c r="R7408" t="str">
        <f t="shared" si="222"/>
        <v/>
      </c>
      <c r="S7408" s="75"/>
      <c r="T7408" s="75"/>
      <c r="U7408" s="75"/>
      <c r="V7408" s="75"/>
      <c r="W7408" s="75"/>
      <c r="X7408" s="75"/>
      <c r="Y7408" s="75"/>
      <c r="Z7408" s="75"/>
      <c r="AA7408" s="75"/>
      <c r="AB7408" s="75"/>
      <c r="AC7408" s="75"/>
      <c r="AD7408" s="75"/>
      <c r="AE7408" s="75"/>
      <c r="AF7408" s="75"/>
      <c r="AG7408" s="75"/>
    </row>
    <row r="7409" spans="1:33" ht="15.75" customHeight="1">
      <c r="A7409" s="75"/>
      <c r="B7409" s="54"/>
      <c r="C7409" s="55" t="str">
        <f t="shared" si="219"/>
        <v/>
      </c>
      <c r="D7409" s="55" t="str">
        <f t="shared" si="220"/>
        <v/>
      </c>
      <c r="E7409" s="55"/>
      <c r="F7409" s="55"/>
      <c r="G7409" s="55"/>
      <c r="H7409" s="55"/>
      <c r="I7409" s="55"/>
      <c r="J7409" s="60"/>
      <c r="K7409" s="60">
        <f t="shared" si="217"/>
        <v>0</v>
      </c>
      <c r="L7409" s="60">
        <v>0</v>
      </c>
      <c r="M7409" s="55"/>
      <c r="N7409" s="60">
        <f t="shared" si="223"/>
        <v>0</v>
      </c>
      <c r="O7409" s="54"/>
      <c r="P7409" s="62"/>
      <c r="Q7409" s="75"/>
      <c r="R7409" t="str">
        <f t="shared" si="222"/>
        <v/>
      </c>
      <c r="S7409" s="75"/>
      <c r="T7409" s="75"/>
      <c r="U7409" s="75"/>
      <c r="V7409" s="75"/>
      <c r="W7409" s="75"/>
      <c r="X7409" s="75"/>
      <c r="Y7409" s="75"/>
      <c r="Z7409" s="75"/>
      <c r="AA7409" s="75"/>
      <c r="AB7409" s="75"/>
      <c r="AC7409" s="75"/>
      <c r="AD7409" s="75"/>
      <c r="AE7409" s="75"/>
      <c r="AF7409" s="75"/>
      <c r="AG7409" s="75"/>
    </row>
    <row r="7410" spans="1:33" ht="15.75" customHeight="1">
      <c r="A7410" s="75"/>
      <c r="B7410" s="54"/>
      <c r="C7410" s="55" t="str">
        <f t="shared" si="219"/>
        <v/>
      </c>
      <c r="D7410" s="55" t="str">
        <f t="shared" si="220"/>
        <v/>
      </c>
      <c r="E7410" s="55"/>
      <c r="F7410" s="55"/>
      <c r="G7410" s="55"/>
      <c r="H7410" s="55"/>
      <c r="I7410" s="55"/>
      <c r="J7410" s="60"/>
      <c r="K7410" s="60">
        <f t="shared" si="217"/>
        <v>0</v>
      </c>
      <c r="L7410" s="60">
        <v>0</v>
      </c>
      <c r="M7410" s="55"/>
      <c r="N7410" s="60">
        <f t="shared" si="223"/>
        <v>0</v>
      </c>
      <c r="O7410" s="54"/>
      <c r="P7410" s="62"/>
      <c r="Q7410" s="75"/>
      <c r="R7410" t="str">
        <f t="shared" si="222"/>
        <v/>
      </c>
      <c r="S7410" s="75"/>
      <c r="T7410" s="75"/>
      <c r="U7410" s="75"/>
      <c r="V7410" s="75"/>
      <c r="W7410" s="75"/>
      <c r="X7410" s="75"/>
      <c r="Y7410" s="75"/>
      <c r="Z7410" s="75"/>
      <c r="AA7410" s="75"/>
      <c r="AB7410" s="75"/>
      <c r="AC7410" s="75"/>
      <c r="AD7410" s="75"/>
      <c r="AE7410" s="75"/>
      <c r="AF7410" s="75"/>
      <c r="AG7410" s="75"/>
    </row>
    <row r="7411" spans="1:33" ht="15.75" customHeight="1">
      <c r="A7411" s="75"/>
      <c r="B7411" s="54"/>
      <c r="C7411" s="55" t="str">
        <f t="shared" si="219"/>
        <v/>
      </c>
      <c r="D7411" s="55" t="str">
        <f t="shared" si="220"/>
        <v/>
      </c>
      <c r="E7411" s="55"/>
      <c r="F7411" s="55"/>
      <c r="G7411" s="55"/>
      <c r="H7411" s="55"/>
      <c r="I7411" s="55"/>
      <c r="J7411" s="60"/>
      <c r="K7411" s="60">
        <f t="shared" si="217"/>
        <v>0</v>
      </c>
      <c r="L7411" s="60">
        <v>0</v>
      </c>
      <c r="M7411" s="55"/>
      <c r="N7411" s="60">
        <f t="shared" si="223"/>
        <v>0</v>
      </c>
      <c r="O7411" s="54"/>
      <c r="P7411" s="62"/>
      <c r="Q7411" s="75"/>
      <c r="R7411" t="str">
        <f t="shared" si="222"/>
        <v/>
      </c>
      <c r="S7411" s="75"/>
      <c r="T7411" s="75"/>
      <c r="U7411" s="75"/>
      <c r="V7411" s="75"/>
      <c r="W7411" s="75"/>
      <c r="X7411" s="75"/>
      <c r="Y7411" s="75"/>
      <c r="Z7411" s="75"/>
      <c r="AA7411" s="75"/>
      <c r="AB7411" s="75"/>
      <c r="AC7411" s="75"/>
      <c r="AD7411" s="75"/>
      <c r="AE7411" s="75"/>
      <c r="AF7411" s="75"/>
      <c r="AG7411" s="75"/>
    </row>
    <row r="7412" spans="1:33" ht="15.75" customHeight="1">
      <c r="A7412" s="75"/>
      <c r="B7412" s="54"/>
      <c r="C7412" s="55" t="str">
        <f t="shared" si="219"/>
        <v/>
      </c>
      <c r="D7412" s="55" t="str">
        <f t="shared" si="220"/>
        <v/>
      </c>
      <c r="E7412" s="55"/>
      <c r="F7412" s="55"/>
      <c r="G7412" s="55"/>
      <c r="H7412" s="55"/>
      <c r="I7412" s="55"/>
      <c r="J7412" s="60"/>
      <c r="K7412" s="60">
        <f t="shared" si="217"/>
        <v>0</v>
      </c>
      <c r="L7412" s="60">
        <v>0</v>
      </c>
      <c r="M7412" s="55"/>
      <c r="N7412" s="60">
        <f t="shared" si="223"/>
        <v>0</v>
      </c>
      <c r="O7412" s="54"/>
      <c r="P7412" s="62"/>
      <c r="Q7412" s="75"/>
      <c r="R7412" t="str">
        <f t="shared" si="222"/>
        <v/>
      </c>
      <c r="S7412" s="75"/>
      <c r="T7412" s="75"/>
      <c r="U7412" s="75"/>
      <c r="V7412" s="75"/>
      <c r="W7412" s="75"/>
      <c r="X7412" s="75"/>
      <c r="Y7412" s="75"/>
      <c r="Z7412" s="75"/>
      <c r="AA7412" s="75"/>
      <c r="AB7412" s="75"/>
      <c r="AC7412" s="75"/>
      <c r="AD7412" s="75"/>
      <c r="AE7412" s="75"/>
      <c r="AF7412" s="75"/>
      <c r="AG7412" s="75"/>
    </row>
    <row r="7413" spans="1:33" ht="15.75" customHeight="1">
      <c r="A7413" s="75"/>
      <c r="B7413" s="54"/>
      <c r="C7413" s="55" t="str">
        <f t="shared" si="219"/>
        <v/>
      </c>
      <c r="D7413" s="55" t="str">
        <f t="shared" si="220"/>
        <v/>
      </c>
      <c r="E7413" s="55"/>
      <c r="F7413" s="55"/>
      <c r="G7413" s="55"/>
      <c r="H7413" s="55"/>
      <c r="I7413" s="55"/>
      <c r="J7413" s="60"/>
      <c r="K7413" s="60">
        <f t="shared" si="217"/>
        <v>0</v>
      </c>
      <c r="L7413" s="60">
        <v>0</v>
      </c>
      <c r="M7413" s="55"/>
      <c r="N7413" s="60">
        <f t="shared" si="223"/>
        <v>0</v>
      </c>
      <c r="O7413" s="54"/>
      <c r="P7413" s="62"/>
      <c r="Q7413" s="75"/>
      <c r="R7413" t="str">
        <f t="shared" si="222"/>
        <v/>
      </c>
      <c r="S7413" s="75"/>
      <c r="T7413" s="75"/>
      <c r="U7413" s="75"/>
      <c r="V7413" s="75"/>
      <c r="W7413" s="75"/>
      <c r="X7413" s="75"/>
      <c r="Y7413" s="75"/>
      <c r="Z7413" s="75"/>
      <c r="AA7413" s="75"/>
      <c r="AB7413" s="75"/>
      <c r="AC7413" s="75"/>
      <c r="AD7413" s="75"/>
      <c r="AE7413" s="75"/>
      <c r="AF7413" s="75"/>
      <c r="AG7413" s="75"/>
    </row>
    <row r="7414" spans="1:33" ht="15.75" customHeight="1">
      <c r="A7414" s="75"/>
      <c r="B7414" s="54"/>
      <c r="C7414" s="55" t="str">
        <f t="shared" si="219"/>
        <v/>
      </c>
      <c r="D7414" s="55" t="str">
        <f t="shared" si="220"/>
        <v/>
      </c>
      <c r="E7414" s="55"/>
      <c r="F7414" s="55"/>
      <c r="G7414" s="55"/>
      <c r="H7414" s="55"/>
      <c r="I7414" s="55"/>
      <c r="J7414" s="60"/>
      <c r="K7414" s="60">
        <f t="shared" si="217"/>
        <v>0</v>
      </c>
      <c r="L7414" s="60">
        <v>0</v>
      </c>
      <c r="M7414" s="55"/>
      <c r="N7414" s="60">
        <f t="shared" si="223"/>
        <v>0</v>
      </c>
      <c r="O7414" s="54"/>
      <c r="P7414" s="62"/>
      <c r="Q7414" s="75"/>
      <c r="R7414" t="str">
        <f t="shared" si="222"/>
        <v/>
      </c>
      <c r="S7414" s="75"/>
      <c r="T7414" s="75"/>
      <c r="U7414" s="75"/>
      <c r="V7414" s="75"/>
      <c r="W7414" s="75"/>
      <c r="X7414" s="75"/>
      <c r="Y7414" s="75"/>
      <c r="Z7414" s="75"/>
      <c r="AA7414" s="75"/>
      <c r="AB7414" s="75"/>
      <c r="AC7414" s="75"/>
      <c r="AD7414" s="75"/>
      <c r="AE7414" s="75"/>
      <c r="AF7414" s="75"/>
      <c r="AG7414" s="75"/>
    </row>
    <row r="7415" spans="1:33" ht="15.75" customHeight="1">
      <c r="A7415" s="75"/>
      <c r="B7415" s="54"/>
      <c r="C7415" s="55" t="str">
        <f t="shared" si="219"/>
        <v/>
      </c>
      <c r="D7415" s="55" t="str">
        <f t="shared" si="220"/>
        <v/>
      </c>
      <c r="E7415" s="55"/>
      <c r="F7415" s="55"/>
      <c r="G7415" s="55"/>
      <c r="H7415" s="55"/>
      <c r="I7415" s="55"/>
      <c r="J7415" s="60"/>
      <c r="K7415" s="60">
        <f t="shared" si="217"/>
        <v>0</v>
      </c>
      <c r="L7415" s="60">
        <v>0</v>
      </c>
      <c r="M7415" s="55"/>
      <c r="N7415" s="60">
        <f t="shared" si="223"/>
        <v>0</v>
      </c>
      <c r="O7415" s="54"/>
      <c r="P7415" s="62"/>
      <c r="Q7415" s="75"/>
      <c r="R7415" t="str">
        <f t="shared" si="222"/>
        <v/>
      </c>
      <c r="S7415" s="75"/>
      <c r="T7415" s="75"/>
      <c r="U7415" s="75"/>
      <c r="V7415" s="75"/>
      <c r="W7415" s="75"/>
      <c r="X7415" s="75"/>
      <c r="Y7415" s="75"/>
      <c r="Z7415" s="75"/>
      <c r="AA7415" s="75"/>
      <c r="AB7415" s="75"/>
      <c r="AC7415" s="75"/>
      <c r="AD7415" s="75"/>
      <c r="AE7415" s="75"/>
      <c r="AF7415" s="75"/>
      <c r="AG7415" s="75"/>
    </row>
    <row r="7416" spans="1:33" ht="15.75" customHeight="1">
      <c r="A7416" s="75"/>
      <c r="B7416" s="54"/>
      <c r="C7416" s="55" t="str">
        <f t="shared" si="219"/>
        <v/>
      </c>
      <c r="D7416" s="55" t="str">
        <f t="shared" si="220"/>
        <v/>
      </c>
      <c r="E7416" s="55"/>
      <c r="F7416" s="55"/>
      <c r="G7416" s="55"/>
      <c r="H7416" s="55"/>
      <c r="I7416" s="55"/>
      <c r="J7416" s="60"/>
      <c r="K7416" s="60">
        <f t="shared" si="217"/>
        <v>0</v>
      </c>
      <c r="L7416" s="60">
        <v>0</v>
      </c>
      <c r="M7416" s="55"/>
      <c r="N7416" s="60">
        <f t="shared" si="223"/>
        <v>0</v>
      </c>
      <c r="O7416" s="54"/>
      <c r="P7416" s="62"/>
      <c r="Q7416" s="75"/>
      <c r="R7416" t="str">
        <f t="shared" si="222"/>
        <v/>
      </c>
      <c r="S7416" s="75"/>
      <c r="T7416" s="75"/>
      <c r="U7416" s="75"/>
      <c r="V7416" s="75"/>
      <c r="W7416" s="75"/>
      <c r="X7416" s="75"/>
      <c r="Y7416" s="75"/>
      <c r="Z7416" s="75"/>
      <c r="AA7416" s="75"/>
      <c r="AB7416" s="75"/>
      <c r="AC7416" s="75"/>
      <c r="AD7416" s="75"/>
      <c r="AE7416" s="75"/>
      <c r="AF7416" s="75"/>
      <c r="AG7416" s="75"/>
    </row>
    <row r="7417" spans="1:33" ht="15.75" customHeight="1">
      <c r="A7417" s="75"/>
      <c r="B7417" s="54"/>
      <c r="C7417" s="55" t="str">
        <f t="shared" si="219"/>
        <v/>
      </c>
      <c r="D7417" s="55" t="str">
        <f t="shared" si="220"/>
        <v/>
      </c>
      <c r="E7417" s="55"/>
      <c r="F7417" s="55"/>
      <c r="G7417" s="55"/>
      <c r="H7417" s="55"/>
      <c r="I7417" s="55"/>
      <c r="J7417" s="60"/>
      <c r="K7417" s="60">
        <f t="shared" si="217"/>
        <v>0</v>
      </c>
      <c r="L7417" s="60">
        <v>0</v>
      </c>
      <c r="M7417" s="55"/>
      <c r="N7417" s="60">
        <f t="shared" si="223"/>
        <v>0</v>
      </c>
      <c r="O7417" s="54"/>
      <c r="P7417" s="62"/>
      <c r="Q7417" s="75"/>
      <c r="R7417" t="str">
        <f t="shared" si="222"/>
        <v/>
      </c>
      <c r="S7417" s="75"/>
      <c r="T7417" s="75"/>
      <c r="U7417" s="75"/>
      <c r="V7417" s="75"/>
      <c r="W7417" s="75"/>
      <c r="X7417" s="75"/>
      <c r="Y7417" s="75"/>
      <c r="Z7417" s="75"/>
      <c r="AA7417" s="75"/>
      <c r="AB7417" s="75"/>
      <c r="AC7417" s="75"/>
      <c r="AD7417" s="75"/>
      <c r="AE7417" s="75"/>
      <c r="AF7417" s="75"/>
      <c r="AG7417" s="75"/>
    </row>
    <row r="7418" spans="1:33" ht="15.75" customHeight="1">
      <c r="A7418" s="75"/>
      <c r="B7418" s="54"/>
      <c r="C7418" s="55" t="str">
        <f t="shared" si="219"/>
        <v/>
      </c>
      <c r="D7418" s="55" t="str">
        <f t="shared" si="220"/>
        <v/>
      </c>
      <c r="E7418" s="55"/>
      <c r="F7418" s="55"/>
      <c r="G7418" s="55"/>
      <c r="H7418" s="55"/>
      <c r="I7418" s="55"/>
      <c r="J7418" s="60"/>
      <c r="K7418" s="60">
        <f t="shared" si="217"/>
        <v>0</v>
      </c>
      <c r="L7418" s="60">
        <v>0</v>
      </c>
      <c r="M7418" s="55"/>
      <c r="N7418" s="60">
        <f t="shared" si="223"/>
        <v>0</v>
      </c>
      <c r="O7418" s="54"/>
      <c r="P7418" s="62"/>
      <c r="Q7418" s="75"/>
      <c r="R7418" t="str">
        <f t="shared" si="222"/>
        <v/>
      </c>
      <c r="S7418" s="75"/>
      <c r="T7418" s="75"/>
      <c r="U7418" s="75"/>
      <c r="V7418" s="75"/>
      <c r="W7418" s="75"/>
      <c r="X7418" s="75"/>
      <c r="Y7418" s="75"/>
      <c r="Z7418" s="75"/>
      <c r="AA7418" s="75"/>
      <c r="AB7418" s="75"/>
      <c r="AC7418" s="75"/>
      <c r="AD7418" s="75"/>
      <c r="AE7418" s="75"/>
      <c r="AF7418" s="75"/>
      <c r="AG7418" s="75"/>
    </row>
    <row r="7419" spans="1:33" ht="15.75" customHeight="1">
      <c r="A7419" s="75"/>
      <c r="B7419" s="54"/>
      <c r="C7419" s="55" t="str">
        <f t="shared" si="219"/>
        <v/>
      </c>
      <c r="D7419" s="55" t="str">
        <f t="shared" si="220"/>
        <v/>
      </c>
      <c r="E7419" s="55"/>
      <c r="F7419" s="55"/>
      <c r="G7419" s="55"/>
      <c r="H7419" s="55"/>
      <c r="I7419" s="55"/>
      <c r="J7419" s="60"/>
      <c r="K7419" s="60">
        <f t="shared" si="217"/>
        <v>0</v>
      </c>
      <c r="L7419" s="60">
        <v>0</v>
      </c>
      <c r="M7419" s="55"/>
      <c r="N7419" s="60">
        <f t="shared" si="223"/>
        <v>0</v>
      </c>
      <c r="O7419" s="54"/>
      <c r="P7419" s="62"/>
      <c r="Q7419" s="75"/>
      <c r="R7419" t="str">
        <f t="shared" si="222"/>
        <v/>
      </c>
      <c r="S7419" s="75"/>
      <c r="T7419" s="75"/>
      <c r="U7419" s="75"/>
      <c r="V7419" s="75"/>
      <c r="W7419" s="75"/>
      <c r="X7419" s="75"/>
      <c r="Y7419" s="75"/>
      <c r="Z7419" s="75"/>
      <c r="AA7419" s="75"/>
      <c r="AB7419" s="75"/>
      <c r="AC7419" s="75"/>
      <c r="AD7419" s="75"/>
      <c r="AE7419" s="75"/>
      <c r="AF7419" s="75"/>
      <c r="AG7419" s="75"/>
    </row>
    <row r="7420" spans="1:33" ht="15.75" customHeight="1">
      <c r="A7420" s="75"/>
      <c r="B7420" s="54"/>
      <c r="C7420" s="55" t="str">
        <f t="shared" si="219"/>
        <v/>
      </c>
      <c r="D7420" s="55" t="str">
        <f t="shared" si="220"/>
        <v/>
      </c>
      <c r="E7420" s="55"/>
      <c r="F7420" s="55"/>
      <c r="G7420" s="55"/>
      <c r="H7420" s="55"/>
      <c r="I7420" s="55"/>
      <c r="J7420" s="60"/>
      <c r="K7420" s="60">
        <f t="shared" si="217"/>
        <v>0</v>
      </c>
      <c r="L7420" s="60">
        <v>0</v>
      </c>
      <c r="M7420" s="55"/>
      <c r="N7420" s="60">
        <f t="shared" si="223"/>
        <v>0</v>
      </c>
      <c r="O7420" s="54"/>
      <c r="P7420" s="62"/>
      <c r="Q7420" s="75"/>
      <c r="R7420" t="str">
        <f t="shared" si="222"/>
        <v/>
      </c>
      <c r="S7420" s="75"/>
      <c r="T7420" s="75"/>
      <c r="U7420" s="75"/>
      <c r="V7420" s="75"/>
      <c r="W7420" s="75"/>
      <c r="X7420" s="75"/>
      <c r="Y7420" s="75"/>
      <c r="Z7420" s="75"/>
      <c r="AA7420" s="75"/>
      <c r="AB7420" s="75"/>
      <c r="AC7420" s="75"/>
      <c r="AD7420" s="75"/>
      <c r="AE7420" s="75"/>
      <c r="AF7420" s="75"/>
      <c r="AG7420" s="75"/>
    </row>
    <row r="7421" spans="1:33" ht="15.75" customHeight="1">
      <c r="A7421" s="75"/>
      <c r="B7421" s="54"/>
      <c r="C7421" s="55" t="str">
        <f t="shared" si="219"/>
        <v/>
      </c>
      <c r="D7421" s="55" t="str">
        <f t="shared" si="220"/>
        <v/>
      </c>
      <c r="E7421" s="55"/>
      <c r="F7421" s="55"/>
      <c r="G7421" s="55"/>
      <c r="H7421" s="55"/>
      <c r="I7421" s="55"/>
      <c r="J7421" s="60"/>
      <c r="K7421" s="60">
        <f t="shared" si="217"/>
        <v>0</v>
      </c>
      <c r="L7421" s="60">
        <v>0</v>
      </c>
      <c r="M7421" s="55"/>
      <c r="N7421" s="60">
        <f t="shared" si="223"/>
        <v>0</v>
      </c>
      <c r="O7421" s="54"/>
      <c r="P7421" s="62"/>
      <c r="Q7421" s="75"/>
      <c r="R7421" t="str">
        <f t="shared" si="222"/>
        <v/>
      </c>
      <c r="S7421" s="75"/>
      <c r="T7421" s="75"/>
      <c r="U7421" s="75"/>
      <c r="V7421" s="75"/>
      <c r="W7421" s="75"/>
      <c r="X7421" s="75"/>
      <c r="Y7421" s="75"/>
      <c r="Z7421" s="75"/>
      <c r="AA7421" s="75"/>
      <c r="AB7421" s="75"/>
      <c r="AC7421" s="75"/>
      <c r="AD7421" s="75"/>
      <c r="AE7421" s="75"/>
      <c r="AF7421" s="75"/>
      <c r="AG7421" s="75"/>
    </row>
    <row r="7422" spans="1:33" ht="15.75" customHeight="1">
      <c r="A7422" s="75"/>
      <c r="B7422" s="54"/>
      <c r="C7422" s="55" t="str">
        <f t="shared" si="219"/>
        <v/>
      </c>
      <c r="D7422" s="55" t="str">
        <f t="shared" si="220"/>
        <v/>
      </c>
      <c r="E7422" s="55"/>
      <c r="F7422" s="55"/>
      <c r="G7422" s="55"/>
      <c r="H7422" s="55"/>
      <c r="I7422" s="55"/>
      <c r="J7422" s="60"/>
      <c r="K7422" s="60">
        <f t="shared" si="217"/>
        <v>0</v>
      </c>
      <c r="L7422" s="60">
        <v>0</v>
      </c>
      <c r="M7422" s="55"/>
      <c r="N7422" s="60">
        <f t="shared" si="223"/>
        <v>0</v>
      </c>
      <c r="O7422" s="54"/>
      <c r="P7422" s="62"/>
      <c r="Q7422" s="75"/>
      <c r="R7422" t="str">
        <f t="shared" si="222"/>
        <v/>
      </c>
      <c r="S7422" s="75"/>
      <c r="T7422" s="75"/>
      <c r="U7422" s="75"/>
      <c r="V7422" s="75"/>
      <c r="W7422" s="75"/>
      <c r="X7422" s="75"/>
      <c r="Y7422" s="75"/>
      <c r="Z7422" s="75"/>
      <c r="AA7422" s="75"/>
      <c r="AB7422" s="75"/>
      <c r="AC7422" s="75"/>
      <c r="AD7422" s="75"/>
      <c r="AE7422" s="75"/>
      <c r="AF7422" s="75"/>
      <c r="AG7422" s="75"/>
    </row>
    <row r="7423" spans="1:33" ht="15.75" customHeight="1">
      <c r="A7423" s="75"/>
      <c r="B7423" s="54"/>
      <c r="C7423" s="55" t="str">
        <f t="shared" si="219"/>
        <v/>
      </c>
      <c r="D7423" s="55" t="str">
        <f t="shared" si="220"/>
        <v/>
      </c>
      <c r="E7423" s="55"/>
      <c r="F7423" s="55"/>
      <c r="G7423" s="55"/>
      <c r="H7423" s="55"/>
      <c r="I7423" s="55"/>
      <c r="J7423" s="60"/>
      <c r="K7423" s="60">
        <f t="shared" si="217"/>
        <v>0</v>
      </c>
      <c r="L7423" s="60">
        <v>0</v>
      </c>
      <c r="M7423" s="55"/>
      <c r="N7423" s="60">
        <f t="shared" si="223"/>
        <v>0</v>
      </c>
      <c r="O7423" s="54"/>
      <c r="P7423" s="62"/>
      <c r="Q7423" s="75"/>
      <c r="R7423" t="str">
        <f t="shared" si="222"/>
        <v/>
      </c>
      <c r="S7423" s="75"/>
      <c r="T7423" s="75"/>
      <c r="U7423" s="75"/>
      <c r="V7423" s="75"/>
      <c r="W7423" s="75"/>
      <c r="X7423" s="75"/>
      <c r="Y7423" s="75"/>
      <c r="Z7423" s="75"/>
      <c r="AA7423" s="75"/>
      <c r="AB7423" s="75"/>
      <c r="AC7423" s="75"/>
      <c r="AD7423" s="75"/>
      <c r="AE7423" s="75"/>
      <c r="AF7423" s="75"/>
      <c r="AG7423" s="75"/>
    </row>
    <row r="7424" spans="1:33" ht="15.75" customHeight="1">
      <c r="A7424" s="75"/>
      <c r="B7424" s="54"/>
      <c r="C7424" s="55" t="str">
        <f t="shared" si="219"/>
        <v/>
      </c>
      <c r="D7424" s="55" t="str">
        <f t="shared" si="220"/>
        <v/>
      </c>
      <c r="E7424" s="55"/>
      <c r="F7424" s="55"/>
      <c r="G7424" s="55"/>
      <c r="H7424" s="55"/>
      <c r="I7424" s="55"/>
      <c r="J7424" s="60"/>
      <c r="K7424" s="60">
        <f t="shared" si="217"/>
        <v>0</v>
      </c>
      <c r="L7424" s="60">
        <v>0</v>
      </c>
      <c r="M7424" s="55"/>
      <c r="N7424" s="60">
        <f t="shared" si="223"/>
        <v>0</v>
      </c>
      <c r="O7424" s="54"/>
      <c r="P7424" s="62"/>
      <c r="Q7424" s="75"/>
      <c r="R7424" t="str">
        <f t="shared" si="222"/>
        <v/>
      </c>
      <c r="S7424" s="75"/>
      <c r="T7424" s="75"/>
      <c r="U7424" s="75"/>
      <c r="V7424" s="75"/>
      <c r="W7424" s="75"/>
      <c r="X7424" s="75"/>
      <c r="Y7424" s="75"/>
      <c r="Z7424" s="75"/>
      <c r="AA7424" s="75"/>
      <c r="AB7424" s="75"/>
      <c r="AC7424" s="75"/>
      <c r="AD7424" s="75"/>
      <c r="AE7424" s="75"/>
      <c r="AF7424" s="75"/>
      <c r="AG7424" s="75"/>
    </row>
    <row r="7425" spans="1:33" ht="15.75" customHeight="1">
      <c r="A7425" s="75"/>
      <c r="B7425" s="54"/>
      <c r="C7425" s="55" t="str">
        <f t="shared" si="219"/>
        <v/>
      </c>
      <c r="D7425" s="55" t="str">
        <f t="shared" si="220"/>
        <v/>
      </c>
      <c r="E7425" s="55"/>
      <c r="F7425" s="55"/>
      <c r="G7425" s="55"/>
      <c r="H7425" s="55"/>
      <c r="I7425" s="55"/>
      <c r="J7425" s="60"/>
      <c r="K7425" s="60">
        <f t="shared" si="217"/>
        <v>0</v>
      </c>
      <c r="L7425" s="60">
        <v>0</v>
      </c>
      <c r="M7425" s="55"/>
      <c r="N7425" s="60">
        <f t="shared" si="223"/>
        <v>0</v>
      </c>
      <c r="O7425" s="54"/>
      <c r="P7425" s="62"/>
      <c r="Q7425" s="75"/>
      <c r="R7425" t="str">
        <f t="shared" si="222"/>
        <v/>
      </c>
      <c r="S7425" s="75"/>
      <c r="T7425" s="75"/>
      <c r="U7425" s="75"/>
      <c r="V7425" s="75"/>
      <c r="W7425" s="75"/>
      <c r="X7425" s="75"/>
      <c r="Y7425" s="75"/>
      <c r="Z7425" s="75"/>
      <c r="AA7425" s="75"/>
      <c r="AB7425" s="75"/>
      <c r="AC7425" s="75"/>
      <c r="AD7425" s="75"/>
      <c r="AE7425" s="75"/>
      <c r="AF7425" s="75"/>
      <c r="AG7425" s="75"/>
    </row>
    <row r="7426" spans="1:33" ht="15.75" customHeight="1">
      <c r="A7426" s="75"/>
      <c r="B7426" s="54"/>
      <c r="C7426" s="55" t="str">
        <f t="shared" si="219"/>
        <v/>
      </c>
      <c r="D7426" s="55" t="str">
        <f t="shared" si="220"/>
        <v/>
      </c>
      <c r="E7426" s="55"/>
      <c r="F7426" s="55"/>
      <c r="G7426" s="55"/>
      <c r="H7426" s="55"/>
      <c r="I7426" s="55"/>
      <c r="J7426" s="60"/>
      <c r="K7426" s="60">
        <f t="shared" si="217"/>
        <v>0</v>
      </c>
      <c r="L7426" s="60">
        <v>0</v>
      </c>
      <c r="M7426" s="55"/>
      <c r="N7426" s="60">
        <f t="shared" si="223"/>
        <v>0</v>
      </c>
      <c r="O7426" s="54"/>
      <c r="P7426" s="62"/>
      <c r="Q7426" s="75"/>
      <c r="R7426" t="str">
        <f t="shared" si="222"/>
        <v/>
      </c>
      <c r="S7426" s="75"/>
      <c r="T7426" s="75"/>
      <c r="U7426" s="75"/>
      <c r="V7426" s="75"/>
      <c r="W7426" s="75"/>
      <c r="X7426" s="75"/>
      <c r="Y7426" s="75"/>
      <c r="Z7426" s="75"/>
      <c r="AA7426" s="75"/>
      <c r="AB7426" s="75"/>
      <c r="AC7426" s="75"/>
      <c r="AD7426" s="75"/>
      <c r="AE7426" s="75"/>
      <c r="AF7426" s="75"/>
      <c r="AG7426" s="75"/>
    </row>
    <row r="7427" spans="1:33" ht="15.75" customHeight="1">
      <c r="A7427" s="75"/>
      <c r="B7427" s="54"/>
      <c r="C7427" s="55" t="str">
        <f t="shared" si="219"/>
        <v/>
      </c>
      <c r="D7427" s="55" t="str">
        <f t="shared" si="220"/>
        <v/>
      </c>
      <c r="E7427" s="55"/>
      <c r="F7427" s="55"/>
      <c r="G7427" s="55"/>
      <c r="H7427" s="55"/>
      <c r="I7427" s="55"/>
      <c r="J7427" s="60"/>
      <c r="K7427" s="60">
        <f t="shared" si="217"/>
        <v>0</v>
      </c>
      <c r="L7427" s="60">
        <v>0</v>
      </c>
      <c r="M7427" s="55"/>
      <c r="N7427" s="60">
        <f t="shared" si="223"/>
        <v>0</v>
      </c>
      <c r="O7427" s="54"/>
      <c r="P7427" s="62"/>
      <c r="Q7427" s="75"/>
      <c r="R7427" t="str">
        <f t="shared" ref="R7427:R7490" si="224">IF(B7427="","",PROPER(TEXT(B7427,"mmm/aa")))</f>
        <v/>
      </c>
      <c r="S7427" s="75"/>
      <c r="T7427" s="75"/>
      <c r="U7427" s="75"/>
      <c r="V7427" s="75"/>
      <c r="W7427" s="75"/>
      <c r="X7427" s="75"/>
      <c r="Y7427" s="75"/>
      <c r="Z7427" s="75"/>
      <c r="AA7427" s="75"/>
      <c r="AB7427" s="75"/>
      <c r="AC7427" s="75"/>
      <c r="AD7427" s="75"/>
      <c r="AE7427" s="75"/>
      <c r="AF7427" s="75"/>
      <c r="AG7427" s="75"/>
    </row>
    <row r="7428" spans="1:33" ht="15.75" customHeight="1">
      <c r="A7428" s="75"/>
      <c r="B7428" s="54"/>
      <c r="C7428" s="55" t="str">
        <f t="shared" si="219"/>
        <v/>
      </c>
      <c r="D7428" s="55" t="str">
        <f t="shared" si="220"/>
        <v/>
      </c>
      <c r="E7428" s="55"/>
      <c r="F7428" s="55"/>
      <c r="G7428" s="55"/>
      <c r="H7428" s="55"/>
      <c r="I7428" s="55"/>
      <c r="J7428" s="60"/>
      <c r="K7428" s="60">
        <f t="shared" si="217"/>
        <v>0</v>
      </c>
      <c r="L7428" s="60">
        <v>0</v>
      </c>
      <c r="M7428" s="55"/>
      <c r="N7428" s="60">
        <f t="shared" si="223"/>
        <v>0</v>
      </c>
      <c r="O7428" s="54"/>
      <c r="P7428" s="62"/>
      <c r="Q7428" s="75"/>
      <c r="R7428" t="str">
        <f t="shared" si="224"/>
        <v/>
      </c>
      <c r="S7428" s="75"/>
      <c r="T7428" s="75"/>
      <c r="U7428" s="75"/>
      <c r="V7428" s="75"/>
      <c r="W7428" s="75"/>
      <c r="X7428" s="75"/>
      <c r="Y7428" s="75"/>
      <c r="Z7428" s="75"/>
      <c r="AA7428" s="75"/>
      <c r="AB7428" s="75"/>
      <c r="AC7428" s="75"/>
      <c r="AD7428" s="75"/>
      <c r="AE7428" s="75"/>
      <c r="AF7428" s="75"/>
      <c r="AG7428" s="75"/>
    </row>
    <row r="7429" spans="1:33" ht="15.75" customHeight="1">
      <c r="A7429" s="75"/>
      <c r="B7429" s="54"/>
      <c r="C7429" s="55" t="str">
        <f t="shared" si="219"/>
        <v/>
      </c>
      <c r="D7429" s="55" t="str">
        <f t="shared" si="220"/>
        <v/>
      </c>
      <c r="E7429" s="55"/>
      <c r="F7429" s="55"/>
      <c r="G7429" s="55"/>
      <c r="H7429" s="55"/>
      <c r="I7429" s="55"/>
      <c r="J7429" s="60"/>
      <c r="K7429" s="60">
        <f t="shared" si="217"/>
        <v>0</v>
      </c>
      <c r="L7429" s="60">
        <v>0</v>
      </c>
      <c r="M7429" s="55"/>
      <c r="N7429" s="60">
        <f t="shared" si="223"/>
        <v>0</v>
      </c>
      <c r="O7429" s="54"/>
      <c r="P7429" s="62"/>
      <c r="Q7429" s="75"/>
      <c r="R7429" t="str">
        <f t="shared" si="224"/>
        <v/>
      </c>
      <c r="S7429" s="75"/>
      <c r="T7429" s="75"/>
      <c r="U7429" s="75"/>
      <c r="V7429" s="75"/>
      <c r="W7429" s="75"/>
      <c r="X7429" s="75"/>
      <c r="Y7429" s="75"/>
      <c r="Z7429" s="75"/>
      <c r="AA7429" s="75"/>
      <c r="AB7429" s="75"/>
      <c r="AC7429" s="75"/>
      <c r="AD7429" s="75"/>
      <c r="AE7429" s="75"/>
      <c r="AF7429" s="75"/>
      <c r="AG7429" s="75"/>
    </row>
    <row r="7430" spans="1:33" ht="15.75" customHeight="1">
      <c r="A7430" s="75"/>
      <c r="B7430" s="54"/>
      <c r="C7430" s="55" t="str">
        <f t="shared" si="219"/>
        <v/>
      </c>
      <c r="D7430" s="55" t="str">
        <f t="shared" si="220"/>
        <v/>
      </c>
      <c r="E7430" s="55"/>
      <c r="F7430" s="55"/>
      <c r="G7430" s="55"/>
      <c r="H7430" s="55"/>
      <c r="I7430" s="55"/>
      <c r="J7430" s="60"/>
      <c r="K7430" s="60">
        <f t="shared" si="217"/>
        <v>0</v>
      </c>
      <c r="L7430" s="60">
        <v>0</v>
      </c>
      <c r="M7430" s="55"/>
      <c r="N7430" s="60">
        <f t="shared" si="223"/>
        <v>0</v>
      </c>
      <c r="O7430" s="54"/>
      <c r="P7430" s="62"/>
      <c r="Q7430" s="75"/>
      <c r="R7430" t="str">
        <f t="shared" si="224"/>
        <v/>
      </c>
      <c r="S7430" s="75"/>
      <c r="T7430" s="75"/>
      <c r="U7430" s="75"/>
      <c r="V7430" s="75"/>
      <c r="W7430" s="75"/>
      <c r="X7430" s="75"/>
      <c r="Y7430" s="75"/>
      <c r="Z7430" s="75"/>
      <c r="AA7430" s="75"/>
      <c r="AB7430" s="75"/>
      <c r="AC7430" s="75"/>
      <c r="AD7430" s="75"/>
      <c r="AE7430" s="75"/>
      <c r="AF7430" s="75"/>
      <c r="AG7430" s="75"/>
    </row>
    <row r="7431" spans="1:33" ht="15.75" customHeight="1">
      <c r="A7431" s="75"/>
      <c r="B7431" s="54"/>
      <c r="C7431" s="55" t="str">
        <f t="shared" si="219"/>
        <v/>
      </c>
      <c r="D7431" s="55" t="str">
        <f t="shared" si="220"/>
        <v/>
      </c>
      <c r="E7431" s="55"/>
      <c r="F7431" s="55"/>
      <c r="G7431" s="55"/>
      <c r="H7431" s="55"/>
      <c r="I7431" s="55"/>
      <c r="J7431" s="60"/>
      <c r="K7431" s="60">
        <f t="shared" si="217"/>
        <v>0</v>
      </c>
      <c r="L7431" s="60">
        <v>0</v>
      </c>
      <c r="M7431" s="55"/>
      <c r="N7431" s="60">
        <f t="shared" si="223"/>
        <v>0</v>
      </c>
      <c r="O7431" s="54"/>
      <c r="P7431" s="62"/>
      <c r="Q7431" s="75"/>
      <c r="R7431" t="str">
        <f t="shared" si="224"/>
        <v/>
      </c>
      <c r="S7431" s="75"/>
      <c r="T7431" s="75"/>
      <c r="U7431" s="75"/>
      <c r="V7431" s="75"/>
      <c r="W7431" s="75"/>
      <c r="X7431" s="75"/>
      <c r="Y7431" s="75"/>
      <c r="Z7431" s="75"/>
      <c r="AA7431" s="75"/>
      <c r="AB7431" s="75"/>
      <c r="AC7431" s="75"/>
      <c r="AD7431" s="75"/>
      <c r="AE7431" s="75"/>
      <c r="AF7431" s="75"/>
      <c r="AG7431" s="75"/>
    </row>
    <row r="7432" spans="1:33" ht="15.75" customHeight="1">
      <c r="A7432" s="75"/>
      <c r="B7432" s="54"/>
      <c r="C7432" s="55" t="str">
        <f t="shared" si="219"/>
        <v/>
      </c>
      <c r="D7432" s="55" t="str">
        <f t="shared" si="220"/>
        <v/>
      </c>
      <c r="E7432" s="55"/>
      <c r="F7432" s="55"/>
      <c r="G7432" s="55"/>
      <c r="H7432" s="55"/>
      <c r="I7432" s="55"/>
      <c r="J7432" s="60"/>
      <c r="K7432" s="60">
        <f t="shared" si="217"/>
        <v>0</v>
      </c>
      <c r="L7432" s="60">
        <v>0</v>
      </c>
      <c r="M7432" s="55"/>
      <c r="N7432" s="60">
        <f t="shared" si="223"/>
        <v>0</v>
      </c>
      <c r="O7432" s="54"/>
      <c r="P7432" s="62"/>
      <c r="Q7432" s="75"/>
      <c r="R7432" t="str">
        <f t="shared" si="224"/>
        <v/>
      </c>
      <c r="S7432" s="75"/>
      <c r="T7432" s="75"/>
      <c r="U7432" s="75"/>
      <c r="V7432" s="75"/>
      <c r="W7432" s="75"/>
      <c r="X7432" s="75"/>
      <c r="Y7432" s="75"/>
      <c r="Z7432" s="75"/>
      <c r="AA7432" s="75"/>
      <c r="AB7432" s="75"/>
      <c r="AC7432" s="75"/>
      <c r="AD7432" s="75"/>
      <c r="AE7432" s="75"/>
      <c r="AF7432" s="75"/>
      <c r="AG7432" s="75"/>
    </row>
    <row r="7433" spans="1:33" ht="15.75" customHeight="1">
      <c r="A7433" s="75"/>
      <c r="B7433" s="54"/>
      <c r="C7433" s="55" t="str">
        <f t="shared" si="219"/>
        <v/>
      </c>
      <c r="D7433" s="55" t="str">
        <f t="shared" si="220"/>
        <v/>
      </c>
      <c r="E7433" s="55"/>
      <c r="F7433" s="55"/>
      <c r="G7433" s="55"/>
      <c r="H7433" s="55"/>
      <c r="I7433" s="55"/>
      <c r="J7433" s="60"/>
      <c r="K7433" s="60">
        <f t="shared" si="217"/>
        <v>0</v>
      </c>
      <c r="L7433" s="60">
        <v>0</v>
      </c>
      <c r="M7433" s="55"/>
      <c r="N7433" s="60">
        <f t="shared" si="223"/>
        <v>0</v>
      </c>
      <c r="O7433" s="54"/>
      <c r="P7433" s="62"/>
      <c r="Q7433" s="75"/>
      <c r="R7433" t="str">
        <f t="shared" si="224"/>
        <v/>
      </c>
      <c r="S7433" s="75"/>
      <c r="T7433" s="75"/>
      <c r="U7433" s="75"/>
      <c r="V7433" s="75"/>
      <c r="W7433" s="75"/>
      <c r="X7433" s="75"/>
      <c r="Y7433" s="75"/>
      <c r="Z7433" s="75"/>
      <c r="AA7433" s="75"/>
      <c r="AB7433" s="75"/>
      <c r="AC7433" s="75"/>
      <c r="AD7433" s="75"/>
      <c r="AE7433" s="75"/>
      <c r="AF7433" s="75"/>
      <c r="AG7433" s="75"/>
    </row>
    <row r="7434" spans="1:33" ht="15.75" customHeight="1">
      <c r="A7434" s="75"/>
      <c r="B7434" s="54"/>
      <c r="C7434" s="55" t="str">
        <f t="shared" si="219"/>
        <v/>
      </c>
      <c r="D7434" s="55" t="str">
        <f t="shared" si="220"/>
        <v/>
      </c>
      <c r="E7434" s="55"/>
      <c r="F7434" s="55"/>
      <c r="G7434" s="55"/>
      <c r="H7434" s="55"/>
      <c r="I7434" s="55"/>
      <c r="J7434" s="60"/>
      <c r="K7434" s="60">
        <f t="shared" si="217"/>
        <v>0</v>
      </c>
      <c r="L7434" s="60">
        <v>0</v>
      </c>
      <c r="M7434" s="55"/>
      <c r="N7434" s="60">
        <f t="shared" si="223"/>
        <v>0</v>
      </c>
      <c r="O7434" s="54"/>
      <c r="P7434" s="62"/>
      <c r="Q7434" s="75"/>
      <c r="R7434" t="str">
        <f t="shared" si="224"/>
        <v/>
      </c>
      <c r="S7434" s="75"/>
      <c r="T7434" s="75"/>
      <c r="U7434" s="75"/>
      <c r="V7434" s="75"/>
      <c r="W7434" s="75"/>
      <c r="X7434" s="75"/>
      <c r="Y7434" s="75"/>
      <c r="Z7434" s="75"/>
      <c r="AA7434" s="75"/>
      <c r="AB7434" s="75"/>
      <c r="AC7434" s="75"/>
      <c r="AD7434" s="75"/>
      <c r="AE7434" s="75"/>
      <c r="AF7434" s="75"/>
      <c r="AG7434" s="75"/>
    </row>
    <row r="7435" spans="1:33" ht="15.75" customHeight="1">
      <c r="A7435" s="75"/>
      <c r="B7435" s="54"/>
      <c r="C7435" s="55" t="str">
        <f t="shared" si="219"/>
        <v/>
      </c>
      <c r="D7435" s="55" t="str">
        <f t="shared" si="220"/>
        <v/>
      </c>
      <c r="E7435" s="55"/>
      <c r="F7435" s="55"/>
      <c r="G7435" s="55"/>
      <c r="H7435" s="55"/>
      <c r="I7435" s="55"/>
      <c r="J7435" s="60"/>
      <c r="K7435" s="60">
        <f t="shared" si="217"/>
        <v>0</v>
      </c>
      <c r="L7435" s="60">
        <v>0</v>
      </c>
      <c r="M7435" s="55"/>
      <c r="N7435" s="60">
        <f t="shared" si="223"/>
        <v>0</v>
      </c>
      <c r="O7435" s="54"/>
      <c r="P7435" s="62"/>
      <c r="Q7435" s="75"/>
      <c r="R7435" t="str">
        <f t="shared" si="224"/>
        <v/>
      </c>
      <c r="S7435" s="75"/>
      <c r="T7435" s="75"/>
      <c r="U7435" s="75"/>
      <c r="V7435" s="75"/>
      <c r="W7435" s="75"/>
      <c r="X7435" s="75"/>
      <c r="Y7435" s="75"/>
      <c r="Z7435" s="75"/>
      <c r="AA7435" s="75"/>
      <c r="AB7435" s="75"/>
      <c r="AC7435" s="75"/>
      <c r="AD7435" s="75"/>
      <c r="AE7435" s="75"/>
      <c r="AF7435" s="75"/>
      <c r="AG7435" s="75"/>
    </row>
    <row r="7436" spans="1:33" ht="15.75" customHeight="1">
      <c r="A7436" s="75"/>
      <c r="B7436" s="54"/>
      <c r="C7436" s="55" t="str">
        <f t="shared" si="219"/>
        <v/>
      </c>
      <c r="D7436" s="55" t="str">
        <f t="shared" si="220"/>
        <v/>
      </c>
      <c r="E7436" s="55"/>
      <c r="F7436" s="55"/>
      <c r="G7436" s="55"/>
      <c r="H7436" s="55"/>
      <c r="I7436" s="55"/>
      <c r="J7436" s="60"/>
      <c r="K7436" s="60">
        <f t="shared" si="217"/>
        <v>0</v>
      </c>
      <c r="L7436" s="60">
        <v>0</v>
      </c>
      <c r="M7436" s="55"/>
      <c r="N7436" s="60">
        <f t="shared" si="223"/>
        <v>0</v>
      </c>
      <c r="O7436" s="54"/>
      <c r="P7436" s="62"/>
      <c r="Q7436" s="75"/>
      <c r="R7436" t="str">
        <f t="shared" si="224"/>
        <v/>
      </c>
      <c r="S7436" s="75"/>
      <c r="T7436" s="75"/>
      <c r="U7436" s="75"/>
      <c r="V7436" s="75"/>
      <c r="W7436" s="75"/>
      <c r="X7436" s="75"/>
      <c r="Y7436" s="75"/>
      <c r="Z7436" s="75"/>
      <c r="AA7436" s="75"/>
      <c r="AB7436" s="75"/>
      <c r="AC7436" s="75"/>
      <c r="AD7436" s="75"/>
      <c r="AE7436" s="75"/>
      <c r="AF7436" s="75"/>
      <c r="AG7436" s="75"/>
    </row>
    <row r="7437" spans="1:33" ht="15.75" customHeight="1">
      <c r="A7437" s="75"/>
      <c r="B7437" s="54"/>
      <c r="C7437" s="55" t="str">
        <f t="shared" si="219"/>
        <v/>
      </c>
      <c r="D7437" s="55" t="str">
        <f t="shared" si="220"/>
        <v/>
      </c>
      <c r="E7437" s="55"/>
      <c r="F7437" s="55"/>
      <c r="G7437" s="55"/>
      <c r="H7437" s="55"/>
      <c r="I7437" s="55"/>
      <c r="J7437" s="60"/>
      <c r="K7437" s="60">
        <f t="shared" si="217"/>
        <v>0</v>
      </c>
      <c r="L7437" s="60">
        <v>0</v>
      </c>
      <c r="M7437" s="55"/>
      <c r="N7437" s="60">
        <f t="shared" si="223"/>
        <v>0</v>
      </c>
      <c r="O7437" s="54"/>
      <c r="P7437" s="62"/>
      <c r="Q7437" s="75"/>
      <c r="R7437" t="str">
        <f t="shared" si="224"/>
        <v/>
      </c>
      <c r="S7437" s="75"/>
      <c r="T7437" s="75"/>
      <c r="U7437" s="75"/>
      <c r="V7437" s="75"/>
      <c r="W7437" s="75"/>
      <c r="X7437" s="75"/>
      <c r="Y7437" s="75"/>
      <c r="Z7437" s="75"/>
      <c r="AA7437" s="75"/>
      <c r="AB7437" s="75"/>
      <c r="AC7437" s="75"/>
      <c r="AD7437" s="75"/>
      <c r="AE7437" s="75"/>
      <c r="AF7437" s="75"/>
      <c r="AG7437" s="75"/>
    </row>
    <row r="7438" spans="1:33" ht="15.75" customHeight="1">
      <c r="A7438" s="75"/>
      <c r="B7438" s="54"/>
      <c r="C7438" s="55" t="str">
        <f t="shared" si="219"/>
        <v/>
      </c>
      <c r="D7438" s="55" t="str">
        <f t="shared" si="220"/>
        <v/>
      </c>
      <c r="E7438" s="55"/>
      <c r="F7438" s="55"/>
      <c r="G7438" s="55"/>
      <c r="H7438" s="55"/>
      <c r="I7438" s="55"/>
      <c r="J7438" s="60"/>
      <c r="K7438" s="60">
        <f t="shared" si="217"/>
        <v>0</v>
      </c>
      <c r="L7438" s="60">
        <v>0</v>
      </c>
      <c r="M7438" s="55"/>
      <c r="N7438" s="60">
        <f t="shared" si="223"/>
        <v>0</v>
      </c>
      <c r="O7438" s="54"/>
      <c r="P7438" s="62"/>
      <c r="Q7438" s="75"/>
      <c r="R7438" t="str">
        <f t="shared" si="224"/>
        <v/>
      </c>
      <c r="S7438" s="75"/>
      <c r="T7438" s="75"/>
      <c r="U7438" s="75"/>
      <c r="V7438" s="75"/>
      <c r="W7438" s="75"/>
      <c r="X7438" s="75"/>
      <c r="Y7438" s="75"/>
      <c r="Z7438" s="75"/>
      <c r="AA7438" s="75"/>
      <c r="AB7438" s="75"/>
      <c r="AC7438" s="75"/>
      <c r="AD7438" s="75"/>
      <c r="AE7438" s="75"/>
      <c r="AF7438" s="75"/>
      <c r="AG7438" s="75"/>
    </row>
    <row r="7439" spans="1:33" ht="15.75" customHeight="1">
      <c r="A7439" s="75"/>
      <c r="B7439" s="54"/>
      <c r="C7439" s="55" t="str">
        <f t="shared" si="219"/>
        <v/>
      </c>
      <c r="D7439" s="55" t="str">
        <f t="shared" si="220"/>
        <v/>
      </c>
      <c r="E7439" s="55"/>
      <c r="F7439" s="55"/>
      <c r="G7439" s="55"/>
      <c r="H7439" s="55"/>
      <c r="I7439" s="55"/>
      <c r="J7439" s="60"/>
      <c r="K7439" s="60">
        <f t="shared" si="217"/>
        <v>0</v>
      </c>
      <c r="L7439" s="60">
        <v>0</v>
      </c>
      <c r="M7439" s="55"/>
      <c r="N7439" s="60">
        <f t="shared" si="223"/>
        <v>0</v>
      </c>
      <c r="O7439" s="54"/>
      <c r="P7439" s="62"/>
      <c r="Q7439" s="75"/>
      <c r="R7439" t="str">
        <f t="shared" si="224"/>
        <v/>
      </c>
      <c r="S7439" s="75"/>
      <c r="T7439" s="75"/>
      <c r="U7439" s="75"/>
      <c r="V7439" s="75"/>
      <c r="W7439" s="75"/>
      <c r="X7439" s="75"/>
      <c r="Y7439" s="75"/>
      <c r="Z7439" s="75"/>
      <c r="AA7439" s="75"/>
      <c r="AB7439" s="75"/>
      <c r="AC7439" s="75"/>
      <c r="AD7439" s="75"/>
      <c r="AE7439" s="75"/>
      <c r="AF7439" s="75"/>
      <c r="AG7439" s="75"/>
    </row>
    <row r="7440" spans="1:33" ht="15.75" customHeight="1">
      <c r="A7440" s="75"/>
      <c r="B7440" s="54"/>
      <c r="C7440" s="55" t="str">
        <f t="shared" si="219"/>
        <v/>
      </c>
      <c r="D7440" s="55" t="str">
        <f t="shared" si="220"/>
        <v/>
      </c>
      <c r="E7440" s="55"/>
      <c r="F7440" s="55"/>
      <c r="G7440" s="55"/>
      <c r="H7440" s="55"/>
      <c r="I7440" s="55"/>
      <c r="J7440" s="60"/>
      <c r="K7440" s="60">
        <f t="shared" si="217"/>
        <v>0</v>
      </c>
      <c r="L7440" s="60">
        <v>0</v>
      </c>
      <c r="M7440" s="55"/>
      <c r="N7440" s="60">
        <f t="shared" si="223"/>
        <v>0</v>
      </c>
      <c r="O7440" s="54"/>
      <c r="P7440" s="62"/>
      <c r="Q7440" s="75"/>
      <c r="R7440" t="str">
        <f t="shared" si="224"/>
        <v/>
      </c>
      <c r="S7440" s="75"/>
      <c r="T7440" s="75"/>
      <c r="U7440" s="75"/>
      <c r="V7440" s="75"/>
      <c r="W7440" s="75"/>
      <c r="X7440" s="75"/>
      <c r="Y7440" s="75"/>
      <c r="Z7440" s="75"/>
      <c r="AA7440" s="75"/>
      <c r="AB7440" s="75"/>
      <c r="AC7440" s="75"/>
      <c r="AD7440" s="75"/>
      <c r="AE7440" s="75"/>
      <c r="AF7440" s="75"/>
      <c r="AG7440" s="75"/>
    </row>
    <row r="7441" spans="1:33" ht="15.75" customHeight="1">
      <c r="A7441" s="75"/>
      <c r="B7441" s="54"/>
      <c r="C7441" s="55" t="str">
        <f t="shared" si="219"/>
        <v/>
      </c>
      <c r="D7441" s="55" t="str">
        <f t="shared" si="220"/>
        <v/>
      </c>
      <c r="E7441" s="55"/>
      <c r="F7441" s="55"/>
      <c r="G7441" s="55"/>
      <c r="H7441" s="55"/>
      <c r="I7441" s="55"/>
      <c r="J7441" s="60"/>
      <c r="K7441" s="60">
        <f t="shared" si="217"/>
        <v>0</v>
      </c>
      <c r="L7441" s="60">
        <v>0</v>
      </c>
      <c r="M7441" s="55"/>
      <c r="N7441" s="60">
        <f t="shared" si="223"/>
        <v>0</v>
      </c>
      <c r="O7441" s="54"/>
      <c r="P7441" s="62"/>
      <c r="Q7441" s="75"/>
      <c r="R7441" t="str">
        <f t="shared" si="224"/>
        <v/>
      </c>
      <c r="S7441" s="75"/>
      <c r="T7441" s="75"/>
      <c r="U7441" s="75"/>
      <c r="V7441" s="75"/>
      <c r="W7441" s="75"/>
      <c r="X7441" s="75"/>
      <c r="Y7441" s="75"/>
      <c r="Z7441" s="75"/>
      <c r="AA7441" s="75"/>
      <c r="AB7441" s="75"/>
      <c r="AC7441" s="75"/>
      <c r="AD7441" s="75"/>
      <c r="AE7441" s="75"/>
      <c r="AF7441" s="75"/>
      <c r="AG7441" s="75"/>
    </row>
    <row r="7442" spans="1:33" ht="15.75" customHeight="1">
      <c r="A7442" s="75"/>
      <c r="B7442" s="54"/>
      <c r="C7442" s="55" t="str">
        <f t="shared" si="219"/>
        <v/>
      </c>
      <c r="D7442" s="55" t="str">
        <f t="shared" si="220"/>
        <v/>
      </c>
      <c r="E7442" s="55"/>
      <c r="F7442" s="55"/>
      <c r="G7442" s="55"/>
      <c r="H7442" s="55"/>
      <c r="I7442" s="55"/>
      <c r="J7442" s="60"/>
      <c r="K7442" s="60">
        <f t="shared" si="217"/>
        <v>0</v>
      </c>
      <c r="L7442" s="60">
        <v>0</v>
      </c>
      <c r="M7442" s="55"/>
      <c r="N7442" s="60">
        <f t="shared" si="223"/>
        <v>0</v>
      </c>
      <c r="O7442" s="54"/>
      <c r="P7442" s="62"/>
      <c r="Q7442" s="75"/>
      <c r="R7442" t="str">
        <f t="shared" si="224"/>
        <v/>
      </c>
      <c r="S7442" s="75"/>
      <c r="T7442" s="75"/>
      <c r="U7442" s="75"/>
      <c r="V7442" s="75"/>
      <c r="W7442" s="75"/>
      <c r="X7442" s="75"/>
      <c r="Y7442" s="75"/>
      <c r="Z7442" s="75"/>
      <c r="AA7442" s="75"/>
      <c r="AB7442" s="75"/>
      <c r="AC7442" s="75"/>
      <c r="AD7442" s="75"/>
      <c r="AE7442" s="75"/>
      <c r="AF7442" s="75"/>
      <c r="AG7442" s="75"/>
    </row>
    <row r="7443" spans="1:33" ht="15.75" customHeight="1">
      <c r="A7443" s="75"/>
      <c r="B7443" s="54"/>
      <c r="C7443" s="55" t="str">
        <f t="shared" si="219"/>
        <v/>
      </c>
      <c r="D7443" s="55" t="str">
        <f t="shared" si="220"/>
        <v/>
      </c>
      <c r="E7443" s="55"/>
      <c r="F7443" s="55"/>
      <c r="G7443" s="55"/>
      <c r="H7443" s="55"/>
      <c r="I7443" s="55"/>
      <c r="J7443" s="60"/>
      <c r="K7443" s="60">
        <f t="shared" si="217"/>
        <v>0</v>
      </c>
      <c r="L7443" s="60">
        <v>0</v>
      </c>
      <c r="M7443" s="55"/>
      <c r="N7443" s="60">
        <f t="shared" si="223"/>
        <v>0</v>
      </c>
      <c r="O7443" s="54"/>
      <c r="P7443" s="62"/>
      <c r="Q7443" s="75"/>
      <c r="R7443" t="str">
        <f t="shared" si="224"/>
        <v/>
      </c>
      <c r="S7443" s="75"/>
      <c r="T7443" s="75"/>
      <c r="U7443" s="75"/>
      <c r="V7443" s="75"/>
      <c r="W7443" s="75"/>
      <c r="X7443" s="75"/>
      <c r="Y7443" s="75"/>
      <c r="Z7443" s="75"/>
      <c r="AA7443" s="75"/>
      <c r="AB7443" s="75"/>
      <c r="AC7443" s="75"/>
      <c r="AD7443" s="75"/>
      <c r="AE7443" s="75"/>
      <c r="AF7443" s="75"/>
      <c r="AG7443" s="75"/>
    </row>
    <row r="7444" spans="1:33" ht="15.75" customHeight="1">
      <c r="A7444" s="75"/>
      <c r="B7444" s="54"/>
      <c r="C7444" s="55" t="str">
        <f t="shared" si="219"/>
        <v/>
      </c>
      <c r="D7444" s="55" t="str">
        <f t="shared" si="220"/>
        <v/>
      </c>
      <c r="E7444" s="55"/>
      <c r="F7444" s="55"/>
      <c r="G7444" s="55"/>
      <c r="H7444" s="55"/>
      <c r="I7444" s="55"/>
      <c r="J7444" s="60"/>
      <c r="K7444" s="60">
        <f t="shared" si="217"/>
        <v>0</v>
      </c>
      <c r="L7444" s="60">
        <v>0</v>
      </c>
      <c r="M7444" s="55"/>
      <c r="N7444" s="60">
        <f t="shared" si="223"/>
        <v>0</v>
      </c>
      <c r="O7444" s="54"/>
      <c r="P7444" s="62"/>
      <c r="Q7444" s="75"/>
      <c r="R7444" t="str">
        <f t="shared" si="224"/>
        <v/>
      </c>
      <c r="S7444" s="75"/>
      <c r="T7444" s="75"/>
      <c r="U7444" s="75"/>
      <c r="V7444" s="75"/>
      <c r="W7444" s="75"/>
      <c r="X7444" s="75"/>
      <c r="Y7444" s="75"/>
      <c r="Z7444" s="75"/>
      <c r="AA7444" s="75"/>
      <c r="AB7444" s="75"/>
      <c r="AC7444" s="75"/>
      <c r="AD7444" s="75"/>
      <c r="AE7444" s="75"/>
      <c r="AF7444" s="75"/>
      <c r="AG7444" s="75"/>
    </row>
    <row r="7445" spans="1:33" ht="15.75" customHeight="1">
      <c r="A7445" s="75"/>
      <c r="B7445" s="54"/>
      <c r="C7445" s="55" t="str">
        <f t="shared" si="219"/>
        <v/>
      </c>
      <c r="D7445" s="55" t="str">
        <f t="shared" si="220"/>
        <v/>
      </c>
      <c r="E7445" s="55"/>
      <c r="F7445" s="55"/>
      <c r="G7445" s="55"/>
      <c r="H7445" s="55"/>
      <c r="I7445" s="55"/>
      <c r="J7445" s="60"/>
      <c r="K7445" s="60">
        <f t="shared" si="217"/>
        <v>0</v>
      </c>
      <c r="L7445" s="60">
        <v>0</v>
      </c>
      <c r="M7445" s="55"/>
      <c r="N7445" s="60">
        <f t="shared" si="223"/>
        <v>0</v>
      </c>
      <c r="O7445" s="54"/>
      <c r="P7445" s="62"/>
      <c r="Q7445" s="75"/>
      <c r="R7445" t="str">
        <f t="shared" si="224"/>
        <v/>
      </c>
      <c r="S7445" s="75"/>
      <c r="T7445" s="75"/>
      <c r="U7445" s="75"/>
      <c r="V7445" s="75"/>
      <c r="W7445" s="75"/>
      <c r="X7445" s="75"/>
      <c r="Y7445" s="75"/>
      <c r="Z7445" s="75"/>
      <c r="AA7445" s="75"/>
      <c r="AB7445" s="75"/>
      <c r="AC7445" s="75"/>
      <c r="AD7445" s="75"/>
      <c r="AE7445" s="75"/>
      <c r="AF7445" s="75"/>
      <c r="AG7445" s="75"/>
    </row>
    <row r="7446" spans="1:33" ht="15.75" customHeight="1">
      <c r="A7446" s="75"/>
      <c r="B7446" s="54"/>
      <c r="C7446" s="55" t="str">
        <f t="shared" si="219"/>
        <v/>
      </c>
      <c r="D7446" s="55" t="str">
        <f t="shared" si="220"/>
        <v/>
      </c>
      <c r="E7446" s="55"/>
      <c r="F7446" s="55"/>
      <c r="G7446" s="55"/>
      <c r="H7446" s="55"/>
      <c r="I7446" s="55"/>
      <c r="J7446" s="60"/>
      <c r="K7446" s="60">
        <f t="shared" si="217"/>
        <v>0</v>
      </c>
      <c r="L7446" s="60">
        <v>0</v>
      </c>
      <c r="M7446" s="55"/>
      <c r="N7446" s="60">
        <f t="shared" si="223"/>
        <v>0</v>
      </c>
      <c r="O7446" s="54"/>
      <c r="P7446" s="62"/>
      <c r="Q7446" s="75"/>
      <c r="R7446" t="str">
        <f t="shared" si="224"/>
        <v/>
      </c>
      <c r="S7446" s="75"/>
      <c r="T7446" s="75"/>
      <c r="U7446" s="75"/>
      <c r="V7446" s="75"/>
      <c r="W7446" s="75"/>
      <c r="X7446" s="75"/>
      <c r="Y7446" s="75"/>
      <c r="Z7446" s="75"/>
      <c r="AA7446" s="75"/>
      <c r="AB7446" s="75"/>
      <c r="AC7446" s="75"/>
      <c r="AD7446" s="75"/>
      <c r="AE7446" s="75"/>
      <c r="AF7446" s="75"/>
      <c r="AG7446" s="75"/>
    </row>
    <row r="7447" spans="1:33" ht="15.75" customHeight="1">
      <c r="A7447" s="75"/>
      <c r="B7447" s="54"/>
      <c r="C7447" s="55" t="str">
        <f t="shared" si="219"/>
        <v/>
      </c>
      <c r="D7447" s="55" t="str">
        <f t="shared" si="220"/>
        <v/>
      </c>
      <c r="E7447" s="55"/>
      <c r="F7447" s="55"/>
      <c r="G7447" s="55"/>
      <c r="H7447" s="55"/>
      <c r="I7447" s="55"/>
      <c r="J7447" s="60"/>
      <c r="K7447" s="60">
        <f t="shared" si="217"/>
        <v>0</v>
      </c>
      <c r="L7447" s="60">
        <v>0</v>
      </c>
      <c r="M7447" s="55"/>
      <c r="N7447" s="60">
        <f t="shared" si="223"/>
        <v>0</v>
      </c>
      <c r="O7447" s="54"/>
      <c r="P7447" s="62"/>
      <c r="Q7447" s="75"/>
      <c r="R7447" t="str">
        <f t="shared" si="224"/>
        <v/>
      </c>
      <c r="S7447" s="75"/>
      <c r="T7447" s="75"/>
      <c r="U7447" s="75"/>
      <c r="V7447" s="75"/>
      <c r="W7447" s="75"/>
      <c r="X7447" s="75"/>
      <c r="Y7447" s="75"/>
      <c r="Z7447" s="75"/>
      <c r="AA7447" s="75"/>
      <c r="AB7447" s="75"/>
      <c r="AC7447" s="75"/>
      <c r="AD7447" s="75"/>
      <c r="AE7447" s="75"/>
      <c r="AF7447" s="75"/>
      <c r="AG7447" s="75"/>
    </row>
    <row r="7448" spans="1:33" ht="15.75" customHeight="1">
      <c r="A7448" s="75"/>
      <c r="B7448" s="54"/>
      <c r="C7448" s="55" t="str">
        <f t="shared" si="219"/>
        <v/>
      </c>
      <c r="D7448" s="55" t="str">
        <f t="shared" si="220"/>
        <v/>
      </c>
      <c r="E7448" s="55"/>
      <c r="F7448" s="55"/>
      <c r="G7448" s="55"/>
      <c r="H7448" s="55"/>
      <c r="I7448" s="55"/>
      <c r="J7448" s="60"/>
      <c r="K7448" s="60">
        <f t="shared" si="217"/>
        <v>0</v>
      </c>
      <c r="L7448" s="60">
        <v>0</v>
      </c>
      <c r="M7448" s="55"/>
      <c r="N7448" s="60">
        <f t="shared" si="223"/>
        <v>0</v>
      </c>
      <c r="O7448" s="54"/>
      <c r="P7448" s="62"/>
      <c r="Q7448" s="75"/>
      <c r="R7448" t="str">
        <f t="shared" si="224"/>
        <v/>
      </c>
      <c r="S7448" s="75"/>
      <c r="T7448" s="75"/>
      <c r="U7448" s="75"/>
      <c r="V7448" s="75"/>
      <c r="W7448" s="75"/>
      <c r="X7448" s="75"/>
      <c r="Y7448" s="75"/>
      <c r="Z7448" s="75"/>
      <c r="AA7448" s="75"/>
      <c r="AB7448" s="75"/>
      <c r="AC7448" s="75"/>
      <c r="AD7448" s="75"/>
      <c r="AE7448" s="75"/>
      <c r="AF7448" s="75"/>
      <c r="AG7448" s="75"/>
    </row>
    <row r="7449" spans="1:33" ht="15.75" customHeight="1">
      <c r="A7449" s="75"/>
      <c r="B7449" s="54"/>
      <c r="C7449" s="55" t="str">
        <f t="shared" si="219"/>
        <v/>
      </c>
      <c r="D7449" s="55" t="str">
        <f t="shared" si="220"/>
        <v/>
      </c>
      <c r="E7449" s="55"/>
      <c r="F7449" s="55"/>
      <c r="G7449" s="55"/>
      <c r="H7449" s="55"/>
      <c r="I7449" s="55"/>
      <c r="J7449" s="60"/>
      <c r="K7449" s="60">
        <f t="shared" si="217"/>
        <v>0</v>
      </c>
      <c r="L7449" s="60">
        <v>0</v>
      </c>
      <c r="M7449" s="55"/>
      <c r="N7449" s="60">
        <f t="shared" si="223"/>
        <v>0</v>
      </c>
      <c r="O7449" s="54"/>
      <c r="P7449" s="62"/>
      <c r="Q7449" s="75"/>
      <c r="R7449" t="str">
        <f t="shared" si="224"/>
        <v/>
      </c>
      <c r="S7449" s="75"/>
      <c r="T7449" s="75"/>
      <c r="U7449" s="75"/>
      <c r="V7449" s="75"/>
      <c r="W7449" s="75"/>
      <c r="X7449" s="75"/>
      <c r="Y7449" s="75"/>
      <c r="Z7449" s="75"/>
      <c r="AA7449" s="75"/>
      <c r="AB7449" s="75"/>
      <c r="AC7449" s="75"/>
      <c r="AD7449" s="75"/>
      <c r="AE7449" s="75"/>
      <c r="AF7449" s="75"/>
      <c r="AG7449" s="75"/>
    </row>
    <row r="7450" spans="1:33" ht="15.75" customHeight="1">
      <c r="A7450" s="75"/>
      <c r="B7450" s="54"/>
      <c r="C7450" s="55" t="str">
        <f t="shared" si="219"/>
        <v/>
      </c>
      <c r="D7450" s="55" t="str">
        <f t="shared" si="220"/>
        <v/>
      </c>
      <c r="E7450" s="55"/>
      <c r="F7450" s="55"/>
      <c r="G7450" s="55"/>
      <c r="H7450" s="55"/>
      <c r="I7450" s="55"/>
      <c r="J7450" s="60"/>
      <c r="K7450" s="60">
        <f t="shared" si="217"/>
        <v>0</v>
      </c>
      <c r="L7450" s="60">
        <v>0</v>
      </c>
      <c r="M7450" s="55"/>
      <c r="N7450" s="60">
        <f t="shared" si="223"/>
        <v>0</v>
      </c>
      <c r="O7450" s="54"/>
      <c r="P7450" s="62"/>
      <c r="Q7450" s="75"/>
      <c r="R7450" t="str">
        <f t="shared" si="224"/>
        <v/>
      </c>
      <c r="S7450" s="75"/>
      <c r="T7450" s="75"/>
      <c r="U7450" s="75"/>
      <c r="V7450" s="75"/>
      <c r="W7450" s="75"/>
      <c r="X7450" s="75"/>
      <c r="Y7450" s="75"/>
      <c r="Z7450" s="75"/>
      <c r="AA7450" s="75"/>
      <c r="AB7450" s="75"/>
      <c r="AC7450" s="75"/>
      <c r="AD7450" s="75"/>
      <c r="AE7450" s="75"/>
      <c r="AF7450" s="75"/>
      <c r="AG7450" s="75"/>
    </row>
    <row r="7451" spans="1:33" ht="15.75" customHeight="1">
      <c r="A7451" s="75"/>
      <c r="B7451" s="54"/>
      <c r="C7451" s="55" t="str">
        <f t="shared" si="219"/>
        <v/>
      </c>
      <c r="D7451" s="55" t="str">
        <f t="shared" si="220"/>
        <v/>
      </c>
      <c r="E7451" s="55"/>
      <c r="F7451" s="55"/>
      <c r="G7451" s="55"/>
      <c r="H7451" s="55"/>
      <c r="I7451" s="55"/>
      <c r="J7451" s="60"/>
      <c r="K7451" s="60">
        <f t="shared" si="217"/>
        <v>0</v>
      </c>
      <c r="L7451" s="60">
        <v>0</v>
      </c>
      <c r="M7451" s="55"/>
      <c r="N7451" s="60">
        <f t="shared" si="223"/>
        <v>0</v>
      </c>
      <c r="O7451" s="54"/>
      <c r="P7451" s="62"/>
      <c r="Q7451" s="75"/>
      <c r="R7451" t="str">
        <f t="shared" si="224"/>
        <v/>
      </c>
      <c r="S7451" s="75"/>
      <c r="T7451" s="75"/>
      <c r="U7451" s="75"/>
      <c r="V7451" s="75"/>
      <c r="W7451" s="75"/>
      <c r="X7451" s="75"/>
      <c r="Y7451" s="75"/>
      <c r="Z7451" s="75"/>
      <c r="AA7451" s="75"/>
      <c r="AB7451" s="75"/>
      <c r="AC7451" s="75"/>
      <c r="AD7451" s="75"/>
      <c r="AE7451" s="75"/>
      <c r="AF7451" s="75"/>
      <c r="AG7451" s="75"/>
    </row>
    <row r="7452" spans="1:33" ht="15.75" customHeight="1">
      <c r="A7452" s="75"/>
      <c r="B7452" s="54"/>
      <c r="C7452" s="55" t="str">
        <f t="shared" si="219"/>
        <v/>
      </c>
      <c r="D7452" s="55" t="str">
        <f t="shared" si="220"/>
        <v/>
      </c>
      <c r="E7452" s="55"/>
      <c r="F7452" s="55"/>
      <c r="G7452" s="55"/>
      <c r="H7452" s="55"/>
      <c r="I7452" s="55"/>
      <c r="J7452" s="60"/>
      <c r="K7452" s="60">
        <f t="shared" si="217"/>
        <v>0</v>
      </c>
      <c r="L7452" s="60">
        <v>0</v>
      </c>
      <c r="M7452" s="55"/>
      <c r="N7452" s="60">
        <f t="shared" si="223"/>
        <v>0</v>
      </c>
      <c r="O7452" s="54"/>
      <c r="P7452" s="62"/>
      <c r="Q7452" s="75"/>
      <c r="R7452" t="str">
        <f t="shared" si="224"/>
        <v/>
      </c>
      <c r="S7452" s="75"/>
      <c r="T7452" s="75"/>
      <c r="U7452" s="75"/>
      <c r="V7452" s="75"/>
      <c r="W7452" s="75"/>
      <c r="X7452" s="75"/>
      <c r="Y7452" s="75"/>
      <c r="Z7452" s="75"/>
      <c r="AA7452" s="75"/>
      <c r="AB7452" s="75"/>
      <c r="AC7452" s="75"/>
      <c r="AD7452" s="75"/>
      <c r="AE7452" s="75"/>
      <c r="AF7452" s="75"/>
      <c r="AG7452" s="75"/>
    </row>
    <row r="7453" spans="1:33" ht="15.75" customHeight="1">
      <c r="A7453" s="75"/>
      <c r="B7453" s="54"/>
      <c r="C7453" s="55" t="str">
        <f t="shared" si="219"/>
        <v/>
      </c>
      <c r="D7453" s="55" t="str">
        <f t="shared" si="220"/>
        <v/>
      </c>
      <c r="E7453" s="55"/>
      <c r="F7453" s="55"/>
      <c r="G7453" s="55"/>
      <c r="H7453" s="55"/>
      <c r="I7453" s="55"/>
      <c r="J7453" s="60"/>
      <c r="K7453" s="60">
        <f t="shared" si="217"/>
        <v>0</v>
      </c>
      <c r="L7453" s="60">
        <v>0</v>
      </c>
      <c r="M7453" s="55"/>
      <c r="N7453" s="60">
        <f t="shared" si="223"/>
        <v>0</v>
      </c>
      <c r="O7453" s="54"/>
      <c r="P7453" s="62"/>
      <c r="Q7453" s="75"/>
      <c r="R7453" t="str">
        <f t="shared" si="224"/>
        <v/>
      </c>
      <c r="S7453" s="75"/>
      <c r="T7453" s="75"/>
      <c r="U7453" s="75"/>
      <c r="V7453" s="75"/>
      <c r="W7453" s="75"/>
      <c r="X7453" s="75"/>
      <c r="Y7453" s="75"/>
      <c r="Z7453" s="75"/>
      <c r="AA7453" s="75"/>
      <c r="AB7453" s="75"/>
      <c r="AC7453" s="75"/>
      <c r="AD7453" s="75"/>
      <c r="AE7453" s="75"/>
      <c r="AF7453" s="75"/>
      <c r="AG7453" s="75"/>
    </row>
    <row r="7454" spans="1:33" ht="15.75" customHeight="1">
      <c r="A7454" s="75"/>
      <c r="B7454" s="54"/>
      <c r="C7454" s="55" t="str">
        <f t="shared" si="219"/>
        <v/>
      </c>
      <c r="D7454" s="55" t="str">
        <f t="shared" si="220"/>
        <v/>
      </c>
      <c r="E7454" s="55"/>
      <c r="F7454" s="55"/>
      <c r="G7454" s="55"/>
      <c r="H7454" s="55"/>
      <c r="I7454" s="55"/>
      <c r="J7454" s="60"/>
      <c r="K7454" s="60">
        <f t="shared" si="217"/>
        <v>0</v>
      </c>
      <c r="L7454" s="60">
        <v>0</v>
      </c>
      <c r="M7454" s="55"/>
      <c r="N7454" s="60">
        <f t="shared" si="223"/>
        <v>0</v>
      </c>
      <c r="O7454" s="54"/>
      <c r="P7454" s="62"/>
      <c r="Q7454" s="75"/>
      <c r="R7454" t="str">
        <f t="shared" si="224"/>
        <v/>
      </c>
      <c r="S7454" s="75"/>
      <c r="T7454" s="75"/>
      <c r="U7454" s="75"/>
      <c r="V7454" s="75"/>
      <c r="W7454" s="75"/>
      <c r="X7454" s="75"/>
      <c r="Y7454" s="75"/>
      <c r="Z7454" s="75"/>
      <c r="AA7454" s="75"/>
      <c r="AB7454" s="75"/>
      <c r="AC7454" s="75"/>
      <c r="AD7454" s="75"/>
      <c r="AE7454" s="75"/>
      <c r="AF7454" s="75"/>
      <c r="AG7454" s="75"/>
    </row>
    <row r="7455" spans="1:33" ht="15.75" customHeight="1">
      <c r="A7455" s="75"/>
      <c r="B7455" s="54"/>
      <c r="C7455" s="55" t="str">
        <f t="shared" si="219"/>
        <v/>
      </c>
      <c r="D7455" s="55" t="str">
        <f t="shared" si="220"/>
        <v/>
      </c>
      <c r="E7455" s="55"/>
      <c r="F7455" s="55"/>
      <c r="G7455" s="55"/>
      <c r="H7455" s="55"/>
      <c r="I7455" s="55"/>
      <c r="J7455" s="60"/>
      <c r="K7455" s="60">
        <f t="shared" si="217"/>
        <v>0</v>
      </c>
      <c r="L7455" s="60">
        <v>0</v>
      </c>
      <c r="M7455" s="55"/>
      <c r="N7455" s="60">
        <f t="shared" si="223"/>
        <v>0</v>
      </c>
      <c r="O7455" s="54"/>
      <c r="P7455" s="62"/>
      <c r="Q7455" s="75"/>
      <c r="R7455" t="str">
        <f t="shared" si="224"/>
        <v/>
      </c>
      <c r="S7455" s="75"/>
      <c r="T7455" s="75"/>
      <c r="U7455" s="75"/>
      <c r="V7455" s="75"/>
      <c r="W7455" s="75"/>
      <c r="X7455" s="75"/>
      <c r="Y7455" s="75"/>
      <c r="Z7455" s="75"/>
      <c r="AA7455" s="75"/>
      <c r="AB7455" s="75"/>
      <c r="AC7455" s="75"/>
      <c r="AD7455" s="75"/>
      <c r="AE7455" s="75"/>
      <c r="AF7455" s="75"/>
      <c r="AG7455" s="75"/>
    </row>
    <row r="7456" spans="1:33" ht="15.75" customHeight="1">
      <c r="A7456" s="75"/>
      <c r="B7456" s="54"/>
      <c r="C7456" s="55" t="str">
        <f t="shared" si="219"/>
        <v/>
      </c>
      <c r="D7456" s="55" t="str">
        <f t="shared" si="220"/>
        <v/>
      </c>
      <c r="E7456" s="55"/>
      <c r="F7456" s="55"/>
      <c r="G7456" s="55"/>
      <c r="H7456" s="55"/>
      <c r="I7456" s="55"/>
      <c r="J7456" s="60"/>
      <c r="K7456" s="60">
        <f t="shared" si="217"/>
        <v>0</v>
      </c>
      <c r="L7456" s="60">
        <v>0</v>
      </c>
      <c r="M7456" s="55"/>
      <c r="N7456" s="60">
        <f t="shared" si="223"/>
        <v>0</v>
      </c>
      <c r="O7456" s="54"/>
      <c r="P7456" s="62"/>
      <c r="Q7456" s="75"/>
      <c r="R7456" t="str">
        <f t="shared" si="224"/>
        <v/>
      </c>
      <c r="S7456" s="75"/>
      <c r="T7456" s="75"/>
      <c r="U7456" s="75"/>
      <c r="V7456" s="75"/>
      <c r="W7456" s="75"/>
      <c r="X7456" s="75"/>
      <c r="Y7456" s="75"/>
      <c r="Z7456" s="75"/>
      <c r="AA7456" s="75"/>
      <c r="AB7456" s="75"/>
      <c r="AC7456" s="75"/>
      <c r="AD7456" s="75"/>
      <c r="AE7456" s="75"/>
      <c r="AF7456" s="75"/>
      <c r="AG7456" s="75"/>
    </row>
    <row r="7457" spans="1:33" ht="15.75" customHeight="1">
      <c r="A7457" s="75"/>
      <c r="B7457" s="54"/>
      <c r="C7457" s="55" t="str">
        <f t="shared" si="219"/>
        <v/>
      </c>
      <c r="D7457" s="55" t="str">
        <f t="shared" si="220"/>
        <v/>
      </c>
      <c r="E7457" s="55"/>
      <c r="F7457" s="55"/>
      <c r="G7457" s="55"/>
      <c r="H7457" s="55"/>
      <c r="I7457" s="55"/>
      <c r="J7457" s="60"/>
      <c r="K7457" s="60">
        <f t="shared" si="217"/>
        <v>0</v>
      </c>
      <c r="L7457" s="60">
        <v>0</v>
      </c>
      <c r="M7457" s="55"/>
      <c r="N7457" s="60">
        <f t="shared" si="223"/>
        <v>0</v>
      </c>
      <c r="O7457" s="54"/>
      <c r="P7457" s="62"/>
      <c r="Q7457" s="75"/>
      <c r="R7457" t="str">
        <f t="shared" si="224"/>
        <v/>
      </c>
      <c r="S7457" s="75"/>
      <c r="T7457" s="75"/>
      <c r="U7457" s="75"/>
      <c r="V7457" s="75"/>
      <c r="W7457" s="75"/>
      <c r="X7457" s="75"/>
      <c r="Y7457" s="75"/>
      <c r="Z7457" s="75"/>
      <c r="AA7457" s="75"/>
      <c r="AB7457" s="75"/>
      <c r="AC7457" s="75"/>
      <c r="AD7457" s="75"/>
      <c r="AE7457" s="75"/>
      <c r="AF7457" s="75"/>
      <c r="AG7457" s="75"/>
    </row>
    <row r="7458" spans="1:33" ht="15.75" customHeight="1">
      <c r="A7458" s="75"/>
      <c r="B7458" s="54"/>
      <c r="C7458" s="55" t="str">
        <f t="shared" si="219"/>
        <v/>
      </c>
      <c r="D7458" s="55" t="str">
        <f t="shared" si="220"/>
        <v/>
      </c>
      <c r="E7458" s="55"/>
      <c r="F7458" s="55"/>
      <c r="G7458" s="55"/>
      <c r="H7458" s="55"/>
      <c r="I7458" s="55"/>
      <c r="J7458" s="60"/>
      <c r="K7458" s="60">
        <f t="shared" si="217"/>
        <v>0</v>
      </c>
      <c r="L7458" s="60">
        <v>0</v>
      </c>
      <c r="M7458" s="55"/>
      <c r="N7458" s="60">
        <f t="shared" si="223"/>
        <v>0</v>
      </c>
      <c r="O7458" s="54"/>
      <c r="P7458" s="62"/>
      <c r="Q7458" s="75"/>
      <c r="R7458" t="str">
        <f t="shared" si="224"/>
        <v/>
      </c>
      <c r="S7458" s="75"/>
      <c r="T7458" s="75"/>
      <c r="U7458" s="75"/>
      <c r="V7458" s="75"/>
      <c r="W7458" s="75"/>
      <c r="X7458" s="75"/>
      <c r="Y7458" s="75"/>
      <c r="Z7458" s="75"/>
      <c r="AA7458" s="75"/>
      <c r="AB7458" s="75"/>
      <c r="AC7458" s="75"/>
      <c r="AD7458" s="75"/>
      <c r="AE7458" s="75"/>
      <c r="AF7458" s="75"/>
      <c r="AG7458" s="75"/>
    </row>
    <row r="7459" spans="1:33" ht="15.75" customHeight="1">
      <c r="A7459" s="75"/>
      <c r="B7459" s="54"/>
      <c r="C7459" s="55" t="str">
        <f t="shared" si="219"/>
        <v/>
      </c>
      <c r="D7459" s="55" t="str">
        <f t="shared" si="220"/>
        <v/>
      </c>
      <c r="E7459" s="55"/>
      <c r="F7459" s="55"/>
      <c r="G7459" s="55"/>
      <c r="H7459" s="55"/>
      <c r="I7459" s="55"/>
      <c r="J7459" s="60"/>
      <c r="K7459" s="60">
        <f t="shared" si="217"/>
        <v>0</v>
      </c>
      <c r="L7459" s="60">
        <v>0</v>
      </c>
      <c r="M7459" s="55"/>
      <c r="N7459" s="60">
        <f t="shared" si="223"/>
        <v>0</v>
      </c>
      <c r="O7459" s="54"/>
      <c r="P7459" s="62"/>
      <c r="Q7459" s="75"/>
      <c r="R7459" t="str">
        <f t="shared" si="224"/>
        <v/>
      </c>
      <c r="S7459" s="75"/>
      <c r="T7459" s="75"/>
      <c r="U7459" s="75"/>
      <c r="V7459" s="75"/>
      <c r="W7459" s="75"/>
      <c r="X7459" s="75"/>
      <c r="Y7459" s="75"/>
      <c r="Z7459" s="75"/>
      <c r="AA7459" s="75"/>
      <c r="AB7459" s="75"/>
      <c r="AC7459" s="75"/>
      <c r="AD7459" s="75"/>
      <c r="AE7459" s="75"/>
      <c r="AF7459" s="75"/>
      <c r="AG7459" s="75"/>
    </row>
    <row r="7460" spans="1:33" ht="15.75" customHeight="1">
      <c r="A7460" s="75"/>
      <c r="B7460" s="54"/>
      <c r="C7460" s="55" t="str">
        <f t="shared" si="219"/>
        <v/>
      </c>
      <c r="D7460" s="55" t="str">
        <f t="shared" si="220"/>
        <v/>
      </c>
      <c r="E7460" s="55"/>
      <c r="F7460" s="55"/>
      <c r="G7460" s="55"/>
      <c r="H7460" s="55"/>
      <c r="I7460" s="55"/>
      <c r="J7460" s="60"/>
      <c r="K7460" s="60">
        <f t="shared" si="217"/>
        <v>0</v>
      </c>
      <c r="L7460" s="60">
        <v>0</v>
      </c>
      <c r="M7460" s="55"/>
      <c r="N7460" s="60">
        <f t="shared" si="223"/>
        <v>0</v>
      </c>
      <c r="O7460" s="54"/>
      <c r="P7460" s="62"/>
      <c r="Q7460" s="75"/>
      <c r="R7460" t="str">
        <f t="shared" si="224"/>
        <v/>
      </c>
      <c r="S7460" s="75"/>
      <c r="T7460" s="75"/>
      <c r="U7460" s="75"/>
      <c r="V7460" s="75"/>
      <c r="W7460" s="75"/>
      <c r="X7460" s="75"/>
      <c r="Y7460" s="75"/>
      <c r="Z7460" s="75"/>
      <c r="AA7460" s="75"/>
      <c r="AB7460" s="75"/>
      <c r="AC7460" s="75"/>
      <c r="AD7460" s="75"/>
      <c r="AE7460" s="75"/>
      <c r="AF7460" s="75"/>
      <c r="AG7460" s="75"/>
    </row>
    <row r="7461" spans="1:33" ht="15.75" customHeight="1">
      <c r="A7461" s="75"/>
      <c r="B7461" s="54"/>
      <c r="C7461" s="55" t="str">
        <f t="shared" si="219"/>
        <v/>
      </c>
      <c r="D7461" s="55" t="str">
        <f t="shared" si="220"/>
        <v/>
      </c>
      <c r="E7461" s="55"/>
      <c r="F7461" s="55"/>
      <c r="G7461" s="55"/>
      <c r="H7461" s="55"/>
      <c r="I7461" s="55"/>
      <c r="J7461" s="60"/>
      <c r="K7461" s="60">
        <f t="shared" si="217"/>
        <v>0</v>
      </c>
      <c r="L7461" s="60">
        <v>0</v>
      </c>
      <c r="M7461" s="55"/>
      <c r="N7461" s="60">
        <f t="shared" si="223"/>
        <v>0</v>
      </c>
      <c r="O7461" s="54"/>
      <c r="P7461" s="62"/>
      <c r="Q7461" s="75"/>
      <c r="R7461" t="str">
        <f t="shared" si="224"/>
        <v/>
      </c>
      <c r="S7461" s="75"/>
      <c r="T7461" s="75"/>
      <c r="U7461" s="75"/>
      <c r="V7461" s="75"/>
      <c r="W7461" s="75"/>
      <c r="X7461" s="75"/>
      <c r="Y7461" s="75"/>
      <c r="Z7461" s="75"/>
      <c r="AA7461" s="75"/>
      <c r="AB7461" s="75"/>
      <c r="AC7461" s="75"/>
      <c r="AD7461" s="75"/>
      <c r="AE7461" s="75"/>
      <c r="AF7461" s="75"/>
      <c r="AG7461" s="75"/>
    </row>
    <row r="7462" spans="1:33" ht="15.75" customHeight="1">
      <c r="A7462" s="75"/>
      <c r="B7462" s="54"/>
      <c r="C7462" s="55" t="str">
        <f t="shared" si="219"/>
        <v/>
      </c>
      <c r="D7462" s="55" t="str">
        <f t="shared" si="220"/>
        <v/>
      </c>
      <c r="E7462" s="55"/>
      <c r="F7462" s="55"/>
      <c r="G7462" s="55"/>
      <c r="H7462" s="55"/>
      <c r="I7462" s="55"/>
      <c r="J7462" s="60"/>
      <c r="K7462" s="60">
        <f t="shared" si="217"/>
        <v>0</v>
      </c>
      <c r="L7462" s="60">
        <v>0</v>
      </c>
      <c r="M7462" s="55"/>
      <c r="N7462" s="60">
        <f t="shared" si="223"/>
        <v>0</v>
      </c>
      <c r="O7462" s="54"/>
      <c r="P7462" s="62"/>
      <c r="Q7462" s="75"/>
      <c r="R7462" t="str">
        <f t="shared" si="224"/>
        <v/>
      </c>
      <c r="S7462" s="75"/>
      <c r="T7462" s="75"/>
      <c r="U7462" s="75"/>
      <c r="V7462" s="75"/>
      <c r="W7462" s="75"/>
      <c r="X7462" s="75"/>
      <c r="Y7462" s="75"/>
      <c r="Z7462" s="75"/>
      <c r="AA7462" s="75"/>
      <c r="AB7462" s="75"/>
      <c r="AC7462" s="75"/>
      <c r="AD7462" s="75"/>
      <c r="AE7462" s="75"/>
      <c r="AF7462" s="75"/>
      <c r="AG7462" s="75"/>
    </row>
    <row r="7463" spans="1:33" ht="15.75" customHeight="1">
      <c r="A7463" s="75"/>
      <c r="B7463" s="54"/>
      <c r="C7463" s="55" t="str">
        <f t="shared" si="219"/>
        <v/>
      </c>
      <c r="D7463" s="55" t="str">
        <f t="shared" si="220"/>
        <v/>
      </c>
      <c r="E7463" s="55"/>
      <c r="F7463" s="55"/>
      <c r="G7463" s="55"/>
      <c r="H7463" s="55"/>
      <c r="I7463" s="55"/>
      <c r="J7463" s="60"/>
      <c r="K7463" s="60">
        <f t="shared" si="217"/>
        <v>0</v>
      </c>
      <c r="L7463" s="60">
        <v>0</v>
      </c>
      <c r="M7463" s="55"/>
      <c r="N7463" s="60">
        <f t="shared" si="223"/>
        <v>0</v>
      </c>
      <c r="O7463" s="54"/>
      <c r="P7463" s="62"/>
      <c r="Q7463" s="75"/>
      <c r="R7463" t="str">
        <f t="shared" si="224"/>
        <v/>
      </c>
      <c r="S7463" s="75"/>
      <c r="T7463" s="75"/>
      <c r="U7463" s="75"/>
      <c r="V7463" s="75"/>
      <c r="W7463" s="75"/>
      <c r="X7463" s="75"/>
      <c r="Y7463" s="75"/>
      <c r="Z7463" s="75"/>
      <c r="AA7463" s="75"/>
      <c r="AB7463" s="75"/>
      <c r="AC7463" s="75"/>
      <c r="AD7463" s="75"/>
      <c r="AE7463" s="75"/>
      <c r="AF7463" s="75"/>
      <c r="AG7463" s="75"/>
    </row>
    <row r="7464" spans="1:33" ht="15.75" customHeight="1">
      <c r="A7464" s="75"/>
      <c r="B7464" s="54"/>
      <c r="C7464" s="55" t="str">
        <f t="shared" si="219"/>
        <v/>
      </c>
      <c r="D7464" s="55" t="str">
        <f t="shared" si="220"/>
        <v/>
      </c>
      <c r="E7464" s="55"/>
      <c r="F7464" s="55"/>
      <c r="G7464" s="55"/>
      <c r="H7464" s="55"/>
      <c r="I7464" s="55"/>
      <c r="J7464" s="60"/>
      <c r="K7464" s="60">
        <f t="shared" si="217"/>
        <v>0</v>
      </c>
      <c r="L7464" s="60">
        <v>0</v>
      </c>
      <c r="M7464" s="55"/>
      <c r="N7464" s="60">
        <f t="shared" si="223"/>
        <v>0</v>
      </c>
      <c r="O7464" s="54"/>
      <c r="P7464" s="62"/>
      <c r="Q7464" s="75"/>
      <c r="R7464" t="str">
        <f t="shared" si="224"/>
        <v/>
      </c>
      <c r="S7464" s="75"/>
      <c r="T7464" s="75"/>
      <c r="U7464" s="75"/>
      <c r="V7464" s="75"/>
      <c r="W7464" s="75"/>
      <c r="X7464" s="75"/>
      <c r="Y7464" s="75"/>
      <c r="Z7464" s="75"/>
      <c r="AA7464" s="75"/>
      <c r="AB7464" s="75"/>
      <c r="AC7464" s="75"/>
      <c r="AD7464" s="75"/>
      <c r="AE7464" s="75"/>
      <c r="AF7464" s="75"/>
      <c r="AG7464" s="75"/>
    </row>
    <row r="7465" spans="1:33" ht="15.75" customHeight="1">
      <c r="A7465" s="75"/>
      <c r="B7465" s="54"/>
      <c r="C7465" s="55" t="str">
        <f t="shared" si="219"/>
        <v/>
      </c>
      <c r="D7465" s="55" t="str">
        <f t="shared" si="220"/>
        <v/>
      </c>
      <c r="E7465" s="55"/>
      <c r="F7465" s="55"/>
      <c r="G7465" s="55"/>
      <c r="H7465" s="55"/>
      <c r="I7465" s="55"/>
      <c r="J7465" s="60"/>
      <c r="K7465" s="60">
        <f t="shared" si="217"/>
        <v>0</v>
      </c>
      <c r="L7465" s="60">
        <v>0</v>
      </c>
      <c r="M7465" s="55"/>
      <c r="N7465" s="60">
        <f t="shared" si="223"/>
        <v>0</v>
      </c>
      <c r="O7465" s="54"/>
      <c r="P7465" s="62"/>
      <c r="Q7465" s="75"/>
      <c r="R7465" t="str">
        <f t="shared" si="224"/>
        <v/>
      </c>
      <c r="S7465" s="75"/>
      <c r="T7465" s="75"/>
      <c r="U7465" s="75"/>
      <c r="V7465" s="75"/>
      <c r="W7465" s="75"/>
      <c r="X7465" s="75"/>
      <c r="Y7465" s="75"/>
      <c r="Z7465" s="75"/>
      <c r="AA7465" s="75"/>
      <c r="AB7465" s="75"/>
      <c r="AC7465" s="75"/>
      <c r="AD7465" s="75"/>
      <c r="AE7465" s="75"/>
      <c r="AF7465" s="75"/>
      <c r="AG7465" s="75"/>
    </row>
    <row r="7466" spans="1:33" ht="15.75" customHeight="1">
      <c r="A7466" s="75"/>
      <c r="B7466" s="54"/>
      <c r="C7466" s="55" t="str">
        <f t="shared" si="219"/>
        <v/>
      </c>
      <c r="D7466" s="55" t="str">
        <f t="shared" si="220"/>
        <v/>
      </c>
      <c r="E7466" s="55"/>
      <c r="F7466" s="55"/>
      <c r="G7466" s="55"/>
      <c r="H7466" s="55"/>
      <c r="I7466" s="55"/>
      <c r="J7466" s="60"/>
      <c r="K7466" s="60">
        <f t="shared" si="217"/>
        <v>0</v>
      </c>
      <c r="L7466" s="60">
        <v>0</v>
      </c>
      <c r="M7466" s="55"/>
      <c r="N7466" s="60">
        <f t="shared" si="223"/>
        <v>0</v>
      </c>
      <c r="O7466" s="54"/>
      <c r="P7466" s="62"/>
      <c r="Q7466" s="75"/>
      <c r="R7466" t="str">
        <f t="shared" si="224"/>
        <v/>
      </c>
      <c r="S7466" s="75"/>
      <c r="T7466" s="75"/>
      <c r="U7466" s="75"/>
      <c r="V7466" s="75"/>
      <c r="W7466" s="75"/>
      <c r="X7466" s="75"/>
      <c r="Y7466" s="75"/>
      <c r="Z7466" s="75"/>
      <c r="AA7466" s="75"/>
      <c r="AB7466" s="75"/>
      <c r="AC7466" s="75"/>
      <c r="AD7466" s="75"/>
      <c r="AE7466" s="75"/>
      <c r="AF7466" s="75"/>
      <c r="AG7466" s="75"/>
    </row>
    <row r="7467" spans="1:33" ht="15.75" customHeight="1">
      <c r="A7467" s="75"/>
      <c r="B7467" s="54"/>
      <c r="C7467" s="55" t="str">
        <f t="shared" si="219"/>
        <v/>
      </c>
      <c r="D7467" s="55" t="str">
        <f t="shared" si="220"/>
        <v/>
      </c>
      <c r="E7467" s="55"/>
      <c r="F7467" s="55"/>
      <c r="G7467" s="55"/>
      <c r="H7467" s="55"/>
      <c r="I7467" s="55"/>
      <c r="J7467" s="60"/>
      <c r="K7467" s="60">
        <f t="shared" si="217"/>
        <v>0</v>
      </c>
      <c r="L7467" s="60">
        <v>0</v>
      </c>
      <c r="M7467" s="55"/>
      <c r="N7467" s="60">
        <f t="shared" si="223"/>
        <v>0</v>
      </c>
      <c r="O7467" s="54"/>
      <c r="P7467" s="62"/>
      <c r="Q7467" s="75"/>
      <c r="R7467" t="str">
        <f t="shared" si="224"/>
        <v/>
      </c>
      <c r="S7467" s="75"/>
      <c r="T7467" s="75"/>
      <c r="U7467" s="75"/>
      <c r="V7467" s="75"/>
      <c r="W7467" s="75"/>
      <c r="X7467" s="75"/>
      <c r="Y7467" s="75"/>
      <c r="Z7467" s="75"/>
      <c r="AA7467" s="75"/>
      <c r="AB7467" s="75"/>
      <c r="AC7467" s="75"/>
      <c r="AD7467" s="75"/>
      <c r="AE7467" s="75"/>
      <c r="AF7467" s="75"/>
      <c r="AG7467" s="75"/>
    </row>
    <row r="7468" spans="1:33" ht="15.75" customHeight="1">
      <c r="A7468" s="75"/>
      <c r="B7468" s="54"/>
      <c r="C7468" s="55" t="str">
        <f t="shared" si="219"/>
        <v/>
      </c>
      <c r="D7468" s="55" t="str">
        <f t="shared" si="220"/>
        <v/>
      </c>
      <c r="E7468" s="55"/>
      <c r="F7468" s="55"/>
      <c r="G7468" s="55"/>
      <c r="H7468" s="55"/>
      <c r="I7468" s="55"/>
      <c r="J7468" s="60"/>
      <c r="K7468" s="60">
        <f t="shared" si="217"/>
        <v>0</v>
      </c>
      <c r="L7468" s="60">
        <v>0</v>
      </c>
      <c r="M7468" s="55"/>
      <c r="N7468" s="60">
        <f t="shared" si="223"/>
        <v>0</v>
      </c>
      <c r="O7468" s="54"/>
      <c r="P7468" s="62"/>
      <c r="Q7468" s="75"/>
      <c r="R7468" t="str">
        <f t="shared" si="224"/>
        <v/>
      </c>
      <c r="S7468" s="75"/>
      <c r="T7468" s="75"/>
      <c r="U7468" s="75"/>
      <c r="V7468" s="75"/>
      <c r="W7468" s="75"/>
      <c r="X7468" s="75"/>
      <c r="Y7468" s="75"/>
      <c r="Z7468" s="75"/>
      <c r="AA7468" s="75"/>
      <c r="AB7468" s="75"/>
      <c r="AC7468" s="75"/>
      <c r="AD7468" s="75"/>
      <c r="AE7468" s="75"/>
      <c r="AF7468" s="75"/>
      <c r="AG7468" s="75"/>
    </row>
    <row r="7469" spans="1:33" ht="15.75" customHeight="1">
      <c r="A7469" s="75"/>
      <c r="B7469" s="54"/>
      <c r="C7469" s="55" t="str">
        <f t="shared" si="219"/>
        <v/>
      </c>
      <c r="D7469" s="55" t="str">
        <f t="shared" si="220"/>
        <v/>
      </c>
      <c r="E7469" s="55"/>
      <c r="F7469" s="55"/>
      <c r="G7469" s="55"/>
      <c r="H7469" s="55"/>
      <c r="I7469" s="55"/>
      <c r="J7469" s="60"/>
      <c r="K7469" s="60">
        <f t="shared" si="217"/>
        <v>0</v>
      </c>
      <c r="L7469" s="60">
        <v>0</v>
      </c>
      <c r="M7469" s="55"/>
      <c r="N7469" s="60">
        <f t="shared" si="223"/>
        <v>0</v>
      </c>
      <c r="O7469" s="54"/>
      <c r="P7469" s="62"/>
      <c r="Q7469" s="75"/>
      <c r="R7469" t="str">
        <f t="shared" si="224"/>
        <v/>
      </c>
      <c r="S7469" s="75"/>
      <c r="T7469" s="75"/>
      <c r="U7469" s="75"/>
      <c r="V7469" s="75"/>
      <c r="W7469" s="75"/>
      <c r="X7469" s="75"/>
      <c r="Y7469" s="75"/>
      <c r="Z7469" s="75"/>
      <c r="AA7469" s="75"/>
      <c r="AB7469" s="75"/>
      <c r="AC7469" s="75"/>
      <c r="AD7469" s="75"/>
      <c r="AE7469" s="75"/>
      <c r="AF7469" s="75"/>
      <c r="AG7469" s="75"/>
    </row>
    <row r="7470" spans="1:33" ht="15.75" customHeight="1">
      <c r="A7470" s="75"/>
      <c r="B7470" s="54"/>
      <c r="C7470" s="55" t="str">
        <f t="shared" si="219"/>
        <v/>
      </c>
      <c r="D7470" s="55" t="str">
        <f t="shared" si="220"/>
        <v/>
      </c>
      <c r="E7470" s="55"/>
      <c r="F7470" s="55"/>
      <c r="G7470" s="55"/>
      <c r="H7470" s="55"/>
      <c r="I7470" s="55"/>
      <c r="J7470" s="60"/>
      <c r="K7470" s="60">
        <f t="shared" si="217"/>
        <v>0</v>
      </c>
      <c r="L7470" s="60">
        <v>0</v>
      </c>
      <c r="M7470" s="55"/>
      <c r="N7470" s="60">
        <f t="shared" si="223"/>
        <v>0</v>
      </c>
      <c r="O7470" s="54"/>
      <c r="P7470" s="62"/>
      <c r="Q7470" s="75"/>
      <c r="R7470" t="str">
        <f t="shared" si="224"/>
        <v/>
      </c>
      <c r="S7470" s="75"/>
      <c r="T7470" s="75"/>
      <c r="U7470" s="75"/>
      <c r="V7470" s="75"/>
      <c r="W7470" s="75"/>
      <c r="X7470" s="75"/>
      <c r="Y7470" s="75"/>
      <c r="Z7470" s="75"/>
      <c r="AA7470" s="75"/>
      <c r="AB7470" s="75"/>
      <c r="AC7470" s="75"/>
      <c r="AD7470" s="75"/>
      <c r="AE7470" s="75"/>
      <c r="AF7470" s="75"/>
      <c r="AG7470" s="75"/>
    </row>
    <row r="7471" spans="1:33" ht="15.75" customHeight="1">
      <c r="A7471" s="75"/>
      <c r="B7471" s="54"/>
      <c r="C7471" s="55" t="str">
        <f t="shared" si="219"/>
        <v/>
      </c>
      <c r="D7471" s="55" t="str">
        <f t="shared" si="220"/>
        <v/>
      </c>
      <c r="E7471" s="55"/>
      <c r="F7471" s="55"/>
      <c r="G7471" s="55"/>
      <c r="H7471" s="55"/>
      <c r="I7471" s="55"/>
      <c r="J7471" s="60"/>
      <c r="K7471" s="60">
        <f t="shared" si="217"/>
        <v>0</v>
      </c>
      <c r="L7471" s="60">
        <v>0</v>
      </c>
      <c r="M7471" s="55"/>
      <c r="N7471" s="60">
        <f t="shared" si="223"/>
        <v>0</v>
      </c>
      <c r="O7471" s="54"/>
      <c r="P7471" s="62"/>
      <c r="Q7471" s="75"/>
      <c r="R7471" t="str">
        <f t="shared" si="224"/>
        <v/>
      </c>
      <c r="S7471" s="75"/>
      <c r="T7471" s="75"/>
      <c r="U7471" s="75"/>
      <c r="V7471" s="75"/>
      <c r="W7471" s="75"/>
      <c r="X7471" s="75"/>
      <c r="Y7471" s="75"/>
      <c r="Z7471" s="75"/>
      <c r="AA7471" s="75"/>
      <c r="AB7471" s="75"/>
      <c r="AC7471" s="75"/>
      <c r="AD7471" s="75"/>
      <c r="AE7471" s="75"/>
      <c r="AF7471" s="75"/>
      <c r="AG7471" s="75"/>
    </row>
    <row r="7472" spans="1:33" ht="15.75" customHeight="1">
      <c r="A7472" s="75"/>
      <c r="B7472" s="54"/>
      <c r="C7472" s="55" t="str">
        <f t="shared" si="219"/>
        <v/>
      </c>
      <c r="D7472" s="55" t="str">
        <f t="shared" si="220"/>
        <v/>
      </c>
      <c r="E7472" s="55"/>
      <c r="F7472" s="55"/>
      <c r="G7472" s="55"/>
      <c r="H7472" s="55"/>
      <c r="I7472" s="55"/>
      <c r="J7472" s="60"/>
      <c r="K7472" s="60">
        <f t="shared" si="217"/>
        <v>0</v>
      </c>
      <c r="L7472" s="60">
        <v>0</v>
      </c>
      <c r="M7472" s="55"/>
      <c r="N7472" s="60">
        <f t="shared" si="223"/>
        <v>0</v>
      </c>
      <c r="O7472" s="54"/>
      <c r="P7472" s="62"/>
      <c r="Q7472" s="75"/>
      <c r="R7472" t="str">
        <f t="shared" si="224"/>
        <v/>
      </c>
      <c r="S7472" s="75"/>
      <c r="T7472" s="75"/>
      <c r="U7472" s="75"/>
      <c r="V7472" s="75"/>
      <c r="W7472" s="75"/>
      <c r="X7472" s="75"/>
      <c r="Y7472" s="75"/>
      <c r="Z7472" s="75"/>
      <c r="AA7472" s="75"/>
      <c r="AB7472" s="75"/>
      <c r="AC7472" s="75"/>
      <c r="AD7472" s="75"/>
      <c r="AE7472" s="75"/>
      <c r="AF7472" s="75"/>
      <c r="AG7472" s="75"/>
    </row>
    <row r="7473" spans="1:33" ht="15.75" customHeight="1">
      <c r="A7473" s="75"/>
      <c r="B7473" s="54"/>
      <c r="C7473" s="55" t="str">
        <f t="shared" si="219"/>
        <v/>
      </c>
      <c r="D7473" s="55" t="str">
        <f t="shared" si="220"/>
        <v/>
      </c>
      <c r="E7473" s="55"/>
      <c r="F7473" s="55"/>
      <c r="G7473" s="55"/>
      <c r="H7473" s="55"/>
      <c r="I7473" s="55"/>
      <c r="J7473" s="60"/>
      <c r="K7473" s="60">
        <f t="shared" si="217"/>
        <v>0</v>
      </c>
      <c r="L7473" s="60">
        <v>0</v>
      </c>
      <c r="M7473" s="55"/>
      <c r="N7473" s="60">
        <f t="shared" si="223"/>
        <v>0</v>
      </c>
      <c r="O7473" s="54"/>
      <c r="P7473" s="62"/>
      <c r="Q7473" s="75"/>
      <c r="R7473" t="str">
        <f t="shared" si="224"/>
        <v/>
      </c>
      <c r="S7473" s="75"/>
      <c r="T7473" s="75"/>
      <c r="U7473" s="75"/>
      <c r="V7473" s="75"/>
      <c r="W7473" s="75"/>
      <c r="X7473" s="75"/>
      <c r="Y7473" s="75"/>
      <c r="Z7473" s="75"/>
      <c r="AA7473" s="75"/>
      <c r="AB7473" s="75"/>
      <c r="AC7473" s="75"/>
      <c r="AD7473" s="75"/>
      <c r="AE7473" s="75"/>
      <c r="AF7473" s="75"/>
      <c r="AG7473" s="75"/>
    </row>
    <row r="7474" spans="1:33" ht="15.75" customHeight="1">
      <c r="A7474" s="75"/>
      <c r="B7474" s="54"/>
      <c r="C7474" s="55" t="str">
        <f t="shared" si="219"/>
        <v/>
      </c>
      <c r="D7474" s="55" t="str">
        <f t="shared" si="220"/>
        <v/>
      </c>
      <c r="E7474" s="55"/>
      <c r="F7474" s="55"/>
      <c r="G7474" s="55"/>
      <c r="H7474" s="55"/>
      <c r="I7474" s="55"/>
      <c r="J7474" s="60"/>
      <c r="K7474" s="60">
        <f t="shared" si="217"/>
        <v>0</v>
      </c>
      <c r="L7474" s="60">
        <v>0</v>
      </c>
      <c r="M7474" s="55"/>
      <c r="N7474" s="60">
        <f t="shared" si="223"/>
        <v>0</v>
      </c>
      <c r="O7474" s="54"/>
      <c r="P7474" s="62"/>
      <c r="Q7474" s="75"/>
      <c r="R7474" t="str">
        <f t="shared" si="224"/>
        <v/>
      </c>
      <c r="S7474" s="75"/>
      <c r="T7474" s="75"/>
      <c r="U7474" s="75"/>
      <c r="V7474" s="75"/>
      <c r="W7474" s="75"/>
      <c r="X7474" s="75"/>
      <c r="Y7474" s="75"/>
      <c r="Z7474" s="75"/>
      <c r="AA7474" s="75"/>
      <c r="AB7474" s="75"/>
      <c r="AC7474" s="75"/>
      <c r="AD7474" s="75"/>
      <c r="AE7474" s="75"/>
      <c r="AF7474" s="75"/>
      <c r="AG7474" s="75"/>
    </row>
    <row r="7475" spans="1:33" ht="15.75" customHeight="1">
      <c r="A7475" s="75"/>
      <c r="B7475" s="54"/>
      <c r="C7475" s="55" t="str">
        <f t="shared" si="219"/>
        <v/>
      </c>
      <c r="D7475" s="55" t="str">
        <f t="shared" si="220"/>
        <v/>
      </c>
      <c r="E7475" s="55"/>
      <c r="F7475" s="55"/>
      <c r="G7475" s="55"/>
      <c r="H7475" s="55"/>
      <c r="I7475" s="55"/>
      <c r="J7475" s="60"/>
      <c r="K7475" s="60">
        <f t="shared" si="217"/>
        <v>0</v>
      </c>
      <c r="L7475" s="60">
        <v>0</v>
      </c>
      <c r="M7475" s="55"/>
      <c r="N7475" s="60">
        <f t="shared" si="223"/>
        <v>0</v>
      </c>
      <c r="O7475" s="54"/>
      <c r="P7475" s="62"/>
      <c r="Q7475" s="75"/>
      <c r="R7475" t="str">
        <f t="shared" si="224"/>
        <v/>
      </c>
      <c r="S7475" s="75"/>
      <c r="T7475" s="75"/>
      <c r="U7475" s="75"/>
      <c r="V7475" s="75"/>
      <c r="W7475" s="75"/>
      <c r="X7475" s="75"/>
      <c r="Y7475" s="75"/>
      <c r="Z7475" s="75"/>
      <c r="AA7475" s="75"/>
      <c r="AB7475" s="75"/>
      <c r="AC7475" s="75"/>
      <c r="AD7475" s="75"/>
      <c r="AE7475" s="75"/>
      <c r="AF7475" s="75"/>
      <c r="AG7475" s="75"/>
    </row>
    <row r="7476" spans="1:33" ht="15.75" customHeight="1">
      <c r="A7476" s="75"/>
      <c r="B7476" s="54"/>
      <c r="C7476" s="55" t="str">
        <f t="shared" si="219"/>
        <v/>
      </c>
      <c r="D7476" s="55" t="str">
        <f t="shared" si="220"/>
        <v/>
      </c>
      <c r="E7476" s="55"/>
      <c r="F7476" s="55"/>
      <c r="G7476" s="55"/>
      <c r="H7476" s="55"/>
      <c r="I7476" s="55"/>
      <c r="J7476" s="60"/>
      <c r="K7476" s="60">
        <f t="shared" si="217"/>
        <v>0</v>
      </c>
      <c r="L7476" s="60">
        <v>0</v>
      </c>
      <c r="M7476" s="55"/>
      <c r="N7476" s="60">
        <f t="shared" si="223"/>
        <v>0</v>
      </c>
      <c r="O7476" s="54"/>
      <c r="P7476" s="62"/>
      <c r="Q7476" s="75"/>
      <c r="R7476" t="str">
        <f t="shared" si="224"/>
        <v/>
      </c>
      <c r="S7476" s="75"/>
      <c r="T7476" s="75"/>
      <c r="U7476" s="75"/>
      <c r="V7476" s="75"/>
      <c r="W7476" s="75"/>
      <c r="X7476" s="75"/>
      <c r="Y7476" s="75"/>
      <c r="Z7476" s="75"/>
      <c r="AA7476" s="75"/>
      <c r="AB7476" s="75"/>
      <c r="AC7476" s="75"/>
      <c r="AD7476" s="75"/>
      <c r="AE7476" s="75"/>
      <c r="AF7476" s="75"/>
      <c r="AG7476" s="75"/>
    </row>
    <row r="7477" spans="1:33" ht="15.75" customHeight="1">
      <c r="A7477" s="75"/>
      <c r="B7477" s="54"/>
      <c r="C7477" s="55" t="str">
        <f t="shared" si="219"/>
        <v/>
      </c>
      <c r="D7477" s="55" t="str">
        <f t="shared" si="220"/>
        <v/>
      </c>
      <c r="E7477" s="55"/>
      <c r="F7477" s="55"/>
      <c r="G7477" s="55"/>
      <c r="H7477" s="55"/>
      <c r="I7477" s="55"/>
      <c r="J7477" s="60"/>
      <c r="K7477" s="60">
        <f t="shared" si="217"/>
        <v>0</v>
      </c>
      <c r="L7477" s="60">
        <v>0</v>
      </c>
      <c r="M7477" s="55"/>
      <c r="N7477" s="60">
        <f t="shared" si="223"/>
        <v>0</v>
      </c>
      <c r="O7477" s="54"/>
      <c r="P7477" s="62"/>
      <c r="Q7477" s="75"/>
      <c r="R7477" t="str">
        <f t="shared" si="224"/>
        <v/>
      </c>
      <c r="S7477" s="75"/>
      <c r="T7477" s="75"/>
      <c r="U7477" s="75"/>
      <c r="V7477" s="75"/>
      <c r="W7477" s="75"/>
      <c r="X7477" s="75"/>
      <c r="Y7477" s="75"/>
      <c r="Z7477" s="75"/>
      <c r="AA7477" s="75"/>
      <c r="AB7477" s="75"/>
      <c r="AC7477" s="75"/>
      <c r="AD7477" s="75"/>
      <c r="AE7477" s="75"/>
      <c r="AF7477" s="75"/>
      <c r="AG7477" s="75"/>
    </row>
    <row r="7478" spans="1:33" ht="15.75" customHeight="1">
      <c r="A7478" s="75"/>
      <c r="B7478" s="54"/>
      <c r="C7478" s="55" t="str">
        <f t="shared" si="219"/>
        <v/>
      </c>
      <c r="D7478" s="55" t="str">
        <f t="shared" si="220"/>
        <v/>
      </c>
      <c r="E7478" s="55"/>
      <c r="F7478" s="55"/>
      <c r="G7478" s="55"/>
      <c r="H7478" s="55"/>
      <c r="I7478" s="55"/>
      <c r="J7478" s="60"/>
      <c r="K7478" s="60">
        <f t="shared" si="217"/>
        <v>0</v>
      </c>
      <c r="L7478" s="60">
        <v>0</v>
      </c>
      <c r="M7478" s="55"/>
      <c r="N7478" s="60">
        <f t="shared" si="223"/>
        <v>0</v>
      </c>
      <c r="O7478" s="54"/>
      <c r="P7478" s="62"/>
      <c r="Q7478" s="75"/>
      <c r="R7478" t="str">
        <f t="shared" si="224"/>
        <v/>
      </c>
      <c r="S7478" s="75"/>
      <c r="T7478" s="75"/>
      <c r="U7478" s="75"/>
      <c r="V7478" s="75"/>
      <c r="W7478" s="75"/>
      <c r="X7478" s="75"/>
      <c r="Y7478" s="75"/>
      <c r="Z7478" s="75"/>
      <c r="AA7478" s="75"/>
      <c r="AB7478" s="75"/>
      <c r="AC7478" s="75"/>
      <c r="AD7478" s="75"/>
      <c r="AE7478" s="75"/>
      <c r="AF7478" s="75"/>
      <c r="AG7478" s="75"/>
    </row>
    <row r="7479" spans="1:33" ht="15.75" customHeight="1">
      <c r="A7479" s="75"/>
      <c r="B7479" s="54"/>
      <c r="C7479" s="55" t="str">
        <f t="shared" si="219"/>
        <v/>
      </c>
      <c r="D7479" s="55" t="str">
        <f t="shared" si="220"/>
        <v/>
      </c>
      <c r="E7479" s="55"/>
      <c r="F7479" s="55"/>
      <c r="G7479" s="55"/>
      <c r="H7479" s="55"/>
      <c r="I7479" s="55"/>
      <c r="J7479" s="60"/>
      <c r="K7479" s="60">
        <f t="shared" si="217"/>
        <v>0</v>
      </c>
      <c r="L7479" s="60">
        <v>0</v>
      </c>
      <c r="M7479" s="55"/>
      <c r="N7479" s="60">
        <f t="shared" si="223"/>
        <v>0</v>
      </c>
      <c r="O7479" s="54"/>
      <c r="P7479" s="62"/>
      <c r="Q7479" s="75"/>
      <c r="R7479" t="str">
        <f t="shared" si="224"/>
        <v/>
      </c>
      <c r="S7479" s="75"/>
      <c r="T7479" s="75"/>
      <c r="U7479" s="75"/>
      <c r="V7479" s="75"/>
      <c r="W7479" s="75"/>
      <c r="X7479" s="75"/>
      <c r="Y7479" s="75"/>
      <c r="Z7479" s="75"/>
      <c r="AA7479" s="75"/>
      <c r="AB7479" s="75"/>
      <c r="AC7479" s="75"/>
      <c r="AD7479" s="75"/>
      <c r="AE7479" s="75"/>
      <c r="AF7479" s="75"/>
      <c r="AG7479" s="75"/>
    </row>
    <row r="7480" spans="1:33" ht="15.75" customHeight="1">
      <c r="A7480" s="75"/>
      <c r="B7480" s="54"/>
      <c r="C7480" s="55" t="str">
        <f t="shared" si="219"/>
        <v/>
      </c>
      <c r="D7480" s="55" t="str">
        <f t="shared" si="220"/>
        <v/>
      </c>
      <c r="E7480" s="55"/>
      <c r="F7480" s="55"/>
      <c r="G7480" s="55"/>
      <c r="H7480" s="55"/>
      <c r="I7480" s="55"/>
      <c r="J7480" s="60"/>
      <c r="K7480" s="60">
        <f t="shared" si="217"/>
        <v>0</v>
      </c>
      <c r="L7480" s="60">
        <v>0</v>
      </c>
      <c r="M7480" s="55"/>
      <c r="N7480" s="60">
        <f t="shared" si="223"/>
        <v>0</v>
      </c>
      <c r="O7480" s="54"/>
      <c r="P7480" s="62"/>
      <c r="Q7480" s="75"/>
      <c r="R7480" t="str">
        <f t="shared" si="224"/>
        <v/>
      </c>
      <c r="S7480" s="75"/>
      <c r="T7480" s="75"/>
      <c r="U7480" s="75"/>
      <c r="V7480" s="75"/>
      <c r="W7480" s="75"/>
      <c r="X7480" s="75"/>
      <c r="Y7480" s="75"/>
      <c r="Z7480" s="75"/>
      <c r="AA7480" s="75"/>
      <c r="AB7480" s="75"/>
      <c r="AC7480" s="75"/>
      <c r="AD7480" s="75"/>
      <c r="AE7480" s="75"/>
      <c r="AF7480" s="75"/>
      <c r="AG7480" s="75"/>
    </row>
    <row r="7481" spans="1:33" ht="15.75" customHeight="1">
      <c r="A7481" s="75"/>
      <c r="B7481" s="54"/>
      <c r="C7481" s="55" t="str">
        <f t="shared" si="219"/>
        <v/>
      </c>
      <c r="D7481" s="55" t="str">
        <f t="shared" si="220"/>
        <v/>
      </c>
      <c r="E7481" s="55"/>
      <c r="F7481" s="55"/>
      <c r="G7481" s="55"/>
      <c r="H7481" s="55"/>
      <c r="I7481" s="55"/>
      <c r="J7481" s="60"/>
      <c r="K7481" s="60">
        <f t="shared" si="217"/>
        <v>0</v>
      </c>
      <c r="L7481" s="60">
        <v>0</v>
      </c>
      <c r="M7481" s="55"/>
      <c r="N7481" s="60">
        <f t="shared" si="223"/>
        <v>0</v>
      </c>
      <c r="O7481" s="54"/>
      <c r="P7481" s="62"/>
      <c r="Q7481" s="75"/>
      <c r="R7481" t="str">
        <f t="shared" si="224"/>
        <v/>
      </c>
      <c r="S7481" s="75"/>
      <c r="T7481" s="75"/>
      <c r="U7481" s="75"/>
      <c r="V7481" s="75"/>
      <c r="W7481" s="75"/>
      <c r="X7481" s="75"/>
      <c r="Y7481" s="75"/>
      <c r="Z7481" s="75"/>
      <c r="AA7481" s="75"/>
      <c r="AB7481" s="75"/>
      <c r="AC7481" s="75"/>
      <c r="AD7481" s="75"/>
      <c r="AE7481" s="75"/>
      <c r="AF7481" s="75"/>
      <c r="AG7481" s="75"/>
    </row>
    <row r="7482" spans="1:33" ht="15.75" customHeight="1">
      <c r="A7482" s="75"/>
      <c r="B7482" s="54"/>
      <c r="C7482" s="55" t="str">
        <f t="shared" si="219"/>
        <v/>
      </c>
      <c r="D7482" s="55" t="str">
        <f t="shared" si="220"/>
        <v/>
      </c>
      <c r="E7482" s="55"/>
      <c r="F7482" s="55"/>
      <c r="G7482" s="55"/>
      <c r="H7482" s="55"/>
      <c r="I7482" s="55"/>
      <c r="J7482" s="60"/>
      <c r="K7482" s="60">
        <f t="shared" si="217"/>
        <v>0</v>
      </c>
      <c r="L7482" s="60">
        <v>0</v>
      </c>
      <c r="M7482" s="55"/>
      <c r="N7482" s="60">
        <f t="shared" si="223"/>
        <v>0</v>
      </c>
      <c r="O7482" s="54"/>
      <c r="P7482" s="62"/>
      <c r="Q7482" s="75"/>
      <c r="R7482" t="str">
        <f t="shared" si="224"/>
        <v/>
      </c>
      <c r="S7482" s="75"/>
      <c r="T7482" s="75"/>
      <c r="U7482" s="75"/>
      <c r="V7482" s="75"/>
      <c r="W7482" s="75"/>
      <c r="X7482" s="75"/>
      <c r="Y7482" s="75"/>
      <c r="Z7482" s="75"/>
      <c r="AA7482" s="75"/>
      <c r="AB7482" s="75"/>
      <c r="AC7482" s="75"/>
      <c r="AD7482" s="75"/>
      <c r="AE7482" s="75"/>
      <c r="AF7482" s="75"/>
      <c r="AG7482" s="75"/>
    </row>
    <row r="7483" spans="1:33" ht="15.75" customHeight="1">
      <c r="A7483" s="75"/>
      <c r="B7483" s="54"/>
      <c r="C7483" s="55" t="str">
        <f t="shared" si="219"/>
        <v/>
      </c>
      <c r="D7483" s="55" t="str">
        <f t="shared" si="220"/>
        <v/>
      </c>
      <c r="E7483" s="55"/>
      <c r="F7483" s="55"/>
      <c r="G7483" s="55"/>
      <c r="H7483" s="55"/>
      <c r="I7483" s="55"/>
      <c r="J7483" s="60"/>
      <c r="K7483" s="60">
        <f t="shared" si="217"/>
        <v>0</v>
      </c>
      <c r="L7483" s="60">
        <v>0</v>
      </c>
      <c r="M7483" s="55"/>
      <c r="N7483" s="60">
        <f t="shared" si="223"/>
        <v>0</v>
      </c>
      <c r="O7483" s="54"/>
      <c r="P7483" s="62"/>
      <c r="Q7483" s="75"/>
      <c r="R7483" t="str">
        <f t="shared" si="224"/>
        <v/>
      </c>
      <c r="S7483" s="75"/>
      <c r="T7483" s="75"/>
      <c r="U7483" s="75"/>
      <c r="V7483" s="75"/>
      <c r="W7483" s="75"/>
      <c r="X7483" s="75"/>
      <c r="Y7483" s="75"/>
      <c r="Z7483" s="75"/>
      <c r="AA7483" s="75"/>
      <c r="AB7483" s="75"/>
      <c r="AC7483" s="75"/>
      <c r="AD7483" s="75"/>
      <c r="AE7483" s="75"/>
      <c r="AF7483" s="75"/>
      <c r="AG7483" s="75"/>
    </row>
    <row r="7484" spans="1:33" ht="15.75" customHeight="1">
      <c r="A7484" s="75"/>
      <c r="B7484" s="54"/>
      <c r="C7484" s="55" t="str">
        <f t="shared" si="219"/>
        <v/>
      </c>
      <c r="D7484" s="55" t="str">
        <f t="shared" si="220"/>
        <v/>
      </c>
      <c r="E7484" s="55"/>
      <c r="F7484" s="55"/>
      <c r="G7484" s="55"/>
      <c r="H7484" s="55"/>
      <c r="I7484" s="55"/>
      <c r="J7484" s="60"/>
      <c r="K7484" s="60">
        <f t="shared" si="217"/>
        <v>0</v>
      </c>
      <c r="L7484" s="60">
        <v>0</v>
      </c>
      <c r="M7484" s="55"/>
      <c r="N7484" s="60">
        <f t="shared" si="223"/>
        <v>0</v>
      </c>
      <c r="O7484" s="54"/>
      <c r="P7484" s="62"/>
      <c r="Q7484" s="75"/>
      <c r="R7484" t="str">
        <f t="shared" si="224"/>
        <v/>
      </c>
      <c r="S7484" s="75"/>
      <c r="T7484" s="75"/>
      <c r="U7484" s="75"/>
      <c r="V7484" s="75"/>
      <c r="W7484" s="75"/>
      <c r="X7484" s="75"/>
      <c r="Y7484" s="75"/>
      <c r="Z7484" s="75"/>
      <c r="AA7484" s="75"/>
      <c r="AB7484" s="75"/>
      <c r="AC7484" s="75"/>
      <c r="AD7484" s="75"/>
      <c r="AE7484" s="75"/>
      <c r="AF7484" s="75"/>
      <c r="AG7484" s="75"/>
    </row>
    <row r="7485" spans="1:33" ht="15.75" customHeight="1">
      <c r="A7485" s="75"/>
      <c r="B7485" s="54"/>
      <c r="C7485" s="55" t="str">
        <f t="shared" si="219"/>
        <v/>
      </c>
      <c r="D7485" s="55" t="str">
        <f t="shared" si="220"/>
        <v/>
      </c>
      <c r="E7485" s="55"/>
      <c r="F7485" s="55"/>
      <c r="G7485" s="55"/>
      <c r="H7485" s="55"/>
      <c r="I7485" s="55"/>
      <c r="J7485" s="60"/>
      <c r="K7485" s="60">
        <f t="shared" si="217"/>
        <v>0</v>
      </c>
      <c r="L7485" s="60">
        <v>0</v>
      </c>
      <c r="M7485" s="55"/>
      <c r="N7485" s="60">
        <f t="shared" si="223"/>
        <v>0</v>
      </c>
      <c r="O7485" s="54"/>
      <c r="P7485" s="62"/>
      <c r="Q7485" s="75"/>
      <c r="R7485" t="str">
        <f t="shared" si="224"/>
        <v/>
      </c>
      <c r="S7485" s="75"/>
      <c r="T7485" s="75"/>
      <c r="U7485" s="75"/>
      <c r="V7485" s="75"/>
      <c r="W7485" s="75"/>
      <c r="X7485" s="75"/>
      <c r="Y7485" s="75"/>
      <c r="Z7485" s="75"/>
      <c r="AA7485" s="75"/>
      <c r="AB7485" s="75"/>
      <c r="AC7485" s="75"/>
      <c r="AD7485" s="75"/>
      <c r="AE7485" s="75"/>
      <c r="AF7485" s="75"/>
      <c r="AG7485" s="75"/>
    </row>
    <row r="7486" spans="1:33" ht="15.75" customHeight="1">
      <c r="A7486" s="75"/>
      <c r="B7486" s="54"/>
      <c r="C7486" s="55" t="str">
        <f t="shared" si="219"/>
        <v/>
      </c>
      <c r="D7486" s="55" t="str">
        <f t="shared" si="220"/>
        <v/>
      </c>
      <c r="E7486" s="55"/>
      <c r="F7486" s="55"/>
      <c r="G7486" s="55"/>
      <c r="H7486" s="55"/>
      <c r="I7486" s="55"/>
      <c r="J7486" s="60"/>
      <c r="K7486" s="60">
        <f t="shared" si="217"/>
        <v>0</v>
      </c>
      <c r="L7486" s="60">
        <v>0</v>
      </c>
      <c r="M7486" s="55"/>
      <c r="N7486" s="60">
        <f t="shared" si="223"/>
        <v>0</v>
      </c>
      <c r="O7486" s="54"/>
      <c r="P7486" s="62"/>
      <c r="Q7486" s="75"/>
      <c r="R7486" t="str">
        <f t="shared" si="224"/>
        <v/>
      </c>
      <c r="S7486" s="75"/>
      <c r="T7486" s="75"/>
      <c r="U7486" s="75"/>
      <c r="V7486" s="75"/>
      <c r="W7486" s="75"/>
      <c r="X7486" s="75"/>
      <c r="Y7486" s="75"/>
      <c r="Z7486" s="75"/>
      <c r="AA7486" s="75"/>
      <c r="AB7486" s="75"/>
      <c r="AC7486" s="75"/>
      <c r="AD7486" s="75"/>
      <c r="AE7486" s="75"/>
      <c r="AF7486" s="75"/>
      <c r="AG7486" s="75"/>
    </row>
    <row r="7487" spans="1:33" ht="15.75" customHeight="1">
      <c r="A7487" s="75"/>
      <c r="B7487" s="54"/>
      <c r="C7487" s="55" t="str">
        <f t="shared" si="219"/>
        <v/>
      </c>
      <c r="D7487" s="55" t="str">
        <f t="shared" si="220"/>
        <v/>
      </c>
      <c r="E7487" s="55"/>
      <c r="F7487" s="55"/>
      <c r="G7487" s="55"/>
      <c r="H7487" s="55"/>
      <c r="I7487" s="55"/>
      <c r="J7487" s="60"/>
      <c r="K7487" s="60">
        <f t="shared" ref="K7487:K7741" si="225">E7487*J7487</f>
        <v>0</v>
      </c>
      <c r="L7487" s="60">
        <v>0</v>
      </c>
      <c r="M7487" s="55"/>
      <c r="N7487" s="60">
        <f t="shared" si="223"/>
        <v>0</v>
      </c>
      <c r="O7487" s="54"/>
      <c r="P7487" s="62"/>
      <c r="Q7487" s="75"/>
      <c r="R7487" t="str">
        <f t="shared" si="224"/>
        <v/>
      </c>
      <c r="S7487" s="75"/>
      <c r="T7487" s="75"/>
      <c r="U7487" s="75"/>
      <c r="V7487" s="75"/>
      <c r="W7487" s="75"/>
      <c r="X7487" s="75"/>
      <c r="Y7487" s="75"/>
      <c r="Z7487" s="75"/>
      <c r="AA7487" s="75"/>
      <c r="AB7487" s="75"/>
      <c r="AC7487" s="75"/>
      <c r="AD7487" s="75"/>
      <c r="AE7487" s="75"/>
      <c r="AF7487" s="75"/>
      <c r="AG7487" s="75"/>
    </row>
    <row r="7488" spans="1:33" ht="15.75" customHeight="1">
      <c r="A7488" s="75"/>
      <c r="B7488" s="54"/>
      <c r="C7488" s="55" t="str">
        <f t="shared" si="219"/>
        <v/>
      </c>
      <c r="D7488" s="55" t="str">
        <f t="shared" si="220"/>
        <v/>
      </c>
      <c r="E7488" s="55"/>
      <c r="F7488" s="55"/>
      <c r="G7488" s="55"/>
      <c r="H7488" s="55"/>
      <c r="I7488" s="55"/>
      <c r="J7488" s="60"/>
      <c r="K7488" s="60">
        <f t="shared" si="225"/>
        <v>0</v>
      </c>
      <c r="L7488" s="60">
        <v>0</v>
      </c>
      <c r="M7488" s="55"/>
      <c r="N7488" s="60">
        <f t="shared" si="223"/>
        <v>0</v>
      </c>
      <c r="O7488" s="54"/>
      <c r="P7488" s="62"/>
      <c r="Q7488" s="75"/>
      <c r="R7488" t="str">
        <f t="shared" si="224"/>
        <v/>
      </c>
      <c r="S7488" s="75"/>
      <c r="T7488" s="75"/>
      <c r="U7488" s="75"/>
      <c r="V7488" s="75"/>
      <c r="W7488" s="75"/>
      <c r="X7488" s="75"/>
      <c r="Y7488" s="75"/>
      <c r="Z7488" s="75"/>
      <c r="AA7488" s="75"/>
      <c r="AB7488" s="75"/>
      <c r="AC7488" s="75"/>
      <c r="AD7488" s="75"/>
      <c r="AE7488" s="75"/>
      <c r="AF7488" s="75"/>
      <c r="AG7488" s="75"/>
    </row>
    <row r="7489" spans="1:33" ht="15.75" customHeight="1">
      <c r="A7489" s="75"/>
      <c r="B7489" s="54"/>
      <c r="C7489" s="55" t="str">
        <f t="shared" si="219"/>
        <v/>
      </c>
      <c r="D7489" s="55" t="str">
        <f t="shared" si="220"/>
        <v/>
      </c>
      <c r="E7489" s="55"/>
      <c r="F7489" s="55"/>
      <c r="G7489" s="55"/>
      <c r="H7489" s="55"/>
      <c r="I7489" s="55"/>
      <c r="J7489" s="60"/>
      <c r="K7489" s="60">
        <f t="shared" si="225"/>
        <v>0</v>
      </c>
      <c r="L7489" s="60">
        <v>0</v>
      </c>
      <c r="M7489" s="55"/>
      <c r="N7489" s="60">
        <f t="shared" si="223"/>
        <v>0</v>
      </c>
      <c r="O7489" s="54"/>
      <c r="P7489" s="62"/>
      <c r="Q7489" s="75"/>
      <c r="R7489" t="str">
        <f t="shared" si="224"/>
        <v/>
      </c>
      <c r="S7489" s="75"/>
      <c r="T7489" s="75"/>
      <c r="U7489" s="75"/>
      <c r="V7489" s="75"/>
      <c r="W7489" s="75"/>
      <c r="X7489" s="75"/>
      <c r="Y7489" s="75"/>
      <c r="Z7489" s="75"/>
      <c r="AA7489" s="75"/>
      <c r="AB7489" s="75"/>
      <c r="AC7489" s="75"/>
      <c r="AD7489" s="75"/>
      <c r="AE7489" s="75"/>
      <c r="AF7489" s="75"/>
      <c r="AG7489" s="75"/>
    </row>
    <row r="7490" spans="1:33" ht="15.75" customHeight="1">
      <c r="A7490" s="75"/>
      <c r="B7490" s="54"/>
      <c r="C7490" s="55" t="str">
        <f t="shared" si="219"/>
        <v/>
      </c>
      <c r="D7490" s="55" t="str">
        <f t="shared" si="220"/>
        <v/>
      </c>
      <c r="E7490" s="55"/>
      <c r="F7490" s="55"/>
      <c r="G7490" s="55"/>
      <c r="H7490" s="55"/>
      <c r="I7490" s="55"/>
      <c r="J7490" s="60"/>
      <c r="K7490" s="60">
        <f t="shared" si="225"/>
        <v>0</v>
      </c>
      <c r="L7490" s="60">
        <v>0</v>
      </c>
      <c r="M7490" s="55"/>
      <c r="N7490" s="60">
        <f t="shared" si="223"/>
        <v>0</v>
      </c>
      <c r="O7490" s="54"/>
      <c r="P7490" s="62"/>
      <c r="Q7490" s="75"/>
      <c r="R7490" t="str">
        <f t="shared" si="224"/>
        <v/>
      </c>
      <c r="S7490" s="75"/>
      <c r="T7490" s="75"/>
      <c r="U7490" s="75"/>
      <c r="V7490" s="75"/>
      <c r="W7490" s="75"/>
      <c r="X7490" s="75"/>
      <c r="Y7490" s="75"/>
      <c r="Z7490" s="75"/>
      <c r="AA7490" s="75"/>
      <c r="AB7490" s="75"/>
      <c r="AC7490" s="75"/>
      <c r="AD7490" s="75"/>
      <c r="AE7490" s="75"/>
      <c r="AF7490" s="75"/>
      <c r="AG7490" s="75"/>
    </row>
    <row r="7491" spans="1:33" ht="15.75" customHeight="1">
      <c r="A7491" s="75"/>
      <c r="B7491" s="54"/>
      <c r="C7491" s="55" t="str">
        <f t="shared" si="219"/>
        <v/>
      </c>
      <c r="D7491" s="55" t="str">
        <f t="shared" si="220"/>
        <v/>
      </c>
      <c r="E7491" s="55"/>
      <c r="F7491" s="55"/>
      <c r="G7491" s="55"/>
      <c r="H7491" s="55"/>
      <c r="I7491" s="55"/>
      <c r="J7491" s="60"/>
      <c r="K7491" s="60">
        <f t="shared" si="225"/>
        <v>0</v>
      </c>
      <c r="L7491" s="60">
        <v>0</v>
      </c>
      <c r="M7491" s="55"/>
      <c r="N7491" s="60">
        <f t="shared" si="223"/>
        <v>0</v>
      </c>
      <c r="O7491" s="54"/>
      <c r="P7491" s="62"/>
      <c r="Q7491" s="75"/>
      <c r="R7491" t="str">
        <f t="shared" ref="R7491:R7554" si="226">IF(B7491="","",PROPER(TEXT(B7491,"mmm/aa")))</f>
        <v/>
      </c>
      <c r="S7491" s="75"/>
      <c r="T7491" s="75"/>
      <c r="U7491" s="75"/>
      <c r="V7491" s="75"/>
      <c r="W7491" s="75"/>
      <c r="X7491" s="75"/>
      <c r="Y7491" s="75"/>
      <c r="Z7491" s="75"/>
      <c r="AA7491" s="75"/>
      <c r="AB7491" s="75"/>
      <c r="AC7491" s="75"/>
      <c r="AD7491" s="75"/>
      <c r="AE7491" s="75"/>
      <c r="AF7491" s="75"/>
      <c r="AG7491" s="75"/>
    </row>
    <row r="7492" spans="1:33" ht="15.75" customHeight="1">
      <c r="A7492" s="75"/>
      <c r="B7492" s="54"/>
      <c r="C7492" s="55" t="str">
        <f t="shared" si="219"/>
        <v/>
      </c>
      <c r="D7492" s="55" t="str">
        <f t="shared" si="220"/>
        <v/>
      </c>
      <c r="E7492" s="55"/>
      <c r="F7492" s="55"/>
      <c r="G7492" s="55"/>
      <c r="H7492" s="55"/>
      <c r="I7492" s="55"/>
      <c r="J7492" s="60"/>
      <c r="K7492" s="60">
        <f t="shared" si="225"/>
        <v>0</v>
      </c>
      <c r="L7492" s="60">
        <v>0</v>
      </c>
      <c r="M7492" s="55"/>
      <c r="N7492" s="60">
        <f t="shared" si="223"/>
        <v>0</v>
      </c>
      <c r="O7492" s="54"/>
      <c r="P7492" s="62"/>
      <c r="Q7492" s="75"/>
      <c r="R7492" t="str">
        <f t="shared" si="226"/>
        <v/>
      </c>
      <c r="S7492" s="75"/>
      <c r="T7492" s="75"/>
      <c r="U7492" s="75"/>
      <c r="V7492" s="75"/>
      <c r="W7492" s="75"/>
      <c r="X7492" s="75"/>
      <c r="Y7492" s="75"/>
      <c r="Z7492" s="75"/>
      <c r="AA7492" s="75"/>
      <c r="AB7492" s="75"/>
      <c r="AC7492" s="75"/>
      <c r="AD7492" s="75"/>
      <c r="AE7492" s="75"/>
      <c r="AF7492" s="75"/>
      <c r="AG7492" s="75"/>
    </row>
    <row r="7493" spans="1:33" ht="15.75" customHeight="1">
      <c r="A7493" s="75"/>
      <c r="B7493" s="54"/>
      <c r="C7493" s="55" t="str">
        <f t="shared" si="219"/>
        <v/>
      </c>
      <c r="D7493" s="55" t="str">
        <f t="shared" si="220"/>
        <v/>
      </c>
      <c r="E7493" s="55"/>
      <c r="F7493" s="55"/>
      <c r="G7493" s="55"/>
      <c r="H7493" s="55"/>
      <c r="I7493" s="55"/>
      <c r="J7493" s="60"/>
      <c r="K7493" s="60">
        <f t="shared" si="225"/>
        <v>0</v>
      </c>
      <c r="L7493" s="60">
        <v>0</v>
      </c>
      <c r="M7493" s="55"/>
      <c r="N7493" s="60">
        <f t="shared" si="223"/>
        <v>0</v>
      </c>
      <c r="O7493" s="54"/>
      <c r="P7493" s="62"/>
      <c r="Q7493" s="75"/>
      <c r="R7493" t="str">
        <f t="shared" si="226"/>
        <v/>
      </c>
      <c r="S7493" s="75"/>
      <c r="T7493" s="75"/>
      <c r="U7493" s="75"/>
      <c r="V7493" s="75"/>
      <c r="W7493" s="75"/>
      <c r="X7493" s="75"/>
      <c r="Y7493" s="75"/>
      <c r="Z7493" s="75"/>
      <c r="AA7493" s="75"/>
      <c r="AB7493" s="75"/>
      <c r="AC7493" s="75"/>
      <c r="AD7493" s="75"/>
      <c r="AE7493" s="75"/>
      <c r="AF7493" s="75"/>
      <c r="AG7493" s="75"/>
    </row>
    <row r="7494" spans="1:33" ht="15.75" customHeight="1">
      <c r="A7494" s="75"/>
      <c r="B7494" s="54"/>
      <c r="C7494" s="55" t="str">
        <f t="shared" si="219"/>
        <v/>
      </c>
      <c r="D7494" s="55" t="str">
        <f t="shared" si="220"/>
        <v/>
      </c>
      <c r="E7494" s="55"/>
      <c r="F7494" s="55"/>
      <c r="G7494" s="55"/>
      <c r="H7494" s="55"/>
      <c r="I7494" s="55"/>
      <c r="J7494" s="60"/>
      <c r="K7494" s="60">
        <f t="shared" si="225"/>
        <v>0</v>
      </c>
      <c r="L7494" s="60">
        <v>0</v>
      </c>
      <c r="M7494" s="55"/>
      <c r="N7494" s="60">
        <f t="shared" si="223"/>
        <v>0</v>
      </c>
      <c r="O7494" s="54"/>
      <c r="P7494" s="62"/>
      <c r="Q7494" s="75"/>
      <c r="R7494" t="str">
        <f t="shared" si="226"/>
        <v/>
      </c>
      <c r="S7494" s="75"/>
      <c r="T7494" s="75"/>
      <c r="U7494" s="75"/>
      <c r="V7494" s="75"/>
      <c r="W7494" s="75"/>
      <c r="X7494" s="75"/>
      <c r="Y7494" s="75"/>
      <c r="Z7494" s="75"/>
      <c r="AA7494" s="75"/>
      <c r="AB7494" s="75"/>
      <c r="AC7494" s="75"/>
      <c r="AD7494" s="75"/>
      <c r="AE7494" s="75"/>
      <c r="AF7494" s="75"/>
      <c r="AG7494" s="75"/>
    </row>
    <row r="7495" spans="1:33" ht="15.75" customHeight="1">
      <c r="A7495" s="75"/>
      <c r="B7495" s="54"/>
      <c r="C7495" s="55" t="str">
        <f t="shared" si="219"/>
        <v/>
      </c>
      <c r="D7495" s="55" t="str">
        <f t="shared" si="220"/>
        <v/>
      </c>
      <c r="E7495" s="55"/>
      <c r="F7495" s="55"/>
      <c r="G7495" s="55"/>
      <c r="H7495" s="55"/>
      <c r="I7495" s="55"/>
      <c r="J7495" s="60"/>
      <c r="K7495" s="60">
        <f t="shared" si="225"/>
        <v>0</v>
      </c>
      <c r="L7495" s="60">
        <v>0</v>
      </c>
      <c r="M7495" s="55"/>
      <c r="N7495" s="60">
        <f t="shared" si="223"/>
        <v>0</v>
      </c>
      <c r="O7495" s="54"/>
      <c r="P7495" s="62"/>
      <c r="Q7495" s="75"/>
      <c r="R7495" t="str">
        <f t="shared" si="226"/>
        <v/>
      </c>
      <c r="S7495" s="75"/>
      <c r="T7495" s="75"/>
      <c r="U7495" s="75"/>
      <c r="V7495" s="75"/>
      <c r="W7495" s="75"/>
      <c r="X7495" s="75"/>
      <c r="Y7495" s="75"/>
      <c r="Z7495" s="75"/>
      <c r="AA7495" s="75"/>
      <c r="AB7495" s="75"/>
      <c r="AC7495" s="75"/>
      <c r="AD7495" s="75"/>
      <c r="AE7495" s="75"/>
      <c r="AF7495" s="75"/>
      <c r="AG7495" s="75"/>
    </row>
    <row r="7496" spans="1:33" ht="15.75" customHeight="1">
      <c r="A7496" s="75"/>
      <c r="B7496" s="54"/>
      <c r="C7496" s="55" t="str">
        <f t="shared" si="219"/>
        <v/>
      </c>
      <c r="D7496" s="55" t="str">
        <f t="shared" si="220"/>
        <v/>
      </c>
      <c r="E7496" s="55"/>
      <c r="F7496" s="55"/>
      <c r="G7496" s="55"/>
      <c r="H7496" s="55"/>
      <c r="I7496" s="55"/>
      <c r="J7496" s="60"/>
      <c r="K7496" s="60">
        <f t="shared" si="225"/>
        <v>0</v>
      </c>
      <c r="L7496" s="60">
        <v>0</v>
      </c>
      <c r="M7496" s="55"/>
      <c r="N7496" s="60">
        <f t="shared" si="223"/>
        <v>0</v>
      </c>
      <c r="O7496" s="54"/>
      <c r="P7496" s="62"/>
      <c r="Q7496" s="75"/>
      <c r="R7496" t="str">
        <f t="shared" si="226"/>
        <v/>
      </c>
      <c r="S7496" s="75"/>
      <c r="T7496" s="75"/>
      <c r="U7496" s="75"/>
      <c r="V7496" s="75"/>
      <c r="W7496" s="75"/>
      <c r="X7496" s="75"/>
      <c r="Y7496" s="75"/>
      <c r="Z7496" s="75"/>
      <c r="AA7496" s="75"/>
      <c r="AB7496" s="75"/>
      <c r="AC7496" s="75"/>
      <c r="AD7496" s="75"/>
      <c r="AE7496" s="75"/>
      <c r="AF7496" s="75"/>
      <c r="AG7496" s="75"/>
    </row>
    <row r="7497" spans="1:33" ht="15.75" customHeight="1">
      <c r="A7497" s="75"/>
      <c r="B7497" s="54"/>
      <c r="C7497" s="55" t="str">
        <f t="shared" si="219"/>
        <v/>
      </c>
      <c r="D7497" s="55" t="str">
        <f t="shared" si="220"/>
        <v/>
      </c>
      <c r="E7497" s="55"/>
      <c r="F7497" s="55"/>
      <c r="G7497" s="55"/>
      <c r="H7497" s="55"/>
      <c r="I7497" s="55"/>
      <c r="J7497" s="60"/>
      <c r="K7497" s="60">
        <f t="shared" si="225"/>
        <v>0</v>
      </c>
      <c r="L7497" s="60">
        <v>0</v>
      </c>
      <c r="M7497" s="55"/>
      <c r="N7497" s="60">
        <f t="shared" si="223"/>
        <v>0</v>
      </c>
      <c r="O7497" s="54"/>
      <c r="P7497" s="62"/>
      <c r="Q7497" s="75"/>
      <c r="R7497" t="str">
        <f t="shared" si="226"/>
        <v/>
      </c>
      <c r="S7497" s="75"/>
      <c r="T7497" s="75"/>
      <c r="U7497" s="75"/>
      <c r="V7497" s="75"/>
      <c r="W7497" s="75"/>
      <c r="X7497" s="75"/>
      <c r="Y7497" s="75"/>
      <c r="Z7497" s="75"/>
      <c r="AA7497" s="75"/>
      <c r="AB7497" s="75"/>
      <c r="AC7497" s="75"/>
      <c r="AD7497" s="75"/>
      <c r="AE7497" s="75"/>
      <c r="AF7497" s="75"/>
      <c r="AG7497" s="75"/>
    </row>
    <row r="7498" spans="1:33" ht="15.75" customHeight="1">
      <c r="A7498" s="75"/>
      <c r="B7498" s="54"/>
      <c r="C7498" s="55" t="str">
        <f t="shared" si="219"/>
        <v/>
      </c>
      <c r="D7498" s="55" t="str">
        <f t="shared" si="220"/>
        <v/>
      </c>
      <c r="E7498" s="55"/>
      <c r="F7498" s="55"/>
      <c r="G7498" s="55"/>
      <c r="H7498" s="55"/>
      <c r="I7498" s="55"/>
      <c r="J7498" s="60"/>
      <c r="K7498" s="60">
        <f t="shared" si="225"/>
        <v>0</v>
      </c>
      <c r="L7498" s="60">
        <v>0</v>
      </c>
      <c r="M7498" s="55"/>
      <c r="N7498" s="60">
        <f t="shared" si="223"/>
        <v>0</v>
      </c>
      <c r="O7498" s="54"/>
      <c r="P7498" s="62"/>
      <c r="Q7498" s="75"/>
      <c r="R7498" t="str">
        <f t="shared" si="226"/>
        <v/>
      </c>
      <c r="S7498" s="75"/>
      <c r="T7498" s="75"/>
      <c r="U7498" s="75"/>
      <c r="V7498" s="75"/>
      <c r="W7498" s="75"/>
      <c r="X7498" s="75"/>
      <c r="Y7498" s="75"/>
      <c r="Z7498" s="75"/>
      <c r="AA7498" s="75"/>
      <c r="AB7498" s="75"/>
      <c r="AC7498" s="75"/>
      <c r="AD7498" s="75"/>
      <c r="AE7498" s="75"/>
      <c r="AF7498" s="75"/>
      <c r="AG7498" s="75"/>
    </row>
    <row r="7499" spans="1:33" ht="15.75" customHeight="1">
      <c r="A7499" s="75"/>
      <c r="B7499" s="54"/>
      <c r="C7499" s="55" t="str">
        <f t="shared" si="219"/>
        <v/>
      </c>
      <c r="D7499" s="55" t="str">
        <f t="shared" si="220"/>
        <v/>
      </c>
      <c r="E7499" s="55"/>
      <c r="F7499" s="55"/>
      <c r="G7499" s="55"/>
      <c r="H7499" s="55"/>
      <c r="I7499" s="55"/>
      <c r="J7499" s="60"/>
      <c r="K7499" s="60">
        <f t="shared" si="225"/>
        <v>0</v>
      </c>
      <c r="L7499" s="60">
        <v>0</v>
      </c>
      <c r="M7499" s="55"/>
      <c r="N7499" s="60">
        <f t="shared" si="223"/>
        <v>0</v>
      </c>
      <c r="O7499" s="54"/>
      <c r="P7499" s="62"/>
      <c r="Q7499" s="75"/>
      <c r="R7499" t="str">
        <f t="shared" si="226"/>
        <v/>
      </c>
      <c r="S7499" s="75"/>
      <c r="T7499" s="75"/>
      <c r="U7499" s="75"/>
      <c r="V7499" s="75"/>
      <c r="W7499" s="75"/>
      <c r="X7499" s="75"/>
      <c r="Y7499" s="75"/>
      <c r="Z7499" s="75"/>
      <c r="AA7499" s="75"/>
      <c r="AB7499" s="75"/>
      <c r="AC7499" s="75"/>
      <c r="AD7499" s="75"/>
      <c r="AE7499" s="75"/>
      <c r="AF7499" s="75"/>
      <c r="AG7499" s="75"/>
    </row>
    <row r="7500" spans="1:33" ht="15.75" customHeight="1">
      <c r="A7500" s="75"/>
      <c r="B7500" s="54"/>
      <c r="C7500" s="55" t="str">
        <f t="shared" si="219"/>
        <v/>
      </c>
      <c r="D7500" s="55" t="str">
        <f t="shared" si="220"/>
        <v/>
      </c>
      <c r="E7500" s="55"/>
      <c r="F7500" s="55"/>
      <c r="G7500" s="55"/>
      <c r="H7500" s="55"/>
      <c r="I7500" s="55"/>
      <c r="J7500" s="60"/>
      <c r="K7500" s="60">
        <f t="shared" si="225"/>
        <v>0</v>
      </c>
      <c r="L7500" s="60">
        <v>0</v>
      </c>
      <c r="M7500" s="55"/>
      <c r="N7500" s="60">
        <f t="shared" si="223"/>
        <v>0</v>
      </c>
      <c r="O7500" s="54"/>
      <c r="P7500" s="62"/>
      <c r="Q7500" s="75"/>
      <c r="R7500" t="str">
        <f t="shared" si="226"/>
        <v/>
      </c>
      <c r="S7500" s="75"/>
      <c r="T7500" s="75"/>
      <c r="U7500" s="75"/>
      <c r="V7500" s="75"/>
      <c r="W7500" s="75"/>
      <c r="X7500" s="75"/>
      <c r="Y7500" s="75"/>
      <c r="Z7500" s="75"/>
      <c r="AA7500" s="75"/>
      <c r="AB7500" s="75"/>
      <c r="AC7500" s="75"/>
      <c r="AD7500" s="75"/>
      <c r="AE7500" s="75"/>
      <c r="AF7500" s="75"/>
      <c r="AG7500" s="75"/>
    </row>
    <row r="7501" spans="1:33" ht="15.75" customHeight="1">
      <c r="A7501" s="75"/>
      <c r="B7501" s="54"/>
      <c r="C7501" s="55" t="str">
        <f t="shared" si="219"/>
        <v/>
      </c>
      <c r="D7501" s="55" t="str">
        <f t="shared" si="220"/>
        <v/>
      </c>
      <c r="E7501" s="55"/>
      <c r="F7501" s="55"/>
      <c r="G7501" s="55"/>
      <c r="H7501" s="55"/>
      <c r="I7501" s="55"/>
      <c r="J7501" s="60"/>
      <c r="K7501" s="60">
        <f t="shared" si="225"/>
        <v>0</v>
      </c>
      <c r="L7501" s="60">
        <v>0</v>
      </c>
      <c r="M7501" s="55"/>
      <c r="N7501" s="60">
        <f t="shared" si="223"/>
        <v>0</v>
      </c>
      <c r="O7501" s="54"/>
      <c r="P7501" s="62"/>
      <c r="Q7501" s="75"/>
      <c r="R7501" t="str">
        <f t="shared" si="226"/>
        <v/>
      </c>
      <c r="S7501" s="75"/>
      <c r="T7501" s="75"/>
      <c r="U7501" s="75"/>
      <c r="V7501" s="75"/>
      <c r="W7501" s="75"/>
      <c r="X7501" s="75"/>
      <c r="Y7501" s="75"/>
      <c r="Z7501" s="75"/>
      <c r="AA7501" s="75"/>
      <c r="AB7501" s="75"/>
      <c r="AC7501" s="75"/>
      <c r="AD7501" s="75"/>
      <c r="AE7501" s="75"/>
      <c r="AF7501" s="75"/>
      <c r="AG7501" s="75"/>
    </row>
    <row r="7502" spans="1:33" ht="15.75" customHeight="1">
      <c r="A7502" s="75"/>
      <c r="B7502" s="54"/>
      <c r="C7502" s="55" t="str">
        <f t="shared" si="219"/>
        <v/>
      </c>
      <c r="D7502" s="55" t="str">
        <f t="shared" si="220"/>
        <v/>
      </c>
      <c r="E7502" s="55"/>
      <c r="F7502" s="55"/>
      <c r="G7502" s="55"/>
      <c r="H7502" s="55"/>
      <c r="I7502" s="55"/>
      <c r="J7502" s="60"/>
      <c r="K7502" s="60">
        <f t="shared" si="225"/>
        <v>0</v>
      </c>
      <c r="L7502" s="60">
        <v>0</v>
      </c>
      <c r="M7502" s="55"/>
      <c r="N7502" s="60">
        <f t="shared" si="223"/>
        <v>0</v>
      </c>
      <c r="O7502" s="54"/>
      <c r="P7502" s="62"/>
      <c r="Q7502" s="75"/>
      <c r="R7502" t="str">
        <f t="shared" si="226"/>
        <v/>
      </c>
      <c r="S7502" s="75"/>
      <c r="T7502" s="75"/>
      <c r="U7502" s="75"/>
      <c r="V7502" s="75"/>
      <c r="W7502" s="75"/>
      <c r="X7502" s="75"/>
      <c r="Y7502" s="75"/>
      <c r="Z7502" s="75"/>
      <c r="AA7502" s="75"/>
      <c r="AB7502" s="75"/>
      <c r="AC7502" s="75"/>
      <c r="AD7502" s="75"/>
      <c r="AE7502" s="75"/>
      <c r="AF7502" s="75"/>
      <c r="AG7502" s="75"/>
    </row>
    <row r="7503" spans="1:33" ht="15.75" customHeight="1">
      <c r="A7503" s="75"/>
      <c r="B7503" s="54"/>
      <c r="C7503" s="55" t="str">
        <f t="shared" si="219"/>
        <v/>
      </c>
      <c r="D7503" s="55" t="str">
        <f t="shared" si="220"/>
        <v/>
      </c>
      <c r="E7503" s="55"/>
      <c r="F7503" s="55"/>
      <c r="G7503" s="55"/>
      <c r="H7503" s="55"/>
      <c r="I7503" s="55"/>
      <c r="J7503" s="60"/>
      <c r="K7503" s="60">
        <f t="shared" si="225"/>
        <v>0</v>
      </c>
      <c r="L7503" s="60">
        <v>0</v>
      </c>
      <c r="M7503" s="55"/>
      <c r="N7503" s="60">
        <f t="shared" si="223"/>
        <v>0</v>
      </c>
      <c r="O7503" s="54"/>
      <c r="P7503" s="62"/>
      <c r="Q7503" s="75"/>
      <c r="R7503" t="str">
        <f t="shared" si="226"/>
        <v/>
      </c>
      <c r="S7503" s="75"/>
      <c r="T7503" s="75"/>
      <c r="U7503" s="75"/>
      <c r="V7503" s="75"/>
      <c r="W7503" s="75"/>
      <c r="X7503" s="75"/>
      <c r="Y7503" s="75"/>
      <c r="Z7503" s="75"/>
      <c r="AA7503" s="75"/>
      <c r="AB7503" s="75"/>
      <c r="AC7503" s="75"/>
      <c r="AD7503" s="75"/>
      <c r="AE7503" s="75"/>
      <c r="AF7503" s="75"/>
      <c r="AG7503" s="75"/>
    </row>
    <row r="7504" spans="1:33" ht="15.75" customHeight="1">
      <c r="A7504" s="75"/>
      <c r="B7504" s="54"/>
      <c r="C7504" s="55" t="str">
        <f t="shared" si="219"/>
        <v/>
      </c>
      <c r="D7504" s="55" t="str">
        <f t="shared" si="220"/>
        <v/>
      </c>
      <c r="E7504" s="55"/>
      <c r="F7504" s="55"/>
      <c r="G7504" s="55"/>
      <c r="H7504" s="55"/>
      <c r="I7504" s="55"/>
      <c r="J7504" s="60"/>
      <c r="K7504" s="60">
        <f t="shared" si="225"/>
        <v>0</v>
      </c>
      <c r="L7504" s="60">
        <v>0</v>
      </c>
      <c r="M7504" s="55"/>
      <c r="N7504" s="60">
        <f t="shared" si="223"/>
        <v>0</v>
      </c>
      <c r="O7504" s="54"/>
      <c r="P7504" s="62"/>
      <c r="Q7504" s="75"/>
      <c r="R7504" t="str">
        <f t="shared" si="226"/>
        <v/>
      </c>
      <c r="S7504" s="75"/>
      <c r="T7504" s="75"/>
      <c r="U7504" s="75"/>
      <c r="V7504" s="75"/>
      <c r="W7504" s="75"/>
      <c r="X7504" s="75"/>
      <c r="Y7504" s="75"/>
      <c r="Z7504" s="75"/>
      <c r="AA7504" s="75"/>
      <c r="AB7504" s="75"/>
      <c r="AC7504" s="75"/>
      <c r="AD7504" s="75"/>
      <c r="AE7504" s="75"/>
      <c r="AF7504" s="75"/>
      <c r="AG7504" s="75"/>
    </row>
    <row r="7505" spans="1:33" ht="15.75" customHeight="1">
      <c r="A7505" s="75"/>
      <c r="B7505" s="54"/>
      <c r="C7505" s="55" t="str">
        <f t="shared" si="219"/>
        <v/>
      </c>
      <c r="D7505" s="55" t="str">
        <f t="shared" si="220"/>
        <v/>
      </c>
      <c r="E7505" s="55"/>
      <c r="F7505" s="55"/>
      <c r="G7505" s="55"/>
      <c r="H7505" s="55"/>
      <c r="I7505" s="55"/>
      <c r="J7505" s="60"/>
      <c r="K7505" s="60">
        <f t="shared" si="225"/>
        <v>0</v>
      </c>
      <c r="L7505" s="60">
        <v>0</v>
      </c>
      <c r="M7505" s="55"/>
      <c r="N7505" s="60">
        <f t="shared" si="223"/>
        <v>0</v>
      </c>
      <c r="O7505" s="54"/>
      <c r="P7505" s="62"/>
      <c r="Q7505" s="75"/>
      <c r="R7505" t="str">
        <f t="shared" si="226"/>
        <v/>
      </c>
      <c r="S7505" s="75"/>
      <c r="T7505" s="75"/>
      <c r="U7505" s="75"/>
      <c r="V7505" s="75"/>
      <c r="W7505" s="75"/>
      <c r="X7505" s="75"/>
      <c r="Y7505" s="75"/>
      <c r="Z7505" s="75"/>
      <c r="AA7505" s="75"/>
      <c r="AB7505" s="75"/>
      <c r="AC7505" s="75"/>
      <c r="AD7505" s="75"/>
      <c r="AE7505" s="75"/>
      <c r="AF7505" s="75"/>
      <c r="AG7505" s="75"/>
    </row>
    <row r="7506" spans="1:33" ht="15.75" customHeight="1">
      <c r="A7506" s="75"/>
      <c r="B7506" s="54"/>
      <c r="C7506" s="55" t="str">
        <f t="shared" si="219"/>
        <v/>
      </c>
      <c r="D7506" s="55" t="str">
        <f t="shared" si="220"/>
        <v/>
      </c>
      <c r="E7506" s="55"/>
      <c r="F7506" s="55"/>
      <c r="G7506" s="55"/>
      <c r="H7506" s="55"/>
      <c r="I7506" s="55"/>
      <c r="J7506" s="60"/>
      <c r="K7506" s="60">
        <f t="shared" si="225"/>
        <v>0</v>
      </c>
      <c r="L7506" s="60">
        <v>0</v>
      </c>
      <c r="M7506" s="55"/>
      <c r="N7506" s="60">
        <f t="shared" si="223"/>
        <v>0</v>
      </c>
      <c r="O7506" s="54"/>
      <c r="P7506" s="62"/>
      <c r="Q7506" s="75"/>
      <c r="R7506" t="str">
        <f t="shared" si="226"/>
        <v/>
      </c>
      <c r="S7506" s="75"/>
      <c r="T7506" s="75"/>
      <c r="U7506" s="75"/>
      <c r="V7506" s="75"/>
      <c r="W7506" s="75"/>
      <c r="X7506" s="75"/>
      <c r="Y7506" s="75"/>
      <c r="Z7506" s="75"/>
      <c r="AA7506" s="75"/>
      <c r="AB7506" s="75"/>
      <c r="AC7506" s="75"/>
      <c r="AD7506" s="75"/>
      <c r="AE7506" s="75"/>
      <c r="AF7506" s="75"/>
      <c r="AG7506" s="75"/>
    </row>
    <row r="7507" spans="1:33" ht="15.75" customHeight="1">
      <c r="A7507" s="75"/>
      <c r="B7507" s="54"/>
      <c r="C7507" s="55" t="str">
        <f t="shared" si="219"/>
        <v/>
      </c>
      <c r="D7507" s="55" t="str">
        <f t="shared" si="220"/>
        <v/>
      </c>
      <c r="E7507" s="55"/>
      <c r="F7507" s="55"/>
      <c r="G7507" s="55"/>
      <c r="H7507" s="55"/>
      <c r="I7507" s="55"/>
      <c r="J7507" s="60"/>
      <c r="K7507" s="60">
        <f t="shared" si="225"/>
        <v>0</v>
      </c>
      <c r="L7507" s="60">
        <v>0</v>
      </c>
      <c r="M7507" s="55"/>
      <c r="N7507" s="60">
        <f t="shared" si="223"/>
        <v>0</v>
      </c>
      <c r="O7507" s="54"/>
      <c r="P7507" s="62"/>
      <c r="Q7507" s="75"/>
      <c r="R7507" t="str">
        <f t="shared" si="226"/>
        <v/>
      </c>
      <c r="S7507" s="75"/>
      <c r="T7507" s="75"/>
      <c r="U7507" s="75"/>
      <c r="V7507" s="75"/>
      <c r="W7507" s="75"/>
      <c r="X7507" s="75"/>
      <c r="Y7507" s="75"/>
      <c r="Z7507" s="75"/>
      <c r="AA7507" s="75"/>
      <c r="AB7507" s="75"/>
      <c r="AC7507" s="75"/>
      <c r="AD7507" s="75"/>
      <c r="AE7507" s="75"/>
      <c r="AF7507" s="75"/>
      <c r="AG7507" s="75"/>
    </row>
    <row r="7508" spans="1:33" ht="15.75" customHeight="1">
      <c r="A7508" s="75"/>
      <c r="B7508" s="54"/>
      <c r="C7508" s="55" t="str">
        <f t="shared" si="219"/>
        <v/>
      </c>
      <c r="D7508" s="55" t="str">
        <f t="shared" si="220"/>
        <v/>
      </c>
      <c r="E7508" s="55"/>
      <c r="F7508" s="55"/>
      <c r="G7508" s="55"/>
      <c r="H7508" s="55"/>
      <c r="I7508" s="55"/>
      <c r="J7508" s="60"/>
      <c r="K7508" s="60">
        <f t="shared" si="225"/>
        <v>0</v>
      </c>
      <c r="L7508" s="60">
        <v>0</v>
      </c>
      <c r="M7508" s="55"/>
      <c r="N7508" s="60">
        <f t="shared" si="223"/>
        <v>0</v>
      </c>
      <c r="O7508" s="54"/>
      <c r="P7508" s="62"/>
      <c r="Q7508" s="75"/>
      <c r="R7508" t="str">
        <f t="shared" si="226"/>
        <v/>
      </c>
      <c r="S7508" s="75"/>
      <c r="T7508" s="75"/>
      <c r="U7508" s="75"/>
      <c r="V7508" s="75"/>
      <c r="W7508" s="75"/>
      <c r="X7508" s="75"/>
      <c r="Y7508" s="75"/>
      <c r="Z7508" s="75"/>
      <c r="AA7508" s="75"/>
      <c r="AB7508" s="75"/>
      <c r="AC7508" s="75"/>
      <c r="AD7508" s="75"/>
      <c r="AE7508" s="75"/>
      <c r="AF7508" s="75"/>
      <c r="AG7508" s="75"/>
    </row>
    <row r="7509" spans="1:33" ht="15.75" customHeight="1">
      <c r="A7509" s="75"/>
      <c r="B7509" s="54"/>
      <c r="C7509" s="55" t="str">
        <f t="shared" si="219"/>
        <v/>
      </c>
      <c r="D7509" s="55" t="str">
        <f t="shared" si="220"/>
        <v/>
      </c>
      <c r="E7509" s="55"/>
      <c r="F7509" s="55"/>
      <c r="G7509" s="55"/>
      <c r="H7509" s="55"/>
      <c r="I7509" s="55"/>
      <c r="J7509" s="60"/>
      <c r="K7509" s="60">
        <f t="shared" si="225"/>
        <v>0</v>
      </c>
      <c r="L7509" s="60">
        <v>0</v>
      </c>
      <c r="M7509" s="55"/>
      <c r="N7509" s="60">
        <f t="shared" si="223"/>
        <v>0</v>
      </c>
      <c r="O7509" s="54"/>
      <c r="P7509" s="62"/>
      <c r="Q7509" s="75"/>
      <c r="R7509" t="str">
        <f t="shared" si="226"/>
        <v/>
      </c>
      <c r="S7509" s="75"/>
      <c r="T7509" s="75"/>
      <c r="U7509" s="75"/>
      <c r="V7509" s="75"/>
      <c r="W7509" s="75"/>
      <c r="X7509" s="75"/>
      <c r="Y7509" s="75"/>
      <c r="Z7509" s="75"/>
      <c r="AA7509" s="75"/>
      <c r="AB7509" s="75"/>
      <c r="AC7509" s="75"/>
      <c r="AD7509" s="75"/>
      <c r="AE7509" s="75"/>
      <c r="AF7509" s="75"/>
      <c r="AG7509" s="75"/>
    </row>
    <row r="7510" spans="1:33" ht="15.75" customHeight="1">
      <c r="A7510" s="75"/>
      <c r="B7510" s="54"/>
      <c r="C7510" s="55" t="str">
        <f t="shared" si="219"/>
        <v/>
      </c>
      <c r="D7510" s="55" t="str">
        <f t="shared" si="220"/>
        <v/>
      </c>
      <c r="E7510" s="55"/>
      <c r="F7510" s="55"/>
      <c r="G7510" s="55"/>
      <c r="H7510" s="55"/>
      <c r="I7510" s="55"/>
      <c r="J7510" s="60"/>
      <c r="K7510" s="60">
        <f t="shared" si="225"/>
        <v>0</v>
      </c>
      <c r="L7510" s="60">
        <v>0</v>
      </c>
      <c r="M7510" s="55"/>
      <c r="N7510" s="60">
        <f t="shared" si="223"/>
        <v>0</v>
      </c>
      <c r="O7510" s="54"/>
      <c r="P7510" s="62"/>
      <c r="Q7510" s="75"/>
      <c r="R7510" t="str">
        <f t="shared" si="226"/>
        <v/>
      </c>
      <c r="S7510" s="75"/>
      <c r="T7510" s="75"/>
      <c r="U7510" s="75"/>
      <c r="V7510" s="75"/>
      <c r="W7510" s="75"/>
      <c r="X7510" s="75"/>
      <c r="Y7510" s="75"/>
      <c r="Z7510" s="75"/>
      <c r="AA7510" s="75"/>
      <c r="AB7510" s="75"/>
      <c r="AC7510" s="75"/>
      <c r="AD7510" s="75"/>
      <c r="AE7510" s="75"/>
      <c r="AF7510" s="75"/>
      <c r="AG7510" s="75"/>
    </row>
    <row r="7511" spans="1:33" ht="15.75" customHeight="1">
      <c r="A7511" s="75"/>
      <c r="B7511" s="54"/>
      <c r="C7511" s="55" t="str">
        <f t="shared" si="219"/>
        <v/>
      </c>
      <c r="D7511" s="55" t="str">
        <f t="shared" si="220"/>
        <v/>
      </c>
      <c r="E7511" s="55"/>
      <c r="F7511" s="55"/>
      <c r="G7511" s="55"/>
      <c r="H7511" s="55"/>
      <c r="I7511" s="55"/>
      <c r="J7511" s="60"/>
      <c r="K7511" s="60">
        <f t="shared" si="225"/>
        <v>0</v>
      </c>
      <c r="L7511" s="60">
        <v>0</v>
      </c>
      <c r="M7511" s="55"/>
      <c r="N7511" s="60">
        <f t="shared" si="223"/>
        <v>0</v>
      </c>
      <c r="O7511" s="54"/>
      <c r="P7511" s="62"/>
      <c r="Q7511" s="75"/>
      <c r="R7511" t="str">
        <f t="shared" si="226"/>
        <v/>
      </c>
      <c r="S7511" s="75"/>
      <c r="T7511" s="75"/>
      <c r="U7511" s="75"/>
      <c r="V7511" s="75"/>
      <c r="W7511" s="75"/>
      <c r="X7511" s="75"/>
      <c r="Y7511" s="75"/>
      <c r="Z7511" s="75"/>
      <c r="AA7511" s="75"/>
      <c r="AB7511" s="75"/>
      <c r="AC7511" s="75"/>
      <c r="AD7511" s="75"/>
      <c r="AE7511" s="75"/>
      <c r="AF7511" s="75"/>
      <c r="AG7511" s="75"/>
    </row>
    <row r="7512" spans="1:33" ht="15.75" customHeight="1">
      <c r="A7512" s="75"/>
      <c r="B7512" s="54"/>
      <c r="C7512" s="55" t="str">
        <f t="shared" si="219"/>
        <v/>
      </c>
      <c r="D7512" s="55" t="str">
        <f t="shared" si="220"/>
        <v/>
      </c>
      <c r="E7512" s="55"/>
      <c r="F7512" s="55"/>
      <c r="G7512" s="55"/>
      <c r="H7512" s="55"/>
      <c r="I7512" s="55"/>
      <c r="J7512" s="60"/>
      <c r="K7512" s="60">
        <f t="shared" si="225"/>
        <v>0</v>
      </c>
      <c r="L7512" s="60">
        <v>0</v>
      </c>
      <c r="M7512" s="55"/>
      <c r="N7512" s="60">
        <f t="shared" si="223"/>
        <v>0</v>
      </c>
      <c r="O7512" s="54"/>
      <c r="P7512" s="62"/>
      <c r="Q7512" s="75"/>
      <c r="R7512" t="str">
        <f t="shared" si="226"/>
        <v/>
      </c>
      <c r="S7512" s="75"/>
      <c r="T7512" s="75"/>
      <c r="U7512" s="75"/>
      <c r="V7512" s="75"/>
      <c r="W7512" s="75"/>
      <c r="X7512" s="75"/>
      <c r="Y7512" s="75"/>
      <c r="Z7512" s="75"/>
      <c r="AA7512" s="75"/>
      <c r="AB7512" s="75"/>
      <c r="AC7512" s="75"/>
      <c r="AD7512" s="75"/>
      <c r="AE7512" s="75"/>
      <c r="AF7512" s="75"/>
      <c r="AG7512" s="75"/>
    </row>
    <row r="7513" spans="1:33" ht="15.75" customHeight="1">
      <c r="A7513" s="75"/>
      <c r="B7513" s="54"/>
      <c r="C7513" s="55" t="str">
        <f t="shared" ref="C7513:C7767" si="227">IF(B7513="","",PROPER(TEXT(B7513,"mmmm")))</f>
        <v/>
      </c>
      <c r="D7513" s="55" t="str">
        <f t="shared" si="220"/>
        <v/>
      </c>
      <c r="E7513" s="55"/>
      <c r="F7513" s="55"/>
      <c r="G7513" s="55"/>
      <c r="H7513" s="55"/>
      <c r="I7513" s="55"/>
      <c r="J7513" s="60"/>
      <c r="K7513" s="60">
        <f t="shared" si="225"/>
        <v>0</v>
      </c>
      <c r="L7513" s="60">
        <v>0</v>
      </c>
      <c r="M7513" s="55"/>
      <c r="N7513" s="60">
        <f t="shared" si="223"/>
        <v>0</v>
      </c>
      <c r="O7513" s="54"/>
      <c r="P7513" s="62"/>
      <c r="Q7513" s="75"/>
      <c r="R7513" t="str">
        <f t="shared" si="226"/>
        <v/>
      </c>
      <c r="S7513" s="75"/>
      <c r="T7513" s="75"/>
      <c r="U7513" s="75"/>
      <c r="V7513" s="75"/>
      <c r="W7513" s="75"/>
      <c r="X7513" s="75"/>
      <c r="Y7513" s="75"/>
      <c r="Z7513" s="75"/>
      <c r="AA7513" s="75"/>
      <c r="AB7513" s="75"/>
      <c r="AC7513" s="75"/>
      <c r="AD7513" s="75"/>
      <c r="AE7513" s="75"/>
      <c r="AF7513" s="75"/>
      <c r="AG7513" s="75"/>
    </row>
    <row r="7514" spans="1:33" ht="15.75" customHeight="1">
      <c r="A7514" s="75"/>
      <c r="B7514" s="54"/>
      <c r="C7514" s="55" t="str">
        <f t="shared" si="227"/>
        <v/>
      </c>
      <c r="D7514" s="55" t="str">
        <f t="shared" si="220"/>
        <v/>
      </c>
      <c r="E7514" s="55"/>
      <c r="F7514" s="55"/>
      <c r="G7514" s="55"/>
      <c r="H7514" s="55"/>
      <c r="I7514" s="55"/>
      <c r="J7514" s="60"/>
      <c r="K7514" s="60">
        <f t="shared" si="225"/>
        <v>0</v>
      </c>
      <c r="L7514" s="60">
        <v>0</v>
      </c>
      <c r="M7514" s="55"/>
      <c r="N7514" s="60">
        <f t="shared" si="223"/>
        <v>0</v>
      </c>
      <c r="O7514" s="54"/>
      <c r="P7514" s="62"/>
      <c r="Q7514" s="75"/>
      <c r="R7514" t="str">
        <f t="shared" si="226"/>
        <v/>
      </c>
      <c r="S7514" s="75"/>
      <c r="T7514" s="75"/>
      <c r="U7514" s="75"/>
      <c r="V7514" s="75"/>
      <c r="W7514" s="75"/>
      <c r="X7514" s="75"/>
      <c r="Y7514" s="75"/>
      <c r="Z7514" s="75"/>
      <c r="AA7514" s="75"/>
      <c r="AB7514" s="75"/>
      <c r="AC7514" s="75"/>
      <c r="AD7514" s="75"/>
      <c r="AE7514" s="75"/>
      <c r="AF7514" s="75"/>
      <c r="AG7514" s="75"/>
    </row>
    <row r="7515" spans="1:33" ht="15.75" customHeight="1">
      <c r="A7515" s="75"/>
      <c r="B7515" s="54"/>
      <c r="C7515" s="55" t="str">
        <f t="shared" si="227"/>
        <v/>
      </c>
      <c r="D7515" s="55" t="str">
        <f t="shared" si="220"/>
        <v/>
      </c>
      <c r="E7515" s="55"/>
      <c r="F7515" s="55"/>
      <c r="G7515" s="55"/>
      <c r="H7515" s="55"/>
      <c r="I7515" s="55"/>
      <c r="J7515" s="60"/>
      <c r="K7515" s="60">
        <f t="shared" si="225"/>
        <v>0</v>
      </c>
      <c r="L7515" s="60">
        <v>0</v>
      </c>
      <c r="M7515" s="55"/>
      <c r="N7515" s="60">
        <f t="shared" si="223"/>
        <v>0</v>
      </c>
      <c r="O7515" s="54"/>
      <c r="P7515" s="62"/>
      <c r="Q7515" s="75"/>
      <c r="R7515" t="str">
        <f t="shared" si="226"/>
        <v/>
      </c>
      <c r="S7515" s="75"/>
      <c r="T7515" s="75"/>
      <c r="U7515" s="75"/>
      <c r="V7515" s="75"/>
      <c r="W7515" s="75"/>
      <c r="X7515" s="75"/>
      <c r="Y7515" s="75"/>
      <c r="Z7515" s="75"/>
      <c r="AA7515" s="75"/>
      <c r="AB7515" s="75"/>
      <c r="AC7515" s="75"/>
      <c r="AD7515" s="75"/>
      <c r="AE7515" s="75"/>
      <c r="AF7515" s="75"/>
      <c r="AG7515" s="75"/>
    </row>
    <row r="7516" spans="1:33" ht="15.75" customHeight="1">
      <c r="A7516" s="75"/>
      <c r="B7516" s="54"/>
      <c r="C7516" s="55" t="str">
        <f t="shared" si="227"/>
        <v/>
      </c>
      <c r="D7516" s="55" t="str">
        <f t="shared" si="220"/>
        <v/>
      </c>
      <c r="E7516" s="55"/>
      <c r="F7516" s="55"/>
      <c r="G7516" s="55"/>
      <c r="H7516" s="55"/>
      <c r="I7516" s="55"/>
      <c r="J7516" s="60"/>
      <c r="K7516" s="60">
        <f t="shared" si="225"/>
        <v>0</v>
      </c>
      <c r="L7516" s="60">
        <v>0</v>
      </c>
      <c r="M7516" s="55"/>
      <c r="N7516" s="60">
        <f t="shared" si="223"/>
        <v>0</v>
      </c>
      <c r="O7516" s="54"/>
      <c r="P7516" s="62"/>
      <c r="Q7516" s="75"/>
      <c r="R7516" t="str">
        <f t="shared" si="226"/>
        <v/>
      </c>
      <c r="S7516" s="75"/>
      <c r="T7516" s="75"/>
      <c r="U7516" s="75"/>
      <c r="V7516" s="75"/>
      <c r="W7516" s="75"/>
      <c r="X7516" s="75"/>
      <c r="Y7516" s="75"/>
      <c r="Z7516" s="75"/>
      <c r="AA7516" s="75"/>
      <c r="AB7516" s="75"/>
      <c r="AC7516" s="75"/>
      <c r="AD7516" s="75"/>
      <c r="AE7516" s="75"/>
      <c r="AF7516" s="75"/>
      <c r="AG7516" s="75"/>
    </row>
    <row r="7517" spans="1:33" ht="15.75" customHeight="1">
      <c r="A7517" s="75"/>
      <c r="B7517" s="54"/>
      <c r="C7517" s="55" t="str">
        <f t="shared" si="227"/>
        <v/>
      </c>
      <c r="D7517" s="55" t="str">
        <f t="shared" si="220"/>
        <v/>
      </c>
      <c r="E7517" s="55"/>
      <c r="F7517" s="55"/>
      <c r="G7517" s="55"/>
      <c r="H7517" s="55"/>
      <c r="I7517" s="55"/>
      <c r="J7517" s="60"/>
      <c r="K7517" s="60">
        <f t="shared" si="225"/>
        <v>0</v>
      </c>
      <c r="L7517" s="60">
        <v>0</v>
      </c>
      <c r="M7517" s="55"/>
      <c r="N7517" s="60">
        <f t="shared" si="223"/>
        <v>0</v>
      </c>
      <c r="O7517" s="54"/>
      <c r="P7517" s="62"/>
      <c r="Q7517" s="75"/>
      <c r="R7517" t="str">
        <f t="shared" si="226"/>
        <v/>
      </c>
      <c r="S7517" s="75"/>
      <c r="T7517" s="75"/>
      <c r="U7517" s="75"/>
      <c r="V7517" s="75"/>
      <c r="W7517" s="75"/>
      <c r="X7517" s="75"/>
      <c r="Y7517" s="75"/>
      <c r="Z7517" s="75"/>
      <c r="AA7517" s="75"/>
      <c r="AB7517" s="75"/>
      <c r="AC7517" s="75"/>
      <c r="AD7517" s="75"/>
      <c r="AE7517" s="75"/>
      <c r="AF7517" s="75"/>
      <c r="AG7517" s="75"/>
    </row>
    <row r="7518" spans="1:33" ht="15.75" customHeight="1">
      <c r="A7518" s="75"/>
      <c r="B7518" s="54"/>
      <c r="C7518" s="55" t="str">
        <f t="shared" si="227"/>
        <v/>
      </c>
      <c r="D7518" s="55" t="str">
        <f t="shared" si="220"/>
        <v/>
      </c>
      <c r="E7518" s="55"/>
      <c r="F7518" s="55"/>
      <c r="G7518" s="55"/>
      <c r="H7518" s="55"/>
      <c r="I7518" s="55"/>
      <c r="J7518" s="60"/>
      <c r="K7518" s="60">
        <f t="shared" si="225"/>
        <v>0</v>
      </c>
      <c r="L7518" s="60">
        <v>0</v>
      </c>
      <c r="M7518" s="55"/>
      <c r="N7518" s="60">
        <f t="shared" si="223"/>
        <v>0</v>
      </c>
      <c r="O7518" s="54"/>
      <c r="P7518" s="62"/>
      <c r="Q7518" s="75"/>
      <c r="R7518" t="str">
        <f t="shared" si="226"/>
        <v/>
      </c>
      <c r="S7518" s="75"/>
      <c r="T7518" s="75"/>
      <c r="U7518" s="75"/>
      <c r="V7518" s="75"/>
      <c r="W7518" s="75"/>
      <c r="X7518" s="75"/>
      <c r="Y7518" s="75"/>
      <c r="Z7518" s="75"/>
      <c r="AA7518" s="75"/>
      <c r="AB7518" s="75"/>
      <c r="AC7518" s="75"/>
      <c r="AD7518" s="75"/>
      <c r="AE7518" s="75"/>
      <c r="AF7518" s="75"/>
      <c r="AG7518" s="75"/>
    </row>
    <row r="7519" spans="1:33" ht="15.75" customHeight="1">
      <c r="A7519" s="75"/>
      <c r="B7519" s="54"/>
      <c r="C7519" s="55" t="str">
        <f t="shared" si="227"/>
        <v/>
      </c>
      <c r="D7519" s="55" t="str">
        <f t="shared" si="220"/>
        <v/>
      </c>
      <c r="E7519" s="55"/>
      <c r="F7519" s="55"/>
      <c r="G7519" s="55"/>
      <c r="H7519" s="55"/>
      <c r="I7519" s="55"/>
      <c r="J7519" s="60"/>
      <c r="K7519" s="60">
        <f t="shared" si="225"/>
        <v>0</v>
      </c>
      <c r="L7519" s="60">
        <v>0</v>
      </c>
      <c r="M7519" s="55"/>
      <c r="N7519" s="60">
        <f t="shared" si="223"/>
        <v>0</v>
      </c>
      <c r="O7519" s="54"/>
      <c r="P7519" s="62"/>
      <c r="Q7519" s="75"/>
      <c r="R7519" t="str">
        <f t="shared" si="226"/>
        <v/>
      </c>
      <c r="S7519" s="75"/>
      <c r="T7519" s="75"/>
      <c r="U7519" s="75"/>
      <c r="V7519" s="75"/>
      <c r="W7519" s="75"/>
      <c r="X7519" s="75"/>
      <c r="Y7519" s="75"/>
      <c r="Z7519" s="75"/>
      <c r="AA7519" s="75"/>
      <c r="AB7519" s="75"/>
      <c r="AC7519" s="75"/>
      <c r="AD7519" s="75"/>
      <c r="AE7519" s="75"/>
      <c r="AF7519" s="75"/>
      <c r="AG7519" s="75"/>
    </row>
    <row r="7520" spans="1:33" ht="15.75" customHeight="1">
      <c r="A7520" s="75"/>
      <c r="B7520" s="54"/>
      <c r="C7520" s="55" t="str">
        <f t="shared" si="227"/>
        <v/>
      </c>
      <c r="D7520" s="55" t="str">
        <f t="shared" si="220"/>
        <v/>
      </c>
      <c r="E7520" s="55"/>
      <c r="F7520" s="55"/>
      <c r="G7520" s="55"/>
      <c r="H7520" s="55"/>
      <c r="I7520" s="55"/>
      <c r="J7520" s="60"/>
      <c r="K7520" s="60">
        <f t="shared" si="225"/>
        <v>0</v>
      </c>
      <c r="L7520" s="60">
        <v>0</v>
      </c>
      <c r="M7520" s="55"/>
      <c r="N7520" s="60">
        <f t="shared" si="223"/>
        <v>0</v>
      </c>
      <c r="O7520" s="54"/>
      <c r="P7520" s="62"/>
      <c r="Q7520" s="75"/>
      <c r="R7520" t="str">
        <f t="shared" si="226"/>
        <v/>
      </c>
      <c r="S7520" s="75"/>
      <c r="T7520" s="75"/>
      <c r="U7520" s="75"/>
      <c r="V7520" s="75"/>
      <c r="W7520" s="75"/>
      <c r="X7520" s="75"/>
      <c r="Y7520" s="75"/>
      <c r="Z7520" s="75"/>
      <c r="AA7520" s="75"/>
      <c r="AB7520" s="75"/>
      <c r="AC7520" s="75"/>
      <c r="AD7520" s="75"/>
      <c r="AE7520" s="75"/>
      <c r="AF7520" s="75"/>
      <c r="AG7520" s="75"/>
    </row>
    <row r="7521" spans="1:33" ht="15.75" customHeight="1">
      <c r="A7521" s="75"/>
      <c r="B7521" s="54"/>
      <c r="C7521" s="55" t="str">
        <f t="shared" si="227"/>
        <v/>
      </c>
      <c r="D7521" s="55" t="str">
        <f t="shared" si="220"/>
        <v/>
      </c>
      <c r="E7521" s="55"/>
      <c r="F7521" s="55"/>
      <c r="G7521" s="55"/>
      <c r="H7521" s="55"/>
      <c r="I7521" s="55"/>
      <c r="J7521" s="60"/>
      <c r="K7521" s="60">
        <f t="shared" si="225"/>
        <v>0</v>
      </c>
      <c r="L7521" s="60">
        <v>0</v>
      </c>
      <c r="M7521" s="55"/>
      <c r="N7521" s="60">
        <f t="shared" si="223"/>
        <v>0</v>
      </c>
      <c r="O7521" s="54"/>
      <c r="P7521" s="62"/>
      <c r="Q7521" s="75"/>
      <c r="R7521" t="str">
        <f t="shared" si="226"/>
        <v/>
      </c>
      <c r="S7521" s="75"/>
      <c r="T7521" s="75"/>
      <c r="U7521" s="75"/>
      <c r="V7521" s="75"/>
      <c r="W7521" s="75"/>
      <c r="X7521" s="75"/>
      <c r="Y7521" s="75"/>
      <c r="Z7521" s="75"/>
      <c r="AA7521" s="75"/>
      <c r="AB7521" s="75"/>
      <c r="AC7521" s="75"/>
      <c r="AD7521" s="75"/>
      <c r="AE7521" s="75"/>
      <c r="AF7521" s="75"/>
      <c r="AG7521" s="75"/>
    </row>
    <row r="7522" spans="1:33" ht="15.75" customHeight="1">
      <c r="A7522" s="75"/>
      <c r="B7522" s="54"/>
      <c r="C7522" s="55" t="str">
        <f t="shared" si="227"/>
        <v/>
      </c>
      <c r="D7522" s="55" t="str">
        <f t="shared" si="220"/>
        <v/>
      </c>
      <c r="E7522" s="55"/>
      <c r="F7522" s="55"/>
      <c r="G7522" s="55"/>
      <c r="H7522" s="55"/>
      <c r="I7522" s="55"/>
      <c r="J7522" s="60"/>
      <c r="K7522" s="60">
        <f t="shared" si="225"/>
        <v>0</v>
      </c>
      <c r="L7522" s="60">
        <v>0</v>
      </c>
      <c r="M7522" s="55"/>
      <c r="N7522" s="60">
        <f t="shared" si="223"/>
        <v>0</v>
      </c>
      <c r="O7522" s="54"/>
      <c r="P7522" s="62"/>
      <c r="Q7522" s="75"/>
      <c r="R7522" t="str">
        <f t="shared" si="226"/>
        <v/>
      </c>
      <c r="S7522" s="75"/>
      <c r="T7522" s="75"/>
      <c r="U7522" s="75"/>
      <c r="V7522" s="75"/>
      <c r="W7522" s="75"/>
      <c r="X7522" s="75"/>
      <c r="Y7522" s="75"/>
      <c r="Z7522" s="75"/>
      <c r="AA7522" s="75"/>
      <c r="AB7522" s="75"/>
      <c r="AC7522" s="75"/>
      <c r="AD7522" s="75"/>
      <c r="AE7522" s="75"/>
      <c r="AF7522" s="75"/>
      <c r="AG7522" s="75"/>
    </row>
    <row r="7523" spans="1:33" ht="15.75" customHeight="1">
      <c r="A7523" s="75"/>
      <c r="B7523" s="54"/>
      <c r="C7523" s="55" t="str">
        <f t="shared" si="227"/>
        <v/>
      </c>
      <c r="D7523" s="55" t="str">
        <f t="shared" si="220"/>
        <v/>
      </c>
      <c r="E7523" s="55"/>
      <c r="F7523" s="55"/>
      <c r="G7523" s="55"/>
      <c r="H7523" s="55"/>
      <c r="I7523" s="55"/>
      <c r="J7523" s="60"/>
      <c r="K7523" s="60">
        <f t="shared" si="225"/>
        <v>0</v>
      </c>
      <c r="L7523" s="60">
        <v>0</v>
      </c>
      <c r="M7523" s="55"/>
      <c r="N7523" s="60">
        <f t="shared" si="223"/>
        <v>0</v>
      </c>
      <c r="O7523" s="54"/>
      <c r="P7523" s="62"/>
      <c r="Q7523" s="75"/>
      <c r="R7523" t="str">
        <f t="shared" si="226"/>
        <v/>
      </c>
      <c r="S7523" s="75"/>
      <c r="T7523" s="75"/>
      <c r="U7523" s="75"/>
      <c r="V7523" s="75"/>
      <c r="W7523" s="75"/>
      <c r="X7523" s="75"/>
      <c r="Y7523" s="75"/>
      <c r="Z7523" s="75"/>
      <c r="AA7523" s="75"/>
      <c r="AB7523" s="75"/>
      <c r="AC7523" s="75"/>
      <c r="AD7523" s="75"/>
      <c r="AE7523" s="75"/>
      <c r="AF7523" s="75"/>
      <c r="AG7523" s="75"/>
    </row>
    <row r="7524" spans="1:33" ht="15.75" customHeight="1">
      <c r="A7524" s="75"/>
      <c r="B7524" s="54"/>
      <c r="C7524" s="55" t="str">
        <f t="shared" si="227"/>
        <v/>
      </c>
      <c r="D7524" s="55" t="str">
        <f t="shared" si="220"/>
        <v/>
      </c>
      <c r="E7524" s="55"/>
      <c r="F7524" s="55"/>
      <c r="G7524" s="55"/>
      <c r="H7524" s="55"/>
      <c r="I7524" s="55"/>
      <c r="J7524" s="60"/>
      <c r="K7524" s="60">
        <f t="shared" si="225"/>
        <v>0</v>
      </c>
      <c r="L7524" s="60">
        <v>0</v>
      </c>
      <c r="M7524" s="55"/>
      <c r="N7524" s="60">
        <f t="shared" si="223"/>
        <v>0</v>
      </c>
      <c r="O7524" s="54"/>
      <c r="P7524" s="62"/>
      <c r="Q7524" s="75"/>
      <c r="R7524" t="str">
        <f t="shared" si="226"/>
        <v/>
      </c>
      <c r="S7524" s="75"/>
      <c r="T7524" s="75"/>
      <c r="U7524" s="75"/>
      <c r="V7524" s="75"/>
      <c r="W7524" s="75"/>
      <c r="X7524" s="75"/>
      <c r="Y7524" s="75"/>
      <c r="Z7524" s="75"/>
      <c r="AA7524" s="75"/>
      <c r="AB7524" s="75"/>
      <c r="AC7524" s="75"/>
      <c r="AD7524" s="75"/>
      <c r="AE7524" s="75"/>
      <c r="AF7524" s="75"/>
      <c r="AG7524" s="75"/>
    </row>
    <row r="7525" spans="1:33" ht="15.75" customHeight="1">
      <c r="A7525" s="75"/>
      <c r="B7525" s="54"/>
      <c r="C7525" s="55" t="str">
        <f t="shared" si="227"/>
        <v/>
      </c>
      <c r="D7525" s="55" t="str">
        <f t="shared" si="220"/>
        <v/>
      </c>
      <c r="E7525" s="55"/>
      <c r="F7525" s="55"/>
      <c r="G7525" s="55"/>
      <c r="H7525" s="55"/>
      <c r="I7525" s="55"/>
      <c r="J7525" s="60"/>
      <c r="K7525" s="60">
        <f t="shared" si="225"/>
        <v>0</v>
      </c>
      <c r="L7525" s="60">
        <v>0</v>
      </c>
      <c r="M7525" s="55"/>
      <c r="N7525" s="60">
        <f t="shared" si="223"/>
        <v>0</v>
      </c>
      <c r="O7525" s="54"/>
      <c r="P7525" s="62"/>
      <c r="Q7525" s="75"/>
      <c r="R7525" t="str">
        <f t="shared" si="226"/>
        <v/>
      </c>
      <c r="S7525" s="75"/>
      <c r="T7525" s="75"/>
      <c r="U7525" s="75"/>
      <c r="V7525" s="75"/>
      <c r="W7525" s="75"/>
      <c r="X7525" s="75"/>
      <c r="Y7525" s="75"/>
      <c r="Z7525" s="75"/>
      <c r="AA7525" s="75"/>
      <c r="AB7525" s="75"/>
      <c r="AC7525" s="75"/>
      <c r="AD7525" s="75"/>
      <c r="AE7525" s="75"/>
      <c r="AF7525" s="75"/>
      <c r="AG7525" s="75"/>
    </row>
    <row r="7526" spans="1:33" ht="15.75" customHeight="1">
      <c r="A7526" s="75"/>
      <c r="B7526" s="54"/>
      <c r="C7526" s="55" t="str">
        <f t="shared" si="227"/>
        <v/>
      </c>
      <c r="D7526" s="55" t="str">
        <f t="shared" si="220"/>
        <v/>
      </c>
      <c r="E7526" s="55"/>
      <c r="F7526" s="55"/>
      <c r="G7526" s="55"/>
      <c r="H7526" s="55"/>
      <c r="I7526" s="55"/>
      <c r="J7526" s="60"/>
      <c r="K7526" s="60">
        <f t="shared" si="225"/>
        <v>0</v>
      </c>
      <c r="L7526" s="60">
        <v>0</v>
      </c>
      <c r="M7526" s="55"/>
      <c r="N7526" s="60">
        <f t="shared" si="223"/>
        <v>0</v>
      </c>
      <c r="O7526" s="54"/>
      <c r="P7526" s="62"/>
      <c r="Q7526" s="75"/>
      <c r="R7526" t="str">
        <f t="shared" si="226"/>
        <v/>
      </c>
      <c r="S7526" s="75"/>
      <c r="T7526" s="75"/>
      <c r="U7526" s="75"/>
      <c r="V7526" s="75"/>
      <c r="W7526" s="75"/>
      <c r="X7526" s="75"/>
      <c r="Y7526" s="75"/>
      <c r="Z7526" s="75"/>
      <c r="AA7526" s="75"/>
      <c r="AB7526" s="75"/>
      <c r="AC7526" s="75"/>
      <c r="AD7526" s="75"/>
      <c r="AE7526" s="75"/>
      <c r="AF7526" s="75"/>
      <c r="AG7526" s="75"/>
    </row>
    <row r="7527" spans="1:33" ht="15.75" customHeight="1">
      <c r="A7527" s="75"/>
      <c r="B7527" s="54"/>
      <c r="C7527" s="55" t="str">
        <f t="shared" si="227"/>
        <v/>
      </c>
      <c r="D7527" s="55" t="str">
        <f t="shared" si="220"/>
        <v/>
      </c>
      <c r="E7527" s="55"/>
      <c r="F7527" s="55"/>
      <c r="G7527" s="55"/>
      <c r="H7527" s="55"/>
      <c r="I7527" s="55"/>
      <c r="J7527" s="60"/>
      <c r="K7527" s="60">
        <f t="shared" si="225"/>
        <v>0</v>
      </c>
      <c r="L7527" s="60">
        <v>0</v>
      </c>
      <c r="M7527" s="55"/>
      <c r="N7527" s="60">
        <f t="shared" si="223"/>
        <v>0</v>
      </c>
      <c r="O7527" s="54"/>
      <c r="P7527" s="62"/>
      <c r="Q7527" s="75"/>
      <c r="R7527" t="str">
        <f t="shared" si="226"/>
        <v/>
      </c>
      <c r="S7527" s="75"/>
      <c r="T7527" s="75"/>
      <c r="U7527" s="75"/>
      <c r="V7527" s="75"/>
      <c r="W7527" s="75"/>
      <c r="X7527" s="75"/>
      <c r="Y7527" s="75"/>
      <c r="Z7527" s="75"/>
      <c r="AA7527" s="75"/>
      <c r="AB7527" s="75"/>
      <c r="AC7527" s="75"/>
      <c r="AD7527" s="75"/>
      <c r="AE7527" s="75"/>
      <c r="AF7527" s="75"/>
      <c r="AG7527" s="75"/>
    </row>
    <row r="7528" spans="1:33" ht="15.75" customHeight="1">
      <c r="A7528" s="75"/>
      <c r="B7528" s="54"/>
      <c r="C7528" s="55" t="str">
        <f t="shared" si="227"/>
        <v/>
      </c>
      <c r="D7528" s="55" t="str">
        <f t="shared" si="220"/>
        <v/>
      </c>
      <c r="E7528" s="55"/>
      <c r="F7528" s="55"/>
      <c r="G7528" s="55"/>
      <c r="H7528" s="55"/>
      <c r="I7528" s="55"/>
      <c r="J7528" s="60"/>
      <c r="K7528" s="60">
        <f t="shared" si="225"/>
        <v>0</v>
      </c>
      <c r="L7528" s="60">
        <v>0</v>
      </c>
      <c r="M7528" s="55"/>
      <c r="N7528" s="60">
        <f t="shared" si="223"/>
        <v>0</v>
      </c>
      <c r="O7528" s="54"/>
      <c r="P7528" s="62"/>
      <c r="Q7528" s="75"/>
      <c r="R7528" t="str">
        <f t="shared" si="226"/>
        <v/>
      </c>
      <c r="S7528" s="75"/>
      <c r="T7528" s="75"/>
      <c r="U7528" s="75"/>
      <c r="V7528" s="75"/>
      <c r="W7528" s="75"/>
      <c r="X7528" s="75"/>
      <c r="Y7528" s="75"/>
      <c r="Z7528" s="75"/>
      <c r="AA7528" s="75"/>
      <c r="AB7528" s="75"/>
      <c r="AC7528" s="75"/>
      <c r="AD7528" s="75"/>
      <c r="AE7528" s="75"/>
      <c r="AF7528" s="75"/>
      <c r="AG7528" s="75"/>
    </row>
    <row r="7529" spans="1:33" ht="15.75" customHeight="1">
      <c r="A7529" s="75"/>
      <c r="B7529" s="54"/>
      <c r="C7529" s="55" t="str">
        <f t="shared" si="227"/>
        <v/>
      </c>
      <c r="D7529" s="55" t="str">
        <f t="shared" si="220"/>
        <v/>
      </c>
      <c r="E7529" s="55"/>
      <c r="F7529" s="55"/>
      <c r="G7529" s="55"/>
      <c r="H7529" s="55"/>
      <c r="I7529" s="55"/>
      <c r="J7529" s="60"/>
      <c r="K7529" s="60">
        <f t="shared" si="225"/>
        <v>0</v>
      </c>
      <c r="L7529" s="60">
        <v>0</v>
      </c>
      <c r="M7529" s="55"/>
      <c r="N7529" s="60">
        <f t="shared" si="223"/>
        <v>0</v>
      </c>
      <c r="O7529" s="54"/>
      <c r="P7529" s="62"/>
      <c r="Q7529" s="75"/>
      <c r="R7529" t="str">
        <f t="shared" si="226"/>
        <v/>
      </c>
      <c r="S7529" s="75"/>
      <c r="T7529" s="75"/>
      <c r="U7529" s="75"/>
      <c r="V7529" s="75"/>
      <c r="W7529" s="75"/>
      <c r="X7529" s="75"/>
      <c r="Y7529" s="75"/>
      <c r="Z7529" s="75"/>
      <c r="AA7529" s="75"/>
      <c r="AB7529" s="75"/>
      <c r="AC7529" s="75"/>
      <c r="AD7529" s="75"/>
      <c r="AE7529" s="75"/>
      <c r="AF7529" s="75"/>
      <c r="AG7529" s="75"/>
    </row>
    <row r="7530" spans="1:33" ht="15.75" customHeight="1">
      <c r="A7530" s="75"/>
      <c r="B7530" s="54"/>
      <c r="C7530" s="55" t="str">
        <f t="shared" si="227"/>
        <v/>
      </c>
      <c r="D7530" s="55" t="str">
        <f t="shared" si="220"/>
        <v/>
      </c>
      <c r="E7530" s="55"/>
      <c r="F7530" s="55"/>
      <c r="G7530" s="55"/>
      <c r="H7530" s="55"/>
      <c r="I7530" s="55"/>
      <c r="J7530" s="60"/>
      <c r="K7530" s="60">
        <f t="shared" si="225"/>
        <v>0</v>
      </c>
      <c r="L7530" s="60">
        <v>0</v>
      </c>
      <c r="M7530" s="55"/>
      <c r="N7530" s="60">
        <f t="shared" si="223"/>
        <v>0</v>
      </c>
      <c r="O7530" s="54"/>
      <c r="P7530" s="62"/>
      <c r="Q7530" s="75"/>
      <c r="R7530" t="str">
        <f t="shared" si="226"/>
        <v/>
      </c>
      <c r="S7530" s="75"/>
      <c r="T7530" s="75"/>
      <c r="U7530" s="75"/>
      <c r="V7530" s="75"/>
      <c r="W7530" s="75"/>
      <c r="X7530" s="75"/>
      <c r="Y7530" s="75"/>
      <c r="Z7530" s="75"/>
      <c r="AA7530" s="75"/>
      <c r="AB7530" s="75"/>
      <c r="AC7530" s="75"/>
      <c r="AD7530" s="75"/>
      <c r="AE7530" s="75"/>
      <c r="AF7530" s="75"/>
      <c r="AG7530" s="75"/>
    </row>
    <row r="7531" spans="1:33" ht="15.75" customHeight="1">
      <c r="A7531" s="75"/>
      <c r="B7531" s="54"/>
      <c r="C7531" s="55" t="str">
        <f t="shared" si="227"/>
        <v/>
      </c>
      <c r="D7531" s="55" t="str">
        <f t="shared" si="220"/>
        <v/>
      </c>
      <c r="E7531" s="55"/>
      <c r="F7531" s="55"/>
      <c r="G7531" s="55"/>
      <c r="H7531" s="55"/>
      <c r="I7531" s="55"/>
      <c r="J7531" s="60"/>
      <c r="K7531" s="60">
        <f t="shared" si="225"/>
        <v>0</v>
      </c>
      <c r="L7531" s="60">
        <v>0</v>
      </c>
      <c r="M7531" s="55"/>
      <c r="N7531" s="60">
        <f t="shared" si="223"/>
        <v>0</v>
      </c>
      <c r="O7531" s="54"/>
      <c r="P7531" s="62"/>
      <c r="Q7531" s="75"/>
      <c r="R7531" t="str">
        <f t="shared" si="226"/>
        <v/>
      </c>
      <c r="S7531" s="75"/>
      <c r="T7531" s="75"/>
      <c r="U7531" s="75"/>
      <c r="V7531" s="75"/>
      <c r="W7531" s="75"/>
      <c r="X7531" s="75"/>
      <c r="Y7531" s="75"/>
      <c r="Z7531" s="75"/>
      <c r="AA7531" s="75"/>
      <c r="AB7531" s="75"/>
      <c r="AC7531" s="75"/>
      <c r="AD7531" s="75"/>
      <c r="AE7531" s="75"/>
      <c r="AF7531" s="75"/>
      <c r="AG7531" s="75"/>
    </row>
    <row r="7532" spans="1:33" ht="15.75" customHeight="1">
      <c r="A7532" s="75"/>
      <c r="B7532" s="54"/>
      <c r="C7532" s="55" t="str">
        <f t="shared" si="227"/>
        <v/>
      </c>
      <c r="D7532" s="55" t="str">
        <f t="shared" si="220"/>
        <v/>
      </c>
      <c r="E7532" s="55"/>
      <c r="F7532" s="55"/>
      <c r="G7532" s="55"/>
      <c r="H7532" s="55"/>
      <c r="I7532" s="55"/>
      <c r="J7532" s="60"/>
      <c r="K7532" s="60">
        <f t="shared" si="225"/>
        <v>0</v>
      </c>
      <c r="L7532" s="60">
        <v>0</v>
      </c>
      <c r="M7532" s="55"/>
      <c r="N7532" s="60">
        <f t="shared" si="223"/>
        <v>0</v>
      </c>
      <c r="O7532" s="54"/>
      <c r="P7532" s="62"/>
      <c r="Q7532" s="75"/>
      <c r="R7532" t="str">
        <f t="shared" si="226"/>
        <v/>
      </c>
      <c r="S7532" s="75"/>
      <c r="T7532" s="75"/>
      <c r="U7532" s="75"/>
      <c r="V7532" s="75"/>
      <c r="W7532" s="75"/>
      <c r="X7532" s="75"/>
      <c r="Y7532" s="75"/>
      <c r="Z7532" s="75"/>
      <c r="AA7532" s="75"/>
      <c r="AB7532" s="75"/>
      <c r="AC7532" s="75"/>
      <c r="AD7532" s="75"/>
      <c r="AE7532" s="75"/>
      <c r="AF7532" s="75"/>
      <c r="AG7532" s="75"/>
    </row>
    <row r="7533" spans="1:33" ht="15.75" customHeight="1">
      <c r="A7533" s="75"/>
      <c r="B7533" s="54"/>
      <c r="C7533" s="55" t="str">
        <f t="shared" si="227"/>
        <v/>
      </c>
      <c r="D7533" s="55" t="str">
        <f t="shared" si="220"/>
        <v/>
      </c>
      <c r="E7533" s="55"/>
      <c r="F7533" s="55"/>
      <c r="G7533" s="55"/>
      <c r="H7533" s="55"/>
      <c r="I7533" s="55"/>
      <c r="J7533" s="60"/>
      <c r="K7533" s="60">
        <f t="shared" si="225"/>
        <v>0</v>
      </c>
      <c r="L7533" s="60">
        <v>0</v>
      </c>
      <c r="M7533" s="55"/>
      <c r="N7533" s="60">
        <f t="shared" si="223"/>
        <v>0</v>
      </c>
      <c r="O7533" s="54"/>
      <c r="P7533" s="62"/>
      <c r="Q7533" s="75"/>
      <c r="R7533" t="str">
        <f t="shared" si="226"/>
        <v/>
      </c>
      <c r="S7533" s="75"/>
      <c r="T7533" s="75"/>
      <c r="U7533" s="75"/>
      <c r="V7533" s="75"/>
      <c r="W7533" s="75"/>
      <c r="X7533" s="75"/>
      <c r="Y7533" s="75"/>
      <c r="Z7533" s="75"/>
      <c r="AA7533" s="75"/>
      <c r="AB7533" s="75"/>
      <c r="AC7533" s="75"/>
      <c r="AD7533" s="75"/>
      <c r="AE7533" s="75"/>
      <c r="AF7533" s="75"/>
      <c r="AG7533" s="75"/>
    </row>
    <row r="7534" spans="1:33" ht="15.75" customHeight="1">
      <c r="A7534" s="75"/>
      <c r="B7534" s="54"/>
      <c r="C7534" s="55" t="str">
        <f t="shared" si="227"/>
        <v/>
      </c>
      <c r="D7534" s="55" t="str">
        <f t="shared" ref="D7534:D7788" si="228">IF(B7534="","",YEAR(B7534))</f>
        <v/>
      </c>
      <c r="E7534" s="55"/>
      <c r="F7534" s="55"/>
      <c r="G7534" s="55"/>
      <c r="H7534" s="55"/>
      <c r="I7534" s="55"/>
      <c r="J7534" s="60"/>
      <c r="K7534" s="60">
        <f t="shared" si="225"/>
        <v>0</v>
      </c>
      <c r="L7534" s="60">
        <v>0</v>
      </c>
      <c r="M7534" s="55"/>
      <c r="N7534" s="60">
        <f t="shared" si="223"/>
        <v>0</v>
      </c>
      <c r="O7534" s="54"/>
      <c r="P7534" s="62"/>
      <c r="Q7534" s="75"/>
      <c r="R7534" t="str">
        <f t="shared" si="226"/>
        <v/>
      </c>
      <c r="S7534" s="75"/>
      <c r="T7534" s="75"/>
      <c r="U7534" s="75"/>
      <c r="V7534" s="75"/>
      <c r="W7534" s="75"/>
      <c r="X7534" s="75"/>
      <c r="Y7534" s="75"/>
      <c r="Z7534" s="75"/>
      <c r="AA7534" s="75"/>
      <c r="AB7534" s="75"/>
      <c r="AC7534" s="75"/>
      <c r="AD7534" s="75"/>
      <c r="AE7534" s="75"/>
      <c r="AF7534" s="75"/>
      <c r="AG7534" s="75"/>
    </row>
    <row r="7535" spans="1:33" ht="15.75" customHeight="1">
      <c r="A7535" s="75"/>
      <c r="B7535" s="54"/>
      <c r="C7535" s="55" t="str">
        <f t="shared" si="227"/>
        <v/>
      </c>
      <c r="D7535" s="55" t="str">
        <f t="shared" si="228"/>
        <v/>
      </c>
      <c r="E7535" s="55"/>
      <c r="F7535" s="55"/>
      <c r="G7535" s="55"/>
      <c r="H7535" s="55"/>
      <c r="I7535" s="55"/>
      <c r="J7535" s="60"/>
      <c r="K7535" s="60">
        <f t="shared" si="225"/>
        <v>0</v>
      </c>
      <c r="L7535" s="60">
        <v>0</v>
      </c>
      <c r="M7535" s="55"/>
      <c r="N7535" s="60">
        <f t="shared" si="223"/>
        <v>0</v>
      </c>
      <c r="O7535" s="54"/>
      <c r="P7535" s="62"/>
      <c r="Q7535" s="75"/>
      <c r="R7535" t="str">
        <f t="shared" si="226"/>
        <v/>
      </c>
      <c r="S7535" s="75"/>
      <c r="T7535" s="75"/>
      <c r="U7535" s="75"/>
      <c r="V7535" s="75"/>
      <c r="W7535" s="75"/>
      <c r="X7535" s="75"/>
      <c r="Y7535" s="75"/>
      <c r="Z7535" s="75"/>
      <c r="AA7535" s="75"/>
      <c r="AB7535" s="75"/>
      <c r="AC7535" s="75"/>
      <c r="AD7535" s="75"/>
      <c r="AE7535" s="75"/>
      <c r="AF7535" s="75"/>
      <c r="AG7535" s="75"/>
    </row>
    <row r="7536" spans="1:33" ht="15.75" customHeight="1">
      <c r="A7536" s="75"/>
      <c r="B7536" s="54"/>
      <c r="C7536" s="55" t="str">
        <f t="shared" si="227"/>
        <v/>
      </c>
      <c r="D7536" s="55" t="str">
        <f t="shared" si="228"/>
        <v/>
      </c>
      <c r="E7536" s="55"/>
      <c r="F7536" s="55"/>
      <c r="G7536" s="55"/>
      <c r="H7536" s="55"/>
      <c r="I7536" s="55"/>
      <c r="J7536" s="60"/>
      <c r="K7536" s="60">
        <f t="shared" si="225"/>
        <v>0</v>
      </c>
      <c r="L7536" s="60">
        <v>0</v>
      </c>
      <c r="M7536" s="55"/>
      <c r="N7536" s="60">
        <f t="shared" si="223"/>
        <v>0</v>
      </c>
      <c r="O7536" s="54"/>
      <c r="P7536" s="62"/>
      <c r="Q7536" s="75"/>
      <c r="R7536" t="str">
        <f t="shared" si="226"/>
        <v/>
      </c>
      <c r="S7536" s="75"/>
      <c r="T7536" s="75"/>
      <c r="U7536" s="75"/>
      <c r="V7536" s="75"/>
      <c r="W7536" s="75"/>
      <c r="X7536" s="75"/>
      <c r="Y7536" s="75"/>
      <c r="Z7536" s="75"/>
      <c r="AA7536" s="75"/>
      <c r="AB7536" s="75"/>
      <c r="AC7536" s="75"/>
      <c r="AD7536" s="75"/>
      <c r="AE7536" s="75"/>
      <c r="AF7536" s="75"/>
      <c r="AG7536" s="75"/>
    </row>
    <row r="7537" spans="1:33" ht="15.75" customHeight="1">
      <c r="A7537" s="75"/>
      <c r="B7537" s="54"/>
      <c r="C7537" s="55" t="str">
        <f t="shared" si="227"/>
        <v/>
      </c>
      <c r="D7537" s="55" t="str">
        <f t="shared" si="228"/>
        <v/>
      </c>
      <c r="E7537" s="55"/>
      <c r="F7537" s="55"/>
      <c r="G7537" s="55"/>
      <c r="H7537" s="55"/>
      <c r="I7537" s="55"/>
      <c r="J7537" s="60"/>
      <c r="K7537" s="60">
        <f t="shared" si="225"/>
        <v>0</v>
      </c>
      <c r="L7537" s="60">
        <v>0</v>
      </c>
      <c r="M7537" s="55"/>
      <c r="N7537" s="60">
        <f t="shared" si="223"/>
        <v>0</v>
      </c>
      <c r="O7537" s="54"/>
      <c r="P7537" s="62"/>
      <c r="Q7537" s="75"/>
      <c r="R7537" t="str">
        <f t="shared" si="226"/>
        <v/>
      </c>
      <c r="S7537" s="75"/>
      <c r="T7537" s="75"/>
      <c r="U7537" s="75"/>
      <c r="V7537" s="75"/>
      <c r="W7537" s="75"/>
      <c r="X7537" s="75"/>
      <c r="Y7537" s="75"/>
      <c r="Z7537" s="75"/>
      <c r="AA7537" s="75"/>
      <c r="AB7537" s="75"/>
      <c r="AC7537" s="75"/>
      <c r="AD7537" s="75"/>
      <c r="AE7537" s="75"/>
      <c r="AF7537" s="75"/>
      <c r="AG7537" s="75"/>
    </row>
    <row r="7538" spans="1:33" ht="15.75" customHeight="1">
      <c r="A7538" s="75"/>
      <c r="B7538" s="54"/>
      <c r="C7538" s="55" t="str">
        <f t="shared" si="227"/>
        <v/>
      </c>
      <c r="D7538" s="55" t="str">
        <f t="shared" si="228"/>
        <v/>
      </c>
      <c r="E7538" s="55"/>
      <c r="F7538" s="55"/>
      <c r="G7538" s="55"/>
      <c r="H7538" s="55"/>
      <c r="I7538" s="55"/>
      <c r="J7538" s="60"/>
      <c r="K7538" s="60">
        <f t="shared" si="225"/>
        <v>0</v>
      </c>
      <c r="L7538" s="60">
        <v>0</v>
      </c>
      <c r="M7538" s="55"/>
      <c r="N7538" s="60">
        <f t="shared" si="223"/>
        <v>0</v>
      </c>
      <c r="O7538" s="54"/>
      <c r="P7538" s="62"/>
      <c r="Q7538" s="75"/>
      <c r="R7538" t="str">
        <f t="shared" si="226"/>
        <v/>
      </c>
      <c r="S7538" s="75"/>
      <c r="T7538" s="75"/>
      <c r="U7538" s="75"/>
      <c r="V7538" s="75"/>
      <c r="W7538" s="75"/>
      <c r="X7538" s="75"/>
      <c r="Y7538" s="75"/>
      <c r="Z7538" s="75"/>
      <c r="AA7538" s="75"/>
      <c r="AB7538" s="75"/>
      <c r="AC7538" s="75"/>
      <c r="AD7538" s="75"/>
      <c r="AE7538" s="75"/>
      <c r="AF7538" s="75"/>
      <c r="AG7538" s="75"/>
    </row>
    <row r="7539" spans="1:33" ht="15.75" customHeight="1">
      <c r="A7539" s="75"/>
      <c r="B7539" s="54"/>
      <c r="C7539" s="55" t="str">
        <f t="shared" si="227"/>
        <v/>
      </c>
      <c r="D7539" s="55" t="str">
        <f t="shared" si="228"/>
        <v/>
      </c>
      <c r="E7539" s="55"/>
      <c r="F7539" s="55"/>
      <c r="G7539" s="55"/>
      <c r="H7539" s="55"/>
      <c r="I7539" s="55"/>
      <c r="J7539" s="60"/>
      <c r="K7539" s="60">
        <f t="shared" si="225"/>
        <v>0</v>
      </c>
      <c r="L7539" s="60">
        <v>0</v>
      </c>
      <c r="M7539" s="55"/>
      <c r="N7539" s="60">
        <f t="shared" si="223"/>
        <v>0</v>
      </c>
      <c r="O7539" s="54"/>
      <c r="P7539" s="62"/>
      <c r="Q7539" s="75"/>
      <c r="R7539" t="str">
        <f t="shared" si="226"/>
        <v/>
      </c>
      <c r="S7539" s="75"/>
      <c r="T7539" s="75"/>
      <c r="U7539" s="75"/>
      <c r="V7539" s="75"/>
      <c r="W7539" s="75"/>
      <c r="X7539" s="75"/>
      <c r="Y7539" s="75"/>
      <c r="Z7539" s="75"/>
      <c r="AA7539" s="75"/>
      <c r="AB7539" s="75"/>
      <c r="AC7539" s="75"/>
      <c r="AD7539" s="75"/>
      <c r="AE7539" s="75"/>
      <c r="AF7539" s="75"/>
      <c r="AG7539" s="75"/>
    </row>
    <row r="7540" spans="1:33" ht="15.75" customHeight="1">
      <c r="A7540" s="75"/>
      <c r="B7540" s="54"/>
      <c r="C7540" s="55" t="str">
        <f t="shared" si="227"/>
        <v/>
      </c>
      <c r="D7540" s="55" t="str">
        <f t="shared" si="228"/>
        <v/>
      </c>
      <c r="E7540" s="55"/>
      <c r="F7540" s="55"/>
      <c r="G7540" s="55"/>
      <c r="H7540" s="55"/>
      <c r="I7540" s="55"/>
      <c r="J7540" s="60"/>
      <c r="K7540" s="60">
        <f t="shared" si="225"/>
        <v>0</v>
      </c>
      <c r="L7540" s="60">
        <v>0</v>
      </c>
      <c r="M7540" s="55"/>
      <c r="N7540" s="60">
        <f t="shared" si="223"/>
        <v>0</v>
      </c>
      <c r="O7540" s="54"/>
      <c r="P7540" s="62"/>
      <c r="Q7540" s="75"/>
      <c r="R7540" t="str">
        <f t="shared" si="226"/>
        <v/>
      </c>
      <c r="S7540" s="75"/>
      <c r="T7540" s="75"/>
      <c r="U7540" s="75"/>
      <c r="V7540" s="75"/>
      <c r="W7540" s="75"/>
      <c r="X7540" s="75"/>
      <c r="Y7540" s="75"/>
      <c r="Z7540" s="75"/>
      <c r="AA7540" s="75"/>
      <c r="AB7540" s="75"/>
      <c r="AC7540" s="75"/>
      <c r="AD7540" s="75"/>
      <c r="AE7540" s="75"/>
      <c r="AF7540" s="75"/>
      <c r="AG7540" s="75"/>
    </row>
    <row r="7541" spans="1:33" ht="15.75" customHeight="1">
      <c r="A7541" s="75"/>
      <c r="B7541" s="54"/>
      <c r="C7541" s="55" t="str">
        <f t="shared" si="227"/>
        <v/>
      </c>
      <c r="D7541" s="55" t="str">
        <f t="shared" si="228"/>
        <v/>
      </c>
      <c r="E7541" s="55"/>
      <c r="F7541" s="55"/>
      <c r="G7541" s="55"/>
      <c r="H7541" s="55"/>
      <c r="I7541" s="55"/>
      <c r="J7541" s="60"/>
      <c r="K7541" s="60">
        <f t="shared" si="225"/>
        <v>0</v>
      </c>
      <c r="L7541" s="60">
        <v>0</v>
      </c>
      <c r="M7541" s="55"/>
      <c r="N7541" s="60">
        <f t="shared" si="223"/>
        <v>0</v>
      </c>
      <c r="O7541" s="54"/>
      <c r="P7541" s="62"/>
      <c r="Q7541" s="75"/>
      <c r="R7541" t="str">
        <f t="shared" si="226"/>
        <v/>
      </c>
      <c r="S7541" s="75"/>
      <c r="T7541" s="75"/>
      <c r="U7541" s="75"/>
      <c r="V7541" s="75"/>
      <c r="W7541" s="75"/>
      <c r="X7541" s="75"/>
      <c r="Y7541" s="75"/>
      <c r="Z7541" s="75"/>
      <c r="AA7541" s="75"/>
      <c r="AB7541" s="75"/>
      <c r="AC7541" s="75"/>
      <c r="AD7541" s="75"/>
      <c r="AE7541" s="75"/>
      <c r="AF7541" s="75"/>
      <c r="AG7541" s="75"/>
    </row>
    <row r="7542" spans="1:33" ht="15.75" customHeight="1">
      <c r="A7542" s="75"/>
      <c r="B7542" s="54"/>
      <c r="C7542" s="55" t="str">
        <f t="shared" si="227"/>
        <v/>
      </c>
      <c r="D7542" s="55" t="str">
        <f t="shared" si="228"/>
        <v/>
      </c>
      <c r="E7542" s="55"/>
      <c r="F7542" s="55"/>
      <c r="G7542" s="55"/>
      <c r="H7542" s="55"/>
      <c r="I7542" s="55"/>
      <c r="J7542" s="60"/>
      <c r="K7542" s="60">
        <f t="shared" si="225"/>
        <v>0</v>
      </c>
      <c r="L7542" s="60">
        <v>0</v>
      </c>
      <c r="M7542" s="55"/>
      <c r="N7542" s="60">
        <f t="shared" si="223"/>
        <v>0</v>
      </c>
      <c r="O7542" s="54"/>
      <c r="P7542" s="62"/>
      <c r="Q7542" s="75"/>
      <c r="R7542" t="str">
        <f t="shared" si="226"/>
        <v/>
      </c>
      <c r="S7542" s="75"/>
      <c r="T7542" s="75"/>
      <c r="U7542" s="75"/>
      <c r="V7542" s="75"/>
      <c r="W7542" s="75"/>
      <c r="X7542" s="75"/>
      <c r="Y7542" s="75"/>
      <c r="Z7542" s="75"/>
      <c r="AA7542" s="75"/>
      <c r="AB7542" s="75"/>
      <c r="AC7542" s="75"/>
      <c r="AD7542" s="75"/>
      <c r="AE7542" s="75"/>
      <c r="AF7542" s="75"/>
      <c r="AG7542" s="75"/>
    </row>
    <row r="7543" spans="1:33" ht="15.75" customHeight="1">
      <c r="A7543" s="75"/>
      <c r="B7543" s="54"/>
      <c r="C7543" s="55" t="str">
        <f t="shared" si="227"/>
        <v/>
      </c>
      <c r="D7543" s="55" t="str">
        <f t="shared" si="228"/>
        <v/>
      </c>
      <c r="E7543" s="55"/>
      <c r="F7543" s="55"/>
      <c r="G7543" s="55"/>
      <c r="H7543" s="55"/>
      <c r="I7543" s="55"/>
      <c r="J7543" s="60"/>
      <c r="K7543" s="60">
        <f t="shared" si="225"/>
        <v>0</v>
      </c>
      <c r="L7543" s="60">
        <v>0</v>
      </c>
      <c r="M7543" s="55"/>
      <c r="N7543" s="60">
        <f t="shared" si="223"/>
        <v>0</v>
      </c>
      <c r="O7543" s="54"/>
      <c r="P7543" s="62"/>
      <c r="Q7543" s="75"/>
      <c r="R7543" t="str">
        <f t="shared" si="226"/>
        <v/>
      </c>
      <c r="S7543" s="75"/>
      <c r="T7543" s="75"/>
      <c r="U7543" s="75"/>
      <c r="V7543" s="75"/>
      <c r="W7543" s="75"/>
      <c r="X7543" s="75"/>
      <c r="Y7543" s="75"/>
      <c r="Z7543" s="75"/>
      <c r="AA7543" s="75"/>
      <c r="AB7543" s="75"/>
      <c r="AC7543" s="75"/>
      <c r="AD7543" s="75"/>
      <c r="AE7543" s="75"/>
      <c r="AF7543" s="75"/>
      <c r="AG7543" s="75"/>
    </row>
    <row r="7544" spans="1:33" ht="15.75" customHeight="1">
      <c r="A7544" s="75"/>
      <c r="B7544" s="54"/>
      <c r="C7544" s="55" t="str">
        <f t="shared" si="227"/>
        <v/>
      </c>
      <c r="D7544" s="55" t="str">
        <f t="shared" si="228"/>
        <v/>
      </c>
      <c r="E7544" s="55"/>
      <c r="F7544" s="55"/>
      <c r="G7544" s="55"/>
      <c r="H7544" s="55"/>
      <c r="I7544" s="55"/>
      <c r="J7544" s="60"/>
      <c r="K7544" s="60">
        <f t="shared" si="225"/>
        <v>0</v>
      </c>
      <c r="L7544" s="60">
        <v>0</v>
      </c>
      <c r="M7544" s="55"/>
      <c r="N7544" s="60">
        <f t="shared" si="223"/>
        <v>0</v>
      </c>
      <c r="O7544" s="54"/>
      <c r="P7544" s="62"/>
      <c r="Q7544" s="75"/>
      <c r="R7544" t="str">
        <f t="shared" si="226"/>
        <v/>
      </c>
      <c r="S7544" s="75"/>
      <c r="T7544" s="75"/>
      <c r="U7544" s="75"/>
      <c r="V7544" s="75"/>
      <c r="W7544" s="75"/>
      <c r="X7544" s="75"/>
      <c r="Y7544" s="75"/>
      <c r="Z7544" s="75"/>
      <c r="AA7544" s="75"/>
      <c r="AB7544" s="75"/>
      <c r="AC7544" s="75"/>
      <c r="AD7544" s="75"/>
      <c r="AE7544" s="75"/>
      <c r="AF7544" s="75"/>
      <c r="AG7544" s="75"/>
    </row>
    <row r="7545" spans="1:33" ht="15.75" customHeight="1">
      <c r="A7545" s="75"/>
      <c r="B7545" s="54"/>
      <c r="C7545" s="55" t="str">
        <f t="shared" si="227"/>
        <v/>
      </c>
      <c r="D7545" s="55" t="str">
        <f t="shared" si="228"/>
        <v/>
      </c>
      <c r="E7545" s="55"/>
      <c r="F7545" s="55"/>
      <c r="G7545" s="55"/>
      <c r="H7545" s="55"/>
      <c r="I7545" s="55"/>
      <c r="J7545" s="60"/>
      <c r="K7545" s="60">
        <f t="shared" si="225"/>
        <v>0</v>
      </c>
      <c r="L7545" s="60">
        <v>0</v>
      </c>
      <c r="M7545" s="55"/>
      <c r="N7545" s="60">
        <f t="shared" si="223"/>
        <v>0</v>
      </c>
      <c r="O7545" s="54"/>
      <c r="P7545" s="62"/>
      <c r="Q7545" s="75"/>
      <c r="R7545" t="str">
        <f t="shared" si="226"/>
        <v/>
      </c>
      <c r="S7545" s="75"/>
      <c r="T7545" s="75"/>
      <c r="U7545" s="75"/>
      <c r="V7545" s="75"/>
      <c r="W7545" s="75"/>
      <c r="X7545" s="75"/>
      <c r="Y7545" s="75"/>
      <c r="Z7545" s="75"/>
      <c r="AA7545" s="75"/>
      <c r="AB7545" s="75"/>
      <c r="AC7545" s="75"/>
      <c r="AD7545" s="75"/>
      <c r="AE7545" s="75"/>
      <c r="AF7545" s="75"/>
      <c r="AG7545" s="75"/>
    </row>
    <row r="7546" spans="1:33" ht="15.75" customHeight="1">
      <c r="A7546" s="75"/>
      <c r="B7546" s="54"/>
      <c r="C7546" s="55" t="str">
        <f t="shared" si="227"/>
        <v/>
      </c>
      <c r="D7546" s="55" t="str">
        <f t="shared" si="228"/>
        <v/>
      </c>
      <c r="E7546" s="55"/>
      <c r="F7546" s="55"/>
      <c r="G7546" s="55"/>
      <c r="H7546" s="55"/>
      <c r="I7546" s="55"/>
      <c r="J7546" s="60"/>
      <c r="K7546" s="60">
        <f t="shared" si="225"/>
        <v>0</v>
      </c>
      <c r="L7546" s="60">
        <v>0</v>
      </c>
      <c r="M7546" s="55"/>
      <c r="N7546" s="60">
        <f t="shared" si="223"/>
        <v>0</v>
      </c>
      <c r="O7546" s="54"/>
      <c r="P7546" s="62"/>
      <c r="Q7546" s="75"/>
      <c r="R7546" t="str">
        <f t="shared" si="226"/>
        <v/>
      </c>
      <c r="S7546" s="75"/>
      <c r="T7546" s="75"/>
      <c r="U7546" s="75"/>
      <c r="V7546" s="75"/>
      <c r="W7546" s="75"/>
      <c r="X7546" s="75"/>
      <c r="Y7546" s="75"/>
      <c r="Z7546" s="75"/>
      <c r="AA7546" s="75"/>
      <c r="AB7546" s="75"/>
      <c r="AC7546" s="75"/>
      <c r="AD7546" s="75"/>
      <c r="AE7546" s="75"/>
      <c r="AF7546" s="75"/>
      <c r="AG7546" s="75"/>
    </row>
    <row r="7547" spans="1:33" ht="15.75" customHeight="1">
      <c r="A7547" s="75"/>
      <c r="B7547" s="54"/>
      <c r="C7547" s="55" t="str">
        <f t="shared" si="227"/>
        <v/>
      </c>
      <c r="D7547" s="55" t="str">
        <f t="shared" si="228"/>
        <v/>
      </c>
      <c r="E7547" s="55"/>
      <c r="F7547" s="55"/>
      <c r="G7547" s="55"/>
      <c r="H7547" s="55"/>
      <c r="I7547" s="55"/>
      <c r="J7547" s="60"/>
      <c r="K7547" s="60">
        <f t="shared" si="225"/>
        <v>0</v>
      </c>
      <c r="L7547" s="60">
        <v>0</v>
      </c>
      <c r="M7547" s="55"/>
      <c r="N7547" s="60">
        <f t="shared" si="223"/>
        <v>0</v>
      </c>
      <c r="O7547" s="54"/>
      <c r="P7547" s="62"/>
      <c r="Q7547" s="75"/>
      <c r="R7547" t="str">
        <f t="shared" si="226"/>
        <v/>
      </c>
      <c r="S7547" s="75"/>
      <c r="T7547" s="75"/>
      <c r="U7547" s="75"/>
      <c r="V7547" s="75"/>
      <c r="W7547" s="75"/>
      <c r="X7547" s="75"/>
      <c r="Y7547" s="75"/>
      <c r="Z7547" s="75"/>
      <c r="AA7547" s="75"/>
      <c r="AB7547" s="75"/>
      <c r="AC7547" s="75"/>
      <c r="AD7547" s="75"/>
      <c r="AE7547" s="75"/>
      <c r="AF7547" s="75"/>
      <c r="AG7547" s="75"/>
    </row>
    <row r="7548" spans="1:33" ht="15.75" customHeight="1">
      <c r="A7548" s="75"/>
      <c r="B7548" s="54"/>
      <c r="C7548" s="55" t="str">
        <f t="shared" si="227"/>
        <v/>
      </c>
      <c r="D7548" s="55" t="str">
        <f t="shared" si="228"/>
        <v/>
      </c>
      <c r="E7548" s="55"/>
      <c r="F7548" s="55"/>
      <c r="G7548" s="55"/>
      <c r="H7548" s="55"/>
      <c r="I7548" s="55"/>
      <c r="J7548" s="60"/>
      <c r="K7548" s="60">
        <f t="shared" si="225"/>
        <v>0</v>
      </c>
      <c r="L7548" s="60">
        <v>0</v>
      </c>
      <c r="M7548" s="55"/>
      <c r="N7548" s="60">
        <f t="shared" si="223"/>
        <v>0</v>
      </c>
      <c r="O7548" s="54"/>
      <c r="P7548" s="62"/>
      <c r="Q7548" s="75"/>
      <c r="R7548" t="str">
        <f t="shared" si="226"/>
        <v/>
      </c>
      <c r="S7548" s="75"/>
      <c r="T7548" s="75"/>
      <c r="U7548" s="75"/>
      <c r="V7548" s="75"/>
      <c r="W7548" s="75"/>
      <c r="X7548" s="75"/>
      <c r="Y7548" s="75"/>
      <c r="Z7548" s="75"/>
      <c r="AA7548" s="75"/>
      <c r="AB7548" s="75"/>
      <c r="AC7548" s="75"/>
      <c r="AD7548" s="75"/>
      <c r="AE7548" s="75"/>
      <c r="AF7548" s="75"/>
      <c r="AG7548" s="75"/>
    </row>
    <row r="7549" spans="1:33" ht="15.75" customHeight="1">
      <c r="A7549" s="75"/>
      <c r="B7549" s="54"/>
      <c r="C7549" s="55" t="str">
        <f t="shared" si="227"/>
        <v/>
      </c>
      <c r="D7549" s="55" t="str">
        <f t="shared" si="228"/>
        <v/>
      </c>
      <c r="E7549" s="55"/>
      <c r="F7549" s="55"/>
      <c r="G7549" s="55"/>
      <c r="H7549" s="55"/>
      <c r="I7549" s="55"/>
      <c r="J7549" s="60"/>
      <c r="K7549" s="60">
        <f t="shared" si="225"/>
        <v>0</v>
      </c>
      <c r="L7549" s="60">
        <v>0</v>
      </c>
      <c r="M7549" s="55"/>
      <c r="N7549" s="60">
        <f t="shared" si="223"/>
        <v>0</v>
      </c>
      <c r="O7549" s="54"/>
      <c r="P7549" s="62"/>
      <c r="Q7549" s="75"/>
      <c r="R7549" t="str">
        <f t="shared" si="226"/>
        <v/>
      </c>
      <c r="S7549" s="75"/>
      <c r="T7549" s="75"/>
      <c r="U7549" s="75"/>
      <c r="V7549" s="75"/>
      <c r="W7549" s="75"/>
      <c r="X7549" s="75"/>
      <c r="Y7549" s="75"/>
      <c r="Z7549" s="75"/>
      <c r="AA7549" s="75"/>
      <c r="AB7549" s="75"/>
      <c r="AC7549" s="75"/>
      <c r="AD7549" s="75"/>
      <c r="AE7549" s="75"/>
      <c r="AF7549" s="75"/>
      <c r="AG7549" s="75"/>
    </row>
    <row r="7550" spans="1:33" ht="15.75" customHeight="1">
      <c r="A7550" s="75"/>
      <c r="B7550" s="54"/>
      <c r="C7550" s="55" t="str">
        <f t="shared" si="227"/>
        <v/>
      </c>
      <c r="D7550" s="55" t="str">
        <f t="shared" si="228"/>
        <v/>
      </c>
      <c r="E7550" s="55"/>
      <c r="F7550" s="55"/>
      <c r="G7550" s="55"/>
      <c r="H7550" s="55"/>
      <c r="I7550" s="55"/>
      <c r="J7550" s="60"/>
      <c r="K7550" s="60">
        <f t="shared" si="225"/>
        <v>0</v>
      </c>
      <c r="L7550" s="60">
        <v>0</v>
      </c>
      <c r="M7550" s="55"/>
      <c r="N7550" s="60">
        <f t="shared" si="223"/>
        <v>0</v>
      </c>
      <c r="O7550" s="54"/>
      <c r="P7550" s="62"/>
      <c r="Q7550" s="75"/>
      <c r="R7550" t="str">
        <f t="shared" si="226"/>
        <v/>
      </c>
      <c r="S7550" s="75"/>
      <c r="T7550" s="75"/>
      <c r="U7550" s="75"/>
      <c r="V7550" s="75"/>
      <c r="W7550" s="75"/>
      <c r="X7550" s="75"/>
      <c r="Y7550" s="75"/>
      <c r="Z7550" s="75"/>
      <c r="AA7550" s="75"/>
      <c r="AB7550" s="75"/>
      <c r="AC7550" s="75"/>
      <c r="AD7550" s="75"/>
      <c r="AE7550" s="75"/>
      <c r="AF7550" s="75"/>
      <c r="AG7550" s="75"/>
    </row>
    <row r="7551" spans="1:33" ht="15.75" customHeight="1">
      <c r="A7551" s="75"/>
      <c r="B7551" s="54"/>
      <c r="C7551" s="55" t="str">
        <f t="shared" si="227"/>
        <v/>
      </c>
      <c r="D7551" s="55" t="str">
        <f t="shared" si="228"/>
        <v/>
      </c>
      <c r="E7551" s="55"/>
      <c r="F7551" s="55"/>
      <c r="G7551" s="55"/>
      <c r="H7551" s="55"/>
      <c r="I7551" s="55"/>
      <c r="J7551" s="60"/>
      <c r="K7551" s="60">
        <f t="shared" si="225"/>
        <v>0</v>
      </c>
      <c r="L7551" s="60">
        <v>0</v>
      </c>
      <c r="M7551" s="55"/>
      <c r="N7551" s="60">
        <f t="shared" si="223"/>
        <v>0</v>
      </c>
      <c r="O7551" s="54"/>
      <c r="P7551" s="62"/>
      <c r="Q7551" s="75"/>
      <c r="R7551" t="str">
        <f t="shared" si="226"/>
        <v/>
      </c>
      <c r="S7551" s="75"/>
      <c r="T7551" s="75"/>
      <c r="U7551" s="75"/>
      <c r="V7551" s="75"/>
      <c r="W7551" s="75"/>
      <c r="X7551" s="75"/>
      <c r="Y7551" s="75"/>
      <c r="Z7551" s="75"/>
      <c r="AA7551" s="75"/>
      <c r="AB7551" s="75"/>
      <c r="AC7551" s="75"/>
      <c r="AD7551" s="75"/>
      <c r="AE7551" s="75"/>
      <c r="AF7551" s="75"/>
      <c r="AG7551" s="75"/>
    </row>
    <row r="7552" spans="1:33" ht="15.75" customHeight="1">
      <c r="A7552" s="75"/>
      <c r="B7552" s="54"/>
      <c r="C7552" s="55" t="str">
        <f t="shared" si="227"/>
        <v/>
      </c>
      <c r="D7552" s="55" t="str">
        <f t="shared" si="228"/>
        <v/>
      </c>
      <c r="E7552" s="55"/>
      <c r="F7552" s="55"/>
      <c r="G7552" s="55"/>
      <c r="H7552" s="55"/>
      <c r="I7552" s="55"/>
      <c r="J7552" s="60"/>
      <c r="K7552" s="60">
        <f t="shared" si="225"/>
        <v>0</v>
      </c>
      <c r="L7552" s="60">
        <v>0</v>
      </c>
      <c r="M7552" s="55"/>
      <c r="N7552" s="60">
        <f t="shared" si="223"/>
        <v>0</v>
      </c>
      <c r="O7552" s="54"/>
      <c r="P7552" s="62"/>
      <c r="Q7552" s="75"/>
      <c r="R7552" t="str">
        <f t="shared" si="226"/>
        <v/>
      </c>
      <c r="S7552" s="75"/>
      <c r="T7552" s="75"/>
      <c r="U7552" s="75"/>
      <c r="V7552" s="75"/>
      <c r="W7552" s="75"/>
      <c r="X7552" s="75"/>
      <c r="Y7552" s="75"/>
      <c r="Z7552" s="75"/>
      <c r="AA7552" s="75"/>
      <c r="AB7552" s="75"/>
      <c r="AC7552" s="75"/>
      <c r="AD7552" s="75"/>
      <c r="AE7552" s="75"/>
      <c r="AF7552" s="75"/>
      <c r="AG7552" s="75"/>
    </row>
    <row r="7553" spans="1:33" ht="15.75" customHeight="1">
      <c r="A7553" s="75"/>
      <c r="B7553" s="54"/>
      <c r="C7553" s="55" t="str">
        <f t="shared" si="227"/>
        <v/>
      </c>
      <c r="D7553" s="55" t="str">
        <f t="shared" si="228"/>
        <v/>
      </c>
      <c r="E7553" s="55"/>
      <c r="F7553" s="55"/>
      <c r="G7553" s="55"/>
      <c r="H7553" s="55"/>
      <c r="I7553" s="55"/>
      <c r="J7553" s="60"/>
      <c r="K7553" s="60">
        <f t="shared" si="225"/>
        <v>0</v>
      </c>
      <c r="L7553" s="60">
        <v>0</v>
      </c>
      <c r="M7553" s="55"/>
      <c r="N7553" s="60">
        <f t="shared" si="223"/>
        <v>0</v>
      </c>
      <c r="O7553" s="54"/>
      <c r="P7553" s="62"/>
      <c r="Q7553" s="75"/>
      <c r="R7553" t="str">
        <f t="shared" si="226"/>
        <v/>
      </c>
      <c r="S7553" s="75"/>
      <c r="T7553" s="75"/>
      <c r="U7553" s="75"/>
      <c r="V7553" s="75"/>
      <c r="W7553" s="75"/>
      <c r="X7553" s="75"/>
      <c r="Y7553" s="75"/>
      <c r="Z7553" s="75"/>
      <c r="AA7553" s="75"/>
      <c r="AB7553" s="75"/>
      <c r="AC7553" s="75"/>
      <c r="AD7553" s="75"/>
      <c r="AE7553" s="75"/>
      <c r="AF7553" s="75"/>
      <c r="AG7553" s="75"/>
    </row>
    <row r="7554" spans="1:33" ht="15.75" customHeight="1">
      <c r="A7554" s="75"/>
      <c r="B7554" s="54"/>
      <c r="C7554" s="55" t="str">
        <f t="shared" si="227"/>
        <v/>
      </c>
      <c r="D7554" s="55" t="str">
        <f t="shared" si="228"/>
        <v/>
      </c>
      <c r="E7554" s="55"/>
      <c r="F7554" s="55"/>
      <c r="G7554" s="55"/>
      <c r="H7554" s="55"/>
      <c r="I7554" s="55"/>
      <c r="J7554" s="60"/>
      <c r="K7554" s="60">
        <f t="shared" si="225"/>
        <v>0</v>
      </c>
      <c r="L7554" s="60">
        <v>0</v>
      </c>
      <c r="M7554" s="55"/>
      <c r="N7554" s="60">
        <f t="shared" si="223"/>
        <v>0</v>
      </c>
      <c r="O7554" s="54"/>
      <c r="P7554" s="62"/>
      <c r="Q7554" s="75"/>
      <c r="R7554" t="str">
        <f t="shared" si="226"/>
        <v/>
      </c>
      <c r="S7554" s="75"/>
      <c r="T7554" s="75"/>
      <c r="U7554" s="75"/>
      <c r="V7554" s="75"/>
      <c r="W7554" s="75"/>
      <c r="X7554" s="75"/>
      <c r="Y7554" s="75"/>
      <c r="Z7554" s="75"/>
      <c r="AA7554" s="75"/>
      <c r="AB7554" s="75"/>
      <c r="AC7554" s="75"/>
      <c r="AD7554" s="75"/>
      <c r="AE7554" s="75"/>
      <c r="AF7554" s="75"/>
      <c r="AG7554" s="75"/>
    </row>
    <row r="7555" spans="1:33" ht="15.75" customHeight="1">
      <c r="A7555" s="75"/>
      <c r="B7555" s="54"/>
      <c r="C7555" s="55" t="str">
        <f t="shared" si="227"/>
        <v/>
      </c>
      <c r="D7555" s="55" t="str">
        <f t="shared" si="228"/>
        <v/>
      </c>
      <c r="E7555" s="55"/>
      <c r="F7555" s="55"/>
      <c r="G7555" s="55"/>
      <c r="H7555" s="55"/>
      <c r="I7555" s="55"/>
      <c r="J7555" s="60"/>
      <c r="K7555" s="60">
        <f t="shared" si="225"/>
        <v>0</v>
      </c>
      <c r="L7555" s="60">
        <v>0</v>
      </c>
      <c r="M7555" s="55"/>
      <c r="N7555" s="60">
        <f t="shared" si="223"/>
        <v>0</v>
      </c>
      <c r="O7555" s="54"/>
      <c r="P7555" s="62"/>
      <c r="Q7555" s="75"/>
      <c r="R7555" t="str">
        <f t="shared" ref="R7555:R7618" si="229">IF(B7555="","",PROPER(TEXT(B7555,"mmm/aa")))</f>
        <v/>
      </c>
      <c r="S7555" s="75"/>
      <c r="T7555" s="75"/>
      <c r="U7555" s="75"/>
      <c r="V7555" s="75"/>
      <c r="W7555" s="75"/>
      <c r="X7555" s="75"/>
      <c r="Y7555" s="75"/>
      <c r="Z7555" s="75"/>
      <c r="AA7555" s="75"/>
      <c r="AB7555" s="75"/>
      <c r="AC7555" s="75"/>
      <c r="AD7555" s="75"/>
      <c r="AE7555" s="75"/>
      <c r="AF7555" s="75"/>
      <c r="AG7555" s="75"/>
    </row>
    <row r="7556" spans="1:33" ht="15.75" customHeight="1">
      <c r="A7556" s="75"/>
      <c r="B7556" s="54"/>
      <c r="C7556" s="55" t="str">
        <f t="shared" si="227"/>
        <v/>
      </c>
      <c r="D7556" s="55" t="str">
        <f t="shared" si="228"/>
        <v/>
      </c>
      <c r="E7556" s="55"/>
      <c r="F7556" s="55"/>
      <c r="G7556" s="55"/>
      <c r="H7556" s="55"/>
      <c r="I7556" s="55"/>
      <c r="J7556" s="60"/>
      <c r="K7556" s="60">
        <f t="shared" si="225"/>
        <v>0</v>
      </c>
      <c r="L7556" s="60">
        <v>0</v>
      </c>
      <c r="M7556" s="55"/>
      <c r="N7556" s="60">
        <f t="shared" si="223"/>
        <v>0</v>
      </c>
      <c r="O7556" s="54"/>
      <c r="P7556" s="62"/>
      <c r="Q7556" s="75"/>
      <c r="R7556" t="str">
        <f t="shared" si="229"/>
        <v/>
      </c>
      <c r="S7556" s="75"/>
      <c r="T7556" s="75"/>
      <c r="U7556" s="75"/>
      <c r="V7556" s="75"/>
      <c r="W7556" s="75"/>
      <c r="X7556" s="75"/>
      <c r="Y7556" s="75"/>
      <c r="Z7556" s="75"/>
      <c r="AA7556" s="75"/>
      <c r="AB7556" s="75"/>
      <c r="AC7556" s="75"/>
      <c r="AD7556" s="75"/>
      <c r="AE7556" s="75"/>
      <c r="AF7556" s="75"/>
      <c r="AG7556" s="75"/>
    </row>
    <row r="7557" spans="1:33" ht="15.75" customHeight="1">
      <c r="A7557" s="75"/>
      <c r="B7557" s="54"/>
      <c r="C7557" s="55" t="str">
        <f t="shared" si="227"/>
        <v/>
      </c>
      <c r="D7557" s="55" t="str">
        <f t="shared" si="228"/>
        <v/>
      </c>
      <c r="E7557" s="55"/>
      <c r="F7557" s="55"/>
      <c r="G7557" s="55"/>
      <c r="H7557" s="55"/>
      <c r="I7557" s="55"/>
      <c r="J7557" s="60"/>
      <c r="K7557" s="60">
        <f t="shared" si="225"/>
        <v>0</v>
      </c>
      <c r="L7557" s="60">
        <v>0</v>
      </c>
      <c r="M7557" s="55"/>
      <c r="N7557" s="60">
        <f t="shared" si="223"/>
        <v>0</v>
      </c>
      <c r="O7557" s="54"/>
      <c r="P7557" s="62"/>
      <c r="Q7557" s="75"/>
      <c r="R7557" t="str">
        <f t="shared" si="229"/>
        <v/>
      </c>
      <c r="S7557" s="75"/>
      <c r="T7557" s="75"/>
      <c r="U7557" s="75"/>
      <c r="V7557" s="75"/>
      <c r="W7557" s="75"/>
      <c r="X7557" s="75"/>
      <c r="Y7557" s="75"/>
      <c r="Z7557" s="75"/>
      <c r="AA7557" s="75"/>
      <c r="AB7557" s="75"/>
      <c r="AC7557" s="75"/>
      <c r="AD7557" s="75"/>
      <c r="AE7557" s="75"/>
      <c r="AF7557" s="75"/>
      <c r="AG7557" s="75"/>
    </row>
    <row r="7558" spans="1:33" ht="15.75" customHeight="1">
      <c r="A7558" s="75"/>
      <c r="B7558" s="54"/>
      <c r="C7558" s="55" t="str">
        <f t="shared" si="227"/>
        <v/>
      </c>
      <c r="D7558" s="55" t="str">
        <f t="shared" si="228"/>
        <v/>
      </c>
      <c r="E7558" s="55"/>
      <c r="F7558" s="55"/>
      <c r="G7558" s="55"/>
      <c r="H7558" s="55"/>
      <c r="I7558" s="55"/>
      <c r="J7558" s="60"/>
      <c r="K7558" s="60">
        <f t="shared" si="225"/>
        <v>0</v>
      </c>
      <c r="L7558" s="60">
        <v>0</v>
      </c>
      <c r="M7558" s="55"/>
      <c r="N7558" s="60">
        <f t="shared" si="223"/>
        <v>0</v>
      </c>
      <c r="O7558" s="54"/>
      <c r="P7558" s="62"/>
      <c r="Q7558" s="75"/>
      <c r="R7558" t="str">
        <f t="shared" si="229"/>
        <v/>
      </c>
      <c r="S7558" s="75"/>
      <c r="T7558" s="75"/>
      <c r="U7558" s="75"/>
      <c r="V7558" s="75"/>
      <c r="W7558" s="75"/>
      <c r="X7558" s="75"/>
      <c r="Y7558" s="75"/>
      <c r="Z7558" s="75"/>
      <c r="AA7558" s="75"/>
      <c r="AB7558" s="75"/>
      <c r="AC7558" s="75"/>
      <c r="AD7558" s="75"/>
      <c r="AE7558" s="75"/>
      <c r="AF7558" s="75"/>
      <c r="AG7558" s="75"/>
    </row>
    <row r="7559" spans="1:33" ht="15.75" customHeight="1">
      <c r="A7559" s="75"/>
      <c r="B7559" s="54"/>
      <c r="C7559" s="55" t="str">
        <f t="shared" si="227"/>
        <v/>
      </c>
      <c r="D7559" s="55" t="str">
        <f t="shared" si="228"/>
        <v/>
      </c>
      <c r="E7559" s="55"/>
      <c r="F7559" s="55"/>
      <c r="G7559" s="55"/>
      <c r="H7559" s="55"/>
      <c r="I7559" s="55"/>
      <c r="J7559" s="60"/>
      <c r="K7559" s="60">
        <f t="shared" si="225"/>
        <v>0</v>
      </c>
      <c r="L7559" s="60">
        <v>0</v>
      </c>
      <c r="M7559" s="55"/>
      <c r="N7559" s="60">
        <f t="shared" si="223"/>
        <v>0</v>
      </c>
      <c r="O7559" s="54"/>
      <c r="P7559" s="62"/>
      <c r="Q7559" s="75"/>
      <c r="R7559" t="str">
        <f t="shared" si="229"/>
        <v/>
      </c>
      <c r="S7559" s="75"/>
      <c r="T7559" s="75"/>
      <c r="U7559" s="75"/>
      <c r="V7559" s="75"/>
      <c r="W7559" s="75"/>
      <c r="X7559" s="75"/>
      <c r="Y7559" s="75"/>
      <c r="Z7559" s="75"/>
      <c r="AA7559" s="75"/>
      <c r="AB7559" s="75"/>
      <c r="AC7559" s="75"/>
      <c r="AD7559" s="75"/>
      <c r="AE7559" s="75"/>
      <c r="AF7559" s="75"/>
      <c r="AG7559" s="75"/>
    </row>
    <row r="7560" spans="1:33" ht="15.75" customHeight="1">
      <c r="A7560" s="75"/>
      <c r="B7560" s="54"/>
      <c r="C7560" s="55" t="str">
        <f t="shared" si="227"/>
        <v/>
      </c>
      <c r="D7560" s="55" t="str">
        <f t="shared" si="228"/>
        <v/>
      </c>
      <c r="E7560" s="55"/>
      <c r="F7560" s="55"/>
      <c r="G7560" s="55"/>
      <c r="H7560" s="55"/>
      <c r="I7560" s="55"/>
      <c r="J7560" s="60"/>
      <c r="K7560" s="60">
        <f t="shared" si="225"/>
        <v>0</v>
      </c>
      <c r="L7560" s="60">
        <v>0</v>
      </c>
      <c r="M7560" s="55"/>
      <c r="N7560" s="60">
        <f t="shared" si="223"/>
        <v>0</v>
      </c>
      <c r="O7560" s="54"/>
      <c r="P7560" s="62"/>
      <c r="Q7560" s="75"/>
      <c r="R7560" t="str">
        <f t="shared" si="229"/>
        <v/>
      </c>
      <c r="S7560" s="75"/>
      <c r="T7560" s="75"/>
      <c r="U7560" s="75"/>
      <c r="V7560" s="75"/>
      <c r="W7560" s="75"/>
      <c r="X7560" s="75"/>
      <c r="Y7560" s="75"/>
      <c r="Z7560" s="75"/>
      <c r="AA7560" s="75"/>
      <c r="AB7560" s="75"/>
      <c r="AC7560" s="75"/>
      <c r="AD7560" s="75"/>
      <c r="AE7560" s="75"/>
      <c r="AF7560" s="75"/>
      <c r="AG7560" s="75"/>
    </row>
    <row r="7561" spans="1:33" ht="15.75" customHeight="1">
      <c r="A7561" s="75"/>
      <c r="B7561" s="54"/>
      <c r="C7561" s="55" t="str">
        <f t="shared" si="227"/>
        <v/>
      </c>
      <c r="D7561" s="55" t="str">
        <f t="shared" si="228"/>
        <v/>
      </c>
      <c r="E7561" s="55"/>
      <c r="F7561" s="55"/>
      <c r="G7561" s="55"/>
      <c r="H7561" s="55"/>
      <c r="I7561" s="55"/>
      <c r="J7561" s="60"/>
      <c r="K7561" s="60">
        <f t="shared" si="225"/>
        <v>0</v>
      </c>
      <c r="L7561" s="60">
        <v>0</v>
      </c>
      <c r="M7561" s="55"/>
      <c r="N7561" s="60">
        <f t="shared" si="223"/>
        <v>0</v>
      </c>
      <c r="O7561" s="54"/>
      <c r="P7561" s="62"/>
      <c r="Q7561" s="75"/>
      <c r="R7561" t="str">
        <f t="shared" si="229"/>
        <v/>
      </c>
      <c r="S7561" s="75"/>
      <c r="T7561" s="75"/>
      <c r="U7561" s="75"/>
      <c r="V7561" s="75"/>
      <c r="W7561" s="75"/>
      <c r="X7561" s="75"/>
      <c r="Y7561" s="75"/>
      <c r="Z7561" s="75"/>
      <c r="AA7561" s="75"/>
      <c r="AB7561" s="75"/>
      <c r="AC7561" s="75"/>
      <c r="AD7561" s="75"/>
      <c r="AE7561" s="75"/>
      <c r="AF7561" s="75"/>
      <c r="AG7561" s="75"/>
    </row>
    <row r="7562" spans="1:33" ht="15.75" customHeight="1">
      <c r="A7562" s="75"/>
      <c r="B7562" s="54"/>
      <c r="C7562" s="55" t="str">
        <f t="shared" si="227"/>
        <v/>
      </c>
      <c r="D7562" s="55" t="str">
        <f t="shared" si="228"/>
        <v/>
      </c>
      <c r="E7562" s="55"/>
      <c r="F7562" s="55"/>
      <c r="G7562" s="55"/>
      <c r="H7562" s="55"/>
      <c r="I7562" s="55"/>
      <c r="J7562" s="60"/>
      <c r="K7562" s="60">
        <f t="shared" si="225"/>
        <v>0</v>
      </c>
      <c r="L7562" s="60">
        <v>0</v>
      </c>
      <c r="M7562" s="55"/>
      <c r="N7562" s="60">
        <f t="shared" si="223"/>
        <v>0</v>
      </c>
      <c r="O7562" s="54"/>
      <c r="P7562" s="62"/>
      <c r="Q7562" s="75"/>
      <c r="R7562" t="str">
        <f t="shared" si="229"/>
        <v/>
      </c>
      <c r="S7562" s="75"/>
      <c r="T7562" s="75"/>
      <c r="U7562" s="75"/>
      <c r="V7562" s="75"/>
      <c r="W7562" s="75"/>
      <c r="X7562" s="75"/>
      <c r="Y7562" s="75"/>
      <c r="Z7562" s="75"/>
      <c r="AA7562" s="75"/>
      <c r="AB7562" s="75"/>
      <c r="AC7562" s="75"/>
      <c r="AD7562" s="75"/>
      <c r="AE7562" s="75"/>
      <c r="AF7562" s="75"/>
      <c r="AG7562" s="75"/>
    </row>
    <row r="7563" spans="1:33" ht="15.75" customHeight="1">
      <c r="A7563" s="75"/>
      <c r="B7563" s="54"/>
      <c r="C7563" s="55" t="str">
        <f t="shared" si="227"/>
        <v/>
      </c>
      <c r="D7563" s="55" t="str">
        <f t="shared" si="228"/>
        <v/>
      </c>
      <c r="E7563" s="55"/>
      <c r="F7563" s="55"/>
      <c r="G7563" s="55"/>
      <c r="H7563" s="55"/>
      <c r="I7563" s="55"/>
      <c r="J7563" s="60"/>
      <c r="K7563" s="60">
        <f t="shared" si="225"/>
        <v>0</v>
      </c>
      <c r="L7563" s="60">
        <v>0</v>
      </c>
      <c r="M7563" s="55"/>
      <c r="N7563" s="60">
        <f t="shared" si="223"/>
        <v>0</v>
      </c>
      <c r="O7563" s="54"/>
      <c r="P7563" s="62"/>
      <c r="Q7563" s="75"/>
      <c r="R7563" t="str">
        <f t="shared" si="229"/>
        <v/>
      </c>
      <c r="S7563" s="75"/>
      <c r="T7563" s="75"/>
      <c r="U7563" s="75"/>
      <c r="V7563" s="75"/>
      <c r="W7563" s="75"/>
      <c r="X7563" s="75"/>
      <c r="Y7563" s="75"/>
      <c r="Z7563" s="75"/>
      <c r="AA7563" s="75"/>
      <c r="AB7563" s="75"/>
      <c r="AC7563" s="75"/>
      <c r="AD7563" s="75"/>
      <c r="AE7563" s="75"/>
      <c r="AF7563" s="75"/>
      <c r="AG7563" s="75"/>
    </row>
    <row r="7564" spans="1:33" ht="15.75" customHeight="1">
      <c r="A7564" s="75"/>
      <c r="B7564" s="54"/>
      <c r="C7564" s="55" t="str">
        <f t="shared" si="227"/>
        <v/>
      </c>
      <c r="D7564" s="55" t="str">
        <f t="shared" si="228"/>
        <v/>
      </c>
      <c r="E7564" s="55"/>
      <c r="F7564" s="55"/>
      <c r="G7564" s="55"/>
      <c r="H7564" s="55"/>
      <c r="I7564" s="55"/>
      <c r="J7564" s="60"/>
      <c r="K7564" s="60">
        <f t="shared" si="225"/>
        <v>0</v>
      </c>
      <c r="L7564" s="60">
        <v>0</v>
      </c>
      <c r="M7564" s="55"/>
      <c r="N7564" s="60">
        <f t="shared" si="223"/>
        <v>0</v>
      </c>
      <c r="O7564" s="54"/>
      <c r="P7564" s="62"/>
      <c r="Q7564" s="75"/>
      <c r="R7564" t="str">
        <f t="shared" si="229"/>
        <v/>
      </c>
      <c r="S7564" s="75"/>
      <c r="T7564" s="75"/>
      <c r="U7564" s="75"/>
      <c r="V7564" s="75"/>
      <c r="W7564" s="75"/>
      <c r="X7564" s="75"/>
      <c r="Y7564" s="75"/>
      <c r="Z7564" s="75"/>
      <c r="AA7564" s="75"/>
      <c r="AB7564" s="75"/>
      <c r="AC7564" s="75"/>
      <c r="AD7564" s="75"/>
      <c r="AE7564" s="75"/>
      <c r="AF7564" s="75"/>
      <c r="AG7564" s="75"/>
    </row>
    <row r="7565" spans="1:33" ht="15.75" customHeight="1">
      <c r="A7565" s="75"/>
      <c r="B7565" s="54"/>
      <c r="C7565" s="55" t="str">
        <f t="shared" si="227"/>
        <v/>
      </c>
      <c r="D7565" s="55" t="str">
        <f t="shared" si="228"/>
        <v/>
      </c>
      <c r="E7565" s="55"/>
      <c r="F7565" s="55"/>
      <c r="G7565" s="55"/>
      <c r="H7565" s="55"/>
      <c r="I7565" s="55"/>
      <c r="J7565" s="60"/>
      <c r="K7565" s="60">
        <f t="shared" si="225"/>
        <v>0</v>
      </c>
      <c r="L7565" s="60">
        <v>0</v>
      </c>
      <c r="M7565" s="55"/>
      <c r="N7565" s="60">
        <f t="shared" si="223"/>
        <v>0</v>
      </c>
      <c r="O7565" s="54"/>
      <c r="P7565" s="62"/>
      <c r="Q7565" s="75"/>
      <c r="R7565" t="str">
        <f t="shared" si="229"/>
        <v/>
      </c>
      <c r="S7565" s="75"/>
      <c r="T7565" s="75"/>
      <c r="U7565" s="75"/>
      <c r="V7565" s="75"/>
      <c r="W7565" s="75"/>
      <c r="X7565" s="75"/>
      <c r="Y7565" s="75"/>
      <c r="Z7565" s="75"/>
      <c r="AA7565" s="75"/>
      <c r="AB7565" s="75"/>
      <c r="AC7565" s="75"/>
      <c r="AD7565" s="75"/>
      <c r="AE7565" s="75"/>
      <c r="AF7565" s="75"/>
      <c r="AG7565" s="75"/>
    </row>
    <row r="7566" spans="1:33" ht="15.75" customHeight="1">
      <c r="A7566" s="75"/>
      <c r="B7566" s="54"/>
      <c r="C7566" s="55" t="str">
        <f t="shared" si="227"/>
        <v/>
      </c>
      <c r="D7566" s="55" t="str">
        <f t="shared" si="228"/>
        <v/>
      </c>
      <c r="E7566" s="55"/>
      <c r="F7566" s="55"/>
      <c r="G7566" s="55"/>
      <c r="H7566" s="55"/>
      <c r="I7566" s="55"/>
      <c r="J7566" s="60"/>
      <c r="K7566" s="60">
        <f t="shared" si="225"/>
        <v>0</v>
      </c>
      <c r="L7566" s="60">
        <v>0</v>
      </c>
      <c r="M7566" s="55"/>
      <c r="N7566" s="60">
        <f t="shared" si="223"/>
        <v>0</v>
      </c>
      <c r="O7566" s="54"/>
      <c r="P7566" s="62"/>
      <c r="Q7566" s="75"/>
      <c r="R7566" t="str">
        <f t="shared" si="229"/>
        <v/>
      </c>
      <c r="S7566" s="75"/>
      <c r="T7566" s="75"/>
      <c r="U7566" s="75"/>
      <c r="V7566" s="75"/>
      <c r="W7566" s="75"/>
      <c r="X7566" s="75"/>
      <c r="Y7566" s="75"/>
      <c r="Z7566" s="75"/>
      <c r="AA7566" s="75"/>
      <c r="AB7566" s="75"/>
      <c r="AC7566" s="75"/>
      <c r="AD7566" s="75"/>
      <c r="AE7566" s="75"/>
      <c r="AF7566" s="75"/>
      <c r="AG7566" s="75"/>
    </row>
    <row r="7567" spans="1:33" ht="15.75" customHeight="1">
      <c r="A7567" s="75"/>
      <c r="B7567" s="54"/>
      <c r="C7567" s="55" t="str">
        <f t="shared" si="227"/>
        <v/>
      </c>
      <c r="D7567" s="55" t="str">
        <f t="shared" si="228"/>
        <v/>
      </c>
      <c r="E7567" s="55"/>
      <c r="F7567" s="55"/>
      <c r="G7567" s="55"/>
      <c r="H7567" s="55"/>
      <c r="I7567" s="55"/>
      <c r="J7567" s="60"/>
      <c r="K7567" s="60">
        <f t="shared" si="225"/>
        <v>0</v>
      </c>
      <c r="L7567" s="60">
        <v>0</v>
      </c>
      <c r="M7567" s="55"/>
      <c r="N7567" s="60">
        <f t="shared" si="223"/>
        <v>0</v>
      </c>
      <c r="O7567" s="54"/>
      <c r="P7567" s="62"/>
      <c r="Q7567" s="75"/>
      <c r="R7567" t="str">
        <f t="shared" si="229"/>
        <v/>
      </c>
      <c r="S7567" s="75"/>
      <c r="T7567" s="75"/>
      <c r="U7567" s="75"/>
      <c r="V7567" s="75"/>
      <c r="W7567" s="75"/>
      <c r="X7567" s="75"/>
      <c r="Y7567" s="75"/>
      <c r="Z7567" s="75"/>
      <c r="AA7567" s="75"/>
      <c r="AB7567" s="75"/>
      <c r="AC7567" s="75"/>
      <c r="AD7567" s="75"/>
      <c r="AE7567" s="75"/>
      <c r="AF7567" s="75"/>
      <c r="AG7567" s="75"/>
    </row>
    <row r="7568" spans="1:33" ht="15.75" customHeight="1">
      <c r="A7568" s="75"/>
      <c r="B7568" s="54"/>
      <c r="C7568" s="55" t="str">
        <f t="shared" si="227"/>
        <v/>
      </c>
      <c r="D7568" s="55" t="str">
        <f t="shared" si="228"/>
        <v/>
      </c>
      <c r="E7568" s="55"/>
      <c r="F7568" s="55"/>
      <c r="G7568" s="55"/>
      <c r="H7568" s="55"/>
      <c r="I7568" s="55"/>
      <c r="J7568" s="60"/>
      <c r="K7568" s="60">
        <f t="shared" si="225"/>
        <v>0</v>
      </c>
      <c r="L7568" s="60">
        <v>0</v>
      </c>
      <c r="M7568" s="55"/>
      <c r="N7568" s="60">
        <f t="shared" si="223"/>
        <v>0</v>
      </c>
      <c r="O7568" s="54"/>
      <c r="P7568" s="62"/>
      <c r="Q7568" s="75"/>
      <c r="R7568" t="str">
        <f t="shared" si="229"/>
        <v/>
      </c>
      <c r="S7568" s="75"/>
      <c r="T7568" s="75"/>
      <c r="U7568" s="75"/>
      <c r="V7568" s="75"/>
      <c r="W7568" s="75"/>
      <c r="X7568" s="75"/>
      <c r="Y7568" s="75"/>
      <c r="Z7568" s="75"/>
      <c r="AA7568" s="75"/>
      <c r="AB7568" s="75"/>
      <c r="AC7568" s="75"/>
      <c r="AD7568" s="75"/>
      <c r="AE7568" s="75"/>
      <c r="AF7568" s="75"/>
      <c r="AG7568" s="75"/>
    </row>
    <row r="7569" spans="1:33" ht="15.75" customHeight="1">
      <c r="A7569" s="75"/>
      <c r="B7569" s="54"/>
      <c r="C7569" s="55" t="str">
        <f t="shared" si="227"/>
        <v/>
      </c>
      <c r="D7569" s="55" t="str">
        <f t="shared" si="228"/>
        <v/>
      </c>
      <c r="E7569" s="55"/>
      <c r="F7569" s="55"/>
      <c r="G7569" s="55"/>
      <c r="H7569" s="55"/>
      <c r="I7569" s="55"/>
      <c r="J7569" s="60"/>
      <c r="K7569" s="60">
        <f t="shared" si="225"/>
        <v>0</v>
      </c>
      <c r="L7569" s="60">
        <v>0</v>
      </c>
      <c r="M7569" s="55"/>
      <c r="N7569" s="60">
        <f t="shared" si="223"/>
        <v>0</v>
      </c>
      <c r="O7569" s="54"/>
      <c r="P7569" s="62"/>
      <c r="Q7569" s="75"/>
      <c r="R7569" t="str">
        <f t="shared" si="229"/>
        <v/>
      </c>
      <c r="S7569" s="75"/>
      <c r="T7569" s="75"/>
      <c r="U7569" s="75"/>
      <c r="V7569" s="75"/>
      <c r="W7569" s="75"/>
      <c r="X7569" s="75"/>
      <c r="Y7569" s="75"/>
      <c r="Z7569" s="75"/>
      <c r="AA7569" s="75"/>
      <c r="AB7569" s="75"/>
      <c r="AC7569" s="75"/>
      <c r="AD7569" s="75"/>
      <c r="AE7569" s="75"/>
      <c r="AF7569" s="75"/>
      <c r="AG7569" s="75"/>
    </row>
    <row r="7570" spans="1:33" ht="15.75" customHeight="1">
      <c r="A7570" s="75"/>
      <c r="B7570" s="54"/>
      <c r="C7570" s="55" t="str">
        <f t="shared" si="227"/>
        <v/>
      </c>
      <c r="D7570" s="55" t="str">
        <f t="shared" si="228"/>
        <v/>
      </c>
      <c r="E7570" s="55"/>
      <c r="F7570" s="55"/>
      <c r="G7570" s="55"/>
      <c r="H7570" s="55"/>
      <c r="I7570" s="55"/>
      <c r="J7570" s="60"/>
      <c r="K7570" s="60">
        <f t="shared" si="225"/>
        <v>0</v>
      </c>
      <c r="L7570" s="60">
        <v>0</v>
      </c>
      <c r="M7570" s="55"/>
      <c r="N7570" s="60">
        <f t="shared" si="223"/>
        <v>0</v>
      </c>
      <c r="O7570" s="54"/>
      <c r="P7570" s="62"/>
      <c r="Q7570" s="75"/>
      <c r="R7570" t="str">
        <f t="shared" si="229"/>
        <v/>
      </c>
      <c r="S7570" s="75"/>
      <c r="T7570" s="75"/>
      <c r="U7570" s="75"/>
      <c r="V7570" s="75"/>
      <c r="W7570" s="75"/>
      <c r="X7570" s="75"/>
      <c r="Y7570" s="75"/>
      <c r="Z7570" s="75"/>
      <c r="AA7570" s="75"/>
      <c r="AB7570" s="75"/>
      <c r="AC7570" s="75"/>
      <c r="AD7570" s="75"/>
      <c r="AE7570" s="75"/>
      <c r="AF7570" s="75"/>
      <c r="AG7570" s="75"/>
    </row>
    <row r="7571" spans="1:33" ht="15.75" customHeight="1">
      <c r="A7571" s="75"/>
      <c r="B7571" s="54"/>
      <c r="C7571" s="55" t="str">
        <f t="shared" si="227"/>
        <v/>
      </c>
      <c r="D7571" s="55" t="str">
        <f t="shared" si="228"/>
        <v/>
      </c>
      <c r="E7571" s="55"/>
      <c r="F7571" s="55"/>
      <c r="G7571" s="55"/>
      <c r="H7571" s="55"/>
      <c r="I7571" s="55"/>
      <c r="J7571" s="60"/>
      <c r="K7571" s="60">
        <f t="shared" si="225"/>
        <v>0</v>
      </c>
      <c r="L7571" s="60">
        <v>0</v>
      </c>
      <c r="M7571" s="55"/>
      <c r="N7571" s="60">
        <f t="shared" si="223"/>
        <v>0</v>
      </c>
      <c r="O7571" s="54"/>
      <c r="P7571" s="62"/>
      <c r="Q7571" s="75"/>
      <c r="R7571" t="str">
        <f t="shared" si="229"/>
        <v/>
      </c>
      <c r="S7571" s="75"/>
      <c r="T7571" s="75"/>
      <c r="U7571" s="75"/>
      <c r="V7571" s="75"/>
      <c r="W7571" s="75"/>
      <c r="X7571" s="75"/>
      <c r="Y7571" s="75"/>
      <c r="Z7571" s="75"/>
      <c r="AA7571" s="75"/>
      <c r="AB7571" s="75"/>
      <c r="AC7571" s="75"/>
      <c r="AD7571" s="75"/>
      <c r="AE7571" s="75"/>
      <c r="AF7571" s="75"/>
      <c r="AG7571" s="75"/>
    </row>
    <row r="7572" spans="1:33" ht="15.75" customHeight="1">
      <c r="A7572" s="75"/>
      <c r="B7572" s="54"/>
      <c r="C7572" s="55" t="str">
        <f t="shared" si="227"/>
        <v/>
      </c>
      <c r="D7572" s="55" t="str">
        <f t="shared" si="228"/>
        <v/>
      </c>
      <c r="E7572" s="55"/>
      <c r="F7572" s="55"/>
      <c r="G7572" s="55"/>
      <c r="H7572" s="55"/>
      <c r="I7572" s="55"/>
      <c r="J7572" s="60"/>
      <c r="K7572" s="60">
        <f t="shared" si="225"/>
        <v>0</v>
      </c>
      <c r="L7572" s="60">
        <v>0</v>
      </c>
      <c r="M7572" s="55"/>
      <c r="N7572" s="60">
        <f t="shared" si="223"/>
        <v>0</v>
      </c>
      <c r="O7572" s="54"/>
      <c r="P7572" s="62"/>
      <c r="Q7572" s="75"/>
      <c r="R7572" t="str">
        <f t="shared" si="229"/>
        <v/>
      </c>
      <c r="S7572" s="75"/>
      <c r="T7572" s="75"/>
      <c r="U7572" s="75"/>
      <c r="V7572" s="75"/>
      <c r="W7572" s="75"/>
      <c r="X7572" s="75"/>
      <c r="Y7572" s="75"/>
      <c r="Z7572" s="75"/>
      <c r="AA7572" s="75"/>
      <c r="AB7572" s="75"/>
      <c r="AC7572" s="75"/>
      <c r="AD7572" s="75"/>
      <c r="AE7572" s="75"/>
      <c r="AF7572" s="75"/>
      <c r="AG7572" s="75"/>
    </row>
    <row r="7573" spans="1:33" ht="15.75" customHeight="1">
      <c r="A7573" s="75"/>
      <c r="B7573" s="54"/>
      <c r="C7573" s="55" t="str">
        <f t="shared" si="227"/>
        <v/>
      </c>
      <c r="D7573" s="55" t="str">
        <f t="shared" si="228"/>
        <v/>
      </c>
      <c r="E7573" s="55"/>
      <c r="F7573" s="55"/>
      <c r="G7573" s="55"/>
      <c r="H7573" s="55"/>
      <c r="I7573" s="55"/>
      <c r="J7573" s="60"/>
      <c r="K7573" s="60">
        <f t="shared" si="225"/>
        <v>0</v>
      </c>
      <c r="L7573" s="60">
        <v>0</v>
      </c>
      <c r="M7573" s="55"/>
      <c r="N7573" s="60">
        <f t="shared" si="223"/>
        <v>0</v>
      </c>
      <c r="O7573" s="54"/>
      <c r="P7573" s="62"/>
      <c r="Q7573" s="75"/>
      <c r="R7573" t="str">
        <f t="shared" si="229"/>
        <v/>
      </c>
      <c r="S7573" s="75"/>
      <c r="T7573" s="75"/>
      <c r="U7573" s="75"/>
      <c r="V7573" s="75"/>
      <c r="W7573" s="75"/>
      <c r="X7573" s="75"/>
      <c r="Y7573" s="75"/>
      <c r="Z7573" s="75"/>
      <c r="AA7573" s="75"/>
      <c r="AB7573" s="75"/>
      <c r="AC7573" s="75"/>
      <c r="AD7573" s="75"/>
      <c r="AE7573" s="75"/>
      <c r="AF7573" s="75"/>
      <c r="AG7573" s="75"/>
    </row>
    <row r="7574" spans="1:33" ht="15.75" customHeight="1">
      <c r="A7574" s="75"/>
      <c r="B7574" s="54"/>
      <c r="C7574" s="55" t="str">
        <f t="shared" si="227"/>
        <v/>
      </c>
      <c r="D7574" s="55" t="str">
        <f t="shared" si="228"/>
        <v/>
      </c>
      <c r="E7574" s="55"/>
      <c r="F7574" s="55"/>
      <c r="G7574" s="55"/>
      <c r="H7574" s="55"/>
      <c r="I7574" s="55"/>
      <c r="J7574" s="60"/>
      <c r="K7574" s="60">
        <f t="shared" si="225"/>
        <v>0</v>
      </c>
      <c r="L7574" s="60">
        <v>0</v>
      </c>
      <c r="M7574" s="55"/>
      <c r="N7574" s="60">
        <f t="shared" si="223"/>
        <v>0</v>
      </c>
      <c r="O7574" s="54"/>
      <c r="P7574" s="62"/>
      <c r="Q7574" s="75"/>
      <c r="R7574" t="str">
        <f t="shared" si="229"/>
        <v/>
      </c>
      <c r="S7574" s="75"/>
      <c r="T7574" s="75"/>
      <c r="U7574" s="75"/>
      <c r="V7574" s="75"/>
      <c r="W7574" s="75"/>
      <c r="X7574" s="75"/>
      <c r="Y7574" s="75"/>
      <c r="Z7574" s="75"/>
      <c r="AA7574" s="75"/>
      <c r="AB7574" s="75"/>
      <c r="AC7574" s="75"/>
      <c r="AD7574" s="75"/>
      <c r="AE7574" s="75"/>
      <c r="AF7574" s="75"/>
      <c r="AG7574" s="75"/>
    </row>
    <row r="7575" spans="1:33" ht="15.75" customHeight="1">
      <c r="A7575" s="75"/>
      <c r="B7575" s="54"/>
      <c r="C7575" s="55" t="str">
        <f t="shared" si="227"/>
        <v/>
      </c>
      <c r="D7575" s="55" t="str">
        <f t="shared" si="228"/>
        <v/>
      </c>
      <c r="E7575" s="55"/>
      <c r="F7575" s="55"/>
      <c r="G7575" s="55"/>
      <c r="H7575" s="55"/>
      <c r="I7575" s="55"/>
      <c r="J7575" s="60"/>
      <c r="K7575" s="60">
        <f t="shared" si="225"/>
        <v>0</v>
      </c>
      <c r="L7575" s="60">
        <v>0</v>
      </c>
      <c r="M7575" s="55"/>
      <c r="N7575" s="60">
        <f t="shared" si="223"/>
        <v>0</v>
      </c>
      <c r="O7575" s="54"/>
      <c r="P7575" s="62"/>
      <c r="Q7575" s="75"/>
      <c r="R7575" t="str">
        <f t="shared" si="229"/>
        <v/>
      </c>
      <c r="S7575" s="75"/>
      <c r="T7575" s="75"/>
      <c r="U7575" s="75"/>
      <c r="V7575" s="75"/>
      <c r="W7575" s="75"/>
      <c r="X7575" s="75"/>
      <c r="Y7575" s="75"/>
      <c r="Z7575" s="75"/>
      <c r="AA7575" s="75"/>
      <c r="AB7575" s="75"/>
      <c r="AC7575" s="75"/>
      <c r="AD7575" s="75"/>
      <c r="AE7575" s="75"/>
      <c r="AF7575" s="75"/>
      <c r="AG7575" s="75"/>
    </row>
    <row r="7576" spans="1:33" ht="15.75" customHeight="1">
      <c r="A7576" s="75"/>
      <c r="B7576" s="54"/>
      <c r="C7576" s="55" t="str">
        <f t="shared" si="227"/>
        <v/>
      </c>
      <c r="D7576" s="55" t="str">
        <f t="shared" si="228"/>
        <v/>
      </c>
      <c r="E7576" s="55"/>
      <c r="F7576" s="55"/>
      <c r="G7576" s="55"/>
      <c r="H7576" s="55"/>
      <c r="I7576" s="55"/>
      <c r="J7576" s="60"/>
      <c r="K7576" s="60">
        <f t="shared" si="225"/>
        <v>0</v>
      </c>
      <c r="L7576" s="60">
        <v>0</v>
      </c>
      <c r="M7576" s="55"/>
      <c r="N7576" s="60">
        <f t="shared" si="223"/>
        <v>0</v>
      </c>
      <c r="O7576" s="54"/>
      <c r="P7576" s="62"/>
      <c r="Q7576" s="75"/>
      <c r="R7576" t="str">
        <f t="shared" si="229"/>
        <v/>
      </c>
      <c r="S7576" s="75"/>
      <c r="T7576" s="75"/>
      <c r="U7576" s="75"/>
      <c r="V7576" s="75"/>
      <c r="W7576" s="75"/>
      <c r="X7576" s="75"/>
      <c r="Y7576" s="75"/>
      <c r="Z7576" s="75"/>
      <c r="AA7576" s="75"/>
      <c r="AB7576" s="75"/>
      <c r="AC7576" s="75"/>
      <c r="AD7576" s="75"/>
      <c r="AE7576" s="75"/>
      <c r="AF7576" s="75"/>
      <c r="AG7576" s="75"/>
    </row>
    <row r="7577" spans="1:33" ht="15.75" customHeight="1">
      <c r="A7577" s="75"/>
      <c r="B7577" s="54"/>
      <c r="C7577" s="55" t="str">
        <f t="shared" si="227"/>
        <v/>
      </c>
      <c r="D7577" s="55" t="str">
        <f t="shared" si="228"/>
        <v/>
      </c>
      <c r="E7577" s="55"/>
      <c r="F7577" s="55"/>
      <c r="G7577" s="55"/>
      <c r="H7577" s="55"/>
      <c r="I7577" s="55"/>
      <c r="J7577" s="60"/>
      <c r="K7577" s="60">
        <f t="shared" si="225"/>
        <v>0</v>
      </c>
      <c r="L7577" s="60">
        <v>0</v>
      </c>
      <c r="M7577" s="55"/>
      <c r="N7577" s="60">
        <f t="shared" si="223"/>
        <v>0</v>
      </c>
      <c r="O7577" s="54"/>
      <c r="P7577" s="62"/>
      <c r="Q7577" s="75"/>
      <c r="R7577" t="str">
        <f t="shared" si="229"/>
        <v/>
      </c>
      <c r="S7577" s="75"/>
      <c r="T7577" s="75"/>
      <c r="U7577" s="75"/>
      <c r="V7577" s="75"/>
      <c r="W7577" s="75"/>
      <c r="X7577" s="75"/>
      <c r="Y7577" s="75"/>
      <c r="Z7577" s="75"/>
      <c r="AA7577" s="75"/>
      <c r="AB7577" s="75"/>
      <c r="AC7577" s="75"/>
      <c r="AD7577" s="75"/>
      <c r="AE7577" s="75"/>
      <c r="AF7577" s="75"/>
      <c r="AG7577" s="75"/>
    </row>
    <row r="7578" spans="1:33" ht="15.75" customHeight="1">
      <c r="A7578" s="75"/>
      <c r="B7578" s="54"/>
      <c r="C7578" s="55" t="str">
        <f t="shared" si="227"/>
        <v/>
      </c>
      <c r="D7578" s="55" t="str">
        <f t="shared" si="228"/>
        <v/>
      </c>
      <c r="E7578" s="55"/>
      <c r="F7578" s="55"/>
      <c r="G7578" s="55"/>
      <c r="H7578" s="55"/>
      <c r="I7578" s="55"/>
      <c r="J7578" s="60"/>
      <c r="K7578" s="60">
        <f t="shared" si="225"/>
        <v>0</v>
      </c>
      <c r="L7578" s="60">
        <v>0</v>
      </c>
      <c r="M7578" s="55"/>
      <c r="N7578" s="60">
        <f t="shared" si="223"/>
        <v>0</v>
      </c>
      <c r="O7578" s="54"/>
      <c r="P7578" s="62"/>
      <c r="Q7578" s="75"/>
      <c r="R7578" t="str">
        <f t="shared" si="229"/>
        <v/>
      </c>
      <c r="S7578" s="75"/>
      <c r="T7578" s="75"/>
      <c r="U7578" s="75"/>
      <c r="V7578" s="75"/>
      <c r="W7578" s="75"/>
      <c r="X7578" s="75"/>
      <c r="Y7578" s="75"/>
      <c r="Z7578" s="75"/>
      <c r="AA7578" s="75"/>
      <c r="AB7578" s="75"/>
      <c r="AC7578" s="75"/>
      <c r="AD7578" s="75"/>
      <c r="AE7578" s="75"/>
      <c r="AF7578" s="75"/>
      <c r="AG7578" s="75"/>
    </row>
    <row r="7579" spans="1:33" ht="15.75" customHeight="1">
      <c r="A7579" s="75"/>
      <c r="B7579" s="54"/>
      <c r="C7579" s="55" t="str">
        <f t="shared" si="227"/>
        <v/>
      </c>
      <c r="D7579" s="55" t="str">
        <f t="shared" si="228"/>
        <v/>
      </c>
      <c r="E7579" s="55"/>
      <c r="F7579" s="55"/>
      <c r="G7579" s="55"/>
      <c r="H7579" s="55"/>
      <c r="I7579" s="55"/>
      <c r="J7579" s="60"/>
      <c r="K7579" s="60">
        <f t="shared" si="225"/>
        <v>0</v>
      </c>
      <c r="L7579" s="60">
        <v>0</v>
      </c>
      <c r="M7579" s="55"/>
      <c r="N7579" s="60">
        <f t="shared" si="223"/>
        <v>0</v>
      </c>
      <c r="O7579" s="54"/>
      <c r="P7579" s="62"/>
      <c r="Q7579" s="75"/>
      <c r="R7579" t="str">
        <f t="shared" si="229"/>
        <v/>
      </c>
      <c r="S7579" s="75"/>
      <c r="T7579" s="75"/>
      <c r="U7579" s="75"/>
      <c r="V7579" s="75"/>
      <c r="W7579" s="75"/>
      <c r="X7579" s="75"/>
      <c r="Y7579" s="75"/>
      <c r="Z7579" s="75"/>
      <c r="AA7579" s="75"/>
      <c r="AB7579" s="75"/>
      <c r="AC7579" s="75"/>
      <c r="AD7579" s="75"/>
      <c r="AE7579" s="75"/>
      <c r="AF7579" s="75"/>
      <c r="AG7579" s="75"/>
    </row>
    <row r="7580" spans="1:33" ht="15.75" customHeight="1">
      <c r="A7580" s="75"/>
      <c r="B7580" s="54"/>
      <c r="C7580" s="55" t="str">
        <f t="shared" si="227"/>
        <v/>
      </c>
      <c r="D7580" s="55" t="str">
        <f t="shared" si="228"/>
        <v/>
      </c>
      <c r="E7580" s="55"/>
      <c r="F7580" s="55"/>
      <c r="G7580" s="55"/>
      <c r="H7580" s="55"/>
      <c r="I7580" s="55"/>
      <c r="J7580" s="60"/>
      <c r="K7580" s="60">
        <f t="shared" si="225"/>
        <v>0</v>
      </c>
      <c r="L7580" s="60">
        <v>0</v>
      </c>
      <c r="M7580" s="55"/>
      <c r="N7580" s="60">
        <f t="shared" si="223"/>
        <v>0</v>
      </c>
      <c r="O7580" s="54"/>
      <c r="P7580" s="62"/>
      <c r="Q7580" s="75"/>
      <c r="R7580" t="str">
        <f t="shared" si="229"/>
        <v/>
      </c>
      <c r="S7580" s="75"/>
      <c r="T7580" s="75"/>
      <c r="U7580" s="75"/>
      <c r="V7580" s="75"/>
      <c r="W7580" s="75"/>
      <c r="X7580" s="75"/>
      <c r="Y7580" s="75"/>
      <c r="Z7580" s="75"/>
      <c r="AA7580" s="75"/>
      <c r="AB7580" s="75"/>
      <c r="AC7580" s="75"/>
      <c r="AD7580" s="75"/>
      <c r="AE7580" s="75"/>
      <c r="AF7580" s="75"/>
      <c r="AG7580" s="75"/>
    </row>
    <row r="7581" spans="1:33" ht="15.75" customHeight="1">
      <c r="A7581" s="75"/>
      <c r="B7581" s="54"/>
      <c r="C7581" s="55" t="str">
        <f t="shared" si="227"/>
        <v/>
      </c>
      <c r="D7581" s="55" t="str">
        <f t="shared" si="228"/>
        <v/>
      </c>
      <c r="E7581" s="55"/>
      <c r="F7581" s="55"/>
      <c r="G7581" s="55"/>
      <c r="H7581" s="55"/>
      <c r="I7581" s="55"/>
      <c r="J7581" s="60"/>
      <c r="K7581" s="60">
        <f t="shared" si="225"/>
        <v>0</v>
      </c>
      <c r="L7581" s="60">
        <v>0</v>
      </c>
      <c r="M7581" s="55"/>
      <c r="N7581" s="60">
        <f t="shared" si="223"/>
        <v>0</v>
      </c>
      <c r="O7581" s="54"/>
      <c r="P7581" s="62"/>
      <c r="Q7581" s="75"/>
      <c r="R7581" t="str">
        <f t="shared" si="229"/>
        <v/>
      </c>
      <c r="S7581" s="75"/>
      <c r="T7581" s="75"/>
      <c r="U7581" s="75"/>
      <c r="V7581" s="75"/>
      <c r="W7581" s="75"/>
      <c r="X7581" s="75"/>
      <c r="Y7581" s="75"/>
      <c r="Z7581" s="75"/>
      <c r="AA7581" s="75"/>
      <c r="AB7581" s="75"/>
      <c r="AC7581" s="75"/>
      <c r="AD7581" s="75"/>
      <c r="AE7581" s="75"/>
      <c r="AF7581" s="75"/>
      <c r="AG7581" s="75"/>
    </row>
    <row r="7582" spans="1:33" ht="15.75" customHeight="1">
      <c r="A7582" s="75"/>
      <c r="B7582" s="54"/>
      <c r="C7582" s="55" t="str">
        <f t="shared" si="227"/>
        <v/>
      </c>
      <c r="D7582" s="55" t="str">
        <f t="shared" si="228"/>
        <v/>
      </c>
      <c r="E7582" s="55"/>
      <c r="F7582" s="55"/>
      <c r="G7582" s="55"/>
      <c r="H7582" s="55"/>
      <c r="I7582" s="55"/>
      <c r="J7582" s="60"/>
      <c r="K7582" s="60">
        <f t="shared" si="225"/>
        <v>0</v>
      </c>
      <c r="L7582" s="60">
        <v>0</v>
      </c>
      <c r="M7582" s="55"/>
      <c r="N7582" s="60">
        <f t="shared" si="223"/>
        <v>0</v>
      </c>
      <c r="O7582" s="54"/>
      <c r="P7582" s="62"/>
      <c r="Q7582" s="75"/>
      <c r="R7582" t="str">
        <f t="shared" si="229"/>
        <v/>
      </c>
      <c r="S7582" s="75"/>
      <c r="T7582" s="75"/>
      <c r="U7582" s="75"/>
      <c r="V7582" s="75"/>
      <c r="W7582" s="75"/>
      <c r="X7582" s="75"/>
      <c r="Y7582" s="75"/>
      <c r="Z7582" s="75"/>
      <c r="AA7582" s="75"/>
      <c r="AB7582" s="75"/>
      <c r="AC7582" s="75"/>
      <c r="AD7582" s="75"/>
      <c r="AE7582" s="75"/>
      <c r="AF7582" s="75"/>
      <c r="AG7582" s="75"/>
    </row>
    <row r="7583" spans="1:33" ht="15.75" customHeight="1">
      <c r="A7583" s="75"/>
      <c r="B7583" s="54"/>
      <c r="C7583" s="55" t="str">
        <f t="shared" si="227"/>
        <v/>
      </c>
      <c r="D7583" s="55" t="str">
        <f t="shared" si="228"/>
        <v/>
      </c>
      <c r="E7583" s="55"/>
      <c r="F7583" s="55"/>
      <c r="G7583" s="55"/>
      <c r="H7583" s="55"/>
      <c r="I7583" s="55"/>
      <c r="J7583" s="60"/>
      <c r="K7583" s="60">
        <f t="shared" si="225"/>
        <v>0</v>
      </c>
      <c r="L7583" s="60">
        <v>0</v>
      </c>
      <c r="M7583" s="55"/>
      <c r="N7583" s="60">
        <f t="shared" si="223"/>
        <v>0</v>
      </c>
      <c r="O7583" s="54"/>
      <c r="P7583" s="62"/>
      <c r="Q7583" s="75"/>
      <c r="R7583" t="str">
        <f t="shared" si="229"/>
        <v/>
      </c>
      <c r="S7583" s="75"/>
      <c r="T7583" s="75"/>
      <c r="U7583" s="75"/>
      <c r="V7583" s="75"/>
      <c r="W7583" s="75"/>
      <c r="X7583" s="75"/>
      <c r="Y7583" s="75"/>
      <c r="Z7583" s="75"/>
      <c r="AA7583" s="75"/>
      <c r="AB7583" s="75"/>
      <c r="AC7583" s="75"/>
      <c r="AD7583" s="75"/>
      <c r="AE7583" s="75"/>
      <c r="AF7583" s="75"/>
      <c r="AG7583" s="75"/>
    </row>
    <row r="7584" spans="1:33" ht="15.75" customHeight="1">
      <c r="A7584" s="75"/>
      <c r="B7584" s="54"/>
      <c r="C7584" s="55" t="str">
        <f t="shared" si="227"/>
        <v/>
      </c>
      <c r="D7584" s="55" t="str">
        <f t="shared" si="228"/>
        <v/>
      </c>
      <c r="E7584" s="55"/>
      <c r="F7584" s="55"/>
      <c r="G7584" s="55"/>
      <c r="H7584" s="55"/>
      <c r="I7584" s="55"/>
      <c r="J7584" s="60"/>
      <c r="K7584" s="60">
        <f t="shared" si="225"/>
        <v>0</v>
      </c>
      <c r="L7584" s="60">
        <v>0</v>
      </c>
      <c r="M7584" s="55"/>
      <c r="N7584" s="60">
        <f t="shared" si="223"/>
        <v>0</v>
      </c>
      <c r="O7584" s="54"/>
      <c r="P7584" s="62"/>
      <c r="Q7584" s="75"/>
      <c r="R7584" t="str">
        <f t="shared" si="229"/>
        <v/>
      </c>
      <c r="S7584" s="75"/>
      <c r="T7584" s="75"/>
      <c r="U7584" s="75"/>
      <c r="V7584" s="75"/>
      <c r="W7584" s="75"/>
      <c r="X7584" s="75"/>
      <c r="Y7584" s="75"/>
      <c r="Z7584" s="75"/>
      <c r="AA7584" s="75"/>
      <c r="AB7584" s="75"/>
      <c r="AC7584" s="75"/>
      <c r="AD7584" s="75"/>
      <c r="AE7584" s="75"/>
      <c r="AF7584" s="75"/>
      <c r="AG7584" s="75"/>
    </row>
    <row r="7585" spans="1:33" ht="15.75" customHeight="1">
      <c r="A7585" s="75"/>
      <c r="B7585" s="54"/>
      <c r="C7585" s="55" t="str">
        <f t="shared" si="227"/>
        <v/>
      </c>
      <c r="D7585" s="55" t="str">
        <f t="shared" si="228"/>
        <v/>
      </c>
      <c r="E7585" s="55"/>
      <c r="F7585" s="55"/>
      <c r="G7585" s="55"/>
      <c r="H7585" s="55"/>
      <c r="I7585" s="55"/>
      <c r="J7585" s="60"/>
      <c r="K7585" s="60">
        <f t="shared" si="225"/>
        <v>0</v>
      </c>
      <c r="L7585" s="60">
        <v>0</v>
      </c>
      <c r="M7585" s="55"/>
      <c r="N7585" s="60">
        <f t="shared" si="223"/>
        <v>0</v>
      </c>
      <c r="O7585" s="54"/>
      <c r="P7585" s="62"/>
      <c r="Q7585" s="75"/>
      <c r="R7585" t="str">
        <f t="shared" si="229"/>
        <v/>
      </c>
      <c r="S7585" s="75"/>
      <c r="T7585" s="75"/>
      <c r="U7585" s="75"/>
      <c r="V7585" s="75"/>
      <c r="W7585" s="75"/>
      <c r="X7585" s="75"/>
      <c r="Y7585" s="75"/>
      <c r="Z7585" s="75"/>
      <c r="AA7585" s="75"/>
      <c r="AB7585" s="75"/>
      <c r="AC7585" s="75"/>
      <c r="AD7585" s="75"/>
      <c r="AE7585" s="75"/>
      <c r="AF7585" s="75"/>
      <c r="AG7585" s="75"/>
    </row>
    <row r="7586" spans="1:33" ht="15.75" customHeight="1">
      <c r="A7586" s="75"/>
      <c r="B7586" s="54"/>
      <c r="C7586" s="55" t="str">
        <f t="shared" si="227"/>
        <v/>
      </c>
      <c r="D7586" s="55" t="str">
        <f t="shared" si="228"/>
        <v/>
      </c>
      <c r="E7586" s="55"/>
      <c r="F7586" s="55"/>
      <c r="G7586" s="55"/>
      <c r="H7586" s="55"/>
      <c r="I7586" s="55"/>
      <c r="J7586" s="60"/>
      <c r="K7586" s="60">
        <f t="shared" si="225"/>
        <v>0</v>
      </c>
      <c r="L7586" s="60">
        <v>0</v>
      </c>
      <c r="M7586" s="55"/>
      <c r="N7586" s="60">
        <f t="shared" si="223"/>
        <v>0</v>
      </c>
      <c r="O7586" s="54"/>
      <c r="P7586" s="62"/>
      <c r="Q7586" s="75"/>
      <c r="R7586" t="str">
        <f t="shared" si="229"/>
        <v/>
      </c>
      <c r="S7586" s="75"/>
      <c r="T7586" s="75"/>
      <c r="U7586" s="75"/>
      <c r="V7586" s="75"/>
      <c r="W7586" s="75"/>
      <c r="X7586" s="75"/>
      <c r="Y7586" s="75"/>
      <c r="Z7586" s="75"/>
      <c r="AA7586" s="75"/>
      <c r="AB7586" s="75"/>
      <c r="AC7586" s="75"/>
      <c r="AD7586" s="75"/>
      <c r="AE7586" s="75"/>
      <c r="AF7586" s="75"/>
      <c r="AG7586" s="75"/>
    </row>
    <row r="7587" spans="1:33" ht="15.75" customHeight="1">
      <c r="A7587" s="75"/>
      <c r="B7587" s="54"/>
      <c r="C7587" s="55" t="str">
        <f t="shared" si="227"/>
        <v/>
      </c>
      <c r="D7587" s="55" t="str">
        <f t="shared" si="228"/>
        <v/>
      </c>
      <c r="E7587" s="55"/>
      <c r="F7587" s="55"/>
      <c r="G7587" s="55"/>
      <c r="H7587" s="55"/>
      <c r="I7587" s="55"/>
      <c r="J7587" s="60"/>
      <c r="K7587" s="60">
        <f t="shared" si="225"/>
        <v>0</v>
      </c>
      <c r="L7587" s="60">
        <v>0</v>
      </c>
      <c r="M7587" s="55"/>
      <c r="N7587" s="60">
        <f t="shared" si="223"/>
        <v>0</v>
      </c>
      <c r="O7587" s="54"/>
      <c r="P7587" s="62"/>
      <c r="Q7587" s="75"/>
      <c r="R7587" t="str">
        <f t="shared" si="229"/>
        <v/>
      </c>
      <c r="S7587" s="75"/>
      <c r="T7587" s="75"/>
      <c r="U7587" s="75"/>
      <c r="V7587" s="75"/>
      <c r="W7587" s="75"/>
      <c r="X7587" s="75"/>
      <c r="Y7587" s="75"/>
      <c r="Z7587" s="75"/>
      <c r="AA7587" s="75"/>
      <c r="AB7587" s="75"/>
      <c r="AC7587" s="75"/>
      <c r="AD7587" s="75"/>
      <c r="AE7587" s="75"/>
      <c r="AF7587" s="75"/>
      <c r="AG7587" s="75"/>
    </row>
    <row r="7588" spans="1:33" ht="15.75" customHeight="1">
      <c r="A7588" s="75"/>
      <c r="B7588" s="54"/>
      <c r="C7588" s="55" t="str">
        <f t="shared" si="227"/>
        <v/>
      </c>
      <c r="D7588" s="55" t="str">
        <f t="shared" si="228"/>
        <v/>
      </c>
      <c r="E7588" s="55"/>
      <c r="F7588" s="55"/>
      <c r="G7588" s="55"/>
      <c r="H7588" s="55"/>
      <c r="I7588" s="55"/>
      <c r="J7588" s="60"/>
      <c r="K7588" s="60">
        <f t="shared" si="225"/>
        <v>0</v>
      </c>
      <c r="L7588" s="60">
        <v>0</v>
      </c>
      <c r="M7588" s="55"/>
      <c r="N7588" s="60">
        <f t="shared" si="223"/>
        <v>0</v>
      </c>
      <c r="O7588" s="54"/>
      <c r="P7588" s="62"/>
      <c r="Q7588" s="75"/>
      <c r="R7588" t="str">
        <f t="shared" si="229"/>
        <v/>
      </c>
      <c r="S7588" s="75"/>
      <c r="T7588" s="75"/>
      <c r="U7588" s="75"/>
      <c r="V7588" s="75"/>
      <c r="W7588" s="75"/>
      <c r="X7588" s="75"/>
      <c r="Y7588" s="75"/>
      <c r="Z7588" s="75"/>
      <c r="AA7588" s="75"/>
      <c r="AB7588" s="75"/>
      <c r="AC7588" s="75"/>
      <c r="AD7588" s="75"/>
      <c r="AE7588" s="75"/>
      <c r="AF7588" s="75"/>
      <c r="AG7588" s="75"/>
    </row>
    <row r="7589" spans="1:33" ht="15.75" customHeight="1">
      <c r="A7589" s="75"/>
      <c r="B7589" s="54"/>
      <c r="C7589" s="55" t="str">
        <f t="shared" si="227"/>
        <v/>
      </c>
      <c r="D7589" s="55" t="str">
        <f t="shared" si="228"/>
        <v/>
      </c>
      <c r="E7589" s="55"/>
      <c r="F7589" s="55"/>
      <c r="G7589" s="55"/>
      <c r="H7589" s="55"/>
      <c r="I7589" s="55"/>
      <c r="J7589" s="60"/>
      <c r="K7589" s="60">
        <f t="shared" si="225"/>
        <v>0</v>
      </c>
      <c r="L7589" s="60">
        <v>0</v>
      </c>
      <c r="M7589" s="55"/>
      <c r="N7589" s="60">
        <f t="shared" si="223"/>
        <v>0</v>
      </c>
      <c r="O7589" s="54"/>
      <c r="P7589" s="62"/>
      <c r="Q7589" s="75"/>
      <c r="R7589" t="str">
        <f t="shared" si="229"/>
        <v/>
      </c>
      <c r="S7589" s="75"/>
      <c r="T7589" s="75"/>
      <c r="U7589" s="75"/>
      <c r="V7589" s="75"/>
      <c r="W7589" s="75"/>
      <c r="X7589" s="75"/>
      <c r="Y7589" s="75"/>
      <c r="Z7589" s="75"/>
      <c r="AA7589" s="75"/>
      <c r="AB7589" s="75"/>
      <c r="AC7589" s="75"/>
      <c r="AD7589" s="75"/>
      <c r="AE7589" s="75"/>
      <c r="AF7589" s="75"/>
      <c r="AG7589" s="75"/>
    </row>
    <row r="7590" spans="1:33" ht="15.75" customHeight="1">
      <c r="A7590" s="75"/>
      <c r="B7590" s="54"/>
      <c r="C7590" s="55" t="str">
        <f t="shared" si="227"/>
        <v/>
      </c>
      <c r="D7590" s="55" t="str">
        <f t="shared" si="228"/>
        <v/>
      </c>
      <c r="E7590" s="55"/>
      <c r="F7590" s="55"/>
      <c r="G7590" s="55"/>
      <c r="H7590" s="55"/>
      <c r="I7590" s="55"/>
      <c r="J7590" s="60"/>
      <c r="K7590" s="60">
        <f t="shared" si="225"/>
        <v>0</v>
      </c>
      <c r="L7590" s="60">
        <v>0</v>
      </c>
      <c r="M7590" s="55"/>
      <c r="N7590" s="60">
        <f t="shared" si="223"/>
        <v>0</v>
      </c>
      <c r="O7590" s="54"/>
      <c r="P7590" s="62"/>
      <c r="Q7590" s="75"/>
      <c r="R7590" t="str">
        <f t="shared" si="229"/>
        <v/>
      </c>
      <c r="S7590" s="75"/>
      <c r="T7590" s="75"/>
      <c r="U7590" s="75"/>
      <c r="V7590" s="75"/>
      <c r="W7590" s="75"/>
      <c r="X7590" s="75"/>
      <c r="Y7590" s="75"/>
      <c r="Z7590" s="75"/>
      <c r="AA7590" s="75"/>
      <c r="AB7590" s="75"/>
      <c r="AC7590" s="75"/>
      <c r="AD7590" s="75"/>
      <c r="AE7590" s="75"/>
      <c r="AF7590" s="75"/>
      <c r="AG7590" s="75"/>
    </row>
    <row r="7591" spans="1:33" ht="15.75" customHeight="1">
      <c r="A7591" s="75"/>
      <c r="B7591" s="54"/>
      <c r="C7591" s="55" t="str">
        <f t="shared" si="227"/>
        <v/>
      </c>
      <c r="D7591" s="55" t="str">
        <f t="shared" si="228"/>
        <v/>
      </c>
      <c r="E7591" s="55"/>
      <c r="F7591" s="55"/>
      <c r="G7591" s="55"/>
      <c r="H7591" s="55"/>
      <c r="I7591" s="55"/>
      <c r="J7591" s="60"/>
      <c r="K7591" s="60">
        <f t="shared" si="225"/>
        <v>0</v>
      </c>
      <c r="L7591" s="60">
        <v>0</v>
      </c>
      <c r="M7591" s="55"/>
      <c r="N7591" s="60">
        <f t="shared" si="223"/>
        <v>0</v>
      </c>
      <c r="O7591" s="54"/>
      <c r="P7591" s="62"/>
      <c r="Q7591" s="75"/>
      <c r="R7591" t="str">
        <f t="shared" si="229"/>
        <v/>
      </c>
      <c r="S7591" s="75"/>
      <c r="T7591" s="75"/>
      <c r="U7591" s="75"/>
      <c r="V7591" s="75"/>
      <c r="W7591" s="75"/>
      <c r="X7591" s="75"/>
      <c r="Y7591" s="75"/>
      <c r="Z7591" s="75"/>
      <c r="AA7591" s="75"/>
      <c r="AB7591" s="75"/>
      <c r="AC7591" s="75"/>
      <c r="AD7591" s="75"/>
      <c r="AE7591" s="75"/>
      <c r="AF7591" s="75"/>
      <c r="AG7591" s="75"/>
    </row>
    <row r="7592" spans="1:33" ht="15.75" customHeight="1">
      <c r="A7592" s="75"/>
      <c r="B7592" s="54"/>
      <c r="C7592" s="55" t="str">
        <f t="shared" si="227"/>
        <v/>
      </c>
      <c r="D7592" s="55" t="str">
        <f t="shared" si="228"/>
        <v/>
      </c>
      <c r="E7592" s="55"/>
      <c r="F7592" s="55"/>
      <c r="G7592" s="55"/>
      <c r="H7592" s="55"/>
      <c r="I7592" s="55"/>
      <c r="J7592" s="60"/>
      <c r="K7592" s="60">
        <f t="shared" si="225"/>
        <v>0</v>
      </c>
      <c r="L7592" s="60">
        <v>0</v>
      </c>
      <c r="M7592" s="55"/>
      <c r="N7592" s="60">
        <f t="shared" si="223"/>
        <v>0</v>
      </c>
      <c r="O7592" s="54"/>
      <c r="P7592" s="62"/>
      <c r="Q7592" s="75"/>
      <c r="R7592" t="str">
        <f t="shared" si="229"/>
        <v/>
      </c>
      <c r="S7592" s="75"/>
      <c r="T7592" s="75"/>
      <c r="U7592" s="75"/>
      <c r="V7592" s="75"/>
      <c r="W7592" s="75"/>
      <c r="X7592" s="75"/>
      <c r="Y7592" s="75"/>
      <c r="Z7592" s="75"/>
      <c r="AA7592" s="75"/>
      <c r="AB7592" s="75"/>
      <c r="AC7592" s="75"/>
      <c r="AD7592" s="75"/>
      <c r="AE7592" s="75"/>
      <c r="AF7592" s="75"/>
      <c r="AG7592" s="75"/>
    </row>
    <row r="7593" spans="1:33" ht="15.75" customHeight="1">
      <c r="A7593" s="75"/>
      <c r="B7593" s="54"/>
      <c r="C7593" s="55" t="str">
        <f t="shared" si="227"/>
        <v/>
      </c>
      <c r="D7593" s="55" t="str">
        <f t="shared" si="228"/>
        <v/>
      </c>
      <c r="E7593" s="55"/>
      <c r="F7593" s="55"/>
      <c r="G7593" s="55"/>
      <c r="H7593" s="55"/>
      <c r="I7593" s="55"/>
      <c r="J7593" s="60"/>
      <c r="K7593" s="60">
        <f t="shared" si="225"/>
        <v>0</v>
      </c>
      <c r="L7593" s="60">
        <v>0</v>
      </c>
      <c r="M7593" s="55"/>
      <c r="N7593" s="60">
        <f t="shared" si="223"/>
        <v>0</v>
      </c>
      <c r="O7593" s="54"/>
      <c r="P7593" s="62"/>
      <c r="Q7593" s="75"/>
      <c r="R7593" t="str">
        <f t="shared" si="229"/>
        <v/>
      </c>
      <c r="S7593" s="75"/>
      <c r="T7593" s="75"/>
      <c r="U7593" s="75"/>
      <c r="V7593" s="75"/>
      <c r="W7593" s="75"/>
      <c r="X7593" s="75"/>
      <c r="Y7593" s="75"/>
      <c r="Z7593" s="75"/>
      <c r="AA7593" s="75"/>
      <c r="AB7593" s="75"/>
      <c r="AC7593" s="75"/>
      <c r="AD7593" s="75"/>
      <c r="AE7593" s="75"/>
      <c r="AF7593" s="75"/>
      <c r="AG7593" s="75"/>
    </row>
    <row r="7594" spans="1:33" ht="15.75" customHeight="1">
      <c r="A7594" s="75"/>
      <c r="B7594" s="54"/>
      <c r="C7594" s="55" t="str">
        <f t="shared" si="227"/>
        <v/>
      </c>
      <c r="D7594" s="55" t="str">
        <f t="shared" si="228"/>
        <v/>
      </c>
      <c r="E7594" s="55"/>
      <c r="F7594" s="55"/>
      <c r="G7594" s="55"/>
      <c r="H7594" s="55"/>
      <c r="I7594" s="55"/>
      <c r="J7594" s="60"/>
      <c r="K7594" s="60">
        <f t="shared" si="225"/>
        <v>0</v>
      </c>
      <c r="L7594" s="60">
        <v>0</v>
      </c>
      <c r="M7594" s="55"/>
      <c r="N7594" s="60">
        <f t="shared" si="223"/>
        <v>0</v>
      </c>
      <c r="O7594" s="54"/>
      <c r="P7594" s="62"/>
      <c r="Q7594" s="75"/>
      <c r="R7594" t="str">
        <f t="shared" si="229"/>
        <v/>
      </c>
      <c r="S7594" s="75"/>
      <c r="T7594" s="75"/>
      <c r="U7594" s="75"/>
      <c r="V7594" s="75"/>
      <c r="W7594" s="75"/>
      <c r="X7594" s="75"/>
      <c r="Y7594" s="75"/>
      <c r="Z7594" s="75"/>
      <c r="AA7594" s="75"/>
      <c r="AB7594" s="75"/>
      <c r="AC7594" s="75"/>
      <c r="AD7594" s="75"/>
      <c r="AE7594" s="75"/>
      <c r="AF7594" s="75"/>
      <c r="AG7594" s="75"/>
    </row>
    <row r="7595" spans="1:33" ht="15.75" customHeight="1">
      <c r="A7595" s="75"/>
      <c r="B7595" s="54"/>
      <c r="C7595" s="55" t="str">
        <f t="shared" si="227"/>
        <v/>
      </c>
      <c r="D7595" s="55" t="str">
        <f t="shared" si="228"/>
        <v/>
      </c>
      <c r="E7595" s="55"/>
      <c r="F7595" s="55"/>
      <c r="G7595" s="55"/>
      <c r="H7595" s="55"/>
      <c r="I7595" s="55"/>
      <c r="J7595" s="60"/>
      <c r="K7595" s="60">
        <f t="shared" si="225"/>
        <v>0</v>
      </c>
      <c r="L7595" s="60">
        <v>0</v>
      </c>
      <c r="M7595" s="55"/>
      <c r="N7595" s="60">
        <f t="shared" si="223"/>
        <v>0</v>
      </c>
      <c r="O7595" s="54"/>
      <c r="P7595" s="62"/>
      <c r="Q7595" s="75"/>
      <c r="R7595" t="str">
        <f t="shared" si="229"/>
        <v/>
      </c>
      <c r="S7595" s="75"/>
      <c r="T7595" s="75"/>
      <c r="U7595" s="75"/>
      <c r="V7595" s="75"/>
      <c r="W7595" s="75"/>
      <c r="X7595" s="75"/>
      <c r="Y7595" s="75"/>
      <c r="Z7595" s="75"/>
      <c r="AA7595" s="75"/>
      <c r="AB7595" s="75"/>
      <c r="AC7595" s="75"/>
      <c r="AD7595" s="75"/>
      <c r="AE7595" s="75"/>
      <c r="AF7595" s="75"/>
      <c r="AG7595" s="75"/>
    </row>
    <row r="7596" spans="1:33" ht="15.75" customHeight="1">
      <c r="A7596" s="75"/>
      <c r="B7596" s="54"/>
      <c r="C7596" s="55" t="str">
        <f t="shared" si="227"/>
        <v/>
      </c>
      <c r="D7596" s="55" t="str">
        <f t="shared" si="228"/>
        <v/>
      </c>
      <c r="E7596" s="55"/>
      <c r="F7596" s="55"/>
      <c r="G7596" s="55"/>
      <c r="H7596" s="55"/>
      <c r="I7596" s="55"/>
      <c r="J7596" s="60"/>
      <c r="K7596" s="60">
        <f t="shared" si="225"/>
        <v>0</v>
      </c>
      <c r="L7596" s="60">
        <v>0</v>
      </c>
      <c r="M7596" s="55"/>
      <c r="N7596" s="60">
        <f t="shared" si="223"/>
        <v>0</v>
      </c>
      <c r="O7596" s="54"/>
      <c r="P7596" s="62"/>
      <c r="Q7596" s="75"/>
      <c r="R7596" t="str">
        <f t="shared" si="229"/>
        <v/>
      </c>
      <c r="S7596" s="75"/>
      <c r="T7596" s="75"/>
      <c r="U7596" s="75"/>
      <c r="V7596" s="75"/>
      <c r="W7596" s="75"/>
      <c r="X7596" s="75"/>
      <c r="Y7596" s="75"/>
      <c r="Z7596" s="75"/>
      <c r="AA7596" s="75"/>
      <c r="AB7596" s="75"/>
      <c r="AC7596" s="75"/>
      <c r="AD7596" s="75"/>
      <c r="AE7596" s="75"/>
      <c r="AF7596" s="75"/>
      <c r="AG7596" s="75"/>
    </row>
    <row r="7597" spans="1:33" ht="15.75" customHeight="1">
      <c r="A7597" s="75"/>
      <c r="B7597" s="54"/>
      <c r="C7597" s="55" t="str">
        <f t="shared" si="227"/>
        <v/>
      </c>
      <c r="D7597" s="55" t="str">
        <f t="shared" si="228"/>
        <v/>
      </c>
      <c r="E7597" s="55"/>
      <c r="F7597" s="55"/>
      <c r="G7597" s="55"/>
      <c r="H7597" s="55"/>
      <c r="I7597" s="55"/>
      <c r="J7597" s="60"/>
      <c r="K7597" s="60">
        <f t="shared" si="225"/>
        <v>0</v>
      </c>
      <c r="L7597" s="60">
        <v>0</v>
      </c>
      <c r="M7597" s="55"/>
      <c r="N7597" s="60">
        <f t="shared" si="223"/>
        <v>0</v>
      </c>
      <c r="O7597" s="54"/>
      <c r="P7597" s="62"/>
      <c r="Q7597" s="75"/>
      <c r="R7597" t="str">
        <f t="shared" si="229"/>
        <v/>
      </c>
      <c r="S7597" s="75"/>
      <c r="T7597" s="75"/>
      <c r="U7597" s="75"/>
      <c r="V7597" s="75"/>
      <c r="W7597" s="75"/>
      <c r="X7597" s="75"/>
      <c r="Y7597" s="75"/>
      <c r="Z7597" s="75"/>
      <c r="AA7597" s="75"/>
      <c r="AB7597" s="75"/>
      <c r="AC7597" s="75"/>
      <c r="AD7597" s="75"/>
      <c r="AE7597" s="75"/>
      <c r="AF7597" s="75"/>
      <c r="AG7597" s="75"/>
    </row>
    <row r="7598" spans="1:33" ht="15.75" customHeight="1">
      <c r="A7598" s="75"/>
      <c r="B7598" s="54"/>
      <c r="C7598" s="55" t="str">
        <f t="shared" si="227"/>
        <v/>
      </c>
      <c r="D7598" s="55" t="str">
        <f t="shared" si="228"/>
        <v/>
      </c>
      <c r="E7598" s="55"/>
      <c r="F7598" s="55"/>
      <c r="G7598" s="55"/>
      <c r="H7598" s="55"/>
      <c r="I7598" s="55"/>
      <c r="J7598" s="60"/>
      <c r="K7598" s="60">
        <f t="shared" si="225"/>
        <v>0</v>
      </c>
      <c r="L7598" s="60">
        <v>0</v>
      </c>
      <c r="M7598" s="55"/>
      <c r="N7598" s="60">
        <f t="shared" si="223"/>
        <v>0</v>
      </c>
      <c r="O7598" s="54"/>
      <c r="P7598" s="62"/>
      <c r="Q7598" s="75"/>
      <c r="R7598" t="str">
        <f t="shared" si="229"/>
        <v/>
      </c>
      <c r="S7598" s="75"/>
      <c r="T7598" s="75"/>
      <c r="U7598" s="75"/>
      <c r="V7598" s="75"/>
      <c r="W7598" s="75"/>
      <c r="X7598" s="75"/>
      <c r="Y7598" s="75"/>
      <c r="Z7598" s="75"/>
      <c r="AA7598" s="75"/>
      <c r="AB7598" s="75"/>
      <c r="AC7598" s="75"/>
      <c r="AD7598" s="75"/>
      <c r="AE7598" s="75"/>
      <c r="AF7598" s="75"/>
      <c r="AG7598" s="75"/>
    </row>
    <row r="7599" spans="1:33" ht="15.75" customHeight="1">
      <c r="A7599" s="75"/>
      <c r="B7599" s="54"/>
      <c r="C7599" s="55" t="str">
        <f t="shared" si="227"/>
        <v/>
      </c>
      <c r="D7599" s="55" t="str">
        <f t="shared" si="228"/>
        <v/>
      </c>
      <c r="E7599" s="55"/>
      <c r="F7599" s="55"/>
      <c r="G7599" s="55"/>
      <c r="H7599" s="55"/>
      <c r="I7599" s="55"/>
      <c r="J7599" s="60"/>
      <c r="K7599" s="60">
        <f t="shared" si="225"/>
        <v>0</v>
      </c>
      <c r="L7599" s="60">
        <v>0</v>
      </c>
      <c r="M7599" s="55"/>
      <c r="N7599" s="60">
        <f t="shared" si="223"/>
        <v>0</v>
      </c>
      <c r="O7599" s="54"/>
      <c r="P7599" s="62"/>
      <c r="Q7599" s="75"/>
      <c r="R7599" t="str">
        <f t="shared" si="229"/>
        <v/>
      </c>
      <c r="S7599" s="75"/>
      <c r="T7599" s="75"/>
      <c r="U7599" s="75"/>
      <c r="V7599" s="75"/>
      <c r="W7599" s="75"/>
      <c r="X7599" s="75"/>
      <c r="Y7599" s="75"/>
      <c r="Z7599" s="75"/>
      <c r="AA7599" s="75"/>
      <c r="AB7599" s="75"/>
      <c r="AC7599" s="75"/>
      <c r="AD7599" s="75"/>
      <c r="AE7599" s="75"/>
      <c r="AF7599" s="75"/>
      <c r="AG7599" s="75"/>
    </row>
    <row r="7600" spans="1:33" ht="15.75" customHeight="1">
      <c r="A7600" s="75"/>
      <c r="B7600" s="54"/>
      <c r="C7600" s="55" t="str">
        <f t="shared" si="227"/>
        <v/>
      </c>
      <c r="D7600" s="55" t="str">
        <f t="shared" si="228"/>
        <v/>
      </c>
      <c r="E7600" s="55"/>
      <c r="F7600" s="55"/>
      <c r="G7600" s="55"/>
      <c r="H7600" s="55"/>
      <c r="I7600" s="55"/>
      <c r="J7600" s="60"/>
      <c r="K7600" s="60">
        <f t="shared" si="225"/>
        <v>0</v>
      </c>
      <c r="L7600" s="60">
        <v>0</v>
      </c>
      <c r="M7600" s="55"/>
      <c r="N7600" s="60">
        <f t="shared" si="223"/>
        <v>0</v>
      </c>
      <c r="O7600" s="54"/>
      <c r="P7600" s="62"/>
      <c r="Q7600" s="75"/>
      <c r="R7600" t="str">
        <f t="shared" si="229"/>
        <v/>
      </c>
      <c r="S7600" s="75"/>
      <c r="T7600" s="75"/>
      <c r="U7600" s="75"/>
      <c r="V7600" s="75"/>
      <c r="W7600" s="75"/>
      <c r="X7600" s="75"/>
      <c r="Y7600" s="75"/>
      <c r="Z7600" s="75"/>
      <c r="AA7600" s="75"/>
      <c r="AB7600" s="75"/>
      <c r="AC7600" s="75"/>
      <c r="AD7600" s="75"/>
      <c r="AE7600" s="75"/>
      <c r="AF7600" s="75"/>
      <c r="AG7600" s="75"/>
    </row>
    <row r="7601" spans="1:33" ht="15.75" customHeight="1">
      <c r="A7601" s="75"/>
      <c r="B7601" s="54"/>
      <c r="C7601" s="55" t="str">
        <f t="shared" si="227"/>
        <v/>
      </c>
      <c r="D7601" s="55" t="str">
        <f t="shared" si="228"/>
        <v/>
      </c>
      <c r="E7601" s="55"/>
      <c r="F7601" s="55"/>
      <c r="G7601" s="55"/>
      <c r="H7601" s="55"/>
      <c r="I7601" s="55"/>
      <c r="J7601" s="60"/>
      <c r="K7601" s="60">
        <f t="shared" si="225"/>
        <v>0</v>
      </c>
      <c r="L7601" s="60">
        <v>0</v>
      </c>
      <c r="M7601" s="55"/>
      <c r="N7601" s="60">
        <f t="shared" si="223"/>
        <v>0</v>
      </c>
      <c r="O7601" s="54"/>
      <c r="P7601" s="62"/>
      <c r="Q7601" s="75"/>
      <c r="R7601" t="str">
        <f t="shared" si="229"/>
        <v/>
      </c>
      <c r="S7601" s="75"/>
      <c r="T7601" s="75"/>
      <c r="U7601" s="75"/>
      <c r="V7601" s="75"/>
      <c r="W7601" s="75"/>
      <c r="X7601" s="75"/>
      <c r="Y7601" s="75"/>
      <c r="Z7601" s="75"/>
      <c r="AA7601" s="75"/>
      <c r="AB7601" s="75"/>
      <c r="AC7601" s="75"/>
      <c r="AD7601" s="75"/>
      <c r="AE7601" s="75"/>
      <c r="AF7601" s="75"/>
      <c r="AG7601" s="75"/>
    </row>
    <row r="7602" spans="1:33" ht="15.75" customHeight="1">
      <c r="A7602" s="75"/>
      <c r="B7602" s="54"/>
      <c r="C7602" s="55" t="str">
        <f t="shared" si="227"/>
        <v/>
      </c>
      <c r="D7602" s="55" t="str">
        <f t="shared" si="228"/>
        <v/>
      </c>
      <c r="E7602" s="55"/>
      <c r="F7602" s="55"/>
      <c r="G7602" s="55"/>
      <c r="H7602" s="55"/>
      <c r="I7602" s="55"/>
      <c r="J7602" s="60"/>
      <c r="K7602" s="60">
        <f t="shared" si="225"/>
        <v>0</v>
      </c>
      <c r="L7602" s="60">
        <v>0</v>
      </c>
      <c r="M7602" s="55"/>
      <c r="N7602" s="60">
        <f t="shared" si="223"/>
        <v>0</v>
      </c>
      <c r="O7602" s="54"/>
      <c r="P7602" s="62"/>
      <c r="Q7602" s="75"/>
      <c r="R7602" t="str">
        <f t="shared" si="229"/>
        <v/>
      </c>
      <c r="S7602" s="75"/>
      <c r="T7602" s="75"/>
      <c r="U7602" s="75"/>
      <c r="V7602" s="75"/>
      <c r="W7602" s="75"/>
      <c r="X7602" s="75"/>
      <c r="Y7602" s="75"/>
      <c r="Z7602" s="75"/>
      <c r="AA7602" s="75"/>
      <c r="AB7602" s="75"/>
      <c r="AC7602" s="75"/>
      <c r="AD7602" s="75"/>
      <c r="AE7602" s="75"/>
      <c r="AF7602" s="75"/>
      <c r="AG7602" s="75"/>
    </row>
    <row r="7603" spans="1:33" ht="15.75" customHeight="1">
      <c r="A7603" s="75"/>
      <c r="B7603" s="54"/>
      <c r="C7603" s="55" t="str">
        <f t="shared" si="227"/>
        <v/>
      </c>
      <c r="D7603" s="55" t="str">
        <f t="shared" si="228"/>
        <v/>
      </c>
      <c r="E7603" s="55"/>
      <c r="F7603" s="55"/>
      <c r="G7603" s="55"/>
      <c r="H7603" s="55"/>
      <c r="I7603" s="55"/>
      <c r="J7603" s="60"/>
      <c r="K7603" s="60">
        <f t="shared" si="225"/>
        <v>0</v>
      </c>
      <c r="L7603" s="60">
        <v>0</v>
      </c>
      <c r="M7603" s="55"/>
      <c r="N7603" s="60">
        <f t="shared" si="223"/>
        <v>0</v>
      </c>
      <c r="O7603" s="54"/>
      <c r="P7603" s="62"/>
      <c r="Q7603" s="75"/>
      <c r="R7603" t="str">
        <f t="shared" si="229"/>
        <v/>
      </c>
      <c r="S7603" s="75"/>
      <c r="T7603" s="75"/>
      <c r="U7603" s="75"/>
      <c r="V7603" s="75"/>
      <c r="W7603" s="75"/>
      <c r="X7603" s="75"/>
      <c r="Y7603" s="75"/>
      <c r="Z7603" s="75"/>
      <c r="AA7603" s="75"/>
      <c r="AB7603" s="75"/>
      <c r="AC7603" s="75"/>
      <c r="AD7603" s="75"/>
      <c r="AE7603" s="75"/>
      <c r="AF7603" s="75"/>
      <c r="AG7603" s="75"/>
    </row>
    <row r="7604" spans="1:33" ht="15.75" customHeight="1">
      <c r="A7604" s="75"/>
      <c r="B7604" s="54"/>
      <c r="C7604" s="55" t="str">
        <f t="shared" si="227"/>
        <v/>
      </c>
      <c r="D7604" s="55" t="str">
        <f t="shared" si="228"/>
        <v/>
      </c>
      <c r="E7604" s="55"/>
      <c r="F7604" s="55"/>
      <c r="G7604" s="55"/>
      <c r="H7604" s="55"/>
      <c r="I7604" s="55"/>
      <c r="J7604" s="60"/>
      <c r="K7604" s="60">
        <f t="shared" si="225"/>
        <v>0</v>
      </c>
      <c r="L7604" s="60">
        <v>0</v>
      </c>
      <c r="M7604" s="55"/>
      <c r="N7604" s="60">
        <f t="shared" si="223"/>
        <v>0</v>
      </c>
      <c r="O7604" s="54"/>
      <c r="P7604" s="62"/>
      <c r="Q7604" s="75"/>
      <c r="R7604" t="str">
        <f t="shared" si="229"/>
        <v/>
      </c>
      <c r="S7604" s="75"/>
      <c r="T7604" s="75"/>
      <c r="U7604" s="75"/>
      <c r="V7604" s="75"/>
      <c r="W7604" s="75"/>
      <c r="X7604" s="75"/>
      <c r="Y7604" s="75"/>
      <c r="Z7604" s="75"/>
      <c r="AA7604" s="75"/>
      <c r="AB7604" s="75"/>
      <c r="AC7604" s="75"/>
      <c r="AD7604" s="75"/>
      <c r="AE7604" s="75"/>
      <c r="AF7604" s="75"/>
      <c r="AG7604" s="75"/>
    </row>
    <row r="7605" spans="1:33" ht="15.75" customHeight="1">
      <c r="A7605" s="75"/>
      <c r="B7605" s="54"/>
      <c r="C7605" s="55" t="str">
        <f t="shared" si="227"/>
        <v/>
      </c>
      <c r="D7605" s="55" t="str">
        <f t="shared" si="228"/>
        <v/>
      </c>
      <c r="E7605" s="55"/>
      <c r="F7605" s="55"/>
      <c r="G7605" s="55"/>
      <c r="H7605" s="55"/>
      <c r="I7605" s="55"/>
      <c r="J7605" s="60"/>
      <c r="K7605" s="60">
        <f t="shared" si="225"/>
        <v>0</v>
      </c>
      <c r="L7605" s="60">
        <v>0</v>
      </c>
      <c r="M7605" s="55"/>
      <c r="N7605" s="60">
        <f t="shared" si="223"/>
        <v>0</v>
      </c>
      <c r="O7605" s="54"/>
      <c r="P7605" s="62"/>
      <c r="Q7605" s="75"/>
      <c r="R7605" t="str">
        <f t="shared" si="229"/>
        <v/>
      </c>
      <c r="S7605" s="75"/>
      <c r="T7605" s="75"/>
      <c r="U7605" s="75"/>
      <c r="V7605" s="75"/>
      <c r="W7605" s="75"/>
      <c r="X7605" s="75"/>
      <c r="Y7605" s="75"/>
      <c r="Z7605" s="75"/>
      <c r="AA7605" s="75"/>
      <c r="AB7605" s="75"/>
      <c r="AC7605" s="75"/>
      <c r="AD7605" s="75"/>
      <c r="AE7605" s="75"/>
      <c r="AF7605" s="75"/>
      <c r="AG7605" s="75"/>
    </row>
    <row r="7606" spans="1:33" ht="15.75" customHeight="1">
      <c r="A7606" s="75"/>
      <c r="B7606" s="54"/>
      <c r="C7606" s="55" t="str">
        <f t="shared" si="227"/>
        <v/>
      </c>
      <c r="D7606" s="55" t="str">
        <f t="shared" si="228"/>
        <v/>
      </c>
      <c r="E7606" s="55"/>
      <c r="F7606" s="55"/>
      <c r="G7606" s="55"/>
      <c r="H7606" s="55"/>
      <c r="I7606" s="55"/>
      <c r="J7606" s="60"/>
      <c r="K7606" s="60">
        <f t="shared" si="225"/>
        <v>0</v>
      </c>
      <c r="L7606" s="60">
        <v>0</v>
      </c>
      <c r="M7606" s="55"/>
      <c r="N7606" s="60">
        <f t="shared" si="223"/>
        <v>0</v>
      </c>
      <c r="O7606" s="54"/>
      <c r="P7606" s="62"/>
      <c r="Q7606" s="75"/>
      <c r="R7606" t="str">
        <f t="shared" si="229"/>
        <v/>
      </c>
      <c r="S7606" s="75"/>
      <c r="T7606" s="75"/>
      <c r="U7606" s="75"/>
      <c r="V7606" s="75"/>
      <c r="W7606" s="75"/>
      <c r="X7606" s="75"/>
      <c r="Y7606" s="75"/>
      <c r="Z7606" s="75"/>
      <c r="AA7606" s="75"/>
      <c r="AB7606" s="75"/>
      <c r="AC7606" s="75"/>
      <c r="AD7606" s="75"/>
      <c r="AE7606" s="75"/>
      <c r="AF7606" s="75"/>
      <c r="AG7606" s="75"/>
    </row>
    <row r="7607" spans="1:33" ht="15.75" customHeight="1">
      <c r="A7607" s="75"/>
      <c r="B7607" s="54"/>
      <c r="C7607" s="55" t="str">
        <f t="shared" si="227"/>
        <v/>
      </c>
      <c r="D7607" s="55" t="str">
        <f t="shared" si="228"/>
        <v/>
      </c>
      <c r="E7607" s="55"/>
      <c r="F7607" s="55"/>
      <c r="G7607" s="55"/>
      <c r="H7607" s="55"/>
      <c r="I7607" s="55"/>
      <c r="J7607" s="60"/>
      <c r="K7607" s="60">
        <f t="shared" si="225"/>
        <v>0</v>
      </c>
      <c r="L7607" s="60">
        <v>0</v>
      </c>
      <c r="M7607" s="55"/>
      <c r="N7607" s="60">
        <f t="shared" si="223"/>
        <v>0</v>
      </c>
      <c r="O7607" s="54"/>
      <c r="P7607" s="62"/>
      <c r="Q7607" s="75"/>
      <c r="R7607" t="str">
        <f t="shared" si="229"/>
        <v/>
      </c>
      <c r="S7607" s="75"/>
      <c r="T7607" s="75"/>
      <c r="U7607" s="75"/>
      <c r="V7607" s="75"/>
      <c r="W7607" s="75"/>
      <c r="X7607" s="75"/>
      <c r="Y7607" s="75"/>
      <c r="Z7607" s="75"/>
      <c r="AA7607" s="75"/>
      <c r="AB7607" s="75"/>
      <c r="AC7607" s="75"/>
      <c r="AD7607" s="75"/>
      <c r="AE7607" s="75"/>
      <c r="AF7607" s="75"/>
      <c r="AG7607" s="75"/>
    </row>
    <row r="7608" spans="1:33" ht="15.75" customHeight="1">
      <c r="A7608" s="75"/>
      <c r="B7608" s="54"/>
      <c r="C7608" s="55" t="str">
        <f t="shared" si="227"/>
        <v/>
      </c>
      <c r="D7608" s="55" t="str">
        <f t="shared" si="228"/>
        <v/>
      </c>
      <c r="E7608" s="55"/>
      <c r="F7608" s="55"/>
      <c r="G7608" s="55"/>
      <c r="H7608" s="55"/>
      <c r="I7608" s="55"/>
      <c r="J7608" s="60"/>
      <c r="K7608" s="60">
        <f t="shared" si="225"/>
        <v>0</v>
      </c>
      <c r="L7608" s="60">
        <v>0</v>
      </c>
      <c r="M7608" s="55"/>
      <c r="N7608" s="60">
        <f t="shared" si="223"/>
        <v>0</v>
      </c>
      <c r="O7608" s="54"/>
      <c r="P7608" s="62"/>
      <c r="Q7608" s="75"/>
      <c r="R7608" t="str">
        <f t="shared" si="229"/>
        <v/>
      </c>
      <c r="S7608" s="75"/>
      <c r="T7608" s="75"/>
      <c r="U7608" s="75"/>
      <c r="V7608" s="75"/>
      <c r="W7608" s="75"/>
      <c r="X7608" s="75"/>
      <c r="Y7608" s="75"/>
      <c r="Z7608" s="75"/>
      <c r="AA7608" s="75"/>
      <c r="AB7608" s="75"/>
      <c r="AC7608" s="75"/>
      <c r="AD7608" s="75"/>
      <c r="AE7608" s="75"/>
      <c r="AF7608" s="75"/>
      <c r="AG7608" s="75"/>
    </row>
    <row r="7609" spans="1:33" ht="15.75" customHeight="1">
      <c r="A7609" s="75"/>
      <c r="B7609" s="54"/>
      <c r="C7609" s="55" t="str">
        <f t="shared" si="227"/>
        <v/>
      </c>
      <c r="D7609" s="55" t="str">
        <f t="shared" si="228"/>
        <v/>
      </c>
      <c r="E7609" s="55"/>
      <c r="F7609" s="55"/>
      <c r="G7609" s="55"/>
      <c r="H7609" s="55"/>
      <c r="I7609" s="55"/>
      <c r="J7609" s="60"/>
      <c r="K7609" s="60">
        <f t="shared" si="225"/>
        <v>0</v>
      </c>
      <c r="L7609" s="60">
        <v>0</v>
      </c>
      <c r="M7609" s="55"/>
      <c r="N7609" s="60">
        <f t="shared" si="223"/>
        <v>0</v>
      </c>
      <c r="O7609" s="54"/>
      <c r="P7609" s="62"/>
      <c r="Q7609" s="75"/>
      <c r="R7609" t="str">
        <f t="shared" si="229"/>
        <v/>
      </c>
      <c r="S7609" s="75"/>
      <c r="T7609" s="75"/>
      <c r="U7609" s="75"/>
      <c r="V7609" s="75"/>
      <c r="W7609" s="75"/>
      <c r="X7609" s="75"/>
      <c r="Y7609" s="75"/>
      <c r="Z7609" s="75"/>
      <c r="AA7609" s="75"/>
      <c r="AB7609" s="75"/>
      <c r="AC7609" s="75"/>
      <c r="AD7609" s="75"/>
      <c r="AE7609" s="75"/>
      <c r="AF7609" s="75"/>
      <c r="AG7609" s="75"/>
    </row>
    <row r="7610" spans="1:33" ht="15.75" customHeight="1">
      <c r="A7610" s="75"/>
      <c r="B7610" s="54"/>
      <c r="C7610" s="55" t="str">
        <f t="shared" si="227"/>
        <v/>
      </c>
      <c r="D7610" s="55" t="str">
        <f t="shared" si="228"/>
        <v/>
      </c>
      <c r="E7610" s="55"/>
      <c r="F7610" s="55"/>
      <c r="G7610" s="55"/>
      <c r="H7610" s="55"/>
      <c r="I7610" s="55"/>
      <c r="J7610" s="60"/>
      <c r="K7610" s="60">
        <f t="shared" si="225"/>
        <v>0</v>
      </c>
      <c r="L7610" s="60">
        <v>0</v>
      </c>
      <c r="M7610" s="55"/>
      <c r="N7610" s="60">
        <f t="shared" si="223"/>
        <v>0</v>
      </c>
      <c r="O7610" s="54"/>
      <c r="P7610" s="62"/>
      <c r="Q7610" s="75"/>
      <c r="R7610" t="str">
        <f t="shared" si="229"/>
        <v/>
      </c>
      <c r="S7610" s="75"/>
      <c r="T7610" s="75"/>
      <c r="U7610" s="75"/>
      <c r="V7610" s="75"/>
      <c r="W7610" s="75"/>
      <c r="X7610" s="75"/>
      <c r="Y7610" s="75"/>
      <c r="Z7610" s="75"/>
      <c r="AA7610" s="75"/>
      <c r="AB7610" s="75"/>
      <c r="AC7610" s="75"/>
      <c r="AD7610" s="75"/>
      <c r="AE7610" s="75"/>
      <c r="AF7610" s="75"/>
      <c r="AG7610" s="75"/>
    </row>
    <row r="7611" spans="1:33" ht="15.75" customHeight="1">
      <c r="A7611" s="75"/>
      <c r="B7611" s="54"/>
      <c r="C7611" s="55" t="str">
        <f t="shared" si="227"/>
        <v/>
      </c>
      <c r="D7611" s="55" t="str">
        <f t="shared" si="228"/>
        <v/>
      </c>
      <c r="E7611" s="55"/>
      <c r="F7611" s="55"/>
      <c r="G7611" s="55"/>
      <c r="H7611" s="55"/>
      <c r="I7611" s="55"/>
      <c r="J7611" s="60"/>
      <c r="K7611" s="60">
        <f t="shared" si="225"/>
        <v>0</v>
      </c>
      <c r="L7611" s="60">
        <v>0</v>
      </c>
      <c r="M7611" s="55"/>
      <c r="N7611" s="60">
        <f t="shared" si="223"/>
        <v>0</v>
      </c>
      <c r="O7611" s="54"/>
      <c r="P7611" s="62"/>
      <c r="Q7611" s="75"/>
      <c r="R7611" t="str">
        <f t="shared" si="229"/>
        <v/>
      </c>
      <c r="S7611" s="75"/>
      <c r="T7611" s="75"/>
      <c r="U7611" s="75"/>
      <c r="V7611" s="75"/>
      <c r="W7611" s="75"/>
      <c r="X7611" s="75"/>
      <c r="Y7611" s="75"/>
      <c r="Z7611" s="75"/>
      <c r="AA7611" s="75"/>
      <c r="AB7611" s="75"/>
      <c r="AC7611" s="75"/>
      <c r="AD7611" s="75"/>
      <c r="AE7611" s="75"/>
      <c r="AF7611" s="75"/>
      <c r="AG7611" s="75"/>
    </row>
    <row r="7612" spans="1:33" ht="15.75" customHeight="1">
      <c r="A7612" s="75"/>
      <c r="B7612" s="54"/>
      <c r="C7612" s="55" t="str">
        <f t="shared" si="227"/>
        <v/>
      </c>
      <c r="D7612" s="55" t="str">
        <f t="shared" si="228"/>
        <v/>
      </c>
      <c r="E7612" s="55"/>
      <c r="F7612" s="55"/>
      <c r="G7612" s="55"/>
      <c r="H7612" s="55"/>
      <c r="I7612" s="55"/>
      <c r="J7612" s="60"/>
      <c r="K7612" s="60">
        <f t="shared" si="225"/>
        <v>0</v>
      </c>
      <c r="L7612" s="60">
        <v>0</v>
      </c>
      <c r="M7612" s="55"/>
      <c r="N7612" s="60">
        <f t="shared" si="223"/>
        <v>0</v>
      </c>
      <c r="O7612" s="54"/>
      <c r="P7612" s="62"/>
      <c r="Q7612" s="75"/>
      <c r="R7612" t="str">
        <f t="shared" si="229"/>
        <v/>
      </c>
      <c r="S7612" s="75"/>
      <c r="T7612" s="75"/>
      <c r="U7612" s="75"/>
      <c r="V7612" s="75"/>
      <c r="W7612" s="75"/>
      <c r="X7612" s="75"/>
      <c r="Y7612" s="75"/>
      <c r="Z7612" s="75"/>
      <c r="AA7612" s="75"/>
      <c r="AB7612" s="75"/>
      <c r="AC7612" s="75"/>
      <c r="AD7612" s="75"/>
      <c r="AE7612" s="75"/>
      <c r="AF7612" s="75"/>
      <c r="AG7612" s="75"/>
    </row>
    <row r="7613" spans="1:33" ht="15.75" customHeight="1">
      <c r="A7613" s="75"/>
      <c r="B7613" s="54"/>
      <c r="C7613" s="55" t="str">
        <f t="shared" si="227"/>
        <v/>
      </c>
      <c r="D7613" s="55" t="str">
        <f t="shared" si="228"/>
        <v/>
      </c>
      <c r="E7613" s="55"/>
      <c r="F7613" s="55"/>
      <c r="G7613" s="55"/>
      <c r="H7613" s="55"/>
      <c r="I7613" s="55"/>
      <c r="J7613" s="60"/>
      <c r="K7613" s="60">
        <f t="shared" si="225"/>
        <v>0</v>
      </c>
      <c r="L7613" s="60">
        <v>0</v>
      </c>
      <c r="M7613" s="55"/>
      <c r="N7613" s="60">
        <f t="shared" si="223"/>
        <v>0</v>
      </c>
      <c r="O7613" s="54"/>
      <c r="P7613" s="62"/>
      <c r="Q7613" s="75"/>
      <c r="R7613" t="str">
        <f t="shared" si="229"/>
        <v/>
      </c>
      <c r="S7613" s="75"/>
      <c r="T7613" s="75"/>
      <c r="U7613" s="75"/>
      <c r="V7613" s="75"/>
      <c r="W7613" s="75"/>
      <c r="X7613" s="75"/>
      <c r="Y7613" s="75"/>
      <c r="Z7613" s="75"/>
      <c r="AA7613" s="75"/>
      <c r="AB7613" s="75"/>
      <c r="AC7613" s="75"/>
      <c r="AD7613" s="75"/>
      <c r="AE7613" s="75"/>
      <c r="AF7613" s="75"/>
      <c r="AG7613" s="75"/>
    </row>
    <row r="7614" spans="1:33" ht="15.75" customHeight="1">
      <c r="A7614" s="75"/>
      <c r="B7614" s="54"/>
      <c r="C7614" s="55" t="str">
        <f t="shared" si="227"/>
        <v/>
      </c>
      <c r="D7614" s="55" t="str">
        <f t="shared" si="228"/>
        <v/>
      </c>
      <c r="E7614" s="55"/>
      <c r="F7614" s="55"/>
      <c r="G7614" s="55"/>
      <c r="H7614" s="55"/>
      <c r="I7614" s="55"/>
      <c r="J7614" s="60"/>
      <c r="K7614" s="60">
        <f t="shared" si="225"/>
        <v>0</v>
      </c>
      <c r="L7614" s="60">
        <v>0</v>
      </c>
      <c r="M7614" s="55"/>
      <c r="N7614" s="60">
        <f t="shared" si="223"/>
        <v>0</v>
      </c>
      <c r="O7614" s="54"/>
      <c r="P7614" s="62"/>
      <c r="Q7614" s="75"/>
      <c r="R7614" t="str">
        <f t="shared" si="229"/>
        <v/>
      </c>
      <c r="S7614" s="75"/>
      <c r="T7614" s="75"/>
      <c r="U7614" s="75"/>
      <c r="V7614" s="75"/>
      <c r="W7614" s="75"/>
      <c r="X7614" s="75"/>
      <c r="Y7614" s="75"/>
      <c r="Z7614" s="75"/>
      <c r="AA7614" s="75"/>
      <c r="AB7614" s="75"/>
      <c r="AC7614" s="75"/>
      <c r="AD7614" s="75"/>
      <c r="AE7614" s="75"/>
      <c r="AF7614" s="75"/>
      <c r="AG7614" s="75"/>
    </row>
    <row r="7615" spans="1:33" ht="15.75" customHeight="1">
      <c r="A7615" s="75"/>
      <c r="B7615" s="54"/>
      <c r="C7615" s="55" t="str">
        <f t="shared" si="227"/>
        <v/>
      </c>
      <c r="D7615" s="55" t="str">
        <f t="shared" si="228"/>
        <v/>
      </c>
      <c r="E7615" s="55"/>
      <c r="F7615" s="55"/>
      <c r="G7615" s="55"/>
      <c r="H7615" s="55"/>
      <c r="I7615" s="55"/>
      <c r="J7615" s="60"/>
      <c r="K7615" s="60">
        <f t="shared" si="225"/>
        <v>0</v>
      </c>
      <c r="L7615" s="60">
        <v>0</v>
      </c>
      <c r="M7615" s="55"/>
      <c r="N7615" s="60">
        <f t="shared" si="223"/>
        <v>0</v>
      </c>
      <c r="O7615" s="54"/>
      <c r="P7615" s="62"/>
      <c r="Q7615" s="75"/>
      <c r="R7615" t="str">
        <f t="shared" si="229"/>
        <v/>
      </c>
      <c r="S7615" s="75"/>
      <c r="T7615" s="75"/>
      <c r="U7615" s="75"/>
      <c r="V7615" s="75"/>
      <c r="W7615" s="75"/>
      <c r="X7615" s="75"/>
      <c r="Y7615" s="75"/>
      <c r="Z7615" s="75"/>
      <c r="AA7615" s="75"/>
      <c r="AB7615" s="75"/>
      <c r="AC7615" s="75"/>
      <c r="AD7615" s="75"/>
      <c r="AE7615" s="75"/>
      <c r="AF7615" s="75"/>
      <c r="AG7615" s="75"/>
    </row>
    <row r="7616" spans="1:33" ht="15.75" customHeight="1">
      <c r="A7616" s="75"/>
      <c r="B7616" s="54"/>
      <c r="C7616" s="55" t="str">
        <f t="shared" si="227"/>
        <v/>
      </c>
      <c r="D7616" s="55" t="str">
        <f t="shared" si="228"/>
        <v/>
      </c>
      <c r="E7616" s="55"/>
      <c r="F7616" s="55"/>
      <c r="G7616" s="55"/>
      <c r="H7616" s="55"/>
      <c r="I7616" s="55"/>
      <c r="J7616" s="60"/>
      <c r="K7616" s="60">
        <f t="shared" si="225"/>
        <v>0</v>
      </c>
      <c r="L7616" s="60">
        <v>0</v>
      </c>
      <c r="M7616" s="55"/>
      <c r="N7616" s="60">
        <f t="shared" si="223"/>
        <v>0</v>
      </c>
      <c r="O7616" s="54"/>
      <c r="P7616" s="62"/>
      <c r="Q7616" s="75"/>
      <c r="R7616" t="str">
        <f t="shared" si="229"/>
        <v/>
      </c>
      <c r="S7616" s="75"/>
      <c r="T7616" s="75"/>
      <c r="U7616" s="75"/>
      <c r="V7616" s="75"/>
      <c r="W7616" s="75"/>
      <c r="X7616" s="75"/>
      <c r="Y7616" s="75"/>
      <c r="Z7616" s="75"/>
      <c r="AA7616" s="75"/>
      <c r="AB7616" s="75"/>
      <c r="AC7616" s="75"/>
      <c r="AD7616" s="75"/>
      <c r="AE7616" s="75"/>
      <c r="AF7616" s="75"/>
      <c r="AG7616" s="75"/>
    </row>
    <row r="7617" spans="1:33" ht="15.75" customHeight="1">
      <c r="A7617" s="75"/>
      <c r="B7617" s="54"/>
      <c r="C7617" s="55" t="str">
        <f t="shared" si="227"/>
        <v/>
      </c>
      <c r="D7617" s="55" t="str">
        <f t="shared" si="228"/>
        <v/>
      </c>
      <c r="E7617" s="55"/>
      <c r="F7617" s="55"/>
      <c r="G7617" s="55"/>
      <c r="H7617" s="55"/>
      <c r="I7617" s="55"/>
      <c r="J7617" s="60"/>
      <c r="K7617" s="60">
        <f t="shared" si="225"/>
        <v>0</v>
      </c>
      <c r="L7617" s="60">
        <v>0</v>
      </c>
      <c r="M7617" s="55"/>
      <c r="N7617" s="60">
        <f t="shared" si="223"/>
        <v>0</v>
      </c>
      <c r="O7617" s="54"/>
      <c r="P7617" s="62"/>
      <c r="Q7617" s="75"/>
      <c r="R7617" t="str">
        <f t="shared" si="229"/>
        <v/>
      </c>
      <c r="S7617" s="75"/>
      <c r="T7617" s="75"/>
      <c r="U7617" s="75"/>
      <c r="V7617" s="75"/>
      <c r="W7617" s="75"/>
      <c r="X7617" s="75"/>
      <c r="Y7617" s="75"/>
      <c r="Z7617" s="75"/>
      <c r="AA7617" s="75"/>
      <c r="AB7617" s="75"/>
      <c r="AC7617" s="75"/>
      <c r="AD7617" s="75"/>
      <c r="AE7617" s="75"/>
      <c r="AF7617" s="75"/>
      <c r="AG7617" s="75"/>
    </row>
    <row r="7618" spans="1:33" ht="15.75" customHeight="1">
      <c r="A7618" s="75"/>
      <c r="B7618" s="54"/>
      <c r="C7618" s="55" t="str">
        <f t="shared" si="227"/>
        <v/>
      </c>
      <c r="D7618" s="55" t="str">
        <f t="shared" si="228"/>
        <v/>
      </c>
      <c r="E7618" s="55"/>
      <c r="F7618" s="55"/>
      <c r="G7618" s="55"/>
      <c r="H7618" s="55"/>
      <c r="I7618" s="55"/>
      <c r="J7618" s="60"/>
      <c r="K7618" s="60">
        <f t="shared" si="225"/>
        <v>0</v>
      </c>
      <c r="L7618" s="60">
        <v>0</v>
      </c>
      <c r="M7618" s="55"/>
      <c r="N7618" s="60">
        <f t="shared" si="223"/>
        <v>0</v>
      </c>
      <c r="O7618" s="54"/>
      <c r="P7618" s="62"/>
      <c r="Q7618" s="75"/>
      <c r="R7618" t="str">
        <f t="shared" si="229"/>
        <v/>
      </c>
      <c r="S7618" s="75"/>
      <c r="T7618" s="75"/>
      <c r="U7618" s="75"/>
      <c r="V7618" s="75"/>
      <c r="W7618" s="75"/>
      <c r="X7618" s="75"/>
      <c r="Y7618" s="75"/>
      <c r="Z7618" s="75"/>
      <c r="AA7618" s="75"/>
      <c r="AB7618" s="75"/>
      <c r="AC7618" s="75"/>
      <c r="AD7618" s="75"/>
      <c r="AE7618" s="75"/>
      <c r="AF7618" s="75"/>
      <c r="AG7618" s="75"/>
    </row>
    <row r="7619" spans="1:33" ht="15.75" customHeight="1">
      <c r="A7619" s="75"/>
      <c r="B7619" s="54"/>
      <c r="C7619" s="55" t="str">
        <f t="shared" si="227"/>
        <v/>
      </c>
      <c r="D7619" s="55" t="str">
        <f t="shared" si="228"/>
        <v/>
      </c>
      <c r="E7619" s="55"/>
      <c r="F7619" s="55"/>
      <c r="G7619" s="55"/>
      <c r="H7619" s="55"/>
      <c r="I7619" s="55"/>
      <c r="J7619" s="60"/>
      <c r="K7619" s="60">
        <f t="shared" si="225"/>
        <v>0</v>
      </c>
      <c r="L7619" s="60">
        <v>0</v>
      </c>
      <c r="M7619" s="55"/>
      <c r="N7619" s="60">
        <f t="shared" si="223"/>
        <v>0</v>
      </c>
      <c r="O7619" s="54"/>
      <c r="P7619" s="62"/>
      <c r="Q7619" s="75"/>
      <c r="R7619" t="str">
        <f t="shared" ref="R7619:R7682" si="230">IF(B7619="","",PROPER(TEXT(B7619,"mmm/aa")))</f>
        <v/>
      </c>
      <c r="S7619" s="75"/>
      <c r="T7619" s="75"/>
      <c r="U7619" s="75"/>
      <c r="V7619" s="75"/>
      <c r="W7619" s="75"/>
      <c r="X7619" s="75"/>
      <c r="Y7619" s="75"/>
      <c r="Z7619" s="75"/>
      <c r="AA7619" s="75"/>
      <c r="AB7619" s="75"/>
      <c r="AC7619" s="75"/>
      <c r="AD7619" s="75"/>
      <c r="AE7619" s="75"/>
      <c r="AF7619" s="75"/>
      <c r="AG7619" s="75"/>
    </row>
    <row r="7620" spans="1:33" ht="15.75" customHeight="1">
      <c r="A7620" s="75"/>
      <c r="B7620" s="54"/>
      <c r="C7620" s="55" t="str">
        <f t="shared" si="227"/>
        <v/>
      </c>
      <c r="D7620" s="55" t="str">
        <f t="shared" si="228"/>
        <v/>
      </c>
      <c r="E7620" s="55"/>
      <c r="F7620" s="55"/>
      <c r="G7620" s="55"/>
      <c r="H7620" s="55"/>
      <c r="I7620" s="55"/>
      <c r="J7620" s="60"/>
      <c r="K7620" s="60">
        <f t="shared" si="225"/>
        <v>0</v>
      </c>
      <c r="L7620" s="60">
        <v>0</v>
      </c>
      <c r="M7620" s="55"/>
      <c r="N7620" s="60">
        <f t="shared" si="223"/>
        <v>0</v>
      </c>
      <c r="O7620" s="54"/>
      <c r="P7620" s="62"/>
      <c r="Q7620" s="75"/>
      <c r="R7620" t="str">
        <f t="shared" si="230"/>
        <v/>
      </c>
      <c r="S7620" s="75"/>
      <c r="T7620" s="75"/>
      <c r="U7620" s="75"/>
      <c r="V7620" s="75"/>
      <c r="W7620" s="75"/>
      <c r="X7620" s="75"/>
      <c r="Y7620" s="75"/>
      <c r="Z7620" s="75"/>
      <c r="AA7620" s="75"/>
      <c r="AB7620" s="75"/>
      <c r="AC7620" s="75"/>
      <c r="AD7620" s="75"/>
      <c r="AE7620" s="75"/>
      <c r="AF7620" s="75"/>
      <c r="AG7620" s="75"/>
    </row>
    <row r="7621" spans="1:33" ht="15.75" customHeight="1">
      <c r="A7621" s="75"/>
      <c r="B7621" s="54"/>
      <c r="C7621" s="55" t="str">
        <f t="shared" si="227"/>
        <v/>
      </c>
      <c r="D7621" s="55" t="str">
        <f t="shared" si="228"/>
        <v/>
      </c>
      <c r="E7621" s="55"/>
      <c r="F7621" s="55"/>
      <c r="G7621" s="55"/>
      <c r="H7621" s="55"/>
      <c r="I7621" s="55"/>
      <c r="J7621" s="60"/>
      <c r="K7621" s="60">
        <f t="shared" si="225"/>
        <v>0</v>
      </c>
      <c r="L7621" s="60">
        <v>0</v>
      </c>
      <c r="M7621" s="55"/>
      <c r="N7621" s="60">
        <f t="shared" si="223"/>
        <v>0</v>
      </c>
      <c r="O7621" s="54"/>
      <c r="P7621" s="62"/>
      <c r="Q7621" s="75"/>
      <c r="R7621" t="str">
        <f t="shared" si="230"/>
        <v/>
      </c>
      <c r="S7621" s="75"/>
      <c r="T7621" s="75"/>
      <c r="U7621" s="75"/>
      <c r="V7621" s="75"/>
      <c r="W7621" s="75"/>
      <c r="X7621" s="75"/>
      <c r="Y7621" s="75"/>
      <c r="Z7621" s="75"/>
      <c r="AA7621" s="75"/>
      <c r="AB7621" s="75"/>
      <c r="AC7621" s="75"/>
      <c r="AD7621" s="75"/>
      <c r="AE7621" s="75"/>
      <c r="AF7621" s="75"/>
      <c r="AG7621" s="75"/>
    </row>
    <row r="7622" spans="1:33" ht="15.75" customHeight="1">
      <c r="A7622" s="75"/>
      <c r="B7622" s="54"/>
      <c r="C7622" s="55" t="str">
        <f t="shared" si="227"/>
        <v/>
      </c>
      <c r="D7622" s="55" t="str">
        <f t="shared" si="228"/>
        <v/>
      </c>
      <c r="E7622" s="55"/>
      <c r="F7622" s="55"/>
      <c r="G7622" s="55"/>
      <c r="H7622" s="55"/>
      <c r="I7622" s="55"/>
      <c r="J7622" s="60"/>
      <c r="K7622" s="60">
        <f t="shared" si="225"/>
        <v>0</v>
      </c>
      <c r="L7622" s="60">
        <v>0</v>
      </c>
      <c r="M7622" s="55"/>
      <c r="N7622" s="60">
        <f t="shared" ref="N7622:N7876" si="231">K7622+L7622</f>
        <v>0</v>
      </c>
      <c r="O7622" s="54"/>
      <c r="P7622" s="62"/>
      <c r="Q7622" s="75"/>
      <c r="R7622" t="str">
        <f t="shared" si="230"/>
        <v/>
      </c>
      <c r="S7622" s="75"/>
      <c r="T7622" s="75"/>
      <c r="U7622" s="75"/>
      <c r="V7622" s="75"/>
      <c r="W7622" s="75"/>
      <c r="X7622" s="75"/>
      <c r="Y7622" s="75"/>
      <c r="Z7622" s="75"/>
      <c r="AA7622" s="75"/>
      <c r="AB7622" s="75"/>
      <c r="AC7622" s="75"/>
      <c r="AD7622" s="75"/>
      <c r="AE7622" s="75"/>
      <c r="AF7622" s="75"/>
      <c r="AG7622" s="75"/>
    </row>
    <row r="7623" spans="1:33" ht="15.75" customHeight="1">
      <c r="A7623" s="75"/>
      <c r="B7623" s="54"/>
      <c r="C7623" s="55" t="str">
        <f t="shared" si="227"/>
        <v/>
      </c>
      <c r="D7623" s="55" t="str">
        <f t="shared" si="228"/>
        <v/>
      </c>
      <c r="E7623" s="55"/>
      <c r="F7623" s="55"/>
      <c r="G7623" s="55"/>
      <c r="H7623" s="55"/>
      <c r="I7623" s="55"/>
      <c r="J7623" s="60"/>
      <c r="K7623" s="60">
        <f t="shared" si="225"/>
        <v>0</v>
      </c>
      <c r="L7623" s="60">
        <v>0</v>
      </c>
      <c r="M7623" s="55"/>
      <c r="N7623" s="60">
        <f t="shared" si="231"/>
        <v>0</v>
      </c>
      <c r="O7623" s="54"/>
      <c r="P7623" s="62"/>
      <c r="Q7623" s="75"/>
      <c r="R7623" t="str">
        <f t="shared" si="230"/>
        <v/>
      </c>
      <c r="S7623" s="75"/>
      <c r="T7623" s="75"/>
      <c r="U7623" s="75"/>
      <c r="V7623" s="75"/>
      <c r="W7623" s="75"/>
      <c r="X7623" s="75"/>
      <c r="Y7623" s="75"/>
      <c r="Z7623" s="75"/>
      <c r="AA7623" s="75"/>
      <c r="AB7623" s="75"/>
      <c r="AC7623" s="75"/>
      <c r="AD7623" s="75"/>
      <c r="AE7623" s="75"/>
      <c r="AF7623" s="75"/>
      <c r="AG7623" s="75"/>
    </row>
    <row r="7624" spans="1:33" ht="15.75" customHeight="1">
      <c r="A7624" s="75"/>
      <c r="B7624" s="54"/>
      <c r="C7624" s="55" t="str">
        <f t="shared" si="227"/>
        <v/>
      </c>
      <c r="D7624" s="55" t="str">
        <f t="shared" si="228"/>
        <v/>
      </c>
      <c r="E7624" s="55"/>
      <c r="F7624" s="55"/>
      <c r="G7624" s="55"/>
      <c r="H7624" s="55"/>
      <c r="I7624" s="55"/>
      <c r="J7624" s="60"/>
      <c r="K7624" s="60">
        <f t="shared" si="225"/>
        <v>0</v>
      </c>
      <c r="L7624" s="60">
        <v>0</v>
      </c>
      <c r="M7624" s="55"/>
      <c r="N7624" s="60">
        <f t="shared" si="231"/>
        <v>0</v>
      </c>
      <c r="O7624" s="54"/>
      <c r="P7624" s="62"/>
      <c r="Q7624" s="75"/>
      <c r="R7624" t="str">
        <f t="shared" si="230"/>
        <v/>
      </c>
      <c r="S7624" s="75"/>
      <c r="T7624" s="75"/>
      <c r="U7624" s="75"/>
      <c r="V7624" s="75"/>
      <c r="W7624" s="75"/>
      <c r="X7624" s="75"/>
      <c r="Y7624" s="75"/>
      <c r="Z7624" s="75"/>
      <c r="AA7624" s="75"/>
      <c r="AB7624" s="75"/>
      <c r="AC7624" s="75"/>
      <c r="AD7624" s="75"/>
      <c r="AE7624" s="75"/>
      <c r="AF7624" s="75"/>
      <c r="AG7624" s="75"/>
    </row>
    <row r="7625" spans="1:33" ht="15.75" customHeight="1">
      <c r="A7625" s="75"/>
      <c r="B7625" s="54"/>
      <c r="C7625" s="55" t="str">
        <f t="shared" si="227"/>
        <v/>
      </c>
      <c r="D7625" s="55" t="str">
        <f t="shared" si="228"/>
        <v/>
      </c>
      <c r="E7625" s="55"/>
      <c r="F7625" s="55"/>
      <c r="G7625" s="55"/>
      <c r="H7625" s="55"/>
      <c r="I7625" s="55"/>
      <c r="J7625" s="60"/>
      <c r="K7625" s="60">
        <f t="shared" si="225"/>
        <v>0</v>
      </c>
      <c r="L7625" s="60">
        <v>0</v>
      </c>
      <c r="M7625" s="55"/>
      <c r="N7625" s="60">
        <f t="shared" si="231"/>
        <v>0</v>
      </c>
      <c r="O7625" s="54"/>
      <c r="P7625" s="62"/>
      <c r="Q7625" s="75"/>
      <c r="R7625" t="str">
        <f t="shared" si="230"/>
        <v/>
      </c>
      <c r="S7625" s="75"/>
      <c r="T7625" s="75"/>
      <c r="U7625" s="75"/>
      <c r="V7625" s="75"/>
      <c r="W7625" s="75"/>
      <c r="X7625" s="75"/>
      <c r="Y7625" s="75"/>
      <c r="Z7625" s="75"/>
      <c r="AA7625" s="75"/>
      <c r="AB7625" s="75"/>
      <c r="AC7625" s="75"/>
      <c r="AD7625" s="75"/>
      <c r="AE7625" s="75"/>
      <c r="AF7625" s="75"/>
      <c r="AG7625" s="75"/>
    </row>
    <row r="7626" spans="1:33" ht="15.75" customHeight="1">
      <c r="A7626" s="75"/>
      <c r="B7626" s="54"/>
      <c r="C7626" s="55" t="str">
        <f t="shared" si="227"/>
        <v/>
      </c>
      <c r="D7626" s="55" t="str">
        <f t="shared" si="228"/>
        <v/>
      </c>
      <c r="E7626" s="55"/>
      <c r="F7626" s="55"/>
      <c r="G7626" s="55"/>
      <c r="H7626" s="55"/>
      <c r="I7626" s="55"/>
      <c r="J7626" s="60"/>
      <c r="K7626" s="60">
        <f t="shared" si="225"/>
        <v>0</v>
      </c>
      <c r="L7626" s="60">
        <v>0</v>
      </c>
      <c r="M7626" s="55"/>
      <c r="N7626" s="60">
        <f t="shared" si="231"/>
        <v>0</v>
      </c>
      <c r="O7626" s="54"/>
      <c r="P7626" s="62"/>
      <c r="Q7626" s="75"/>
      <c r="R7626" t="str">
        <f t="shared" si="230"/>
        <v/>
      </c>
      <c r="S7626" s="75"/>
      <c r="T7626" s="75"/>
      <c r="U7626" s="75"/>
      <c r="V7626" s="75"/>
      <c r="W7626" s="75"/>
      <c r="X7626" s="75"/>
      <c r="Y7626" s="75"/>
      <c r="Z7626" s="75"/>
      <c r="AA7626" s="75"/>
      <c r="AB7626" s="75"/>
      <c r="AC7626" s="75"/>
      <c r="AD7626" s="75"/>
      <c r="AE7626" s="75"/>
      <c r="AF7626" s="75"/>
      <c r="AG7626" s="75"/>
    </row>
    <row r="7627" spans="1:33" ht="15.75" customHeight="1">
      <c r="A7627" s="75"/>
      <c r="B7627" s="54"/>
      <c r="C7627" s="55" t="str">
        <f t="shared" si="227"/>
        <v/>
      </c>
      <c r="D7627" s="55" t="str">
        <f t="shared" si="228"/>
        <v/>
      </c>
      <c r="E7627" s="55"/>
      <c r="F7627" s="55"/>
      <c r="G7627" s="55"/>
      <c r="H7627" s="55"/>
      <c r="I7627" s="55"/>
      <c r="J7627" s="60"/>
      <c r="K7627" s="60">
        <f t="shared" si="225"/>
        <v>0</v>
      </c>
      <c r="L7627" s="60">
        <v>0</v>
      </c>
      <c r="M7627" s="55"/>
      <c r="N7627" s="60">
        <f t="shared" si="231"/>
        <v>0</v>
      </c>
      <c r="O7627" s="54"/>
      <c r="P7627" s="62"/>
      <c r="Q7627" s="75"/>
      <c r="R7627" t="str">
        <f t="shared" si="230"/>
        <v/>
      </c>
      <c r="S7627" s="75"/>
      <c r="T7627" s="75"/>
      <c r="U7627" s="75"/>
      <c r="V7627" s="75"/>
      <c r="W7627" s="75"/>
      <c r="X7627" s="75"/>
      <c r="Y7627" s="75"/>
      <c r="Z7627" s="75"/>
      <c r="AA7627" s="75"/>
      <c r="AB7627" s="75"/>
      <c r="AC7627" s="75"/>
      <c r="AD7627" s="75"/>
      <c r="AE7627" s="75"/>
      <c r="AF7627" s="75"/>
      <c r="AG7627" s="75"/>
    </row>
    <row r="7628" spans="1:33" ht="15.75" customHeight="1">
      <c r="A7628" s="75"/>
      <c r="B7628" s="54"/>
      <c r="C7628" s="55" t="str">
        <f t="shared" si="227"/>
        <v/>
      </c>
      <c r="D7628" s="55" t="str">
        <f t="shared" si="228"/>
        <v/>
      </c>
      <c r="E7628" s="55"/>
      <c r="F7628" s="55"/>
      <c r="G7628" s="55"/>
      <c r="H7628" s="55"/>
      <c r="I7628" s="55"/>
      <c r="J7628" s="60"/>
      <c r="K7628" s="60">
        <f t="shared" si="225"/>
        <v>0</v>
      </c>
      <c r="L7628" s="60">
        <v>0</v>
      </c>
      <c r="M7628" s="55"/>
      <c r="N7628" s="60">
        <f t="shared" si="231"/>
        <v>0</v>
      </c>
      <c r="O7628" s="54"/>
      <c r="P7628" s="62"/>
      <c r="Q7628" s="75"/>
      <c r="R7628" t="str">
        <f t="shared" si="230"/>
        <v/>
      </c>
      <c r="S7628" s="75"/>
      <c r="T7628" s="75"/>
      <c r="U7628" s="75"/>
      <c r="V7628" s="75"/>
      <c r="W7628" s="75"/>
      <c r="X7628" s="75"/>
      <c r="Y7628" s="75"/>
      <c r="Z7628" s="75"/>
      <c r="AA7628" s="75"/>
      <c r="AB7628" s="75"/>
      <c r="AC7628" s="75"/>
      <c r="AD7628" s="75"/>
      <c r="AE7628" s="75"/>
      <c r="AF7628" s="75"/>
      <c r="AG7628" s="75"/>
    </row>
    <row r="7629" spans="1:33" ht="15.75" customHeight="1">
      <c r="A7629" s="75"/>
      <c r="B7629" s="54"/>
      <c r="C7629" s="55" t="str">
        <f t="shared" si="227"/>
        <v/>
      </c>
      <c r="D7629" s="55" t="str">
        <f t="shared" si="228"/>
        <v/>
      </c>
      <c r="E7629" s="55"/>
      <c r="F7629" s="55"/>
      <c r="G7629" s="55"/>
      <c r="H7629" s="55"/>
      <c r="I7629" s="55"/>
      <c r="J7629" s="60"/>
      <c r="K7629" s="60">
        <f t="shared" si="225"/>
        <v>0</v>
      </c>
      <c r="L7629" s="60">
        <v>0</v>
      </c>
      <c r="M7629" s="55"/>
      <c r="N7629" s="60">
        <f t="shared" si="231"/>
        <v>0</v>
      </c>
      <c r="O7629" s="54"/>
      <c r="P7629" s="62"/>
      <c r="Q7629" s="75"/>
      <c r="R7629" t="str">
        <f t="shared" si="230"/>
        <v/>
      </c>
      <c r="S7629" s="75"/>
      <c r="T7629" s="75"/>
      <c r="U7629" s="75"/>
      <c r="V7629" s="75"/>
      <c r="W7629" s="75"/>
      <c r="X7629" s="75"/>
      <c r="Y7629" s="75"/>
      <c r="Z7629" s="75"/>
      <c r="AA7629" s="75"/>
      <c r="AB7629" s="75"/>
      <c r="AC7629" s="75"/>
      <c r="AD7629" s="75"/>
      <c r="AE7629" s="75"/>
      <c r="AF7629" s="75"/>
      <c r="AG7629" s="75"/>
    </row>
    <row r="7630" spans="1:33" ht="15.75" customHeight="1">
      <c r="A7630" s="75"/>
      <c r="B7630" s="54"/>
      <c r="C7630" s="55" t="str">
        <f t="shared" si="227"/>
        <v/>
      </c>
      <c r="D7630" s="55" t="str">
        <f t="shared" si="228"/>
        <v/>
      </c>
      <c r="E7630" s="55"/>
      <c r="F7630" s="55"/>
      <c r="G7630" s="55"/>
      <c r="H7630" s="55"/>
      <c r="I7630" s="55"/>
      <c r="J7630" s="60"/>
      <c r="K7630" s="60">
        <f t="shared" si="225"/>
        <v>0</v>
      </c>
      <c r="L7630" s="60">
        <v>0</v>
      </c>
      <c r="M7630" s="55"/>
      <c r="N7630" s="60">
        <f t="shared" si="231"/>
        <v>0</v>
      </c>
      <c r="O7630" s="54"/>
      <c r="P7630" s="62"/>
      <c r="Q7630" s="75"/>
      <c r="R7630" t="str">
        <f t="shared" si="230"/>
        <v/>
      </c>
      <c r="S7630" s="75"/>
      <c r="T7630" s="75"/>
      <c r="U7630" s="75"/>
      <c r="V7630" s="75"/>
      <c r="W7630" s="75"/>
      <c r="X7630" s="75"/>
      <c r="Y7630" s="75"/>
      <c r="Z7630" s="75"/>
      <c r="AA7630" s="75"/>
      <c r="AB7630" s="75"/>
      <c r="AC7630" s="75"/>
      <c r="AD7630" s="75"/>
      <c r="AE7630" s="75"/>
      <c r="AF7630" s="75"/>
      <c r="AG7630" s="75"/>
    </row>
    <row r="7631" spans="1:33" ht="15.75" customHeight="1">
      <c r="A7631" s="75"/>
      <c r="B7631" s="54"/>
      <c r="C7631" s="55" t="str">
        <f t="shared" si="227"/>
        <v/>
      </c>
      <c r="D7631" s="55" t="str">
        <f t="shared" si="228"/>
        <v/>
      </c>
      <c r="E7631" s="55"/>
      <c r="F7631" s="55"/>
      <c r="G7631" s="55"/>
      <c r="H7631" s="55"/>
      <c r="I7631" s="55"/>
      <c r="J7631" s="60"/>
      <c r="K7631" s="60">
        <f t="shared" si="225"/>
        <v>0</v>
      </c>
      <c r="L7631" s="60">
        <v>0</v>
      </c>
      <c r="M7631" s="55"/>
      <c r="N7631" s="60">
        <f t="shared" si="231"/>
        <v>0</v>
      </c>
      <c r="O7631" s="54"/>
      <c r="P7631" s="62"/>
      <c r="Q7631" s="75"/>
      <c r="R7631" t="str">
        <f t="shared" si="230"/>
        <v/>
      </c>
      <c r="S7631" s="75"/>
      <c r="T7631" s="75"/>
      <c r="U7631" s="75"/>
      <c r="V7631" s="75"/>
      <c r="W7631" s="75"/>
      <c r="X7631" s="75"/>
      <c r="Y7631" s="75"/>
      <c r="Z7631" s="75"/>
      <c r="AA7631" s="75"/>
      <c r="AB7631" s="75"/>
      <c r="AC7631" s="75"/>
      <c r="AD7631" s="75"/>
      <c r="AE7631" s="75"/>
      <c r="AF7631" s="75"/>
      <c r="AG7631" s="75"/>
    </row>
    <row r="7632" spans="1:33" ht="15.75" customHeight="1">
      <c r="A7632" s="75"/>
      <c r="B7632" s="54"/>
      <c r="C7632" s="55" t="str">
        <f t="shared" si="227"/>
        <v/>
      </c>
      <c r="D7632" s="55" t="str">
        <f t="shared" si="228"/>
        <v/>
      </c>
      <c r="E7632" s="55"/>
      <c r="F7632" s="55"/>
      <c r="G7632" s="55"/>
      <c r="H7632" s="55"/>
      <c r="I7632" s="55"/>
      <c r="J7632" s="60"/>
      <c r="K7632" s="60">
        <f t="shared" si="225"/>
        <v>0</v>
      </c>
      <c r="L7632" s="60">
        <v>0</v>
      </c>
      <c r="M7632" s="55"/>
      <c r="N7632" s="60">
        <f t="shared" si="231"/>
        <v>0</v>
      </c>
      <c r="O7632" s="54"/>
      <c r="P7632" s="62"/>
      <c r="Q7632" s="75"/>
      <c r="R7632" t="str">
        <f t="shared" si="230"/>
        <v/>
      </c>
      <c r="S7632" s="75"/>
      <c r="T7632" s="75"/>
      <c r="U7632" s="75"/>
      <c r="V7632" s="75"/>
      <c r="W7632" s="75"/>
      <c r="X7632" s="75"/>
      <c r="Y7632" s="75"/>
      <c r="Z7632" s="75"/>
      <c r="AA7632" s="75"/>
      <c r="AB7632" s="75"/>
      <c r="AC7632" s="75"/>
      <c r="AD7632" s="75"/>
      <c r="AE7632" s="75"/>
      <c r="AF7632" s="75"/>
      <c r="AG7632" s="75"/>
    </row>
    <row r="7633" spans="1:33" ht="15.75" customHeight="1">
      <c r="A7633" s="75"/>
      <c r="B7633" s="54"/>
      <c r="C7633" s="55" t="str">
        <f t="shared" si="227"/>
        <v/>
      </c>
      <c r="D7633" s="55" t="str">
        <f t="shared" si="228"/>
        <v/>
      </c>
      <c r="E7633" s="55"/>
      <c r="F7633" s="55"/>
      <c r="G7633" s="55"/>
      <c r="H7633" s="55"/>
      <c r="I7633" s="55"/>
      <c r="J7633" s="60"/>
      <c r="K7633" s="60">
        <f t="shared" si="225"/>
        <v>0</v>
      </c>
      <c r="L7633" s="60">
        <v>0</v>
      </c>
      <c r="M7633" s="55"/>
      <c r="N7633" s="60">
        <f t="shared" si="231"/>
        <v>0</v>
      </c>
      <c r="O7633" s="54"/>
      <c r="P7633" s="62"/>
      <c r="Q7633" s="75"/>
      <c r="R7633" t="str">
        <f t="shared" si="230"/>
        <v/>
      </c>
      <c r="S7633" s="75"/>
      <c r="T7633" s="75"/>
      <c r="U7633" s="75"/>
      <c r="V7633" s="75"/>
      <c r="W7633" s="75"/>
      <c r="X7633" s="75"/>
      <c r="Y7633" s="75"/>
      <c r="Z7633" s="75"/>
      <c r="AA7633" s="75"/>
      <c r="AB7633" s="75"/>
      <c r="AC7633" s="75"/>
      <c r="AD7633" s="75"/>
      <c r="AE7633" s="75"/>
      <c r="AF7633" s="75"/>
      <c r="AG7633" s="75"/>
    </row>
    <row r="7634" spans="1:33" ht="15.75" customHeight="1">
      <c r="A7634" s="75"/>
      <c r="B7634" s="54"/>
      <c r="C7634" s="55" t="str">
        <f t="shared" si="227"/>
        <v/>
      </c>
      <c r="D7634" s="55" t="str">
        <f t="shared" si="228"/>
        <v/>
      </c>
      <c r="E7634" s="55"/>
      <c r="F7634" s="55"/>
      <c r="G7634" s="55"/>
      <c r="H7634" s="55"/>
      <c r="I7634" s="55"/>
      <c r="J7634" s="60"/>
      <c r="K7634" s="60">
        <f t="shared" si="225"/>
        <v>0</v>
      </c>
      <c r="L7634" s="60">
        <v>0</v>
      </c>
      <c r="M7634" s="55"/>
      <c r="N7634" s="60">
        <f t="shared" si="231"/>
        <v>0</v>
      </c>
      <c r="O7634" s="54"/>
      <c r="P7634" s="62"/>
      <c r="Q7634" s="75"/>
      <c r="R7634" t="str">
        <f t="shared" si="230"/>
        <v/>
      </c>
      <c r="S7634" s="75"/>
      <c r="T7634" s="75"/>
      <c r="U7634" s="75"/>
      <c r="V7634" s="75"/>
      <c r="W7634" s="75"/>
      <c r="X7634" s="75"/>
      <c r="Y7634" s="75"/>
      <c r="Z7634" s="75"/>
      <c r="AA7634" s="75"/>
      <c r="AB7634" s="75"/>
      <c r="AC7634" s="75"/>
      <c r="AD7634" s="75"/>
      <c r="AE7634" s="75"/>
      <c r="AF7634" s="75"/>
      <c r="AG7634" s="75"/>
    </row>
    <row r="7635" spans="1:33" ht="15.75" customHeight="1">
      <c r="A7635" s="75"/>
      <c r="B7635" s="54"/>
      <c r="C7635" s="55" t="str">
        <f t="shared" si="227"/>
        <v/>
      </c>
      <c r="D7635" s="55" t="str">
        <f t="shared" si="228"/>
        <v/>
      </c>
      <c r="E7635" s="55"/>
      <c r="F7635" s="55"/>
      <c r="G7635" s="55"/>
      <c r="H7635" s="55"/>
      <c r="I7635" s="55"/>
      <c r="J7635" s="60"/>
      <c r="K7635" s="60">
        <f t="shared" si="225"/>
        <v>0</v>
      </c>
      <c r="L7635" s="60">
        <v>0</v>
      </c>
      <c r="M7635" s="55"/>
      <c r="N7635" s="60">
        <f t="shared" si="231"/>
        <v>0</v>
      </c>
      <c r="O7635" s="54"/>
      <c r="P7635" s="62"/>
      <c r="Q7635" s="75"/>
      <c r="R7635" t="str">
        <f t="shared" si="230"/>
        <v/>
      </c>
      <c r="S7635" s="75"/>
      <c r="T7635" s="75"/>
      <c r="U7635" s="75"/>
      <c r="V7635" s="75"/>
      <c r="W7635" s="75"/>
      <c r="X7635" s="75"/>
      <c r="Y7635" s="75"/>
      <c r="Z7635" s="75"/>
      <c r="AA7635" s="75"/>
      <c r="AB7635" s="75"/>
      <c r="AC7635" s="75"/>
      <c r="AD7635" s="75"/>
      <c r="AE7635" s="75"/>
      <c r="AF7635" s="75"/>
      <c r="AG7635" s="75"/>
    </row>
    <row r="7636" spans="1:33" ht="15.75" customHeight="1">
      <c r="A7636" s="75"/>
      <c r="B7636" s="54"/>
      <c r="C7636" s="55" t="str">
        <f t="shared" si="227"/>
        <v/>
      </c>
      <c r="D7636" s="55" t="str">
        <f t="shared" si="228"/>
        <v/>
      </c>
      <c r="E7636" s="55"/>
      <c r="F7636" s="55"/>
      <c r="G7636" s="55"/>
      <c r="H7636" s="55"/>
      <c r="I7636" s="55"/>
      <c r="J7636" s="60"/>
      <c r="K7636" s="60">
        <f t="shared" si="225"/>
        <v>0</v>
      </c>
      <c r="L7636" s="60">
        <v>0</v>
      </c>
      <c r="M7636" s="55"/>
      <c r="N7636" s="60">
        <f t="shared" si="231"/>
        <v>0</v>
      </c>
      <c r="O7636" s="54"/>
      <c r="P7636" s="62"/>
      <c r="Q7636" s="75"/>
      <c r="R7636" t="str">
        <f t="shared" si="230"/>
        <v/>
      </c>
      <c r="S7636" s="75"/>
      <c r="T7636" s="75"/>
      <c r="U7636" s="75"/>
      <c r="V7636" s="75"/>
      <c r="W7636" s="75"/>
      <c r="X7636" s="75"/>
      <c r="Y7636" s="75"/>
      <c r="Z7636" s="75"/>
      <c r="AA7636" s="75"/>
      <c r="AB7636" s="75"/>
      <c r="AC7636" s="75"/>
      <c r="AD7636" s="75"/>
      <c r="AE7636" s="75"/>
      <c r="AF7636" s="75"/>
      <c r="AG7636" s="75"/>
    </row>
    <row r="7637" spans="1:33" ht="15.75" customHeight="1">
      <c r="A7637" s="75"/>
      <c r="B7637" s="54"/>
      <c r="C7637" s="55" t="str">
        <f t="shared" si="227"/>
        <v/>
      </c>
      <c r="D7637" s="55" t="str">
        <f t="shared" si="228"/>
        <v/>
      </c>
      <c r="E7637" s="55"/>
      <c r="F7637" s="55"/>
      <c r="G7637" s="55"/>
      <c r="H7637" s="55"/>
      <c r="I7637" s="55"/>
      <c r="J7637" s="60"/>
      <c r="K7637" s="60">
        <f t="shared" si="225"/>
        <v>0</v>
      </c>
      <c r="L7637" s="60">
        <v>0</v>
      </c>
      <c r="M7637" s="55"/>
      <c r="N7637" s="60">
        <f t="shared" si="231"/>
        <v>0</v>
      </c>
      <c r="O7637" s="54"/>
      <c r="P7637" s="62"/>
      <c r="Q7637" s="75"/>
      <c r="R7637" t="str">
        <f t="shared" si="230"/>
        <v/>
      </c>
      <c r="S7637" s="75"/>
      <c r="T7637" s="75"/>
      <c r="U7637" s="75"/>
      <c r="V7637" s="75"/>
      <c r="W7637" s="75"/>
      <c r="X7637" s="75"/>
      <c r="Y7637" s="75"/>
      <c r="Z7637" s="75"/>
      <c r="AA7637" s="75"/>
      <c r="AB7637" s="75"/>
      <c r="AC7637" s="75"/>
      <c r="AD7637" s="75"/>
      <c r="AE7637" s="75"/>
      <c r="AF7637" s="75"/>
      <c r="AG7637" s="75"/>
    </row>
    <row r="7638" spans="1:33" ht="15.75" customHeight="1">
      <c r="A7638" s="75"/>
      <c r="B7638" s="54"/>
      <c r="C7638" s="55" t="str">
        <f t="shared" si="227"/>
        <v/>
      </c>
      <c r="D7638" s="55" t="str">
        <f t="shared" si="228"/>
        <v/>
      </c>
      <c r="E7638" s="55"/>
      <c r="F7638" s="55"/>
      <c r="G7638" s="55"/>
      <c r="H7638" s="55"/>
      <c r="I7638" s="55"/>
      <c r="J7638" s="60"/>
      <c r="K7638" s="60">
        <f t="shared" si="225"/>
        <v>0</v>
      </c>
      <c r="L7638" s="60">
        <v>0</v>
      </c>
      <c r="M7638" s="55"/>
      <c r="N7638" s="60">
        <f t="shared" si="231"/>
        <v>0</v>
      </c>
      <c r="O7638" s="54"/>
      <c r="P7638" s="62"/>
      <c r="Q7638" s="75"/>
      <c r="R7638" t="str">
        <f t="shared" si="230"/>
        <v/>
      </c>
      <c r="S7638" s="75"/>
      <c r="T7638" s="75"/>
      <c r="U7638" s="75"/>
      <c r="V7638" s="75"/>
      <c r="W7638" s="75"/>
      <c r="X7638" s="75"/>
      <c r="Y7638" s="75"/>
      <c r="Z7638" s="75"/>
      <c r="AA7638" s="75"/>
      <c r="AB7638" s="75"/>
      <c r="AC7638" s="75"/>
      <c r="AD7638" s="75"/>
      <c r="AE7638" s="75"/>
      <c r="AF7638" s="75"/>
      <c r="AG7638" s="75"/>
    </row>
    <row r="7639" spans="1:33" ht="15.75" customHeight="1">
      <c r="A7639" s="75"/>
      <c r="B7639" s="54"/>
      <c r="C7639" s="55" t="str">
        <f t="shared" si="227"/>
        <v/>
      </c>
      <c r="D7639" s="55" t="str">
        <f t="shared" si="228"/>
        <v/>
      </c>
      <c r="E7639" s="55"/>
      <c r="F7639" s="55"/>
      <c r="G7639" s="55"/>
      <c r="H7639" s="55"/>
      <c r="I7639" s="55"/>
      <c r="J7639" s="60"/>
      <c r="K7639" s="60">
        <f t="shared" si="225"/>
        <v>0</v>
      </c>
      <c r="L7639" s="60">
        <v>0</v>
      </c>
      <c r="M7639" s="55"/>
      <c r="N7639" s="60">
        <f t="shared" si="231"/>
        <v>0</v>
      </c>
      <c r="O7639" s="54"/>
      <c r="P7639" s="62"/>
      <c r="Q7639" s="75"/>
      <c r="R7639" t="str">
        <f t="shared" si="230"/>
        <v/>
      </c>
      <c r="S7639" s="75"/>
      <c r="T7639" s="75"/>
      <c r="U7639" s="75"/>
      <c r="V7639" s="75"/>
      <c r="W7639" s="75"/>
      <c r="X7639" s="75"/>
      <c r="Y7639" s="75"/>
      <c r="Z7639" s="75"/>
      <c r="AA7639" s="75"/>
      <c r="AB7639" s="75"/>
      <c r="AC7639" s="75"/>
      <c r="AD7639" s="75"/>
      <c r="AE7639" s="75"/>
      <c r="AF7639" s="75"/>
      <c r="AG7639" s="75"/>
    </row>
    <row r="7640" spans="1:33" ht="15.75" customHeight="1">
      <c r="A7640" s="75"/>
      <c r="B7640" s="54"/>
      <c r="C7640" s="55" t="str">
        <f t="shared" si="227"/>
        <v/>
      </c>
      <c r="D7640" s="55" t="str">
        <f t="shared" si="228"/>
        <v/>
      </c>
      <c r="E7640" s="55"/>
      <c r="F7640" s="55"/>
      <c r="G7640" s="55"/>
      <c r="H7640" s="55"/>
      <c r="I7640" s="55"/>
      <c r="J7640" s="60"/>
      <c r="K7640" s="60">
        <f t="shared" si="225"/>
        <v>0</v>
      </c>
      <c r="L7640" s="60">
        <v>0</v>
      </c>
      <c r="M7640" s="55"/>
      <c r="N7640" s="60">
        <f t="shared" si="231"/>
        <v>0</v>
      </c>
      <c r="O7640" s="54"/>
      <c r="P7640" s="62"/>
      <c r="Q7640" s="75"/>
      <c r="R7640" t="str">
        <f t="shared" si="230"/>
        <v/>
      </c>
      <c r="S7640" s="75"/>
      <c r="T7640" s="75"/>
      <c r="U7640" s="75"/>
      <c r="V7640" s="75"/>
      <c r="W7640" s="75"/>
      <c r="X7640" s="75"/>
      <c r="Y7640" s="75"/>
      <c r="Z7640" s="75"/>
      <c r="AA7640" s="75"/>
      <c r="AB7640" s="75"/>
      <c r="AC7640" s="75"/>
      <c r="AD7640" s="75"/>
      <c r="AE7640" s="75"/>
      <c r="AF7640" s="75"/>
      <c r="AG7640" s="75"/>
    </row>
    <row r="7641" spans="1:33" ht="15.75" customHeight="1">
      <c r="A7641" s="75"/>
      <c r="B7641" s="54"/>
      <c r="C7641" s="55" t="str">
        <f t="shared" si="227"/>
        <v/>
      </c>
      <c r="D7641" s="55" t="str">
        <f t="shared" si="228"/>
        <v/>
      </c>
      <c r="E7641" s="55"/>
      <c r="F7641" s="55"/>
      <c r="G7641" s="55"/>
      <c r="H7641" s="55"/>
      <c r="I7641" s="55"/>
      <c r="J7641" s="60"/>
      <c r="K7641" s="60">
        <f t="shared" si="225"/>
        <v>0</v>
      </c>
      <c r="L7641" s="60">
        <v>0</v>
      </c>
      <c r="M7641" s="55"/>
      <c r="N7641" s="60">
        <f t="shared" si="231"/>
        <v>0</v>
      </c>
      <c r="O7641" s="54"/>
      <c r="P7641" s="62"/>
      <c r="Q7641" s="75"/>
      <c r="R7641" t="str">
        <f t="shared" si="230"/>
        <v/>
      </c>
      <c r="S7641" s="75"/>
      <c r="T7641" s="75"/>
      <c r="U7641" s="75"/>
      <c r="V7641" s="75"/>
      <c r="W7641" s="75"/>
      <c r="X7641" s="75"/>
      <c r="Y7641" s="75"/>
      <c r="Z7641" s="75"/>
      <c r="AA7641" s="75"/>
      <c r="AB7641" s="75"/>
      <c r="AC7641" s="75"/>
      <c r="AD7641" s="75"/>
      <c r="AE7641" s="75"/>
      <c r="AF7641" s="75"/>
      <c r="AG7641" s="75"/>
    </row>
    <row r="7642" spans="1:33" ht="15.75" customHeight="1">
      <c r="A7642" s="75"/>
      <c r="B7642" s="54"/>
      <c r="C7642" s="55" t="str">
        <f t="shared" si="227"/>
        <v/>
      </c>
      <c r="D7642" s="55" t="str">
        <f t="shared" si="228"/>
        <v/>
      </c>
      <c r="E7642" s="55"/>
      <c r="F7642" s="55"/>
      <c r="G7642" s="55"/>
      <c r="H7642" s="55"/>
      <c r="I7642" s="55"/>
      <c r="J7642" s="60"/>
      <c r="K7642" s="60">
        <f t="shared" si="225"/>
        <v>0</v>
      </c>
      <c r="L7642" s="60">
        <v>0</v>
      </c>
      <c r="M7642" s="55"/>
      <c r="N7642" s="60">
        <f t="shared" si="231"/>
        <v>0</v>
      </c>
      <c r="O7642" s="54"/>
      <c r="P7642" s="62"/>
      <c r="Q7642" s="75"/>
      <c r="R7642" t="str">
        <f t="shared" si="230"/>
        <v/>
      </c>
      <c r="S7642" s="75"/>
      <c r="T7642" s="75"/>
      <c r="U7642" s="75"/>
      <c r="V7642" s="75"/>
      <c r="W7642" s="75"/>
      <c r="X7642" s="75"/>
      <c r="Y7642" s="75"/>
      <c r="Z7642" s="75"/>
      <c r="AA7642" s="75"/>
      <c r="AB7642" s="75"/>
      <c r="AC7642" s="75"/>
      <c r="AD7642" s="75"/>
      <c r="AE7642" s="75"/>
      <c r="AF7642" s="75"/>
      <c r="AG7642" s="75"/>
    </row>
    <row r="7643" spans="1:33" ht="15.75" customHeight="1">
      <c r="A7643" s="75"/>
      <c r="B7643" s="54"/>
      <c r="C7643" s="55" t="str">
        <f t="shared" si="227"/>
        <v/>
      </c>
      <c r="D7643" s="55" t="str">
        <f t="shared" si="228"/>
        <v/>
      </c>
      <c r="E7643" s="55"/>
      <c r="F7643" s="55"/>
      <c r="G7643" s="55"/>
      <c r="H7643" s="55"/>
      <c r="I7643" s="55"/>
      <c r="J7643" s="60"/>
      <c r="K7643" s="60">
        <f t="shared" si="225"/>
        <v>0</v>
      </c>
      <c r="L7643" s="60">
        <v>0</v>
      </c>
      <c r="M7643" s="55"/>
      <c r="N7643" s="60">
        <f t="shared" si="231"/>
        <v>0</v>
      </c>
      <c r="O7643" s="54"/>
      <c r="P7643" s="62"/>
      <c r="Q7643" s="75"/>
      <c r="R7643" t="str">
        <f t="shared" si="230"/>
        <v/>
      </c>
      <c r="S7643" s="75"/>
      <c r="T7643" s="75"/>
      <c r="U7643" s="75"/>
      <c r="V7643" s="75"/>
      <c r="W7643" s="75"/>
      <c r="X7643" s="75"/>
      <c r="Y7643" s="75"/>
      <c r="Z7643" s="75"/>
      <c r="AA7643" s="75"/>
      <c r="AB7643" s="75"/>
      <c r="AC7643" s="75"/>
      <c r="AD7643" s="75"/>
      <c r="AE7643" s="75"/>
      <c r="AF7643" s="75"/>
      <c r="AG7643" s="75"/>
    </row>
    <row r="7644" spans="1:33" ht="15.75" customHeight="1">
      <c r="A7644" s="75"/>
      <c r="B7644" s="54"/>
      <c r="C7644" s="55" t="str">
        <f t="shared" si="227"/>
        <v/>
      </c>
      <c r="D7644" s="55" t="str">
        <f t="shared" si="228"/>
        <v/>
      </c>
      <c r="E7644" s="55"/>
      <c r="F7644" s="55"/>
      <c r="G7644" s="55"/>
      <c r="H7644" s="55"/>
      <c r="I7644" s="55"/>
      <c r="J7644" s="60"/>
      <c r="K7644" s="60">
        <f t="shared" si="225"/>
        <v>0</v>
      </c>
      <c r="L7644" s="60">
        <v>0</v>
      </c>
      <c r="M7644" s="55"/>
      <c r="N7644" s="60">
        <f t="shared" si="231"/>
        <v>0</v>
      </c>
      <c r="O7644" s="54"/>
      <c r="P7644" s="62"/>
      <c r="Q7644" s="75"/>
      <c r="R7644" t="str">
        <f t="shared" si="230"/>
        <v/>
      </c>
      <c r="S7644" s="75"/>
      <c r="T7644" s="75"/>
      <c r="U7644" s="75"/>
      <c r="V7644" s="75"/>
      <c r="W7644" s="75"/>
      <c r="X7644" s="75"/>
      <c r="Y7644" s="75"/>
      <c r="Z7644" s="75"/>
      <c r="AA7644" s="75"/>
      <c r="AB7644" s="75"/>
      <c r="AC7644" s="75"/>
      <c r="AD7644" s="75"/>
      <c r="AE7644" s="75"/>
      <c r="AF7644" s="75"/>
      <c r="AG7644" s="75"/>
    </row>
    <row r="7645" spans="1:33" ht="15.75" customHeight="1">
      <c r="A7645" s="75"/>
      <c r="B7645" s="54"/>
      <c r="C7645" s="55" t="str">
        <f t="shared" si="227"/>
        <v/>
      </c>
      <c r="D7645" s="55" t="str">
        <f t="shared" si="228"/>
        <v/>
      </c>
      <c r="E7645" s="55"/>
      <c r="F7645" s="55"/>
      <c r="G7645" s="55"/>
      <c r="H7645" s="55"/>
      <c r="I7645" s="55"/>
      <c r="J7645" s="60"/>
      <c r="K7645" s="60">
        <f t="shared" si="225"/>
        <v>0</v>
      </c>
      <c r="L7645" s="60">
        <v>0</v>
      </c>
      <c r="M7645" s="55"/>
      <c r="N7645" s="60">
        <f t="shared" si="231"/>
        <v>0</v>
      </c>
      <c r="O7645" s="54"/>
      <c r="P7645" s="62"/>
      <c r="Q7645" s="75"/>
      <c r="R7645" t="str">
        <f t="shared" si="230"/>
        <v/>
      </c>
      <c r="S7645" s="75"/>
      <c r="T7645" s="75"/>
      <c r="U7645" s="75"/>
      <c r="V7645" s="75"/>
      <c r="W7645" s="75"/>
      <c r="X7645" s="75"/>
      <c r="Y7645" s="75"/>
      <c r="Z7645" s="75"/>
      <c r="AA7645" s="75"/>
      <c r="AB7645" s="75"/>
      <c r="AC7645" s="75"/>
      <c r="AD7645" s="75"/>
      <c r="AE7645" s="75"/>
      <c r="AF7645" s="75"/>
      <c r="AG7645" s="75"/>
    </row>
    <row r="7646" spans="1:33" ht="15.75" customHeight="1">
      <c r="A7646" s="75"/>
      <c r="B7646" s="54"/>
      <c r="C7646" s="55" t="str">
        <f t="shared" si="227"/>
        <v/>
      </c>
      <c r="D7646" s="55" t="str">
        <f t="shared" si="228"/>
        <v/>
      </c>
      <c r="E7646" s="55"/>
      <c r="F7646" s="55"/>
      <c r="G7646" s="55"/>
      <c r="H7646" s="55"/>
      <c r="I7646" s="55"/>
      <c r="J7646" s="60"/>
      <c r="K7646" s="60">
        <f t="shared" si="225"/>
        <v>0</v>
      </c>
      <c r="L7646" s="60">
        <v>0</v>
      </c>
      <c r="M7646" s="55"/>
      <c r="N7646" s="60">
        <f t="shared" si="231"/>
        <v>0</v>
      </c>
      <c r="O7646" s="54"/>
      <c r="P7646" s="62"/>
      <c r="Q7646" s="75"/>
      <c r="R7646" t="str">
        <f t="shared" si="230"/>
        <v/>
      </c>
      <c r="S7646" s="75"/>
      <c r="T7646" s="75"/>
      <c r="U7646" s="75"/>
      <c r="V7646" s="75"/>
      <c r="W7646" s="75"/>
      <c r="X7646" s="75"/>
      <c r="Y7646" s="75"/>
      <c r="Z7646" s="75"/>
      <c r="AA7646" s="75"/>
      <c r="AB7646" s="75"/>
      <c r="AC7646" s="75"/>
      <c r="AD7646" s="75"/>
      <c r="AE7646" s="75"/>
      <c r="AF7646" s="75"/>
      <c r="AG7646" s="75"/>
    </row>
    <row r="7647" spans="1:33" ht="15.75" customHeight="1">
      <c r="A7647" s="75"/>
      <c r="B7647" s="54"/>
      <c r="C7647" s="55" t="str">
        <f t="shared" si="227"/>
        <v/>
      </c>
      <c r="D7647" s="55" t="str">
        <f t="shared" si="228"/>
        <v/>
      </c>
      <c r="E7647" s="55"/>
      <c r="F7647" s="55"/>
      <c r="G7647" s="55"/>
      <c r="H7647" s="55"/>
      <c r="I7647" s="55"/>
      <c r="J7647" s="60"/>
      <c r="K7647" s="60">
        <f t="shared" si="225"/>
        <v>0</v>
      </c>
      <c r="L7647" s="60">
        <v>0</v>
      </c>
      <c r="M7647" s="55"/>
      <c r="N7647" s="60">
        <f t="shared" si="231"/>
        <v>0</v>
      </c>
      <c r="O7647" s="54"/>
      <c r="P7647" s="62"/>
      <c r="Q7647" s="75"/>
      <c r="R7647" t="str">
        <f t="shared" si="230"/>
        <v/>
      </c>
      <c r="S7647" s="75"/>
      <c r="T7647" s="75"/>
      <c r="U7647" s="75"/>
      <c r="V7647" s="75"/>
      <c r="W7647" s="75"/>
      <c r="X7647" s="75"/>
      <c r="Y7647" s="75"/>
      <c r="Z7647" s="75"/>
      <c r="AA7647" s="75"/>
      <c r="AB7647" s="75"/>
      <c r="AC7647" s="75"/>
      <c r="AD7647" s="75"/>
      <c r="AE7647" s="75"/>
      <c r="AF7647" s="75"/>
      <c r="AG7647" s="75"/>
    </row>
    <row r="7648" spans="1:33" ht="15.75" customHeight="1">
      <c r="A7648" s="75"/>
      <c r="B7648" s="54"/>
      <c r="C7648" s="55" t="str">
        <f t="shared" si="227"/>
        <v/>
      </c>
      <c r="D7648" s="55" t="str">
        <f t="shared" si="228"/>
        <v/>
      </c>
      <c r="E7648" s="55"/>
      <c r="F7648" s="55"/>
      <c r="G7648" s="55"/>
      <c r="H7648" s="55"/>
      <c r="I7648" s="55"/>
      <c r="J7648" s="60"/>
      <c r="K7648" s="60">
        <f t="shared" si="225"/>
        <v>0</v>
      </c>
      <c r="L7648" s="60">
        <v>0</v>
      </c>
      <c r="M7648" s="55"/>
      <c r="N7648" s="60">
        <f t="shared" si="231"/>
        <v>0</v>
      </c>
      <c r="O7648" s="54"/>
      <c r="P7648" s="62"/>
      <c r="Q7648" s="75"/>
      <c r="R7648" t="str">
        <f t="shared" si="230"/>
        <v/>
      </c>
      <c r="S7648" s="75"/>
      <c r="T7648" s="75"/>
      <c r="U7648" s="75"/>
      <c r="V7648" s="75"/>
      <c r="W7648" s="75"/>
      <c r="X7648" s="75"/>
      <c r="Y7648" s="75"/>
      <c r="Z7648" s="75"/>
      <c r="AA7648" s="75"/>
      <c r="AB7648" s="75"/>
      <c r="AC7648" s="75"/>
      <c r="AD7648" s="75"/>
      <c r="AE7648" s="75"/>
      <c r="AF7648" s="75"/>
      <c r="AG7648" s="75"/>
    </row>
    <row r="7649" spans="1:33" ht="15.75" customHeight="1">
      <c r="A7649" s="75"/>
      <c r="B7649" s="54"/>
      <c r="C7649" s="55" t="str">
        <f t="shared" si="227"/>
        <v/>
      </c>
      <c r="D7649" s="55" t="str">
        <f t="shared" si="228"/>
        <v/>
      </c>
      <c r="E7649" s="55"/>
      <c r="F7649" s="55"/>
      <c r="G7649" s="55"/>
      <c r="H7649" s="55"/>
      <c r="I7649" s="55"/>
      <c r="J7649" s="60"/>
      <c r="K7649" s="60">
        <f t="shared" si="225"/>
        <v>0</v>
      </c>
      <c r="L7649" s="60">
        <v>0</v>
      </c>
      <c r="M7649" s="55"/>
      <c r="N7649" s="60">
        <f t="shared" si="231"/>
        <v>0</v>
      </c>
      <c r="O7649" s="54"/>
      <c r="P7649" s="62"/>
      <c r="Q7649" s="75"/>
      <c r="R7649" t="str">
        <f t="shared" si="230"/>
        <v/>
      </c>
      <c r="S7649" s="75"/>
      <c r="T7649" s="75"/>
      <c r="U7649" s="75"/>
      <c r="V7649" s="75"/>
      <c r="W7649" s="75"/>
      <c r="X7649" s="75"/>
      <c r="Y7649" s="75"/>
      <c r="Z7649" s="75"/>
      <c r="AA7649" s="75"/>
      <c r="AB7649" s="75"/>
      <c r="AC7649" s="75"/>
      <c r="AD7649" s="75"/>
      <c r="AE7649" s="75"/>
      <c r="AF7649" s="75"/>
      <c r="AG7649" s="75"/>
    </row>
    <row r="7650" spans="1:33" ht="15.75" customHeight="1">
      <c r="A7650" s="75"/>
      <c r="B7650" s="54"/>
      <c r="C7650" s="55" t="str">
        <f t="shared" si="227"/>
        <v/>
      </c>
      <c r="D7650" s="55" t="str">
        <f t="shared" si="228"/>
        <v/>
      </c>
      <c r="E7650" s="55"/>
      <c r="F7650" s="55"/>
      <c r="G7650" s="55"/>
      <c r="H7650" s="55"/>
      <c r="I7650" s="55"/>
      <c r="J7650" s="60"/>
      <c r="K7650" s="60">
        <f t="shared" si="225"/>
        <v>0</v>
      </c>
      <c r="L7650" s="60">
        <v>0</v>
      </c>
      <c r="M7650" s="55"/>
      <c r="N7650" s="60">
        <f t="shared" si="231"/>
        <v>0</v>
      </c>
      <c r="O7650" s="54"/>
      <c r="P7650" s="62"/>
      <c r="Q7650" s="75"/>
      <c r="R7650" t="str">
        <f t="shared" si="230"/>
        <v/>
      </c>
      <c r="S7650" s="75"/>
      <c r="T7650" s="75"/>
      <c r="U7650" s="75"/>
      <c r="V7650" s="75"/>
      <c r="W7650" s="75"/>
      <c r="X7650" s="75"/>
      <c r="Y7650" s="75"/>
      <c r="Z7650" s="75"/>
      <c r="AA7650" s="75"/>
      <c r="AB7650" s="75"/>
      <c r="AC7650" s="75"/>
      <c r="AD7650" s="75"/>
      <c r="AE7650" s="75"/>
      <c r="AF7650" s="75"/>
      <c r="AG7650" s="75"/>
    </row>
    <row r="7651" spans="1:33" ht="15.75" customHeight="1">
      <c r="A7651" s="75"/>
      <c r="B7651" s="54"/>
      <c r="C7651" s="55" t="str">
        <f t="shared" si="227"/>
        <v/>
      </c>
      <c r="D7651" s="55" t="str">
        <f t="shared" si="228"/>
        <v/>
      </c>
      <c r="E7651" s="55"/>
      <c r="F7651" s="55"/>
      <c r="G7651" s="55"/>
      <c r="H7651" s="55"/>
      <c r="I7651" s="55"/>
      <c r="J7651" s="60"/>
      <c r="K7651" s="60">
        <f t="shared" si="225"/>
        <v>0</v>
      </c>
      <c r="L7651" s="60">
        <v>0</v>
      </c>
      <c r="M7651" s="55"/>
      <c r="N7651" s="60">
        <f t="shared" si="231"/>
        <v>0</v>
      </c>
      <c r="O7651" s="54"/>
      <c r="P7651" s="62"/>
      <c r="Q7651" s="75"/>
      <c r="R7651" t="str">
        <f t="shared" si="230"/>
        <v/>
      </c>
      <c r="S7651" s="75"/>
      <c r="T7651" s="75"/>
      <c r="U7651" s="75"/>
      <c r="V7651" s="75"/>
      <c r="W7651" s="75"/>
      <c r="X7651" s="75"/>
      <c r="Y7651" s="75"/>
      <c r="Z7651" s="75"/>
      <c r="AA7651" s="75"/>
      <c r="AB7651" s="75"/>
      <c r="AC7651" s="75"/>
      <c r="AD7651" s="75"/>
      <c r="AE7651" s="75"/>
      <c r="AF7651" s="75"/>
      <c r="AG7651" s="75"/>
    </row>
    <row r="7652" spans="1:33" ht="15.75" customHeight="1">
      <c r="A7652" s="75"/>
      <c r="B7652" s="54"/>
      <c r="C7652" s="55" t="str">
        <f t="shared" si="227"/>
        <v/>
      </c>
      <c r="D7652" s="55" t="str">
        <f t="shared" si="228"/>
        <v/>
      </c>
      <c r="E7652" s="55"/>
      <c r="F7652" s="55"/>
      <c r="G7652" s="55"/>
      <c r="H7652" s="55"/>
      <c r="I7652" s="55"/>
      <c r="J7652" s="60"/>
      <c r="K7652" s="60">
        <f t="shared" si="225"/>
        <v>0</v>
      </c>
      <c r="L7652" s="60">
        <v>0</v>
      </c>
      <c r="M7652" s="55"/>
      <c r="N7652" s="60">
        <f t="shared" si="231"/>
        <v>0</v>
      </c>
      <c r="O7652" s="54"/>
      <c r="P7652" s="62"/>
      <c r="Q7652" s="75"/>
      <c r="R7652" t="str">
        <f t="shared" si="230"/>
        <v/>
      </c>
      <c r="S7652" s="75"/>
      <c r="T7652" s="75"/>
      <c r="U7652" s="75"/>
      <c r="V7652" s="75"/>
      <c r="W7652" s="75"/>
      <c r="X7652" s="75"/>
      <c r="Y7652" s="75"/>
      <c r="Z7652" s="75"/>
      <c r="AA7652" s="75"/>
      <c r="AB7652" s="75"/>
      <c r="AC7652" s="75"/>
      <c r="AD7652" s="75"/>
      <c r="AE7652" s="75"/>
      <c r="AF7652" s="75"/>
      <c r="AG7652" s="75"/>
    </row>
    <row r="7653" spans="1:33" ht="15.75" customHeight="1">
      <c r="A7653" s="75"/>
      <c r="B7653" s="54"/>
      <c r="C7653" s="55" t="str">
        <f t="shared" si="227"/>
        <v/>
      </c>
      <c r="D7653" s="55" t="str">
        <f t="shared" si="228"/>
        <v/>
      </c>
      <c r="E7653" s="55"/>
      <c r="F7653" s="55"/>
      <c r="G7653" s="55"/>
      <c r="H7653" s="55"/>
      <c r="I7653" s="55"/>
      <c r="J7653" s="60"/>
      <c r="K7653" s="60">
        <f t="shared" si="225"/>
        <v>0</v>
      </c>
      <c r="L7653" s="60">
        <v>0</v>
      </c>
      <c r="M7653" s="55"/>
      <c r="N7653" s="60">
        <f t="shared" si="231"/>
        <v>0</v>
      </c>
      <c r="O7653" s="54"/>
      <c r="P7653" s="62"/>
      <c r="Q7653" s="75"/>
      <c r="R7653" t="str">
        <f t="shared" si="230"/>
        <v/>
      </c>
      <c r="S7653" s="75"/>
      <c r="T7653" s="75"/>
      <c r="U7653" s="75"/>
      <c r="V7653" s="75"/>
      <c r="W7653" s="75"/>
      <c r="X7653" s="75"/>
      <c r="Y7653" s="75"/>
      <c r="Z7653" s="75"/>
      <c r="AA7653" s="75"/>
      <c r="AB7653" s="75"/>
      <c r="AC7653" s="75"/>
      <c r="AD7653" s="75"/>
      <c r="AE7653" s="75"/>
      <c r="AF7653" s="75"/>
      <c r="AG7653" s="75"/>
    </row>
    <row r="7654" spans="1:33" ht="15.75" customHeight="1">
      <c r="A7654" s="75"/>
      <c r="B7654" s="54"/>
      <c r="C7654" s="55" t="str">
        <f t="shared" si="227"/>
        <v/>
      </c>
      <c r="D7654" s="55" t="str">
        <f t="shared" si="228"/>
        <v/>
      </c>
      <c r="E7654" s="55"/>
      <c r="F7654" s="55"/>
      <c r="G7654" s="55"/>
      <c r="H7654" s="55"/>
      <c r="I7654" s="55"/>
      <c r="J7654" s="60"/>
      <c r="K7654" s="60">
        <f t="shared" si="225"/>
        <v>0</v>
      </c>
      <c r="L7654" s="60">
        <v>0</v>
      </c>
      <c r="M7654" s="55"/>
      <c r="N7654" s="60">
        <f t="shared" si="231"/>
        <v>0</v>
      </c>
      <c r="O7654" s="54"/>
      <c r="P7654" s="62"/>
      <c r="Q7654" s="75"/>
      <c r="R7654" t="str">
        <f t="shared" si="230"/>
        <v/>
      </c>
      <c r="S7654" s="75"/>
      <c r="T7654" s="75"/>
      <c r="U7654" s="75"/>
      <c r="V7654" s="75"/>
      <c r="W7654" s="75"/>
      <c r="X7654" s="75"/>
      <c r="Y7654" s="75"/>
      <c r="Z7654" s="75"/>
      <c r="AA7654" s="75"/>
      <c r="AB7654" s="75"/>
      <c r="AC7654" s="75"/>
      <c r="AD7654" s="75"/>
      <c r="AE7654" s="75"/>
      <c r="AF7654" s="75"/>
      <c r="AG7654" s="75"/>
    </row>
    <row r="7655" spans="1:33" ht="15.75" customHeight="1">
      <c r="A7655" s="75"/>
      <c r="B7655" s="54"/>
      <c r="C7655" s="55" t="str">
        <f t="shared" si="227"/>
        <v/>
      </c>
      <c r="D7655" s="55" t="str">
        <f t="shared" si="228"/>
        <v/>
      </c>
      <c r="E7655" s="55"/>
      <c r="F7655" s="55"/>
      <c r="G7655" s="55"/>
      <c r="H7655" s="55"/>
      <c r="I7655" s="55"/>
      <c r="J7655" s="60"/>
      <c r="K7655" s="60">
        <f t="shared" si="225"/>
        <v>0</v>
      </c>
      <c r="L7655" s="60">
        <v>0</v>
      </c>
      <c r="M7655" s="55"/>
      <c r="N7655" s="60">
        <f t="shared" si="231"/>
        <v>0</v>
      </c>
      <c r="O7655" s="54"/>
      <c r="P7655" s="62"/>
      <c r="Q7655" s="75"/>
      <c r="R7655" t="str">
        <f t="shared" si="230"/>
        <v/>
      </c>
      <c r="S7655" s="75"/>
      <c r="T7655" s="75"/>
      <c r="U7655" s="75"/>
      <c r="V7655" s="75"/>
      <c r="W7655" s="75"/>
      <c r="X7655" s="75"/>
      <c r="Y7655" s="75"/>
      <c r="Z7655" s="75"/>
      <c r="AA7655" s="75"/>
      <c r="AB7655" s="75"/>
      <c r="AC7655" s="75"/>
      <c r="AD7655" s="75"/>
      <c r="AE7655" s="75"/>
      <c r="AF7655" s="75"/>
      <c r="AG7655" s="75"/>
    </row>
    <row r="7656" spans="1:33" ht="15.75" customHeight="1">
      <c r="A7656" s="75"/>
      <c r="B7656" s="54"/>
      <c r="C7656" s="55" t="str">
        <f t="shared" si="227"/>
        <v/>
      </c>
      <c r="D7656" s="55" t="str">
        <f t="shared" si="228"/>
        <v/>
      </c>
      <c r="E7656" s="55"/>
      <c r="F7656" s="55"/>
      <c r="G7656" s="55"/>
      <c r="H7656" s="55"/>
      <c r="I7656" s="55"/>
      <c r="J7656" s="60"/>
      <c r="K7656" s="60">
        <f t="shared" si="225"/>
        <v>0</v>
      </c>
      <c r="L7656" s="60">
        <v>0</v>
      </c>
      <c r="M7656" s="55"/>
      <c r="N7656" s="60">
        <f t="shared" si="231"/>
        <v>0</v>
      </c>
      <c r="O7656" s="54"/>
      <c r="P7656" s="62"/>
      <c r="Q7656" s="75"/>
      <c r="R7656" t="str">
        <f t="shared" si="230"/>
        <v/>
      </c>
      <c r="S7656" s="75"/>
      <c r="T7656" s="75"/>
      <c r="U7656" s="75"/>
      <c r="V7656" s="75"/>
      <c r="W7656" s="75"/>
      <c r="X7656" s="75"/>
      <c r="Y7656" s="75"/>
      <c r="Z7656" s="75"/>
      <c r="AA7656" s="75"/>
      <c r="AB7656" s="75"/>
      <c r="AC7656" s="75"/>
      <c r="AD7656" s="75"/>
      <c r="AE7656" s="75"/>
      <c r="AF7656" s="75"/>
      <c r="AG7656" s="75"/>
    </row>
    <row r="7657" spans="1:33" ht="15.75" customHeight="1">
      <c r="A7657" s="75"/>
      <c r="B7657" s="54"/>
      <c r="C7657" s="55" t="str">
        <f t="shared" si="227"/>
        <v/>
      </c>
      <c r="D7657" s="55" t="str">
        <f t="shared" si="228"/>
        <v/>
      </c>
      <c r="E7657" s="55"/>
      <c r="F7657" s="55"/>
      <c r="G7657" s="55"/>
      <c r="H7657" s="55"/>
      <c r="I7657" s="55"/>
      <c r="J7657" s="60"/>
      <c r="K7657" s="60">
        <f t="shared" si="225"/>
        <v>0</v>
      </c>
      <c r="L7657" s="60">
        <v>0</v>
      </c>
      <c r="M7657" s="55"/>
      <c r="N7657" s="60">
        <f t="shared" si="231"/>
        <v>0</v>
      </c>
      <c r="O7657" s="54"/>
      <c r="P7657" s="62"/>
      <c r="Q7657" s="75"/>
      <c r="R7657" t="str">
        <f t="shared" si="230"/>
        <v/>
      </c>
      <c r="S7657" s="75"/>
      <c r="T7657" s="75"/>
      <c r="U7657" s="75"/>
      <c r="V7657" s="75"/>
      <c r="W7657" s="75"/>
      <c r="X7657" s="75"/>
      <c r="Y7657" s="75"/>
      <c r="Z7657" s="75"/>
      <c r="AA7657" s="75"/>
      <c r="AB7657" s="75"/>
      <c r="AC7657" s="75"/>
      <c r="AD7657" s="75"/>
      <c r="AE7657" s="75"/>
      <c r="AF7657" s="75"/>
      <c r="AG7657" s="75"/>
    </row>
    <row r="7658" spans="1:33" ht="15.75" customHeight="1">
      <c r="A7658" s="75"/>
      <c r="B7658" s="54"/>
      <c r="C7658" s="55" t="str">
        <f t="shared" si="227"/>
        <v/>
      </c>
      <c r="D7658" s="55" t="str">
        <f t="shared" si="228"/>
        <v/>
      </c>
      <c r="E7658" s="55"/>
      <c r="F7658" s="55"/>
      <c r="G7658" s="55"/>
      <c r="H7658" s="55"/>
      <c r="I7658" s="55"/>
      <c r="J7658" s="60"/>
      <c r="K7658" s="60">
        <f t="shared" si="225"/>
        <v>0</v>
      </c>
      <c r="L7658" s="60">
        <v>0</v>
      </c>
      <c r="M7658" s="55"/>
      <c r="N7658" s="60">
        <f t="shared" si="231"/>
        <v>0</v>
      </c>
      <c r="O7658" s="54"/>
      <c r="P7658" s="62"/>
      <c r="Q7658" s="75"/>
      <c r="R7658" t="str">
        <f t="shared" si="230"/>
        <v/>
      </c>
      <c r="S7658" s="75"/>
      <c r="T7658" s="75"/>
      <c r="U7658" s="75"/>
      <c r="V7658" s="75"/>
      <c r="W7658" s="75"/>
      <c r="X7658" s="75"/>
      <c r="Y7658" s="75"/>
      <c r="Z7658" s="75"/>
      <c r="AA7658" s="75"/>
      <c r="AB7658" s="75"/>
      <c r="AC7658" s="75"/>
      <c r="AD7658" s="75"/>
      <c r="AE7658" s="75"/>
      <c r="AF7658" s="75"/>
      <c r="AG7658" s="75"/>
    </row>
    <row r="7659" spans="1:33" ht="15.75" customHeight="1">
      <c r="A7659" s="75"/>
      <c r="B7659" s="54"/>
      <c r="C7659" s="55" t="str">
        <f t="shared" si="227"/>
        <v/>
      </c>
      <c r="D7659" s="55" t="str">
        <f t="shared" si="228"/>
        <v/>
      </c>
      <c r="E7659" s="55"/>
      <c r="F7659" s="55"/>
      <c r="G7659" s="55"/>
      <c r="H7659" s="55"/>
      <c r="I7659" s="55"/>
      <c r="J7659" s="60"/>
      <c r="K7659" s="60">
        <f t="shared" si="225"/>
        <v>0</v>
      </c>
      <c r="L7659" s="60">
        <v>0</v>
      </c>
      <c r="M7659" s="55"/>
      <c r="N7659" s="60">
        <f t="shared" si="231"/>
        <v>0</v>
      </c>
      <c r="O7659" s="54"/>
      <c r="P7659" s="62"/>
      <c r="Q7659" s="75"/>
      <c r="R7659" t="str">
        <f t="shared" si="230"/>
        <v/>
      </c>
      <c r="S7659" s="75"/>
      <c r="T7659" s="75"/>
      <c r="U7659" s="75"/>
      <c r="V7659" s="75"/>
      <c r="W7659" s="75"/>
      <c r="X7659" s="75"/>
      <c r="Y7659" s="75"/>
      <c r="Z7659" s="75"/>
      <c r="AA7659" s="75"/>
      <c r="AB7659" s="75"/>
      <c r="AC7659" s="75"/>
      <c r="AD7659" s="75"/>
      <c r="AE7659" s="75"/>
      <c r="AF7659" s="75"/>
      <c r="AG7659" s="75"/>
    </row>
    <row r="7660" spans="1:33" ht="15.75" customHeight="1">
      <c r="A7660" s="75"/>
      <c r="B7660" s="54"/>
      <c r="C7660" s="55" t="str">
        <f t="shared" si="227"/>
        <v/>
      </c>
      <c r="D7660" s="55" t="str">
        <f t="shared" si="228"/>
        <v/>
      </c>
      <c r="E7660" s="55"/>
      <c r="F7660" s="55"/>
      <c r="G7660" s="55"/>
      <c r="H7660" s="55"/>
      <c r="I7660" s="55"/>
      <c r="J7660" s="60"/>
      <c r="K7660" s="60">
        <f t="shared" si="225"/>
        <v>0</v>
      </c>
      <c r="L7660" s="60">
        <v>0</v>
      </c>
      <c r="M7660" s="55"/>
      <c r="N7660" s="60">
        <f t="shared" si="231"/>
        <v>0</v>
      </c>
      <c r="O7660" s="54"/>
      <c r="P7660" s="62"/>
      <c r="Q7660" s="75"/>
      <c r="R7660" t="str">
        <f t="shared" si="230"/>
        <v/>
      </c>
      <c r="S7660" s="75"/>
      <c r="T7660" s="75"/>
      <c r="U7660" s="75"/>
      <c r="V7660" s="75"/>
      <c r="W7660" s="75"/>
      <c r="X7660" s="75"/>
      <c r="Y7660" s="75"/>
      <c r="Z7660" s="75"/>
      <c r="AA7660" s="75"/>
      <c r="AB7660" s="75"/>
      <c r="AC7660" s="75"/>
      <c r="AD7660" s="75"/>
      <c r="AE7660" s="75"/>
      <c r="AF7660" s="75"/>
      <c r="AG7660" s="75"/>
    </row>
    <row r="7661" spans="1:33" ht="15.75" customHeight="1">
      <c r="A7661" s="75"/>
      <c r="B7661" s="54"/>
      <c r="C7661" s="55" t="str">
        <f t="shared" si="227"/>
        <v/>
      </c>
      <c r="D7661" s="55" t="str">
        <f t="shared" si="228"/>
        <v/>
      </c>
      <c r="E7661" s="55"/>
      <c r="F7661" s="55"/>
      <c r="G7661" s="55"/>
      <c r="H7661" s="55"/>
      <c r="I7661" s="55"/>
      <c r="J7661" s="60"/>
      <c r="K7661" s="60">
        <f t="shared" si="225"/>
        <v>0</v>
      </c>
      <c r="L7661" s="60">
        <v>0</v>
      </c>
      <c r="M7661" s="55"/>
      <c r="N7661" s="60">
        <f t="shared" si="231"/>
        <v>0</v>
      </c>
      <c r="O7661" s="54"/>
      <c r="P7661" s="62"/>
      <c r="Q7661" s="75"/>
      <c r="R7661" t="str">
        <f t="shared" si="230"/>
        <v/>
      </c>
      <c r="S7661" s="75"/>
      <c r="T7661" s="75"/>
      <c r="U7661" s="75"/>
      <c r="V7661" s="75"/>
      <c r="W7661" s="75"/>
      <c r="X7661" s="75"/>
      <c r="Y7661" s="75"/>
      <c r="Z7661" s="75"/>
      <c r="AA7661" s="75"/>
      <c r="AB7661" s="75"/>
      <c r="AC7661" s="75"/>
      <c r="AD7661" s="75"/>
      <c r="AE7661" s="75"/>
      <c r="AF7661" s="75"/>
      <c r="AG7661" s="75"/>
    </row>
    <row r="7662" spans="1:33" ht="15.75" customHeight="1">
      <c r="A7662" s="75"/>
      <c r="B7662" s="54"/>
      <c r="C7662" s="55" t="str">
        <f t="shared" si="227"/>
        <v/>
      </c>
      <c r="D7662" s="55" t="str">
        <f t="shared" si="228"/>
        <v/>
      </c>
      <c r="E7662" s="55"/>
      <c r="F7662" s="55"/>
      <c r="G7662" s="55"/>
      <c r="H7662" s="55"/>
      <c r="I7662" s="55"/>
      <c r="J7662" s="60"/>
      <c r="K7662" s="60">
        <f t="shared" si="225"/>
        <v>0</v>
      </c>
      <c r="L7662" s="60">
        <v>0</v>
      </c>
      <c r="M7662" s="55"/>
      <c r="N7662" s="60">
        <f t="shared" si="231"/>
        <v>0</v>
      </c>
      <c r="O7662" s="54"/>
      <c r="P7662" s="62"/>
      <c r="Q7662" s="75"/>
      <c r="R7662" t="str">
        <f t="shared" si="230"/>
        <v/>
      </c>
      <c r="S7662" s="75"/>
      <c r="T7662" s="75"/>
      <c r="U7662" s="75"/>
      <c r="V7662" s="75"/>
      <c r="W7662" s="75"/>
      <c r="X7662" s="75"/>
      <c r="Y7662" s="75"/>
      <c r="Z7662" s="75"/>
      <c r="AA7662" s="75"/>
      <c r="AB7662" s="75"/>
      <c r="AC7662" s="75"/>
      <c r="AD7662" s="75"/>
      <c r="AE7662" s="75"/>
      <c r="AF7662" s="75"/>
      <c r="AG7662" s="75"/>
    </row>
    <row r="7663" spans="1:33" ht="15.75" customHeight="1">
      <c r="A7663" s="75"/>
      <c r="B7663" s="54"/>
      <c r="C7663" s="55" t="str">
        <f t="shared" si="227"/>
        <v/>
      </c>
      <c r="D7663" s="55" t="str">
        <f t="shared" si="228"/>
        <v/>
      </c>
      <c r="E7663" s="55"/>
      <c r="F7663" s="55"/>
      <c r="G7663" s="55"/>
      <c r="H7663" s="55"/>
      <c r="I7663" s="55"/>
      <c r="J7663" s="60"/>
      <c r="K7663" s="60">
        <f t="shared" si="225"/>
        <v>0</v>
      </c>
      <c r="L7663" s="60">
        <v>0</v>
      </c>
      <c r="M7663" s="55"/>
      <c r="N7663" s="60">
        <f t="shared" si="231"/>
        <v>0</v>
      </c>
      <c r="O7663" s="54"/>
      <c r="P7663" s="62"/>
      <c r="Q7663" s="75"/>
      <c r="R7663" t="str">
        <f t="shared" si="230"/>
        <v/>
      </c>
      <c r="S7663" s="75"/>
      <c r="T7663" s="75"/>
      <c r="U7663" s="75"/>
      <c r="V7663" s="75"/>
      <c r="W7663" s="75"/>
      <c r="X7663" s="75"/>
      <c r="Y7663" s="75"/>
      <c r="Z7663" s="75"/>
      <c r="AA7663" s="75"/>
      <c r="AB7663" s="75"/>
      <c r="AC7663" s="75"/>
      <c r="AD7663" s="75"/>
      <c r="AE7663" s="75"/>
      <c r="AF7663" s="75"/>
      <c r="AG7663" s="75"/>
    </row>
    <row r="7664" spans="1:33" ht="15.75" customHeight="1">
      <c r="A7664" s="75"/>
      <c r="B7664" s="54"/>
      <c r="C7664" s="55" t="str">
        <f t="shared" si="227"/>
        <v/>
      </c>
      <c r="D7664" s="55" t="str">
        <f t="shared" si="228"/>
        <v/>
      </c>
      <c r="E7664" s="55"/>
      <c r="F7664" s="55"/>
      <c r="G7664" s="55"/>
      <c r="H7664" s="55"/>
      <c r="I7664" s="55"/>
      <c r="J7664" s="60"/>
      <c r="K7664" s="60">
        <f t="shared" si="225"/>
        <v>0</v>
      </c>
      <c r="L7664" s="60">
        <v>0</v>
      </c>
      <c r="M7664" s="55"/>
      <c r="N7664" s="60">
        <f t="shared" si="231"/>
        <v>0</v>
      </c>
      <c r="O7664" s="54"/>
      <c r="P7664" s="62"/>
      <c r="Q7664" s="75"/>
      <c r="R7664" t="str">
        <f t="shared" si="230"/>
        <v/>
      </c>
      <c r="S7664" s="75"/>
      <c r="T7664" s="75"/>
      <c r="U7664" s="75"/>
      <c r="V7664" s="75"/>
      <c r="W7664" s="75"/>
      <c r="X7664" s="75"/>
      <c r="Y7664" s="75"/>
      <c r="Z7664" s="75"/>
      <c r="AA7664" s="75"/>
      <c r="AB7664" s="75"/>
      <c r="AC7664" s="75"/>
      <c r="AD7664" s="75"/>
      <c r="AE7664" s="75"/>
      <c r="AF7664" s="75"/>
      <c r="AG7664" s="75"/>
    </row>
    <row r="7665" spans="1:33" ht="15.75" customHeight="1">
      <c r="A7665" s="75"/>
      <c r="B7665" s="54"/>
      <c r="C7665" s="55" t="str">
        <f t="shared" si="227"/>
        <v/>
      </c>
      <c r="D7665" s="55" t="str">
        <f t="shared" si="228"/>
        <v/>
      </c>
      <c r="E7665" s="55"/>
      <c r="F7665" s="55"/>
      <c r="G7665" s="55"/>
      <c r="H7665" s="55"/>
      <c r="I7665" s="55"/>
      <c r="J7665" s="60"/>
      <c r="K7665" s="60">
        <f t="shared" si="225"/>
        <v>0</v>
      </c>
      <c r="L7665" s="60">
        <v>0</v>
      </c>
      <c r="M7665" s="55"/>
      <c r="N7665" s="60">
        <f t="shared" si="231"/>
        <v>0</v>
      </c>
      <c r="O7665" s="54"/>
      <c r="P7665" s="62"/>
      <c r="Q7665" s="75"/>
      <c r="R7665" t="str">
        <f t="shared" si="230"/>
        <v/>
      </c>
      <c r="S7665" s="75"/>
      <c r="T7665" s="75"/>
      <c r="U7665" s="75"/>
      <c r="V7665" s="75"/>
      <c r="W7665" s="75"/>
      <c r="X7665" s="75"/>
      <c r="Y7665" s="75"/>
      <c r="Z7665" s="75"/>
      <c r="AA7665" s="75"/>
      <c r="AB7665" s="75"/>
      <c r="AC7665" s="75"/>
      <c r="AD7665" s="75"/>
      <c r="AE7665" s="75"/>
      <c r="AF7665" s="75"/>
      <c r="AG7665" s="75"/>
    </row>
    <row r="7666" spans="1:33" ht="15.75" customHeight="1">
      <c r="A7666" s="75"/>
      <c r="B7666" s="54"/>
      <c r="C7666" s="55" t="str">
        <f t="shared" si="227"/>
        <v/>
      </c>
      <c r="D7666" s="55" t="str">
        <f t="shared" si="228"/>
        <v/>
      </c>
      <c r="E7666" s="55"/>
      <c r="F7666" s="55"/>
      <c r="G7666" s="55"/>
      <c r="H7666" s="55"/>
      <c r="I7666" s="55"/>
      <c r="J7666" s="60"/>
      <c r="K7666" s="60">
        <f t="shared" si="225"/>
        <v>0</v>
      </c>
      <c r="L7666" s="60">
        <v>0</v>
      </c>
      <c r="M7666" s="55"/>
      <c r="N7666" s="60">
        <f t="shared" si="231"/>
        <v>0</v>
      </c>
      <c r="O7666" s="54"/>
      <c r="P7666" s="62"/>
      <c r="Q7666" s="75"/>
      <c r="R7666" t="str">
        <f t="shared" si="230"/>
        <v/>
      </c>
      <c r="S7666" s="75"/>
      <c r="T7666" s="75"/>
      <c r="U7666" s="75"/>
      <c r="V7666" s="75"/>
      <c r="W7666" s="75"/>
      <c r="X7666" s="75"/>
      <c r="Y7666" s="75"/>
      <c r="Z7666" s="75"/>
      <c r="AA7666" s="75"/>
      <c r="AB7666" s="75"/>
      <c r="AC7666" s="75"/>
      <c r="AD7666" s="75"/>
      <c r="AE7666" s="75"/>
      <c r="AF7666" s="75"/>
      <c r="AG7666" s="75"/>
    </row>
    <row r="7667" spans="1:33" ht="15.75" customHeight="1">
      <c r="A7667" s="75"/>
      <c r="B7667" s="54"/>
      <c r="C7667" s="55" t="str">
        <f t="shared" si="227"/>
        <v/>
      </c>
      <c r="D7667" s="55" t="str">
        <f t="shared" si="228"/>
        <v/>
      </c>
      <c r="E7667" s="55"/>
      <c r="F7667" s="55"/>
      <c r="G7667" s="55"/>
      <c r="H7667" s="55"/>
      <c r="I7667" s="55"/>
      <c r="J7667" s="60"/>
      <c r="K7667" s="60">
        <f t="shared" si="225"/>
        <v>0</v>
      </c>
      <c r="L7667" s="60">
        <v>0</v>
      </c>
      <c r="M7667" s="55"/>
      <c r="N7667" s="60">
        <f t="shared" si="231"/>
        <v>0</v>
      </c>
      <c r="O7667" s="54"/>
      <c r="P7667" s="62"/>
      <c r="Q7667" s="75"/>
      <c r="R7667" t="str">
        <f t="shared" si="230"/>
        <v/>
      </c>
      <c r="S7667" s="75"/>
      <c r="T7667" s="75"/>
      <c r="U7667" s="75"/>
      <c r="V7667" s="75"/>
      <c r="W7667" s="75"/>
      <c r="X7667" s="75"/>
      <c r="Y7667" s="75"/>
      <c r="Z7667" s="75"/>
      <c r="AA7667" s="75"/>
      <c r="AB7667" s="75"/>
      <c r="AC7667" s="75"/>
      <c r="AD7667" s="75"/>
      <c r="AE7667" s="75"/>
      <c r="AF7667" s="75"/>
      <c r="AG7667" s="75"/>
    </row>
    <row r="7668" spans="1:33" ht="15.75" customHeight="1">
      <c r="A7668" s="75"/>
      <c r="B7668" s="54"/>
      <c r="C7668" s="55" t="str">
        <f t="shared" si="227"/>
        <v/>
      </c>
      <c r="D7668" s="55" t="str">
        <f t="shared" si="228"/>
        <v/>
      </c>
      <c r="E7668" s="55"/>
      <c r="F7668" s="55"/>
      <c r="G7668" s="55"/>
      <c r="H7668" s="55"/>
      <c r="I7668" s="55"/>
      <c r="J7668" s="60"/>
      <c r="K7668" s="60">
        <f t="shared" si="225"/>
        <v>0</v>
      </c>
      <c r="L7668" s="60">
        <v>0</v>
      </c>
      <c r="M7668" s="55"/>
      <c r="N7668" s="60">
        <f t="shared" si="231"/>
        <v>0</v>
      </c>
      <c r="O7668" s="54"/>
      <c r="P7668" s="62"/>
      <c r="Q7668" s="75"/>
      <c r="R7668" t="str">
        <f t="shared" si="230"/>
        <v/>
      </c>
      <c r="S7668" s="75"/>
      <c r="T7668" s="75"/>
      <c r="U7668" s="75"/>
      <c r="V7668" s="75"/>
      <c r="W7668" s="75"/>
      <c r="X7668" s="75"/>
      <c r="Y7668" s="75"/>
      <c r="Z7668" s="75"/>
      <c r="AA7668" s="75"/>
      <c r="AB7668" s="75"/>
      <c r="AC7668" s="75"/>
      <c r="AD7668" s="75"/>
      <c r="AE7668" s="75"/>
      <c r="AF7668" s="75"/>
      <c r="AG7668" s="75"/>
    </row>
    <row r="7669" spans="1:33" ht="15.75" customHeight="1">
      <c r="A7669" s="75"/>
      <c r="B7669" s="54"/>
      <c r="C7669" s="55" t="str">
        <f t="shared" si="227"/>
        <v/>
      </c>
      <c r="D7669" s="55" t="str">
        <f t="shared" si="228"/>
        <v/>
      </c>
      <c r="E7669" s="55"/>
      <c r="F7669" s="55"/>
      <c r="G7669" s="55"/>
      <c r="H7669" s="55"/>
      <c r="I7669" s="55"/>
      <c r="J7669" s="60"/>
      <c r="K7669" s="60">
        <f t="shared" si="225"/>
        <v>0</v>
      </c>
      <c r="L7669" s="60">
        <v>0</v>
      </c>
      <c r="M7669" s="55"/>
      <c r="N7669" s="60">
        <f t="shared" si="231"/>
        <v>0</v>
      </c>
      <c r="O7669" s="54"/>
      <c r="P7669" s="62"/>
      <c r="Q7669" s="75"/>
      <c r="R7669" t="str">
        <f t="shared" si="230"/>
        <v/>
      </c>
      <c r="S7669" s="75"/>
      <c r="T7669" s="75"/>
      <c r="U7669" s="75"/>
      <c r="V7669" s="75"/>
      <c r="W7669" s="75"/>
      <c r="X7669" s="75"/>
      <c r="Y7669" s="75"/>
      <c r="Z7669" s="75"/>
      <c r="AA7669" s="75"/>
      <c r="AB7669" s="75"/>
      <c r="AC7669" s="75"/>
      <c r="AD7669" s="75"/>
      <c r="AE7669" s="75"/>
      <c r="AF7669" s="75"/>
      <c r="AG7669" s="75"/>
    </row>
    <row r="7670" spans="1:33" ht="15.75" customHeight="1">
      <c r="A7670" s="75"/>
      <c r="B7670" s="54"/>
      <c r="C7670" s="55" t="str">
        <f t="shared" si="227"/>
        <v/>
      </c>
      <c r="D7670" s="55" t="str">
        <f t="shared" si="228"/>
        <v/>
      </c>
      <c r="E7670" s="55"/>
      <c r="F7670" s="55"/>
      <c r="G7670" s="55"/>
      <c r="H7670" s="55"/>
      <c r="I7670" s="55"/>
      <c r="J7670" s="60"/>
      <c r="K7670" s="60">
        <f t="shared" si="225"/>
        <v>0</v>
      </c>
      <c r="L7670" s="60">
        <v>0</v>
      </c>
      <c r="M7670" s="55"/>
      <c r="N7670" s="60">
        <f t="shared" si="231"/>
        <v>0</v>
      </c>
      <c r="O7670" s="54"/>
      <c r="P7670" s="62"/>
      <c r="Q7670" s="75"/>
      <c r="R7670" t="str">
        <f t="shared" si="230"/>
        <v/>
      </c>
      <c r="S7670" s="75"/>
      <c r="T7670" s="75"/>
      <c r="U7670" s="75"/>
      <c r="V7670" s="75"/>
      <c r="W7670" s="75"/>
      <c r="X7670" s="75"/>
      <c r="Y7670" s="75"/>
      <c r="Z7670" s="75"/>
      <c r="AA7670" s="75"/>
      <c r="AB7670" s="75"/>
      <c r="AC7670" s="75"/>
      <c r="AD7670" s="75"/>
      <c r="AE7670" s="75"/>
      <c r="AF7670" s="75"/>
      <c r="AG7670" s="75"/>
    </row>
    <row r="7671" spans="1:33" ht="15.75" customHeight="1">
      <c r="A7671" s="75"/>
      <c r="B7671" s="54"/>
      <c r="C7671" s="55" t="str">
        <f t="shared" si="227"/>
        <v/>
      </c>
      <c r="D7671" s="55" t="str">
        <f t="shared" si="228"/>
        <v/>
      </c>
      <c r="E7671" s="55"/>
      <c r="F7671" s="55"/>
      <c r="G7671" s="55"/>
      <c r="H7671" s="55"/>
      <c r="I7671" s="55"/>
      <c r="J7671" s="60"/>
      <c r="K7671" s="60">
        <f t="shared" si="225"/>
        <v>0</v>
      </c>
      <c r="L7671" s="60">
        <v>0</v>
      </c>
      <c r="M7671" s="55"/>
      <c r="N7671" s="60">
        <f t="shared" si="231"/>
        <v>0</v>
      </c>
      <c r="O7671" s="54"/>
      <c r="P7671" s="62"/>
      <c r="Q7671" s="75"/>
      <c r="R7671" t="str">
        <f t="shared" si="230"/>
        <v/>
      </c>
      <c r="S7671" s="75"/>
      <c r="T7671" s="75"/>
      <c r="U7671" s="75"/>
      <c r="V7671" s="75"/>
      <c r="W7671" s="75"/>
      <c r="X7671" s="75"/>
      <c r="Y7671" s="75"/>
      <c r="Z7671" s="75"/>
      <c r="AA7671" s="75"/>
      <c r="AB7671" s="75"/>
      <c r="AC7671" s="75"/>
      <c r="AD7671" s="75"/>
      <c r="AE7671" s="75"/>
      <c r="AF7671" s="75"/>
      <c r="AG7671" s="75"/>
    </row>
    <row r="7672" spans="1:33" ht="15.75" customHeight="1">
      <c r="A7672" s="75"/>
      <c r="B7672" s="54"/>
      <c r="C7672" s="55" t="str">
        <f t="shared" si="227"/>
        <v/>
      </c>
      <c r="D7672" s="55" t="str">
        <f t="shared" si="228"/>
        <v/>
      </c>
      <c r="E7672" s="55"/>
      <c r="F7672" s="55"/>
      <c r="G7672" s="55"/>
      <c r="H7672" s="55"/>
      <c r="I7672" s="55"/>
      <c r="J7672" s="60"/>
      <c r="K7672" s="60">
        <f t="shared" si="225"/>
        <v>0</v>
      </c>
      <c r="L7672" s="60">
        <v>0</v>
      </c>
      <c r="M7672" s="55"/>
      <c r="N7672" s="60">
        <f t="shared" si="231"/>
        <v>0</v>
      </c>
      <c r="O7672" s="54"/>
      <c r="P7672" s="62"/>
      <c r="Q7672" s="75"/>
      <c r="R7672" t="str">
        <f t="shared" si="230"/>
        <v/>
      </c>
      <c r="S7672" s="75"/>
      <c r="T7672" s="75"/>
      <c r="U7672" s="75"/>
      <c r="V7672" s="75"/>
      <c r="W7672" s="75"/>
      <c r="X7672" s="75"/>
      <c r="Y7672" s="75"/>
      <c r="Z7672" s="75"/>
      <c r="AA7672" s="75"/>
      <c r="AB7672" s="75"/>
      <c r="AC7672" s="75"/>
      <c r="AD7672" s="75"/>
      <c r="AE7672" s="75"/>
      <c r="AF7672" s="75"/>
      <c r="AG7672" s="75"/>
    </row>
    <row r="7673" spans="1:33" ht="15.75" customHeight="1">
      <c r="A7673" s="75"/>
      <c r="B7673" s="54"/>
      <c r="C7673" s="55" t="str">
        <f t="shared" si="227"/>
        <v/>
      </c>
      <c r="D7673" s="55" t="str">
        <f t="shared" si="228"/>
        <v/>
      </c>
      <c r="E7673" s="55"/>
      <c r="F7673" s="55"/>
      <c r="G7673" s="55"/>
      <c r="H7673" s="55"/>
      <c r="I7673" s="55"/>
      <c r="J7673" s="60"/>
      <c r="K7673" s="60">
        <f t="shared" si="225"/>
        <v>0</v>
      </c>
      <c r="L7673" s="60">
        <v>0</v>
      </c>
      <c r="M7673" s="55"/>
      <c r="N7673" s="60">
        <f t="shared" si="231"/>
        <v>0</v>
      </c>
      <c r="O7673" s="54"/>
      <c r="P7673" s="62"/>
      <c r="Q7673" s="75"/>
      <c r="R7673" t="str">
        <f t="shared" si="230"/>
        <v/>
      </c>
      <c r="S7673" s="75"/>
      <c r="T7673" s="75"/>
      <c r="U7673" s="75"/>
      <c r="V7673" s="75"/>
      <c r="W7673" s="75"/>
      <c r="X7673" s="75"/>
      <c r="Y7673" s="75"/>
      <c r="Z7673" s="75"/>
      <c r="AA7673" s="75"/>
      <c r="AB7673" s="75"/>
      <c r="AC7673" s="75"/>
      <c r="AD7673" s="75"/>
      <c r="AE7673" s="75"/>
      <c r="AF7673" s="75"/>
      <c r="AG7673" s="75"/>
    </row>
    <row r="7674" spans="1:33" ht="15.75" customHeight="1">
      <c r="A7674" s="75"/>
      <c r="B7674" s="54"/>
      <c r="C7674" s="55" t="str">
        <f t="shared" si="227"/>
        <v/>
      </c>
      <c r="D7674" s="55" t="str">
        <f t="shared" si="228"/>
        <v/>
      </c>
      <c r="E7674" s="55"/>
      <c r="F7674" s="55"/>
      <c r="G7674" s="55"/>
      <c r="H7674" s="55"/>
      <c r="I7674" s="55"/>
      <c r="J7674" s="60"/>
      <c r="K7674" s="60">
        <f t="shared" si="225"/>
        <v>0</v>
      </c>
      <c r="L7674" s="60">
        <v>0</v>
      </c>
      <c r="M7674" s="55"/>
      <c r="N7674" s="60">
        <f t="shared" si="231"/>
        <v>0</v>
      </c>
      <c r="O7674" s="54"/>
      <c r="P7674" s="62"/>
      <c r="Q7674" s="75"/>
      <c r="R7674" t="str">
        <f t="shared" si="230"/>
        <v/>
      </c>
      <c r="S7674" s="75"/>
      <c r="T7674" s="75"/>
      <c r="U7674" s="75"/>
      <c r="V7674" s="75"/>
      <c r="W7674" s="75"/>
      <c r="X7674" s="75"/>
      <c r="Y7674" s="75"/>
      <c r="Z7674" s="75"/>
      <c r="AA7674" s="75"/>
      <c r="AB7674" s="75"/>
      <c r="AC7674" s="75"/>
      <c r="AD7674" s="75"/>
      <c r="AE7674" s="75"/>
      <c r="AF7674" s="75"/>
      <c r="AG7674" s="75"/>
    </row>
    <row r="7675" spans="1:33" ht="15.75" customHeight="1">
      <c r="A7675" s="75"/>
      <c r="B7675" s="54"/>
      <c r="C7675" s="55" t="str">
        <f t="shared" si="227"/>
        <v/>
      </c>
      <c r="D7675" s="55" t="str">
        <f t="shared" si="228"/>
        <v/>
      </c>
      <c r="E7675" s="55"/>
      <c r="F7675" s="55"/>
      <c r="G7675" s="55"/>
      <c r="H7675" s="55"/>
      <c r="I7675" s="55"/>
      <c r="J7675" s="60"/>
      <c r="K7675" s="60">
        <f t="shared" si="225"/>
        <v>0</v>
      </c>
      <c r="L7675" s="60">
        <v>0</v>
      </c>
      <c r="M7675" s="55"/>
      <c r="N7675" s="60">
        <f t="shared" si="231"/>
        <v>0</v>
      </c>
      <c r="O7675" s="54"/>
      <c r="P7675" s="62"/>
      <c r="Q7675" s="75"/>
      <c r="R7675" t="str">
        <f t="shared" si="230"/>
        <v/>
      </c>
      <c r="S7675" s="75"/>
      <c r="T7675" s="75"/>
      <c r="U7675" s="75"/>
      <c r="V7675" s="75"/>
      <c r="W7675" s="75"/>
      <c r="X7675" s="75"/>
      <c r="Y7675" s="75"/>
      <c r="Z7675" s="75"/>
      <c r="AA7675" s="75"/>
      <c r="AB7675" s="75"/>
      <c r="AC7675" s="75"/>
      <c r="AD7675" s="75"/>
      <c r="AE7675" s="75"/>
      <c r="AF7675" s="75"/>
      <c r="AG7675" s="75"/>
    </row>
    <row r="7676" spans="1:33" ht="15.75" customHeight="1">
      <c r="A7676" s="75"/>
      <c r="B7676" s="54"/>
      <c r="C7676" s="55" t="str">
        <f t="shared" si="227"/>
        <v/>
      </c>
      <c r="D7676" s="55" t="str">
        <f t="shared" si="228"/>
        <v/>
      </c>
      <c r="E7676" s="55"/>
      <c r="F7676" s="55"/>
      <c r="G7676" s="55"/>
      <c r="H7676" s="55"/>
      <c r="I7676" s="55"/>
      <c r="J7676" s="60"/>
      <c r="K7676" s="60">
        <f t="shared" si="225"/>
        <v>0</v>
      </c>
      <c r="L7676" s="60">
        <v>0</v>
      </c>
      <c r="M7676" s="55"/>
      <c r="N7676" s="60">
        <f t="shared" si="231"/>
        <v>0</v>
      </c>
      <c r="O7676" s="54"/>
      <c r="P7676" s="62"/>
      <c r="Q7676" s="75"/>
      <c r="R7676" t="str">
        <f t="shared" si="230"/>
        <v/>
      </c>
      <c r="S7676" s="75"/>
      <c r="T7676" s="75"/>
      <c r="U7676" s="75"/>
      <c r="V7676" s="75"/>
      <c r="W7676" s="75"/>
      <c r="X7676" s="75"/>
      <c r="Y7676" s="75"/>
      <c r="Z7676" s="75"/>
      <c r="AA7676" s="75"/>
      <c r="AB7676" s="75"/>
      <c r="AC7676" s="75"/>
      <c r="AD7676" s="75"/>
      <c r="AE7676" s="75"/>
      <c r="AF7676" s="75"/>
      <c r="AG7676" s="75"/>
    </row>
    <row r="7677" spans="1:33" ht="15.75" customHeight="1">
      <c r="A7677" s="75"/>
      <c r="B7677" s="54"/>
      <c r="C7677" s="55" t="str">
        <f t="shared" si="227"/>
        <v/>
      </c>
      <c r="D7677" s="55" t="str">
        <f t="shared" si="228"/>
        <v/>
      </c>
      <c r="E7677" s="55"/>
      <c r="F7677" s="55"/>
      <c r="G7677" s="55"/>
      <c r="H7677" s="55"/>
      <c r="I7677" s="55"/>
      <c r="J7677" s="60"/>
      <c r="K7677" s="60">
        <f t="shared" si="225"/>
        <v>0</v>
      </c>
      <c r="L7677" s="60">
        <v>0</v>
      </c>
      <c r="M7677" s="55"/>
      <c r="N7677" s="60">
        <f t="shared" si="231"/>
        <v>0</v>
      </c>
      <c r="O7677" s="54"/>
      <c r="P7677" s="62"/>
      <c r="Q7677" s="75"/>
      <c r="R7677" t="str">
        <f t="shared" si="230"/>
        <v/>
      </c>
      <c r="S7677" s="75"/>
      <c r="T7677" s="75"/>
      <c r="U7677" s="75"/>
      <c r="V7677" s="75"/>
      <c r="W7677" s="75"/>
      <c r="X7677" s="75"/>
      <c r="Y7677" s="75"/>
      <c r="Z7677" s="75"/>
      <c r="AA7677" s="75"/>
      <c r="AB7677" s="75"/>
      <c r="AC7677" s="75"/>
      <c r="AD7677" s="75"/>
      <c r="AE7677" s="75"/>
      <c r="AF7677" s="75"/>
      <c r="AG7677" s="75"/>
    </row>
    <row r="7678" spans="1:33" ht="15.75" customHeight="1">
      <c r="A7678" s="75"/>
      <c r="B7678" s="54"/>
      <c r="C7678" s="55" t="str">
        <f t="shared" si="227"/>
        <v/>
      </c>
      <c r="D7678" s="55" t="str">
        <f t="shared" si="228"/>
        <v/>
      </c>
      <c r="E7678" s="55"/>
      <c r="F7678" s="55"/>
      <c r="G7678" s="55"/>
      <c r="H7678" s="55"/>
      <c r="I7678" s="55"/>
      <c r="J7678" s="60"/>
      <c r="K7678" s="60">
        <f t="shared" si="225"/>
        <v>0</v>
      </c>
      <c r="L7678" s="60">
        <v>0</v>
      </c>
      <c r="M7678" s="55"/>
      <c r="N7678" s="60">
        <f t="shared" si="231"/>
        <v>0</v>
      </c>
      <c r="O7678" s="54"/>
      <c r="P7678" s="62"/>
      <c r="Q7678" s="75"/>
      <c r="R7678" t="str">
        <f t="shared" si="230"/>
        <v/>
      </c>
      <c r="S7678" s="75"/>
      <c r="T7678" s="75"/>
      <c r="U7678" s="75"/>
      <c r="V7678" s="75"/>
      <c r="W7678" s="75"/>
      <c r="X7678" s="75"/>
      <c r="Y7678" s="75"/>
      <c r="Z7678" s="75"/>
      <c r="AA7678" s="75"/>
      <c r="AB7678" s="75"/>
      <c r="AC7678" s="75"/>
      <c r="AD7678" s="75"/>
      <c r="AE7678" s="75"/>
      <c r="AF7678" s="75"/>
      <c r="AG7678" s="75"/>
    </row>
    <row r="7679" spans="1:33" ht="15.75" customHeight="1">
      <c r="A7679" s="75"/>
      <c r="B7679" s="54"/>
      <c r="C7679" s="55" t="str">
        <f t="shared" si="227"/>
        <v/>
      </c>
      <c r="D7679" s="55" t="str">
        <f t="shared" si="228"/>
        <v/>
      </c>
      <c r="E7679" s="55"/>
      <c r="F7679" s="55"/>
      <c r="G7679" s="55"/>
      <c r="H7679" s="55"/>
      <c r="I7679" s="55"/>
      <c r="J7679" s="60"/>
      <c r="K7679" s="60">
        <f t="shared" si="225"/>
        <v>0</v>
      </c>
      <c r="L7679" s="60">
        <v>0</v>
      </c>
      <c r="M7679" s="55"/>
      <c r="N7679" s="60">
        <f t="shared" si="231"/>
        <v>0</v>
      </c>
      <c r="O7679" s="54"/>
      <c r="P7679" s="62"/>
      <c r="Q7679" s="75"/>
      <c r="R7679" t="str">
        <f t="shared" si="230"/>
        <v/>
      </c>
      <c r="S7679" s="75"/>
      <c r="T7679" s="75"/>
      <c r="U7679" s="75"/>
      <c r="V7679" s="75"/>
      <c r="W7679" s="75"/>
      <c r="X7679" s="75"/>
      <c r="Y7679" s="75"/>
      <c r="Z7679" s="75"/>
      <c r="AA7679" s="75"/>
      <c r="AB7679" s="75"/>
      <c r="AC7679" s="75"/>
      <c r="AD7679" s="75"/>
      <c r="AE7679" s="75"/>
      <c r="AF7679" s="75"/>
      <c r="AG7679" s="75"/>
    </row>
    <row r="7680" spans="1:33" ht="15.75" customHeight="1">
      <c r="A7680" s="75"/>
      <c r="B7680" s="54"/>
      <c r="C7680" s="55" t="str">
        <f t="shared" si="227"/>
        <v/>
      </c>
      <c r="D7680" s="55" t="str">
        <f t="shared" si="228"/>
        <v/>
      </c>
      <c r="E7680" s="55"/>
      <c r="F7680" s="55"/>
      <c r="G7680" s="55"/>
      <c r="H7680" s="55"/>
      <c r="I7680" s="55"/>
      <c r="J7680" s="60"/>
      <c r="K7680" s="60">
        <f t="shared" si="225"/>
        <v>0</v>
      </c>
      <c r="L7680" s="60">
        <v>0</v>
      </c>
      <c r="M7680" s="55"/>
      <c r="N7680" s="60">
        <f t="shared" si="231"/>
        <v>0</v>
      </c>
      <c r="O7680" s="54"/>
      <c r="P7680" s="62"/>
      <c r="Q7680" s="75"/>
      <c r="R7680" t="str">
        <f t="shared" si="230"/>
        <v/>
      </c>
      <c r="S7680" s="75"/>
      <c r="T7680" s="75"/>
      <c r="U7680" s="75"/>
      <c r="V7680" s="75"/>
      <c r="W7680" s="75"/>
      <c r="X7680" s="75"/>
      <c r="Y7680" s="75"/>
      <c r="Z7680" s="75"/>
      <c r="AA7680" s="75"/>
      <c r="AB7680" s="75"/>
      <c r="AC7680" s="75"/>
      <c r="AD7680" s="75"/>
      <c r="AE7680" s="75"/>
      <c r="AF7680" s="75"/>
      <c r="AG7680" s="75"/>
    </row>
    <row r="7681" spans="1:33" ht="15.75" customHeight="1">
      <c r="A7681" s="75"/>
      <c r="B7681" s="54"/>
      <c r="C7681" s="55" t="str">
        <f t="shared" si="227"/>
        <v/>
      </c>
      <c r="D7681" s="55" t="str">
        <f t="shared" si="228"/>
        <v/>
      </c>
      <c r="E7681" s="55"/>
      <c r="F7681" s="55"/>
      <c r="G7681" s="55"/>
      <c r="H7681" s="55"/>
      <c r="I7681" s="55"/>
      <c r="J7681" s="60"/>
      <c r="K7681" s="60">
        <f t="shared" si="225"/>
        <v>0</v>
      </c>
      <c r="L7681" s="60">
        <v>0</v>
      </c>
      <c r="M7681" s="55"/>
      <c r="N7681" s="60">
        <f t="shared" si="231"/>
        <v>0</v>
      </c>
      <c r="O7681" s="54"/>
      <c r="P7681" s="62"/>
      <c r="Q7681" s="75"/>
      <c r="R7681" t="str">
        <f t="shared" si="230"/>
        <v/>
      </c>
      <c r="S7681" s="75"/>
      <c r="T7681" s="75"/>
      <c r="U7681" s="75"/>
      <c r="V7681" s="75"/>
      <c r="W7681" s="75"/>
      <c r="X7681" s="75"/>
      <c r="Y7681" s="75"/>
      <c r="Z7681" s="75"/>
      <c r="AA7681" s="75"/>
      <c r="AB7681" s="75"/>
      <c r="AC7681" s="75"/>
      <c r="AD7681" s="75"/>
      <c r="AE7681" s="75"/>
      <c r="AF7681" s="75"/>
      <c r="AG7681" s="75"/>
    </row>
    <row r="7682" spans="1:33" ht="15.75" customHeight="1">
      <c r="A7682" s="75"/>
      <c r="B7682" s="54"/>
      <c r="C7682" s="55" t="str">
        <f t="shared" si="227"/>
        <v/>
      </c>
      <c r="D7682" s="55" t="str">
        <f t="shared" si="228"/>
        <v/>
      </c>
      <c r="E7682" s="55"/>
      <c r="F7682" s="55"/>
      <c r="G7682" s="55"/>
      <c r="H7682" s="55"/>
      <c r="I7682" s="55"/>
      <c r="J7682" s="60"/>
      <c r="K7682" s="60">
        <f t="shared" si="225"/>
        <v>0</v>
      </c>
      <c r="L7682" s="60">
        <v>0</v>
      </c>
      <c r="M7682" s="55"/>
      <c r="N7682" s="60">
        <f t="shared" si="231"/>
        <v>0</v>
      </c>
      <c r="O7682" s="54"/>
      <c r="P7682" s="62"/>
      <c r="Q7682" s="75"/>
      <c r="R7682" t="str">
        <f t="shared" si="230"/>
        <v/>
      </c>
      <c r="S7682" s="75"/>
      <c r="T7682" s="75"/>
      <c r="U7682" s="75"/>
      <c r="V7682" s="75"/>
      <c r="W7682" s="75"/>
      <c r="X7682" s="75"/>
      <c r="Y7682" s="75"/>
      <c r="Z7682" s="75"/>
      <c r="AA7682" s="75"/>
      <c r="AB7682" s="75"/>
      <c r="AC7682" s="75"/>
      <c r="AD7682" s="75"/>
      <c r="AE7682" s="75"/>
      <c r="AF7682" s="75"/>
      <c r="AG7682" s="75"/>
    </row>
    <row r="7683" spans="1:33" ht="15.75" customHeight="1">
      <c r="A7683" s="75"/>
      <c r="B7683" s="54"/>
      <c r="C7683" s="55" t="str">
        <f t="shared" si="227"/>
        <v/>
      </c>
      <c r="D7683" s="55" t="str">
        <f t="shared" si="228"/>
        <v/>
      </c>
      <c r="E7683" s="55"/>
      <c r="F7683" s="55"/>
      <c r="G7683" s="55"/>
      <c r="H7683" s="55"/>
      <c r="I7683" s="55"/>
      <c r="J7683" s="60"/>
      <c r="K7683" s="60">
        <f t="shared" si="225"/>
        <v>0</v>
      </c>
      <c r="L7683" s="60">
        <v>0</v>
      </c>
      <c r="M7683" s="55"/>
      <c r="N7683" s="60">
        <f t="shared" si="231"/>
        <v>0</v>
      </c>
      <c r="O7683" s="54"/>
      <c r="P7683" s="62"/>
      <c r="Q7683" s="75"/>
      <c r="R7683" t="str">
        <f t="shared" ref="R7683:R7746" si="232">IF(B7683="","",PROPER(TEXT(B7683,"mmm/aa")))</f>
        <v/>
      </c>
      <c r="S7683" s="75"/>
      <c r="T7683" s="75"/>
      <c r="U7683" s="75"/>
      <c r="V7683" s="75"/>
      <c r="W7683" s="75"/>
      <c r="X7683" s="75"/>
      <c r="Y7683" s="75"/>
      <c r="Z7683" s="75"/>
      <c r="AA7683" s="75"/>
      <c r="AB7683" s="75"/>
      <c r="AC7683" s="75"/>
      <c r="AD7683" s="75"/>
      <c r="AE7683" s="75"/>
      <c r="AF7683" s="75"/>
      <c r="AG7683" s="75"/>
    </row>
    <row r="7684" spans="1:33" ht="15.75" customHeight="1">
      <c r="A7684" s="75"/>
      <c r="B7684" s="54"/>
      <c r="C7684" s="55" t="str">
        <f t="shared" si="227"/>
        <v/>
      </c>
      <c r="D7684" s="55" t="str">
        <f t="shared" si="228"/>
        <v/>
      </c>
      <c r="E7684" s="55"/>
      <c r="F7684" s="55"/>
      <c r="G7684" s="55"/>
      <c r="H7684" s="55"/>
      <c r="I7684" s="55"/>
      <c r="J7684" s="60"/>
      <c r="K7684" s="60">
        <f t="shared" si="225"/>
        <v>0</v>
      </c>
      <c r="L7684" s="60">
        <v>0</v>
      </c>
      <c r="M7684" s="55"/>
      <c r="N7684" s="60">
        <f t="shared" si="231"/>
        <v>0</v>
      </c>
      <c r="O7684" s="54"/>
      <c r="P7684" s="62"/>
      <c r="Q7684" s="75"/>
      <c r="R7684" t="str">
        <f t="shared" si="232"/>
        <v/>
      </c>
      <c r="S7684" s="75"/>
      <c r="T7684" s="75"/>
      <c r="U7684" s="75"/>
      <c r="V7684" s="75"/>
      <c r="W7684" s="75"/>
      <c r="X7684" s="75"/>
      <c r="Y7684" s="75"/>
      <c r="Z7684" s="75"/>
      <c r="AA7684" s="75"/>
      <c r="AB7684" s="75"/>
      <c r="AC7684" s="75"/>
      <c r="AD7684" s="75"/>
      <c r="AE7684" s="75"/>
      <c r="AF7684" s="75"/>
      <c r="AG7684" s="75"/>
    </row>
    <row r="7685" spans="1:33" ht="15.75" customHeight="1">
      <c r="A7685" s="75"/>
      <c r="B7685" s="54"/>
      <c r="C7685" s="55" t="str">
        <f t="shared" si="227"/>
        <v/>
      </c>
      <c r="D7685" s="55" t="str">
        <f t="shared" si="228"/>
        <v/>
      </c>
      <c r="E7685" s="55"/>
      <c r="F7685" s="55"/>
      <c r="G7685" s="55"/>
      <c r="H7685" s="55"/>
      <c r="I7685" s="55"/>
      <c r="J7685" s="60"/>
      <c r="K7685" s="60">
        <f t="shared" si="225"/>
        <v>0</v>
      </c>
      <c r="L7685" s="60">
        <v>0</v>
      </c>
      <c r="M7685" s="55"/>
      <c r="N7685" s="60">
        <f t="shared" si="231"/>
        <v>0</v>
      </c>
      <c r="O7685" s="54"/>
      <c r="P7685" s="62"/>
      <c r="Q7685" s="75"/>
      <c r="R7685" t="str">
        <f t="shared" si="232"/>
        <v/>
      </c>
      <c r="S7685" s="75"/>
      <c r="T7685" s="75"/>
      <c r="U7685" s="75"/>
      <c r="V7685" s="75"/>
      <c r="W7685" s="75"/>
      <c r="X7685" s="75"/>
      <c r="Y7685" s="75"/>
      <c r="Z7685" s="75"/>
      <c r="AA7685" s="75"/>
      <c r="AB7685" s="75"/>
      <c r="AC7685" s="75"/>
      <c r="AD7685" s="75"/>
      <c r="AE7685" s="75"/>
      <c r="AF7685" s="75"/>
      <c r="AG7685" s="75"/>
    </row>
    <row r="7686" spans="1:33" ht="15.75" customHeight="1">
      <c r="A7686" s="75"/>
      <c r="B7686" s="54"/>
      <c r="C7686" s="55" t="str">
        <f t="shared" si="227"/>
        <v/>
      </c>
      <c r="D7686" s="55" t="str">
        <f t="shared" si="228"/>
        <v/>
      </c>
      <c r="E7686" s="55"/>
      <c r="F7686" s="55"/>
      <c r="G7686" s="55"/>
      <c r="H7686" s="55"/>
      <c r="I7686" s="55"/>
      <c r="J7686" s="60"/>
      <c r="K7686" s="60">
        <f t="shared" si="225"/>
        <v>0</v>
      </c>
      <c r="L7686" s="60">
        <v>0</v>
      </c>
      <c r="M7686" s="55"/>
      <c r="N7686" s="60">
        <f t="shared" si="231"/>
        <v>0</v>
      </c>
      <c r="O7686" s="54"/>
      <c r="P7686" s="62"/>
      <c r="Q7686" s="75"/>
      <c r="R7686" t="str">
        <f t="shared" si="232"/>
        <v/>
      </c>
      <c r="S7686" s="75"/>
      <c r="T7686" s="75"/>
      <c r="U7686" s="75"/>
      <c r="V7686" s="75"/>
      <c r="W7686" s="75"/>
      <c r="X7686" s="75"/>
      <c r="Y7686" s="75"/>
      <c r="Z7686" s="75"/>
      <c r="AA7686" s="75"/>
      <c r="AB7686" s="75"/>
      <c r="AC7686" s="75"/>
      <c r="AD7686" s="75"/>
      <c r="AE7686" s="75"/>
      <c r="AF7686" s="75"/>
      <c r="AG7686" s="75"/>
    </row>
    <row r="7687" spans="1:33" ht="15.75" customHeight="1">
      <c r="A7687" s="75"/>
      <c r="B7687" s="54"/>
      <c r="C7687" s="55" t="str">
        <f t="shared" si="227"/>
        <v/>
      </c>
      <c r="D7687" s="55" t="str">
        <f t="shared" si="228"/>
        <v/>
      </c>
      <c r="E7687" s="55"/>
      <c r="F7687" s="55"/>
      <c r="G7687" s="55"/>
      <c r="H7687" s="55"/>
      <c r="I7687" s="55"/>
      <c r="J7687" s="60"/>
      <c r="K7687" s="60">
        <f t="shared" si="225"/>
        <v>0</v>
      </c>
      <c r="L7687" s="60">
        <v>0</v>
      </c>
      <c r="M7687" s="55"/>
      <c r="N7687" s="60">
        <f t="shared" si="231"/>
        <v>0</v>
      </c>
      <c r="O7687" s="54"/>
      <c r="P7687" s="62"/>
      <c r="Q7687" s="75"/>
      <c r="R7687" t="str">
        <f t="shared" si="232"/>
        <v/>
      </c>
      <c r="S7687" s="75"/>
      <c r="T7687" s="75"/>
      <c r="U7687" s="75"/>
      <c r="V7687" s="75"/>
      <c r="W7687" s="75"/>
      <c r="X7687" s="75"/>
      <c r="Y7687" s="75"/>
      <c r="Z7687" s="75"/>
      <c r="AA7687" s="75"/>
      <c r="AB7687" s="75"/>
      <c r="AC7687" s="75"/>
      <c r="AD7687" s="75"/>
      <c r="AE7687" s="75"/>
      <c r="AF7687" s="75"/>
      <c r="AG7687" s="75"/>
    </row>
    <row r="7688" spans="1:33" ht="15.75" customHeight="1">
      <c r="A7688" s="75"/>
      <c r="B7688" s="54"/>
      <c r="C7688" s="55" t="str">
        <f t="shared" si="227"/>
        <v/>
      </c>
      <c r="D7688" s="55" t="str">
        <f t="shared" si="228"/>
        <v/>
      </c>
      <c r="E7688" s="55"/>
      <c r="F7688" s="55"/>
      <c r="G7688" s="55"/>
      <c r="H7688" s="55"/>
      <c r="I7688" s="55"/>
      <c r="J7688" s="60"/>
      <c r="K7688" s="60">
        <f t="shared" si="225"/>
        <v>0</v>
      </c>
      <c r="L7688" s="60">
        <v>0</v>
      </c>
      <c r="M7688" s="55"/>
      <c r="N7688" s="60">
        <f t="shared" si="231"/>
        <v>0</v>
      </c>
      <c r="O7688" s="54"/>
      <c r="P7688" s="62"/>
      <c r="Q7688" s="75"/>
      <c r="R7688" t="str">
        <f t="shared" si="232"/>
        <v/>
      </c>
      <c r="S7688" s="75"/>
      <c r="T7688" s="75"/>
      <c r="U7688" s="75"/>
      <c r="V7688" s="75"/>
      <c r="W7688" s="75"/>
      <c r="X7688" s="75"/>
      <c r="Y7688" s="75"/>
      <c r="Z7688" s="75"/>
      <c r="AA7688" s="75"/>
      <c r="AB7688" s="75"/>
      <c r="AC7688" s="75"/>
      <c r="AD7688" s="75"/>
      <c r="AE7688" s="75"/>
      <c r="AF7688" s="75"/>
      <c r="AG7688" s="75"/>
    </row>
    <row r="7689" spans="1:33" ht="15.75" customHeight="1">
      <c r="A7689" s="75"/>
      <c r="B7689" s="54"/>
      <c r="C7689" s="55" t="str">
        <f t="shared" si="227"/>
        <v/>
      </c>
      <c r="D7689" s="55" t="str">
        <f t="shared" si="228"/>
        <v/>
      </c>
      <c r="E7689" s="55"/>
      <c r="F7689" s="55"/>
      <c r="G7689" s="55"/>
      <c r="H7689" s="55"/>
      <c r="I7689" s="55"/>
      <c r="J7689" s="60"/>
      <c r="K7689" s="60">
        <f t="shared" si="225"/>
        <v>0</v>
      </c>
      <c r="L7689" s="60">
        <v>0</v>
      </c>
      <c r="M7689" s="55"/>
      <c r="N7689" s="60">
        <f t="shared" si="231"/>
        <v>0</v>
      </c>
      <c r="O7689" s="54"/>
      <c r="P7689" s="62"/>
      <c r="Q7689" s="75"/>
      <c r="R7689" t="str">
        <f t="shared" si="232"/>
        <v/>
      </c>
      <c r="S7689" s="75"/>
      <c r="T7689" s="75"/>
      <c r="U7689" s="75"/>
      <c r="V7689" s="75"/>
      <c r="W7689" s="75"/>
      <c r="X7689" s="75"/>
      <c r="Y7689" s="75"/>
      <c r="Z7689" s="75"/>
      <c r="AA7689" s="75"/>
      <c r="AB7689" s="75"/>
      <c r="AC7689" s="75"/>
      <c r="AD7689" s="75"/>
      <c r="AE7689" s="75"/>
      <c r="AF7689" s="75"/>
      <c r="AG7689" s="75"/>
    </row>
    <row r="7690" spans="1:33" ht="15.75" customHeight="1">
      <c r="A7690" s="75"/>
      <c r="B7690" s="54"/>
      <c r="C7690" s="55" t="str">
        <f t="shared" si="227"/>
        <v/>
      </c>
      <c r="D7690" s="55" t="str">
        <f t="shared" si="228"/>
        <v/>
      </c>
      <c r="E7690" s="55"/>
      <c r="F7690" s="55"/>
      <c r="G7690" s="55"/>
      <c r="H7690" s="55"/>
      <c r="I7690" s="55"/>
      <c r="J7690" s="60"/>
      <c r="K7690" s="60">
        <f t="shared" si="225"/>
        <v>0</v>
      </c>
      <c r="L7690" s="60">
        <v>0</v>
      </c>
      <c r="M7690" s="55"/>
      <c r="N7690" s="60">
        <f t="shared" si="231"/>
        <v>0</v>
      </c>
      <c r="O7690" s="54"/>
      <c r="P7690" s="62"/>
      <c r="Q7690" s="75"/>
      <c r="R7690" t="str">
        <f t="shared" si="232"/>
        <v/>
      </c>
      <c r="S7690" s="75"/>
      <c r="T7690" s="75"/>
      <c r="U7690" s="75"/>
      <c r="V7690" s="75"/>
      <c r="W7690" s="75"/>
      <c r="X7690" s="75"/>
      <c r="Y7690" s="75"/>
      <c r="Z7690" s="75"/>
      <c r="AA7690" s="75"/>
      <c r="AB7690" s="75"/>
      <c r="AC7690" s="75"/>
      <c r="AD7690" s="75"/>
      <c r="AE7690" s="75"/>
      <c r="AF7690" s="75"/>
      <c r="AG7690" s="75"/>
    </row>
    <row r="7691" spans="1:33" ht="15.75" customHeight="1">
      <c r="A7691" s="75"/>
      <c r="B7691" s="54"/>
      <c r="C7691" s="55" t="str">
        <f t="shared" si="227"/>
        <v/>
      </c>
      <c r="D7691" s="55" t="str">
        <f t="shared" si="228"/>
        <v/>
      </c>
      <c r="E7691" s="55"/>
      <c r="F7691" s="55"/>
      <c r="G7691" s="55"/>
      <c r="H7691" s="55"/>
      <c r="I7691" s="55"/>
      <c r="J7691" s="60"/>
      <c r="K7691" s="60">
        <f t="shared" si="225"/>
        <v>0</v>
      </c>
      <c r="L7691" s="60">
        <v>0</v>
      </c>
      <c r="M7691" s="55"/>
      <c r="N7691" s="60">
        <f t="shared" si="231"/>
        <v>0</v>
      </c>
      <c r="O7691" s="54"/>
      <c r="P7691" s="62"/>
      <c r="Q7691" s="75"/>
      <c r="R7691" t="str">
        <f t="shared" si="232"/>
        <v/>
      </c>
      <c r="S7691" s="75"/>
      <c r="T7691" s="75"/>
      <c r="U7691" s="75"/>
      <c r="V7691" s="75"/>
      <c r="W7691" s="75"/>
      <c r="X7691" s="75"/>
      <c r="Y7691" s="75"/>
      <c r="Z7691" s="75"/>
      <c r="AA7691" s="75"/>
      <c r="AB7691" s="75"/>
      <c r="AC7691" s="75"/>
      <c r="AD7691" s="75"/>
      <c r="AE7691" s="75"/>
      <c r="AF7691" s="75"/>
      <c r="AG7691" s="75"/>
    </row>
    <row r="7692" spans="1:33" ht="15.75" customHeight="1">
      <c r="A7692" s="75"/>
      <c r="B7692" s="54"/>
      <c r="C7692" s="55" t="str">
        <f t="shared" si="227"/>
        <v/>
      </c>
      <c r="D7692" s="55" t="str">
        <f t="shared" si="228"/>
        <v/>
      </c>
      <c r="E7692" s="55"/>
      <c r="F7692" s="55"/>
      <c r="G7692" s="55"/>
      <c r="H7692" s="55"/>
      <c r="I7692" s="55"/>
      <c r="J7692" s="60"/>
      <c r="K7692" s="60">
        <f t="shared" si="225"/>
        <v>0</v>
      </c>
      <c r="L7692" s="60">
        <v>0</v>
      </c>
      <c r="M7692" s="55"/>
      <c r="N7692" s="60">
        <f t="shared" si="231"/>
        <v>0</v>
      </c>
      <c r="O7692" s="54"/>
      <c r="P7692" s="62"/>
      <c r="Q7692" s="75"/>
      <c r="R7692" t="str">
        <f t="shared" si="232"/>
        <v/>
      </c>
      <c r="S7692" s="75"/>
      <c r="T7692" s="75"/>
      <c r="U7692" s="75"/>
      <c r="V7692" s="75"/>
      <c r="W7692" s="75"/>
      <c r="X7692" s="75"/>
      <c r="Y7692" s="75"/>
      <c r="Z7692" s="75"/>
      <c r="AA7692" s="75"/>
      <c r="AB7692" s="75"/>
      <c r="AC7692" s="75"/>
      <c r="AD7692" s="75"/>
      <c r="AE7692" s="75"/>
      <c r="AF7692" s="75"/>
      <c r="AG7692" s="75"/>
    </row>
    <row r="7693" spans="1:33" ht="15.75" customHeight="1">
      <c r="A7693" s="75"/>
      <c r="B7693" s="54"/>
      <c r="C7693" s="55" t="str">
        <f t="shared" si="227"/>
        <v/>
      </c>
      <c r="D7693" s="55" t="str">
        <f t="shared" si="228"/>
        <v/>
      </c>
      <c r="E7693" s="55"/>
      <c r="F7693" s="55"/>
      <c r="G7693" s="55"/>
      <c r="H7693" s="55"/>
      <c r="I7693" s="55"/>
      <c r="J7693" s="60"/>
      <c r="K7693" s="60">
        <f t="shared" si="225"/>
        <v>0</v>
      </c>
      <c r="L7693" s="60">
        <v>0</v>
      </c>
      <c r="M7693" s="55"/>
      <c r="N7693" s="60">
        <f t="shared" si="231"/>
        <v>0</v>
      </c>
      <c r="O7693" s="54"/>
      <c r="P7693" s="62"/>
      <c r="Q7693" s="75"/>
      <c r="R7693" t="str">
        <f t="shared" si="232"/>
        <v/>
      </c>
      <c r="S7693" s="75"/>
      <c r="T7693" s="75"/>
      <c r="U7693" s="75"/>
      <c r="V7693" s="75"/>
      <c r="W7693" s="75"/>
      <c r="X7693" s="75"/>
      <c r="Y7693" s="75"/>
      <c r="Z7693" s="75"/>
      <c r="AA7693" s="75"/>
      <c r="AB7693" s="75"/>
      <c r="AC7693" s="75"/>
      <c r="AD7693" s="75"/>
      <c r="AE7693" s="75"/>
      <c r="AF7693" s="75"/>
      <c r="AG7693" s="75"/>
    </row>
    <row r="7694" spans="1:33" ht="15.75" customHeight="1">
      <c r="A7694" s="75"/>
      <c r="B7694" s="54"/>
      <c r="C7694" s="55" t="str">
        <f t="shared" si="227"/>
        <v/>
      </c>
      <c r="D7694" s="55" t="str">
        <f t="shared" si="228"/>
        <v/>
      </c>
      <c r="E7694" s="55"/>
      <c r="F7694" s="55"/>
      <c r="G7694" s="55"/>
      <c r="H7694" s="55"/>
      <c r="I7694" s="55"/>
      <c r="J7694" s="60"/>
      <c r="K7694" s="60">
        <f t="shared" si="225"/>
        <v>0</v>
      </c>
      <c r="L7694" s="60">
        <v>0</v>
      </c>
      <c r="M7694" s="55"/>
      <c r="N7694" s="60">
        <f t="shared" si="231"/>
        <v>0</v>
      </c>
      <c r="O7694" s="54"/>
      <c r="P7694" s="62"/>
      <c r="Q7694" s="75"/>
      <c r="R7694" t="str">
        <f t="shared" si="232"/>
        <v/>
      </c>
      <c r="S7694" s="75"/>
      <c r="T7694" s="75"/>
      <c r="U7694" s="75"/>
      <c r="V7694" s="75"/>
      <c r="W7694" s="75"/>
      <c r="X7694" s="75"/>
      <c r="Y7694" s="75"/>
      <c r="Z7694" s="75"/>
      <c r="AA7694" s="75"/>
      <c r="AB7694" s="75"/>
      <c r="AC7694" s="75"/>
      <c r="AD7694" s="75"/>
      <c r="AE7694" s="75"/>
      <c r="AF7694" s="75"/>
      <c r="AG7694" s="75"/>
    </row>
    <row r="7695" spans="1:33" ht="15.75" customHeight="1">
      <c r="A7695" s="75"/>
      <c r="B7695" s="54"/>
      <c r="C7695" s="55" t="str">
        <f t="shared" si="227"/>
        <v/>
      </c>
      <c r="D7695" s="55" t="str">
        <f t="shared" si="228"/>
        <v/>
      </c>
      <c r="E7695" s="55"/>
      <c r="F7695" s="55"/>
      <c r="G7695" s="55"/>
      <c r="H7695" s="55"/>
      <c r="I7695" s="55"/>
      <c r="J7695" s="60"/>
      <c r="K7695" s="60">
        <f t="shared" si="225"/>
        <v>0</v>
      </c>
      <c r="L7695" s="60">
        <v>0</v>
      </c>
      <c r="M7695" s="55"/>
      <c r="N7695" s="60">
        <f t="shared" si="231"/>
        <v>0</v>
      </c>
      <c r="O7695" s="54"/>
      <c r="P7695" s="62"/>
      <c r="Q7695" s="75"/>
      <c r="R7695" t="str">
        <f t="shared" si="232"/>
        <v/>
      </c>
      <c r="S7695" s="75"/>
      <c r="T7695" s="75"/>
      <c r="U7695" s="75"/>
      <c r="V7695" s="75"/>
      <c r="W7695" s="75"/>
      <c r="X7695" s="75"/>
      <c r="Y7695" s="75"/>
      <c r="Z7695" s="75"/>
      <c r="AA7695" s="75"/>
      <c r="AB7695" s="75"/>
      <c r="AC7695" s="75"/>
      <c r="AD7695" s="75"/>
      <c r="AE7695" s="75"/>
      <c r="AF7695" s="75"/>
      <c r="AG7695" s="75"/>
    </row>
    <row r="7696" spans="1:33" ht="15.75" customHeight="1">
      <c r="A7696" s="75"/>
      <c r="B7696" s="54"/>
      <c r="C7696" s="55" t="str">
        <f t="shared" si="227"/>
        <v/>
      </c>
      <c r="D7696" s="55" t="str">
        <f t="shared" si="228"/>
        <v/>
      </c>
      <c r="E7696" s="55"/>
      <c r="F7696" s="55"/>
      <c r="G7696" s="55"/>
      <c r="H7696" s="55"/>
      <c r="I7696" s="55"/>
      <c r="J7696" s="60"/>
      <c r="K7696" s="60">
        <f t="shared" si="225"/>
        <v>0</v>
      </c>
      <c r="L7696" s="60">
        <v>0</v>
      </c>
      <c r="M7696" s="55"/>
      <c r="N7696" s="60">
        <f t="shared" si="231"/>
        <v>0</v>
      </c>
      <c r="O7696" s="54"/>
      <c r="P7696" s="62"/>
      <c r="Q7696" s="75"/>
      <c r="R7696" t="str">
        <f t="shared" si="232"/>
        <v/>
      </c>
      <c r="S7696" s="75"/>
      <c r="T7696" s="75"/>
      <c r="U7696" s="75"/>
      <c r="V7696" s="75"/>
      <c r="W7696" s="75"/>
      <c r="X7696" s="75"/>
      <c r="Y7696" s="75"/>
      <c r="Z7696" s="75"/>
      <c r="AA7696" s="75"/>
      <c r="AB7696" s="75"/>
      <c r="AC7696" s="75"/>
      <c r="AD7696" s="75"/>
      <c r="AE7696" s="75"/>
      <c r="AF7696" s="75"/>
      <c r="AG7696" s="75"/>
    </row>
    <row r="7697" spans="1:33" ht="15.75" customHeight="1">
      <c r="A7697" s="75"/>
      <c r="B7697" s="54"/>
      <c r="C7697" s="55" t="str">
        <f t="shared" si="227"/>
        <v/>
      </c>
      <c r="D7697" s="55" t="str">
        <f t="shared" si="228"/>
        <v/>
      </c>
      <c r="E7697" s="55"/>
      <c r="F7697" s="55"/>
      <c r="G7697" s="55"/>
      <c r="H7697" s="55"/>
      <c r="I7697" s="55"/>
      <c r="J7697" s="60"/>
      <c r="K7697" s="60">
        <f t="shared" si="225"/>
        <v>0</v>
      </c>
      <c r="L7697" s="60">
        <v>0</v>
      </c>
      <c r="M7697" s="55"/>
      <c r="N7697" s="60">
        <f t="shared" si="231"/>
        <v>0</v>
      </c>
      <c r="O7697" s="54"/>
      <c r="P7697" s="62"/>
      <c r="Q7697" s="75"/>
      <c r="R7697" t="str">
        <f t="shared" si="232"/>
        <v/>
      </c>
      <c r="S7697" s="75"/>
      <c r="T7697" s="75"/>
      <c r="U7697" s="75"/>
      <c r="V7697" s="75"/>
      <c r="W7697" s="75"/>
      <c r="X7697" s="75"/>
      <c r="Y7697" s="75"/>
      <c r="Z7697" s="75"/>
      <c r="AA7697" s="75"/>
      <c r="AB7697" s="75"/>
      <c r="AC7697" s="75"/>
      <c r="AD7697" s="75"/>
      <c r="AE7697" s="75"/>
      <c r="AF7697" s="75"/>
      <c r="AG7697" s="75"/>
    </row>
    <row r="7698" spans="1:33" ht="15.75" customHeight="1">
      <c r="A7698" s="75"/>
      <c r="B7698" s="54"/>
      <c r="C7698" s="55" t="str">
        <f t="shared" si="227"/>
        <v/>
      </c>
      <c r="D7698" s="55" t="str">
        <f t="shared" si="228"/>
        <v/>
      </c>
      <c r="E7698" s="55"/>
      <c r="F7698" s="55"/>
      <c r="G7698" s="55"/>
      <c r="H7698" s="55"/>
      <c r="I7698" s="55"/>
      <c r="J7698" s="60"/>
      <c r="K7698" s="60">
        <f t="shared" si="225"/>
        <v>0</v>
      </c>
      <c r="L7698" s="60">
        <v>0</v>
      </c>
      <c r="M7698" s="55"/>
      <c r="N7698" s="60">
        <f t="shared" si="231"/>
        <v>0</v>
      </c>
      <c r="O7698" s="54"/>
      <c r="P7698" s="62"/>
      <c r="Q7698" s="75"/>
      <c r="R7698" t="str">
        <f t="shared" si="232"/>
        <v/>
      </c>
      <c r="S7698" s="75"/>
      <c r="T7698" s="75"/>
      <c r="U7698" s="75"/>
      <c r="V7698" s="75"/>
      <c r="W7698" s="75"/>
      <c r="X7698" s="75"/>
      <c r="Y7698" s="75"/>
      <c r="Z7698" s="75"/>
      <c r="AA7698" s="75"/>
      <c r="AB7698" s="75"/>
      <c r="AC7698" s="75"/>
      <c r="AD7698" s="75"/>
      <c r="AE7698" s="75"/>
      <c r="AF7698" s="75"/>
      <c r="AG7698" s="75"/>
    </row>
    <row r="7699" spans="1:33" ht="15.75" customHeight="1">
      <c r="A7699" s="75"/>
      <c r="B7699" s="54"/>
      <c r="C7699" s="55" t="str">
        <f t="shared" si="227"/>
        <v/>
      </c>
      <c r="D7699" s="55" t="str">
        <f t="shared" si="228"/>
        <v/>
      </c>
      <c r="E7699" s="55"/>
      <c r="F7699" s="55"/>
      <c r="G7699" s="55"/>
      <c r="H7699" s="55"/>
      <c r="I7699" s="55"/>
      <c r="J7699" s="60"/>
      <c r="K7699" s="60">
        <f t="shared" si="225"/>
        <v>0</v>
      </c>
      <c r="L7699" s="60">
        <v>0</v>
      </c>
      <c r="M7699" s="55"/>
      <c r="N7699" s="60">
        <f t="shared" si="231"/>
        <v>0</v>
      </c>
      <c r="O7699" s="54"/>
      <c r="P7699" s="62"/>
      <c r="Q7699" s="75"/>
      <c r="R7699" t="str">
        <f t="shared" si="232"/>
        <v/>
      </c>
      <c r="S7699" s="75"/>
      <c r="T7699" s="75"/>
      <c r="U7699" s="75"/>
      <c r="V7699" s="75"/>
      <c r="W7699" s="75"/>
      <c r="X7699" s="75"/>
      <c r="Y7699" s="75"/>
      <c r="Z7699" s="75"/>
      <c r="AA7699" s="75"/>
      <c r="AB7699" s="75"/>
      <c r="AC7699" s="75"/>
      <c r="AD7699" s="75"/>
      <c r="AE7699" s="75"/>
      <c r="AF7699" s="75"/>
      <c r="AG7699" s="75"/>
    </row>
    <row r="7700" spans="1:33" ht="15.75" customHeight="1">
      <c r="A7700" s="75"/>
      <c r="B7700" s="54"/>
      <c r="C7700" s="55" t="str">
        <f t="shared" si="227"/>
        <v/>
      </c>
      <c r="D7700" s="55" t="str">
        <f t="shared" si="228"/>
        <v/>
      </c>
      <c r="E7700" s="55"/>
      <c r="F7700" s="55"/>
      <c r="G7700" s="55"/>
      <c r="H7700" s="55"/>
      <c r="I7700" s="55"/>
      <c r="J7700" s="60"/>
      <c r="K7700" s="60">
        <f t="shared" si="225"/>
        <v>0</v>
      </c>
      <c r="L7700" s="60">
        <v>0</v>
      </c>
      <c r="M7700" s="55"/>
      <c r="N7700" s="60">
        <f t="shared" si="231"/>
        <v>0</v>
      </c>
      <c r="O7700" s="54"/>
      <c r="P7700" s="62"/>
      <c r="Q7700" s="75"/>
      <c r="R7700" t="str">
        <f t="shared" si="232"/>
        <v/>
      </c>
      <c r="S7700" s="75"/>
      <c r="T7700" s="75"/>
      <c r="U7700" s="75"/>
      <c r="V7700" s="75"/>
      <c r="W7700" s="75"/>
      <c r="X7700" s="75"/>
      <c r="Y7700" s="75"/>
      <c r="Z7700" s="75"/>
      <c r="AA7700" s="75"/>
      <c r="AB7700" s="75"/>
      <c r="AC7700" s="75"/>
      <c r="AD7700" s="75"/>
      <c r="AE7700" s="75"/>
      <c r="AF7700" s="75"/>
      <c r="AG7700" s="75"/>
    </row>
    <row r="7701" spans="1:33" ht="15.75" customHeight="1">
      <c r="A7701" s="75"/>
      <c r="B7701" s="54"/>
      <c r="C7701" s="55" t="str">
        <f t="shared" si="227"/>
        <v/>
      </c>
      <c r="D7701" s="55" t="str">
        <f t="shared" si="228"/>
        <v/>
      </c>
      <c r="E7701" s="55"/>
      <c r="F7701" s="55"/>
      <c r="G7701" s="55"/>
      <c r="H7701" s="55"/>
      <c r="I7701" s="55"/>
      <c r="J7701" s="60"/>
      <c r="K7701" s="60">
        <f t="shared" si="225"/>
        <v>0</v>
      </c>
      <c r="L7701" s="60">
        <v>0</v>
      </c>
      <c r="M7701" s="55"/>
      <c r="N7701" s="60">
        <f t="shared" si="231"/>
        <v>0</v>
      </c>
      <c r="O7701" s="54"/>
      <c r="P7701" s="62"/>
      <c r="Q7701" s="75"/>
      <c r="R7701" t="str">
        <f t="shared" si="232"/>
        <v/>
      </c>
      <c r="S7701" s="75"/>
      <c r="T7701" s="75"/>
      <c r="U7701" s="75"/>
      <c r="V7701" s="75"/>
      <c r="W7701" s="75"/>
      <c r="X7701" s="75"/>
      <c r="Y7701" s="75"/>
      <c r="Z7701" s="75"/>
      <c r="AA7701" s="75"/>
      <c r="AB7701" s="75"/>
      <c r="AC7701" s="75"/>
      <c r="AD7701" s="75"/>
      <c r="AE7701" s="75"/>
      <c r="AF7701" s="75"/>
      <c r="AG7701" s="75"/>
    </row>
    <row r="7702" spans="1:33" ht="15.75" customHeight="1">
      <c r="A7702" s="75"/>
      <c r="B7702" s="54"/>
      <c r="C7702" s="55" t="str">
        <f t="shared" si="227"/>
        <v/>
      </c>
      <c r="D7702" s="55" t="str">
        <f t="shared" si="228"/>
        <v/>
      </c>
      <c r="E7702" s="55"/>
      <c r="F7702" s="55"/>
      <c r="G7702" s="55"/>
      <c r="H7702" s="55"/>
      <c r="I7702" s="55"/>
      <c r="J7702" s="60"/>
      <c r="K7702" s="60">
        <f t="shared" si="225"/>
        <v>0</v>
      </c>
      <c r="L7702" s="60">
        <v>0</v>
      </c>
      <c r="M7702" s="55"/>
      <c r="N7702" s="60">
        <f t="shared" si="231"/>
        <v>0</v>
      </c>
      <c r="O7702" s="54"/>
      <c r="P7702" s="62"/>
      <c r="Q7702" s="75"/>
      <c r="R7702" t="str">
        <f t="shared" si="232"/>
        <v/>
      </c>
      <c r="S7702" s="75"/>
      <c r="T7702" s="75"/>
      <c r="U7702" s="75"/>
      <c r="V7702" s="75"/>
      <c r="W7702" s="75"/>
      <c r="X7702" s="75"/>
      <c r="Y7702" s="75"/>
      <c r="Z7702" s="75"/>
      <c r="AA7702" s="75"/>
      <c r="AB7702" s="75"/>
      <c r="AC7702" s="75"/>
      <c r="AD7702" s="75"/>
      <c r="AE7702" s="75"/>
      <c r="AF7702" s="75"/>
      <c r="AG7702" s="75"/>
    </row>
    <row r="7703" spans="1:33" ht="15.75" customHeight="1">
      <c r="A7703" s="75"/>
      <c r="B7703" s="54"/>
      <c r="C7703" s="55" t="str">
        <f t="shared" si="227"/>
        <v/>
      </c>
      <c r="D7703" s="55" t="str">
        <f t="shared" si="228"/>
        <v/>
      </c>
      <c r="E7703" s="55"/>
      <c r="F7703" s="55"/>
      <c r="G7703" s="55"/>
      <c r="H7703" s="55"/>
      <c r="I7703" s="55"/>
      <c r="J7703" s="60"/>
      <c r="K7703" s="60">
        <f t="shared" si="225"/>
        <v>0</v>
      </c>
      <c r="L7703" s="60">
        <v>0</v>
      </c>
      <c r="M7703" s="55"/>
      <c r="N7703" s="60">
        <f t="shared" si="231"/>
        <v>0</v>
      </c>
      <c r="O7703" s="54"/>
      <c r="P7703" s="62"/>
      <c r="Q7703" s="75"/>
      <c r="R7703" t="str">
        <f t="shared" si="232"/>
        <v/>
      </c>
      <c r="S7703" s="75"/>
      <c r="T7703" s="75"/>
      <c r="U7703" s="75"/>
      <c r="V7703" s="75"/>
      <c r="W7703" s="75"/>
      <c r="X7703" s="75"/>
      <c r="Y7703" s="75"/>
      <c r="Z7703" s="75"/>
      <c r="AA7703" s="75"/>
      <c r="AB7703" s="75"/>
      <c r="AC7703" s="75"/>
      <c r="AD7703" s="75"/>
      <c r="AE7703" s="75"/>
      <c r="AF7703" s="75"/>
      <c r="AG7703" s="75"/>
    </row>
    <row r="7704" spans="1:33" ht="15.75" customHeight="1">
      <c r="A7704" s="75"/>
      <c r="B7704" s="54"/>
      <c r="C7704" s="55" t="str">
        <f t="shared" si="227"/>
        <v/>
      </c>
      <c r="D7704" s="55" t="str">
        <f t="shared" si="228"/>
        <v/>
      </c>
      <c r="E7704" s="55"/>
      <c r="F7704" s="55"/>
      <c r="G7704" s="55"/>
      <c r="H7704" s="55"/>
      <c r="I7704" s="55"/>
      <c r="J7704" s="60"/>
      <c r="K7704" s="60">
        <f t="shared" si="225"/>
        <v>0</v>
      </c>
      <c r="L7704" s="60">
        <v>0</v>
      </c>
      <c r="M7704" s="55"/>
      <c r="N7704" s="60">
        <f t="shared" si="231"/>
        <v>0</v>
      </c>
      <c r="O7704" s="54"/>
      <c r="P7704" s="62"/>
      <c r="Q7704" s="75"/>
      <c r="R7704" t="str">
        <f t="shared" si="232"/>
        <v/>
      </c>
      <c r="S7704" s="75"/>
      <c r="T7704" s="75"/>
      <c r="U7704" s="75"/>
      <c r="V7704" s="75"/>
      <c r="W7704" s="75"/>
      <c r="X7704" s="75"/>
      <c r="Y7704" s="75"/>
      <c r="Z7704" s="75"/>
      <c r="AA7704" s="75"/>
      <c r="AB7704" s="75"/>
      <c r="AC7704" s="75"/>
      <c r="AD7704" s="75"/>
      <c r="AE7704" s="75"/>
      <c r="AF7704" s="75"/>
      <c r="AG7704" s="75"/>
    </row>
    <row r="7705" spans="1:33" ht="15.75" customHeight="1">
      <c r="A7705" s="75"/>
      <c r="B7705" s="54"/>
      <c r="C7705" s="55" t="str">
        <f t="shared" si="227"/>
        <v/>
      </c>
      <c r="D7705" s="55" t="str">
        <f t="shared" si="228"/>
        <v/>
      </c>
      <c r="E7705" s="55"/>
      <c r="F7705" s="55"/>
      <c r="G7705" s="55"/>
      <c r="H7705" s="55"/>
      <c r="I7705" s="55"/>
      <c r="J7705" s="60"/>
      <c r="K7705" s="60">
        <f t="shared" si="225"/>
        <v>0</v>
      </c>
      <c r="L7705" s="60">
        <v>0</v>
      </c>
      <c r="M7705" s="55"/>
      <c r="N7705" s="60">
        <f t="shared" si="231"/>
        <v>0</v>
      </c>
      <c r="O7705" s="54"/>
      <c r="P7705" s="62"/>
      <c r="Q7705" s="75"/>
      <c r="R7705" t="str">
        <f t="shared" si="232"/>
        <v/>
      </c>
      <c r="S7705" s="75"/>
      <c r="T7705" s="75"/>
      <c r="U7705" s="75"/>
      <c r="V7705" s="75"/>
      <c r="W7705" s="75"/>
      <c r="X7705" s="75"/>
      <c r="Y7705" s="75"/>
      <c r="Z7705" s="75"/>
      <c r="AA7705" s="75"/>
      <c r="AB7705" s="75"/>
      <c r="AC7705" s="75"/>
      <c r="AD7705" s="75"/>
      <c r="AE7705" s="75"/>
      <c r="AF7705" s="75"/>
      <c r="AG7705" s="75"/>
    </row>
    <row r="7706" spans="1:33" ht="15.75" customHeight="1">
      <c r="A7706" s="75"/>
      <c r="B7706" s="54"/>
      <c r="C7706" s="55" t="str">
        <f t="shared" si="227"/>
        <v/>
      </c>
      <c r="D7706" s="55" t="str">
        <f t="shared" si="228"/>
        <v/>
      </c>
      <c r="E7706" s="55"/>
      <c r="F7706" s="55"/>
      <c r="G7706" s="55"/>
      <c r="H7706" s="55"/>
      <c r="I7706" s="55"/>
      <c r="J7706" s="60"/>
      <c r="K7706" s="60">
        <f t="shared" si="225"/>
        <v>0</v>
      </c>
      <c r="L7706" s="60">
        <v>0</v>
      </c>
      <c r="M7706" s="55"/>
      <c r="N7706" s="60">
        <f t="shared" si="231"/>
        <v>0</v>
      </c>
      <c r="O7706" s="54"/>
      <c r="P7706" s="62"/>
      <c r="Q7706" s="75"/>
      <c r="R7706" t="str">
        <f t="shared" si="232"/>
        <v/>
      </c>
      <c r="S7706" s="75"/>
      <c r="T7706" s="75"/>
      <c r="U7706" s="75"/>
      <c r="V7706" s="75"/>
      <c r="W7706" s="75"/>
      <c r="X7706" s="75"/>
      <c r="Y7706" s="75"/>
      <c r="Z7706" s="75"/>
      <c r="AA7706" s="75"/>
      <c r="AB7706" s="75"/>
      <c r="AC7706" s="75"/>
      <c r="AD7706" s="75"/>
      <c r="AE7706" s="75"/>
      <c r="AF7706" s="75"/>
      <c r="AG7706" s="75"/>
    </row>
    <row r="7707" spans="1:33" ht="15.75" customHeight="1">
      <c r="A7707" s="75"/>
      <c r="B7707" s="54"/>
      <c r="C7707" s="55" t="str">
        <f t="shared" si="227"/>
        <v/>
      </c>
      <c r="D7707" s="55" t="str">
        <f t="shared" si="228"/>
        <v/>
      </c>
      <c r="E7707" s="55"/>
      <c r="F7707" s="55"/>
      <c r="G7707" s="55"/>
      <c r="H7707" s="55"/>
      <c r="I7707" s="55"/>
      <c r="J7707" s="60"/>
      <c r="K7707" s="60">
        <f t="shared" si="225"/>
        <v>0</v>
      </c>
      <c r="L7707" s="60">
        <v>0</v>
      </c>
      <c r="M7707" s="55"/>
      <c r="N7707" s="60">
        <f t="shared" si="231"/>
        <v>0</v>
      </c>
      <c r="O7707" s="54"/>
      <c r="P7707" s="62"/>
      <c r="Q7707" s="75"/>
      <c r="R7707" t="str">
        <f t="shared" si="232"/>
        <v/>
      </c>
      <c r="S7707" s="75"/>
      <c r="T7707" s="75"/>
      <c r="U7707" s="75"/>
      <c r="V7707" s="75"/>
      <c r="W7707" s="75"/>
      <c r="X7707" s="75"/>
      <c r="Y7707" s="75"/>
      <c r="Z7707" s="75"/>
      <c r="AA7707" s="75"/>
      <c r="AB7707" s="75"/>
      <c r="AC7707" s="75"/>
      <c r="AD7707" s="75"/>
      <c r="AE7707" s="75"/>
      <c r="AF7707" s="75"/>
      <c r="AG7707" s="75"/>
    </row>
    <row r="7708" spans="1:33" ht="15.75" customHeight="1">
      <c r="A7708" s="75"/>
      <c r="B7708" s="54"/>
      <c r="C7708" s="55" t="str">
        <f t="shared" si="227"/>
        <v/>
      </c>
      <c r="D7708" s="55" t="str">
        <f t="shared" si="228"/>
        <v/>
      </c>
      <c r="E7708" s="55"/>
      <c r="F7708" s="55"/>
      <c r="G7708" s="55"/>
      <c r="H7708" s="55"/>
      <c r="I7708" s="55"/>
      <c r="J7708" s="60"/>
      <c r="K7708" s="60">
        <f t="shared" si="225"/>
        <v>0</v>
      </c>
      <c r="L7708" s="60">
        <v>0</v>
      </c>
      <c r="M7708" s="55"/>
      <c r="N7708" s="60">
        <f t="shared" si="231"/>
        <v>0</v>
      </c>
      <c r="O7708" s="54"/>
      <c r="P7708" s="62"/>
      <c r="Q7708" s="75"/>
      <c r="R7708" t="str">
        <f t="shared" si="232"/>
        <v/>
      </c>
      <c r="S7708" s="75"/>
      <c r="T7708" s="75"/>
      <c r="U7708" s="75"/>
      <c r="V7708" s="75"/>
      <c r="W7708" s="75"/>
      <c r="X7708" s="75"/>
      <c r="Y7708" s="75"/>
      <c r="Z7708" s="75"/>
      <c r="AA7708" s="75"/>
      <c r="AB7708" s="75"/>
      <c r="AC7708" s="75"/>
      <c r="AD7708" s="75"/>
      <c r="AE7708" s="75"/>
      <c r="AF7708" s="75"/>
      <c r="AG7708" s="75"/>
    </row>
    <row r="7709" spans="1:33" ht="15.75" customHeight="1">
      <c r="A7709" s="75"/>
      <c r="B7709" s="54"/>
      <c r="C7709" s="55" t="str">
        <f t="shared" si="227"/>
        <v/>
      </c>
      <c r="D7709" s="55" t="str">
        <f t="shared" si="228"/>
        <v/>
      </c>
      <c r="E7709" s="55"/>
      <c r="F7709" s="55"/>
      <c r="G7709" s="55"/>
      <c r="H7709" s="55"/>
      <c r="I7709" s="55"/>
      <c r="J7709" s="60"/>
      <c r="K7709" s="60">
        <f t="shared" si="225"/>
        <v>0</v>
      </c>
      <c r="L7709" s="60">
        <v>0</v>
      </c>
      <c r="M7709" s="55"/>
      <c r="N7709" s="60">
        <f t="shared" si="231"/>
        <v>0</v>
      </c>
      <c r="O7709" s="54"/>
      <c r="P7709" s="62"/>
      <c r="Q7709" s="75"/>
      <c r="R7709" t="str">
        <f t="shared" si="232"/>
        <v/>
      </c>
      <c r="S7709" s="75"/>
      <c r="T7709" s="75"/>
      <c r="U7709" s="75"/>
      <c r="V7709" s="75"/>
      <c r="W7709" s="75"/>
      <c r="X7709" s="75"/>
      <c r="Y7709" s="75"/>
      <c r="Z7709" s="75"/>
      <c r="AA7709" s="75"/>
      <c r="AB7709" s="75"/>
      <c r="AC7709" s="75"/>
      <c r="AD7709" s="75"/>
      <c r="AE7709" s="75"/>
      <c r="AF7709" s="75"/>
      <c r="AG7709" s="75"/>
    </row>
    <row r="7710" spans="1:33" ht="15.75" customHeight="1">
      <c r="A7710" s="75"/>
      <c r="B7710" s="54"/>
      <c r="C7710" s="55" t="str">
        <f t="shared" si="227"/>
        <v/>
      </c>
      <c r="D7710" s="55" t="str">
        <f t="shared" si="228"/>
        <v/>
      </c>
      <c r="E7710" s="55"/>
      <c r="F7710" s="55"/>
      <c r="G7710" s="55"/>
      <c r="H7710" s="55"/>
      <c r="I7710" s="55"/>
      <c r="J7710" s="60"/>
      <c r="K7710" s="60">
        <f t="shared" si="225"/>
        <v>0</v>
      </c>
      <c r="L7710" s="60">
        <v>0</v>
      </c>
      <c r="M7710" s="55"/>
      <c r="N7710" s="60">
        <f t="shared" si="231"/>
        <v>0</v>
      </c>
      <c r="O7710" s="54"/>
      <c r="P7710" s="62"/>
      <c r="Q7710" s="75"/>
      <c r="R7710" t="str">
        <f t="shared" si="232"/>
        <v/>
      </c>
      <c r="S7710" s="75"/>
      <c r="T7710" s="75"/>
      <c r="U7710" s="75"/>
      <c r="V7710" s="75"/>
      <c r="W7710" s="75"/>
      <c r="X7710" s="75"/>
      <c r="Y7710" s="75"/>
      <c r="Z7710" s="75"/>
      <c r="AA7710" s="75"/>
      <c r="AB7710" s="75"/>
      <c r="AC7710" s="75"/>
      <c r="AD7710" s="75"/>
      <c r="AE7710" s="75"/>
      <c r="AF7710" s="75"/>
      <c r="AG7710" s="75"/>
    </row>
    <row r="7711" spans="1:33" ht="15.75" customHeight="1">
      <c r="A7711" s="75"/>
      <c r="B7711" s="54"/>
      <c r="C7711" s="55" t="str">
        <f t="shared" si="227"/>
        <v/>
      </c>
      <c r="D7711" s="55" t="str">
        <f t="shared" si="228"/>
        <v/>
      </c>
      <c r="E7711" s="55"/>
      <c r="F7711" s="55"/>
      <c r="G7711" s="55"/>
      <c r="H7711" s="55"/>
      <c r="I7711" s="55"/>
      <c r="J7711" s="60"/>
      <c r="K7711" s="60">
        <f t="shared" si="225"/>
        <v>0</v>
      </c>
      <c r="L7711" s="60">
        <v>0</v>
      </c>
      <c r="M7711" s="55"/>
      <c r="N7711" s="60">
        <f t="shared" si="231"/>
        <v>0</v>
      </c>
      <c r="O7711" s="54"/>
      <c r="P7711" s="62"/>
      <c r="Q7711" s="75"/>
      <c r="R7711" t="str">
        <f t="shared" si="232"/>
        <v/>
      </c>
      <c r="S7711" s="75"/>
      <c r="T7711" s="75"/>
      <c r="U7711" s="75"/>
      <c r="V7711" s="75"/>
      <c r="W7711" s="75"/>
      <c r="X7711" s="75"/>
      <c r="Y7711" s="75"/>
      <c r="Z7711" s="75"/>
      <c r="AA7711" s="75"/>
      <c r="AB7711" s="75"/>
      <c r="AC7711" s="75"/>
      <c r="AD7711" s="75"/>
      <c r="AE7711" s="75"/>
      <c r="AF7711" s="75"/>
      <c r="AG7711" s="75"/>
    </row>
    <row r="7712" spans="1:33" ht="15.75" customHeight="1">
      <c r="A7712" s="75"/>
      <c r="B7712" s="54"/>
      <c r="C7712" s="55" t="str">
        <f t="shared" si="227"/>
        <v/>
      </c>
      <c r="D7712" s="55" t="str">
        <f t="shared" si="228"/>
        <v/>
      </c>
      <c r="E7712" s="55"/>
      <c r="F7712" s="55"/>
      <c r="G7712" s="55"/>
      <c r="H7712" s="55"/>
      <c r="I7712" s="55"/>
      <c r="J7712" s="60"/>
      <c r="K7712" s="60">
        <f t="shared" si="225"/>
        <v>0</v>
      </c>
      <c r="L7712" s="60">
        <v>0</v>
      </c>
      <c r="M7712" s="55"/>
      <c r="N7712" s="60">
        <f t="shared" si="231"/>
        <v>0</v>
      </c>
      <c r="O7712" s="54"/>
      <c r="P7712" s="62"/>
      <c r="Q7712" s="75"/>
      <c r="R7712" t="str">
        <f t="shared" si="232"/>
        <v/>
      </c>
      <c r="S7712" s="75"/>
      <c r="T7712" s="75"/>
      <c r="U7712" s="75"/>
      <c r="V7712" s="75"/>
      <c r="W7712" s="75"/>
      <c r="X7712" s="75"/>
      <c r="Y7712" s="75"/>
      <c r="Z7712" s="75"/>
      <c r="AA7712" s="75"/>
      <c r="AB7712" s="75"/>
      <c r="AC7712" s="75"/>
      <c r="AD7712" s="75"/>
      <c r="AE7712" s="75"/>
      <c r="AF7712" s="75"/>
      <c r="AG7712" s="75"/>
    </row>
    <row r="7713" spans="1:33" ht="15.75" customHeight="1">
      <c r="A7713" s="75"/>
      <c r="B7713" s="54"/>
      <c r="C7713" s="55" t="str">
        <f t="shared" si="227"/>
        <v/>
      </c>
      <c r="D7713" s="55" t="str">
        <f t="shared" si="228"/>
        <v/>
      </c>
      <c r="E7713" s="55"/>
      <c r="F7713" s="55"/>
      <c r="G7713" s="55"/>
      <c r="H7713" s="55"/>
      <c r="I7713" s="55"/>
      <c r="J7713" s="60"/>
      <c r="K7713" s="60">
        <f t="shared" si="225"/>
        <v>0</v>
      </c>
      <c r="L7713" s="60">
        <v>0</v>
      </c>
      <c r="M7713" s="55"/>
      <c r="N7713" s="60">
        <f t="shared" si="231"/>
        <v>0</v>
      </c>
      <c r="O7713" s="54"/>
      <c r="P7713" s="62"/>
      <c r="Q7713" s="75"/>
      <c r="R7713" t="str">
        <f t="shared" si="232"/>
        <v/>
      </c>
      <c r="S7713" s="75"/>
      <c r="T7713" s="75"/>
      <c r="U7713" s="75"/>
      <c r="V7713" s="75"/>
      <c r="W7713" s="75"/>
      <c r="X7713" s="75"/>
      <c r="Y7713" s="75"/>
      <c r="Z7713" s="75"/>
      <c r="AA7713" s="75"/>
      <c r="AB7713" s="75"/>
      <c r="AC7713" s="75"/>
      <c r="AD7713" s="75"/>
      <c r="AE7713" s="75"/>
      <c r="AF7713" s="75"/>
      <c r="AG7713" s="75"/>
    </row>
    <row r="7714" spans="1:33" ht="15.75" customHeight="1">
      <c r="A7714" s="75"/>
      <c r="B7714" s="54"/>
      <c r="C7714" s="55" t="str">
        <f t="shared" si="227"/>
        <v/>
      </c>
      <c r="D7714" s="55" t="str">
        <f t="shared" si="228"/>
        <v/>
      </c>
      <c r="E7714" s="55"/>
      <c r="F7714" s="55"/>
      <c r="G7714" s="55"/>
      <c r="H7714" s="55"/>
      <c r="I7714" s="55"/>
      <c r="J7714" s="60"/>
      <c r="K7714" s="60">
        <f t="shared" si="225"/>
        <v>0</v>
      </c>
      <c r="L7714" s="60">
        <v>0</v>
      </c>
      <c r="M7714" s="55"/>
      <c r="N7714" s="60">
        <f t="shared" si="231"/>
        <v>0</v>
      </c>
      <c r="O7714" s="54"/>
      <c r="P7714" s="62"/>
      <c r="Q7714" s="75"/>
      <c r="R7714" t="str">
        <f t="shared" si="232"/>
        <v/>
      </c>
      <c r="S7714" s="75"/>
      <c r="T7714" s="75"/>
      <c r="U7714" s="75"/>
      <c r="V7714" s="75"/>
      <c r="W7714" s="75"/>
      <c r="X7714" s="75"/>
      <c r="Y7714" s="75"/>
      <c r="Z7714" s="75"/>
      <c r="AA7714" s="75"/>
      <c r="AB7714" s="75"/>
      <c r="AC7714" s="75"/>
      <c r="AD7714" s="75"/>
      <c r="AE7714" s="75"/>
      <c r="AF7714" s="75"/>
      <c r="AG7714" s="75"/>
    </row>
    <row r="7715" spans="1:33" ht="15.75" customHeight="1">
      <c r="A7715" s="75"/>
      <c r="B7715" s="54"/>
      <c r="C7715" s="55" t="str">
        <f t="shared" si="227"/>
        <v/>
      </c>
      <c r="D7715" s="55" t="str">
        <f t="shared" si="228"/>
        <v/>
      </c>
      <c r="E7715" s="55"/>
      <c r="F7715" s="55"/>
      <c r="G7715" s="55"/>
      <c r="H7715" s="55"/>
      <c r="I7715" s="55"/>
      <c r="J7715" s="60"/>
      <c r="K7715" s="60">
        <f t="shared" si="225"/>
        <v>0</v>
      </c>
      <c r="L7715" s="60">
        <v>0</v>
      </c>
      <c r="M7715" s="55"/>
      <c r="N7715" s="60">
        <f t="shared" si="231"/>
        <v>0</v>
      </c>
      <c r="O7715" s="54"/>
      <c r="P7715" s="62"/>
      <c r="Q7715" s="75"/>
      <c r="R7715" t="str">
        <f t="shared" si="232"/>
        <v/>
      </c>
      <c r="S7715" s="75"/>
      <c r="T7715" s="75"/>
      <c r="U7715" s="75"/>
      <c r="V7715" s="75"/>
      <c r="W7715" s="75"/>
      <c r="X7715" s="75"/>
      <c r="Y7715" s="75"/>
      <c r="Z7715" s="75"/>
      <c r="AA7715" s="75"/>
      <c r="AB7715" s="75"/>
      <c r="AC7715" s="75"/>
      <c r="AD7715" s="75"/>
      <c r="AE7715" s="75"/>
      <c r="AF7715" s="75"/>
      <c r="AG7715" s="75"/>
    </row>
    <row r="7716" spans="1:33" ht="15.75" customHeight="1">
      <c r="A7716" s="75"/>
      <c r="B7716" s="54"/>
      <c r="C7716" s="55" t="str">
        <f t="shared" si="227"/>
        <v/>
      </c>
      <c r="D7716" s="55" t="str">
        <f t="shared" si="228"/>
        <v/>
      </c>
      <c r="E7716" s="55"/>
      <c r="F7716" s="55"/>
      <c r="G7716" s="55"/>
      <c r="H7716" s="55"/>
      <c r="I7716" s="55"/>
      <c r="J7716" s="60"/>
      <c r="K7716" s="60">
        <f t="shared" si="225"/>
        <v>0</v>
      </c>
      <c r="L7716" s="60">
        <v>0</v>
      </c>
      <c r="M7716" s="55"/>
      <c r="N7716" s="60">
        <f t="shared" si="231"/>
        <v>0</v>
      </c>
      <c r="O7716" s="54"/>
      <c r="P7716" s="62"/>
      <c r="Q7716" s="75"/>
      <c r="R7716" t="str">
        <f t="shared" si="232"/>
        <v/>
      </c>
      <c r="S7716" s="75"/>
      <c r="T7716" s="75"/>
      <c r="U7716" s="75"/>
      <c r="V7716" s="75"/>
      <c r="W7716" s="75"/>
      <c r="X7716" s="75"/>
      <c r="Y7716" s="75"/>
      <c r="Z7716" s="75"/>
      <c r="AA7716" s="75"/>
      <c r="AB7716" s="75"/>
      <c r="AC7716" s="75"/>
      <c r="AD7716" s="75"/>
      <c r="AE7716" s="75"/>
      <c r="AF7716" s="75"/>
      <c r="AG7716" s="75"/>
    </row>
    <row r="7717" spans="1:33" ht="15.75" customHeight="1">
      <c r="A7717" s="75"/>
      <c r="B7717" s="54"/>
      <c r="C7717" s="55" t="str">
        <f t="shared" si="227"/>
        <v/>
      </c>
      <c r="D7717" s="55" t="str">
        <f t="shared" si="228"/>
        <v/>
      </c>
      <c r="E7717" s="55"/>
      <c r="F7717" s="55"/>
      <c r="G7717" s="55"/>
      <c r="H7717" s="55"/>
      <c r="I7717" s="55"/>
      <c r="J7717" s="60"/>
      <c r="K7717" s="60">
        <f t="shared" si="225"/>
        <v>0</v>
      </c>
      <c r="L7717" s="60">
        <v>0</v>
      </c>
      <c r="M7717" s="55"/>
      <c r="N7717" s="60">
        <f t="shared" si="231"/>
        <v>0</v>
      </c>
      <c r="O7717" s="54"/>
      <c r="P7717" s="62"/>
      <c r="Q7717" s="75"/>
      <c r="R7717" t="str">
        <f t="shared" si="232"/>
        <v/>
      </c>
      <c r="S7717" s="75"/>
      <c r="T7717" s="75"/>
      <c r="U7717" s="75"/>
      <c r="V7717" s="75"/>
      <c r="W7717" s="75"/>
      <c r="X7717" s="75"/>
      <c r="Y7717" s="75"/>
      <c r="Z7717" s="75"/>
      <c r="AA7717" s="75"/>
      <c r="AB7717" s="75"/>
      <c r="AC7717" s="75"/>
      <c r="AD7717" s="75"/>
      <c r="AE7717" s="75"/>
      <c r="AF7717" s="75"/>
      <c r="AG7717" s="75"/>
    </row>
    <row r="7718" spans="1:33" ht="15.75" customHeight="1">
      <c r="A7718" s="75"/>
      <c r="B7718" s="54"/>
      <c r="C7718" s="55" t="str">
        <f t="shared" si="227"/>
        <v/>
      </c>
      <c r="D7718" s="55" t="str">
        <f t="shared" si="228"/>
        <v/>
      </c>
      <c r="E7718" s="55"/>
      <c r="F7718" s="55"/>
      <c r="G7718" s="55"/>
      <c r="H7718" s="55"/>
      <c r="I7718" s="55"/>
      <c r="J7718" s="60"/>
      <c r="K7718" s="60">
        <f t="shared" si="225"/>
        <v>0</v>
      </c>
      <c r="L7718" s="60">
        <v>0</v>
      </c>
      <c r="M7718" s="55"/>
      <c r="N7718" s="60">
        <f t="shared" si="231"/>
        <v>0</v>
      </c>
      <c r="O7718" s="54"/>
      <c r="P7718" s="62"/>
      <c r="Q7718" s="75"/>
      <c r="R7718" t="str">
        <f t="shared" si="232"/>
        <v/>
      </c>
      <c r="S7718" s="75"/>
      <c r="T7718" s="75"/>
      <c r="U7718" s="75"/>
      <c r="V7718" s="75"/>
      <c r="W7718" s="75"/>
      <c r="X7718" s="75"/>
      <c r="Y7718" s="75"/>
      <c r="Z7718" s="75"/>
      <c r="AA7718" s="75"/>
      <c r="AB7718" s="75"/>
      <c r="AC7718" s="75"/>
      <c r="AD7718" s="75"/>
      <c r="AE7718" s="75"/>
      <c r="AF7718" s="75"/>
      <c r="AG7718" s="75"/>
    </row>
    <row r="7719" spans="1:33" ht="15.75" customHeight="1">
      <c r="A7719" s="75"/>
      <c r="B7719" s="54"/>
      <c r="C7719" s="55" t="str">
        <f t="shared" si="227"/>
        <v/>
      </c>
      <c r="D7719" s="55" t="str">
        <f t="shared" si="228"/>
        <v/>
      </c>
      <c r="E7719" s="55"/>
      <c r="F7719" s="55"/>
      <c r="G7719" s="55"/>
      <c r="H7719" s="55"/>
      <c r="I7719" s="55"/>
      <c r="J7719" s="60"/>
      <c r="K7719" s="60">
        <f t="shared" si="225"/>
        <v>0</v>
      </c>
      <c r="L7719" s="60">
        <v>0</v>
      </c>
      <c r="M7719" s="55"/>
      <c r="N7719" s="60">
        <f t="shared" si="231"/>
        <v>0</v>
      </c>
      <c r="O7719" s="54"/>
      <c r="P7719" s="62"/>
      <c r="Q7719" s="75"/>
      <c r="R7719" t="str">
        <f t="shared" si="232"/>
        <v/>
      </c>
      <c r="S7719" s="75"/>
      <c r="T7719" s="75"/>
      <c r="U7719" s="75"/>
      <c r="V7719" s="75"/>
      <c r="W7719" s="75"/>
      <c r="X7719" s="75"/>
      <c r="Y7719" s="75"/>
      <c r="Z7719" s="75"/>
      <c r="AA7719" s="75"/>
      <c r="AB7719" s="75"/>
      <c r="AC7719" s="75"/>
      <c r="AD7719" s="75"/>
      <c r="AE7719" s="75"/>
      <c r="AF7719" s="75"/>
      <c r="AG7719" s="75"/>
    </row>
    <row r="7720" spans="1:33" ht="15.75" customHeight="1">
      <c r="A7720" s="75"/>
      <c r="B7720" s="54"/>
      <c r="C7720" s="55" t="str">
        <f t="shared" si="227"/>
        <v/>
      </c>
      <c r="D7720" s="55" t="str">
        <f t="shared" si="228"/>
        <v/>
      </c>
      <c r="E7720" s="55"/>
      <c r="F7720" s="55"/>
      <c r="G7720" s="55"/>
      <c r="H7720" s="55"/>
      <c r="I7720" s="55"/>
      <c r="J7720" s="60"/>
      <c r="K7720" s="60">
        <f t="shared" si="225"/>
        <v>0</v>
      </c>
      <c r="L7720" s="60">
        <v>0</v>
      </c>
      <c r="M7720" s="55"/>
      <c r="N7720" s="60">
        <f t="shared" si="231"/>
        <v>0</v>
      </c>
      <c r="O7720" s="54"/>
      <c r="P7720" s="62"/>
      <c r="Q7720" s="75"/>
      <c r="R7720" t="str">
        <f t="shared" si="232"/>
        <v/>
      </c>
      <c r="S7720" s="75"/>
      <c r="T7720" s="75"/>
      <c r="U7720" s="75"/>
      <c r="V7720" s="75"/>
      <c r="W7720" s="75"/>
      <c r="X7720" s="75"/>
      <c r="Y7720" s="75"/>
      <c r="Z7720" s="75"/>
      <c r="AA7720" s="75"/>
      <c r="AB7720" s="75"/>
      <c r="AC7720" s="75"/>
      <c r="AD7720" s="75"/>
      <c r="AE7720" s="75"/>
      <c r="AF7720" s="75"/>
      <c r="AG7720" s="75"/>
    </row>
    <row r="7721" spans="1:33" ht="15.75" customHeight="1">
      <c r="A7721" s="75"/>
      <c r="B7721" s="54"/>
      <c r="C7721" s="55" t="str">
        <f t="shared" si="227"/>
        <v/>
      </c>
      <c r="D7721" s="55" t="str">
        <f t="shared" si="228"/>
        <v/>
      </c>
      <c r="E7721" s="55"/>
      <c r="F7721" s="55"/>
      <c r="G7721" s="55"/>
      <c r="H7721" s="55"/>
      <c r="I7721" s="55"/>
      <c r="J7721" s="60"/>
      <c r="K7721" s="60">
        <f t="shared" si="225"/>
        <v>0</v>
      </c>
      <c r="L7721" s="60">
        <v>0</v>
      </c>
      <c r="M7721" s="55"/>
      <c r="N7721" s="60">
        <f t="shared" si="231"/>
        <v>0</v>
      </c>
      <c r="O7721" s="54"/>
      <c r="P7721" s="62"/>
      <c r="Q7721" s="75"/>
      <c r="R7721" t="str">
        <f t="shared" si="232"/>
        <v/>
      </c>
      <c r="S7721" s="75"/>
      <c r="T7721" s="75"/>
      <c r="U7721" s="75"/>
      <c r="V7721" s="75"/>
      <c r="W7721" s="75"/>
      <c r="X7721" s="75"/>
      <c r="Y7721" s="75"/>
      <c r="Z7721" s="75"/>
      <c r="AA7721" s="75"/>
      <c r="AB7721" s="75"/>
      <c r="AC7721" s="75"/>
      <c r="AD7721" s="75"/>
      <c r="AE7721" s="75"/>
      <c r="AF7721" s="75"/>
      <c r="AG7721" s="75"/>
    </row>
    <row r="7722" spans="1:33" ht="15.75" customHeight="1">
      <c r="A7722" s="75"/>
      <c r="B7722" s="54"/>
      <c r="C7722" s="55" t="str">
        <f t="shared" si="227"/>
        <v/>
      </c>
      <c r="D7722" s="55" t="str">
        <f t="shared" si="228"/>
        <v/>
      </c>
      <c r="E7722" s="55"/>
      <c r="F7722" s="55"/>
      <c r="G7722" s="55"/>
      <c r="H7722" s="55"/>
      <c r="I7722" s="55"/>
      <c r="J7722" s="60"/>
      <c r="K7722" s="60">
        <f t="shared" si="225"/>
        <v>0</v>
      </c>
      <c r="L7722" s="60">
        <v>0</v>
      </c>
      <c r="M7722" s="55"/>
      <c r="N7722" s="60">
        <f t="shared" si="231"/>
        <v>0</v>
      </c>
      <c r="O7722" s="54"/>
      <c r="P7722" s="62"/>
      <c r="Q7722" s="75"/>
      <c r="R7722" t="str">
        <f t="shared" si="232"/>
        <v/>
      </c>
      <c r="S7722" s="75"/>
      <c r="T7722" s="75"/>
      <c r="U7722" s="75"/>
      <c r="V7722" s="75"/>
      <c r="W7722" s="75"/>
      <c r="X7722" s="75"/>
      <c r="Y7722" s="75"/>
      <c r="Z7722" s="75"/>
      <c r="AA7722" s="75"/>
      <c r="AB7722" s="75"/>
      <c r="AC7722" s="75"/>
      <c r="AD7722" s="75"/>
      <c r="AE7722" s="75"/>
      <c r="AF7722" s="75"/>
      <c r="AG7722" s="75"/>
    </row>
    <row r="7723" spans="1:33" ht="15.75" customHeight="1">
      <c r="A7723" s="75"/>
      <c r="B7723" s="54"/>
      <c r="C7723" s="55" t="str">
        <f t="shared" si="227"/>
        <v/>
      </c>
      <c r="D7723" s="55" t="str">
        <f t="shared" si="228"/>
        <v/>
      </c>
      <c r="E7723" s="55"/>
      <c r="F7723" s="55"/>
      <c r="G7723" s="55"/>
      <c r="H7723" s="55"/>
      <c r="I7723" s="55"/>
      <c r="J7723" s="60"/>
      <c r="K7723" s="60">
        <f t="shared" si="225"/>
        <v>0</v>
      </c>
      <c r="L7723" s="60">
        <v>0</v>
      </c>
      <c r="M7723" s="55"/>
      <c r="N7723" s="60">
        <f t="shared" si="231"/>
        <v>0</v>
      </c>
      <c r="O7723" s="54"/>
      <c r="P7723" s="62"/>
      <c r="Q7723" s="75"/>
      <c r="R7723" t="str">
        <f t="shared" si="232"/>
        <v/>
      </c>
      <c r="S7723" s="75"/>
      <c r="T7723" s="75"/>
      <c r="U7723" s="75"/>
      <c r="V7723" s="75"/>
      <c r="W7723" s="75"/>
      <c r="X7723" s="75"/>
      <c r="Y7723" s="75"/>
      <c r="Z7723" s="75"/>
      <c r="AA7723" s="75"/>
      <c r="AB7723" s="75"/>
      <c r="AC7723" s="75"/>
      <c r="AD7723" s="75"/>
      <c r="AE7723" s="75"/>
      <c r="AF7723" s="75"/>
      <c r="AG7723" s="75"/>
    </row>
    <row r="7724" spans="1:33" ht="15.75" customHeight="1">
      <c r="A7724" s="75"/>
      <c r="B7724" s="54"/>
      <c r="C7724" s="55" t="str">
        <f t="shared" si="227"/>
        <v/>
      </c>
      <c r="D7724" s="55" t="str">
        <f t="shared" si="228"/>
        <v/>
      </c>
      <c r="E7724" s="55"/>
      <c r="F7724" s="55"/>
      <c r="G7724" s="55"/>
      <c r="H7724" s="55"/>
      <c r="I7724" s="55"/>
      <c r="J7724" s="60"/>
      <c r="K7724" s="60">
        <f t="shared" si="225"/>
        <v>0</v>
      </c>
      <c r="L7724" s="60">
        <v>0</v>
      </c>
      <c r="M7724" s="55"/>
      <c r="N7724" s="60">
        <f t="shared" si="231"/>
        <v>0</v>
      </c>
      <c r="O7724" s="54"/>
      <c r="P7724" s="62"/>
      <c r="Q7724" s="75"/>
      <c r="R7724" t="str">
        <f t="shared" si="232"/>
        <v/>
      </c>
      <c r="S7724" s="75"/>
      <c r="T7724" s="75"/>
      <c r="U7724" s="75"/>
      <c r="V7724" s="75"/>
      <c r="W7724" s="75"/>
      <c r="X7724" s="75"/>
      <c r="Y7724" s="75"/>
      <c r="Z7724" s="75"/>
      <c r="AA7724" s="75"/>
      <c r="AB7724" s="75"/>
      <c r="AC7724" s="75"/>
      <c r="AD7724" s="75"/>
      <c r="AE7724" s="75"/>
      <c r="AF7724" s="75"/>
      <c r="AG7724" s="75"/>
    </row>
    <row r="7725" spans="1:33" ht="15.75" customHeight="1">
      <c r="A7725" s="75"/>
      <c r="B7725" s="54"/>
      <c r="C7725" s="55" t="str">
        <f t="shared" si="227"/>
        <v/>
      </c>
      <c r="D7725" s="55" t="str">
        <f t="shared" si="228"/>
        <v/>
      </c>
      <c r="E7725" s="55"/>
      <c r="F7725" s="55"/>
      <c r="G7725" s="55"/>
      <c r="H7725" s="55"/>
      <c r="I7725" s="55"/>
      <c r="J7725" s="60"/>
      <c r="K7725" s="60">
        <f t="shared" si="225"/>
        <v>0</v>
      </c>
      <c r="L7725" s="60">
        <v>0</v>
      </c>
      <c r="M7725" s="55"/>
      <c r="N7725" s="60">
        <f t="shared" si="231"/>
        <v>0</v>
      </c>
      <c r="O7725" s="54"/>
      <c r="P7725" s="62"/>
      <c r="Q7725" s="75"/>
      <c r="R7725" t="str">
        <f t="shared" si="232"/>
        <v/>
      </c>
      <c r="S7725" s="75"/>
      <c r="T7725" s="75"/>
      <c r="U7725" s="75"/>
      <c r="V7725" s="75"/>
      <c r="W7725" s="75"/>
      <c r="X7725" s="75"/>
      <c r="Y7725" s="75"/>
      <c r="Z7725" s="75"/>
      <c r="AA7725" s="75"/>
      <c r="AB7725" s="75"/>
      <c r="AC7725" s="75"/>
      <c r="AD7725" s="75"/>
      <c r="AE7725" s="75"/>
      <c r="AF7725" s="75"/>
      <c r="AG7725" s="75"/>
    </row>
    <row r="7726" spans="1:33" ht="15.75" customHeight="1">
      <c r="A7726" s="75"/>
      <c r="B7726" s="54"/>
      <c r="C7726" s="55" t="str">
        <f t="shared" si="227"/>
        <v/>
      </c>
      <c r="D7726" s="55" t="str">
        <f t="shared" si="228"/>
        <v/>
      </c>
      <c r="E7726" s="55"/>
      <c r="F7726" s="55"/>
      <c r="G7726" s="55"/>
      <c r="H7726" s="55"/>
      <c r="I7726" s="55"/>
      <c r="J7726" s="60"/>
      <c r="K7726" s="60">
        <f t="shared" si="225"/>
        <v>0</v>
      </c>
      <c r="L7726" s="60">
        <v>0</v>
      </c>
      <c r="M7726" s="55"/>
      <c r="N7726" s="60">
        <f t="shared" si="231"/>
        <v>0</v>
      </c>
      <c r="O7726" s="54"/>
      <c r="P7726" s="62"/>
      <c r="Q7726" s="75"/>
      <c r="R7726" t="str">
        <f t="shared" si="232"/>
        <v/>
      </c>
      <c r="S7726" s="75"/>
      <c r="T7726" s="75"/>
      <c r="U7726" s="75"/>
      <c r="V7726" s="75"/>
      <c r="W7726" s="75"/>
      <c r="X7726" s="75"/>
      <c r="Y7726" s="75"/>
      <c r="Z7726" s="75"/>
      <c r="AA7726" s="75"/>
      <c r="AB7726" s="75"/>
      <c r="AC7726" s="75"/>
      <c r="AD7726" s="75"/>
      <c r="AE7726" s="75"/>
      <c r="AF7726" s="75"/>
      <c r="AG7726" s="75"/>
    </row>
    <row r="7727" spans="1:33" ht="15.75" customHeight="1">
      <c r="A7727" s="75"/>
      <c r="B7727" s="54"/>
      <c r="C7727" s="55" t="str">
        <f t="shared" si="227"/>
        <v/>
      </c>
      <c r="D7727" s="55" t="str">
        <f t="shared" si="228"/>
        <v/>
      </c>
      <c r="E7727" s="55"/>
      <c r="F7727" s="55"/>
      <c r="G7727" s="55"/>
      <c r="H7727" s="55"/>
      <c r="I7727" s="55"/>
      <c r="J7727" s="60"/>
      <c r="K7727" s="60">
        <f t="shared" si="225"/>
        <v>0</v>
      </c>
      <c r="L7727" s="60">
        <v>0</v>
      </c>
      <c r="M7727" s="55"/>
      <c r="N7727" s="60">
        <f t="shared" si="231"/>
        <v>0</v>
      </c>
      <c r="O7727" s="54"/>
      <c r="P7727" s="62"/>
      <c r="Q7727" s="75"/>
      <c r="R7727" t="str">
        <f t="shared" si="232"/>
        <v/>
      </c>
      <c r="S7727" s="75"/>
      <c r="T7727" s="75"/>
      <c r="U7727" s="75"/>
      <c r="V7727" s="75"/>
      <c r="W7727" s="75"/>
      <c r="X7727" s="75"/>
      <c r="Y7727" s="75"/>
      <c r="Z7727" s="75"/>
      <c r="AA7727" s="75"/>
      <c r="AB7727" s="75"/>
      <c r="AC7727" s="75"/>
      <c r="AD7727" s="75"/>
      <c r="AE7727" s="75"/>
      <c r="AF7727" s="75"/>
      <c r="AG7727" s="75"/>
    </row>
    <row r="7728" spans="1:33" ht="15.75" customHeight="1">
      <c r="A7728" s="75"/>
      <c r="B7728" s="54"/>
      <c r="C7728" s="55" t="str">
        <f t="shared" si="227"/>
        <v/>
      </c>
      <c r="D7728" s="55" t="str">
        <f t="shared" si="228"/>
        <v/>
      </c>
      <c r="E7728" s="55"/>
      <c r="F7728" s="55"/>
      <c r="G7728" s="55"/>
      <c r="H7728" s="55"/>
      <c r="I7728" s="55"/>
      <c r="J7728" s="60"/>
      <c r="K7728" s="60">
        <f t="shared" si="225"/>
        <v>0</v>
      </c>
      <c r="L7728" s="60">
        <v>0</v>
      </c>
      <c r="M7728" s="55"/>
      <c r="N7728" s="60">
        <f t="shared" si="231"/>
        <v>0</v>
      </c>
      <c r="O7728" s="54"/>
      <c r="P7728" s="62"/>
      <c r="Q7728" s="75"/>
      <c r="R7728" t="str">
        <f t="shared" si="232"/>
        <v/>
      </c>
      <c r="S7728" s="75"/>
      <c r="T7728" s="75"/>
      <c r="U7728" s="75"/>
      <c r="V7728" s="75"/>
      <c r="W7728" s="75"/>
      <c r="X7728" s="75"/>
      <c r="Y7728" s="75"/>
      <c r="Z7728" s="75"/>
      <c r="AA7728" s="75"/>
      <c r="AB7728" s="75"/>
      <c r="AC7728" s="75"/>
      <c r="AD7728" s="75"/>
      <c r="AE7728" s="75"/>
      <c r="AF7728" s="75"/>
      <c r="AG7728" s="75"/>
    </row>
    <row r="7729" spans="1:33" ht="15.75" customHeight="1">
      <c r="A7729" s="75"/>
      <c r="B7729" s="54"/>
      <c r="C7729" s="55" t="str">
        <f t="shared" si="227"/>
        <v/>
      </c>
      <c r="D7729" s="55" t="str">
        <f t="shared" si="228"/>
        <v/>
      </c>
      <c r="E7729" s="55"/>
      <c r="F7729" s="55"/>
      <c r="G7729" s="55"/>
      <c r="H7729" s="55"/>
      <c r="I7729" s="55"/>
      <c r="J7729" s="60"/>
      <c r="K7729" s="60">
        <f t="shared" si="225"/>
        <v>0</v>
      </c>
      <c r="L7729" s="60">
        <v>0</v>
      </c>
      <c r="M7729" s="55"/>
      <c r="N7729" s="60">
        <f t="shared" si="231"/>
        <v>0</v>
      </c>
      <c r="O7729" s="54"/>
      <c r="P7729" s="62"/>
      <c r="Q7729" s="75"/>
      <c r="R7729" t="str">
        <f t="shared" si="232"/>
        <v/>
      </c>
      <c r="S7729" s="75"/>
      <c r="T7729" s="75"/>
      <c r="U7729" s="75"/>
      <c r="V7729" s="75"/>
      <c r="W7729" s="75"/>
      <c r="X7729" s="75"/>
      <c r="Y7729" s="75"/>
      <c r="Z7729" s="75"/>
      <c r="AA7729" s="75"/>
      <c r="AB7729" s="75"/>
      <c r="AC7729" s="75"/>
      <c r="AD7729" s="75"/>
      <c r="AE7729" s="75"/>
      <c r="AF7729" s="75"/>
      <c r="AG7729" s="75"/>
    </row>
    <row r="7730" spans="1:33" ht="15.75" customHeight="1">
      <c r="A7730" s="75"/>
      <c r="B7730" s="54"/>
      <c r="C7730" s="55" t="str">
        <f t="shared" si="227"/>
        <v/>
      </c>
      <c r="D7730" s="55" t="str">
        <f t="shared" si="228"/>
        <v/>
      </c>
      <c r="E7730" s="55"/>
      <c r="F7730" s="55"/>
      <c r="G7730" s="55"/>
      <c r="H7730" s="55"/>
      <c r="I7730" s="55"/>
      <c r="J7730" s="60"/>
      <c r="K7730" s="60">
        <f t="shared" si="225"/>
        <v>0</v>
      </c>
      <c r="L7730" s="60">
        <v>0</v>
      </c>
      <c r="M7730" s="55"/>
      <c r="N7730" s="60">
        <f t="shared" si="231"/>
        <v>0</v>
      </c>
      <c r="O7730" s="54"/>
      <c r="P7730" s="62"/>
      <c r="Q7730" s="75"/>
      <c r="R7730" t="str">
        <f t="shared" si="232"/>
        <v/>
      </c>
      <c r="S7730" s="75"/>
      <c r="T7730" s="75"/>
      <c r="U7730" s="75"/>
      <c r="V7730" s="75"/>
      <c r="W7730" s="75"/>
      <c r="X7730" s="75"/>
      <c r="Y7730" s="75"/>
      <c r="Z7730" s="75"/>
      <c r="AA7730" s="75"/>
      <c r="AB7730" s="75"/>
      <c r="AC7730" s="75"/>
      <c r="AD7730" s="75"/>
      <c r="AE7730" s="75"/>
      <c r="AF7730" s="75"/>
      <c r="AG7730" s="75"/>
    </row>
    <row r="7731" spans="1:33" ht="15.75" customHeight="1">
      <c r="A7731" s="75"/>
      <c r="B7731" s="54"/>
      <c r="C7731" s="55" t="str">
        <f t="shared" si="227"/>
        <v/>
      </c>
      <c r="D7731" s="55" t="str">
        <f t="shared" si="228"/>
        <v/>
      </c>
      <c r="E7731" s="55"/>
      <c r="F7731" s="55"/>
      <c r="G7731" s="55"/>
      <c r="H7731" s="55"/>
      <c r="I7731" s="55"/>
      <c r="J7731" s="60"/>
      <c r="K7731" s="60">
        <f t="shared" si="225"/>
        <v>0</v>
      </c>
      <c r="L7731" s="60">
        <v>0</v>
      </c>
      <c r="M7731" s="55"/>
      <c r="N7731" s="60">
        <f t="shared" si="231"/>
        <v>0</v>
      </c>
      <c r="O7731" s="54"/>
      <c r="P7731" s="62"/>
      <c r="Q7731" s="75"/>
      <c r="R7731" t="str">
        <f t="shared" si="232"/>
        <v/>
      </c>
      <c r="S7731" s="75"/>
      <c r="T7731" s="75"/>
      <c r="U7731" s="75"/>
      <c r="V7731" s="75"/>
      <c r="W7731" s="75"/>
      <c r="X7731" s="75"/>
      <c r="Y7731" s="75"/>
      <c r="Z7731" s="75"/>
      <c r="AA7731" s="75"/>
      <c r="AB7731" s="75"/>
      <c r="AC7731" s="75"/>
      <c r="AD7731" s="75"/>
      <c r="AE7731" s="75"/>
      <c r="AF7731" s="75"/>
      <c r="AG7731" s="75"/>
    </row>
    <row r="7732" spans="1:33" ht="15.75" customHeight="1">
      <c r="A7732" s="75"/>
      <c r="B7732" s="54"/>
      <c r="C7732" s="55" t="str">
        <f t="shared" si="227"/>
        <v/>
      </c>
      <c r="D7732" s="55" t="str">
        <f t="shared" si="228"/>
        <v/>
      </c>
      <c r="E7732" s="55"/>
      <c r="F7732" s="55"/>
      <c r="G7732" s="55"/>
      <c r="H7732" s="55"/>
      <c r="I7732" s="55"/>
      <c r="J7732" s="60"/>
      <c r="K7732" s="60">
        <f t="shared" si="225"/>
        <v>0</v>
      </c>
      <c r="L7732" s="60">
        <v>0</v>
      </c>
      <c r="M7732" s="55"/>
      <c r="N7732" s="60">
        <f t="shared" si="231"/>
        <v>0</v>
      </c>
      <c r="O7732" s="54"/>
      <c r="P7732" s="62"/>
      <c r="Q7732" s="75"/>
      <c r="R7732" t="str">
        <f t="shared" si="232"/>
        <v/>
      </c>
      <c r="S7732" s="75"/>
      <c r="T7732" s="75"/>
      <c r="U7732" s="75"/>
      <c r="V7732" s="75"/>
      <c r="W7732" s="75"/>
      <c r="X7732" s="75"/>
      <c r="Y7732" s="75"/>
      <c r="Z7732" s="75"/>
      <c r="AA7732" s="75"/>
      <c r="AB7732" s="75"/>
      <c r="AC7732" s="75"/>
      <c r="AD7732" s="75"/>
      <c r="AE7732" s="75"/>
      <c r="AF7732" s="75"/>
      <c r="AG7732" s="75"/>
    </row>
    <row r="7733" spans="1:33" ht="15.75" customHeight="1">
      <c r="A7733" s="75"/>
      <c r="B7733" s="54"/>
      <c r="C7733" s="55" t="str">
        <f t="shared" si="227"/>
        <v/>
      </c>
      <c r="D7733" s="55" t="str">
        <f t="shared" si="228"/>
        <v/>
      </c>
      <c r="E7733" s="55"/>
      <c r="F7733" s="55"/>
      <c r="G7733" s="55"/>
      <c r="H7733" s="55"/>
      <c r="I7733" s="55"/>
      <c r="J7733" s="60"/>
      <c r="K7733" s="60">
        <f t="shared" si="225"/>
        <v>0</v>
      </c>
      <c r="L7733" s="60">
        <v>0</v>
      </c>
      <c r="M7733" s="55"/>
      <c r="N7733" s="60">
        <f t="shared" si="231"/>
        <v>0</v>
      </c>
      <c r="O7733" s="54"/>
      <c r="P7733" s="62"/>
      <c r="Q7733" s="75"/>
      <c r="R7733" t="str">
        <f t="shared" si="232"/>
        <v/>
      </c>
      <c r="S7733" s="75"/>
      <c r="T7733" s="75"/>
      <c r="U7733" s="75"/>
      <c r="V7733" s="75"/>
      <c r="W7733" s="75"/>
      <c r="X7733" s="75"/>
      <c r="Y7733" s="75"/>
      <c r="Z7733" s="75"/>
      <c r="AA7733" s="75"/>
      <c r="AB7733" s="75"/>
      <c r="AC7733" s="75"/>
      <c r="AD7733" s="75"/>
      <c r="AE7733" s="75"/>
      <c r="AF7733" s="75"/>
      <c r="AG7733" s="75"/>
    </row>
    <row r="7734" spans="1:33" ht="15.75" customHeight="1">
      <c r="A7734" s="75"/>
      <c r="B7734" s="54"/>
      <c r="C7734" s="55" t="str">
        <f t="shared" si="227"/>
        <v/>
      </c>
      <c r="D7734" s="55" t="str">
        <f t="shared" si="228"/>
        <v/>
      </c>
      <c r="E7734" s="55"/>
      <c r="F7734" s="55"/>
      <c r="G7734" s="55"/>
      <c r="H7734" s="55"/>
      <c r="I7734" s="55"/>
      <c r="J7734" s="60"/>
      <c r="K7734" s="60">
        <f t="shared" si="225"/>
        <v>0</v>
      </c>
      <c r="L7734" s="60">
        <v>0</v>
      </c>
      <c r="M7734" s="55"/>
      <c r="N7734" s="60">
        <f t="shared" si="231"/>
        <v>0</v>
      </c>
      <c r="O7734" s="54"/>
      <c r="P7734" s="62"/>
      <c r="Q7734" s="75"/>
      <c r="R7734" t="str">
        <f t="shared" si="232"/>
        <v/>
      </c>
      <c r="S7734" s="75"/>
      <c r="T7734" s="75"/>
      <c r="U7734" s="75"/>
      <c r="V7734" s="75"/>
      <c r="W7734" s="75"/>
      <c r="X7734" s="75"/>
      <c r="Y7734" s="75"/>
      <c r="Z7734" s="75"/>
      <c r="AA7734" s="75"/>
      <c r="AB7734" s="75"/>
      <c r="AC7734" s="75"/>
      <c r="AD7734" s="75"/>
      <c r="AE7734" s="75"/>
      <c r="AF7734" s="75"/>
      <c r="AG7734" s="75"/>
    </row>
    <row r="7735" spans="1:33" ht="15.75" customHeight="1">
      <c r="A7735" s="75"/>
      <c r="B7735" s="54"/>
      <c r="C7735" s="55" t="str">
        <f t="shared" si="227"/>
        <v/>
      </c>
      <c r="D7735" s="55" t="str">
        <f t="shared" si="228"/>
        <v/>
      </c>
      <c r="E7735" s="55"/>
      <c r="F7735" s="55"/>
      <c r="G7735" s="55"/>
      <c r="H7735" s="55"/>
      <c r="I7735" s="55"/>
      <c r="J7735" s="60"/>
      <c r="K7735" s="60">
        <f t="shared" si="225"/>
        <v>0</v>
      </c>
      <c r="L7735" s="60">
        <v>0</v>
      </c>
      <c r="M7735" s="55"/>
      <c r="N7735" s="60">
        <f t="shared" si="231"/>
        <v>0</v>
      </c>
      <c r="O7735" s="54"/>
      <c r="P7735" s="62"/>
      <c r="Q7735" s="75"/>
      <c r="R7735" t="str">
        <f t="shared" si="232"/>
        <v/>
      </c>
      <c r="S7735" s="75"/>
      <c r="T7735" s="75"/>
      <c r="U7735" s="75"/>
      <c r="V7735" s="75"/>
      <c r="W7735" s="75"/>
      <c r="X7735" s="75"/>
      <c r="Y7735" s="75"/>
      <c r="Z7735" s="75"/>
      <c r="AA7735" s="75"/>
      <c r="AB7735" s="75"/>
      <c r="AC7735" s="75"/>
      <c r="AD7735" s="75"/>
      <c r="AE7735" s="75"/>
      <c r="AF7735" s="75"/>
      <c r="AG7735" s="75"/>
    </row>
    <row r="7736" spans="1:33" ht="15.75" customHeight="1">
      <c r="A7736" s="75"/>
      <c r="B7736" s="54"/>
      <c r="C7736" s="55" t="str">
        <f t="shared" si="227"/>
        <v/>
      </c>
      <c r="D7736" s="55" t="str">
        <f t="shared" si="228"/>
        <v/>
      </c>
      <c r="E7736" s="55"/>
      <c r="F7736" s="55"/>
      <c r="G7736" s="55"/>
      <c r="H7736" s="55"/>
      <c r="I7736" s="55"/>
      <c r="J7736" s="60"/>
      <c r="K7736" s="60">
        <f t="shared" si="225"/>
        <v>0</v>
      </c>
      <c r="L7736" s="60">
        <v>0</v>
      </c>
      <c r="M7736" s="55"/>
      <c r="N7736" s="60">
        <f t="shared" si="231"/>
        <v>0</v>
      </c>
      <c r="O7736" s="54"/>
      <c r="P7736" s="62"/>
      <c r="Q7736" s="75"/>
      <c r="R7736" t="str">
        <f t="shared" si="232"/>
        <v/>
      </c>
      <c r="S7736" s="75"/>
      <c r="T7736" s="75"/>
      <c r="U7736" s="75"/>
      <c r="V7736" s="75"/>
      <c r="W7736" s="75"/>
      <c r="X7736" s="75"/>
      <c r="Y7736" s="75"/>
      <c r="Z7736" s="75"/>
      <c r="AA7736" s="75"/>
      <c r="AB7736" s="75"/>
      <c r="AC7736" s="75"/>
      <c r="AD7736" s="75"/>
      <c r="AE7736" s="75"/>
      <c r="AF7736" s="75"/>
      <c r="AG7736" s="75"/>
    </row>
    <row r="7737" spans="1:33" ht="15.75" customHeight="1">
      <c r="A7737" s="75"/>
      <c r="B7737" s="54"/>
      <c r="C7737" s="55" t="str">
        <f t="shared" si="227"/>
        <v/>
      </c>
      <c r="D7737" s="55" t="str">
        <f t="shared" si="228"/>
        <v/>
      </c>
      <c r="E7737" s="55"/>
      <c r="F7737" s="55"/>
      <c r="G7737" s="55"/>
      <c r="H7737" s="55"/>
      <c r="I7737" s="55"/>
      <c r="J7737" s="60"/>
      <c r="K7737" s="60">
        <f t="shared" si="225"/>
        <v>0</v>
      </c>
      <c r="L7737" s="60">
        <v>0</v>
      </c>
      <c r="M7737" s="55"/>
      <c r="N7737" s="60">
        <f t="shared" si="231"/>
        <v>0</v>
      </c>
      <c r="O7737" s="54"/>
      <c r="P7737" s="62"/>
      <c r="Q7737" s="75"/>
      <c r="R7737" t="str">
        <f t="shared" si="232"/>
        <v/>
      </c>
      <c r="S7737" s="75"/>
      <c r="T7737" s="75"/>
      <c r="U7737" s="75"/>
      <c r="V7737" s="75"/>
      <c r="W7737" s="75"/>
      <c r="X7737" s="75"/>
      <c r="Y7737" s="75"/>
      <c r="Z7737" s="75"/>
      <c r="AA7737" s="75"/>
      <c r="AB7737" s="75"/>
      <c r="AC7737" s="75"/>
      <c r="AD7737" s="75"/>
      <c r="AE7737" s="75"/>
      <c r="AF7737" s="75"/>
      <c r="AG7737" s="75"/>
    </row>
    <row r="7738" spans="1:33" ht="15.75" customHeight="1">
      <c r="A7738" s="75"/>
      <c r="B7738" s="54"/>
      <c r="C7738" s="55" t="str">
        <f t="shared" si="227"/>
        <v/>
      </c>
      <c r="D7738" s="55" t="str">
        <f t="shared" si="228"/>
        <v/>
      </c>
      <c r="E7738" s="55"/>
      <c r="F7738" s="55"/>
      <c r="G7738" s="55"/>
      <c r="H7738" s="55"/>
      <c r="I7738" s="55"/>
      <c r="J7738" s="60"/>
      <c r="K7738" s="60">
        <f t="shared" si="225"/>
        <v>0</v>
      </c>
      <c r="L7738" s="60">
        <v>0</v>
      </c>
      <c r="M7738" s="55"/>
      <c r="N7738" s="60">
        <f t="shared" si="231"/>
        <v>0</v>
      </c>
      <c r="O7738" s="54"/>
      <c r="P7738" s="62"/>
      <c r="Q7738" s="75"/>
      <c r="R7738" t="str">
        <f t="shared" si="232"/>
        <v/>
      </c>
      <c r="S7738" s="75"/>
      <c r="T7738" s="75"/>
      <c r="U7738" s="75"/>
      <c r="V7738" s="75"/>
      <c r="W7738" s="75"/>
      <c r="X7738" s="75"/>
      <c r="Y7738" s="75"/>
      <c r="Z7738" s="75"/>
      <c r="AA7738" s="75"/>
      <c r="AB7738" s="75"/>
      <c r="AC7738" s="75"/>
      <c r="AD7738" s="75"/>
      <c r="AE7738" s="75"/>
      <c r="AF7738" s="75"/>
      <c r="AG7738" s="75"/>
    </row>
    <row r="7739" spans="1:33" ht="15.75" customHeight="1">
      <c r="A7739" s="75"/>
      <c r="B7739" s="54"/>
      <c r="C7739" s="55" t="str">
        <f t="shared" si="227"/>
        <v/>
      </c>
      <c r="D7739" s="55" t="str">
        <f t="shared" si="228"/>
        <v/>
      </c>
      <c r="E7739" s="55"/>
      <c r="F7739" s="55"/>
      <c r="G7739" s="55"/>
      <c r="H7739" s="55"/>
      <c r="I7739" s="55"/>
      <c r="J7739" s="60"/>
      <c r="K7739" s="60">
        <f t="shared" si="225"/>
        <v>0</v>
      </c>
      <c r="L7739" s="60">
        <v>0</v>
      </c>
      <c r="M7739" s="55"/>
      <c r="N7739" s="60">
        <f t="shared" si="231"/>
        <v>0</v>
      </c>
      <c r="O7739" s="54"/>
      <c r="P7739" s="62"/>
      <c r="Q7739" s="75"/>
      <c r="R7739" t="str">
        <f t="shared" si="232"/>
        <v/>
      </c>
      <c r="S7739" s="75"/>
      <c r="T7739" s="75"/>
      <c r="U7739" s="75"/>
      <c r="V7739" s="75"/>
      <c r="W7739" s="75"/>
      <c r="X7739" s="75"/>
      <c r="Y7739" s="75"/>
      <c r="Z7739" s="75"/>
      <c r="AA7739" s="75"/>
      <c r="AB7739" s="75"/>
      <c r="AC7739" s="75"/>
      <c r="AD7739" s="75"/>
      <c r="AE7739" s="75"/>
      <c r="AF7739" s="75"/>
      <c r="AG7739" s="75"/>
    </row>
    <row r="7740" spans="1:33" ht="15.75" customHeight="1">
      <c r="A7740" s="75"/>
      <c r="B7740" s="54"/>
      <c r="C7740" s="55" t="str">
        <f t="shared" si="227"/>
        <v/>
      </c>
      <c r="D7740" s="55" t="str">
        <f t="shared" si="228"/>
        <v/>
      </c>
      <c r="E7740" s="55"/>
      <c r="F7740" s="55"/>
      <c r="G7740" s="55"/>
      <c r="H7740" s="55"/>
      <c r="I7740" s="55"/>
      <c r="J7740" s="60"/>
      <c r="K7740" s="60">
        <f t="shared" si="225"/>
        <v>0</v>
      </c>
      <c r="L7740" s="60">
        <v>0</v>
      </c>
      <c r="M7740" s="55"/>
      <c r="N7740" s="60">
        <f t="shared" si="231"/>
        <v>0</v>
      </c>
      <c r="O7740" s="54"/>
      <c r="P7740" s="62"/>
      <c r="Q7740" s="75"/>
      <c r="R7740" t="str">
        <f t="shared" si="232"/>
        <v/>
      </c>
      <c r="S7740" s="75"/>
      <c r="T7740" s="75"/>
      <c r="U7740" s="75"/>
      <c r="V7740" s="75"/>
      <c r="W7740" s="75"/>
      <c r="X7740" s="75"/>
      <c r="Y7740" s="75"/>
      <c r="Z7740" s="75"/>
      <c r="AA7740" s="75"/>
      <c r="AB7740" s="75"/>
      <c r="AC7740" s="75"/>
      <c r="AD7740" s="75"/>
      <c r="AE7740" s="75"/>
      <c r="AF7740" s="75"/>
      <c r="AG7740" s="75"/>
    </row>
    <row r="7741" spans="1:33" ht="15.75" customHeight="1">
      <c r="A7741" s="75"/>
      <c r="B7741" s="54"/>
      <c r="C7741" s="55" t="str">
        <f t="shared" si="227"/>
        <v/>
      </c>
      <c r="D7741" s="55" t="str">
        <f t="shared" si="228"/>
        <v/>
      </c>
      <c r="E7741" s="55"/>
      <c r="F7741" s="55"/>
      <c r="G7741" s="55"/>
      <c r="H7741" s="55"/>
      <c r="I7741" s="55"/>
      <c r="J7741" s="60"/>
      <c r="K7741" s="60">
        <f t="shared" si="225"/>
        <v>0</v>
      </c>
      <c r="L7741" s="60">
        <v>0</v>
      </c>
      <c r="M7741" s="55"/>
      <c r="N7741" s="60">
        <f t="shared" si="231"/>
        <v>0</v>
      </c>
      <c r="O7741" s="54"/>
      <c r="P7741" s="62"/>
      <c r="Q7741" s="75"/>
      <c r="R7741" t="str">
        <f t="shared" si="232"/>
        <v/>
      </c>
      <c r="S7741" s="75"/>
      <c r="T7741" s="75"/>
      <c r="U7741" s="75"/>
      <c r="V7741" s="75"/>
      <c r="W7741" s="75"/>
      <c r="X7741" s="75"/>
      <c r="Y7741" s="75"/>
      <c r="Z7741" s="75"/>
      <c r="AA7741" s="75"/>
      <c r="AB7741" s="75"/>
      <c r="AC7741" s="75"/>
      <c r="AD7741" s="75"/>
      <c r="AE7741" s="75"/>
      <c r="AF7741" s="75"/>
      <c r="AG7741" s="75"/>
    </row>
    <row r="7742" spans="1:33" ht="15.75" customHeight="1">
      <c r="A7742" s="75"/>
      <c r="B7742" s="54"/>
      <c r="C7742" s="55" t="str">
        <f t="shared" si="227"/>
        <v/>
      </c>
      <c r="D7742" s="55" t="str">
        <f t="shared" si="228"/>
        <v/>
      </c>
      <c r="E7742" s="55"/>
      <c r="F7742" s="55"/>
      <c r="G7742" s="55"/>
      <c r="H7742" s="55"/>
      <c r="I7742" s="55"/>
      <c r="J7742" s="60"/>
      <c r="K7742" s="60">
        <f t="shared" ref="K7742:K7996" si="233">E7742*J7742</f>
        <v>0</v>
      </c>
      <c r="L7742" s="60">
        <v>0</v>
      </c>
      <c r="M7742" s="55"/>
      <c r="N7742" s="60">
        <f t="shared" si="231"/>
        <v>0</v>
      </c>
      <c r="O7742" s="54"/>
      <c r="P7742" s="62"/>
      <c r="Q7742" s="75"/>
      <c r="R7742" t="str">
        <f t="shared" si="232"/>
        <v/>
      </c>
      <c r="S7742" s="75"/>
      <c r="T7742" s="75"/>
      <c r="U7742" s="75"/>
      <c r="V7742" s="75"/>
      <c r="W7742" s="75"/>
      <c r="X7742" s="75"/>
      <c r="Y7742" s="75"/>
      <c r="Z7742" s="75"/>
      <c r="AA7742" s="75"/>
      <c r="AB7742" s="75"/>
      <c r="AC7742" s="75"/>
      <c r="AD7742" s="75"/>
      <c r="AE7742" s="75"/>
      <c r="AF7742" s="75"/>
      <c r="AG7742" s="75"/>
    </row>
    <row r="7743" spans="1:33" ht="15.75" customHeight="1">
      <c r="A7743" s="75"/>
      <c r="B7743" s="54"/>
      <c r="C7743" s="55" t="str">
        <f t="shared" si="227"/>
        <v/>
      </c>
      <c r="D7743" s="55" t="str">
        <f t="shared" si="228"/>
        <v/>
      </c>
      <c r="E7743" s="55"/>
      <c r="F7743" s="55"/>
      <c r="G7743" s="55"/>
      <c r="H7743" s="55"/>
      <c r="I7743" s="55"/>
      <c r="J7743" s="60"/>
      <c r="K7743" s="60">
        <f t="shared" si="233"/>
        <v>0</v>
      </c>
      <c r="L7743" s="60">
        <v>0</v>
      </c>
      <c r="M7743" s="55"/>
      <c r="N7743" s="60">
        <f t="shared" si="231"/>
        <v>0</v>
      </c>
      <c r="O7743" s="54"/>
      <c r="P7743" s="62"/>
      <c r="Q7743" s="75"/>
      <c r="R7743" t="str">
        <f t="shared" si="232"/>
        <v/>
      </c>
      <c r="S7743" s="75"/>
      <c r="T7743" s="75"/>
      <c r="U7743" s="75"/>
      <c r="V7743" s="75"/>
      <c r="W7743" s="75"/>
      <c r="X7743" s="75"/>
      <c r="Y7743" s="75"/>
      <c r="Z7743" s="75"/>
      <c r="AA7743" s="75"/>
      <c r="AB7743" s="75"/>
      <c r="AC7743" s="75"/>
      <c r="AD7743" s="75"/>
      <c r="AE7743" s="75"/>
      <c r="AF7743" s="75"/>
      <c r="AG7743" s="75"/>
    </row>
    <row r="7744" spans="1:33" ht="15.75" customHeight="1">
      <c r="A7744" s="75"/>
      <c r="B7744" s="54"/>
      <c r="C7744" s="55" t="str">
        <f t="shared" si="227"/>
        <v/>
      </c>
      <c r="D7744" s="55" t="str">
        <f t="shared" si="228"/>
        <v/>
      </c>
      <c r="E7744" s="55"/>
      <c r="F7744" s="55"/>
      <c r="G7744" s="55"/>
      <c r="H7744" s="55"/>
      <c r="I7744" s="55"/>
      <c r="J7744" s="60"/>
      <c r="K7744" s="60">
        <f t="shared" si="233"/>
        <v>0</v>
      </c>
      <c r="L7744" s="60">
        <v>0</v>
      </c>
      <c r="M7744" s="55"/>
      <c r="N7744" s="60">
        <f t="shared" si="231"/>
        <v>0</v>
      </c>
      <c r="O7744" s="54"/>
      <c r="P7744" s="62"/>
      <c r="Q7744" s="75"/>
      <c r="R7744" t="str">
        <f t="shared" si="232"/>
        <v/>
      </c>
      <c r="S7744" s="75"/>
      <c r="T7744" s="75"/>
      <c r="U7744" s="75"/>
      <c r="V7744" s="75"/>
      <c r="W7744" s="75"/>
      <c r="X7744" s="75"/>
      <c r="Y7744" s="75"/>
      <c r="Z7744" s="75"/>
      <c r="AA7744" s="75"/>
      <c r="AB7744" s="75"/>
      <c r="AC7744" s="75"/>
      <c r="AD7744" s="75"/>
      <c r="AE7744" s="75"/>
      <c r="AF7744" s="75"/>
      <c r="AG7744" s="75"/>
    </row>
    <row r="7745" spans="1:33" ht="15.75" customHeight="1">
      <c r="A7745" s="75"/>
      <c r="B7745" s="54"/>
      <c r="C7745" s="55" t="str">
        <f t="shared" si="227"/>
        <v/>
      </c>
      <c r="D7745" s="55" t="str">
        <f t="shared" si="228"/>
        <v/>
      </c>
      <c r="E7745" s="55"/>
      <c r="F7745" s="55"/>
      <c r="G7745" s="55"/>
      <c r="H7745" s="55"/>
      <c r="I7745" s="55"/>
      <c r="J7745" s="60"/>
      <c r="K7745" s="60">
        <f t="shared" si="233"/>
        <v>0</v>
      </c>
      <c r="L7745" s="60">
        <v>0</v>
      </c>
      <c r="M7745" s="55"/>
      <c r="N7745" s="60">
        <f t="shared" si="231"/>
        <v>0</v>
      </c>
      <c r="O7745" s="54"/>
      <c r="P7745" s="62"/>
      <c r="Q7745" s="75"/>
      <c r="R7745" t="str">
        <f t="shared" si="232"/>
        <v/>
      </c>
      <c r="S7745" s="75"/>
      <c r="T7745" s="75"/>
      <c r="U7745" s="75"/>
      <c r="V7745" s="75"/>
      <c r="W7745" s="75"/>
      <c r="X7745" s="75"/>
      <c r="Y7745" s="75"/>
      <c r="Z7745" s="75"/>
      <c r="AA7745" s="75"/>
      <c r="AB7745" s="75"/>
      <c r="AC7745" s="75"/>
      <c r="AD7745" s="75"/>
      <c r="AE7745" s="75"/>
      <c r="AF7745" s="75"/>
      <c r="AG7745" s="75"/>
    </row>
    <row r="7746" spans="1:33" ht="15.75" customHeight="1">
      <c r="A7746" s="75"/>
      <c r="B7746" s="54"/>
      <c r="C7746" s="55" t="str">
        <f t="shared" si="227"/>
        <v/>
      </c>
      <c r="D7746" s="55" t="str">
        <f t="shared" si="228"/>
        <v/>
      </c>
      <c r="E7746" s="55"/>
      <c r="F7746" s="55"/>
      <c r="G7746" s="55"/>
      <c r="H7746" s="55"/>
      <c r="I7746" s="55"/>
      <c r="J7746" s="60"/>
      <c r="K7746" s="60">
        <f t="shared" si="233"/>
        <v>0</v>
      </c>
      <c r="L7746" s="60">
        <v>0</v>
      </c>
      <c r="M7746" s="55"/>
      <c r="N7746" s="60">
        <f t="shared" si="231"/>
        <v>0</v>
      </c>
      <c r="O7746" s="54"/>
      <c r="P7746" s="62"/>
      <c r="Q7746" s="75"/>
      <c r="R7746" t="str">
        <f t="shared" si="232"/>
        <v/>
      </c>
      <c r="S7746" s="75"/>
      <c r="T7746" s="75"/>
      <c r="U7746" s="75"/>
      <c r="V7746" s="75"/>
      <c r="W7746" s="75"/>
      <c r="X7746" s="75"/>
      <c r="Y7746" s="75"/>
      <c r="Z7746" s="75"/>
      <c r="AA7746" s="75"/>
      <c r="AB7746" s="75"/>
      <c r="AC7746" s="75"/>
      <c r="AD7746" s="75"/>
      <c r="AE7746" s="75"/>
      <c r="AF7746" s="75"/>
      <c r="AG7746" s="75"/>
    </row>
    <row r="7747" spans="1:33" ht="15.75" customHeight="1">
      <c r="A7747" s="75"/>
      <c r="B7747" s="54"/>
      <c r="C7747" s="55" t="str">
        <f t="shared" si="227"/>
        <v/>
      </c>
      <c r="D7747" s="55" t="str">
        <f t="shared" si="228"/>
        <v/>
      </c>
      <c r="E7747" s="55"/>
      <c r="F7747" s="55"/>
      <c r="G7747" s="55"/>
      <c r="H7747" s="55"/>
      <c r="I7747" s="55"/>
      <c r="J7747" s="60"/>
      <c r="K7747" s="60">
        <f t="shared" si="233"/>
        <v>0</v>
      </c>
      <c r="L7747" s="60">
        <v>0</v>
      </c>
      <c r="M7747" s="55"/>
      <c r="N7747" s="60">
        <f t="shared" si="231"/>
        <v>0</v>
      </c>
      <c r="O7747" s="54"/>
      <c r="P7747" s="62"/>
      <c r="Q7747" s="75"/>
      <c r="R7747" t="str">
        <f t="shared" ref="R7747:R7810" si="234">IF(B7747="","",PROPER(TEXT(B7747,"mmm/aa")))</f>
        <v/>
      </c>
      <c r="S7747" s="75"/>
      <c r="T7747" s="75"/>
      <c r="U7747" s="75"/>
      <c r="V7747" s="75"/>
      <c r="W7747" s="75"/>
      <c r="X7747" s="75"/>
      <c r="Y7747" s="75"/>
      <c r="Z7747" s="75"/>
      <c r="AA7747" s="75"/>
      <c r="AB7747" s="75"/>
      <c r="AC7747" s="75"/>
      <c r="AD7747" s="75"/>
      <c r="AE7747" s="75"/>
      <c r="AF7747" s="75"/>
      <c r="AG7747" s="75"/>
    </row>
    <row r="7748" spans="1:33" ht="15.75" customHeight="1">
      <c r="A7748" s="75"/>
      <c r="B7748" s="54"/>
      <c r="C7748" s="55" t="str">
        <f t="shared" si="227"/>
        <v/>
      </c>
      <c r="D7748" s="55" t="str">
        <f t="shared" si="228"/>
        <v/>
      </c>
      <c r="E7748" s="55"/>
      <c r="F7748" s="55"/>
      <c r="G7748" s="55"/>
      <c r="H7748" s="55"/>
      <c r="I7748" s="55"/>
      <c r="J7748" s="60"/>
      <c r="K7748" s="60">
        <f t="shared" si="233"/>
        <v>0</v>
      </c>
      <c r="L7748" s="60">
        <v>0</v>
      </c>
      <c r="M7748" s="55"/>
      <c r="N7748" s="60">
        <f t="shared" si="231"/>
        <v>0</v>
      </c>
      <c r="O7748" s="54"/>
      <c r="P7748" s="62"/>
      <c r="Q7748" s="75"/>
      <c r="R7748" t="str">
        <f t="shared" si="234"/>
        <v/>
      </c>
      <c r="S7748" s="75"/>
      <c r="T7748" s="75"/>
      <c r="U7748" s="75"/>
      <c r="V7748" s="75"/>
      <c r="W7748" s="75"/>
      <c r="X7748" s="75"/>
      <c r="Y7748" s="75"/>
      <c r="Z7748" s="75"/>
      <c r="AA7748" s="75"/>
      <c r="AB7748" s="75"/>
      <c r="AC7748" s="75"/>
      <c r="AD7748" s="75"/>
      <c r="AE7748" s="75"/>
      <c r="AF7748" s="75"/>
      <c r="AG7748" s="75"/>
    </row>
    <row r="7749" spans="1:33" ht="15.75" customHeight="1">
      <c r="A7749" s="75"/>
      <c r="B7749" s="54"/>
      <c r="C7749" s="55" t="str">
        <f t="shared" si="227"/>
        <v/>
      </c>
      <c r="D7749" s="55" t="str">
        <f t="shared" si="228"/>
        <v/>
      </c>
      <c r="E7749" s="55"/>
      <c r="F7749" s="55"/>
      <c r="G7749" s="55"/>
      <c r="H7749" s="55"/>
      <c r="I7749" s="55"/>
      <c r="J7749" s="60"/>
      <c r="K7749" s="60">
        <f t="shared" si="233"/>
        <v>0</v>
      </c>
      <c r="L7749" s="60">
        <v>0</v>
      </c>
      <c r="M7749" s="55"/>
      <c r="N7749" s="60">
        <f t="shared" si="231"/>
        <v>0</v>
      </c>
      <c r="O7749" s="54"/>
      <c r="P7749" s="62"/>
      <c r="Q7749" s="75"/>
      <c r="R7749" t="str">
        <f t="shared" si="234"/>
        <v/>
      </c>
      <c r="S7749" s="75"/>
      <c r="T7749" s="75"/>
      <c r="U7749" s="75"/>
      <c r="V7749" s="75"/>
      <c r="W7749" s="75"/>
      <c r="X7749" s="75"/>
      <c r="Y7749" s="75"/>
      <c r="Z7749" s="75"/>
      <c r="AA7749" s="75"/>
      <c r="AB7749" s="75"/>
      <c r="AC7749" s="75"/>
      <c r="AD7749" s="75"/>
      <c r="AE7749" s="75"/>
      <c r="AF7749" s="75"/>
      <c r="AG7749" s="75"/>
    </row>
    <row r="7750" spans="1:33" ht="15.75" customHeight="1">
      <c r="A7750" s="75"/>
      <c r="B7750" s="54"/>
      <c r="C7750" s="55" t="str">
        <f t="shared" si="227"/>
        <v/>
      </c>
      <c r="D7750" s="55" t="str">
        <f t="shared" si="228"/>
        <v/>
      </c>
      <c r="E7750" s="55"/>
      <c r="F7750" s="55"/>
      <c r="G7750" s="55"/>
      <c r="H7750" s="55"/>
      <c r="I7750" s="55"/>
      <c r="J7750" s="60"/>
      <c r="K7750" s="60">
        <f t="shared" si="233"/>
        <v>0</v>
      </c>
      <c r="L7750" s="60">
        <v>0</v>
      </c>
      <c r="M7750" s="55"/>
      <c r="N7750" s="60">
        <f t="shared" si="231"/>
        <v>0</v>
      </c>
      <c r="O7750" s="54"/>
      <c r="P7750" s="62"/>
      <c r="Q7750" s="75"/>
      <c r="R7750" t="str">
        <f t="shared" si="234"/>
        <v/>
      </c>
      <c r="S7750" s="75"/>
      <c r="T7750" s="75"/>
      <c r="U7750" s="75"/>
      <c r="V7750" s="75"/>
      <c r="W7750" s="75"/>
      <c r="X7750" s="75"/>
      <c r="Y7750" s="75"/>
      <c r="Z7750" s="75"/>
      <c r="AA7750" s="75"/>
      <c r="AB7750" s="75"/>
      <c r="AC7750" s="75"/>
      <c r="AD7750" s="75"/>
      <c r="AE7750" s="75"/>
      <c r="AF7750" s="75"/>
      <c r="AG7750" s="75"/>
    </row>
    <row r="7751" spans="1:33" ht="15.75" customHeight="1">
      <c r="A7751" s="75"/>
      <c r="B7751" s="54"/>
      <c r="C7751" s="55" t="str">
        <f t="shared" si="227"/>
        <v/>
      </c>
      <c r="D7751" s="55" t="str">
        <f t="shared" si="228"/>
        <v/>
      </c>
      <c r="E7751" s="55"/>
      <c r="F7751" s="55"/>
      <c r="G7751" s="55"/>
      <c r="H7751" s="55"/>
      <c r="I7751" s="55"/>
      <c r="J7751" s="60"/>
      <c r="K7751" s="60">
        <f t="shared" si="233"/>
        <v>0</v>
      </c>
      <c r="L7751" s="60">
        <v>0</v>
      </c>
      <c r="M7751" s="55"/>
      <c r="N7751" s="60">
        <f t="shared" si="231"/>
        <v>0</v>
      </c>
      <c r="O7751" s="54"/>
      <c r="P7751" s="62"/>
      <c r="Q7751" s="75"/>
      <c r="R7751" t="str">
        <f t="shared" si="234"/>
        <v/>
      </c>
      <c r="S7751" s="75"/>
      <c r="T7751" s="75"/>
      <c r="U7751" s="75"/>
      <c r="V7751" s="75"/>
      <c r="W7751" s="75"/>
      <c r="X7751" s="75"/>
      <c r="Y7751" s="75"/>
      <c r="Z7751" s="75"/>
      <c r="AA7751" s="75"/>
      <c r="AB7751" s="75"/>
      <c r="AC7751" s="75"/>
      <c r="AD7751" s="75"/>
      <c r="AE7751" s="75"/>
      <c r="AF7751" s="75"/>
      <c r="AG7751" s="75"/>
    </row>
    <row r="7752" spans="1:33" ht="15.75" customHeight="1">
      <c r="A7752" s="75"/>
      <c r="B7752" s="54"/>
      <c r="C7752" s="55" t="str">
        <f t="shared" si="227"/>
        <v/>
      </c>
      <c r="D7752" s="55" t="str">
        <f t="shared" si="228"/>
        <v/>
      </c>
      <c r="E7752" s="55"/>
      <c r="F7752" s="55"/>
      <c r="G7752" s="55"/>
      <c r="H7752" s="55"/>
      <c r="I7752" s="55"/>
      <c r="J7752" s="60"/>
      <c r="K7752" s="60">
        <f t="shared" si="233"/>
        <v>0</v>
      </c>
      <c r="L7752" s="60">
        <v>0</v>
      </c>
      <c r="M7752" s="55"/>
      <c r="N7752" s="60">
        <f t="shared" si="231"/>
        <v>0</v>
      </c>
      <c r="O7752" s="54"/>
      <c r="P7752" s="62"/>
      <c r="Q7752" s="75"/>
      <c r="R7752" t="str">
        <f t="shared" si="234"/>
        <v/>
      </c>
      <c r="S7752" s="75"/>
      <c r="T7752" s="75"/>
      <c r="U7752" s="75"/>
      <c r="V7752" s="75"/>
      <c r="W7752" s="75"/>
      <c r="X7752" s="75"/>
      <c r="Y7752" s="75"/>
      <c r="Z7752" s="75"/>
      <c r="AA7752" s="75"/>
      <c r="AB7752" s="75"/>
      <c r="AC7752" s="75"/>
      <c r="AD7752" s="75"/>
      <c r="AE7752" s="75"/>
      <c r="AF7752" s="75"/>
      <c r="AG7752" s="75"/>
    </row>
    <row r="7753" spans="1:33" ht="15.75" customHeight="1">
      <c r="A7753" s="75"/>
      <c r="B7753" s="54"/>
      <c r="C7753" s="55" t="str">
        <f t="shared" si="227"/>
        <v/>
      </c>
      <c r="D7753" s="55" t="str">
        <f t="shared" si="228"/>
        <v/>
      </c>
      <c r="E7753" s="55"/>
      <c r="F7753" s="55"/>
      <c r="G7753" s="55"/>
      <c r="H7753" s="55"/>
      <c r="I7753" s="55"/>
      <c r="J7753" s="60"/>
      <c r="K7753" s="60">
        <f t="shared" si="233"/>
        <v>0</v>
      </c>
      <c r="L7753" s="60">
        <v>0</v>
      </c>
      <c r="M7753" s="55"/>
      <c r="N7753" s="60">
        <f t="shared" si="231"/>
        <v>0</v>
      </c>
      <c r="O7753" s="54"/>
      <c r="P7753" s="62"/>
      <c r="Q7753" s="75"/>
      <c r="R7753" t="str">
        <f t="shared" si="234"/>
        <v/>
      </c>
      <c r="S7753" s="75"/>
      <c r="T7753" s="75"/>
      <c r="U7753" s="75"/>
      <c r="V7753" s="75"/>
      <c r="W7753" s="75"/>
      <c r="X7753" s="75"/>
      <c r="Y7753" s="75"/>
      <c r="Z7753" s="75"/>
      <c r="AA7753" s="75"/>
      <c r="AB7753" s="75"/>
      <c r="AC7753" s="75"/>
      <c r="AD7753" s="75"/>
      <c r="AE7753" s="75"/>
      <c r="AF7753" s="75"/>
      <c r="AG7753" s="75"/>
    </row>
    <row r="7754" spans="1:33" ht="15.75" customHeight="1">
      <c r="A7754" s="75"/>
      <c r="B7754" s="54"/>
      <c r="C7754" s="55" t="str">
        <f t="shared" si="227"/>
        <v/>
      </c>
      <c r="D7754" s="55" t="str">
        <f t="shared" si="228"/>
        <v/>
      </c>
      <c r="E7754" s="55"/>
      <c r="F7754" s="55"/>
      <c r="G7754" s="55"/>
      <c r="H7754" s="55"/>
      <c r="I7754" s="55"/>
      <c r="J7754" s="60"/>
      <c r="K7754" s="60">
        <f t="shared" si="233"/>
        <v>0</v>
      </c>
      <c r="L7754" s="60">
        <v>0</v>
      </c>
      <c r="M7754" s="55"/>
      <c r="N7754" s="60">
        <f t="shared" si="231"/>
        <v>0</v>
      </c>
      <c r="O7754" s="54"/>
      <c r="P7754" s="62"/>
      <c r="Q7754" s="75"/>
      <c r="R7754" t="str">
        <f t="shared" si="234"/>
        <v/>
      </c>
      <c r="S7754" s="75"/>
      <c r="T7754" s="75"/>
      <c r="U7754" s="75"/>
      <c r="V7754" s="75"/>
      <c r="W7754" s="75"/>
      <c r="X7754" s="75"/>
      <c r="Y7754" s="75"/>
      <c r="Z7754" s="75"/>
      <c r="AA7754" s="75"/>
      <c r="AB7754" s="75"/>
      <c r="AC7754" s="75"/>
      <c r="AD7754" s="75"/>
      <c r="AE7754" s="75"/>
      <c r="AF7754" s="75"/>
      <c r="AG7754" s="75"/>
    </row>
    <row r="7755" spans="1:33" ht="15.75" customHeight="1">
      <c r="A7755" s="75"/>
      <c r="B7755" s="54"/>
      <c r="C7755" s="55" t="str">
        <f t="shared" si="227"/>
        <v/>
      </c>
      <c r="D7755" s="55" t="str">
        <f t="shared" si="228"/>
        <v/>
      </c>
      <c r="E7755" s="55"/>
      <c r="F7755" s="55"/>
      <c r="G7755" s="55"/>
      <c r="H7755" s="55"/>
      <c r="I7755" s="55"/>
      <c r="J7755" s="60"/>
      <c r="K7755" s="60">
        <f t="shared" si="233"/>
        <v>0</v>
      </c>
      <c r="L7755" s="60">
        <v>0</v>
      </c>
      <c r="M7755" s="55"/>
      <c r="N7755" s="60">
        <f t="shared" si="231"/>
        <v>0</v>
      </c>
      <c r="O7755" s="54"/>
      <c r="P7755" s="62"/>
      <c r="Q7755" s="75"/>
      <c r="R7755" t="str">
        <f t="shared" si="234"/>
        <v/>
      </c>
      <c r="S7755" s="75"/>
      <c r="T7755" s="75"/>
      <c r="U7755" s="75"/>
      <c r="V7755" s="75"/>
      <c r="W7755" s="75"/>
      <c r="X7755" s="75"/>
      <c r="Y7755" s="75"/>
      <c r="Z7755" s="75"/>
      <c r="AA7755" s="75"/>
      <c r="AB7755" s="75"/>
      <c r="AC7755" s="75"/>
      <c r="AD7755" s="75"/>
      <c r="AE7755" s="75"/>
      <c r="AF7755" s="75"/>
      <c r="AG7755" s="75"/>
    </row>
    <row r="7756" spans="1:33" ht="15.75" customHeight="1">
      <c r="A7756" s="75"/>
      <c r="B7756" s="54"/>
      <c r="C7756" s="55" t="str">
        <f t="shared" si="227"/>
        <v/>
      </c>
      <c r="D7756" s="55" t="str">
        <f t="shared" si="228"/>
        <v/>
      </c>
      <c r="E7756" s="55"/>
      <c r="F7756" s="55"/>
      <c r="G7756" s="55"/>
      <c r="H7756" s="55"/>
      <c r="I7756" s="55"/>
      <c r="J7756" s="60"/>
      <c r="K7756" s="60">
        <f t="shared" si="233"/>
        <v>0</v>
      </c>
      <c r="L7756" s="60">
        <v>0</v>
      </c>
      <c r="M7756" s="55"/>
      <c r="N7756" s="60">
        <f t="shared" si="231"/>
        <v>0</v>
      </c>
      <c r="O7756" s="54"/>
      <c r="P7756" s="62"/>
      <c r="Q7756" s="75"/>
      <c r="R7756" t="str">
        <f t="shared" si="234"/>
        <v/>
      </c>
      <c r="S7756" s="75"/>
      <c r="T7756" s="75"/>
      <c r="U7756" s="75"/>
      <c r="V7756" s="75"/>
      <c r="W7756" s="75"/>
      <c r="X7756" s="75"/>
      <c r="Y7756" s="75"/>
      <c r="Z7756" s="75"/>
      <c r="AA7756" s="75"/>
      <c r="AB7756" s="75"/>
      <c r="AC7756" s="75"/>
      <c r="AD7756" s="75"/>
      <c r="AE7756" s="75"/>
      <c r="AF7756" s="75"/>
      <c r="AG7756" s="75"/>
    </row>
    <row r="7757" spans="1:33" ht="15.75" customHeight="1">
      <c r="A7757" s="75"/>
      <c r="B7757" s="54"/>
      <c r="C7757" s="55" t="str">
        <f t="shared" si="227"/>
        <v/>
      </c>
      <c r="D7757" s="55" t="str">
        <f t="shared" si="228"/>
        <v/>
      </c>
      <c r="E7757" s="55"/>
      <c r="F7757" s="55"/>
      <c r="G7757" s="55"/>
      <c r="H7757" s="55"/>
      <c r="I7757" s="55"/>
      <c r="J7757" s="60"/>
      <c r="K7757" s="60">
        <f t="shared" si="233"/>
        <v>0</v>
      </c>
      <c r="L7757" s="60">
        <v>0</v>
      </c>
      <c r="M7757" s="55"/>
      <c r="N7757" s="60">
        <f t="shared" si="231"/>
        <v>0</v>
      </c>
      <c r="O7757" s="54"/>
      <c r="P7757" s="62"/>
      <c r="Q7757" s="75"/>
      <c r="R7757" t="str">
        <f t="shared" si="234"/>
        <v/>
      </c>
      <c r="S7757" s="75"/>
      <c r="T7757" s="75"/>
      <c r="U7757" s="75"/>
      <c r="V7757" s="75"/>
      <c r="W7757" s="75"/>
      <c r="X7757" s="75"/>
      <c r="Y7757" s="75"/>
      <c r="Z7757" s="75"/>
      <c r="AA7757" s="75"/>
      <c r="AB7757" s="75"/>
      <c r="AC7757" s="75"/>
      <c r="AD7757" s="75"/>
      <c r="AE7757" s="75"/>
      <c r="AF7757" s="75"/>
      <c r="AG7757" s="75"/>
    </row>
    <row r="7758" spans="1:33" ht="15.75" customHeight="1">
      <c r="A7758" s="75"/>
      <c r="B7758" s="54"/>
      <c r="C7758" s="55" t="str">
        <f t="shared" si="227"/>
        <v/>
      </c>
      <c r="D7758" s="55" t="str">
        <f t="shared" si="228"/>
        <v/>
      </c>
      <c r="E7758" s="55"/>
      <c r="F7758" s="55"/>
      <c r="G7758" s="55"/>
      <c r="H7758" s="55"/>
      <c r="I7758" s="55"/>
      <c r="J7758" s="60"/>
      <c r="K7758" s="60">
        <f t="shared" si="233"/>
        <v>0</v>
      </c>
      <c r="L7758" s="60">
        <v>0</v>
      </c>
      <c r="M7758" s="55"/>
      <c r="N7758" s="60">
        <f t="shared" si="231"/>
        <v>0</v>
      </c>
      <c r="O7758" s="54"/>
      <c r="P7758" s="62"/>
      <c r="Q7758" s="75"/>
      <c r="R7758" t="str">
        <f t="shared" si="234"/>
        <v/>
      </c>
      <c r="S7758" s="75"/>
      <c r="T7758" s="75"/>
      <c r="U7758" s="75"/>
      <c r="V7758" s="75"/>
      <c r="W7758" s="75"/>
      <c r="X7758" s="75"/>
      <c r="Y7758" s="75"/>
      <c r="Z7758" s="75"/>
      <c r="AA7758" s="75"/>
      <c r="AB7758" s="75"/>
      <c r="AC7758" s="75"/>
      <c r="AD7758" s="75"/>
      <c r="AE7758" s="75"/>
      <c r="AF7758" s="75"/>
      <c r="AG7758" s="75"/>
    </row>
    <row r="7759" spans="1:33" ht="15.75" customHeight="1">
      <c r="A7759" s="75"/>
      <c r="B7759" s="54"/>
      <c r="C7759" s="55" t="str">
        <f t="shared" si="227"/>
        <v/>
      </c>
      <c r="D7759" s="55" t="str">
        <f t="shared" si="228"/>
        <v/>
      </c>
      <c r="E7759" s="55"/>
      <c r="F7759" s="55"/>
      <c r="G7759" s="55"/>
      <c r="H7759" s="55"/>
      <c r="I7759" s="55"/>
      <c r="J7759" s="60"/>
      <c r="K7759" s="60">
        <f t="shared" si="233"/>
        <v>0</v>
      </c>
      <c r="L7759" s="60">
        <v>0</v>
      </c>
      <c r="M7759" s="55"/>
      <c r="N7759" s="60">
        <f t="shared" si="231"/>
        <v>0</v>
      </c>
      <c r="O7759" s="54"/>
      <c r="P7759" s="62"/>
      <c r="Q7759" s="75"/>
      <c r="R7759" t="str">
        <f t="shared" si="234"/>
        <v/>
      </c>
      <c r="S7759" s="75"/>
      <c r="T7759" s="75"/>
      <c r="U7759" s="75"/>
      <c r="V7759" s="75"/>
      <c r="W7759" s="75"/>
      <c r="X7759" s="75"/>
      <c r="Y7759" s="75"/>
      <c r="Z7759" s="75"/>
      <c r="AA7759" s="75"/>
      <c r="AB7759" s="75"/>
      <c r="AC7759" s="75"/>
      <c r="AD7759" s="75"/>
      <c r="AE7759" s="75"/>
      <c r="AF7759" s="75"/>
      <c r="AG7759" s="75"/>
    </row>
    <row r="7760" spans="1:33" ht="15.75" customHeight="1">
      <c r="A7760" s="75"/>
      <c r="B7760" s="54"/>
      <c r="C7760" s="55" t="str">
        <f t="shared" si="227"/>
        <v/>
      </c>
      <c r="D7760" s="55" t="str">
        <f t="shared" si="228"/>
        <v/>
      </c>
      <c r="E7760" s="55"/>
      <c r="F7760" s="55"/>
      <c r="G7760" s="55"/>
      <c r="H7760" s="55"/>
      <c r="I7760" s="55"/>
      <c r="J7760" s="60"/>
      <c r="K7760" s="60">
        <f t="shared" si="233"/>
        <v>0</v>
      </c>
      <c r="L7760" s="60">
        <v>0</v>
      </c>
      <c r="M7760" s="55"/>
      <c r="N7760" s="60">
        <f t="shared" si="231"/>
        <v>0</v>
      </c>
      <c r="O7760" s="54"/>
      <c r="P7760" s="62"/>
      <c r="Q7760" s="75"/>
      <c r="R7760" t="str">
        <f t="shared" si="234"/>
        <v/>
      </c>
      <c r="S7760" s="75"/>
      <c r="T7760" s="75"/>
      <c r="U7760" s="75"/>
      <c r="V7760" s="75"/>
      <c r="W7760" s="75"/>
      <c r="X7760" s="75"/>
      <c r="Y7760" s="75"/>
      <c r="Z7760" s="75"/>
      <c r="AA7760" s="75"/>
      <c r="AB7760" s="75"/>
      <c r="AC7760" s="75"/>
      <c r="AD7760" s="75"/>
      <c r="AE7760" s="75"/>
      <c r="AF7760" s="75"/>
      <c r="AG7760" s="75"/>
    </row>
    <row r="7761" spans="1:33" ht="15.75" customHeight="1">
      <c r="A7761" s="75"/>
      <c r="B7761" s="54"/>
      <c r="C7761" s="55" t="str">
        <f t="shared" si="227"/>
        <v/>
      </c>
      <c r="D7761" s="55" t="str">
        <f t="shared" si="228"/>
        <v/>
      </c>
      <c r="E7761" s="55"/>
      <c r="F7761" s="55"/>
      <c r="G7761" s="55"/>
      <c r="H7761" s="55"/>
      <c r="I7761" s="55"/>
      <c r="J7761" s="60"/>
      <c r="K7761" s="60">
        <f t="shared" si="233"/>
        <v>0</v>
      </c>
      <c r="L7761" s="60">
        <v>0</v>
      </c>
      <c r="M7761" s="55"/>
      <c r="N7761" s="60">
        <f t="shared" si="231"/>
        <v>0</v>
      </c>
      <c r="O7761" s="54"/>
      <c r="P7761" s="62"/>
      <c r="Q7761" s="75"/>
      <c r="R7761" t="str">
        <f t="shared" si="234"/>
        <v/>
      </c>
      <c r="S7761" s="75"/>
      <c r="T7761" s="75"/>
      <c r="U7761" s="75"/>
      <c r="V7761" s="75"/>
      <c r="W7761" s="75"/>
      <c r="X7761" s="75"/>
      <c r="Y7761" s="75"/>
      <c r="Z7761" s="75"/>
      <c r="AA7761" s="75"/>
      <c r="AB7761" s="75"/>
      <c r="AC7761" s="75"/>
      <c r="AD7761" s="75"/>
      <c r="AE7761" s="75"/>
      <c r="AF7761" s="75"/>
      <c r="AG7761" s="75"/>
    </row>
    <row r="7762" spans="1:33" ht="15.75" customHeight="1">
      <c r="A7762" s="75"/>
      <c r="B7762" s="54"/>
      <c r="C7762" s="55" t="str">
        <f t="shared" si="227"/>
        <v/>
      </c>
      <c r="D7762" s="55" t="str">
        <f t="shared" si="228"/>
        <v/>
      </c>
      <c r="E7762" s="55"/>
      <c r="F7762" s="55"/>
      <c r="G7762" s="55"/>
      <c r="H7762" s="55"/>
      <c r="I7762" s="55"/>
      <c r="J7762" s="60"/>
      <c r="K7762" s="60">
        <f t="shared" si="233"/>
        <v>0</v>
      </c>
      <c r="L7762" s="60">
        <v>0</v>
      </c>
      <c r="M7762" s="55"/>
      <c r="N7762" s="60">
        <f t="shared" si="231"/>
        <v>0</v>
      </c>
      <c r="O7762" s="54"/>
      <c r="P7762" s="62"/>
      <c r="Q7762" s="75"/>
      <c r="R7762" t="str">
        <f t="shared" si="234"/>
        <v/>
      </c>
      <c r="S7762" s="75"/>
      <c r="T7762" s="75"/>
      <c r="U7762" s="75"/>
      <c r="V7762" s="75"/>
      <c r="W7762" s="75"/>
      <c r="X7762" s="75"/>
      <c r="Y7762" s="75"/>
      <c r="Z7762" s="75"/>
      <c r="AA7762" s="75"/>
      <c r="AB7762" s="75"/>
      <c r="AC7762" s="75"/>
      <c r="AD7762" s="75"/>
      <c r="AE7762" s="75"/>
      <c r="AF7762" s="75"/>
      <c r="AG7762" s="75"/>
    </row>
    <row r="7763" spans="1:33" ht="15.75" customHeight="1">
      <c r="A7763" s="75"/>
      <c r="B7763" s="54"/>
      <c r="C7763" s="55" t="str">
        <f t="shared" si="227"/>
        <v/>
      </c>
      <c r="D7763" s="55" t="str">
        <f t="shared" si="228"/>
        <v/>
      </c>
      <c r="E7763" s="55"/>
      <c r="F7763" s="55"/>
      <c r="G7763" s="55"/>
      <c r="H7763" s="55"/>
      <c r="I7763" s="55"/>
      <c r="J7763" s="60"/>
      <c r="K7763" s="60">
        <f t="shared" si="233"/>
        <v>0</v>
      </c>
      <c r="L7763" s="60">
        <v>0</v>
      </c>
      <c r="M7763" s="55"/>
      <c r="N7763" s="60">
        <f t="shared" si="231"/>
        <v>0</v>
      </c>
      <c r="O7763" s="54"/>
      <c r="P7763" s="62"/>
      <c r="Q7763" s="75"/>
      <c r="R7763" t="str">
        <f t="shared" si="234"/>
        <v/>
      </c>
      <c r="S7763" s="75"/>
      <c r="T7763" s="75"/>
      <c r="U7763" s="75"/>
      <c r="V7763" s="75"/>
      <c r="W7763" s="75"/>
      <c r="X7763" s="75"/>
      <c r="Y7763" s="75"/>
      <c r="Z7763" s="75"/>
      <c r="AA7763" s="75"/>
      <c r="AB7763" s="75"/>
      <c r="AC7763" s="75"/>
      <c r="AD7763" s="75"/>
      <c r="AE7763" s="75"/>
      <c r="AF7763" s="75"/>
      <c r="AG7763" s="75"/>
    </row>
    <row r="7764" spans="1:33" ht="15.75" customHeight="1">
      <c r="A7764" s="75"/>
      <c r="B7764" s="54"/>
      <c r="C7764" s="55" t="str">
        <f t="shared" si="227"/>
        <v/>
      </c>
      <c r="D7764" s="55" t="str">
        <f t="shared" si="228"/>
        <v/>
      </c>
      <c r="E7764" s="55"/>
      <c r="F7764" s="55"/>
      <c r="G7764" s="55"/>
      <c r="H7764" s="55"/>
      <c r="I7764" s="55"/>
      <c r="J7764" s="60"/>
      <c r="K7764" s="60">
        <f t="shared" si="233"/>
        <v>0</v>
      </c>
      <c r="L7764" s="60">
        <v>0</v>
      </c>
      <c r="M7764" s="55"/>
      <c r="N7764" s="60">
        <f t="shared" si="231"/>
        <v>0</v>
      </c>
      <c r="O7764" s="54"/>
      <c r="P7764" s="62"/>
      <c r="Q7764" s="75"/>
      <c r="R7764" t="str">
        <f t="shared" si="234"/>
        <v/>
      </c>
      <c r="S7764" s="75"/>
      <c r="T7764" s="75"/>
      <c r="U7764" s="75"/>
      <c r="V7764" s="75"/>
      <c r="W7764" s="75"/>
      <c r="X7764" s="75"/>
      <c r="Y7764" s="75"/>
      <c r="Z7764" s="75"/>
      <c r="AA7764" s="75"/>
      <c r="AB7764" s="75"/>
      <c r="AC7764" s="75"/>
      <c r="AD7764" s="75"/>
      <c r="AE7764" s="75"/>
      <c r="AF7764" s="75"/>
      <c r="AG7764" s="75"/>
    </row>
    <row r="7765" spans="1:33" ht="15.75" customHeight="1">
      <c r="A7765" s="75"/>
      <c r="B7765" s="54"/>
      <c r="C7765" s="55" t="str">
        <f t="shared" si="227"/>
        <v/>
      </c>
      <c r="D7765" s="55" t="str">
        <f t="shared" si="228"/>
        <v/>
      </c>
      <c r="E7765" s="55"/>
      <c r="F7765" s="55"/>
      <c r="G7765" s="55"/>
      <c r="H7765" s="55"/>
      <c r="I7765" s="55"/>
      <c r="J7765" s="60"/>
      <c r="K7765" s="60">
        <f t="shared" si="233"/>
        <v>0</v>
      </c>
      <c r="L7765" s="60">
        <v>0</v>
      </c>
      <c r="M7765" s="55"/>
      <c r="N7765" s="60">
        <f t="shared" si="231"/>
        <v>0</v>
      </c>
      <c r="O7765" s="54"/>
      <c r="P7765" s="62"/>
      <c r="Q7765" s="75"/>
      <c r="R7765" t="str">
        <f t="shared" si="234"/>
        <v/>
      </c>
      <c r="S7765" s="75"/>
      <c r="T7765" s="75"/>
      <c r="U7765" s="75"/>
      <c r="V7765" s="75"/>
      <c r="W7765" s="75"/>
      <c r="X7765" s="75"/>
      <c r="Y7765" s="75"/>
      <c r="Z7765" s="75"/>
      <c r="AA7765" s="75"/>
      <c r="AB7765" s="75"/>
      <c r="AC7765" s="75"/>
      <c r="AD7765" s="75"/>
      <c r="AE7765" s="75"/>
      <c r="AF7765" s="75"/>
      <c r="AG7765" s="75"/>
    </row>
    <row r="7766" spans="1:33" ht="15.75" customHeight="1">
      <c r="A7766" s="75"/>
      <c r="B7766" s="54"/>
      <c r="C7766" s="55" t="str">
        <f t="shared" si="227"/>
        <v/>
      </c>
      <c r="D7766" s="55" t="str">
        <f t="shared" si="228"/>
        <v/>
      </c>
      <c r="E7766" s="55"/>
      <c r="F7766" s="55"/>
      <c r="G7766" s="55"/>
      <c r="H7766" s="55"/>
      <c r="I7766" s="55"/>
      <c r="J7766" s="60"/>
      <c r="K7766" s="60">
        <f t="shared" si="233"/>
        <v>0</v>
      </c>
      <c r="L7766" s="60">
        <v>0</v>
      </c>
      <c r="M7766" s="55"/>
      <c r="N7766" s="60">
        <f t="shared" si="231"/>
        <v>0</v>
      </c>
      <c r="O7766" s="54"/>
      <c r="P7766" s="62"/>
      <c r="Q7766" s="75"/>
      <c r="R7766" t="str">
        <f t="shared" si="234"/>
        <v/>
      </c>
      <c r="S7766" s="75"/>
      <c r="T7766" s="75"/>
      <c r="U7766" s="75"/>
      <c r="V7766" s="75"/>
      <c r="W7766" s="75"/>
      <c r="X7766" s="75"/>
      <c r="Y7766" s="75"/>
      <c r="Z7766" s="75"/>
      <c r="AA7766" s="75"/>
      <c r="AB7766" s="75"/>
      <c r="AC7766" s="75"/>
      <c r="AD7766" s="75"/>
      <c r="AE7766" s="75"/>
      <c r="AF7766" s="75"/>
      <c r="AG7766" s="75"/>
    </row>
    <row r="7767" spans="1:33" ht="15.75" customHeight="1">
      <c r="A7767" s="75"/>
      <c r="B7767" s="54"/>
      <c r="C7767" s="55" t="str">
        <f t="shared" si="227"/>
        <v/>
      </c>
      <c r="D7767" s="55" t="str">
        <f t="shared" si="228"/>
        <v/>
      </c>
      <c r="E7767" s="55"/>
      <c r="F7767" s="55"/>
      <c r="G7767" s="55"/>
      <c r="H7767" s="55"/>
      <c r="I7767" s="55"/>
      <c r="J7767" s="60"/>
      <c r="K7767" s="60">
        <f t="shared" si="233"/>
        <v>0</v>
      </c>
      <c r="L7767" s="60">
        <v>0</v>
      </c>
      <c r="M7767" s="55"/>
      <c r="N7767" s="60">
        <f t="shared" si="231"/>
        <v>0</v>
      </c>
      <c r="O7767" s="54"/>
      <c r="P7767" s="62"/>
      <c r="Q7767" s="75"/>
      <c r="R7767" t="str">
        <f t="shared" si="234"/>
        <v/>
      </c>
      <c r="S7767" s="75"/>
      <c r="T7767" s="75"/>
      <c r="U7767" s="75"/>
      <c r="V7767" s="75"/>
      <c r="W7767" s="75"/>
      <c r="X7767" s="75"/>
      <c r="Y7767" s="75"/>
      <c r="Z7767" s="75"/>
      <c r="AA7767" s="75"/>
      <c r="AB7767" s="75"/>
      <c r="AC7767" s="75"/>
      <c r="AD7767" s="75"/>
      <c r="AE7767" s="75"/>
      <c r="AF7767" s="75"/>
      <c r="AG7767" s="75"/>
    </row>
    <row r="7768" spans="1:33" ht="15.75" customHeight="1">
      <c r="A7768" s="75"/>
      <c r="B7768" s="54"/>
      <c r="C7768" s="55" t="str">
        <f t="shared" ref="C7768:C8022" si="235">IF(B7768="","",PROPER(TEXT(B7768,"mmmm")))</f>
        <v/>
      </c>
      <c r="D7768" s="55" t="str">
        <f t="shared" si="228"/>
        <v/>
      </c>
      <c r="E7768" s="55"/>
      <c r="F7768" s="55"/>
      <c r="G7768" s="55"/>
      <c r="H7768" s="55"/>
      <c r="I7768" s="55"/>
      <c r="J7768" s="60"/>
      <c r="K7768" s="60">
        <f t="shared" si="233"/>
        <v>0</v>
      </c>
      <c r="L7768" s="60">
        <v>0</v>
      </c>
      <c r="M7768" s="55"/>
      <c r="N7768" s="60">
        <f t="shared" si="231"/>
        <v>0</v>
      </c>
      <c r="O7768" s="54"/>
      <c r="P7768" s="62"/>
      <c r="Q7768" s="75"/>
      <c r="R7768" t="str">
        <f t="shared" si="234"/>
        <v/>
      </c>
      <c r="S7768" s="75"/>
      <c r="T7768" s="75"/>
      <c r="U7768" s="75"/>
      <c r="V7768" s="75"/>
      <c r="W7768" s="75"/>
      <c r="X7768" s="75"/>
      <c r="Y7768" s="75"/>
      <c r="Z7768" s="75"/>
      <c r="AA7768" s="75"/>
      <c r="AB7768" s="75"/>
      <c r="AC7768" s="75"/>
      <c r="AD7768" s="75"/>
      <c r="AE7768" s="75"/>
      <c r="AF7768" s="75"/>
      <c r="AG7768" s="75"/>
    </row>
    <row r="7769" spans="1:33" ht="15.75" customHeight="1">
      <c r="A7769" s="75"/>
      <c r="B7769" s="54"/>
      <c r="C7769" s="55" t="str">
        <f t="shared" si="235"/>
        <v/>
      </c>
      <c r="D7769" s="55" t="str">
        <f t="shared" si="228"/>
        <v/>
      </c>
      <c r="E7769" s="55"/>
      <c r="F7769" s="55"/>
      <c r="G7769" s="55"/>
      <c r="H7769" s="55"/>
      <c r="I7769" s="55"/>
      <c r="J7769" s="60"/>
      <c r="K7769" s="60">
        <f t="shared" si="233"/>
        <v>0</v>
      </c>
      <c r="L7769" s="60">
        <v>0</v>
      </c>
      <c r="M7769" s="55"/>
      <c r="N7769" s="60">
        <f t="shared" si="231"/>
        <v>0</v>
      </c>
      <c r="O7769" s="54"/>
      <c r="P7769" s="62"/>
      <c r="Q7769" s="75"/>
      <c r="R7769" t="str">
        <f t="shared" si="234"/>
        <v/>
      </c>
      <c r="S7769" s="75"/>
      <c r="T7769" s="75"/>
      <c r="U7769" s="75"/>
      <c r="V7769" s="75"/>
      <c r="W7769" s="75"/>
      <c r="X7769" s="75"/>
      <c r="Y7769" s="75"/>
      <c r="Z7769" s="75"/>
      <c r="AA7769" s="75"/>
      <c r="AB7769" s="75"/>
      <c r="AC7769" s="75"/>
      <c r="AD7769" s="75"/>
      <c r="AE7769" s="75"/>
      <c r="AF7769" s="75"/>
      <c r="AG7769" s="75"/>
    </row>
    <row r="7770" spans="1:33" ht="15.75" customHeight="1">
      <c r="A7770" s="75"/>
      <c r="B7770" s="54"/>
      <c r="C7770" s="55" t="str">
        <f t="shared" si="235"/>
        <v/>
      </c>
      <c r="D7770" s="55" t="str">
        <f t="shared" si="228"/>
        <v/>
      </c>
      <c r="E7770" s="55"/>
      <c r="F7770" s="55"/>
      <c r="G7770" s="55"/>
      <c r="H7770" s="55"/>
      <c r="I7770" s="55"/>
      <c r="J7770" s="60"/>
      <c r="K7770" s="60">
        <f t="shared" si="233"/>
        <v>0</v>
      </c>
      <c r="L7770" s="60">
        <v>0</v>
      </c>
      <c r="M7770" s="55"/>
      <c r="N7770" s="60">
        <f t="shared" si="231"/>
        <v>0</v>
      </c>
      <c r="O7770" s="54"/>
      <c r="P7770" s="62"/>
      <c r="Q7770" s="75"/>
      <c r="R7770" t="str">
        <f t="shared" si="234"/>
        <v/>
      </c>
      <c r="S7770" s="75"/>
      <c r="T7770" s="75"/>
      <c r="U7770" s="75"/>
      <c r="V7770" s="75"/>
      <c r="W7770" s="75"/>
      <c r="X7770" s="75"/>
      <c r="Y7770" s="75"/>
      <c r="Z7770" s="75"/>
      <c r="AA7770" s="75"/>
      <c r="AB7770" s="75"/>
      <c r="AC7770" s="75"/>
      <c r="AD7770" s="75"/>
      <c r="AE7770" s="75"/>
      <c r="AF7770" s="75"/>
      <c r="AG7770" s="75"/>
    </row>
    <row r="7771" spans="1:33" ht="15.75" customHeight="1">
      <c r="A7771" s="75"/>
      <c r="B7771" s="54"/>
      <c r="C7771" s="55" t="str">
        <f t="shared" si="235"/>
        <v/>
      </c>
      <c r="D7771" s="55" t="str">
        <f t="shared" si="228"/>
        <v/>
      </c>
      <c r="E7771" s="55"/>
      <c r="F7771" s="55"/>
      <c r="G7771" s="55"/>
      <c r="H7771" s="55"/>
      <c r="I7771" s="55"/>
      <c r="J7771" s="60"/>
      <c r="K7771" s="60">
        <f t="shared" si="233"/>
        <v>0</v>
      </c>
      <c r="L7771" s="60">
        <v>0</v>
      </c>
      <c r="M7771" s="55"/>
      <c r="N7771" s="60">
        <f t="shared" si="231"/>
        <v>0</v>
      </c>
      <c r="O7771" s="54"/>
      <c r="P7771" s="62"/>
      <c r="Q7771" s="75"/>
      <c r="R7771" t="str">
        <f t="shared" si="234"/>
        <v/>
      </c>
      <c r="S7771" s="75"/>
      <c r="T7771" s="75"/>
      <c r="U7771" s="75"/>
      <c r="V7771" s="75"/>
      <c r="W7771" s="75"/>
      <c r="X7771" s="75"/>
      <c r="Y7771" s="75"/>
      <c r="Z7771" s="75"/>
      <c r="AA7771" s="75"/>
      <c r="AB7771" s="75"/>
      <c r="AC7771" s="75"/>
      <c r="AD7771" s="75"/>
      <c r="AE7771" s="75"/>
      <c r="AF7771" s="75"/>
      <c r="AG7771" s="75"/>
    </row>
    <row r="7772" spans="1:33" ht="15.75" customHeight="1">
      <c r="A7772" s="75"/>
      <c r="B7772" s="54"/>
      <c r="C7772" s="55" t="str">
        <f t="shared" si="235"/>
        <v/>
      </c>
      <c r="D7772" s="55" t="str">
        <f t="shared" si="228"/>
        <v/>
      </c>
      <c r="E7772" s="55"/>
      <c r="F7772" s="55"/>
      <c r="G7772" s="55"/>
      <c r="H7772" s="55"/>
      <c r="I7772" s="55"/>
      <c r="J7772" s="60"/>
      <c r="K7772" s="60">
        <f t="shared" si="233"/>
        <v>0</v>
      </c>
      <c r="L7772" s="60">
        <v>0</v>
      </c>
      <c r="M7772" s="55"/>
      <c r="N7772" s="60">
        <f t="shared" si="231"/>
        <v>0</v>
      </c>
      <c r="O7772" s="54"/>
      <c r="P7772" s="62"/>
      <c r="Q7772" s="75"/>
      <c r="R7772" t="str">
        <f t="shared" si="234"/>
        <v/>
      </c>
      <c r="S7772" s="75"/>
      <c r="T7772" s="75"/>
      <c r="U7772" s="75"/>
      <c r="V7772" s="75"/>
      <c r="W7772" s="75"/>
      <c r="X7772" s="75"/>
      <c r="Y7772" s="75"/>
      <c r="Z7772" s="75"/>
      <c r="AA7772" s="75"/>
      <c r="AB7772" s="75"/>
      <c r="AC7772" s="75"/>
      <c r="AD7772" s="75"/>
      <c r="AE7772" s="75"/>
      <c r="AF7772" s="75"/>
      <c r="AG7772" s="75"/>
    </row>
    <row r="7773" spans="1:33" ht="15.75" customHeight="1">
      <c r="A7773" s="75"/>
      <c r="B7773" s="54"/>
      <c r="C7773" s="55" t="str">
        <f t="shared" si="235"/>
        <v/>
      </c>
      <c r="D7773" s="55" t="str">
        <f t="shared" si="228"/>
        <v/>
      </c>
      <c r="E7773" s="55"/>
      <c r="F7773" s="55"/>
      <c r="G7773" s="55"/>
      <c r="H7773" s="55"/>
      <c r="I7773" s="55"/>
      <c r="J7773" s="60"/>
      <c r="K7773" s="60">
        <f t="shared" si="233"/>
        <v>0</v>
      </c>
      <c r="L7773" s="60">
        <v>0</v>
      </c>
      <c r="M7773" s="55"/>
      <c r="N7773" s="60">
        <f t="shared" si="231"/>
        <v>0</v>
      </c>
      <c r="O7773" s="54"/>
      <c r="P7773" s="62"/>
      <c r="Q7773" s="75"/>
      <c r="R7773" t="str">
        <f t="shared" si="234"/>
        <v/>
      </c>
      <c r="S7773" s="75"/>
      <c r="T7773" s="75"/>
      <c r="U7773" s="75"/>
      <c r="V7773" s="75"/>
      <c r="W7773" s="75"/>
      <c r="X7773" s="75"/>
      <c r="Y7773" s="75"/>
      <c r="Z7773" s="75"/>
      <c r="AA7773" s="75"/>
      <c r="AB7773" s="75"/>
      <c r="AC7773" s="75"/>
      <c r="AD7773" s="75"/>
      <c r="AE7773" s="75"/>
      <c r="AF7773" s="75"/>
      <c r="AG7773" s="75"/>
    </row>
    <row r="7774" spans="1:33" ht="15.75" customHeight="1">
      <c r="A7774" s="75"/>
      <c r="B7774" s="54"/>
      <c r="C7774" s="55" t="str">
        <f t="shared" si="235"/>
        <v/>
      </c>
      <c r="D7774" s="55" t="str">
        <f t="shared" si="228"/>
        <v/>
      </c>
      <c r="E7774" s="55"/>
      <c r="F7774" s="55"/>
      <c r="G7774" s="55"/>
      <c r="H7774" s="55"/>
      <c r="I7774" s="55"/>
      <c r="J7774" s="60"/>
      <c r="K7774" s="60">
        <f t="shared" si="233"/>
        <v>0</v>
      </c>
      <c r="L7774" s="60">
        <v>0</v>
      </c>
      <c r="M7774" s="55"/>
      <c r="N7774" s="60">
        <f t="shared" si="231"/>
        <v>0</v>
      </c>
      <c r="O7774" s="54"/>
      <c r="P7774" s="62"/>
      <c r="Q7774" s="75"/>
      <c r="R7774" t="str">
        <f t="shared" si="234"/>
        <v/>
      </c>
      <c r="S7774" s="75"/>
      <c r="T7774" s="75"/>
      <c r="U7774" s="75"/>
      <c r="V7774" s="75"/>
      <c r="W7774" s="75"/>
      <c r="X7774" s="75"/>
      <c r="Y7774" s="75"/>
      <c r="Z7774" s="75"/>
      <c r="AA7774" s="75"/>
      <c r="AB7774" s="75"/>
      <c r="AC7774" s="75"/>
      <c r="AD7774" s="75"/>
      <c r="AE7774" s="75"/>
      <c r="AF7774" s="75"/>
      <c r="AG7774" s="75"/>
    </row>
    <row r="7775" spans="1:33" ht="15.75" customHeight="1">
      <c r="A7775" s="75"/>
      <c r="B7775" s="54"/>
      <c r="C7775" s="55" t="str">
        <f t="shared" si="235"/>
        <v/>
      </c>
      <c r="D7775" s="55" t="str">
        <f t="shared" si="228"/>
        <v/>
      </c>
      <c r="E7775" s="55"/>
      <c r="F7775" s="55"/>
      <c r="G7775" s="55"/>
      <c r="H7775" s="55"/>
      <c r="I7775" s="55"/>
      <c r="J7775" s="60"/>
      <c r="K7775" s="60">
        <f t="shared" si="233"/>
        <v>0</v>
      </c>
      <c r="L7775" s="60">
        <v>0</v>
      </c>
      <c r="M7775" s="55"/>
      <c r="N7775" s="60">
        <f t="shared" si="231"/>
        <v>0</v>
      </c>
      <c r="O7775" s="54"/>
      <c r="P7775" s="62"/>
      <c r="Q7775" s="75"/>
      <c r="R7775" t="str">
        <f t="shared" si="234"/>
        <v/>
      </c>
      <c r="S7775" s="75"/>
      <c r="T7775" s="75"/>
      <c r="U7775" s="75"/>
      <c r="V7775" s="75"/>
      <c r="W7775" s="75"/>
      <c r="X7775" s="75"/>
      <c r="Y7775" s="75"/>
      <c r="Z7775" s="75"/>
      <c r="AA7775" s="75"/>
      <c r="AB7775" s="75"/>
      <c r="AC7775" s="75"/>
      <c r="AD7775" s="75"/>
      <c r="AE7775" s="75"/>
      <c r="AF7775" s="75"/>
      <c r="AG7775" s="75"/>
    </row>
    <row r="7776" spans="1:33" ht="15.75" customHeight="1">
      <c r="A7776" s="75"/>
      <c r="B7776" s="54"/>
      <c r="C7776" s="55" t="str">
        <f t="shared" si="235"/>
        <v/>
      </c>
      <c r="D7776" s="55" t="str">
        <f t="shared" si="228"/>
        <v/>
      </c>
      <c r="E7776" s="55"/>
      <c r="F7776" s="55"/>
      <c r="G7776" s="55"/>
      <c r="H7776" s="55"/>
      <c r="I7776" s="55"/>
      <c r="J7776" s="60"/>
      <c r="K7776" s="60">
        <f t="shared" si="233"/>
        <v>0</v>
      </c>
      <c r="L7776" s="60">
        <v>0</v>
      </c>
      <c r="M7776" s="55"/>
      <c r="N7776" s="60">
        <f t="shared" si="231"/>
        <v>0</v>
      </c>
      <c r="O7776" s="54"/>
      <c r="P7776" s="62"/>
      <c r="Q7776" s="75"/>
      <c r="R7776" t="str">
        <f t="shared" si="234"/>
        <v/>
      </c>
      <c r="S7776" s="75"/>
      <c r="T7776" s="75"/>
      <c r="U7776" s="75"/>
      <c r="V7776" s="75"/>
      <c r="W7776" s="75"/>
      <c r="X7776" s="75"/>
      <c r="Y7776" s="75"/>
      <c r="Z7776" s="75"/>
      <c r="AA7776" s="75"/>
      <c r="AB7776" s="75"/>
      <c r="AC7776" s="75"/>
      <c r="AD7776" s="75"/>
      <c r="AE7776" s="75"/>
      <c r="AF7776" s="75"/>
      <c r="AG7776" s="75"/>
    </row>
    <row r="7777" spans="1:33" ht="15.75" customHeight="1">
      <c r="A7777" s="75"/>
      <c r="B7777" s="54"/>
      <c r="C7777" s="55" t="str">
        <f t="shared" si="235"/>
        <v/>
      </c>
      <c r="D7777" s="55" t="str">
        <f t="shared" si="228"/>
        <v/>
      </c>
      <c r="E7777" s="55"/>
      <c r="F7777" s="55"/>
      <c r="G7777" s="55"/>
      <c r="H7777" s="55"/>
      <c r="I7777" s="55"/>
      <c r="J7777" s="60"/>
      <c r="K7777" s="60">
        <f t="shared" si="233"/>
        <v>0</v>
      </c>
      <c r="L7777" s="60">
        <v>0</v>
      </c>
      <c r="M7777" s="55"/>
      <c r="N7777" s="60">
        <f t="shared" si="231"/>
        <v>0</v>
      </c>
      <c r="O7777" s="54"/>
      <c r="P7777" s="62"/>
      <c r="Q7777" s="75"/>
      <c r="R7777" t="str">
        <f t="shared" si="234"/>
        <v/>
      </c>
      <c r="S7777" s="75"/>
      <c r="T7777" s="75"/>
      <c r="U7777" s="75"/>
      <c r="V7777" s="75"/>
      <c r="W7777" s="75"/>
      <c r="X7777" s="75"/>
      <c r="Y7777" s="75"/>
      <c r="Z7777" s="75"/>
      <c r="AA7777" s="75"/>
      <c r="AB7777" s="75"/>
      <c r="AC7777" s="75"/>
      <c r="AD7777" s="75"/>
      <c r="AE7777" s="75"/>
      <c r="AF7777" s="75"/>
      <c r="AG7777" s="75"/>
    </row>
    <row r="7778" spans="1:33" ht="15.75" customHeight="1">
      <c r="A7778" s="75"/>
      <c r="B7778" s="54"/>
      <c r="C7778" s="55" t="str">
        <f t="shared" si="235"/>
        <v/>
      </c>
      <c r="D7778" s="55" t="str">
        <f t="shared" si="228"/>
        <v/>
      </c>
      <c r="E7778" s="55"/>
      <c r="F7778" s="55"/>
      <c r="G7778" s="55"/>
      <c r="H7778" s="55"/>
      <c r="I7778" s="55"/>
      <c r="J7778" s="60"/>
      <c r="K7778" s="60">
        <f t="shared" si="233"/>
        <v>0</v>
      </c>
      <c r="L7778" s="60">
        <v>0</v>
      </c>
      <c r="M7778" s="55"/>
      <c r="N7778" s="60">
        <f t="shared" si="231"/>
        <v>0</v>
      </c>
      <c r="O7778" s="54"/>
      <c r="P7778" s="62"/>
      <c r="Q7778" s="75"/>
      <c r="R7778" t="str">
        <f t="shared" si="234"/>
        <v/>
      </c>
      <c r="S7778" s="75"/>
      <c r="T7778" s="75"/>
      <c r="U7778" s="75"/>
      <c r="V7778" s="75"/>
      <c r="W7778" s="75"/>
      <c r="X7778" s="75"/>
      <c r="Y7778" s="75"/>
      <c r="Z7778" s="75"/>
      <c r="AA7778" s="75"/>
      <c r="AB7778" s="75"/>
      <c r="AC7778" s="75"/>
      <c r="AD7778" s="75"/>
      <c r="AE7778" s="75"/>
      <c r="AF7778" s="75"/>
      <c r="AG7778" s="75"/>
    </row>
    <row r="7779" spans="1:33" ht="15.75" customHeight="1">
      <c r="A7779" s="75"/>
      <c r="B7779" s="54"/>
      <c r="C7779" s="55" t="str">
        <f t="shared" si="235"/>
        <v/>
      </c>
      <c r="D7779" s="55" t="str">
        <f t="shared" si="228"/>
        <v/>
      </c>
      <c r="E7779" s="55"/>
      <c r="F7779" s="55"/>
      <c r="G7779" s="55"/>
      <c r="H7779" s="55"/>
      <c r="I7779" s="55"/>
      <c r="J7779" s="60"/>
      <c r="K7779" s="60">
        <f t="shared" si="233"/>
        <v>0</v>
      </c>
      <c r="L7779" s="60">
        <v>0</v>
      </c>
      <c r="M7779" s="55"/>
      <c r="N7779" s="60">
        <f t="shared" si="231"/>
        <v>0</v>
      </c>
      <c r="O7779" s="54"/>
      <c r="P7779" s="62"/>
      <c r="Q7779" s="75"/>
      <c r="R7779" t="str">
        <f t="shared" si="234"/>
        <v/>
      </c>
      <c r="S7779" s="75"/>
      <c r="T7779" s="75"/>
      <c r="U7779" s="75"/>
      <c r="V7779" s="75"/>
      <c r="W7779" s="75"/>
      <c r="X7779" s="75"/>
      <c r="Y7779" s="75"/>
      <c r="Z7779" s="75"/>
      <c r="AA7779" s="75"/>
      <c r="AB7779" s="75"/>
      <c r="AC7779" s="75"/>
      <c r="AD7779" s="75"/>
      <c r="AE7779" s="75"/>
      <c r="AF7779" s="75"/>
      <c r="AG7779" s="75"/>
    </row>
    <row r="7780" spans="1:33" ht="15.75" customHeight="1">
      <c r="A7780" s="75"/>
      <c r="B7780" s="54"/>
      <c r="C7780" s="55" t="str">
        <f t="shared" si="235"/>
        <v/>
      </c>
      <c r="D7780" s="55" t="str">
        <f t="shared" si="228"/>
        <v/>
      </c>
      <c r="E7780" s="55"/>
      <c r="F7780" s="55"/>
      <c r="G7780" s="55"/>
      <c r="H7780" s="55"/>
      <c r="I7780" s="55"/>
      <c r="J7780" s="60"/>
      <c r="K7780" s="60">
        <f t="shared" si="233"/>
        <v>0</v>
      </c>
      <c r="L7780" s="60">
        <v>0</v>
      </c>
      <c r="M7780" s="55"/>
      <c r="N7780" s="60">
        <f t="shared" si="231"/>
        <v>0</v>
      </c>
      <c r="O7780" s="54"/>
      <c r="P7780" s="62"/>
      <c r="Q7780" s="75"/>
      <c r="R7780" t="str">
        <f t="shared" si="234"/>
        <v/>
      </c>
      <c r="S7780" s="75"/>
      <c r="T7780" s="75"/>
      <c r="U7780" s="75"/>
      <c r="V7780" s="75"/>
      <c r="W7780" s="75"/>
      <c r="X7780" s="75"/>
      <c r="Y7780" s="75"/>
      <c r="Z7780" s="75"/>
      <c r="AA7780" s="75"/>
      <c r="AB7780" s="75"/>
      <c r="AC7780" s="75"/>
      <c r="AD7780" s="75"/>
      <c r="AE7780" s="75"/>
      <c r="AF7780" s="75"/>
      <c r="AG7780" s="75"/>
    </row>
    <row r="7781" spans="1:33" ht="15.75" customHeight="1">
      <c r="A7781" s="75"/>
      <c r="B7781" s="54"/>
      <c r="C7781" s="55" t="str">
        <f t="shared" si="235"/>
        <v/>
      </c>
      <c r="D7781" s="55" t="str">
        <f t="shared" si="228"/>
        <v/>
      </c>
      <c r="E7781" s="55"/>
      <c r="F7781" s="55"/>
      <c r="G7781" s="55"/>
      <c r="H7781" s="55"/>
      <c r="I7781" s="55"/>
      <c r="J7781" s="60"/>
      <c r="K7781" s="60">
        <f t="shared" si="233"/>
        <v>0</v>
      </c>
      <c r="L7781" s="60">
        <v>0</v>
      </c>
      <c r="M7781" s="55"/>
      <c r="N7781" s="60">
        <f t="shared" si="231"/>
        <v>0</v>
      </c>
      <c r="O7781" s="54"/>
      <c r="P7781" s="62"/>
      <c r="Q7781" s="75"/>
      <c r="R7781" t="str">
        <f t="shared" si="234"/>
        <v/>
      </c>
      <c r="S7781" s="75"/>
      <c r="T7781" s="75"/>
      <c r="U7781" s="75"/>
      <c r="V7781" s="75"/>
      <c r="W7781" s="75"/>
      <c r="X7781" s="75"/>
      <c r="Y7781" s="75"/>
      <c r="Z7781" s="75"/>
      <c r="AA7781" s="75"/>
      <c r="AB7781" s="75"/>
      <c r="AC7781" s="75"/>
      <c r="AD7781" s="75"/>
      <c r="AE7781" s="75"/>
      <c r="AF7781" s="75"/>
      <c r="AG7781" s="75"/>
    </row>
    <row r="7782" spans="1:33" ht="15.75" customHeight="1">
      <c r="A7782" s="75"/>
      <c r="B7782" s="54"/>
      <c r="C7782" s="55" t="str">
        <f t="shared" si="235"/>
        <v/>
      </c>
      <c r="D7782" s="55" t="str">
        <f t="shared" si="228"/>
        <v/>
      </c>
      <c r="E7782" s="55"/>
      <c r="F7782" s="55"/>
      <c r="G7782" s="55"/>
      <c r="H7782" s="55"/>
      <c r="I7782" s="55"/>
      <c r="J7782" s="60"/>
      <c r="K7782" s="60">
        <f t="shared" si="233"/>
        <v>0</v>
      </c>
      <c r="L7782" s="60">
        <v>0</v>
      </c>
      <c r="M7782" s="55"/>
      <c r="N7782" s="60">
        <f t="shared" si="231"/>
        <v>0</v>
      </c>
      <c r="O7782" s="54"/>
      <c r="P7782" s="62"/>
      <c r="Q7782" s="75"/>
      <c r="R7782" t="str">
        <f t="shared" si="234"/>
        <v/>
      </c>
      <c r="S7782" s="75"/>
      <c r="T7782" s="75"/>
      <c r="U7782" s="75"/>
      <c r="V7782" s="75"/>
      <c r="W7782" s="75"/>
      <c r="X7782" s="75"/>
      <c r="Y7782" s="75"/>
      <c r="Z7782" s="75"/>
      <c r="AA7782" s="75"/>
      <c r="AB7782" s="75"/>
      <c r="AC7782" s="75"/>
      <c r="AD7782" s="75"/>
      <c r="AE7782" s="75"/>
      <c r="AF7782" s="75"/>
      <c r="AG7782" s="75"/>
    </row>
    <row r="7783" spans="1:33" ht="15.75" customHeight="1">
      <c r="A7783" s="75"/>
      <c r="B7783" s="54"/>
      <c r="C7783" s="55" t="str">
        <f t="shared" si="235"/>
        <v/>
      </c>
      <c r="D7783" s="55" t="str">
        <f t="shared" si="228"/>
        <v/>
      </c>
      <c r="E7783" s="55"/>
      <c r="F7783" s="55"/>
      <c r="G7783" s="55"/>
      <c r="H7783" s="55"/>
      <c r="I7783" s="55"/>
      <c r="J7783" s="60"/>
      <c r="K7783" s="60">
        <f t="shared" si="233"/>
        <v>0</v>
      </c>
      <c r="L7783" s="60">
        <v>0</v>
      </c>
      <c r="M7783" s="55"/>
      <c r="N7783" s="60">
        <f t="shared" si="231"/>
        <v>0</v>
      </c>
      <c r="O7783" s="54"/>
      <c r="P7783" s="62"/>
      <c r="Q7783" s="75"/>
      <c r="R7783" t="str">
        <f t="shared" si="234"/>
        <v/>
      </c>
      <c r="S7783" s="75"/>
      <c r="T7783" s="75"/>
      <c r="U7783" s="75"/>
      <c r="V7783" s="75"/>
      <c r="W7783" s="75"/>
      <c r="X7783" s="75"/>
      <c r="Y7783" s="75"/>
      <c r="Z7783" s="75"/>
      <c r="AA7783" s="75"/>
      <c r="AB7783" s="75"/>
      <c r="AC7783" s="75"/>
      <c r="AD7783" s="75"/>
      <c r="AE7783" s="75"/>
      <c r="AF7783" s="75"/>
      <c r="AG7783" s="75"/>
    </row>
    <row r="7784" spans="1:33" ht="15.75" customHeight="1">
      <c r="A7784" s="75"/>
      <c r="B7784" s="54"/>
      <c r="C7784" s="55" t="str">
        <f t="shared" si="235"/>
        <v/>
      </c>
      <c r="D7784" s="55" t="str">
        <f t="shared" si="228"/>
        <v/>
      </c>
      <c r="E7784" s="55"/>
      <c r="F7784" s="55"/>
      <c r="G7784" s="55"/>
      <c r="H7784" s="55"/>
      <c r="I7784" s="55"/>
      <c r="J7784" s="60"/>
      <c r="K7784" s="60">
        <f t="shared" si="233"/>
        <v>0</v>
      </c>
      <c r="L7784" s="60">
        <v>0</v>
      </c>
      <c r="M7784" s="55"/>
      <c r="N7784" s="60">
        <f t="shared" si="231"/>
        <v>0</v>
      </c>
      <c r="O7784" s="54"/>
      <c r="P7784" s="62"/>
      <c r="Q7784" s="75"/>
      <c r="R7784" t="str">
        <f t="shared" si="234"/>
        <v/>
      </c>
      <c r="S7784" s="75"/>
      <c r="T7784" s="75"/>
      <c r="U7784" s="75"/>
      <c r="V7784" s="75"/>
      <c r="W7784" s="75"/>
      <c r="X7784" s="75"/>
      <c r="Y7784" s="75"/>
      <c r="Z7784" s="75"/>
      <c r="AA7784" s="75"/>
      <c r="AB7784" s="75"/>
      <c r="AC7784" s="75"/>
      <c r="AD7784" s="75"/>
      <c r="AE7784" s="75"/>
      <c r="AF7784" s="75"/>
      <c r="AG7784" s="75"/>
    </row>
    <row r="7785" spans="1:33" ht="15.75" customHeight="1">
      <c r="A7785" s="75"/>
      <c r="B7785" s="54"/>
      <c r="C7785" s="55" t="str">
        <f t="shared" si="235"/>
        <v/>
      </c>
      <c r="D7785" s="55" t="str">
        <f t="shared" si="228"/>
        <v/>
      </c>
      <c r="E7785" s="55"/>
      <c r="F7785" s="55"/>
      <c r="G7785" s="55"/>
      <c r="H7785" s="55"/>
      <c r="I7785" s="55"/>
      <c r="J7785" s="60"/>
      <c r="K7785" s="60">
        <f t="shared" si="233"/>
        <v>0</v>
      </c>
      <c r="L7785" s="60">
        <v>0</v>
      </c>
      <c r="M7785" s="55"/>
      <c r="N7785" s="60">
        <f t="shared" si="231"/>
        <v>0</v>
      </c>
      <c r="O7785" s="54"/>
      <c r="P7785" s="62"/>
      <c r="Q7785" s="75"/>
      <c r="R7785" t="str">
        <f t="shared" si="234"/>
        <v/>
      </c>
      <c r="S7785" s="75"/>
      <c r="T7785" s="75"/>
      <c r="U7785" s="75"/>
      <c r="V7785" s="75"/>
      <c r="W7785" s="75"/>
      <c r="X7785" s="75"/>
      <c r="Y7785" s="75"/>
      <c r="Z7785" s="75"/>
      <c r="AA7785" s="75"/>
      <c r="AB7785" s="75"/>
      <c r="AC7785" s="75"/>
      <c r="AD7785" s="75"/>
      <c r="AE7785" s="75"/>
      <c r="AF7785" s="75"/>
      <c r="AG7785" s="75"/>
    </row>
    <row r="7786" spans="1:33" ht="15.75" customHeight="1">
      <c r="A7786" s="75"/>
      <c r="B7786" s="54"/>
      <c r="C7786" s="55" t="str">
        <f t="shared" si="235"/>
        <v/>
      </c>
      <c r="D7786" s="55" t="str">
        <f t="shared" si="228"/>
        <v/>
      </c>
      <c r="E7786" s="55"/>
      <c r="F7786" s="55"/>
      <c r="G7786" s="55"/>
      <c r="H7786" s="55"/>
      <c r="I7786" s="55"/>
      <c r="J7786" s="60"/>
      <c r="K7786" s="60">
        <f t="shared" si="233"/>
        <v>0</v>
      </c>
      <c r="L7786" s="60">
        <v>0</v>
      </c>
      <c r="M7786" s="55"/>
      <c r="N7786" s="60">
        <f t="shared" si="231"/>
        <v>0</v>
      </c>
      <c r="O7786" s="54"/>
      <c r="P7786" s="62"/>
      <c r="Q7786" s="75"/>
      <c r="R7786" t="str">
        <f t="shared" si="234"/>
        <v/>
      </c>
      <c r="S7786" s="75"/>
      <c r="T7786" s="75"/>
      <c r="U7786" s="75"/>
      <c r="V7786" s="75"/>
      <c r="W7786" s="75"/>
      <c r="X7786" s="75"/>
      <c r="Y7786" s="75"/>
      <c r="Z7786" s="75"/>
      <c r="AA7786" s="75"/>
      <c r="AB7786" s="75"/>
      <c r="AC7786" s="75"/>
      <c r="AD7786" s="75"/>
      <c r="AE7786" s="75"/>
      <c r="AF7786" s="75"/>
      <c r="AG7786" s="75"/>
    </row>
    <row r="7787" spans="1:33" ht="15.75" customHeight="1">
      <c r="A7787" s="75"/>
      <c r="B7787" s="54"/>
      <c r="C7787" s="55" t="str">
        <f t="shared" si="235"/>
        <v/>
      </c>
      <c r="D7787" s="55" t="str">
        <f t="shared" si="228"/>
        <v/>
      </c>
      <c r="E7787" s="55"/>
      <c r="F7787" s="55"/>
      <c r="G7787" s="55"/>
      <c r="H7787" s="55"/>
      <c r="I7787" s="55"/>
      <c r="J7787" s="60"/>
      <c r="K7787" s="60">
        <f t="shared" si="233"/>
        <v>0</v>
      </c>
      <c r="L7787" s="60">
        <v>0</v>
      </c>
      <c r="M7787" s="55"/>
      <c r="N7787" s="60">
        <f t="shared" si="231"/>
        <v>0</v>
      </c>
      <c r="O7787" s="54"/>
      <c r="P7787" s="62"/>
      <c r="Q7787" s="75"/>
      <c r="R7787" t="str">
        <f t="shared" si="234"/>
        <v/>
      </c>
      <c r="S7787" s="75"/>
      <c r="T7787" s="75"/>
      <c r="U7787" s="75"/>
      <c r="V7787" s="75"/>
      <c r="W7787" s="75"/>
      <c r="X7787" s="75"/>
      <c r="Y7787" s="75"/>
      <c r="Z7787" s="75"/>
      <c r="AA7787" s="75"/>
      <c r="AB7787" s="75"/>
      <c r="AC7787" s="75"/>
      <c r="AD7787" s="75"/>
      <c r="AE7787" s="75"/>
      <c r="AF7787" s="75"/>
      <c r="AG7787" s="75"/>
    </row>
    <row r="7788" spans="1:33" ht="15.75" customHeight="1">
      <c r="A7788" s="75"/>
      <c r="B7788" s="54"/>
      <c r="C7788" s="55" t="str">
        <f t="shared" si="235"/>
        <v/>
      </c>
      <c r="D7788" s="55" t="str">
        <f t="shared" si="228"/>
        <v/>
      </c>
      <c r="E7788" s="55"/>
      <c r="F7788" s="55"/>
      <c r="G7788" s="55"/>
      <c r="H7788" s="55"/>
      <c r="I7788" s="55"/>
      <c r="J7788" s="60"/>
      <c r="K7788" s="60">
        <f t="shared" si="233"/>
        <v>0</v>
      </c>
      <c r="L7788" s="60">
        <v>0</v>
      </c>
      <c r="M7788" s="55"/>
      <c r="N7788" s="60">
        <f t="shared" si="231"/>
        <v>0</v>
      </c>
      <c r="O7788" s="54"/>
      <c r="P7788" s="62"/>
      <c r="Q7788" s="75"/>
      <c r="R7788" t="str">
        <f t="shared" si="234"/>
        <v/>
      </c>
      <c r="S7788" s="75"/>
      <c r="T7788" s="75"/>
      <c r="U7788" s="75"/>
      <c r="V7788" s="75"/>
      <c r="W7788" s="75"/>
      <c r="X7788" s="75"/>
      <c r="Y7788" s="75"/>
      <c r="Z7788" s="75"/>
      <c r="AA7788" s="75"/>
      <c r="AB7788" s="75"/>
      <c r="AC7788" s="75"/>
      <c r="AD7788" s="75"/>
      <c r="AE7788" s="75"/>
      <c r="AF7788" s="75"/>
      <c r="AG7788" s="75"/>
    </row>
    <row r="7789" spans="1:33" ht="15.75" customHeight="1">
      <c r="A7789" s="75"/>
      <c r="B7789" s="54"/>
      <c r="C7789" s="55" t="str">
        <f t="shared" si="235"/>
        <v/>
      </c>
      <c r="D7789" s="55" t="str">
        <f t="shared" ref="D7789:D8043" si="236">IF(B7789="","",YEAR(B7789))</f>
        <v/>
      </c>
      <c r="E7789" s="55"/>
      <c r="F7789" s="55"/>
      <c r="G7789" s="55"/>
      <c r="H7789" s="55"/>
      <c r="I7789" s="55"/>
      <c r="J7789" s="60"/>
      <c r="K7789" s="60">
        <f t="shared" si="233"/>
        <v>0</v>
      </c>
      <c r="L7789" s="60">
        <v>0</v>
      </c>
      <c r="M7789" s="55"/>
      <c r="N7789" s="60">
        <f t="shared" si="231"/>
        <v>0</v>
      </c>
      <c r="O7789" s="54"/>
      <c r="P7789" s="62"/>
      <c r="Q7789" s="75"/>
      <c r="R7789" t="str">
        <f t="shared" si="234"/>
        <v/>
      </c>
      <c r="S7789" s="75"/>
      <c r="T7789" s="75"/>
      <c r="U7789" s="75"/>
      <c r="V7789" s="75"/>
      <c r="W7789" s="75"/>
      <c r="X7789" s="75"/>
      <c r="Y7789" s="75"/>
      <c r="Z7789" s="75"/>
      <c r="AA7789" s="75"/>
      <c r="AB7789" s="75"/>
      <c r="AC7789" s="75"/>
      <c r="AD7789" s="75"/>
      <c r="AE7789" s="75"/>
      <c r="AF7789" s="75"/>
      <c r="AG7789" s="75"/>
    </row>
    <row r="7790" spans="1:33" ht="15.75" customHeight="1">
      <c r="A7790" s="75"/>
      <c r="B7790" s="54"/>
      <c r="C7790" s="55" t="str">
        <f t="shared" si="235"/>
        <v/>
      </c>
      <c r="D7790" s="55" t="str">
        <f t="shared" si="236"/>
        <v/>
      </c>
      <c r="E7790" s="55"/>
      <c r="F7790" s="55"/>
      <c r="G7790" s="55"/>
      <c r="H7790" s="55"/>
      <c r="I7790" s="55"/>
      <c r="J7790" s="60"/>
      <c r="K7790" s="60">
        <f t="shared" si="233"/>
        <v>0</v>
      </c>
      <c r="L7790" s="60">
        <v>0</v>
      </c>
      <c r="M7790" s="55"/>
      <c r="N7790" s="60">
        <f t="shared" si="231"/>
        <v>0</v>
      </c>
      <c r="O7790" s="54"/>
      <c r="P7790" s="62"/>
      <c r="Q7790" s="75"/>
      <c r="R7790" t="str">
        <f t="shared" si="234"/>
        <v/>
      </c>
      <c r="S7790" s="75"/>
      <c r="T7790" s="75"/>
      <c r="U7790" s="75"/>
      <c r="V7790" s="75"/>
      <c r="W7790" s="75"/>
      <c r="X7790" s="75"/>
      <c r="Y7790" s="75"/>
      <c r="Z7790" s="75"/>
      <c r="AA7790" s="75"/>
      <c r="AB7790" s="75"/>
      <c r="AC7790" s="75"/>
      <c r="AD7790" s="75"/>
      <c r="AE7790" s="75"/>
      <c r="AF7790" s="75"/>
      <c r="AG7790" s="75"/>
    </row>
    <row r="7791" spans="1:33" ht="15.75" customHeight="1">
      <c r="A7791" s="75"/>
      <c r="B7791" s="54"/>
      <c r="C7791" s="55" t="str">
        <f t="shared" si="235"/>
        <v/>
      </c>
      <c r="D7791" s="55" t="str">
        <f t="shared" si="236"/>
        <v/>
      </c>
      <c r="E7791" s="55"/>
      <c r="F7791" s="55"/>
      <c r="G7791" s="55"/>
      <c r="H7791" s="55"/>
      <c r="I7791" s="55"/>
      <c r="J7791" s="60"/>
      <c r="K7791" s="60">
        <f t="shared" si="233"/>
        <v>0</v>
      </c>
      <c r="L7791" s="60">
        <v>0</v>
      </c>
      <c r="M7791" s="55"/>
      <c r="N7791" s="60">
        <f t="shared" si="231"/>
        <v>0</v>
      </c>
      <c r="O7791" s="54"/>
      <c r="P7791" s="62"/>
      <c r="Q7791" s="75"/>
      <c r="R7791" t="str">
        <f t="shared" si="234"/>
        <v/>
      </c>
      <c r="S7791" s="75"/>
      <c r="T7791" s="75"/>
      <c r="U7791" s="75"/>
      <c r="V7791" s="75"/>
      <c r="W7791" s="75"/>
      <c r="X7791" s="75"/>
      <c r="Y7791" s="75"/>
      <c r="Z7791" s="75"/>
      <c r="AA7791" s="75"/>
      <c r="AB7791" s="75"/>
      <c r="AC7791" s="75"/>
      <c r="AD7791" s="75"/>
      <c r="AE7791" s="75"/>
      <c r="AF7791" s="75"/>
      <c r="AG7791" s="75"/>
    </row>
    <row r="7792" spans="1:33" ht="15.75" customHeight="1">
      <c r="A7792" s="75"/>
      <c r="B7792" s="54"/>
      <c r="C7792" s="55" t="str">
        <f t="shared" si="235"/>
        <v/>
      </c>
      <c r="D7792" s="55" t="str">
        <f t="shared" si="236"/>
        <v/>
      </c>
      <c r="E7792" s="55"/>
      <c r="F7792" s="55"/>
      <c r="G7792" s="55"/>
      <c r="H7792" s="55"/>
      <c r="I7792" s="55"/>
      <c r="J7792" s="60"/>
      <c r="K7792" s="60">
        <f t="shared" si="233"/>
        <v>0</v>
      </c>
      <c r="L7792" s="60">
        <v>0</v>
      </c>
      <c r="M7792" s="55"/>
      <c r="N7792" s="60">
        <f t="shared" si="231"/>
        <v>0</v>
      </c>
      <c r="O7792" s="54"/>
      <c r="P7792" s="62"/>
      <c r="Q7792" s="75"/>
      <c r="R7792" t="str">
        <f t="shared" si="234"/>
        <v/>
      </c>
      <c r="S7792" s="75"/>
      <c r="T7792" s="75"/>
      <c r="U7792" s="75"/>
      <c r="V7792" s="75"/>
      <c r="W7792" s="75"/>
      <c r="X7792" s="75"/>
      <c r="Y7792" s="75"/>
      <c r="Z7792" s="75"/>
      <c r="AA7792" s="75"/>
      <c r="AB7792" s="75"/>
      <c r="AC7792" s="75"/>
      <c r="AD7792" s="75"/>
      <c r="AE7792" s="75"/>
      <c r="AF7792" s="75"/>
      <c r="AG7792" s="75"/>
    </row>
    <row r="7793" spans="1:33" ht="15.75" customHeight="1">
      <c r="A7793" s="75"/>
      <c r="B7793" s="54"/>
      <c r="C7793" s="55" t="str">
        <f t="shared" si="235"/>
        <v/>
      </c>
      <c r="D7793" s="55" t="str">
        <f t="shared" si="236"/>
        <v/>
      </c>
      <c r="E7793" s="55"/>
      <c r="F7793" s="55"/>
      <c r="G7793" s="55"/>
      <c r="H7793" s="55"/>
      <c r="I7793" s="55"/>
      <c r="J7793" s="60"/>
      <c r="K7793" s="60">
        <f t="shared" si="233"/>
        <v>0</v>
      </c>
      <c r="L7793" s="60">
        <v>0</v>
      </c>
      <c r="M7793" s="55"/>
      <c r="N7793" s="60">
        <f t="shared" si="231"/>
        <v>0</v>
      </c>
      <c r="O7793" s="54"/>
      <c r="P7793" s="62"/>
      <c r="Q7793" s="75"/>
      <c r="R7793" t="str">
        <f t="shared" si="234"/>
        <v/>
      </c>
      <c r="S7793" s="75"/>
      <c r="T7793" s="75"/>
      <c r="U7793" s="75"/>
      <c r="V7793" s="75"/>
      <c r="W7793" s="75"/>
      <c r="X7793" s="75"/>
      <c r="Y7793" s="75"/>
      <c r="Z7793" s="75"/>
      <c r="AA7793" s="75"/>
      <c r="AB7793" s="75"/>
      <c r="AC7793" s="75"/>
      <c r="AD7793" s="75"/>
      <c r="AE7793" s="75"/>
      <c r="AF7793" s="75"/>
      <c r="AG7793" s="75"/>
    </row>
    <row r="7794" spans="1:33" ht="15.75" customHeight="1">
      <c r="A7794" s="75"/>
      <c r="B7794" s="54"/>
      <c r="C7794" s="55" t="str">
        <f t="shared" si="235"/>
        <v/>
      </c>
      <c r="D7794" s="55" t="str">
        <f t="shared" si="236"/>
        <v/>
      </c>
      <c r="E7794" s="55"/>
      <c r="F7794" s="55"/>
      <c r="G7794" s="55"/>
      <c r="H7794" s="55"/>
      <c r="I7794" s="55"/>
      <c r="J7794" s="60"/>
      <c r="K7794" s="60">
        <f t="shared" si="233"/>
        <v>0</v>
      </c>
      <c r="L7794" s="60">
        <v>0</v>
      </c>
      <c r="M7794" s="55"/>
      <c r="N7794" s="60">
        <f t="shared" si="231"/>
        <v>0</v>
      </c>
      <c r="O7794" s="54"/>
      <c r="P7794" s="62"/>
      <c r="Q7794" s="75"/>
      <c r="R7794" t="str">
        <f t="shared" si="234"/>
        <v/>
      </c>
      <c r="S7794" s="75"/>
      <c r="T7794" s="75"/>
      <c r="U7794" s="75"/>
      <c r="V7794" s="75"/>
      <c r="W7794" s="75"/>
      <c r="X7794" s="75"/>
      <c r="Y7794" s="75"/>
      <c r="Z7794" s="75"/>
      <c r="AA7794" s="75"/>
      <c r="AB7794" s="75"/>
      <c r="AC7794" s="75"/>
      <c r="AD7794" s="75"/>
      <c r="AE7794" s="75"/>
      <c r="AF7794" s="75"/>
      <c r="AG7794" s="75"/>
    </row>
    <row r="7795" spans="1:33" ht="15.75" customHeight="1">
      <c r="A7795" s="75"/>
      <c r="B7795" s="54"/>
      <c r="C7795" s="55" t="str">
        <f t="shared" si="235"/>
        <v/>
      </c>
      <c r="D7795" s="55" t="str">
        <f t="shared" si="236"/>
        <v/>
      </c>
      <c r="E7795" s="55"/>
      <c r="F7795" s="55"/>
      <c r="G7795" s="55"/>
      <c r="H7795" s="55"/>
      <c r="I7795" s="55"/>
      <c r="J7795" s="60"/>
      <c r="K7795" s="60">
        <f t="shared" si="233"/>
        <v>0</v>
      </c>
      <c r="L7795" s="60">
        <v>0</v>
      </c>
      <c r="M7795" s="55"/>
      <c r="N7795" s="60">
        <f t="shared" si="231"/>
        <v>0</v>
      </c>
      <c r="O7795" s="54"/>
      <c r="P7795" s="62"/>
      <c r="Q7795" s="75"/>
      <c r="R7795" t="str">
        <f t="shared" si="234"/>
        <v/>
      </c>
      <c r="S7795" s="75"/>
      <c r="T7795" s="75"/>
      <c r="U7795" s="75"/>
      <c r="V7795" s="75"/>
      <c r="W7795" s="75"/>
      <c r="X7795" s="75"/>
      <c r="Y7795" s="75"/>
      <c r="Z7795" s="75"/>
      <c r="AA7795" s="75"/>
      <c r="AB7795" s="75"/>
      <c r="AC7795" s="75"/>
      <c r="AD7795" s="75"/>
      <c r="AE7795" s="75"/>
      <c r="AF7795" s="75"/>
      <c r="AG7795" s="75"/>
    </row>
    <row r="7796" spans="1:33" ht="15.75" customHeight="1">
      <c r="A7796" s="75"/>
      <c r="B7796" s="54"/>
      <c r="C7796" s="55" t="str">
        <f t="shared" si="235"/>
        <v/>
      </c>
      <c r="D7796" s="55" t="str">
        <f t="shared" si="236"/>
        <v/>
      </c>
      <c r="E7796" s="55"/>
      <c r="F7796" s="55"/>
      <c r="G7796" s="55"/>
      <c r="H7796" s="55"/>
      <c r="I7796" s="55"/>
      <c r="J7796" s="60"/>
      <c r="K7796" s="60">
        <f t="shared" si="233"/>
        <v>0</v>
      </c>
      <c r="L7796" s="60">
        <v>0</v>
      </c>
      <c r="M7796" s="55"/>
      <c r="N7796" s="60">
        <f t="shared" si="231"/>
        <v>0</v>
      </c>
      <c r="O7796" s="54"/>
      <c r="P7796" s="62"/>
      <c r="Q7796" s="75"/>
      <c r="R7796" t="str">
        <f t="shared" si="234"/>
        <v/>
      </c>
      <c r="S7796" s="75"/>
      <c r="T7796" s="75"/>
      <c r="U7796" s="75"/>
      <c r="V7796" s="75"/>
      <c r="W7796" s="75"/>
      <c r="X7796" s="75"/>
      <c r="Y7796" s="75"/>
      <c r="Z7796" s="75"/>
      <c r="AA7796" s="75"/>
      <c r="AB7796" s="75"/>
      <c r="AC7796" s="75"/>
      <c r="AD7796" s="75"/>
      <c r="AE7796" s="75"/>
      <c r="AF7796" s="75"/>
      <c r="AG7796" s="75"/>
    </row>
    <row r="7797" spans="1:33" ht="15.75" customHeight="1">
      <c r="A7797" s="75"/>
      <c r="B7797" s="54"/>
      <c r="C7797" s="55" t="str">
        <f t="shared" si="235"/>
        <v/>
      </c>
      <c r="D7797" s="55" t="str">
        <f t="shared" si="236"/>
        <v/>
      </c>
      <c r="E7797" s="55"/>
      <c r="F7797" s="55"/>
      <c r="G7797" s="55"/>
      <c r="H7797" s="55"/>
      <c r="I7797" s="55"/>
      <c r="J7797" s="60"/>
      <c r="K7797" s="60">
        <f t="shared" si="233"/>
        <v>0</v>
      </c>
      <c r="L7797" s="60">
        <v>0</v>
      </c>
      <c r="M7797" s="55"/>
      <c r="N7797" s="60">
        <f t="shared" si="231"/>
        <v>0</v>
      </c>
      <c r="O7797" s="54"/>
      <c r="P7797" s="62"/>
      <c r="Q7797" s="75"/>
      <c r="R7797" t="str">
        <f t="shared" si="234"/>
        <v/>
      </c>
      <c r="S7797" s="75"/>
      <c r="T7797" s="75"/>
      <c r="U7797" s="75"/>
      <c r="V7797" s="75"/>
      <c r="W7797" s="75"/>
      <c r="X7797" s="75"/>
      <c r="Y7797" s="75"/>
      <c r="Z7797" s="75"/>
      <c r="AA7797" s="75"/>
      <c r="AB7797" s="75"/>
      <c r="AC7797" s="75"/>
      <c r="AD7797" s="75"/>
      <c r="AE7797" s="75"/>
      <c r="AF7797" s="75"/>
      <c r="AG7797" s="75"/>
    </row>
    <row r="7798" spans="1:33" ht="15.75" customHeight="1">
      <c r="A7798" s="75"/>
      <c r="B7798" s="54"/>
      <c r="C7798" s="55" t="str">
        <f t="shared" si="235"/>
        <v/>
      </c>
      <c r="D7798" s="55" t="str">
        <f t="shared" si="236"/>
        <v/>
      </c>
      <c r="E7798" s="55"/>
      <c r="F7798" s="55"/>
      <c r="G7798" s="55"/>
      <c r="H7798" s="55"/>
      <c r="I7798" s="55"/>
      <c r="J7798" s="60"/>
      <c r="K7798" s="60">
        <f t="shared" si="233"/>
        <v>0</v>
      </c>
      <c r="L7798" s="60">
        <v>0</v>
      </c>
      <c r="M7798" s="55"/>
      <c r="N7798" s="60">
        <f t="shared" si="231"/>
        <v>0</v>
      </c>
      <c r="O7798" s="54"/>
      <c r="P7798" s="62"/>
      <c r="Q7798" s="75"/>
      <c r="R7798" t="str">
        <f t="shared" si="234"/>
        <v/>
      </c>
      <c r="S7798" s="75"/>
      <c r="T7798" s="75"/>
      <c r="U7798" s="75"/>
      <c r="V7798" s="75"/>
      <c r="W7798" s="75"/>
      <c r="X7798" s="75"/>
      <c r="Y7798" s="75"/>
      <c r="Z7798" s="75"/>
      <c r="AA7798" s="75"/>
      <c r="AB7798" s="75"/>
      <c r="AC7798" s="75"/>
      <c r="AD7798" s="75"/>
      <c r="AE7798" s="75"/>
      <c r="AF7798" s="75"/>
      <c r="AG7798" s="75"/>
    </row>
    <row r="7799" spans="1:33" ht="15.75" customHeight="1">
      <c r="A7799" s="75"/>
      <c r="B7799" s="54"/>
      <c r="C7799" s="55" t="str">
        <f t="shared" si="235"/>
        <v/>
      </c>
      <c r="D7799" s="55" t="str">
        <f t="shared" si="236"/>
        <v/>
      </c>
      <c r="E7799" s="55"/>
      <c r="F7799" s="55"/>
      <c r="G7799" s="55"/>
      <c r="H7799" s="55"/>
      <c r="I7799" s="55"/>
      <c r="J7799" s="60"/>
      <c r="K7799" s="60">
        <f t="shared" si="233"/>
        <v>0</v>
      </c>
      <c r="L7799" s="60">
        <v>0</v>
      </c>
      <c r="M7799" s="55"/>
      <c r="N7799" s="60">
        <f t="shared" si="231"/>
        <v>0</v>
      </c>
      <c r="O7799" s="54"/>
      <c r="P7799" s="62"/>
      <c r="Q7799" s="75"/>
      <c r="R7799" t="str">
        <f t="shared" si="234"/>
        <v/>
      </c>
      <c r="S7799" s="75"/>
      <c r="T7799" s="75"/>
      <c r="U7799" s="75"/>
      <c r="V7799" s="75"/>
      <c r="W7799" s="75"/>
      <c r="X7799" s="75"/>
      <c r="Y7799" s="75"/>
      <c r="Z7799" s="75"/>
      <c r="AA7799" s="75"/>
      <c r="AB7799" s="75"/>
      <c r="AC7799" s="75"/>
      <c r="AD7799" s="75"/>
      <c r="AE7799" s="75"/>
      <c r="AF7799" s="75"/>
      <c r="AG7799" s="75"/>
    </row>
    <row r="7800" spans="1:33" ht="15.75" customHeight="1">
      <c r="A7800" s="75"/>
      <c r="B7800" s="54"/>
      <c r="C7800" s="55" t="str">
        <f t="shared" si="235"/>
        <v/>
      </c>
      <c r="D7800" s="55" t="str">
        <f t="shared" si="236"/>
        <v/>
      </c>
      <c r="E7800" s="55"/>
      <c r="F7800" s="55"/>
      <c r="G7800" s="55"/>
      <c r="H7800" s="55"/>
      <c r="I7800" s="55"/>
      <c r="J7800" s="60"/>
      <c r="K7800" s="60">
        <f t="shared" si="233"/>
        <v>0</v>
      </c>
      <c r="L7800" s="60">
        <v>0</v>
      </c>
      <c r="M7800" s="55"/>
      <c r="N7800" s="60">
        <f t="shared" si="231"/>
        <v>0</v>
      </c>
      <c r="O7800" s="54"/>
      <c r="P7800" s="62"/>
      <c r="Q7800" s="75"/>
      <c r="R7800" t="str">
        <f t="shared" si="234"/>
        <v/>
      </c>
      <c r="S7800" s="75"/>
      <c r="T7800" s="75"/>
      <c r="U7800" s="75"/>
      <c r="V7800" s="75"/>
      <c r="W7800" s="75"/>
      <c r="X7800" s="75"/>
      <c r="Y7800" s="75"/>
      <c r="Z7800" s="75"/>
      <c r="AA7800" s="75"/>
      <c r="AB7800" s="75"/>
      <c r="AC7800" s="75"/>
      <c r="AD7800" s="75"/>
      <c r="AE7800" s="75"/>
      <c r="AF7800" s="75"/>
      <c r="AG7800" s="75"/>
    </row>
    <row r="7801" spans="1:33" ht="15.75" customHeight="1">
      <c r="A7801" s="75"/>
      <c r="B7801" s="54"/>
      <c r="C7801" s="55" t="str">
        <f t="shared" si="235"/>
        <v/>
      </c>
      <c r="D7801" s="55" t="str">
        <f t="shared" si="236"/>
        <v/>
      </c>
      <c r="E7801" s="55"/>
      <c r="F7801" s="55"/>
      <c r="G7801" s="55"/>
      <c r="H7801" s="55"/>
      <c r="I7801" s="55"/>
      <c r="J7801" s="60"/>
      <c r="K7801" s="60">
        <f t="shared" si="233"/>
        <v>0</v>
      </c>
      <c r="L7801" s="60">
        <v>0</v>
      </c>
      <c r="M7801" s="55"/>
      <c r="N7801" s="60">
        <f t="shared" si="231"/>
        <v>0</v>
      </c>
      <c r="O7801" s="54"/>
      <c r="P7801" s="62"/>
      <c r="Q7801" s="75"/>
      <c r="R7801" t="str">
        <f t="shared" si="234"/>
        <v/>
      </c>
      <c r="S7801" s="75"/>
      <c r="T7801" s="75"/>
      <c r="U7801" s="75"/>
      <c r="V7801" s="75"/>
      <c r="W7801" s="75"/>
      <c r="X7801" s="75"/>
      <c r="Y7801" s="75"/>
      <c r="Z7801" s="75"/>
      <c r="AA7801" s="75"/>
      <c r="AB7801" s="75"/>
      <c r="AC7801" s="75"/>
      <c r="AD7801" s="75"/>
      <c r="AE7801" s="75"/>
      <c r="AF7801" s="75"/>
      <c r="AG7801" s="75"/>
    </row>
    <row r="7802" spans="1:33" ht="15.75" customHeight="1">
      <c r="A7802" s="75"/>
      <c r="B7802" s="54"/>
      <c r="C7802" s="55" t="str">
        <f t="shared" si="235"/>
        <v/>
      </c>
      <c r="D7802" s="55" t="str">
        <f t="shared" si="236"/>
        <v/>
      </c>
      <c r="E7802" s="55"/>
      <c r="F7802" s="55"/>
      <c r="G7802" s="55"/>
      <c r="H7802" s="55"/>
      <c r="I7802" s="55"/>
      <c r="J7802" s="60"/>
      <c r="K7802" s="60">
        <f t="shared" si="233"/>
        <v>0</v>
      </c>
      <c r="L7802" s="60">
        <v>0</v>
      </c>
      <c r="M7802" s="55"/>
      <c r="N7802" s="60">
        <f t="shared" si="231"/>
        <v>0</v>
      </c>
      <c r="O7802" s="54"/>
      <c r="P7802" s="62"/>
      <c r="Q7802" s="75"/>
      <c r="R7802" t="str">
        <f t="shared" si="234"/>
        <v/>
      </c>
      <c r="S7802" s="75"/>
      <c r="T7802" s="75"/>
      <c r="U7802" s="75"/>
      <c r="V7802" s="75"/>
      <c r="W7802" s="75"/>
      <c r="X7802" s="75"/>
      <c r="Y7802" s="75"/>
      <c r="Z7802" s="75"/>
      <c r="AA7802" s="75"/>
      <c r="AB7802" s="75"/>
      <c r="AC7802" s="75"/>
      <c r="AD7802" s="75"/>
      <c r="AE7802" s="75"/>
      <c r="AF7802" s="75"/>
      <c r="AG7802" s="75"/>
    </row>
    <row r="7803" spans="1:33" ht="15.75" customHeight="1">
      <c r="A7803" s="75"/>
      <c r="B7803" s="54"/>
      <c r="C7803" s="55" t="str">
        <f t="shared" si="235"/>
        <v/>
      </c>
      <c r="D7803" s="55" t="str">
        <f t="shared" si="236"/>
        <v/>
      </c>
      <c r="E7803" s="55"/>
      <c r="F7803" s="55"/>
      <c r="G7803" s="55"/>
      <c r="H7803" s="55"/>
      <c r="I7803" s="55"/>
      <c r="J7803" s="60"/>
      <c r="K7803" s="60">
        <f t="shared" si="233"/>
        <v>0</v>
      </c>
      <c r="L7803" s="60">
        <v>0</v>
      </c>
      <c r="M7803" s="55"/>
      <c r="N7803" s="60">
        <f t="shared" si="231"/>
        <v>0</v>
      </c>
      <c r="O7803" s="54"/>
      <c r="P7803" s="62"/>
      <c r="Q7803" s="75"/>
      <c r="R7803" t="str">
        <f t="shared" si="234"/>
        <v/>
      </c>
      <c r="S7803" s="75"/>
      <c r="T7803" s="75"/>
      <c r="U7803" s="75"/>
      <c r="V7803" s="75"/>
      <c r="W7803" s="75"/>
      <c r="X7803" s="75"/>
      <c r="Y7803" s="75"/>
      <c r="Z7803" s="75"/>
      <c r="AA7803" s="75"/>
      <c r="AB7803" s="75"/>
      <c r="AC7803" s="75"/>
      <c r="AD7803" s="75"/>
      <c r="AE7803" s="75"/>
      <c r="AF7803" s="75"/>
      <c r="AG7803" s="75"/>
    </row>
    <row r="7804" spans="1:33" ht="15.75" customHeight="1">
      <c r="A7804" s="75"/>
      <c r="B7804" s="54"/>
      <c r="C7804" s="55" t="str">
        <f t="shared" si="235"/>
        <v/>
      </c>
      <c r="D7804" s="55" t="str">
        <f t="shared" si="236"/>
        <v/>
      </c>
      <c r="E7804" s="55"/>
      <c r="F7804" s="55"/>
      <c r="G7804" s="55"/>
      <c r="H7804" s="55"/>
      <c r="I7804" s="55"/>
      <c r="J7804" s="60"/>
      <c r="K7804" s="60">
        <f t="shared" si="233"/>
        <v>0</v>
      </c>
      <c r="L7804" s="60">
        <v>0</v>
      </c>
      <c r="M7804" s="55"/>
      <c r="N7804" s="60">
        <f t="shared" si="231"/>
        <v>0</v>
      </c>
      <c r="O7804" s="54"/>
      <c r="P7804" s="62"/>
      <c r="Q7804" s="75"/>
      <c r="R7804" t="str">
        <f t="shared" si="234"/>
        <v/>
      </c>
      <c r="S7804" s="75"/>
      <c r="T7804" s="75"/>
      <c r="U7804" s="75"/>
      <c r="V7804" s="75"/>
      <c r="W7804" s="75"/>
      <c r="X7804" s="75"/>
      <c r="Y7804" s="75"/>
      <c r="Z7804" s="75"/>
      <c r="AA7804" s="75"/>
      <c r="AB7804" s="75"/>
      <c r="AC7804" s="75"/>
      <c r="AD7804" s="75"/>
      <c r="AE7804" s="75"/>
      <c r="AF7804" s="75"/>
      <c r="AG7804" s="75"/>
    </row>
    <row r="7805" spans="1:33" ht="15.75" customHeight="1">
      <c r="A7805" s="75"/>
      <c r="B7805" s="54"/>
      <c r="C7805" s="55" t="str">
        <f t="shared" si="235"/>
        <v/>
      </c>
      <c r="D7805" s="55" t="str">
        <f t="shared" si="236"/>
        <v/>
      </c>
      <c r="E7805" s="55"/>
      <c r="F7805" s="55"/>
      <c r="G7805" s="55"/>
      <c r="H7805" s="55"/>
      <c r="I7805" s="55"/>
      <c r="J7805" s="60"/>
      <c r="K7805" s="60">
        <f t="shared" si="233"/>
        <v>0</v>
      </c>
      <c r="L7805" s="60">
        <v>0</v>
      </c>
      <c r="M7805" s="55"/>
      <c r="N7805" s="60">
        <f t="shared" si="231"/>
        <v>0</v>
      </c>
      <c r="O7805" s="54"/>
      <c r="P7805" s="62"/>
      <c r="Q7805" s="75"/>
      <c r="R7805" t="str">
        <f t="shared" si="234"/>
        <v/>
      </c>
      <c r="S7805" s="75"/>
      <c r="T7805" s="75"/>
      <c r="U7805" s="75"/>
      <c r="V7805" s="75"/>
      <c r="W7805" s="75"/>
      <c r="X7805" s="75"/>
      <c r="Y7805" s="75"/>
      <c r="Z7805" s="75"/>
      <c r="AA7805" s="75"/>
      <c r="AB7805" s="75"/>
      <c r="AC7805" s="75"/>
      <c r="AD7805" s="75"/>
      <c r="AE7805" s="75"/>
      <c r="AF7805" s="75"/>
      <c r="AG7805" s="75"/>
    </row>
    <row r="7806" spans="1:33" ht="15.75" customHeight="1">
      <c r="A7806" s="75"/>
      <c r="B7806" s="54"/>
      <c r="C7806" s="55" t="str">
        <f t="shared" si="235"/>
        <v/>
      </c>
      <c r="D7806" s="55" t="str">
        <f t="shared" si="236"/>
        <v/>
      </c>
      <c r="E7806" s="55"/>
      <c r="F7806" s="55"/>
      <c r="G7806" s="55"/>
      <c r="H7806" s="55"/>
      <c r="I7806" s="55"/>
      <c r="J7806" s="60"/>
      <c r="K7806" s="60">
        <f t="shared" si="233"/>
        <v>0</v>
      </c>
      <c r="L7806" s="60">
        <v>0</v>
      </c>
      <c r="M7806" s="55"/>
      <c r="N7806" s="60">
        <f t="shared" si="231"/>
        <v>0</v>
      </c>
      <c r="O7806" s="54"/>
      <c r="P7806" s="62"/>
      <c r="Q7806" s="75"/>
      <c r="R7806" t="str">
        <f t="shared" si="234"/>
        <v/>
      </c>
      <c r="S7806" s="75"/>
      <c r="T7806" s="75"/>
      <c r="U7806" s="75"/>
      <c r="V7806" s="75"/>
      <c r="W7806" s="75"/>
      <c r="X7806" s="75"/>
      <c r="Y7806" s="75"/>
      <c r="Z7806" s="75"/>
      <c r="AA7806" s="75"/>
      <c r="AB7806" s="75"/>
      <c r="AC7806" s="75"/>
      <c r="AD7806" s="75"/>
      <c r="AE7806" s="75"/>
      <c r="AF7806" s="75"/>
      <c r="AG7806" s="75"/>
    </row>
    <row r="7807" spans="1:33" ht="15.75" customHeight="1">
      <c r="A7807" s="75"/>
      <c r="B7807" s="54"/>
      <c r="C7807" s="55" t="str">
        <f t="shared" si="235"/>
        <v/>
      </c>
      <c r="D7807" s="55" t="str">
        <f t="shared" si="236"/>
        <v/>
      </c>
      <c r="E7807" s="55"/>
      <c r="F7807" s="55"/>
      <c r="G7807" s="55"/>
      <c r="H7807" s="55"/>
      <c r="I7807" s="55"/>
      <c r="J7807" s="60"/>
      <c r="K7807" s="60">
        <f t="shared" si="233"/>
        <v>0</v>
      </c>
      <c r="L7807" s="60">
        <v>0</v>
      </c>
      <c r="M7807" s="55"/>
      <c r="N7807" s="60">
        <f t="shared" si="231"/>
        <v>0</v>
      </c>
      <c r="O7807" s="54"/>
      <c r="P7807" s="62"/>
      <c r="Q7807" s="75"/>
      <c r="R7807" t="str">
        <f t="shared" si="234"/>
        <v/>
      </c>
      <c r="S7807" s="75"/>
      <c r="T7807" s="75"/>
      <c r="U7807" s="75"/>
      <c r="V7807" s="75"/>
      <c r="W7807" s="75"/>
      <c r="X7807" s="75"/>
      <c r="Y7807" s="75"/>
      <c r="Z7807" s="75"/>
      <c r="AA7807" s="75"/>
      <c r="AB7807" s="75"/>
      <c r="AC7807" s="75"/>
      <c r="AD7807" s="75"/>
      <c r="AE7807" s="75"/>
      <c r="AF7807" s="75"/>
      <c r="AG7807" s="75"/>
    </row>
    <row r="7808" spans="1:33" ht="15.75" customHeight="1">
      <c r="A7808" s="75"/>
      <c r="B7808" s="54"/>
      <c r="C7808" s="55" t="str">
        <f t="shared" si="235"/>
        <v/>
      </c>
      <c r="D7808" s="55" t="str">
        <f t="shared" si="236"/>
        <v/>
      </c>
      <c r="E7808" s="55"/>
      <c r="F7808" s="55"/>
      <c r="G7808" s="55"/>
      <c r="H7808" s="55"/>
      <c r="I7808" s="55"/>
      <c r="J7808" s="60"/>
      <c r="K7808" s="60">
        <f t="shared" si="233"/>
        <v>0</v>
      </c>
      <c r="L7808" s="60">
        <v>0</v>
      </c>
      <c r="M7808" s="55"/>
      <c r="N7808" s="60">
        <f t="shared" si="231"/>
        <v>0</v>
      </c>
      <c r="O7808" s="54"/>
      <c r="P7808" s="62"/>
      <c r="Q7808" s="75"/>
      <c r="R7808" t="str">
        <f t="shared" si="234"/>
        <v/>
      </c>
      <c r="S7808" s="75"/>
      <c r="T7808" s="75"/>
      <c r="U7808" s="75"/>
      <c r="V7808" s="75"/>
      <c r="W7808" s="75"/>
      <c r="X7808" s="75"/>
      <c r="Y7808" s="75"/>
      <c r="Z7808" s="75"/>
      <c r="AA7808" s="75"/>
      <c r="AB7808" s="75"/>
      <c r="AC7808" s="75"/>
      <c r="AD7808" s="75"/>
      <c r="AE7808" s="75"/>
      <c r="AF7808" s="75"/>
      <c r="AG7808" s="75"/>
    </row>
    <row r="7809" spans="1:33" ht="15.75" customHeight="1">
      <c r="A7809" s="75"/>
      <c r="B7809" s="54"/>
      <c r="C7809" s="55" t="str">
        <f t="shared" si="235"/>
        <v/>
      </c>
      <c r="D7809" s="55" t="str">
        <f t="shared" si="236"/>
        <v/>
      </c>
      <c r="E7809" s="55"/>
      <c r="F7809" s="55"/>
      <c r="G7809" s="55"/>
      <c r="H7809" s="55"/>
      <c r="I7809" s="55"/>
      <c r="J7809" s="60"/>
      <c r="K7809" s="60">
        <f t="shared" si="233"/>
        <v>0</v>
      </c>
      <c r="L7809" s="60">
        <v>0</v>
      </c>
      <c r="M7809" s="55"/>
      <c r="N7809" s="60">
        <f t="shared" si="231"/>
        <v>0</v>
      </c>
      <c r="O7809" s="54"/>
      <c r="P7809" s="62"/>
      <c r="Q7809" s="75"/>
      <c r="R7809" t="str">
        <f t="shared" si="234"/>
        <v/>
      </c>
      <c r="S7809" s="75"/>
      <c r="T7809" s="75"/>
      <c r="U7809" s="75"/>
      <c r="V7809" s="75"/>
      <c r="W7809" s="75"/>
      <c r="X7809" s="75"/>
      <c r="Y7809" s="75"/>
      <c r="Z7809" s="75"/>
      <c r="AA7809" s="75"/>
      <c r="AB7809" s="75"/>
      <c r="AC7809" s="75"/>
      <c r="AD7809" s="75"/>
      <c r="AE7809" s="75"/>
      <c r="AF7809" s="75"/>
      <c r="AG7809" s="75"/>
    </row>
    <row r="7810" spans="1:33" ht="15.75" customHeight="1">
      <c r="A7810" s="75"/>
      <c r="B7810" s="54"/>
      <c r="C7810" s="55" t="str">
        <f t="shared" si="235"/>
        <v/>
      </c>
      <c r="D7810" s="55" t="str">
        <f t="shared" si="236"/>
        <v/>
      </c>
      <c r="E7810" s="55"/>
      <c r="F7810" s="55"/>
      <c r="G7810" s="55"/>
      <c r="H7810" s="55"/>
      <c r="I7810" s="55"/>
      <c r="J7810" s="60"/>
      <c r="K7810" s="60">
        <f t="shared" si="233"/>
        <v>0</v>
      </c>
      <c r="L7810" s="60">
        <v>0</v>
      </c>
      <c r="M7810" s="55"/>
      <c r="N7810" s="60">
        <f t="shared" si="231"/>
        <v>0</v>
      </c>
      <c r="O7810" s="54"/>
      <c r="P7810" s="62"/>
      <c r="Q7810" s="75"/>
      <c r="R7810" t="str">
        <f t="shared" si="234"/>
        <v/>
      </c>
      <c r="S7810" s="75"/>
      <c r="T7810" s="75"/>
      <c r="U7810" s="75"/>
      <c r="V7810" s="75"/>
      <c r="W7810" s="75"/>
      <c r="X7810" s="75"/>
      <c r="Y7810" s="75"/>
      <c r="Z7810" s="75"/>
      <c r="AA7810" s="75"/>
      <c r="AB7810" s="75"/>
      <c r="AC7810" s="75"/>
      <c r="AD7810" s="75"/>
      <c r="AE7810" s="75"/>
      <c r="AF7810" s="75"/>
      <c r="AG7810" s="75"/>
    </row>
    <row r="7811" spans="1:33" ht="15.75" customHeight="1">
      <c r="A7811" s="75"/>
      <c r="B7811" s="54"/>
      <c r="C7811" s="55" t="str">
        <f t="shared" si="235"/>
        <v/>
      </c>
      <c r="D7811" s="55" t="str">
        <f t="shared" si="236"/>
        <v/>
      </c>
      <c r="E7811" s="55"/>
      <c r="F7811" s="55"/>
      <c r="G7811" s="55"/>
      <c r="H7811" s="55"/>
      <c r="I7811" s="55"/>
      <c r="J7811" s="60"/>
      <c r="K7811" s="60">
        <f t="shared" si="233"/>
        <v>0</v>
      </c>
      <c r="L7811" s="60">
        <v>0</v>
      </c>
      <c r="M7811" s="55"/>
      <c r="N7811" s="60">
        <f t="shared" si="231"/>
        <v>0</v>
      </c>
      <c r="O7811" s="54"/>
      <c r="P7811" s="62"/>
      <c r="Q7811" s="75"/>
      <c r="R7811" t="str">
        <f t="shared" ref="R7811:R7874" si="237">IF(B7811="","",PROPER(TEXT(B7811,"mmm/aa")))</f>
        <v/>
      </c>
      <c r="S7811" s="75"/>
      <c r="T7811" s="75"/>
      <c r="U7811" s="75"/>
      <c r="V7811" s="75"/>
      <c r="W7811" s="75"/>
      <c r="X7811" s="75"/>
      <c r="Y7811" s="75"/>
      <c r="Z7811" s="75"/>
      <c r="AA7811" s="75"/>
      <c r="AB7811" s="75"/>
      <c r="AC7811" s="75"/>
      <c r="AD7811" s="75"/>
      <c r="AE7811" s="75"/>
      <c r="AF7811" s="75"/>
      <c r="AG7811" s="75"/>
    </row>
    <row r="7812" spans="1:33" ht="15.75" customHeight="1">
      <c r="A7812" s="75"/>
      <c r="B7812" s="54"/>
      <c r="C7812" s="55" t="str">
        <f t="shared" si="235"/>
        <v/>
      </c>
      <c r="D7812" s="55" t="str">
        <f t="shared" si="236"/>
        <v/>
      </c>
      <c r="E7812" s="55"/>
      <c r="F7812" s="55"/>
      <c r="G7812" s="55"/>
      <c r="H7812" s="55"/>
      <c r="I7812" s="55"/>
      <c r="J7812" s="60"/>
      <c r="K7812" s="60">
        <f t="shared" si="233"/>
        <v>0</v>
      </c>
      <c r="L7812" s="60">
        <v>0</v>
      </c>
      <c r="M7812" s="55"/>
      <c r="N7812" s="60">
        <f t="shared" si="231"/>
        <v>0</v>
      </c>
      <c r="O7812" s="54"/>
      <c r="P7812" s="62"/>
      <c r="Q7812" s="75"/>
      <c r="R7812" t="str">
        <f t="shared" si="237"/>
        <v/>
      </c>
      <c r="S7812" s="75"/>
      <c r="T7812" s="75"/>
      <c r="U7812" s="75"/>
      <c r="V7812" s="75"/>
      <c r="W7812" s="75"/>
      <c r="X7812" s="75"/>
      <c r="Y7812" s="75"/>
      <c r="Z7812" s="75"/>
      <c r="AA7812" s="75"/>
      <c r="AB7812" s="75"/>
      <c r="AC7812" s="75"/>
      <c r="AD7812" s="75"/>
      <c r="AE7812" s="75"/>
      <c r="AF7812" s="75"/>
      <c r="AG7812" s="75"/>
    </row>
    <row r="7813" spans="1:33" ht="15.75" customHeight="1">
      <c r="A7813" s="75"/>
      <c r="B7813" s="54"/>
      <c r="C7813" s="55" t="str">
        <f t="shared" si="235"/>
        <v/>
      </c>
      <c r="D7813" s="55" t="str">
        <f t="shared" si="236"/>
        <v/>
      </c>
      <c r="E7813" s="55"/>
      <c r="F7813" s="55"/>
      <c r="G7813" s="55"/>
      <c r="H7813" s="55"/>
      <c r="I7813" s="55"/>
      <c r="J7813" s="60"/>
      <c r="K7813" s="60">
        <f t="shared" si="233"/>
        <v>0</v>
      </c>
      <c r="L7813" s="60">
        <v>0</v>
      </c>
      <c r="M7813" s="55"/>
      <c r="N7813" s="60">
        <f t="shared" si="231"/>
        <v>0</v>
      </c>
      <c r="O7813" s="54"/>
      <c r="P7813" s="62"/>
      <c r="Q7813" s="75"/>
      <c r="R7813" t="str">
        <f t="shared" si="237"/>
        <v/>
      </c>
      <c r="S7813" s="75"/>
      <c r="T7813" s="75"/>
      <c r="U7813" s="75"/>
      <c r="V7813" s="75"/>
      <c r="W7813" s="75"/>
      <c r="X7813" s="75"/>
      <c r="Y7813" s="75"/>
      <c r="Z7813" s="75"/>
      <c r="AA7813" s="75"/>
      <c r="AB7813" s="75"/>
      <c r="AC7813" s="75"/>
      <c r="AD7813" s="75"/>
      <c r="AE7813" s="75"/>
      <c r="AF7813" s="75"/>
      <c r="AG7813" s="75"/>
    </row>
    <row r="7814" spans="1:33" ht="15.75" customHeight="1">
      <c r="A7814" s="75"/>
      <c r="B7814" s="54"/>
      <c r="C7814" s="55" t="str">
        <f t="shared" si="235"/>
        <v/>
      </c>
      <c r="D7814" s="55" t="str">
        <f t="shared" si="236"/>
        <v/>
      </c>
      <c r="E7814" s="55"/>
      <c r="F7814" s="55"/>
      <c r="G7814" s="55"/>
      <c r="H7814" s="55"/>
      <c r="I7814" s="55"/>
      <c r="J7814" s="60"/>
      <c r="K7814" s="60">
        <f t="shared" si="233"/>
        <v>0</v>
      </c>
      <c r="L7814" s="60">
        <v>0</v>
      </c>
      <c r="M7814" s="55"/>
      <c r="N7814" s="60">
        <f t="shared" si="231"/>
        <v>0</v>
      </c>
      <c r="O7814" s="54"/>
      <c r="P7814" s="62"/>
      <c r="Q7814" s="75"/>
      <c r="R7814" t="str">
        <f t="shared" si="237"/>
        <v/>
      </c>
      <c r="S7814" s="75"/>
      <c r="T7814" s="75"/>
      <c r="U7814" s="75"/>
      <c r="V7814" s="75"/>
      <c r="W7814" s="75"/>
      <c r="X7814" s="75"/>
      <c r="Y7814" s="75"/>
      <c r="Z7814" s="75"/>
      <c r="AA7814" s="75"/>
      <c r="AB7814" s="75"/>
      <c r="AC7814" s="75"/>
      <c r="AD7814" s="75"/>
      <c r="AE7814" s="75"/>
      <c r="AF7814" s="75"/>
      <c r="AG7814" s="75"/>
    </row>
    <row r="7815" spans="1:33" ht="15.75" customHeight="1">
      <c r="A7815" s="75"/>
      <c r="B7815" s="54"/>
      <c r="C7815" s="55" t="str">
        <f t="shared" si="235"/>
        <v/>
      </c>
      <c r="D7815" s="55" t="str">
        <f t="shared" si="236"/>
        <v/>
      </c>
      <c r="E7815" s="55"/>
      <c r="F7815" s="55"/>
      <c r="G7815" s="55"/>
      <c r="H7815" s="55"/>
      <c r="I7815" s="55"/>
      <c r="J7815" s="60"/>
      <c r="K7815" s="60">
        <f t="shared" si="233"/>
        <v>0</v>
      </c>
      <c r="L7815" s="60">
        <v>0</v>
      </c>
      <c r="M7815" s="55"/>
      <c r="N7815" s="60">
        <f t="shared" si="231"/>
        <v>0</v>
      </c>
      <c r="O7815" s="54"/>
      <c r="P7815" s="62"/>
      <c r="Q7815" s="75"/>
      <c r="R7815" t="str">
        <f t="shared" si="237"/>
        <v/>
      </c>
      <c r="S7815" s="75"/>
      <c r="T7815" s="75"/>
      <c r="U7815" s="75"/>
      <c r="V7815" s="75"/>
      <c r="W7815" s="75"/>
      <c r="X7815" s="75"/>
      <c r="Y7815" s="75"/>
      <c r="Z7815" s="75"/>
      <c r="AA7815" s="75"/>
      <c r="AB7815" s="75"/>
      <c r="AC7815" s="75"/>
      <c r="AD7815" s="75"/>
      <c r="AE7815" s="75"/>
      <c r="AF7815" s="75"/>
      <c r="AG7815" s="75"/>
    </row>
    <row r="7816" spans="1:33" ht="15.75" customHeight="1">
      <c r="A7816" s="75"/>
      <c r="B7816" s="54"/>
      <c r="C7816" s="55" t="str">
        <f t="shared" si="235"/>
        <v/>
      </c>
      <c r="D7816" s="55" t="str">
        <f t="shared" si="236"/>
        <v/>
      </c>
      <c r="E7816" s="55"/>
      <c r="F7816" s="55"/>
      <c r="G7816" s="55"/>
      <c r="H7816" s="55"/>
      <c r="I7816" s="55"/>
      <c r="J7816" s="60"/>
      <c r="K7816" s="60">
        <f t="shared" si="233"/>
        <v>0</v>
      </c>
      <c r="L7816" s="60">
        <v>0</v>
      </c>
      <c r="M7816" s="55"/>
      <c r="N7816" s="60">
        <f t="shared" si="231"/>
        <v>0</v>
      </c>
      <c r="O7816" s="54"/>
      <c r="P7816" s="62"/>
      <c r="Q7816" s="75"/>
      <c r="R7816" t="str">
        <f t="shared" si="237"/>
        <v/>
      </c>
      <c r="S7816" s="75"/>
      <c r="T7816" s="75"/>
      <c r="U7816" s="75"/>
      <c r="V7816" s="75"/>
      <c r="W7816" s="75"/>
      <c r="X7816" s="75"/>
      <c r="Y7816" s="75"/>
      <c r="Z7816" s="75"/>
      <c r="AA7816" s="75"/>
      <c r="AB7816" s="75"/>
      <c r="AC7816" s="75"/>
      <c r="AD7816" s="75"/>
      <c r="AE7816" s="75"/>
      <c r="AF7816" s="75"/>
      <c r="AG7816" s="75"/>
    </row>
    <row r="7817" spans="1:33" ht="15.75" customHeight="1">
      <c r="A7817" s="75"/>
      <c r="B7817" s="54"/>
      <c r="C7817" s="55" t="str">
        <f t="shared" si="235"/>
        <v/>
      </c>
      <c r="D7817" s="55" t="str">
        <f t="shared" si="236"/>
        <v/>
      </c>
      <c r="E7817" s="55"/>
      <c r="F7817" s="55"/>
      <c r="G7817" s="55"/>
      <c r="H7817" s="55"/>
      <c r="I7817" s="55"/>
      <c r="J7817" s="60"/>
      <c r="K7817" s="60">
        <f t="shared" si="233"/>
        <v>0</v>
      </c>
      <c r="L7817" s="60">
        <v>0</v>
      </c>
      <c r="M7817" s="55"/>
      <c r="N7817" s="60">
        <f t="shared" si="231"/>
        <v>0</v>
      </c>
      <c r="O7817" s="54"/>
      <c r="P7817" s="62"/>
      <c r="Q7817" s="75"/>
      <c r="R7817" t="str">
        <f t="shared" si="237"/>
        <v/>
      </c>
      <c r="S7817" s="75"/>
      <c r="T7817" s="75"/>
      <c r="U7817" s="75"/>
      <c r="V7817" s="75"/>
      <c r="W7817" s="75"/>
      <c r="X7817" s="75"/>
      <c r="Y7817" s="75"/>
      <c r="Z7817" s="75"/>
      <c r="AA7817" s="75"/>
      <c r="AB7817" s="75"/>
      <c r="AC7817" s="75"/>
      <c r="AD7817" s="75"/>
      <c r="AE7817" s="75"/>
      <c r="AF7817" s="75"/>
      <c r="AG7817" s="75"/>
    </row>
    <row r="7818" spans="1:33" ht="15.75" customHeight="1">
      <c r="A7818" s="75"/>
      <c r="B7818" s="54"/>
      <c r="C7818" s="55" t="str">
        <f t="shared" si="235"/>
        <v/>
      </c>
      <c r="D7818" s="55" t="str">
        <f t="shared" si="236"/>
        <v/>
      </c>
      <c r="E7818" s="55"/>
      <c r="F7818" s="55"/>
      <c r="G7818" s="55"/>
      <c r="H7818" s="55"/>
      <c r="I7818" s="55"/>
      <c r="J7818" s="60"/>
      <c r="K7818" s="60">
        <f t="shared" si="233"/>
        <v>0</v>
      </c>
      <c r="L7818" s="60">
        <v>0</v>
      </c>
      <c r="M7818" s="55"/>
      <c r="N7818" s="60">
        <f t="shared" si="231"/>
        <v>0</v>
      </c>
      <c r="O7818" s="54"/>
      <c r="P7818" s="62"/>
      <c r="Q7818" s="75"/>
      <c r="R7818" t="str">
        <f t="shared" si="237"/>
        <v/>
      </c>
      <c r="S7818" s="75"/>
      <c r="T7818" s="75"/>
      <c r="U7818" s="75"/>
      <c r="V7818" s="75"/>
      <c r="W7818" s="75"/>
      <c r="X7818" s="75"/>
      <c r="Y7818" s="75"/>
      <c r="Z7818" s="75"/>
      <c r="AA7818" s="75"/>
      <c r="AB7818" s="75"/>
      <c r="AC7818" s="75"/>
      <c r="AD7818" s="75"/>
      <c r="AE7818" s="75"/>
      <c r="AF7818" s="75"/>
      <c r="AG7818" s="75"/>
    </row>
    <row r="7819" spans="1:33" ht="15.75" customHeight="1">
      <c r="A7819" s="75"/>
      <c r="B7819" s="54"/>
      <c r="C7819" s="55" t="str">
        <f t="shared" si="235"/>
        <v/>
      </c>
      <c r="D7819" s="55" t="str">
        <f t="shared" si="236"/>
        <v/>
      </c>
      <c r="E7819" s="55"/>
      <c r="F7819" s="55"/>
      <c r="G7819" s="55"/>
      <c r="H7819" s="55"/>
      <c r="I7819" s="55"/>
      <c r="J7819" s="60"/>
      <c r="K7819" s="60">
        <f t="shared" si="233"/>
        <v>0</v>
      </c>
      <c r="L7819" s="60">
        <v>0</v>
      </c>
      <c r="M7819" s="55"/>
      <c r="N7819" s="60">
        <f t="shared" si="231"/>
        <v>0</v>
      </c>
      <c r="O7819" s="54"/>
      <c r="P7819" s="62"/>
      <c r="Q7819" s="75"/>
      <c r="R7819" t="str">
        <f t="shared" si="237"/>
        <v/>
      </c>
      <c r="S7819" s="75"/>
      <c r="T7819" s="75"/>
      <c r="U7819" s="75"/>
      <c r="V7819" s="75"/>
      <c r="W7819" s="75"/>
      <c r="X7819" s="75"/>
      <c r="Y7819" s="75"/>
      <c r="Z7819" s="75"/>
      <c r="AA7819" s="75"/>
      <c r="AB7819" s="75"/>
      <c r="AC7819" s="75"/>
      <c r="AD7819" s="75"/>
      <c r="AE7819" s="75"/>
      <c r="AF7819" s="75"/>
      <c r="AG7819" s="75"/>
    </row>
    <row r="7820" spans="1:33" ht="15.75" customHeight="1">
      <c r="A7820" s="75"/>
      <c r="B7820" s="54"/>
      <c r="C7820" s="55" t="str">
        <f t="shared" si="235"/>
        <v/>
      </c>
      <c r="D7820" s="55" t="str">
        <f t="shared" si="236"/>
        <v/>
      </c>
      <c r="E7820" s="55"/>
      <c r="F7820" s="55"/>
      <c r="G7820" s="55"/>
      <c r="H7820" s="55"/>
      <c r="I7820" s="55"/>
      <c r="J7820" s="60"/>
      <c r="K7820" s="60">
        <f t="shared" si="233"/>
        <v>0</v>
      </c>
      <c r="L7820" s="60">
        <v>0</v>
      </c>
      <c r="M7820" s="55"/>
      <c r="N7820" s="60">
        <f t="shared" si="231"/>
        <v>0</v>
      </c>
      <c r="O7820" s="54"/>
      <c r="P7820" s="62"/>
      <c r="Q7820" s="75"/>
      <c r="R7820" t="str">
        <f t="shared" si="237"/>
        <v/>
      </c>
      <c r="S7820" s="75"/>
      <c r="T7820" s="75"/>
      <c r="U7820" s="75"/>
      <c r="V7820" s="75"/>
      <c r="W7820" s="75"/>
      <c r="X7820" s="75"/>
      <c r="Y7820" s="75"/>
      <c r="Z7820" s="75"/>
      <c r="AA7820" s="75"/>
      <c r="AB7820" s="75"/>
      <c r="AC7820" s="75"/>
      <c r="AD7820" s="75"/>
      <c r="AE7820" s="75"/>
      <c r="AF7820" s="75"/>
      <c r="AG7820" s="75"/>
    </row>
    <row r="7821" spans="1:33" ht="15.75" customHeight="1">
      <c r="A7821" s="75"/>
      <c r="B7821" s="54"/>
      <c r="C7821" s="55" t="str">
        <f t="shared" si="235"/>
        <v/>
      </c>
      <c r="D7821" s="55" t="str">
        <f t="shared" si="236"/>
        <v/>
      </c>
      <c r="E7821" s="55"/>
      <c r="F7821" s="55"/>
      <c r="G7821" s="55"/>
      <c r="H7821" s="55"/>
      <c r="I7821" s="55"/>
      <c r="J7821" s="60"/>
      <c r="K7821" s="60">
        <f t="shared" si="233"/>
        <v>0</v>
      </c>
      <c r="L7821" s="60">
        <v>0</v>
      </c>
      <c r="M7821" s="55"/>
      <c r="N7821" s="60">
        <f t="shared" si="231"/>
        <v>0</v>
      </c>
      <c r="O7821" s="54"/>
      <c r="P7821" s="62"/>
      <c r="Q7821" s="75"/>
      <c r="R7821" t="str">
        <f t="shared" si="237"/>
        <v/>
      </c>
      <c r="S7821" s="75"/>
      <c r="T7821" s="75"/>
      <c r="U7821" s="75"/>
      <c r="V7821" s="75"/>
      <c r="W7821" s="75"/>
      <c r="X7821" s="75"/>
      <c r="Y7821" s="75"/>
      <c r="Z7821" s="75"/>
      <c r="AA7821" s="75"/>
      <c r="AB7821" s="75"/>
      <c r="AC7821" s="75"/>
      <c r="AD7821" s="75"/>
      <c r="AE7821" s="75"/>
      <c r="AF7821" s="75"/>
      <c r="AG7821" s="75"/>
    </row>
    <row r="7822" spans="1:33" ht="15.75" customHeight="1">
      <c r="A7822" s="75"/>
      <c r="B7822" s="54"/>
      <c r="C7822" s="55" t="str">
        <f t="shared" si="235"/>
        <v/>
      </c>
      <c r="D7822" s="55" t="str">
        <f t="shared" si="236"/>
        <v/>
      </c>
      <c r="E7822" s="55"/>
      <c r="F7822" s="55"/>
      <c r="G7822" s="55"/>
      <c r="H7822" s="55"/>
      <c r="I7822" s="55"/>
      <c r="J7822" s="60"/>
      <c r="K7822" s="60">
        <f t="shared" si="233"/>
        <v>0</v>
      </c>
      <c r="L7822" s="60">
        <v>0</v>
      </c>
      <c r="M7822" s="55"/>
      <c r="N7822" s="60">
        <f t="shared" si="231"/>
        <v>0</v>
      </c>
      <c r="O7822" s="54"/>
      <c r="P7822" s="62"/>
      <c r="Q7822" s="75"/>
      <c r="R7822" t="str">
        <f t="shared" si="237"/>
        <v/>
      </c>
      <c r="S7822" s="75"/>
      <c r="T7822" s="75"/>
      <c r="U7822" s="75"/>
      <c r="V7822" s="75"/>
      <c r="W7822" s="75"/>
      <c r="X7822" s="75"/>
      <c r="Y7822" s="75"/>
      <c r="Z7822" s="75"/>
      <c r="AA7822" s="75"/>
      <c r="AB7822" s="75"/>
      <c r="AC7822" s="75"/>
      <c r="AD7822" s="75"/>
      <c r="AE7822" s="75"/>
      <c r="AF7822" s="75"/>
      <c r="AG7822" s="75"/>
    </row>
    <row r="7823" spans="1:33" ht="15.75" customHeight="1">
      <c r="A7823" s="75"/>
      <c r="B7823" s="54"/>
      <c r="C7823" s="55" t="str">
        <f t="shared" si="235"/>
        <v/>
      </c>
      <c r="D7823" s="55" t="str">
        <f t="shared" si="236"/>
        <v/>
      </c>
      <c r="E7823" s="55"/>
      <c r="F7823" s="55"/>
      <c r="G7823" s="55"/>
      <c r="H7823" s="55"/>
      <c r="I7823" s="55"/>
      <c r="J7823" s="60"/>
      <c r="K7823" s="60">
        <f t="shared" si="233"/>
        <v>0</v>
      </c>
      <c r="L7823" s="60">
        <v>0</v>
      </c>
      <c r="M7823" s="55"/>
      <c r="N7823" s="60">
        <f t="shared" si="231"/>
        <v>0</v>
      </c>
      <c r="O7823" s="54"/>
      <c r="P7823" s="62"/>
      <c r="Q7823" s="75"/>
      <c r="R7823" t="str">
        <f t="shared" si="237"/>
        <v/>
      </c>
      <c r="S7823" s="75"/>
      <c r="T7823" s="75"/>
      <c r="U7823" s="75"/>
      <c r="V7823" s="75"/>
      <c r="W7823" s="75"/>
      <c r="X7823" s="75"/>
      <c r="Y7823" s="75"/>
      <c r="Z7823" s="75"/>
      <c r="AA7823" s="75"/>
      <c r="AB7823" s="75"/>
      <c r="AC7823" s="75"/>
      <c r="AD7823" s="75"/>
      <c r="AE7823" s="75"/>
      <c r="AF7823" s="75"/>
      <c r="AG7823" s="75"/>
    </row>
    <row r="7824" spans="1:33" ht="15.75" customHeight="1">
      <c r="A7824" s="75"/>
      <c r="B7824" s="54"/>
      <c r="C7824" s="55" t="str">
        <f t="shared" si="235"/>
        <v/>
      </c>
      <c r="D7824" s="55" t="str">
        <f t="shared" si="236"/>
        <v/>
      </c>
      <c r="E7824" s="55"/>
      <c r="F7824" s="55"/>
      <c r="G7824" s="55"/>
      <c r="H7824" s="55"/>
      <c r="I7824" s="55"/>
      <c r="J7824" s="60"/>
      <c r="K7824" s="60">
        <f t="shared" si="233"/>
        <v>0</v>
      </c>
      <c r="L7824" s="60">
        <v>0</v>
      </c>
      <c r="M7824" s="55"/>
      <c r="N7824" s="60">
        <f t="shared" si="231"/>
        <v>0</v>
      </c>
      <c r="O7824" s="54"/>
      <c r="P7824" s="62"/>
      <c r="Q7824" s="75"/>
      <c r="R7824" t="str">
        <f t="shared" si="237"/>
        <v/>
      </c>
      <c r="S7824" s="75"/>
      <c r="T7824" s="75"/>
      <c r="U7824" s="75"/>
      <c r="V7824" s="75"/>
      <c r="W7824" s="75"/>
      <c r="X7824" s="75"/>
      <c r="Y7824" s="75"/>
      <c r="Z7824" s="75"/>
      <c r="AA7824" s="75"/>
      <c r="AB7824" s="75"/>
      <c r="AC7824" s="75"/>
      <c r="AD7824" s="75"/>
      <c r="AE7824" s="75"/>
      <c r="AF7824" s="75"/>
      <c r="AG7824" s="75"/>
    </row>
    <row r="7825" spans="1:33" ht="15.75" customHeight="1">
      <c r="A7825" s="75"/>
      <c r="B7825" s="54"/>
      <c r="C7825" s="55" t="str">
        <f t="shared" si="235"/>
        <v/>
      </c>
      <c r="D7825" s="55" t="str">
        <f t="shared" si="236"/>
        <v/>
      </c>
      <c r="E7825" s="55"/>
      <c r="F7825" s="55"/>
      <c r="G7825" s="55"/>
      <c r="H7825" s="55"/>
      <c r="I7825" s="55"/>
      <c r="J7825" s="60"/>
      <c r="K7825" s="60">
        <f t="shared" si="233"/>
        <v>0</v>
      </c>
      <c r="L7825" s="60">
        <v>0</v>
      </c>
      <c r="M7825" s="55"/>
      <c r="N7825" s="60">
        <f t="shared" si="231"/>
        <v>0</v>
      </c>
      <c r="O7825" s="54"/>
      <c r="P7825" s="62"/>
      <c r="Q7825" s="75"/>
      <c r="R7825" t="str">
        <f t="shared" si="237"/>
        <v/>
      </c>
      <c r="S7825" s="75"/>
      <c r="T7825" s="75"/>
      <c r="U7825" s="75"/>
      <c r="V7825" s="75"/>
      <c r="W7825" s="75"/>
      <c r="X7825" s="75"/>
      <c r="Y7825" s="75"/>
      <c r="Z7825" s="75"/>
      <c r="AA7825" s="75"/>
      <c r="AB7825" s="75"/>
      <c r="AC7825" s="75"/>
      <c r="AD7825" s="75"/>
      <c r="AE7825" s="75"/>
      <c r="AF7825" s="75"/>
      <c r="AG7825" s="75"/>
    </row>
    <row r="7826" spans="1:33" ht="15.75" customHeight="1">
      <c r="A7826" s="75"/>
      <c r="B7826" s="54"/>
      <c r="C7826" s="55" t="str">
        <f t="shared" si="235"/>
        <v/>
      </c>
      <c r="D7826" s="55" t="str">
        <f t="shared" si="236"/>
        <v/>
      </c>
      <c r="E7826" s="55"/>
      <c r="F7826" s="55"/>
      <c r="G7826" s="55"/>
      <c r="H7826" s="55"/>
      <c r="I7826" s="55"/>
      <c r="J7826" s="60"/>
      <c r="K7826" s="60">
        <f t="shared" si="233"/>
        <v>0</v>
      </c>
      <c r="L7826" s="60">
        <v>0</v>
      </c>
      <c r="M7826" s="55"/>
      <c r="N7826" s="60">
        <f t="shared" si="231"/>
        <v>0</v>
      </c>
      <c r="O7826" s="54"/>
      <c r="P7826" s="62"/>
      <c r="Q7826" s="75"/>
      <c r="R7826" t="str">
        <f t="shared" si="237"/>
        <v/>
      </c>
      <c r="S7826" s="75"/>
      <c r="T7826" s="75"/>
      <c r="U7826" s="75"/>
      <c r="V7826" s="75"/>
      <c r="W7826" s="75"/>
      <c r="X7826" s="75"/>
      <c r="Y7826" s="75"/>
      <c r="Z7826" s="75"/>
      <c r="AA7826" s="75"/>
      <c r="AB7826" s="75"/>
      <c r="AC7826" s="75"/>
      <c r="AD7826" s="75"/>
      <c r="AE7826" s="75"/>
      <c r="AF7826" s="75"/>
      <c r="AG7826" s="75"/>
    </row>
    <row r="7827" spans="1:33" ht="15.75" customHeight="1">
      <c r="A7827" s="75"/>
      <c r="B7827" s="54"/>
      <c r="C7827" s="55" t="str">
        <f t="shared" si="235"/>
        <v/>
      </c>
      <c r="D7827" s="55" t="str">
        <f t="shared" si="236"/>
        <v/>
      </c>
      <c r="E7827" s="55"/>
      <c r="F7827" s="55"/>
      <c r="G7827" s="55"/>
      <c r="H7827" s="55"/>
      <c r="I7827" s="55"/>
      <c r="J7827" s="60"/>
      <c r="K7827" s="60">
        <f t="shared" si="233"/>
        <v>0</v>
      </c>
      <c r="L7827" s="60">
        <v>0</v>
      </c>
      <c r="M7827" s="55"/>
      <c r="N7827" s="60">
        <f t="shared" si="231"/>
        <v>0</v>
      </c>
      <c r="O7827" s="54"/>
      <c r="P7827" s="62"/>
      <c r="Q7827" s="75"/>
      <c r="R7827" t="str">
        <f t="shared" si="237"/>
        <v/>
      </c>
      <c r="S7827" s="75"/>
      <c r="T7827" s="75"/>
      <c r="U7827" s="75"/>
      <c r="V7827" s="75"/>
      <c r="W7827" s="75"/>
      <c r="X7827" s="75"/>
      <c r="Y7827" s="75"/>
      <c r="Z7827" s="75"/>
      <c r="AA7827" s="75"/>
      <c r="AB7827" s="75"/>
      <c r="AC7827" s="75"/>
      <c r="AD7827" s="75"/>
      <c r="AE7827" s="75"/>
      <c r="AF7827" s="75"/>
      <c r="AG7827" s="75"/>
    </row>
    <row r="7828" spans="1:33" ht="15.75" customHeight="1">
      <c r="A7828" s="75"/>
      <c r="B7828" s="54"/>
      <c r="C7828" s="55" t="str">
        <f t="shared" si="235"/>
        <v/>
      </c>
      <c r="D7828" s="55" t="str">
        <f t="shared" si="236"/>
        <v/>
      </c>
      <c r="E7828" s="55"/>
      <c r="F7828" s="55"/>
      <c r="G7828" s="55"/>
      <c r="H7828" s="55"/>
      <c r="I7828" s="55"/>
      <c r="J7828" s="60"/>
      <c r="K7828" s="60">
        <f t="shared" si="233"/>
        <v>0</v>
      </c>
      <c r="L7828" s="60">
        <v>0</v>
      </c>
      <c r="M7828" s="55"/>
      <c r="N7828" s="60">
        <f t="shared" si="231"/>
        <v>0</v>
      </c>
      <c r="O7828" s="54"/>
      <c r="P7828" s="62"/>
      <c r="Q7828" s="75"/>
      <c r="R7828" t="str">
        <f t="shared" si="237"/>
        <v/>
      </c>
      <c r="S7828" s="75"/>
      <c r="T7828" s="75"/>
      <c r="U7828" s="75"/>
      <c r="V7828" s="75"/>
      <c r="W7828" s="75"/>
      <c r="X7828" s="75"/>
      <c r="Y7828" s="75"/>
      <c r="Z7828" s="75"/>
      <c r="AA7828" s="75"/>
      <c r="AB7828" s="75"/>
      <c r="AC7828" s="75"/>
      <c r="AD7828" s="75"/>
      <c r="AE7828" s="75"/>
      <c r="AF7828" s="75"/>
      <c r="AG7828" s="75"/>
    </row>
    <row r="7829" spans="1:33" ht="15.75" customHeight="1">
      <c r="A7829" s="75"/>
      <c r="B7829" s="54"/>
      <c r="C7829" s="55" t="str">
        <f t="shared" si="235"/>
        <v/>
      </c>
      <c r="D7829" s="55" t="str">
        <f t="shared" si="236"/>
        <v/>
      </c>
      <c r="E7829" s="55"/>
      <c r="F7829" s="55"/>
      <c r="G7829" s="55"/>
      <c r="H7829" s="55"/>
      <c r="I7829" s="55"/>
      <c r="J7829" s="60"/>
      <c r="K7829" s="60">
        <f t="shared" si="233"/>
        <v>0</v>
      </c>
      <c r="L7829" s="60">
        <v>0</v>
      </c>
      <c r="M7829" s="55"/>
      <c r="N7829" s="60">
        <f t="shared" si="231"/>
        <v>0</v>
      </c>
      <c r="O7829" s="54"/>
      <c r="P7829" s="62"/>
      <c r="Q7829" s="75"/>
      <c r="R7829" t="str">
        <f t="shared" si="237"/>
        <v/>
      </c>
      <c r="S7829" s="75"/>
      <c r="T7829" s="75"/>
      <c r="U7829" s="75"/>
      <c r="V7829" s="75"/>
      <c r="W7829" s="75"/>
      <c r="X7829" s="75"/>
      <c r="Y7829" s="75"/>
      <c r="Z7829" s="75"/>
      <c r="AA7829" s="75"/>
      <c r="AB7829" s="75"/>
      <c r="AC7829" s="75"/>
      <c r="AD7829" s="75"/>
      <c r="AE7829" s="75"/>
      <c r="AF7829" s="75"/>
      <c r="AG7829" s="75"/>
    </row>
    <row r="7830" spans="1:33" ht="15.75" customHeight="1">
      <c r="A7830" s="75"/>
      <c r="B7830" s="54"/>
      <c r="C7830" s="55" t="str">
        <f t="shared" si="235"/>
        <v/>
      </c>
      <c r="D7830" s="55" t="str">
        <f t="shared" si="236"/>
        <v/>
      </c>
      <c r="E7830" s="55"/>
      <c r="F7830" s="55"/>
      <c r="G7830" s="55"/>
      <c r="H7830" s="55"/>
      <c r="I7830" s="55"/>
      <c r="J7830" s="60"/>
      <c r="K7830" s="60">
        <f t="shared" si="233"/>
        <v>0</v>
      </c>
      <c r="L7830" s="60">
        <v>0</v>
      </c>
      <c r="M7830" s="55"/>
      <c r="N7830" s="60">
        <f t="shared" si="231"/>
        <v>0</v>
      </c>
      <c r="O7830" s="54"/>
      <c r="P7830" s="62"/>
      <c r="Q7830" s="75"/>
      <c r="R7830" t="str">
        <f t="shared" si="237"/>
        <v/>
      </c>
      <c r="S7830" s="75"/>
      <c r="T7830" s="75"/>
      <c r="U7830" s="75"/>
      <c r="V7830" s="75"/>
      <c r="W7830" s="75"/>
      <c r="X7830" s="75"/>
      <c r="Y7830" s="75"/>
      <c r="Z7830" s="75"/>
      <c r="AA7830" s="75"/>
      <c r="AB7830" s="75"/>
      <c r="AC7830" s="75"/>
      <c r="AD7830" s="75"/>
      <c r="AE7830" s="75"/>
      <c r="AF7830" s="75"/>
      <c r="AG7830" s="75"/>
    </row>
    <row r="7831" spans="1:33" ht="15.75" customHeight="1">
      <c r="A7831" s="75"/>
      <c r="B7831" s="54"/>
      <c r="C7831" s="55" t="str">
        <f t="shared" si="235"/>
        <v/>
      </c>
      <c r="D7831" s="55" t="str">
        <f t="shared" si="236"/>
        <v/>
      </c>
      <c r="E7831" s="55"/>
      <c r="F7831" s="55"/>
      <c r="G7831" s="55"/>
      <c r="H7831" s="55"/>
      <c r="I7831" s="55"/>
      <c r="J7831" s="60"/>
      <c r="K7831" s="60">
        <f t="shared" si="233"/>
        <v>0</v>
      </c>
      <c r="L7831" s="60">
        <v>0</v>
      </c>
      <c r="M7831" s="55"/>
      <c r="N7831" s="60">
        <f t="shared" si="231"/>
        <v>0</v>
      </c>
      <c r="O7831" s="54"/>
      <c r="P7831" s="62"/>
      <c r="Q7831" s="75"/>
      <c r="R7831" t="str">
        <f t="shared" si="237"/>
        <v/>
      </c>
      <c r="S7831" s="75"/>
      <c r="T7831" s="75"/>
      <c r="U7831" s="75"/>
      <c r="V7831" s="75"/>
      <c r="W7831" s="75"/>
      <c r="X7831" s="75"/>
      <c r="Y7831" s="75"/>
      <c r="Z7831" s="75"/>
      <c r="AA7831" s="75"/>
      <c r="AB7831" s="75"/>
      <c r="AC7831" s="75"/>
      <c r="AD7831" s="75"/>
      <c r="AE7831" s="75"/>
      <c r="AF7831" s="75"/>
      <c r="AG7831" s="75"/>
    </row>
    <row r="7832" spans="1:33" ht="15.75" customHeight="1">
      <c r="A7832" s="75"/>
      <c r="B7832" s="54"/>
      <c r="C7832" s="55" t="str">
        <f t="shared" si="235"/>
        <v/>
      </c>
      <c r="D7832" s="55" t="str">
        <f t="shared" si="236"/>
        <v/>
      </c>
      <c r="E7832" s="55"/>
      <c r="F7832" s="55"/>
      <c r="G7832" s="55"/>
      <c r="H7832" s="55"/>
      <c r="I7832" s="55"/>
      <c r="J7832" s="60"/>
      <c r="K7832" s="60">
        <f t="shared" si="233"/>
        <v>0</v>
      </c>
      <c r="L7832" s="60">
        <v>0</v>
      </c>
      <c r="M7832" s="55"/>
      <c r="N7832" s="60">
        <f t="shared" si="231"/>
        <v>0</v>
      </c>
      <c r="O7832" s="54"/>
      <c r="P7832" s="62"/>
      <c r="Q7832" s="75"/>
      <c r="R7832" t="str">
        <f t="shared" si="237"/>
        <v/>
      </c>
      <c r="S7832" s="75"/>
      <c r="T7832" s="75"/>
      <c r="U7832" s="75"/>
      <c r="V7832" s="75"/>
      <c r="W7832" s="75"/>
      <c r="X7832" s="75"/>
      <c r="Y7832" s="75"/>
      <c r="Z7832" s="75"/>
      <c r="AA7832" s="75"/>
      <c r="AB7832" s="75"/>
      <c r="AC7832" s="75"/>
      <c r="AD7832" s="75"/>
      <c r="AE7832" s="75"/>
      <c r="AF7832" s="75"/>
      <c r="AG7832" s="75"/>
    </row>
    <row r="7833" spans="1:33" ht="15.75" customHeight="1">
      <c r="A7833" s="75"/>
      <c r="B7833" s="54"/>
      <c r="C7833" s="55" t="str">
        <f t="shared" si="235"/>
        <v/>
      </c>
      <c r="D7833" s="55" t="str">
        <f t="shared" si="236"/>
        <v/>
      </c>
      <c r="E7833" s="55"/>
      <c r="F7833" s="55"/>
      <c r="G7833" s="55"/>
      <c r="H7833" s="55"/>
      <c r="I7833" s="55"/>
      <c r="J7833" s="60"/>
      <c r="K7833" s="60">
        <f t="shared" si="233"/>
        <v>0</v>
      </c>
      <c r="L7833" s="60">
        <v>0</v>
      </c>
      <c r="M7833" s="55"/>
      <c r="N7833" s="60">
        <f t="shared" si="231"/>
        <v>0</v>
      </c>
      <c r="O7833" s="54"/>
      <c r="P7833" s="62"/>
      <c r="Q7833" s="75"/>
      <c r="R7833" t="str">
        <f t="shared" si="237"/>
        <v/>
      </c>
      <c r="S7833" s="75"/>
      <c r="T7833" s="75"/>
      <c r="U7833" s="75"/>
      <c r="V7833" s="75"/>
      <c r="W7833" s="75"/>
      <c r="X7833" s="75"/>
      <c r="Y7833" s="75"/>
      <c r="Z7833" s="75"/>
      <c r="AA7833" s="75"/>
      <c r="AB7833" s="75"/>
      <c r="AC7833" s="75"/>
      <c r="AD7833" s="75"/>
      <c r="AE7833" s="75"/>
      <c r="AF7833" s="75"/>
      <c r="AG7833" s="75"/>
    </row>
    <row r="7834" spans="1:33" ht="15.75" customHeight="1">
      <c r="A7834" s="75"/>
      <c r="B7834" s="54"/>
      <c r="C7834" s="55" t="str">
        <f t="shared" si="235"/>
        <v/>
      </c>
      <c r="D7834" s="55" t="str">
        <f t="shared" si="236"/>
        <v/>
      </c>
      <c r="E7834" s="55"/>
      <c r="F7834" s="55"/>
      <c r="G7834" s="55"/>
      <c r="H7834" s="55"/>
      <c r="I7834" s="55"/>
      <c r="J7834" s="60"/>
      <c r="K7834" s="60">
        <f t="shared" si="233"/>
        <v>0</v>
      </c>
      <c r="L7834" s="60">
        <v>0</v>
      </c>
      <c r="M7834" s="55"/>
      <c r="N7834" s="60">
        <f t="shared" si="231"/>
        <v>0</v>
      </c>
      <c r="O7834" s="54"/>
      <c r="P7834" s="62"/>
      <c r="Q7834" s="75"/>
      <c r="R7834" t="str">
        <f t="shared" si="237"/>
        <v/>
      </c>
      <c r="S7834" s="75"/>
      <c r="T7834" s="75"/>
      <c r="U7834" s="75"/>
      <c r="V7834" s="75"/>
      <c r="W7834" s="75"/>
      <c r="X7834" s="75"/>
      <c r="Y7834" s="75"/>
      <c r="Z7834" s="75"/>
      <c r="AA7834" s="75"/>
      <c r="AB7834" s="75"/>
      <c r="AC7834" s="75"/>
      <c r="AD7834" s="75"/>
      <c r="AE7834" s="75"/>
      <c r="AF7834" s="75"/>
      <c r="AG7834" s="75"/>
    </row>
    <row r="7835" spans="1:33" ht="15.75" customHeight="1">
      <c r="A7835" s="75"/>
      <c r="B7835" s="54"/>
      <c r="C7835" s="55" t="str">
        <f t="shared" si="235"/>
        <v/>
      </c>
      <c r="D7835" s="55" t="str">
        <f t="shared" si="236"/>
        <v/>
      </c>
      <c r="E7835" s="55"/>
      <c r="F7835" s="55"/>
      <c r="G7835" s="55"/>
      <c r="H7835" s="55"/>
      <c r="I7835" s="55"/>
      <c r="J7835" s="60"/>
      <c r="K7835" s="60">
        <f t="shared" si="233"/>
        <v>0</v>
      </c>
      <c r="L7835" s="60">
        <v>0</v>
      </c>
      <c r="M7835" s="55"/>
      <c r="N7835" s="60">
        <f t="shared" si="231"/>
        <v>0</v>
      </c>
      <c r="O7835" s="54"/>
      <c r="P7835" s="62"/>
      <c r="Q7835" s="75"/>
      <c r="R7835" t="str">
        <f t="shared" si="237"/>
        <v/>
      </c>
      <c r="S7835" s="75"/>
      <c r="T7835" s="75"/>
      <c r="U7835" s="75"/>
      <c r="V7835" s="75"/>
      <c r="W7835" s="75"/>
      <c r="X7835" s="75"/>
      <c r="Y7835" s="75"/>
      <c r="Z7835" s="75"/>
      <c r="AA7835" s="75"/>
      <c r="AB7835" s="75"/>
      <c r="AC7835" s="75"/>
      <c r="AD7835" s="75"/>
      <c r="AE7835" s="75"/>
      <c r="AF7835" s="75"/>
      <c r="AG7835" s="75"/>
    </row>
    <row r="7836" spans="1:33" ht="15.75" customHeight="1">
      <c r="A7836" s="75"/>
      <c r="B7836" s="54"/>
      <c r="C7836" s="55" t="str">
        <f t="shared" si="235"/>
        <v/>
      </c>
      <c r="D7836" s="55" t="str">
        <f t="shared" si="236"/>
        <v/>
      </c>
      <c r="E7836" s="55"/>
      <c r="F7836" s="55"/>
      <c r="G7836" s="55"/>
      <c r="H7836" s="55"/>
      <c r="I7836" s="55"/>
      <c r="J7836" s="60"/>
      <c r="K7836" s="60">
        <f t="shared" si="233"/>
        <v>0</v>
      </c>
      <c r="L7836" s="60">
        <v>0</v>
      </c>
      <c r="M7836" s="55"/>
      <c r="N7836" s="60">
        <f t="shared" si="231"/>
        <v>0</v>
      </c>
      <c r="O7836" s="54"/>
      <c r="P7836" s="62"/>
      <c r="Q7836" s="75"/>
      <c r="R7836" t="str">
        <f t="shared" si="237"/>
        <v/>
      </c>
      <c r="S7836" s="75"/>
      <c r="T7836" s="75"/>
      <c r="U7836" s="75"/>
      <c r="V7836" s="75"/>
      <c r="W7836" s="75"/>
      <c r="X7836" s="75"/>
      <c r="Y7836" s="75"/>
      <c r="Z7836" s="75"/>
      <c r="AA7836" s="75"/>
      <c r="AB7836" s="75"/>
      <c r="AC7836" s="75"/>
      <c r="AD7836" s="75"/>
      <c r="AE7836" s="75"/>
      <c r="AF7836" s="75"/>
      <c r="AG7836" s="75"/>
    </row>
    <row r="7837" spans="1:33" ht="15.75" customHeight="1">
      <c r="A7837" s="75"/>
      <c r="B7837" s="54"/>
      <c r="C7837" s="55" t="str">
        <f t="shared" si="235"/>
        <v/>
      </c>
      <c r="D7837" s="55" t="str">
        <f t="shared" si="236"/>
        <v/>
      </c>
      <c r="E7837" s="55"/>
      <c r="F7837" s="55"/>
      <c r="G7837" s="55"/>
      <c r="H7837" s="55"/>
      <c r="I7837" s="55"/>
      <c r="J7837" s="60"/>
      <c r="K7837" s="60">
        <f t="shared" si="233"/>
        <v>0</v>
      </c>
      <c r="L7837" s="60">
        <v>0</v>
      </c>
      <c r="M7837" s="55"/>
      <c r="N7837" s="60">
        <f t="shared" si="231"/>
        <v>0</v>
      </c>
      <c r="O7837" s="54"/>
      <c r="P7837" s="62"/>
      <c r="Q7837" s="75"/>
      <c r="R7837" t="str">
        <f t="shared" si="237"/>
        <v/>
      </c>
      <c r="S7837" s="75"/>
      <c r="T7837" s="75"/>
      <c r="U7837" s="75"/>
      <c r="V7837" s="75"/>
      <c r="W7837" s="75"/>
      <c r="X7837" s="75"/>
      <c r="Y7837" s="75"/>
      <c r="Z7837" s="75"/>
      <c r="AA7837" s="75"/>
      <c r="AB7837" s="75"/>
      <c r="AC7837" s="75"/>
      <c r="AD7837" s="75"/>
      <c r="AE7837" s="75"/>
      <c r="AF7837" s="75"/>
      <c r="AG7837" s="75"/>
    </row>
    <row r="7838" spans="1:33" ht="15.75" customHeight="1">
      <c r="A7838" s="75"/>
      <c r="B7838" s="54"/>
      <c r="C7838" s="55" t="str">
        <f t="shared" si="235"/>
        <v/>
      </c>
      <c r="D7838" s="55" t="str">
        <f t="shared" si="236"/>
        <v/>
      </c>
      <c r="E7838" s="55"/>
      <c r="F7838" s="55"/>
      <c r="G7838" s="55"/>
      <c r="H7838" s="55"/>
      <c r="I7838" s="55"/>
      <c r="J7838" s="60"/>
      <c r="K7838" s="60">
        <f t="shared" si="233"/>
        <v>0</v>
      </c>
      <c r="L7838" s="60">
        <v>0</v>
      </c>
      <c r="M7838" s="55"/>
      <c r="N7838" s="60">
        <f t="shared" si="231"/>
        <v>0</v>
      </c>
      <c r="O7838" s="54"/>
      <c r="P7838" s="62"/>
      <c r="Q7838" s="75"/>
      <c r="R7838" t="str">
        <f t="shared" si="237"/>
        <v/>
      </c>
      <c r="S7838" s="75"/>
      <c r="T7838" s="75"/>
      <c r="U7838" s="75"/>
      <c r="V7838" s="75"/>
      <c r="W7838" s="75"/>
      <c r="X7838" s="75"/>
      <c r="Y7838" s="75"/>
      <c r="Z7838" s="75"/>
      <c r="AA7838" s="75"/>
      <c r="AB7838" s="75"/>
      <c r="AC7838" s="75"/>
      <c r="AD7838" s="75"/>
      <c r="AE7838" s="75"/>
      <c r="AF7838" s="75"/>
      <c r="AG7838" s="75"/>
    </row>
    <row r="7839" spans="1:33" ht="15.75" customHeight="1">
      <c r="A7839" s="75"/>
      <c r="B7839" s="54"/>
      <c r="C7839" s="55" t="str">
        <f t="shared" si="235"/>
        <v/>
      </c>
      <c r="D7839" s="55" t="str">
        <f t="shared" si="236"/>
        <v/>
      </c>
      <c r="E7839" s="55"/>
      <c r="F7839" s="55"/>
      <c r="G7839" s="55"/>
      <c r="H7839" s="55"/>
      <c r="I7839" s="55"/>
      <c r="J7839" s="60"/>
      <c r="K7839" s="60">
        <f t="shared" si="233"/>
        <v>0</v>
      </c>
      <c r="L7839" s="60">
        <v>0</v>
      </c>
      <c r="M7839" s="55"/>
      <c r="N7839" s="60">
        <f t="shared" si="231"/>
        <v>0</v>
      </c>
      <c r="O7839" s="54"/>
      <c r="P7839" s="62"/>
      <c r="Q7839" s="75"/>
      <c r="R7839" t="str">
        <f t="shared" si="237"/>
        <v/>
      </c>
      <c r="S7839" s="75"/>
      <c r="T7839" s="75"/>
      <c r="U7839" s="75"/>
      <c r="V7839" s="75"/>
      <c r="W7839" s="75"/>
      <c r="X7839" s="75"/>
      <c r="Y7839" s="75"/>
      <c r="Z7839" s="75"/>
      <c r="AA7839" s="75"/>
      <c r="AB7839" s="75"/>
      <c r="AC7839" s="75"/>
      <c r="AD7839" s="75"/>
      <c r="AE7839" s="75"/>
      <c r="AF7839" s="75"/>
      <c r="AG7839" s="75"/>
    </row>
    <row r="7840" spans="1:33" ht="15.75" customHeight="1">
      <c r="A7840" s="75"/>
      <c r="B7840" s="54"/>
      <c r="C7840" s="55" t="str">
        <f t="shared" si="235"/>
        <v/>
      </c>
      <c r="D7840" s="55" t="str">
        <f t="shared" si="236"/>
        <v/>
      </c>
      <c r="E7840" s="55"/>
      <c r="F7840" s="55"/>
      <c r="G7840" s="55"/>
      <c r="H7840" s="55"/>
      <c r="I7840" s="55"/>
      <c r="J7840" s="60"/>
      <c r="K7840" s="60">
        <f t="shared" si="233"/>
        <v>0</v>
      </c>
      <c r="L7840" s="60">
        <v>0</v>
      </c>
      <c r="M7840" s="55"/>
      <c r="N7840" s="60">
        <f t="shared" si="231"/>
        <v>0</v>
      </c>
      <c r="O7840" s="54"/>
      <c r="P7840" s="62"/>
      <c r="Q7840" s="75"/>
      <c r="R7840" t="str">
        <f t="shared" si="237"/>
        <v/>
      </c>
      <c r="S7840" s="75"/>
      <c r="T7840" s="75"/>
      <c r="U7840" s="75"/>
      <c r="V7840" s="75"/>
      <c r="W7840" s="75"/>
      <c r="X7840" s="75"/>
      <c r="Y7840" s="75"/>
      <c r="Z7840" s="75"/>
      <c r="AA7840" s="75"/>
      <c r="AB7840" s="75"/>
      <c r="AC7840" s="75"/>
      <c r="AD7840" s="75"/>
      <c r="AE7840" s="75"/>
      <c r="AF7840" s="75"/>
      <c r="AG7840" s="75"/>
    </row>
    <row r="7841" spans="1:33" ht="15.75" customHeight="1">
      <c r="A7841" s="75"/>
      <c r="B7841" s="54"/>
      <c r="C7841" s="55" t="str">
        <f t="shared" si="235"/>
        <v/>
      </c>
      <c r="D7841" s="55" t="str">
        <f t="shared" si="236"/>
        <v/>
      </c>
      <c r="E7841" s="55"/>
      <c r="F7841" s="55"/>
      <c r="G7841" s="55"/>
      <c r="H7841" s="55"/>
      <c r="I7841" s="55"/>
      <c r="J7841" s="60"/>
      <c r="K7841" s="60">
        <f t="shared" si="233"/>
        <v>0</v>
      </c>
      <c r="L7841" s="60">
        <v>0</v>
      </c>
      <c r="M7841" s="55"/>
      <c r="N7841" s="60">
        <f t="shared" si="231"/>
        <v>0</v>
      </c>
      <c r="O7841" s="54"/>
      <c r="P7841" s="62"/>
      <c r="Q7841" s="75"/>
      <c r="R7841" t="str">
        <f t="shared" si="237"/>
        <v/>
      </c>
      <c r="S7841" s="75"/>
      <c r="T7841" s="75"/>
      <c r="U7841" s="75"/>
      <c r="V7841" s="75"/>
      <c r="W7841" s="75"/>
      <c r="X7841" s="75"/>
      <c r="Y7841" s="75"/>
      <c r="Z7841" s="75"/>
      <c r="AA7841" s="75"/>
      <c r="AB7841" s="75"/>
      <c r="AC7841" s="75"/>
      <c r="AD7841" s="75"/>
      <c r="AE7841" s="75"/>
      <c r="AF7841" s="75"/>
      <c r="AG7841" s="75"/>
    </row>
    <row r="7842" spans="1:33" ht="15.75" customHeight="1">
      <c r="A7842" s="75"/>
      <c r="B7842" s="54"/>
      <c r="C7842" s="55" t="str">
        <f t="shared" si="235"/>
        <v/>
      </c>
      <c r="D7842" s="55" t="str">
        <f t="shared" si="236"/>
        <v/>
      </c>
      <c r="E7842" s="55"/>
      <c r="F7842" s="55"/>
      <c r="G7842" s="55"/>
      <c r="H7842" s="55"/>
      <c r="I7842" s="55"/>
      <c r="J7842" s="60"/>
      <c r="K7842" s="60">
        <f t="shared" si="233"/>
        <v>0</v>
      </c>
      <c r="L7842" s="60">
        <v>0</v>
      </c>
      <c r="M7842" s="55"/>
      <c r="N7842" s="60">
        <f t="shared" si="231"/>
        <v>0</v>
      </c>
      <c r="O7842" s="54"/>
      <c r="P7842" s="62"/>
      <c r="Q7842" s="75"/>
      <c r="R7842" t="str">
        <f t="shared" si="237"/>
        <v/>
      </c>
      <c r="S7842" s="75"/>
      <c r="T7842" s="75"/>
      <c r="U7842" s="75"/>
      <c r="V7842" s="75"/>
      <c r="W7842" s="75"/>
      <c r="X7842" s="75"/>
      <c r="Y7842" s="75"/>
      <c r="Z7842" s="75"/>
      <c r="AA7842" s="75"/>
      <c r="AB7842" s="75"/>
      <c r="AC7842" s="75"/>
      <c r="AD7842" s="75"/>
      <c r="AE7842" s="75"/>
      <c r="AF7842" s="75"/>
      <c r="AG7842" s="75"/>
    </row>
    <row r="7843" spans="1:33" ht="15.75" customHeight="1">
      <c r="A7843" s="75"/>
      <c r="B7843" s="54"/>
      <c r="C7843" s="55" t="str">
        <f t="shared" si="235"/>
        <v/>
      </c>
      <c r="D7843" s="55" t="str">
        <f t="shared" si="236"/>
        <v/>
      </c>
      <c r="E7843" s="55"/>
      <c r="F7843" s="55"/>
      <c r="G7843" s="55"/>
      <c r="H7843" s="55"/>
      <c r="I7843" s="55"/>
      <c r="J7843" s="60"/>
      <c r="K7843" s="60">
        <f t="shared" si="233"/>
        <v>0</v>
      </c>
      <c r="L7843" s="60">
        <v>0</v>
      </c>
      <c r="M7843" s="55"/>
      <c r="N7843" s="60">
        <f t="shared" si="231"/>
        <v>0</v>
      </c>
      <c r="O7843" s="54"/>
      <c r="P7843" s="62"/>
      <c r="Q7843" s="75"/>
      <c r="R7843" t="str">
        <f t="shared" si="237"/>
        <v/>
      </c>
      <c r="S7843" s="75"/>
      <c r="T7843" s="75"/>
      <c r="U7843" s="75"/>
      <c r="V7843" s="75"/>
      <c r="W7843" s="75"/>
      <c r="X7843" s="75"/>
      <c r="Y7843" s="75"/>
      <c r="Z7843" s="75"/>
      <c r="AA7843" s="75"/>
      <c r="AB7843" s="75"/>
      <c r="AC7843" s="75"/>
      <c r="AD7843" s="75"/>
      <c r="AE7843" s="75"/>
      <c r="AF7843" s="75"/>
      <c r="AG7843" s="75"/>
    </row>
    <row r="7844" spans="1:33" ht="15.75" customHeight="1">
      <c r="A7844" s="75"/>
      <c r="B7844" s="54"/>
      <c r="C7844" s="55" t="str">
        <f t="shared" si="235"/>
        <v/>
      </c>
      <c r="D7844" s="55" t="str">
        <f t="shared" si="236"/>
        <v/>
      </c>
      <c r="E7844" s="55"/>
      <c r="F7844" s="55"/>
      <c r="G7844" s="55"/>
      <c r="H7844" s="55"/>
      <c r="I7844" s="55"/>
      <c r="J7844" s="60"/>
      <c r="K7844" s="60">
        <f t="shared" si="233"/>
        <v>0</v>
      </c>
      <c r="L7844" s="60">
        <v>0</v>
      </c>
      <c r="M7844" s="55"/>
      <c r="N7844" s="60">
        <f t="shared" si="231"/>
        <v>0</v>
      </c>
      <c r="O7844" s="54"/>
      <c r="P7844" s="62"/>
      <c r="Q7844" s="75"/>
      <c r="R7844" t="str">
        <f t="shared" si="237"/>
        <v/>
      </c>
      <c r="S7844" s="75"/>
      <c r="T7844" s="75"/>
      <c r="U7844" s="75"/>
      <c r="V7844" s="75"/>
      <c r="W7844" s="75"/>
      <c r="X7844" s="75"/>
      <c r="Y7844" s="75"/>
      <c r="Z7844" s="75"/>
      <c r="AA7844" s="75"/>
      <c r="AB7844" s="75"/>
      <c r="AC7844" s="75"/>
      <c r="AD7844" s="75"/>
      <c r="AE7844" s="75"/>
      <c r="AF7844" s="75"/>
      <c r="AG7844" s="75"/>
    </row>
    <row r="7845" spans="1:33" ht="15.75" customHeight="1">
      <c r="A7845" s="75"/>
      <c r="B7845" s="54"/>
      <c r="C7845" s="55" t="str">
        <f t="shared" si="235"/>
        <v/>
      </c>
      <c r="D7845" s="55" t="str">
        <f t="shared" si="236"/>
        <v/>
      </c>
      <c r="E7845" s="55"/>
      <c r="F7845" s="55"/>
      <c r="G7845" s="55"/>
      <c r="H7845" s="55"/>
      <c r="I7845" s="55"/>
      <c r="J7845" s="60"/>
      <c r="K7845" s="60">
        <f t="shared" si="233"/>
        <v>0</v>
      </c>
      <c r="L7845" s="60">
        <v>0</v>
      </c>
      <c r="M7845" s="55"/>
      <c r="N7845" s="60">
        <f t="shared" si="231"/>
        <v>0</v>
      </c>
      <c r="O7845" s="54"/>
      <c r="P7845" s="62"/>
      <c r="Q7845" s="75"/>
      <c r="R7845" t="str">
        <f t="shared" si="237"/>
        <v/>
      </c>
      <c r="S7845" s="75"/>
      <c r="T7845" s="75"/>
      <c r="U7845" s="75"/>
      <c r="V7845" s="75"/>
      <c r="W7845" s="75"/>
      <c r="X7845" s="75"/>
      <c r="Y7845" s="75"/>
      <c r="Z7845" s="75"/>
      <c r="AA7845" s="75"/>
      <c r="AB7845" s="75"/>
      <c r="AC7845" s="75"/>
      <c r="AD7845" s="75"/>
      <c r="AE7845" s="75"/>
      <c r="AF7845" s="75"/>
      <c r="AG7845" s="75"/>
    </row>
    <row r="7846" spans="1:33" ht="15.75" customHeight="1">
      <c r="A7846" s="75"/>
      <c r="B7846" s="54"/>
      <c r="C7846" s="55" t="str">
        <f t="shared" si="235"/>
        <v/>
      </c>
      <c r="D7846" s="55" t="str">
        <f t="shared" si="236"/>
        <v/>
      </c>
      <c r="E7846" s="55"/>
      <c r="F7846" s="55"/>
      <c r="G7846" s="55"/>
      <c r="H7846" s="55"/>
      <c r="I7846" s="55"/>
      <c r="J7846" s="60"/>
      <c r="K7846" s="60">
        <f t="shared" si="233"/>
        <v>0</v>
      </c>
      <c r="L7846" s="60">
        <v>0</v>
      </c>
      <c r="M7846" s="55"/>
      <c r="N7846" s="60">
        <f t="shared" si="231"/>
        <v>0</v>
      </c>
      <c r="O7846" s="54"/>
      <c r="P7846" s="62"/>
      <c r="Q7846" s="75"/>
      <c r="R7846" t="str">
        <f t="shared" si="237"/>
        <v/>
      </c>
      <c r="S7846" s="75"/>
      <c r="T7846" s="75"/>
      <c r="U7846" s="75"/>
      <c r="V7846" s="75"/>
      <c r="W7846" s="75"/>
      <c r="X7846" s="75"/>
      <c r="Y7846" s="75"/>
      <c r="Z7846" s="75"/>
      <c r="AA7846" s="75"/>
      <c r="AB7846" s="75"/>
      <c r="AC7846" s="75"/>
      <c r="AD7846" s="75"/>
      <c r="AE7846" s="75"/>
      <c r="AF7846" s="75"/>
      <c r="AG7846" s="75"/>
    </row>
    <row r="7847" spans="1:33" ht="15.75" customHeight="1">
      <c r="A7847" s="75"/>
      <c r="B7847" s="54"/>
      <c r="C7847" s="55" t="str">
        <f t="shared" si="235"/>
        <v/>
      </c>
      <c r="D7847" s="55" t="str">
        <f t="shared" si="236"/>
        <v/>
      </c>
      <c r="E7847" s="55"/>
      <c r="F7847" s="55"/>
      <c r="G7847" s="55"/>
      <c r="H7847" s="55"/>
      <c r="I7847" s="55"/>
      <c r="J7847" s="60"/>
      <c r="K7847" s="60">
        <f t="shared" si="233"/>
        <v>0</v>
      </c>
      <c r="L7847" s="60">
        <v>0</v>
      </c>
      <c r="M7847" s="55"/>
      <c r="N7847" s="60">
        <f t="shared" si="231"/>
        <v>0</v>
      </c>
      <c r="O7847" s="54"/>
      <c r="P7847" s="62"/>
      <c r="Q7847" s="75"/>
      <c r="R7847" t="str">
        <f t="shared" si="237"/>
        <v/>
      </c>
      <c r="S7847" s="75"/>
      <c r="T7847" s="75"/>
      <c r="U7847" s="75"/>
      <c r="V7847" s="75"/>
      <c r="W7847" s="75"/>
      <c r="X7847" s="75"/>
      <c r="Y7847" s="75"/>
      <c r="Z7847" s="75"/>
      <c r="AA7847" s="75"/>
      <c r="AB7847" s="75"/>
      <c r="AC7847" s="75"/>
      <c r="AD7847" s="75"/>
      <c r="AE7847" s="75"/>
      <c r="AF7847" s="75"/>
      <c r="AG7847" s="75"/>
    </row>
    <row r="7848" spans="1:33" ht="15.75" customHeight="1">
      <c r="A7848" s="75"/>
      <c r="B7848" s="54"/>
      <c r="C7848" s="55" t="str">
        <f t="shared" si="235"/>
        <v/>
      </c>
      <c r="D7848" s="55" t="str">
        <f t="shared" si="236"/>
        <v/>
      </c>
      <c r="E7848" s="55"/>
      <c r="F7848" s="55"/>
      <c r="G7848" s="55"/>
      <c r="H7848" s="55"/>
      <c r="I7848" s="55"/>
      <c r="J7848" s="60"/>
      <c r="K7848" s="60">
        <f t="shared" si="233"/>
        <v>0</v>
      </c>
      <c r="L7848" s="60">
        <v>0</v>
      </c>
      <c r="M7848" s="55"/>
      <c r="N7848" s="60">
        <f t="shared" si="231"/>
        <v>0</v>
      </c>
      <c r="O7848" s="54"/>
      <c r="P7848" s="62"/>
      <c r="Q7848" s="75"/>
      <c r="R7848" t="str">
        <f t="shared" si="237"/>
        <v/>
      </c>
      <c r="S7848" s="75"/>
      <c r="T7848" s="75"/>
      <c r="U7848" s="75"/>
      <c r="V7848" s="75"/>
      <c r="W7848" s="75"/>
      <c r="X7848" s="75"/>
      <c r="Y7848" s="75"/>
      <c r="Z7848" s="75"/>
      <c r="AA7848" s="75"/>
      <c r="AB7848" s="75"/>
      <c r="AC7848" s="75"/>
      <c r="AD7848" s="75"/>
      <c r="AE7848" s="75"/>
      <c r="AF7848" s="75"/>
      <c r="AG7848" s="75"/>
    </row>
    <row r="7849" spans="1:33" ht="15.75" customHeight="1">
      <c r="A7849" s="75"/>
      <c r="B7849" s="54"/>
      <c r="C7849" s="55" t="str">
        <f t="shared" si="235"/>
        <v/>
      </c>
      <c r="D7849" s="55" t="str">
        <f t="shared" si="236"/>
        <v/>
      </c>
      <c r="E7849" s="55"/>
      <c r="F7849" s="55"/>
      <c r="G7849" s="55"/>
      <c r="H7849" s="55"/>
      <c r="I7849" s="55"/>
      <c r="J7849" s="60"/>
      <c r="K7849" s="60">
        <f t="shared" si="233"/>
        <v>0</v>
      </c>
      <c r="L7849" s="60">
        <v>0</v>
      </c>
      <c r="M7849" s="55"/>
      <c r="N7849" s="60">
        <f t="shared" si="231"/>
        <v>0</v>
      </c>
      <c r="O7849" s="54"/>
      <c r="P7849" s="62"/>
      <c r="Q7849" s="75"/>
      <c r="R7849" t="str">
        <f t="shared" si="237"/>
        <v/>
      </c>
      <c r="S7849" s="75"/>
      <c r="T7849" s="75"/>
      <c r="U7849" s="75"/>
      <c r="V7849" s="75"/>
      <c r="W7849" s="75"/>
      <c r="X7849" s="75"/>
      <c r="Y7849" s="75"/>
      <c r="Z7849" s="75"/>
      <c r="AA7849" s="75"/>
      <c r="AB7849" s="75"/>
      <c r="AC7849" s="75"/>
      <c r="AD7849" s="75"/>
      <c r="AE7849" s="75"/>
      <c r="AF7849" s="75"/>
      <c r="AG7849" s="75"/>
    </row>
    <row r="7850" spans="1:33" ht="15.75" customHeight="1">
      <c r="A7850" s="75"/>
      <c r="B7850" s="54"/>
      <c r="C7850" s="55" t="str">
        <f t="shared" si="235"/>
        <v/>
      </c>
      <c r="D7850" s="55" t="str">
        <f t="shared" si="236"/>
        <v/>
      </c>
      <c r="E7850" s="55"/>
      <c r="F7850" s="55"/>
      <c r="G7850" s="55"/>
      <c r="H7850" s="55"/>
      <c r="I7850" s="55"/>
      <c r="J7850" s="60"/>
      <c r="K7850" s="60">
        <f t="shared" si="233"/>
        <v>0</v>
      </c>
      <c r="L7850" s="60">
        <v>0</v>
      </c>
      <c r="M7850" s="55"/>
      <c r="N7850" s="60">
        <f t="shared" si="231"/>
        <v>0</v>
      </c>
      <c r="O7850" s="54"/>
      <c r="P7850" s="62"/>
      <c r="Q7850" s="75"/>
      <c r="R7850" t="str">
        <f t="shared" si="237"/>
        <v/>
      </c>
      <c r="S7850" s="75"/>
      <c r="T7850" s="75"/>
      <c r="U7850" s="75"/>
      <c r="V7850" s="75"/>
      <c r="W7850" s="75"/>
      <c r="X7850" s="75"/>
      <c r="Y7850" s="75"/>
      <c r="Z7850" s="75"/>
      <c r="AA7850" s="75"/>
      <c r="AB7850" s="75"/>
      <c r="AC7850" s="75"/>
      <c r="AD7850" s="75"/>
      <c r="AE7850" s="75"/>
      <c r="AF7850" s="75"/>
      <c r="AG7850" s="75"/>
    </row>
    <row r="7851" spans="1:33" ht="15.75" customHeight="1">
      <c r="A7851" s="75"/>
      <c r="B7851" s="54"/>
      <c r="C7851" s="55" t="str">
        <f t="shared" si="235"/>
        <v/>
      </c>
      <c r="D7851" s="55" t="str">
        <f t="shared" si="236"/>
        <v/>
      </c>
      <c r="E7851" s="55"/>
      <c r="F7851" s="55"/>
      <c r="G7851" s="55"/>
      <c r="H7851" s="55"/>
      <c r="I7851" s="55"/>
      <c r="J7851" s="60"/>
      <c r="K7851" s="60">
        <f t="shared" si="233"/>
        <v>0</v>
      </c>
      <c r="L7851" s="60">
        <v>0</v>
      </c>
      <c r="M7851" s="55"/>
      <c r="N7851" s="60">
        <f t="shared" si="231"/>
        <v>0</v>
      </c>
      <c r="O7851" s="54"/>
      <c r="P7851" s="62"/>
      <c r="Q7851" s="75"/>
      <c r="R7851" t="str">
        <f t="shared" si="237"/>
        <v/>
      </c>
      <c r="S7851" s="75"/>
      <c r="T7851" s="75"/>
      <c r="U7851" s="75"/>
      <c r="V7851" s="75"/>
      <c r="W7851" s="75"/>
      <c r="X7851" s="75"/>
      <c r="Y7851" s="75"/>
      <c r="Z7851" s="75"/>
      <c r="AA7851" s="75"/>
      <c r="AB7851" s="75"/>
      <c r="AC7851" s="75"/>
      <c r="AD7851" s="75"/>
      <c r="AE7851" s="75"/>
      <c r="AF7851" s="75"/>
      <c r="AG7851" s="75"/>
    </row>
    <row r="7852" spans="1:33" ht="15.75" customHeight="1">
      <c r="A7852" s="75"/>
      <c r="B7852" s="54"/>
      <c r="C7852" s="55" t="str">
        <f t="shared" si="235"/>
        <v/>
      </c>
      <c r="D7852" s="55" t="str">
        <f t="shared" si="236"/>
        <v/>
      </c>
      <c r="E7852" s="55"/>
      <c r="F7852" s="55"/>
      <c r="G7852" s="55"/>
      <c r="H7852" s="55"/>
      <c r="I7852" s="55"/>
      <c r="J7852" s="60"/>
      <c r="K7852" s="60">
        <f t="shared" si="233"/>
        <v>0</v>
      </c>
      <c r="L7852" s="60">
        <v>0</v>
      </c>
      <c r="M7852" s="55"/>
      <c r="N7852" s="60">
        <f t="shared" si="231"/>
        <v>0</v>
      </c>
      <c r="O7852" s="54"/>
      <c r="P7852" s="62"/>
      <c r="Q7852" s="75"/>
      <c r="R7852" t="str">
        <f t="shared" si="237"/>
        <v/>
      </c>
      <c r="S7852" s="75"/>
      <c r="T7852" s="75"/>
      <c r="U7852" s="75"/>
      <c r="V7852" s="75"/>
      <c r="W7852" s="75"/>
      <c r="X7852" s="75"/>
      <c r="Y7852" s="75"/>
      <c r="Z7852" s="75"/>
      <c r="AA7852" s="75"/>
      <c r="AB7852" s="75"/>
      <c r="AC7852" s="75"/>
      <c r="AD7852" s="75"/>
      <c r="AE7852" s="75"/>
      <c r="AF7852" s="75"/>
      <c r="AG7852" s="75"/>
    </row>
    <row r="7853" spans="1:33" ht="15.75" customHeight="1">
      <c r="A7853" s="75"/>
      <c r="B7853" s="54"/>
      <c r="C7853" s="55" t="str">
        <f t="shared" si="235"/>
        <v/>
      </c>
      <c r="D7853" s="55" t="str">
        <f t="shared" si="236"/>
        <v/>
      </c>
      <c r="E7853" s="55"/>
      <c r="F7853" s="55"/>
      <c r="G7853" s="55"/>
      <c r="H7853" s="55"/>
      <c r="I7853" s="55"/>
      <c r="J7853" s="60"/>
      <c r="K7853" s="60">
        <f t="shared" si="233"/>
        <v>0</v>
      </c>
      <c r="L7853" s="60">
        <v>0</v>
      </c>
      <c r="M7853" s="55"/>
      <c r="N7853" s="60">
        <f t="shared" si="231"/>
        <v>0</v>
      </c>
      <c r="O7853" s="54"/>
      <c r="P7853" s="62"/>
      <c r="Q7853" s="75"/>
      <c r="R7853" t="str">
        <f t="shared" si="237"/>
        <v/>
      </c>
      <c r="S7853" s="75"/>
      <c r="T7853" s="75"/>
      <c r="U7853" s="75"/>
      <c r="V7853" s="75"/>
      <c r="W7853" s="75"/>
      <c r="X7853" s="75"/>
      <c r="Y7853" s="75"/>
      <c r="Z7853" s="75"/>
      <c r="AA7853" s="75"/>
      <c r="AB7853" s="75"/>
      <c r="AC7853" s="75"/>
      <c r="AD7853" s="75"/>
      <c r="AE7853" s="75"/>
      <c r="AF7853" s="75"/>
      <c r="AG7853" s="75"/>
    </row>
    <row r="7854" spans="1:33" ht="15.75" customHeight="1">
      <c r="A7854" s="75"/>
      <c r="B7854" s="54"/>
      <c r="C7854" s="55" t="str">
        <f t="shared" si="235"/>
        <v/>
      </c>
      <c r="D7854" s="55" t="str">
        <f t="shared" si="236"/>
        <v/>
      </c>
      <c r="E7854" s="55"/>
      <c r="F7854" s="55"/>
      <c r="G7854" s="55"/>
      <c r="H7854" s="55"/>
      <c r="I7854" s="55"/>
      <c r="J7854" s="60"/>
      <c r="K7854" s="60">
        <f t="shared" si="233"/>
        <v>0</v>
      </c>
      <c r="L7854" s="60">
        <v>0</v>
      </c>
      <c r="M7854" s="55"/>
      <c r="N7854" s="60">
        <f t="shared" si="231"/>
        <v>0</v>
      </c>
      <c r="O7854" s="54"/>
      <c r="P7854" s="62"/>
      <c r="Q7854" s="75"/>
      <c r="R7854" t="str">
        <f t="shared" si="237"/>
        <v/>
      </c>
      <c r="S7854" s="75"/>
      <c r="T7854" s="75"/>
      <c r="U7854" s="75"/>
      <c r="V7854" s="75"/>
      <c r="W7854" s="75"/>
      <c r="X7854" s="75"/>
      <c r="Y7854" s="75"/>
      <c r="Z7854" s="75"/>
      <c r="AA7854" s="75"/>
      <c r="AB7854" s="75"/>
      <c r="AC7854" s="75"/>
      <c r="AD7854" s="75"/>
      <c r="AE7854" s="75"/>
      <c r="AF7854" s="75"/>
      <c r="AG7854" s="75"/>
    </row>
    <row r="7855" spans="1:33" ht="15.75" customHeight="1">
      <c r="A7855" s="75"/>
      <c r="B7855" s="54"/>
      <c r="C7855" s="55" t="str">
        <f t="shared" si="235"/>
        <v/>
      </c>
      <c r="D7855" s="55" t="str">
        <f t="shared" si="236"/>
        <v/>
      </c>
      <c r="E7855" s="55"/>
      <c r="F7855" s="55"/>
      <c r="G7855" s="55"/>
      <c r="H7855" s="55"/>
      <c r="I7855" s="55"/>
      <c r="J7855" s="60"/>
      <c r="K7855" s="60">
        <f t="shared" si="233"/>
        <v>0</v>
      </c>
      <c r="L7855" s="60">
        <v>0</v>
      </c>
      <c r="M7855" s="55"/>
      <c r="N7855" s="60">
        <f t="shared" si="231"/>
        <v>0</v>
      </c>
      <c r="O7855" s="54"/>
      <c r="P7855" s="62"/>
      <c r="Q7855" s="75"/>
      <c r="R7855" t="str">
        <f t="shared" si="237"/>
        <v/>
      </c>
      <c r="S7855" s="75"/>
      <c r="T7855" s="75"/>
      <c r="U7855" s="75"/>
      <c r="V7855" s="75"/>
      <c r="W7855" s="75"/>
      <c r="X7855" s="75"/>
      <c r="Y7855" s="75"/>
      <c r="Z7855" s="75"/>
      <c r="AA7855" s="75"/>
      <c r="AB7855" s="75"/>
      <c r="AC7855" s="75"/>
      <c r="AD7855" s="75"/>
      <c r="AE7855" s="75"/>
      <c r="AF7855" s="75"/>
      <c r="AG7855" s="75"/>
    </row>
    <row r="7856" spans="1:33" ht="15.75" customHeight="1">
      <c r="A7856" s="75"/>
      <c r="B7856" s="54"/>
      <c r="C7856" s="55" t="str">
        <f t="shared" si="235"/>
        <v/>
      </c>
      <c r="D7856" s="55" t="str">
        <f t="shared" si="236"/>
        <v/>
      </c>
      <c r="E7856" s="55"/>
      <c r="F7856" s="55"/>
      <c r="G7856" s="55"/>
      <c r="H7856" s="55"/>
      <c r="I7856" s="55"/>
      <c r="J7856" s="60"/>
      <c r="K7856" s="60">
        <f t="shared" si="233"/>
        <v>0</v>
      </c>
      <c r="L7856" s="60">
        <v>0</v>
      </c>
      <c r="M7856" s="55"/>
      <c r="N7856" s="60">
        <f t="shared" si="231"/>
        <v>0</v>
      </c>
      <c r="O7856" s="54"/>
      <c r="P7856" s="62"/>
      <c r="Q7856" s="75"/>
      <c r="R7856" t="str">
        <f t="shared" si="237"/>
        <v/>
      </c>
      <c r="S7856" s="75"/>
      <c r="T7856" s="75"/>
      <c r="U7856" s="75"/>
      <c r="V7856" s="75"/>
      <c r="W7856" s="75"/>
      <c r="X7856" s="75"/>
      <c r="Y7856" s="75"/>
      <c r="Z7856" s="75"/>
      <c r="AA7856" s="75"/>
      <c r="AB7856" s="75"/>
      <c r="AC7856" s="75"/>
      <c r="AD7856" s="75"/>
      <c r="AE7856" s="75"/>
      <c r="AF7856" s="75"/>
      <c r="AG7856" s="75"/>
    </row>
    <row r="7857" spans="1:33" ht="15.75" customHeight="1">
      <c r="A7857" s="75"/>
      <c r="B7857" s="54"/>
      <c r="C7857" s="55" t="str">
        <f t="shared" si="235"/>
        <v/>
      </c>
      <c r="D7857" s="55" t="str">
        <f t="shared" si="236"/>
        <v/>
      </c>
      <c r="E7857" s="55"/>
      <c r="F7857" s="55"/>
      <c r="G7857" s="55"/>
      <c r="H7857" s="55"/>
      <c r="I7857" s="55"/>
      <c r="J7857" s="60"/>
      <c r="K7857" s="60">
        <f t="shared" si="233"/>
        <v>0</v>
      </c>
      <c r="L7857" s="60">
        <v>0</v>
      </c>
      <c r="M7857" s="55"/>
      <c r="N7857" s="60">
        <f t="shared" si="231"/>
        <v>0</v>
      </c>
      <c r="O7857" s="54"/>
      <c r="P7857" s="62"/>
      <c r="Q7857" s="75"/>
      <c r="R7857" t="str">
        <f t="shared" si="237"/>
        <v/>
      </c>
      <c r="S7857" s="75"/>
      <c r="T7857" s="75"/>
      <c r="U7857" s="75"/>
      <c r="V7857" s="75"/>
      <c r="W7857" s="75"/>
      <c r="X7857" s="75"/>
      <c r="Y7857" s="75"/>
      <c r="Z7857" s="75"/>
      <c r="AA7857" s="75"/>
      <c r="AB7857" s="75"/>
      <c r="AC7857" s="75"/>
      <c r="AD7857" s="75"/>
      <c r="AE7857" s="75"/>
      <c r="AF7857" s="75"/>
      <c r="AG7857" s="75"/>
    </row>
    <row r="7858" spans="1:33" ht="15.75" customHeight="1">
      <c r="A7858" s="75"/>
      <c r="B7858" s="54"/>
      <c r="C7858" s="55" t="str">
        <f t="shared" si="235"/>
        <v/>
      </c>
      <c r="D7858" s="55" t="str">
        <f t="shared" si="236"/>
        <v/>
      </c>
      <c r="E7858" s="55"/>
      <c r="F7858" s="55"/>
      <c r="G7858" s="55"/>
      <c r="H7858" s="55"/>
      <c r="I7858" s="55"/>
      <c r="J7858" s="60"/>
      <c r="K7858" s="60">
        <f t="shared" si="233"/>
        <v>0</v>
      </c>
      <c r="L7858" s="60">
        <v>0</v>
      </c>
      <c r="M7858" s="55"/>
      <c r="N7858" s="60">
        <f t="shared" si="231"/>
        <v>0</v>
      </c>
      <c r="O7858" s="54"/>
      <c r="P7858" s="62"/>
      <c r="Q7858" s="75"/>
      <c r="R7858" t="str">
        <f t="shared" si="237"/>
        <v/>
      </c>
      <c r="S7858" s="75"/>
      <c r="T7858" s="75"/>
      <c r="U7858" s="75"/>
      <c r="V7858" s="75"/>
      <c r="W7858" s="75"/>
      <c r="X7858" s="75"/>
      <c r="Y7858" s="75"/>
      <c r="Z7858" s="75"/>
      <c r="AA7858" s="75"/>
      <c r="AB7858" s="75"/>
      <c r="AC7858" s="75"/>
      <c r="AD7858" s="75"/>
      <c r="AE7858" s="75"/>
      <c r="AF7858" s="75"/>
      <c r="AG7858" s="75"/>
    </row>
    <row r="7859" spans="1:33" ht="15.75" customHeight="1">
      <c r="A7859" s="75"/>
      <c r="B7859" s="54"/>
      <c r="C7859" s="55" t="str">
        <f t="shared" si="235"/>
        <v/>
      </c>
      <c r="D7859" s="55" t="str">
        <f t="shared" si="236"/>
        <v/>
      </c>
      <c r="E7859" s="55"/>
      <c r="F7859" s="55"/>
      <c r="G7859" s="55"/>
      <c r="H7859" s="55"/>
      <c r="I7859" s="55"/>
      <c r="J7859" s="60"/>
      <c r="K7859" s="60">
        <f t="shared" si="233"/>
        <v>0</v>
      </c>
      <c r="L7859" s="60">
        <v>0</v>
      </c>
      <c r="M7859" s="55"/>
      <c r="N7859" s="60">
        <f t="shared" si="231"/>
        <v>0</v>
      </c>
      <c r="O7859" s="54"/>
      <c r="P7859" s="62"/>
      <c r="Q7859" s="75"/>
      <c r="R7859" t="str">
        <f t="shared" si="237"/>
        <v/>
      </c>
      <c r="S7859" s="75"/>
      <c r="T7859" s="75"/>
      <c r="U7859" s="75"/>
      <c r="V7859" s="75"/>
      <c r="W7859" s="75"/>
      <c r="X7859" s="75"/>
      <c r="Y7859" s="75"/>
      <c r="Z7859" s="75"/>
      <c r="AA7859" s="75"/>
      <c r="AB7859" s="75"/>
      <c r="AC7859" s="75"/>
      <c r="AD7859" s="75"/>
      <c r="AE7859" s="75"/>
      <c r="AF7859" s="75"/>
      <c r="AG7859" s="75"/>
    </row>
    <row r="7860" spans="1:33" ht="15.75" customHeight="1">
      <c r="A7860" s="75"/>
      <c r="B7860" s="54"/>
      <c r="C7860" s="55" t="str">
        <f t="shared" si="235"/>
        <v/>
      </c>
      <c r="D7860" s="55" t="str">
        <f t="shared" si="236"/>
        <v/>
      </c>
      <c r="E7860" s="55"/>
      <c r="F7860" s="55"/>
      <c r="G7860" s="55"/>
      <c r="H7860" s="55"/>
      <c r="I7860" s="55"/>
      <c r="J7860" s="60"/>
      <c r="K7860" s="60">
        <f t="shared" si="233"/>
        <v>0</v>
      </c>
      <c r="L7860" s="60">
        <v>0</v>
      </c>
      <c r="M7860" s="55"/>
      <c r="N7860" s="60">
        <f t="shared" si="231"/>
        <v>0</v>
      </c>
      <c r="O7860" s="54"/>
      <c r="P7860" s="62"/>
      <c r="Q7860" s="75"/>
      <c r="R7860" t="str">
        <f t="shared" si="237"/>
        <v/>
      </c>
      <c r="S7860" s="75"/>
      <c r="T7860" s="75"/>
      <c r="U7860" s="75"/>
      <c r="V7860" s="75"/>
      <c r="W7860" s="75"/>
      <c r="X7860" s="75"/>
      <c r="Y7860" s="75"/>
      <c r="Z7860" s="75"/>
      <c r="AA7860" s="75"/>
      <c r="AB7860" s="75"/>
      <c r="AC7860" s="75"/>
      <c r="AD7860" s="75"/>
      <c r="AE7860" s="75"/>
      <c r="AF7860" s="75"/>
      <c r="AG7860" s="75"/>
    </row>
    <row r="7861" spans="1:33" ht="15.75" customHeight="1">
      <c r="A7861" s="75"/>
      <c r="B7861" s="54"/>
      <c r="C7861" s="55" t="str">
        <f t="shared" si="235"/>
        <v/>
      </c>
      <c r="D7861" s="55" t="str">
        <f t="shared" si="236"/>
        <v/>
      </c>
      <c r="E7861" s="55"/>
      <c r="F7861" s="55"/>
      <c r="G7861" s="55"/>
      <c r="H7861" s="55"/>
      <c r="I7861" s="55"/>
      <c r="J7861" s="60"/>
      <c r="K7861" s="60">
        <f t="shared" si="233"/>
        <v>0</v>
      </c>
      <c r="L7861" s="60">
        <v>0</v>
      </c>
      <c r="M7861" s="55"/>
      <c r="N7861" s="60">
        <f t="shared" si="231"/>
        <v>0</v>
      </c>
      <c r="O7861" s="54"/>
      <c r="P7861" s="62"/>
      <c r="Q7861" s="75"/>
      <c r="R7861" t="str">
        <f t="shared" si="237"/>
        <v/>
      </c>
      <c r="S7861" s="75"/>
      <c r="T7861" s="75"/>
      <c r="U7861" s="75"/>
      <c r="V7861" s="75"/>
      <c r="W7861" s="75"/>
      <c r="X7861" s="75"/>
      <c r="Y7861" s="75"/>
      <c r="Z7861" s="75"/>
      <c r="AA7861" s="75"/>
      <c r="AB7861" s="75"/>
      <c r="AC7861" s="75"/>
      <c r="AD7861" s="75"/>
      <c r="AE7861" s="75"/>
      <c r="AF7861" s="75"/>
      <c r="AG7861" s="75"/>
    </row>
    <row r="7862" spans="1:33" ht="15.75" customHeight="1">
      <c r="A7862" s="75"/>
      <c r="B7862" s="54"/>
      <c r="C7862" s="55" t="str">
        <f t="shared" si="235"/>
        <v/>
      </c>
      <c r="D7862" s="55" t="str">
        <f t="shared" si="236"/>
        <v/>
      </c>
      <c r="E7862" s="55"/>
      <c r="F7862" s="55"/>
      <c r="G7862" s="55"/>
      <c r="H7862" s="55"/>
      <c r="I7862" s="55"/>
      <c r="J7862" s="60"/>
      <c r="K7862" s="60">
        <f t="shared" si="233"/>
        <v>0</v>
      </c>
      <c r="L7862" s="60">
        <v>0</v>
      </c>
      <c r="M7862" s="55"/>
      <c r="N7862" s="60">
        <f t="shared" si="231"/>
        <v>0</v>
      </c>
      <c r="O7862" s="54"/>
      <c r="P7862" s="62"/>
      <c r="Q7862" s="75"/>
      <c r="R7862" t="str">
        <f t="shared" si="237"/>
        <v/>
      </c>
      <c r="S7862" s="75"/>
      <c r="T7862" s="75"/>
      <c r="U7862" s="75"/>
      <c r="V7862" s="75"/>
      <c r="W7862" s="75"/>
      <c r="X7862" s="75"/>
      <c r="Y7862" s="75"/>
      <c r="Z7862" s="75"/>
      <c r="AA7862" s="75"/>
      <c r="AB7862" s="75"/>
      <c r="AC7862" s="75"/>
      <c r="AD7862" s="75"/>
      <c r="AE7862" s="75"/>
      <c r="AF7862" s="75"/>
      <c r="AG7862" s="75"/>
    </row>
    <row r="7863" spans="1:33" ht="15.75" customHeight="1">
      <c r="A7863" s="75"/>
      <c r="B7863" s="54"/>
      <c r="C7863" s="55" t="str">
        <f t="shared" si="235"/>
        <v/>
      </c>
      <c r="D7863" s="55" t="str">
        <f t="shared" si="236"/>
        <v/>
      </c>
      <c r="E7863" s="55"/>
      <c r="F7863" s="55"/>
      <c r="G7863" s="55"/>
      <c r="H7863" s="55"/>
      <c r="I7863" s="55"/>
      <c r="J7863" s="60"/>
      <c r="K7863" s="60">
        <f t="shared" si="233"/>
        <v>0</v>
      </c>
      <c r="L7863" s="60">
        <v>0</v>
      </c>
      <c r="M7863" s="55"/>
      <c r="N7863" s="60">
        <f t="shared" si="231"/>
        <v>0</v>
      </c>
      <c r="O7863" s="54"/>
      <c r="P7863" s="62"/>
      <c r="Q7863" s="75"/>
      <c r="R7863" t="str">
        <f t="shared" si="237"/>
        <v/>
      </c>
      <c r="S7863" s="75"/>
      <c r="T7863" s="75"/>
      <c r="U7863" s="75"/>
      <c r="V7863" s="75"/>
      <c r="W7863" s="75"/>
      <c r="X7863" s="75"/>
      <c r="Y7863" s="75"/>
      <c r="Z7863" s="75"/>
      <c r="AA7863" s="75"/>
      <c r="AB7863" s="75"/>
      <c r="AC7863" s="75"/>
      <c r="AD7863" s="75"/>
      <c r="AE7863" s="75"/>
      <c r="AF7863" s="75"/>
      <c r="AG7863" s="75"/>
    </row>
    <row r="7864" spans="1:33" ht="15.75" customHeight="1">
      <c r="A7864" s="75"/>
      <c r="B7864" s="54"/>
      <c r="C7864" s="55" t="str">
        <f t="shared" si="235"/>
        <v/>
      </c>
      <c r="D7864" s="55" t="str">
        <f t="shared" si="236"/>
        <v/>
      </c>
      <c r="E7864" s="55"/>
      <c r="F7864" s="55"/>
      <c r="G7864" s="55"/>
      <c r="H7864" s="55"/>
      <c r="I7864" s="55"/>
      <c r="J7864" s="60"/>
      <c r="K7864" s="60">
        <f t="shared" si="233"/>
        <v>0</v>
      </c>
      <c r="L7864" s="60">
        <v>0</v>
      </c>
      <c r="M7864" s="55"/>
      <c r="N7864" s="60">
        <f t="shared" si="231"/>
        <v>0</v>
      </c>
      <c r="O7864" s="54"/>
      <c r="P7864" s="62"/>
      <c r="Q7864" s="75"/>
      <c r="R7864" t="str">
        <f t="shared" si="237"/>
        <v/>
      </c>
      <c r="S7864" s="75"/>
      <c r="T7864" s="75"/>
      <c r="U7864" s="75"/>
      <c r="V7864" s="75"/>
      <c r="W7864" s="75"/>
      <c r="X7864" s="75"/>
      <c r="Y7864" s="75"/>
      <c r="Z7864" s="75"/>
      <c r="AA7864" s="75"/>
      <c r="AB7864" s="75"/>
      <c r="AC7864" s="75"/>
      <c r="AD7864" s="75"/>
      <c r="AE7864" s="75"/>
      <c r="AF7864" s="75"/>
      <c r="AG7864" s="75"/>
    </row>
    <row r="7865" spans="1:33" ht="15.75" customHeight="1">
      <c r="A7865" s="75"/>
      <c r="B7865" s="54"/>
      <c r="C7865" s="55" t="str">
        <f t="shared" si="235"/>
        <v/>
      </c>
      <c r="D7865" s="55" t="str">
        <f t="shared" si="236"/>
        <v/>
      </c>
      <c r="E7865" s="55"/>
      <c r="F7865" s="55"/>
      <c r="G7865" s="55"/>
      <c r="H7865" s="55"/>
      <c r="I7865" s="55"/>
      <c r="J7865" s="60"/>
      <c r="K7865" s="60">
        <f t="shared" si="233"/>
        <v>0</v>
      </c>
      <c r="L7865" s="60">
        <v>0</v>
      </c>
      <c r="M7865" s="55"/>
      <c r="N7865" s="60">
        <f t="shared" si="231"/>
        <v>0</v>
      </c>
      <c r="O7865" s="54"/>
      <c r="P7865" s="62"/>
      <c r="Q7865" s="75"/>
      <c r="R7865" t="str">
        <f t="shared" si="237"/>
        <v/>
      </c>
      <c r="S7865" s="75"/>
      <c r="T7865" s="75"/>
      <c r="U7865" s="75"/>
      <c r="V7865" s="75"/>
      <c r="W7865" s="75"/>
      <c r="X7865" s="75"/>
      <c r="Y7865" s="75"/>
      <c r="Z7865" s="75"/>
      <c r="AA7865" s="75"/>
      <c r="AB7865" s="75"/>
      <c r="AC7865" s="75"/>
      <c r="AD7865" s="75"/>
      <c r="AE7865" s="75"/>
      <c r="AF7865" s="75"/>
      <c r="AG7865" s="75"/>
    </row>
    <row r="7866" spans="1:33" ht="15.75" customHeight="1">
      <c r="A7866" s="75"/>
      <c r="B7866" s="54"/>
      <c r="C7866" s="55" t="str">
        <f t="shared" si="235"/>
        <v/>
      </c>
      <c r="D7866" s="55" t="str">
        <f t="shared" si="236"/>
        <v/>
      </c>
      <c r="E7866" s="55"/>
      <c r="F7866" s="55"/>
      <c r="G7866" s="55"/>
      <c r="H7866" s="55"/>
      <c r="I7866" s="55"/>
      <c r="J7866" s="60"/>
      <c r="K7866" s="60">
        <f t="shared" si="233"/>
        <v>0</v>
      </c>
      <c r="L7866" s="60">
        <v>0</v>
      </c>
      <c r="M7866" s="55"/>
      <c r="N7866" s="60">
        <f t="shared" si="231"/>
        <v>0</v>
      </c>
      <c r="O7866" s="54"/>
      <c r="P7866" s="62"/>
      <c r="Q7866" s="75"/>
      <c r="R7866" t="str">
        <f t="shared" si="237"/>
        <v/>
      </c>
      <c r="S7866" s="75"/>
      <c r="T7866" s="75"/>
      <c r="U7866" s="75"/>
      <c r="V7866" s="75"/>
      <c r="W7866" s="75"/>
      <c r="X7866" s="75"/>
      <c r="Y7866" s="75"/>
      <c r="Z7866" s="75"/>
      <c r="AA7866" s="75"/>
      <c r="AB7866" s="75"/>
      <c r="AC7866" s="75"/>
      <c r="AD7866" s="75"/>
      <c r="AE7866" s="75"/>
      <c r="AF7866" s="75"/>
      <c r="AG7866" s="75"/>
    </row>
    <row r="7867" spans="1:33" ht="15.75" customHeight="1">
      <c r="A7867" s="75"/>
      <c r="B7867" s="54"/>
      <c r="C7867" s="55" t="str">
        <f t="shared" si="235"/>
        <v/>
      </c>
      <c r="D7867" s="55" t="str">
        <f t="shared" si="236"/>
        <v/>
      </c>
      <c r="E7867" s="55"/>
      <c r="F7867" s="55"/>
      <c r="G7867" s="55"/>
      <c r="H7867" s="55"/>
      <c r="I7867" s="55"/>
      <c r="J7867" s="60"/>
      <c r="K7867" s="60">
        <f t="shared" si="233"/>
        <v>0</v>
      </c>
      <c r="L7867" s="60">
        <v>0</v>
      </c>
      <c r="M7867" s="55"/>
      <c r="N7867" s="60">
        <f t="shared" si="231"/>
        <v>0</v>
      </c>
      <c r="O7867" s="54"/>
      <c r="P7867" s="62"/>
      <c r="Q7867" s="75"/>
      <c r="R7867" t="str">
        <f t="shared" si="237"/>
        <v/>
      </c>
      <c r="S7867" s="75"/>
      <c r="T7867" s="75"/>
      <c r="U7867" s="75"/>
      <c r="V7867" s="75"/>
      <c r="W7867" s="75"/>
      <c r="X7867" s="75"/>
      <c r="Y7867" s="75"/>
      <c r="Z7867" s="75"/>
      <c r="AA7867" s="75"/>
      <c r="AB7867" s="75"/>
      <c r="AC7867" s="75"/>
      <c r="AD7867" s="75"/>
      <c r="AE7867" s="75"/>
      <c r="AF7867" s="75"/>
      <c r="AG7867" s="75"/>
    </row>
    <row r="7868" spans="1:33" ht="15.75" customHeight="1">
      <c r="A7868" s="75"/>
      <c r="B7868" s="54"/>
      <c r="C7868" s="55" t="str">
        <f t="shared" si="235"/>
        <v/>
      </c>
      <c r="D7868" s="55" t="str">
        <f t="shared" si="236"/>
        <v/>
      </c>
      <c r="E7868" s="55"/>
      <c r="F7868" s="55"/>
      <c r="G7868" s="55"/>
      <c r="H7868" s="55"/>
      <c r="I7868" s="55"/>
      <c r="J7868" s="60"/>
      <c r="K7868" s="60">
        <f t="shared" si="233"/>
        <v>0</v>
      </c>
      <c r="L7868" s="60">
        <v>0</v>
      </c>
      <c r="M7868" s="55"/>
      <c r="N7868" s="60">
        <f t="shared" si="231"/>
        <v>0</v>
      </c>
      <c r="O7868" s="54"/>
      <c r="P7868" s="62"/>
      <c r="Q7868" s="75"/>
      <c r="R7868" t="str">
        <f t="shared" si="237"/>
        <v/>
      </c>
      <c r="S7868" s="75"/>
      <c r="T7868" s="75"/>
      <c r="U7868" s="75"/>
      <c r="V7868" s="75"/>
      <c r="W7868" s="75"/>
      <c r="X7868" s="75"/>
      <c r="Y7868" s="75"/>
      <c r="Z7868" s="75"/>
      <c r="AA7868" s="75"/>
      <c r="AB7868" s="75"/>
      <c r="AC7868" s="75"/>
      <c r="AD7868" s="75"/>
      <c r="AE7868" s="75"/>
      <c r="AF7868" s="75"/>
      <c r="AG7868" s="75"/>
    </row>
    <row r="7869" spans="1:33" ht="15.75" customHeight="1">
      <c r="A7869" s="75"/>
      <c r="B7869" s="54"/>
      <c r="C7869" s="55" t="str">
        <f t="shared" si="235"/>
        <v/>
      </c>
      <c r="D7869" s="55" t="str">
        <f t="shared" si="236"/>
        <v/>
      </c>
      <c r="E7869" s="55"/>
      <c r="F7869" s="55"/>
      <c r="G7869" s="55"/>
      <c r="H7869" s="55"/>
      <c r="I7869" s="55"/>
      <c r="J7869" s="60"/>
      <c r="K7869" s="60">
        <f t="shared" si="233"/>
        <v>0</v>
      </c>
      <c r="L7869" s="60">
        <v>0</v>
      </c>
      <c r="M7869" s="55"/>
      <c r="N7869" s="60">
        <f t="shared" si="231"/>
        <v>0</v>
      </c>
      <c r="O7869" s="54"/>
      <c r="P7869" s="62"/>
      <c r="Q7869" s="75"/>
      <c r="R7869" t="str">
        <f t="shared" si="237"/>
        <v/>
      </c>
      <c r="S7869" s="75"/>
      <c r="T7869" s="75"/>
      <c r="U7869" s="75"/>
      <c r="V7869" s="75"/>
      <c r="W7869" s="75"/>
      <c r="X7869" s="75"/>
      <c r="Y7869" s="75"/>
      <c r="Z7869" s="75"/>
      <c r="AA7869" s="75"/>
      <c r="AB7869" s="75"/>
      <c r="AC7869" s="75"/>
      <c r="AD7869" s="75"/>
      <c r="AE7869" s="75"/>
      <c r="AF7869" s="75"/>
      <c r="AG7869" s="75"/>
    </row>
    <row r="7870" spans="1:33" ht="15.75" customHeight="1">
      <c r="A7870" s="75"/>
      <c r="B7870" s="54"/>
      <c r="C7870" s="55" t="str">
        <f t="shared" si="235"/>
        <v/>
      </c>
      <c r="D7870" s="55" t="str">
        <f t="shared" si="236"/>
        <v/>
      </c>
      <c r="E7870" s="55"/>
      <c r="F7870" s="55"/>
      <c r="G7870" s="55"/>
      <c r="H7870" s="55"/>
      <c r="I7870" s="55"/>
      <c r="J7870" s="60"/>
      <c r="K7870" s="60">
        <f t="shared" si="233"/>
        <v>0</v>
      </c>
      <c r="L7870" s="60">
        <v>0</v>
      </c>
      <c r="M7870" s="55"/>
      <c r="N7870" s="60">
        <f t="shared" si="231"/>
        <v>0</v>
      </c>
      <c r="O7870" s="54"/>
      <c r="P7870" s="62"/>
      <c r="Q7870" s="75"/>
      <c r="R7870" t="str">
        <f t="shared" si="237"/>
        <v/>
      </c>
      <c r="S7870" s="75"/>
      <c r="T7870" s="75"/>
      <c r="U7870" s="75"/>
      <c r="V7870" s="75"/>
      <c r="W7870" s="75"/>
      <c r="X7870" s="75"/>
      <c r="Y7870" s="75"/>
      <c r="Z7870" s="75"/>
      <c r="AA7870" s="75"/>
      <c r="AB7870" s="75"/>
      <c r="AC7870" s="75"/>
      <c r="AD7870" s="75"/>
      <c r="AE7870" s="75"/>
      <c r="AF7870" s="75"/>
      <c r="AG7870" s="75"/>
    </row>
    <row r="7871" spans="1:33" ht="15.75" customHeight="1">
      <c r="A7871" s="75"/>
      <c r="B7871" s="54"/>
      <c r="C7871" s="55" t="str">
        <f t="shared" si="235"/>
        <v/>
      </c>
      <c r="D7871" s="55" t="str">
        <f t="shared" si="236"/>
        <v/>
      </c>
      <c r="E7871" s="55"/>
      <c r="F7871" s="55"/>
      <c r="G7871" s="55"/>
      <c r="H7871" s="55"/>
      <c r="I7871" s="55"/>
      <c r="J7871" s="60"/>
      <c r="K7871" s="60">
        <f t="shared" si="233"/>
        <v>0</v>
      </c>
      <c r="L7871" s="60">
        <v>0</v>
      </c>
      <c r="M7871" s="55"/>
      <c r="N7871" s="60">
        <f t="shared" si="231"/>
        <v>0</v>
      </c>
      <c r="O7871" s="54"/>
      <c r="P7871" s="62"/>
      <c r="Q7871" s="75"/>
      <c r="R7871" t="str">
        <f t="shared" si="237"/>
        <v/>
      </c>
      <c r="S7871" s="75"/>
      <c r="T7871" s="75"/>
      <c r="U7871" s="75"/>
      <c r="V7871" s="75"/>
      <c r="W7871" s="75"/>
      <c r="X7871" s="75"/>
      <c r="Y7871" s="75"/>
      <c r="Z7871" s="75"/>
      <c r="AA7871" s="75"/>
      <c r="AB7871" s="75"/>
      <c r="AC7871" s="75"/>
      <c r="AD7871" s="75"/>
      <c r="AE7871" s="75"/>
      <c r="AF7871" s="75"/>
      <c r="AG7871" s="75"/>
    </row>
    <row r="7872" spans="1:33" ht="15.75" customHeight="1">
      <c r="A7872" s="75"/>
      <c r="B7872" s="54"/>
      <c r="C7872" s="55" t="str">
        <f t="shared" si="235"/>
        <v/>
      </c>
      <c r="D7872" s="55" t="str">
        <f t="shared" si="236"/>
        <v/>
      </c>
      <c r="E7872" s="55"/>
      <c r="F7872" s="55"/>
      <c r="G7872" s="55"/>
      <c r="H7872" s="55"/>
      <c r="I7872" s="55"/>
      <c r="J7872" s="60"/>
      <c r="K7872" s="60">
        <f t="shared" si="233"/>
        <v>0</v>
      </c>
      <c r="L7872" s="60">
        <v>0</v>
      </c>
      <c r="M7872" s="55"/>
      <c r="N7872" s="60">
        <f t="shared" si="231"/>
        <v>0</v>
      </c>
      <c r="O7872" s="54"/>
      <c r="P7872" s="62"/>
      <c r="Q7872" s="75"/>
      <c r="R7872" t="str">
        <f t="shared" si="237"/>
        <v/>
      </c>
      <c r="S7872" s="75"/>
      <c r="T7872" s="75"/>
      <c r="U7872" s="75"/>
      <c r="V7872" s="75"/>
      <c r="W7872" s="75"/>
      <c r="X7872" s="75"/>
      <c r="Y7872" s="75"/>
      <c r="Z7872" s="75"/>
      <c r="AA7872" s="75"/>
      <c r="AB7872" s="75"/>
      <c r="AC7872" s="75"/>
      <c r="AD7872" s="75"/>
      <c r="AE7872" s="75"/>
      <c r="AF7872" s="75"/>
      <c r="AG7872" s="75"/>
    </row>
    <row r="7873" spans="1:33" ht="15.75" customHeight="1">
      <c r="A7873" s="75"/>
      <c r="B7873" s="54"/>
      <c r="C7873" s="55" t="str">
        <f t="shared" si="235"/>
        <v/>
      </c>
      <c r="D7873" s="55" t="str">
        <f t="shared" si="236"/>
        <v/>
      </c>
      <c r="E7873" s="55"/>
      <c r="F7873" s="55"/>
      <c r="G7873" s="55"/>
      <c r="H7873" s="55"/>
      <c r="I7873" s="55"/>
      <c r="J7873" s="60"/>
      <c r="K7873" s="60">
        <f t="shared" si="233"/>
        <v>0</v>
      </c>
      <c r="L7873" s="60">
        <v>0</v>
      </c>
      <c r="M7873" s="55"/>
      <c r="N7873" s="60">
        <f t="shared" si="231"/>
        <v>0</v>
      </c>
      <c r="O7873" s="54"/>
      <c r="P7873" s="62"/>
      <c r="Q7873" s="75"/>
      <c r="R7873" t="str">
        <f t="shared" si="237"/>
        <v/>
      </c>
      <c r="S7873" s="75"/>
      <c r="T7873" s="75"/>
      <c r="U7873" s="75"/>
      <c r="V7873" s="75"/>
      <c r="W7873" s="75"/>
      <c r="X7873" s="75"/>
      <c r="Y7873" s="75"/>
      <c r="Z7873" s="75"/>
      <c r="AA7873" s="75"/>
      <c r="AB7873" s="75"/>
      <c r="AC7873" s="75"/>
      <c r="AD7873" s="75"/>
      <c r="AE7873" s="75"/>
      <c r="AF7873" s="75"/>
      <c r="AG7873" s="75"/>
    </row>
    <row r="7874" spans="1:33" ht="15.75" customHeight="1">
      <c r="A7874" s="75"/>
      <c r="B7874" s="54"/>
      <c r="C7874" s="55" t="str">
        <f t="shared" si="235"/>
        <v/>
      </c>
      <c r="D7874" s="55" t="str">
        <f t="shared" si="236"/>
        <v/>
      </c>
      <c r="E7874" s="55"/>
      <c r="F7874" s="55"/>
      <c r="G7874" s="55"/>
      <c r="H7874" s="55"/>
      <c r="I7874" s="55"/>
      <c r="J7874" s="60"/>
      <c r="K7874" s="60">
        <f t="shared" si="233"/>
        <v>0</v>
      </c>
      <c r="L7874" s="60">
        <v>0</v>
      </c>
      <c r="M7874" s="55"/>
      <c r="N7874" s="60">
        <f t="shared" si="231"/>
        <v>0</v>
      </c>
      <c r="O7874" s="54"/>
      <c r="P7874" s="62"/>
      <c r="Q7874" s="75"/>
      <c r="R7874" t="str">
        <f t="shared" si="237"/>
        <v/>
      </c>
      <c r="S7874" s="75"/>
      <c r="T7874" s="75"/>
      <c r="U7874" s="75"/>
      <c r="V7874" s="75"/>
      <c r="W7874" s="75"/>
      <c r="X7874" s="75"/>
      <c r="Y7874" s="75"/>
      <c r="Z7874" s="75"/>
      <c r="AA7874" s="75"/>
      <c r="AB7874" s="75"/>
      <c r="AC7874" s="75"/>
      <c r="AD7874" s="75"/>
      <c r="AE7874" s="75"/>
      <c r="AF7874" s="75"/>
      <c r="AG7874" s="75"/>
    </row>
    <row r="7875" spans="1:33" ht="15.75" customHeight="1">
      <c r="A7875" s="75"/>
      <c r="B7875" s="54"/>
      <c r="C7875" s="55" t="str">
        <f t="shared" si="235"/>
        <v/>
      </c>
      <c r="D7875" s="55" t="str">
        <f t="shared" si="236"/>
        <v/>
      </c>
      <c r="E7875" s="55"/>
      <c r="F7875" s="55"/>
      <c r="G7875" s="55"/>
      <c r="H7875" s="55"/>
      <c r="I7875" s="55"/>
      <c r="J7875" s="60"/>
      <c r="K7875" s="60">
        <f t="shared" si="233"/>
        <v>0</v>
      </c>
      <c r="L7875" s="60">
        <v>0</v>
      </c>
      <c r="M7875" s="55"/>
      <c r="N7875" s="60">
        <f t="shared" si="231"/>
        <v>0</v>
      </c>
      <c r="O7875" s="54"/>
      <c r="P7875" s="62"/>
      <c r="Q7875" s="75"/>
      <c r="R7875" t="str">
        <f t="shared" ref="R7875:R7938" si="238">IF(B7875="","",PROPER(TEXT(B7875,"mmm/aa")))</f>
        <v/>
      </c>
      <c r="S7875" s="75"/>
      <c r="T7875" s="75"/>
      <c r="U7875" s="75"/>
      <c r="V7875" s="75"/>
      <c r="W7875" s="75"/>
      <c r="X7875" s="75"/>
      <c r="Y7875" s="75"/>
      <c r="Z7875" s="75"/>
      <c r="AA7875" s="75"/>
      <c r="AB7875" s="75"/>
      <c r="AC7875" s="75"/>
      <c r="AD7875" s="75"/>
      <c r="AE7875" s="75"/>
      <c r="AF7875" s="75"/>
      <c r="AG7875" s="75"/>
    </row>
    <row r="7876" spans="1:33" ht="15.75" customHeight="1">
      <c r="A7876" s="75"/>
      <c r="B7876" s="54"/>
      <c r="C7876" s="55" t="str">
        <f t="shared" si="235"/>
        <v/>
      </c>
      <c r="D7876" s="55" t="str">
        <f t="shared" si="236"/>
        <v/>
      </c>
      <c r="E7876" s="55"/>
      <c r="F7876" s="55"/>
      <c r="G7876" s="55"/>
      <c r="H7876" s="55"/>
      <c r="I7876" s="55"/>
      <c r="J7876" s="60"/>
      <c r="K7876" s="60">
        <f t="shared" si="233"/>
        <v>0</v>
      </c>
      <c r="L7876" s="60">
        <v>0</v>
      </c>
      <c r="M7876" s="55"/>
      <c r="N7876" s="60">
        <f t="shared" si="231"/>
        <v>0</v>
      </c>
      <c r="O7876" s="54"/>
      <c r="P7876" s="62"/>
      <c r="Q7876" s="75"/>
      <c r="R7876" t="str">
        <f t="shared" si="238"/>
        <v/>
      </c>
      <c r="S7876" s="75"/>
      <c r="T7876" s="75"/>
      <c r="U7876" s="75"/>
      <c r="V7876" s="75"/>
      <c r="W7876" s="75"/>
      <c r="X7876" s="75"/>
      <c r="Y7876" s="75"/>
      <c r="Z7876" s="75"/>
      <c r="AA7876" s="75"/>
      <c r="AB7876" s="75"/>
      <c r="AC7876" s="75"/>
      <c r="AD7876" s="75"/>
      <c r="AE7876" s="75"/>
      <c r="AF7876" s="75"/>
      <c r="AG7876" s="75"/>
    </row>
    <row r="7877" spans="1:33" ht="15.75" customHeight="1">
      <c r="A7877" s="75"/>
      <c r="B7877" s="54"/>
      <c r="C7877" s="55" t="str">
        <f t="shared" si="235"/>
        <v/>
      </c>
      <c r="D7877" s="55" t="str">
        <f t="shared" si="236"/>
        <v/>
      </c>
      <c r="E7877" s="55"/>
      <c r="F7877" s="55"/>
      <c r="G7877" s="55"/>
      <c r="H7877" s="55"/>
      <c r="I7877" s="55"/>
      <c r="J7877" s="60"/>
      <c r="K7877" s="60">
        <f t="shared" si="233"/>
        <v>0</v>
      </c>
      <c r="L7877" s="60">
        <v>0</v>
      </c>
      <c r="M7877" s="55"/>
      <c r="N7877" s="60">
        <f t="shared" ref="N7877:N8131" si="239">K7877+L7877</f>
        <v>0</v>
      </c>
      <c r="O7877" s="54"/>
      <c r="P7877" s="62"/>
      <c r="Q7877" s="75"/>
      <c r="R7877" t="str">
        <f t="shared" si="238"/>
        <v/>
      </c>
      <c r="S7877" s="75"/>
      <c r="T7877" s="75"/>
      <c r="U7877" s="75"/>
      <c r="V7877" s="75"/>
      <c r="W7877" s="75"/>
      <c r="X7877" s="75"/>
      <c r="Y7877" s="75"/>
      <c r="Z7877" s="75"/>
      <c r="AA7877" s="75"/>
      <c r="AB7877" s="75"/>
      <c r="AC7877" s="75"/>
      <c r="AD7877" s="75"/>
      <c r="AE7877" s="75"/>
      <c r="AF7877" s="75"/>
      <c r="AG7877" s="75"/>
    </row>
    <row r="7878" spans="1:33" ht="15.75" customHeight="1">
      <c r="A7878" s="75"/>
      <c r="B7878" s="54"/>
      <c r="C7878" s="55" t="str">
        <f t="shared" si="235"/>
        <v/>
      </c>
      <c r="D7878" s="55" t="str">
        <f t="shared" si="236"/>
        <v/>
      </c>
      <c r="E7878" s="55"/>
      <c r="F7878" s="55"/>
      <c r="G7878" s="55"/>
      <c r="H7878" s="55"/>
      <c r="I7878" s="55"/>
      <c r="J7878" s="60"/>
      <c r="K7878" s="60">
        <f t="shared" si="233"/>
        <v>0</v>
      </c>
      <c r="L7878" s="60">
        <v>0</v>
      </c>
      <c r="M7878" s="55"/>
      <c r="N7878" s="60">
        <f t="shared" si="239"/>
        <v>0</v>
      </c>
      <c r="O7878" s="54"/>
      <c r="P7878" s="62"/>
      <c r="Q7878" s="75"/>
      <c r="R7878" t="str">
        <f t="shared" si="238"/>
        <v/>
      </c>
      <c r="S7878" s="75"/>
      <c r="T7878" s="75"/>
      <c r="U7878" s="75"/>
      <c r="V7878" s="75"/>
      <c r="W7878" s="75"/>
      <c r="X7878" s="75"/>
      <c r="Y7878" s="75"/>
      <c r="Z7878" s="75"/>
      <c r="AA7878" s="75"/>
      <c r="AB7878" s="75"/>
      <c r="AC7878" s="75"/>
      <c r="AD7878" s="75"/>
      <c r="AE7878" s="75"/>
      <c r="AF7878" s="75"/>
      <c r="AG7878" s="75"/>
    </row>
    <row r="7879" spans="1:33" ht="15.75" customHeight="1">
      <c r="A7879" s="75"/>
      <c r="B7879" s="54"/>
      <c r="C7879" s="55" t="str">
        <f t="shared" si="235"/>
        <v/>
      </c>
      <c r="D7879" s="55" t="str">
        <f t="shared" si="236"/>
        <v/>
      </c>
      <c r="E7879" s="55"/>
      <c r="F7879" s="55"/>
      <c r="G7879" s="55"/>
      <c r="H7879" s="55"/>
      <c r="I7879" s="55"/>
      <c r="J7879" s="60"/>
      <c r="K7879" s="60">
        <f t="shared" si="233"/>
        <v>0</v>
      </c>
      <c r="L7879" s="60">
        <v>0</v>
      </c>
      <c r="M7879" s="55"/>
      <c r="N7879" s="60">
        <f t="shared" si="239"/>
        <v>0</v>
      </c>
      <c r="O7879" s="54"/>
      <c r="P7879" s="62"/>
      <c r="Q7879" s="75"/>
      <c r="R7879" t="str">
        <f t="shared" si="238"/>
        <v/>
      </c>
      <c r="S7879" s="75"/>
      <c r="T7879" s="75"/>
      <c r="U7879" s="75"/>
      <c r="V7879" s="75"/>
      <c r="W7879" s="75"/>
      <c r="X7879" s="75"/>
      <c r="Y7879" s="75"/>
      <c r="Z7879" s="75"/>
      <c r="AA7879" s="75"/>
      <c r="AB7879" s="75"/>
      <c r="AC7879" s="75"/>
      <c r="AD7879" s="75"/>
      <c r="AE7879" s="75"/>
      <c r="AF7879" s="75"/>
      <c r="AG7879" s="75"/>
    </row>
    <row r="7880" spans="1:33" ht="15.75" customHeight="1">
      <c r="A7880" s="75"/>
      <c r="B7880" s="54"/>
      <c r="C7880" s="55" t="str">
        <f t="shared" si="235"/>
        <v/>
      </c>
      <c r="D7880" s="55" t="str">
        <f t="shared" si="236"/>
        <v/>
      </c>
      <c r="E7880" s="55"/>
      <c r="F7880" s="55"/>
      <c r="G7880" s="55"/>
      <c r="H7880" s="55"/>
      <c r="I7880" s="55"/>
      <c r="J7880" s="60"/>
      <c r="K7880" s="60">
        <f t="shared" si="233"/>
        <v>0</v>
      </c>
      <c r="L7880" s="60">
        <v>0</v>
      </c>
      <c r="M7880" s="55"/>
      <c r="N7880" s="60">
        <f t="shared" si="239"/>
        <v>0</v>
      </c>
      <c r="O7880" s="54"/>
      <c r="P7880" s="62"/>
      <c r="Q7880" s="75"/>
      <c r="R7880" t="str">
        <f t="shared" si="238"/>
        <v/>
      </c>
      <c r="S7880" s="75"/>
      <c r="T7880" s="75"/>
      <c r="U7880" s="75"/>
      <c r="V7880" s="75"/>
      <c r="W7880" s="75"/>
      <c r="X7880" s="75"/>
      <c r="Y7880" s="75"/>
      <c r="Z7880" s="75"/>
      <c r="AA7880" s="75"/>
      <c r="AB7880" s="75"/>
      <c r="AC7880" s="75"/>
      <c r="AD7880" s="75"/>
      <c r="AE7880" s="75"/>
      <c r="AF7880" s="75"/>
      <c r="AG7880" s="75"/>
    </row>
    <row r="7881" spans="1:33" ht="15.75" customHeight="1">
      <c r="A7881" s="75"/>
      <c r="B7881" s="54"/>
      <c r="C7881" s="55" t="str">
        <f t="shared" si="235"/>
        <v/>
      </c>
      <c r="D7881" s="55" t="str">
        <f t="shared" si="236"/>
        <v/>
      </c>
      <c r="E7881" s="55"/>
      <c r="F7881" s="55"/>
      <c r="G7881" s="55"/>
      <c r="H7881" s="55"/>
      <c r="I7881" s="55"/>
      <c r="J7881" s="60"/>
      <c r="K7881" s="60">
        <f t="shared" si="233"/>
        <v>0</v>
      </c>
      <c r="L7881" s="60">
        <v>0</v>
      </c>
      <c r="M7881" s="55"/>
      <c r="N7881" s="60">
        <f t="shared" si="239"/>
        <v>0</v>
      </c>
      <c r="O7881" s="54"/>
      <c r="P7881" s="62"/>
      <c r="Q7881" s="75"/>
      <c r="R7881" t="str">
        <f t="shared" si="238"/>
        <v/>
      </c>
      <c r="S7881" s="75"/>
      <c r="T7881" s="75"/>
      <c r="U7881" s="75"/>
      <c r="V7881" s="75"/>
      <c r="W7881" s="75"/>
      <c r="X7881" s="75"/>
      <c r="Y7881" s="75"/>
      <c r="Z7881" s="75"/>
      <c r="AA7881" s="75"/>
      <c r="AB7881" s="75"/>
      <c r="AC7881" s="75"/>
      <c r="AD7881" s="75"/>
      <c r="AE7881" s="75"/>
      <c r="AF7881" s="75"/>
      <c r="AG7881" s="75"/>
    </row>
    <row r="7882" spans="1:33" ht="15.75" customHeight="1">
      <c r="A7882" s="75"/>
      <c r="B7882" s="54"/>
      <c r="C7882" s="55" t="str">
        <f t="shared" si="235"/>
        <v/>
      </c>
      <c r="D7882" s="55" t="str">
        <f t="shared" si="236"/>
        <v/>
      </c>
      <c r="E7882" s="55"/>
      <c r="F7882" s="55"/>
      <c r="G7882" s="55"/>
      <c r="H7882" s="55"/>
      <c r="I7882" s="55"/>
      <c r="J7882" s="60"/>
      <c r="K7882" s="60">
        <f t="shared" si="233"/>
        <v>0</v>
      </c>
      <c r="L7882" s="60">
        <v>0</v>
      </c>
      <c r="M7882" s="55"/>
      <c r="N7882" s="60">
        <f t="shared" si="239"/>
        <v>0</v>
      </c>
      <c r="O7882" s="54"/>
      <c r="P7882" s="62"/>
      <c r="Q7882" s="75"/>
      <c r="R7882" t="str">
        <f t="shared" si="238"/>
        <v/>
      </c>
      <c r="S7882" s="75"/>
      <c r="T7882" s="75"/>
      <c r="U7882" s="75"/>
      <c r="V7882" s="75"/>
      <c r="W7882" s="75"/>
      <c r="X7882" s="75"/>
      <c r="Y7882" s="75"/>
      <c r="Z7882" s="75"/>
      <c r="AA7882" s="75"/>
      <c r="AB7882" s="75"/>
      <c r="AC7882" s="75"/>
      <c r="AD7882" s="75"/>
      <c r="AE7882" s="75"/>
      <c r="AF7882" s="75"/>
      <c r="AG7882" s="75"/>
    </row>
    <row r="7883" spans="1:33" ht="15.75" customHeight="1">
      <c r="A7883" s="75"/>
      <c r="B7883" s="54"/>
      <c r="C7883" s="55" t="str">
        <f t="shared" si="235"/>
        <v/>
      </c>
      <c r="D7883" s="55" t="str">
        <f t="shared" si="236"/>
        <v/>
      </c>
      <c r="E7883" s="55"/>
      <c r="F7883" s="55"/>
      <c r="G7883" s="55"/>
      <c r="H7883" s="55"/>
      <c r="I7883" s="55"/>
      <c r="J7883" s="60"/>
      <c r="K7883" s="60">
        <f t="shared" si="233"/>
        <v>0</v>
      </c>
      <c r="L7883" s="60">
        <v>0</v>
      </c>
      <c r="M7883" s="55"/>
      <c r="N7883" s="60">
        <f t="shared" si="239"/>
        <v>0</v>
      </c>
      <c r="O7883" s="54"/>
      <c r="P7883" s="62"/>
      <c r="Q7883" s="75"/>
      <c r="R7883" t="str">
        <f t="shared" si="238"/>
        <v/>
      </c>
      <c r="S7883" s="75"/>
      <c r="T7883" s="75"/>
      <c r="U7883" s="75"/>
      <c r="V7883" s="75"/>
      <c r="W7883" s="75"/>
      <c r="X7883" s="75"/>
      <c r="Y7883" s="75"/>
      <c r="Z7883" s="75"/>
      <c r="AA7883" s="75"/>
      <c r="AB7883" s="75"/>
      <c r="AC7883" s="75"/>
      <c r="AD7883" s="75"/>
      <c r="AE7883" s="75"/>
      <c r="AF7883" s="75"/>
      <c r="AG7883" s="75"/>
    </row>
    <row r="7884" spans="1:33" ht="15.75" customHeight="1">
      <c r="A7884" s="75"/>
      <c r="B7884" s="54"/>
      <c r="C7884" s="55" t="str">
        <f t="shared" si="235"/>
        <v/>
      </c>
      <c r="D7884" s="55" t="str">
        <f t="shared" si="236"/>
        <v/>
      </c>
      <c r="E7884" s="55"/>
      <c r="F7884" s="55"/>
      <c r="G7884" s="55"/>
      <c r="H7884" s="55"/>
      <c r="I7884" s="55"/>
      <c r="J7884" s="60"/>
      <c r="K7884" s="60">
        <f t="shared" si="233"/>
        <v>0</v>
      </c>
      <c r="L7884" s="60">
        <v>0</v>
      </c>
      <c r="M7884" s="55"/>
      <c r="N7884" s="60">
        <f t="shared" si="239"/>
        <v>0</v>
      </c>
      <c r="O7884" s="54"/>
      <c r="P7884" s="62"/>
      <c r="Q7884" s="75"/>
      <c r="R7884" t="str">
        <f t="shared" si="238"/>
        <v/>
      </c>
      <c r="S7884" s="75"/>
      <c r="T7884" s="75"/>
      <c r="U7884" s="75"/>
      <c r="V7884" s="75"/>
      <c r="W7884" s="75"/>
      <c r="X7884" s="75"/>
      <c r="Y7884" s="75"/>
      <c r="Z7884" s="75"/>
      <c r="AA7884" s="75"/>
      <c r="AB7884" s="75"/>
      <c r="AC7884" s="75"/>
      <c r="AD7884" s="75"/>
      <c r="AE7884" s="75"/>
      <c r="AF7884" s="75"/>
      <c r="AG7884" s="75"/>
    </row>
    <row r="7885" spans="1:33" ht="15.75" customHeight="1">
      <c r="A7885" s="75"/>
      <c r="B7885" s="54"/>
      <c r="C7885" s="55" t="str">
        <f t="shared" si="235"/>
        <v/>
      </c>
      <c r="D7885" s="55" t="str">
        <f t="shared" si="236"/>
        <v/>
      </c>
      <c r="E7885" s="55"/>
      <c r="F7885" s="55"/>
      <c r="G7885" s="55"/>
      <c r="H7885" s="55"/>
      <c r="I7885" s="55"/>
      <c r="J7885" s="60"/>
      <c r="K7885" s="60">
        <f t="shared" si="233"/>
        <v>0</v>
      </c>
      <c r="L7885" s="60">
        <v>0</v>
      </c>
      <c r="M7885" s="55"/>
      <c r="N7885" s="60">
        <f t="shared" si="239"/>
        <v>0</v>
      </c>
      <c r="O7885" s="54"/>
      <c r="P7885" s="62"/>
      <c r="Q7885" s="75"/>
      <c r="R7885" t="str">
        <f t="shared" si="238"/>
        <v/>
      </c>
      <c r="S7885" s="75"/>
      <c r="T7885" s="75"/>
      <c r="U7885" s="75"/>
      <c r="V7885" s="75"/>
      <c r="W7885" s="75"/>
      <c r="X7885" s="75"/>
      <c r="Y7885" s="75"/>
      <c r="Z7885" s="75"/>
      <c r="AA7885" s="75"/>
      <c r="AB7885" s="75"/>
      <c r="AC7885" s="75"/>
      <c r="AD7885" s="75"/>
      <c r="AE7885" s="75"/>
      <c r="AF7885" s="75"/>
      <c r="AG7885" s="75"/>
    </row>
    <row r="7886" spans="1:33" ht="15.75" customHeight="1">
      <c r="A7886" s="75"/>
      <c r="B7886" s="54"/>
      <c r="C7886" s="55" t="str">
        <f t="shared" si="235"/>
        <v/>
      </c>
      <c r="D7886" s="55" t="str">
        <f t="shared" si="236"/>
        <v/>
      </c>
      <c r="E7886" s="55"/>
      <c r="F7886" s="55"/>
      <c r="G7886" s="55"/>
      <c r="H7886" s="55"/>
      <c r="I7886" s="55"/>
      <c r="J7886" s="60"/>
      <c r="K7886" s="60">
        <f t="shared" si="233"/>
        <v>0</v>
      </c>
      <c r="L7886" s="60">
        <v>0</v>
      </c>
      <c r="M7886" s="55"/>
      <c r="N7886" s="60">
        <f t="shared" si="239"/>
        <v>0</v>
      </c>
      <c r="O7886" s="54"/>
      <c r="P7886" s="62"/>
      <c r="Q7886" s="75"/>
      <c r="R7886" t="str">
        <f t="shared" si="238"/>
        <v/>
      </c>
      <c r="S7886" s="75"/>
      <c r="T7886" s="75"/>
      <c r="U7886" s="75"/>
      <c r="V7886" s="75"/>
      <c r="W7886" s="75"/>
      <c r="X7886" s="75"/>
      <c r="Y7886" s="75"/>
      <c r="Z7886" s="75"/>
      <c r="AA7886" s="75"/>
      <c r="AB7886" s="75"/>
      <c r="AC7886" s="75"/>
      <c r="AD7886" s="75"/>
      <c r="AE7886" s="75"/>
      <c r="AF7886" s="75"/>
      <c r="AG7886" s="75"/>
    </row>
    <row r="7887" spans="1:33" ht="15.75" customHeight="1">
      <c r="A7887" s="75"/>
      <c r="B7887" s="54"/>
      <c r="C7887" s="55" t="str">
        <f t="shared" si="235"/>
        <v/>
      </c>
      <c r="D7887" s="55" t="str">
        <f t="shared" si="236"/>
        <v/>
      </c>
      <c r="E7887" s="55"/>
      <c r="F7887" s="55"/>
      <c r="G7887" s="55"/>
      <c r="H7887" s="55"/>
      <c r="I7887" s="55"/>
      <c r="J7887" s="60"/>
      <c r="K7887" s="60">
        <f t="shared" si="233"/>
        <v>0</v>
      </c>
      <c r="L7887" s="60">
        <v>0</v>
      </c>
      <c r="M7887" s="55"/>
      <c r="N7887" s="60">
        <f t="shared" si="239"/>
        <v>0</v>
      </c>
      <c r="O7887" s="54"/>
      <c r="P7887" s="62"/>
      <c r="Q7887" s="75"/>
      <c r="R7887" t="str">
        <f t="shared" si="238"/>
        <v/>
      </c>
      <c r="S7887" s="75"/>
      <c r="T7887" s="75"/>
      <c r="U7887" s="75"/>
      <c r="V7887" s="75"/>
      <c r="W7887" s="75"/>
      <c r="X7887" s="75"/>
      <c r="Y7887" s="75"/>
      <c r="Z7887" s="75"/>
      <c r="AA7887" s="75"/>
      <c r="AB7887" s="75"/>
      <c r="AC7887" s="75"/>
      <c r="AD7887" s="75"/>
      <c r="AE7887" s="75"/>
      <c r="AF7887" s="75"/>
      <c r="AG7887" s="75"/>
    </row>
    <row r="7888" spans="1:33" ht="15.75" customHeight="1">
      <c r="A7888" s="75"/>
      <c r="B7888" s="54"/>
      <c r="C7888" s="55" t="str">
        <f t="shared" si="235"/>
        <v/>
      </c>
      <c r="D7888" s="55" t="str">
        <f t="shared" si="236"/>
        <v/>
      </c>
      <c r="E7888" s="55"/>
      <c r="F7888" s="55"/>
      <c r="G7888" s="55"/>
      <c r="H7888" s="55"/>
      <c r="I7888" s="55"/>
      <c r="J7888" s="60"/>
      <c r="K7888" s="60">
        <f t="shared" si="233"/>
        <v>0</v>
      </c>
      <c r="L7888" s="60">
        <v>0</v>
      </c>
      <c r="M7888" s="55"/>
      <c r="N7888" s="60">
        <f t="shared" si="239"/>
        <v>0</v>
      </c>
      <c r="O7888" s="54"/>
      <c r="P7888" s="62"/>
      <c r="Q7888" s="75"/>
      <c r="R7888" t="str">
        <f t="shared" si="238"/>
        <v/>
      </c>
      <c r="S7888" s="75"/>
      <c r="T7888" s="75"/>
      <c r="U7888" s="75"/>
      <c r="V7888" s="75"/>
      <c r="W7888" s="75"/>
      <c r="X7888" s="75"/>
      <c r="Y7888" s="75"/>
      <c r="Z7888" s="75"/>
      <c r="AA7888" s="75"/>
      <c r="AB7888" s="75"/>
      <c r="AC7888" s="75"/>
      <c r="AD7888" s="75"/>
      <c r="AE7888" s="75"/>
      <c r="AF7888" s="75"/>
      <c r="AG7888" s="75"/>
    </row>
    <row r="7889" spans="1:33" ht="15.75" customHeight="1">
      <c r="A7889" s="75"/>
      <c r="B7889" s="54"/>
      <c r="C7889" s="55" t="str">
        <f t="shared" si="235"/>
        <v/>
      </c>
      <c r="D7889" s="55" t="str">
        <f t="shared" si="236"/>
        <v/>
      </c>
      <c r="E7889" s="55"/>
      <c r="F7889" s="55"/>
      <c r="G7889" s="55"/>
      <c r="H7889" s="55"/>
      <c r="I7889" s="55"/>
      <c r="J7889" s="60"/>
      <c r="K7889" s="60">
        <f t="shared" si="233"/>
        <v>0</v>
      </c>
      <c r="L7889" s="60">
        <v>0</v>
      </c>
      <c r="M7889" s="55"/>
      <c r="N7889" s="60">
        <f t="shared" si="239"/>
        <v>0</v>
      </c>
      <c r="O7889" s="54"/>
      <c r="P7889" s="62"/>
      <c r="Q7889" s="75"/>
      <c r="R7889" t="str">
        <f t="shared" si="238"/>
        <v/>
      </c>
      <c r="S7889" s="75"/>
      <c r="T7889" s="75"/>
      <c r="U7889" s="75"/>
      <c r="V7889" s="75"/>
      <c r="W7889" s="75"/>
      <c r="X7889" s="75"/>
      <c r="Y7889" s="75"/>
      <c r="Z7889" s="75"/>
      <c r="AA7889" s="75"/>
      <c r="AB7889" s="75"/>
      <c r="AC7889" s="75"/>
      <c r="AD7889" s="75"/>
      <c r="AE7889" s="75"/>
      <c r="AF7889" s="75"/>
      <c r="AG7889" s="75"/>
    </row>
    <row r="7890" spans="1:33" ht="15.75" customHeight="1">
      <c r="A7890" s="75"/>
      <c r="B7890" s="54"/>
      <c r="C7890" s="55" t="str">
        <f t="shared" si="235"/>
        <v/>
      </c>
      <c r="D7890" s="55" t="str">
        <f t="shared" si="236"/>
        <v/>
      </c>
      <c r="E7890" s="55"/>
      <c r="F7890" s="55"/>
      <c r="G7890" s="55"/>
      <c r="H7890" s="55"/>
      <c r="I7890" s="55"/>
      <c r="J7890" s="60"/>
      <c r="K7890" s="60">
        <f t="shared" si="233"/>
        <v>0</v>
      </c>
      <c r="L7890" s="60">
        <v>0</v>
      </c>
      <c r="M7890" s="55"/>
      <c r="N7890" s="60">
        <f t="shared" si="239"/>
        <v>0</v>
      </c>
      <c r="O7890" s="54"/>
      <c r="P7890" s="62"/>
      <c r="Q7890" s="75"/>
      <c r="R7890" t="str">
        <f t="shared" si="238"/>
        <v/>
      </c>
      <c r="S7890" s="75"/>
      <c r="T7890" s="75"/>
      <c r="U7890" s="75"/>
      <c r="V7890" s="75"/>
      <c r="W7890" s="75"/>
      <c r="X7890" s="75"/>
      <c r="Y7890" s="75"/>
      <c r="Z7890" s="75"/>
      <c r="AA7890" s="75"/>
      <c r="AB7890" s="75"/>
      <c r="AC7890" s="75"/>
      <c r="AD7890" s="75"/>
      <c r="AE7890" s="75"/>
      <c r="AF7890" s="75"/>
      <c r="AG7890" s="75"/>
    </row>
    <row r="7891" spans="1:33" ht="15.75" customHeight="1">
      <c r="A7891" s="75"/>
      <c r="B7891" s="54"/>
      <c r="C7891" s="55" t="str">
        <f t="shared" si="235"/>
        <v/>
      </c>
      <c r="D7891" s="55" t="str">
        <f t="shared" si="236"/>
        <v/>
      </c>
      <c r="E7891" s="55"/>
      <c r="F7891" s="55"/>
      <c r="G7891" s="55"/>
      <c r="H7891" s="55"/>
      <c r="I7891" s="55"/>
      <c r="J7891" s="60"/>
      <c r="K7891" s="60">
        <f t="shared" si="233"/>
        <v>0</v>
      </c>
      <c r="L7891" s="60">
        <v>0</v>
      </c>
      <c r="M7891" s="55"/>
      <c r="N7891" s="60">
        <f t="shared" si="239"/>
        <v>0</v>
      </c>
      <c r="O7891" s="54"/>
      <c r="P7891" s="62"/>
      <c r="Q7891" s="75"/>
      <c r="R7891" t="str">
        <f t="shared" si="238"/>
        <v/>
      </c>
      <c r="S7891" s="75"/>
      <c r="T7891" s="75"/>
      <c r="U7891" s="75"/>
      <c r="V7891" s="75"/>
      <c r="W7891" s="75"/>
      <c r="X7891" s="75"/>
      <c r="Y7891" s="75"/>
      <c r="Z7891" s="75"/>
      <c r="AA7891" s="75"/>
      <c r="AB7891" s="75"/>
      <c r="AC7891" s="75"/>
      <c r="AD7891" s="75"/>
      <c r="AE7891" s="75"/>
      <c r="AF7891" s="75"/>
      <c r="AG7891" s="75"/>
    </row>
    <row r="7892" spans="1:33" ht="15.75" customHeight="1">
      <c r="A7892" s="75"/>
      <c r="B7892" s="54"/>
      <c r="C7892" s="55" t="str">
        <f t="shared" si="235"/>
        <v/>
      </c>
      <c r="D7892" s="55" t="str">
        <f t="shared" si="236"/>
        <v/>
      </c>
      <c r="E7892" s="55"/>
      <c r="F7892" s="55"/>
      <c r="G7892" s="55"/>
      <c r="H7892" s="55"/>
      <c r="I7892" s="55"/>
      <c r="J7892" s="60"/>
      <c r="K7892" s="60">
        <f t="shared" si="233"/>
        <v>0</v>
      </c>
      <c r="L7892" s="60">
        <v>0</v>
      </c>
      <c r="M7892" s="55"/>
      <c r="N7892" s="60">
        <f t="shared" si="239"/>
        <v>0</v>
      </c>
      <c r="O7892" s="54"/>
      <c r="P7892" s="62"/>
      <c r="Q7892" s="75"/>
      <c r="R7892" t="str">
        <f t="shared" si="238"/>
        <v/>
      </c>
      <c r="S7892" s="75"/>
      <c r="T7892" s="75"/>
      <c r="U7892" s="75"/>
      <c r="V7892" s="75"/>
      <c r="W7892" s="75"/>
      <c r="X7892" s="75"/>
      <c r="Y7892" s="75"/>
      <c r="Z7892" s="75"/>
      <c r="AA7892" s="75"/>
      <c r="AB7892" s="75"/>
      <c r="AC7892" s="75"/>
      <c r="AD7892" s="75"/>
      <c r="AE7892" s="75"/>
      <c r="AF7892" s="75"/>
      <c r="AG7892" s="75"/>
    </row>
    <row r="7893" spans="1:33" ht="15.75" customHeight="1">
      <c r="A7893" s="75"/>
      <c r="B7893" s="54"/>
      <c r="C7893" s="55" t="str">
        <f t="shared" si="235"/>
        <v/>
      </c>
      <c r="D7893" s="55" t="str">
        <f t="shared" si="236"/>
        <v/>
      </c>
      <c r="E7893" s="55"/>
      <c r="F7893" s="55"/>
      <c r="G7893" s="55"/>
      <c r="H7893" s="55"/>
      <c r="I7893" s="55"/>
      <c r="J7893" s="60"/>
      <c r="K7893" s="60">
        <f t="shared" si="233"/>
        <v>0</v>
      </c>
      <c r="L7893" s="60">
        <v>0</v>
      </c>
      <c r="M7893" s="55"/>
      <c r="N7893" s="60">
        <f t="shared" si="239"/>
        <v>0</v>
      </c>
      <c r="O7893" s="54"/>
      <c r="P7893" s="62"/>
      <c r="Q7893" s="75"/>
      <c r="R7893" t="str">
        <f t="shared" si="238"/>
        <v/>
      </c>
      <c r="S7893" s="75"/>
      <c r="T7893" s="75"/>
      <c r="U7893" s="75"/>
      <c r="V7893" s="75"/>
      <c r="W7893" s="75"/>
      <c r="X7893" s="75"/>
      <c r="Y7893" s="75"/>
      <c r="Z7893" s="75"/>
      <c r="AA7893" s="75"/>
      <c r="AB7893" s="75"/>
      <c r="AC7893" s="75"/>
      <c r="AD7893" s="75"/>
      <c r="AE7893" s="75"/>
      <c r="AF7893" s="75"/>
      <c r="AG7893" s="75"/>
    </row>
    <row r="7894" spans="1:33" ht="15.75" customHeight="1">
      <c r="A7894" s="75"/>
      <c r="B7894" s="54"/>
      <c r="C7894" s="55" t="str">
        <f t="shared" si="235"/>
        <v/>
      </c>
      <c r="D7894" s="55" t="str">
        <f t="shared" si="236"/>
        <v/>
      </c>
      <c r="E7894" s="55"/>
      <c r="F7894" s="55"/>
      <c r="G7894" s="55"/>
      <c r="H7894" s="55"/>
      <c r="I7894" s="55"/>
      <c r="J7894" s="60"/>
      <c r="K7894" s="60">
        <f t="shared" si="233"/>
        <v>0</v>
      </c>
      <c r="L7894" s="60">
        <v>0</v>
      </c>
      <c r="M7894" s="55"/>
      <c r="N7894" s="60">
        <f t="shared" si="239"/>
        <v>0</v>
      </c>
      <c r="O7894" s="54"/>
      <c r="P7894" s="62"/>
      <c r="Q7894" s="75"/>
      <c r="R7894" t="str">
        <f t="shared" si="238"/>
        <v/>
      </c>
      <c r="S7894" s="75"/>
      <c r="T7894" s="75"/>
      <c r="U7894" s="75"/>
      <c r="V7894" s="75"/>
      <c r="W7894" s="75"/>
      <c r="X7894" s="75"/>
      <c r="Y7894" s="75"/>
      <c r="Z7894" s="75"/>
      <c r="AA7894" s="75"/>
      <c r="AB7894" s="75"/>
      <c r="AC7894" s="75"/>
      <c r="AD7894" s="75"/>
      <c r="AE7894" s="75"/>
      <c r="AF7894" s="75"/>
      <c r="AG7894" s="75"/>
    </row>
    <row r="7895" spans="1:33" ht="15.75" customHeight="1">
      <c r="A7895" s="75"/>
      <c r="B7895" s="54"/>
      <c r="C7895" s="55" t="str">
        <f t="shared" si="235"/>
        <v/>
      </c>
      <c r="D7895" s="55" t="str">
        <f t="shared" si="236"/>
        <v/>
      </c>
      <c r="E7895" s="55"/>
      <c r="F7895" s="55"/>
      <c r="G7895" s="55"/>
      <c r="H7895" s="55"/>
      <c r="I7895" s="55"/>
      <c r="J7895" s="60"/>
      <c r="K7895" s="60">
        <f t="shared" si="233"/>
        <v>0</v>
      </c>
      <c r="L7895" s="60">
        <v>0</v>
      </c>
      <c r="M7895" s="55"/>
      <c r="N7895" s="60">
        <f t="shared" si="239"/>
        <v>0</v>
      </c>
      <c r="O7895" s="54"/>
      <c r="P7895" s="62"/>
      <c r="Q7895" s="75"/>
      <c r="R7895" t="str">
        <f t="shared" si="238"/>
        <v/>
      </c>
      <c r="S7895" s="75"/>
      <c r="T7895" s="75"/>
      <c r="U7895" s="75"/>
      <c r="V7895" s="75"/>
      <c r="W7895" s="75"/>
      <c r="X7895" s="75"/>
      <c r="Y7895" s="75"/>
      <c r="Z7895" s="75"/>
      <c r="AA7895" s="75"/>
      <c r="AB7895" s="75"/>
      <c r="AC7895" s="75"/>
      <c r="AD7895" s="75"/>
      <c r="AE7895" s="75"/>
      <c r="AF7895" s="75"/>
      <c r="AG7895" s="75"/>
    </row>
    <row r="7896" spans="1:33" ht="15.75" customHeight="1">
      <c r="A7896" s="75"/>
      <c r="B7896" s="54"/>
      <c r="C7896" s="55" t="str">
        <f t="shared" si="235"/>
        <v/>
      </c>
      <c r="D7896" s="55" t="str">
        <f t="shared" si="236"/>
        <v/>
      </c>
      <c r="E7896" s="55"/>
      <c r="F7896" s="55"/>
      <c r="G7896" s="55"/>
      <c r="H7896" s="55"/>
      <c r="I7896" s="55"/>
      <c r="J7896" s="60"/>
      <c r="K7896" s="60">
        <f t="shared" si="233"/>
        <v>0</v>
      </c>
      <c r="L7896" s="60">
        <v>0</v>
      </c>
      <c r="M7896" s="55"/>
      <c r="N7896" s="60">
        <f t="shared" si="239"/>
        <v>0</v>
      </c>
      <c r="O7896" s="54"/>
      <c r="P7896" s="62"/>
      <c r="Q7896" s="75"/>
      <c r="R7896" t="str">
        <f t="shared" si="238"/>
        <v/>
      </c>
      <c r="S7896" s="75"/>
      <c r="T7896" s="75"/>
      <c r="U7896" s="75"/>
      <c r="V7896" s="75"/>
      <c r="W7896" s="75"/>
      <c r="X7896" s="75"/>
      <c r="Y7896" s="75"/>
      <c r="Z7896" s="75"/>
      <c r="AA7896" s="75"/>
      <c r="AB7896" s="75"/>
      <c r="AC7896" s="75"/>
      <c r="AD7896" s="75"/>
      <c r="AE7896" s="75"/>
      <c r="AF7896" s="75"/>
      <c r="AG7896" s="75"/>
    </row>
    <row r="7897" spans="1:33" ht="15.75" customHeight="1">
      <c r="A7897" s="75"/>
      <c r="B7897" s="54"/>
      <c r="C7897" s="55" t="str">
        <f t="shared" si="235"/>
        <v/>
      </c>
      <c r="D7897" s="55" t="str">
        <f t="shared" si="236"/>
        <v/>
      </c>
      <c r="E7897" s="55"/>
      <c r="F7897" s="55"/>
      <c r="G7897" s="55"/>
      <c r="H7897" s="55"/>
      <c r="I7897" s="55"/>
      <c r="J7897" s="60"/>
      <c r="K7897" s="60">
        <f t="shared" si="233"/>
        <v>0</v>
      </c>
      <c r="L7897" s="60">
        <v>0</v>
      </c>
      <c r="M7897" s="55"/>
      <c r="N7897" s="60">
        <f t="shared" si="239"/>
        <v>0</v>
      </c>
      <c r="O7897" s="54"/>
      <c r="P7897" s="62"/>
      <c r="Q7897" s="75"/>
      <c r="R7897" t="str">
        <f t="shared" si="238"/>
        <v/>
      </c>
      <c r="S7897" s="75"/>
      <c r="T7897" s="75"/>
      <c r="U7897" s="75"/>
      <c r="V7897" s="75"/>
      <c r="W7897" s="75"/>
      <c r="X7897" s="75"/>
      <c r="Y7897" s="75"/>
      <c r="Z7897" s="75"/>
      <c r="AA7897" s="75"/>
      <c r="AB7897" s="75"/>
      <c r="AC7897" s="75"/>
      <c r="AD7897" s="75"/>
      <c r="AE7897" s="75"/>
      <c r="AF7897" s="75"/>
      <c r="AG7897" s="75"/>
    </row>
    <row r="7898" spans="1:33" ht="15.75" customHeight="1">
      <c r="A7898" s="75"/>
      <c r="B7898" s="54"/>
      <c r="C7898" s="55" t="str">
        <f t="shared" si="235"/>
        <v/>
      </c>
      <c r="D7898" s="55" t="str">
        <f t="shared" si="236"/>
        <v/>
      </c>
      <c r="E7898" s="55"/>
      <c r="F7898" s="55"/>
      <c r="G7898" s="55"/>
      <c r="H7898" s="55"/>
      <c r="I7898" s="55"/>
      <c r="J7898" s="60"/>
      <c r="K7898" s="60">
        <f t="shared" si="233"/>
        <v>0</v>
      </c>
      <c r="L7898" s="60">
        <v>0</v>
      </c>
      <c r="M7898" s="55"/>
      <c r="N7898" s="60">
        <f t="shared" si="239"/>
        <v>0</v>
      </c>
      <c r="O7898" s="54"/>
      <c r="P7898" s="62"/>
      <c r="Q7898" s="75"/>
      <c r="R7898" t="str">
        <f t="shared" si="238"/>
        <v/>
      </c>
      <c r="S7898" s="75"/>
      <c r="T7898" s="75"/>
      <c r="U7898" s="75"/>
      <c r="V7898" s="75"/>
      <c r="W7898" s="75"/>
      <c r="X7898" s="75"/>
      <c r="Y7898" s="75"/>
      <c r="Z7898" s="75"/>
      <c r="AA7898" s="75"/>
      <c r="AB7898" s="75"/>
      <c r="AC7898" s="75"/>
      <c r="AD7898" s="75"/>
      <c r="AE7898" s="75"/>
      <c r="AF7898" s="75"/>
      <c r="AG7898" s="75"/>
    </row>
    <row r="7899" spans="1:33" ht="15.75" customHeight="1">
      <c r="A7899" s="75"/>
      <c r="B7899" s="54"/>
      <c r="C7899" s="55" t="str">
        <f t="shared" si="235"/>
        <v/>
      </c>
      <c r="D7899" s="55" t="str">
        <f t="shared" si="236"/>
        <v/>
      </c>
      <c r="E7899" s="55"/>
      <c r="F7899" s="55"/>
      <c r="G7899" s="55"/>
      <c r="H7899" s="55"/>
      <c r="I7899" s="55"/>
      <c r="J7899" s="60"/>
      <c r="K7899" s="60">
        <f t="shared" si="233"/>
        <v>0</v>
      </c>
      <c r="L7899" s="60">
        <v>0</v>
      </c>
      <c r="M7899" s="55"/>
      <c r="N7899" s="60">
        <f t="shared" si="239"/>
        <v>0</v>
      </c>
      <c r="O7899" s="54"/>
      <c r="P7899" s="62"/>
      <c r="Q7899" s="75"/>
      <c r="R7899" t="str">
        <f t="shared" si="238"/>
        <v/>
      </c>
      <c r="S7899" s="75"/>
      <c r="T7899" s="75"/>
      <c r="U7899" s="75"/>
      <c r="V7899" s="75"/>
      <c r="W7899" s="75"/>
      <c r="X7899" s="75"/>
      <c r="Y7899" s="75"/>
      <c r="Z7899" s="75"/>
      <c r="AA7899" s="75"/>
      <c r="AB7899" s="75"/>
      <c r="AC7899" s="75"/>
      <c r="AD7899" s="75"/>
      <c r="AE7899" s="75"/>
      <c r="AF7899" s="75"/>
      <c r="AG7899" s="75"/>
    </row>
    <row r="7900" spans="1:33" ht="15.75" customHeight="1">
      <c r="A7900" s="75"/>
      <c r="B7900" s="54"/>
      <c r="C7900" s="55" t="str">
        <f t="shared" si="235"/>
        <v/>
      </c>
      <c r="D7900" s="55" t="str">
        <f t="shared" si="236"/>
        <v/>
      </c>
      <c r="E7900" s="55"/>
      <c r="F7900" s="55"/>
      <c r="G7900" s="55"/>
      <c r="H7900" s="55"/>
      <c r="I7900" s="55"/>
      <c r="J7900" s="60"/>
      <c r="K7900" s="60">
        <f t="shared" si="233"/>
        <v>0</v>
      </c>
      <c r="L7900" s="60">
        <v>0</v>
      </c>
      <c r="M7900" s="55"/>
      <c r="N7900" s="60">
        <f t="shared" si="239"/>
        <v>0</v>
      </c>
      <c r="O7900" s="54"/>
      <c r="P7900" s="62"/>
      <c r="Q7900" s="75"/>
      <c r="R7900" t="str">
        <f t="shared" si="238"/>
        <v/>
      </c>
      <c r="S7900" s="75"/>
      <c r="T7900" s="75"/>
      <c r="U7900" s="75"/>
      <c r="V7900" s="75"/>
      <c r="W7900" s="75"/>
      <c r="X7900" s="75"/>
      <c r="Y7900" s="75"/>
      <c r="Z7900" s="75"/>
      <c r="AA7900" s="75"/>
      <c r="AB7900" s="75"/>
      <c r="AC7900" s="75"/>
      <c r="AD7900" s="75"/>
      <c r="AE7900" s="75"/>
      <c r="AF7900" s="75"/>
      <c r="AG7900" s="75"/>
    </row>
    <row r="7901" spans="1:33" ht="15.75" customHeight="1">
      <c r="A7901" s="75"/>
      <c r="B7901" s="54"/>
      <c r="C7901" s="55" t="str">
        <f t="shared" si="235"/>
        <v/>
      </c>
      <c r="D7901" s="55" t="str">
        <f t="shared" si="236"/>
        <v/>
      </c>
      <c r="E7901" s="55"/>
      <c r="F7901" s="55"/>
      <c r="G7901" s="55"/>
      <c r="H7901" s="55"/>
      <c r="I7901" s="55"/>
      <c r="J7901" s="60"/>
      <c r="K7901" s="60">
        <f t="shared" si="233"/>
        <v>0</v>
      </c>
      <c r="L7901" s="60">
        <v>0</v>
      </c>
      <c r="M7901" s="55"/>
      <c r="N7901" s="60">
        <f t="shared" si="239"/>
        <v>0</v>
      </c>
      <c r="O7901" s="54"/>
      <c r="P7901" s="62"/>
      <c r="Q7901" s="75"/>
      <c r="R7901" t="str">
        <f t="shared" si="238"/>
        <v/>
      </c>
      <c r="S7901" s="75"/>
      <c r="T7901" s="75"/>
      <c r="U7901" s="75"/>
      <c r="V7901" s="75"/>
      <c r="W7901" s="75"/>
      <c r="X7901" s="75"/>
      <c r="Y7901" s="75"/>
      <c r="Z7901" s="75"/>
      <c r="AA7901" s="75"/>
      <c r="AB7901" s="75"/>
      <c r="AC7901" s="75"/>
      <c r="AD7901" s="75"/>
      <c r="AE7901" s="75"/>
      <c r="AF7901" s="75"/>
      <c r="AG7901" s="75"/>
    </row>
    <row r="7902" spans="1:33" ht="15.75" customHeight="1">
      <c r="A7902" s="75"/>
      <c r="B7902" s="54"/>
      <c r="C7902" s="55" t="str">
        <f t="shared" si="235"/>
        <v/>
      </c>
      <c r="D7902" s="55" t="str">
        <f t="shared" si="236"/>
        <v/>
      </c>
      <c r="E7902" s="55"/>
      <c r="F7902" s="55"/>
      <c r="G7902" s="55"/>
      <c r="H7902" s="55"/>
      <c r="I7902" s="55"/>
      <c r="J7902" s="60"/>
      <c r="K7902" s="60">
        <f t="shared" si="233"/>
        <v>0</v>
      </c>
      <c r="L7902" s="60">
        <v>0</v>
      </c>
      <c r="M7902" s="55"/>
      <c r="N7902" s="60">
        <f t="shared" si="239"/>
        <v>0</v>
      </c>
      <c r="O7902" s="54"/>
      <c r="P7902" s="62"/>
      <c r="Q7902" s="75"/>
      <c r="R7902" t="str">
        <f t="shared" si="238"/>
        <v/>
      </c>
      <c r="S7902" s="75"/>
      <c r="T7902" s="75"/>
      <c r="U7902" s="75"/>
      <c r="V7902" s="75"/>
      <c r="W7902" s="75"/>
      <c r="X7902" s="75"/>
      <c r="Y7902" s="75"/>
      <c r="Z7902" s="75"/>
      <c r="AA7902" s="75"/>
      <c r="AB7902" s="75"/>
      <c r="AC7902" s="75"/>
      <c r="AD7902" s="75"/>
      <c r="AE7902" s="75"/>
      <c r="AF7902" s="75"/>
      <c r="AG7902" s="75"/>
    </row>
    <row r="7903" spans="1:33" ht="15.75" customHeight="1">
      <c r="A7903" s="75"/>
      <c r="B7903" s="54"/>
      <c r="C7903" s="55" t="str">
        <f t="shared" si="235"/>
        <v/>
      </c>
      <c r="D7903" s="55" t="str">
        <f t="shared" si="236"/>
        <v/>
      </c>
      <c r="E7903" s="55"/>
      <c r="F7903" s="55"/>
      <c r="G7903" s="55"/>
      <c r="H7903" s="55"/>
      <c r="I7903" s="55"/>
      <c r="J7903" s="60"/>
      <c r="K7903" s="60">
        <f t="shared" si="233"/>
        <v>0</v>
      </c>
      <c r="L7903" s="60">
        <v>0</v>
      </c>
      <c r="M7903" s="55"/>
      <c r="N7903" s="60">
        <f t="shared" si="239"/>
        <v>0</v>
      </c>
      <c r="O7903" s="54"/>
      <c r="P7903" s="62"/>
      <c r="Q7903" s="75"/>
      <c r="R7903" t="str">
        <f t="shared" si="238"/>
        <v/>
      </c>
      <c r="S7903" s="75"/>
      <c r="T7903" s="75"/>
      <c r="U7903" s="75"/>
      <c r="V7903" s="75"/>
      <c r="W7903" s="75"/>
      <c r="X7903" s="75"/>
      <c r="Y7903" s="75"/>
      <c r="Z7903" s="75"/>
      <c r="AA7903" s="75"/>
      <c r="AB7903" s="75"/>
      <c r="AC7903" s="75"/>
      <c r="AD7903" s="75"/>
      <c r="AE7903" s="75"/>
      <c r="AF7903" s="75"/>
      <c r="AG7903" s="75"/>
    </row>
    <row r="7904" spans="1:33" ht="15.75" customHeight="1">
      <c r="A7904" s="75"/>
      <c r="B7904" s="54"/>
      <c r="C7904" s="55" t="str">
        <f t="shared" si="235"/>
        <v/>
      </c>
      <c r="D7904" s="55" t="str">
        <f t="shared" si="236"/>
        <v/>
      </c>
      <c r="E7904" s="55"/>
      <c r="F7904" s="55"/>
      <c r="G7904" s="55"/>
      <c r="H7904" s="55"/>
      <c r="I7904" s="55"/>
      <c r="J7904" s="60"/>
      <c r="K7904" s="60">
        <f t="shared" si="233"/>
        <v>0</v>
      </c>
      <c r="L7904" s="60">
        <v>0</v>
      </c>
      <c r="M7904" s="55"/>
      <c r="N7904" s="60">
        <f t="shared" si="239"/>
        <v>0</v>
      </c>
      <c r="O7904" s="54"/>
      <c r="P7904" s="62"/>
      <c r="Q7904" s="75"/>
      <c r="R7904" t="str">
        <f t="shared" si="238"/>
        <v/>
      </c>
      <c r="S7904" s="75"/>
      <c r="T7904" s="75"/>
      <c r="U7904" s="75"/>
      <c r="V7904" s="75"/>
      <c r="W7904" s="75"/>
      <c r="X7904" s="75"/>
      <c r="Y7904" s="75"/>
      <c r="Z7904" s="75"/>
      <c r="AA7904" s="75"/>
      <c r="AB7904" s="75"/>
      <c r="AC7904" s="75"/>
      <c r="AD7904" s="75"/>
      <c r="AE7904" s="75"/>
      <c r="AF7904" s="75"/>
      <c r="AG7904" s="75"/>
    </row>
    <row r="7905" spans="1:33" ht="15.75" customHeight="1">
      <c r="A7905" s="75"/>
      <c r="B7905" s="54"/>
      <c r="C7905" s="55" t="str">
        <f t="shared" si="235"/>
        <v/>
      </c>
      <c r="D7905" s="55" t="str">
        <f t="shared" si="236"/>
        <v/>
      </c>
      <c r="E7905" s="55"/>
      <c r="F7905" s="55"/>
      <c r="G7905" s="55"/>
      <c r="H7905" s="55"/>
      <c r="I7905" s="55"/>
      <c r="J7905" s="60"/>
      <c r="K7905" s="60">
        <f t="shared" si="233"/>
        <v>0</v>
      </c>
      <c r="L7905" s="60">
        <v>0</v>
      </c>
      <c r="M7905" s="55"/>
      <c r="N7905" s="60">
        <f t="shared" si="239"/>
        <v>0</v>
      </c>
      <c r="O7905" s="54"/>
      <c r="P7905" s="62"/>
      <c r="Q7905" s="75"/>
      <c r="R7905" t="str">
        <f t="shared" si="238"/>
        <v/>
      </c>
      <c r="S7905" s="75"/>
      <c r="T7905" s="75"/>
      <c r="U7905" s="75"/>
      <c r="V7905" s="75"/>
      <c r="W7905" s="75"/>
      <c r="X7905" s="75"/>
      <c r="Y7905" s="75"/>
      <c r="Z7905" s="75"/>
      <c r="AA7905" s="75"/>
      <c r="AB7905" s="75"/>
      <c r="AC7905" s="75"/>
      <c r="AD7905" s="75"/>
      <c r="AE7905" s="75"/>
      <c r="AF7905" s="75"/>
      <c r="AG7905" s="75"/>
    </row>
    <row r="7906" spans="1:33" ht="15.75" customHeight="1">
      <c r="A7906" s="75"/>
      <c r="B7906" s="54"/>
      <c r="C7906" s="55" t="str">
        <f t="shared" si="235"/>
        <v/>
      </c>
      <c r="D7906" s="55" t="str">
        <f t="shared" si="236"/>
        <v/>
      </c>
      <c r="E7906" s="55"/>
      <c r="F7906" s="55"/>
      <c r="G7906" s="55"/>
      <c r="H7906" s="55"/>
      <c r="I7906" s="55"/>
      <c r="J7906" s="60"/>
      <c r="K7906" s="60">
        <f t="shared" si="233"/>
        <v>0</v>
      </c>
      <c r="L7906" s="60">
        <v>0</v>
      </c>
      <c r="M7906" s="55"/>
      <c r="N7906" s="60">
        <f t="shared" si="239"/>
        <v>0</v>
      </c>
      <c r="O7906" s="54"/>
      <c r="P7906" s="62"/>
      <c r="Q7906" s="75"/>
      <c r="R7906" t="str">
        <f t="shared" si="238"/>
        <v/>
      </c>
      <c r="S7906" s="75"/>
      <c r="T7906" s="75"/>
      <c r="U7906" s="75"/>
      <c r="V7906" s="75"/>
      <c r="W7906" s="75"/>
      <c r="X7906" s="75"/>
      <c r="Y7906" s="75"/>
      <c r="Z7906" s="75"/>
      <c r="AA7906" s="75"/>
      <c r="AB7906" s="75"/>
      <c r="AC7906" s="75"/>
      <c r="AD7906" s="75"/>
      <c r="AE7906" s="75"/>
      <c r="AF7906" s="75"/>
      <c r="AG7906" s="75"/>
    </row>
    <row r="7907" spans="1:33" ht="15.75" customHeight="1">
      <c r="A7907" s="75"/>
      <c r="B7907" s="54"/>
      <c r="C7907" s="55" t="str">
        <f t="shared" si="235"/>
        <v/>
      </c>
      <c r="D7907" s="55" t="str">
        <f t="shared" si="236"/>
        <v/>
      </c>
      <c r="E7907" s="55"/>
      <c r="F7907" s="55"/>
      <c r="G7907" s="55"/>
      <c r="H7907" s="55"/>
      <c r="I7907" s="55"/>
      <c r="J7907" s="60"/>
      <c r="K7907" s="60">
        <f t="shared" si="233"/>
        <v>0</v>
      </c>
      <c r="L7907" s="60">
        <v>0</v>
      </c>
      <c r="M7907" s="55"/>
      <c r="N7907" s="60">
        <f t="shared" si="239"/>
        <v>0</v>
      </c>
      <c r="O7907" s="54"/>
      <c r="P7907" s="62"/>
      <c r="Q7907" s="75"/>
      <c r="R7907" t="str">
        <f t="shared" si="238"/>
        <v/>
      </c>
      <c r="S7907" s="75"/>
      <c r="T7907" s="75"/>
      <c r="U7907" s="75"/>
      <c r="V7907" s="75"/>
      <c r="W7907" s="75"/>
      <c r="X7907" s="75"/>
      <c r="Y7907" s="75"/>
      <c r="Z7907" s="75"/>
      <c r="AA7907" s="75"/>
      <c r="AB7907" s="75"/>
      <c r="AC7907" s="75"/>
      <c r="AD7907" s="75"/>
      <c r="AE7907" s="75"/>
      <c r="AF7907" s="75"/>
      <c r="AG7907" s="75"/>
    </row>
    <row r="7908" spans="1:33" ht="15.75" customHeight="1">
      <c r="A7908" s="75"/>
      <c r="B7908" s="54"/>
      <c r="C7908" s="55" t="str">
        <f t="shared" si="235"/>
        <v/>
      </c>
      <c r="D7908" s="55" t="str">
        <f t="shared" si="236"/>
        <v/>
      </c>
      <c r="E7908" s="55"/>
      <c r="F7908" s="55"/>
      <c r="G7908" s="55"/>
      <c r="H7908" s="55"/>
      <c r="I7908" s="55"/>
      <c r="J7908" s="60"/>
      <c r="K7908" s="60">
        <f t="shared" si="233"/>
        <v>0</v>
      </c>
      <c r="L7908" s="60">
        <v>0</v>
      </c>
      <c r="M7908" s="55"/>
      <c r="N7908" s="60">
        <f t="shared" si="239"/>
        <v>0</v>
      </c>
      <c r="O7908" s="54"/>
      <c r="P7908" s="62"/>
      <c r="Q7908" s="75"/>
      <c r="R7908" t="str">
        <f t="shared" si="238"/>
        <v/>
      </c>
      <c r="S7908" s="75"/>
      <c r="T7908" s="75"/>
      <c r="U7908" s="75"/>
      <c r="V7908" s="75"/>
      <c r="W7908" s="75"/>
      <c r="X7908" s="75"/>
      <c r="Y7908" s="75"/>
      <c r="Z7908" s="75"/>
      <c r="AA7908" s="75"/>
      <c r="AB7908" s="75"/>
      <c r="AC7908" s="75"/>
      <c r="AD7908" s="75"/>
      <c r="AE7908" s="75"/>
      <c r="AF7908" s="75"/>
      <c r="AG7908" s="75"/>
    </row>
    <row r="7909" spans="1:33" ht="15.75" customHeight="1">
      <c r="A7909" s="75"/>
      <c r="B7909" s="54"/>
      <c r="C7909" s="55" t="str">
        <f t="shared" si="235"/>
        <v/>
      </c>
      <c r="D7909" s="55" t="str">
        <f t="shared" si="236"/>
        <v/>
      </c>
      <c r="E7909" s="55"/>
      <c r="F7909" s="55"/>
      <c r="G7909" s="55"/>
      <c r="H7909" s="55"/>
      <c r="I7909" s="55"/>
      <c r="J7909" s="60"/>
      <c r="K7909" s="60">
        <f t="shared" si="233"/>
        <v>0</v>
      </c>
      <c r="L7909" s="60">
        <v>0</v>
      </c>
      <c r="M7909" s="55"/>
      <c r="N7909" s="60">
        <f t="shared" si="239"/>
        <v>0</v>
      </c>
      <c r="O7909" s="54"/>
      <c r="P7909" s="62"/>
      <c r="Q7909" s="75"/>
      <c r="R7909" t="str">
        <f t="shared" si="238"/>
        <v/>
      </c>
      <c r="S7909" s="75"/>
      <c r="T7909" s="75"/>
      <c r="U7909" s="75"/>
      <c r="V7909" s="75"/>
      <c r="W7909" s="75"/>
      <c r="X7909" s="75"/>
      <c r="Y7909" s="75"/>
      <c r="Z7909" s="75"/>
      <c r="AA7909" s="75"/>
      <c r="AB7909" s="75"/>
      <c r="AC7909" s="75"/>
      <c r="AD7909" s="75"/>
      <c r="AE7909" s="75"/>
      <c r="AF7909" s="75"/>
      <c r="AG7909" s="75"/>
    </row>
    <row r="7910" spans="1:33" ht="15.75" customHeight="1">
      <c r="A7910" s="75"/>
      <c r="B7910" s="54"/>
      <c r="C7910" s="55" t="str">
        <f t="shared" si="235"/>
        <v/>
      </c>
      <c r="D7910" s="55" t="str">
        <f t="shared" si="236"/>
        <v/>
      </c>
      <c r="E7910" s="55"/>
      <c r="F7910" s="55"/>
      <c r="G7910" s="55"/>
      <c r="H7910" s="55"/>
      <c r="I7910" s="55"/>
      <c r="J7910" s="60"/>
      <c r="K7910" s="60">
        <f t="shared" si="233"/>
        <v>0</v>
      </c>
      <c r="L7910" s="60">
        <v>0</v>
      </c>
      <c r="M7910" s="55"/>
      <c r="N7910" s="60">
        <f t="shared" si="239"/>
        <v>0</v>
      </c>
      <c r="O7910" s="54"/>
      <c r="P7910" s="62"/>
      <c r="Q7910" s="75"/>
      <c r="R7910" t="str">
        <f t="shared" si="238"/>
        <v/>
      </c>
      <c r="S7910" s="75"/>
      <c r="T7910" s="75"/>
      <c r="U7910" s="75"/>
      <c r="V7910" s="75"/>
      <c r="W7910" s="75"/>
      <c r="X7910" s="75"/>
      <c r="Y7910" s="75"/>
      <c r="Z7910" s="75"/>
      <c r="AA7910" s="75"/>
      <c r="AB7910" s="75"/>
      <c r="AC7910" s="75"/>
      <c r="AD7910" s="75"/>
      <c r="AE7910" s="75"/>
      <c r="AF7910" s="75"/>
      <c r="AG7910" s="75"/>
    </row>
    <row r="7911" spans="1:33" ht="15.75" customHeight="1">
      <c r="A7911" s="75"/>
      <c r="B7911" s="54"/>
      <c r="C7911" s="55" t="str">
        <f t="shared" si="235"/>
        <v/>
      </c>
      <c r="D7911" s="55" t="str">
        <f t="shared" si="236"/>
        <v/>
      </c>
      <c r="E7911" s="55"/>
      <c r="F7911" s="55"/>
      <c r="G7911" s="55"/>
      <c r="H7911" s="55"/>
      <c r="I7911" s="55"/>
      <c r="J7911" s="60"/>
      <c r="K7911" s="60">
        <f t="shared" si="233"/>
        <v>0</v>
      </c>
      <c r="L7911" s="60">
        <v>0</v>
      </c>
      <c r="M7911" s="55"/>
      <c r="N7911" s="60">
        <f t="shared" si="239"/>
        <v>0</v>
      </c>
      <c r="O7911" s="54"/>
      <c r="P7911" s="62"/>
      <c r="Q7911" s="75"/>
      <c r="R7911" t="str">
        <f t="shared" si="238"/>
        <v/>
      </c>
      <c r="S7911" s="75"/>
      <c r="T7911" s="75"/>
      <c r="U7911" s="75"/>
      <c r="V7911" s="75"/>
      <c r="W7911" s="75"/>
      <c r="X7911" s="75"/>
      <c r="Y7911" s="75"/>
      <c r="Z7911" s="75"/>
      <c r="AA7911" s="75"/>
      <c r="AB7911" s="75"/>
      <c r="AC7911" s="75"/>
      <c r="AD7911" s="75"/>
      <c r="AE7911" s="75"/>
      <c r="AF7911" s="75"/>
      <c r="AG7911" s="75"/>
    </row>
    <row r="7912" spans="1:33" ht="15.75" customHeight="1">
      <c r="A7912" s="75"/>
      <c r="B7912" s="54"/>
      <c r="C7912" s="55" t="str">
        <f t="shared" si="235"/>
        <v/>
      </c>
      <c r="D7912" s="55" t="str">
        <f t="shared" si="236"/>
        <v/>
      </c>
      <c r="E7912" s="55"/>
      <c r="F7912" s="55"/>
      <c r="G7912" s="55"/>
      <c r="H7912" s="55"/>
      <c r="I7912" s="55"/>
      <c r="J7912" s="60"/>
      <c r="K7912" s="60">
        <f t="shared" si="233"/>
        <v>0</v>
      </c>
      <c r="L7912" s="60">
        <v>0</v>
      </c>
      <c r="M7912" s="55"/>
      <c r="N7912" s="60">
        <f t="shared" si="239"/>
        <v>0</v>
      </c>
      <c r="O7912" s="54"/>
      <c r="P7912" s="62"/>
      <c r="Q7912" s="75"/>
      <c r="R7912" t="str">
        <f t="shared" si="238"/>
        <v/>
      </c>
      <c r="S7912" s="75"/>
      <c r="T7912" s="75"/>
      <c r="U7912" s="75"/>
      <c r="V7912" s="75"/>
      <c r="W7912" s="75"/>
      <c r="X7912" s="75"/>
      <c r="Y7912" s="75"/>
      <c r="Z7912" s="75"/>
      <c r="AA7912" s="75"/>
      <c r="AB7912" s="75"/>
      <c r="AC7912" s="75"/>
      <c r="AD7912" s="75"/>
      <c r="AE7912" s="75"/>
      <c r="AF7912" s="75"/>
      <c r="AG7912" s="75"/>
    </row>
    <row r="7913" spans="1:33" ht="15.75" customHeight="1">
      <c r="A7913" s="75"/>
      <c r="B7913" s="54"/>
      <c r="C7913" s="55" t="str">
        <f t="shared" si="235"/>
        <v/>
      </c>
      <c r="D7913" s="55" t="str">
        <f t="shared" si="236"/>
        <v/>
      </c>
      <c r="E7913" s="55"/>
      <c r="F7913" s="55"/>
      <c r="G7913" s="55"/>
      <c r="H7913" s="55"/>
      <c r="I7913" s="55"/>
      <c r="J7913" s="60"/>
      <c r="K7913" s="60">
        <f t="shared" si="233"/>
        <v>0</v>
      </c>
      <c r="L7913" s="60">
        <v>0</v>
      </c>
      <c r="M7913" s="55"/>
      <c r="N7913" s="60">
        <f t="shared" si="239"/>
        <v>0</v>
      </c>
      <c r="O7913" s="54"/>
      <c r="P7913" s="62"/>
      <c r="Q7913" s="75"/>
      <c r="R7913" t="str">
        <f t="shared" si="238"/>
        <v/>
      </c>
      <c r="S7913" s="75"/>
      <c r="T7913" s="75"/>
      <c r="U7913" s="75"/>
      <c r="V7913" s="75"/>
      <c r="W7913" s="75"/>
      <c r="X7913" s="75"/>
      <c r="Y7913" s="75"/>
      <c r="Z7913" s="75"/>
      <c r="AA7913" s="75"/>
      <c r="AB7913" s="75"/>
      <c r="AC7913" s="75"/>
      <c r="AD7913" s="75"/>
      <c r="AE7913" s="75"/>
      <c r="AF7913" s="75"/>
      <c r="AG7913" s="75"/>
    </row>
    <row r="7914" spans="1:33" ht="15.75" customHeight="1">
      <c r="A7914" s="75"/>
      <c r="B7914" s="54"/>
      <c r="C7914" s="55" t="str">
        <f t="shared" si="235"/>
        <v/>
      </c>
      <c r="D7914" s="55" t="str">
        <f t="shared" si="236"/>
        <v/>
      </c>
      <c r="E7914" s="55"/>
      <c r="F7914" s="55"/>
      <c r="G7914" s="55"/>
      <c r="H7914" s="55"/>
      <c r="I7914" s="55"/>
      <c r="J7914" s="60"/>
      <c r="K7914" s="60">
        <f t="shared" si="233"/>
        <v>0</v>
      </c>
      <c r="L7914" s="60">
        <v>0</v>
      </c>
      <c r="M7914" s="55"/>
      <c r="N7914" s="60">
        <f t="shared" si="239"/>
        <v>0</v>
      </c>
      <c r="O7914" s="54"/>
      <c r="P7914" s="62"/>
      <c r="Q7914" s="75"/>
      <c r="R7914" t="str">
        <f t="shared" si="238"/>
        <v/>
      </c>
      <c r="S7914" s="75"/>
      <c r="T7914" s="75"/>
      <c r="U7914" s="75"/>
      <c r="V7914" s="75"/>
      <c r="W7914" s="75"/>
      <c r="X7914" s="75"/>
      <c r="Y7914" s="75"/>
      <c r="Z7914" s="75"/>
      <c r="AA7914" s="75"/>
      <c r="AB7914" s="75"/>
      <c r="AC7914" s="75"/>
      <c r="AD7914" s="75"/>
      <c r="AE7914" s="75"/>
      <c r="AF7914" s="75"/>
      <c r="AG7914" s="75"/>
    </row>
    <row r="7915" spans="1:33" ht="15.75" customHeight="1">
      <c r="A7915" s="75"/>
      <c r="B7915" s="54"/>
      <c r="C7915" s="55" t="str">
        <f t="shared" si="235"/>
        <v/>
      </c>
      <c r="D7915" s="55" t="str">
        <f t="shared" si="236"/>
        <v/>
      </c>
      <c r="E7915" s="55"/>
      <c r="F7915" s="55"/>
      <c r="G7915" s="55"/>
      <c r="H7915" s="55"/>
      <c r="I7915" s="55"/>
      <c r="J7915" s="60"/>
      <c r="K7915" s="60">
        <f t="shared" si="233"/>
        <v>0</v>
      </c>
      <c r="L7915" s="60">
        <v>0</v>
      </c>
      <c r="M7915" s="55"/>
      <c r="N7915" s="60">
        <f t="shared" si="239"/>
        <v>0</v>
      </c>
      <c r="O7915" s="54"/>
      <c r="P7915" s="62"/>
      <c r="Q7915" s="75"/>
      <c r="R7915" t="str">
        <f t="shared" si="238"/>
        <v/>
      </c>
      <c r="S7915" s="75"/>
      <c r="T7915" s="75"/>
      <c r="U7915" s="75"/>
      <c r="V7915" s="75"/>
      <c r="W7915" s="75"/>
      <c r="X7915" s="75"/>
      <c r="Y7915" s="75"/>
      <c r="Z7915" s="75"/>
      <c r="AA7915" s="75"/>
      <c r="AB7915" s="75"/>
      <c r="AC7915" s="75"/>
      <c r="AD7915" s="75"/>
      <c r="AE7915" s="75"/>
      <c r="AF7915" s="75"/>
      <c r="AG7915" s="75"/>
    </row>
    <row r="7916" spans="1:33" ht="15.75" customHeight="1">
      <c r="A7916" s="75"/>
      <c r="B7916" s="54"/>
      <c r="C7916" s="55" t="str">
        <f t="shared" si="235"/>
        <v/>
      </c>
      <c r="D7916" s="55" t="str">
        <f t="shared" si="236"/>
        <v/>
      </c>
      <c r="E7916" s="55"/>
      <c r="F7916" s="55"/>
      <c r="G7916" s="55"/>
      <c r="H7916" s="55"/>
      <c r="I7916" s="55"/>
      <c r="J7916" s="60"/>
      <c r="K7916" s="60">
        <f t="shared" si="233"/>
        <v>0</v>
      </c>
      <c r="L7916" s="60">
        <v>0</v>
      </c>
      <c r="M7916" s="55"/>
      <c r="N7916" s="60">
        <f t="shared" si="239"/>
        <v>0</v>
      </c>
      <c r="O7916" s="54"/>
      <c r="P7916" s="62"/>
      <c r="Q7916" s="75"/>
      <c r="R7916" t="str">
        <f t="shared" si="238"/>
        <v/>
      </c>
      <c r="S7916" s="75"/>
      <c r="T7916" s="75"/>
      <c r="U7916" s="75"/>
      <c r="V7916" s="75"/>
      <c r="W7916" s="75"/>
      <c r="X7916" s="75"/>
      <c r="Y7916" s="75"/>
      <c r="Z7916" s="75"/>
      <c r="AA7916" s="75"/>
      <c r="AB7916" s="75"/>
      <c r="AC7916" s="75"/>
      <c r="AD7916" s="75"/>
      <c r="AE7916" s="75"/>
      <c r="AF7916" s="75"/>
      <c r="AG7916" s="75"/>
    </row>
    <row r="7917" spans="1:33" ht="15.75" customHeight="1">
      <c r="A7917" s="75"/>
      <c r="B7917" s="54"/>
      <c r="C7917" s="55" t="str">
        <f t="shared" si="235"/>
        <v/>
      </c>
      <c r="D7917" s="55" t="str">
        <f t="shared" si="236"/>
        <v/>
      </c>
      <c r="E7917" s="55"/>
      <c r="F7917" s="55"/>
      <c r="G7917" s="55"/>
      <c r="H7917" s="55"/>
      <c r="I7917" s="55"/>
      <c r="J7917" s="60"/>
      <c r="K7917" s="60">
        <f t="shared" si="233"/>
        <v>0</v>
      </c>
      <c r="L7917" s="60">
        <v>0</v>
      </c>
      <c r="M7917" s="55"/>
      <c r="N7917" s="60">
        <f t="shared" si="239"/>
        <v>0</v>
      </c>
      <c r="O7917" s="54"/>
      <c r="P7917" s="62"/>
      <c r="Q7917" s="75"/>
      <c r="R7917" t="str">
        <f t="shared" si="238"/>
        <v/>
      </c>
      <c r="S7917" s="75"/>
      <c r="T7917" s="75"/>
      <c r="U7917" s="75"/>
      <c r="V7917" s="75"/>
      <c r="W7917" s="75"/>
      <c r="X7917" s="75"/>
      <c r="Y7917" s="75"/>
      <c r="Z7917" s="75"/>
      <c r="AA7917" s="75"/>
      <c r="AB7917" s="75"/>
      <c r="AC7917" s="75"/>
      <c r="AD7917" s="75"/>
      <c r="AE7917" s="75"/>
      <c r="AF7917" s="75"/>
      <c r="AG7917" s="75"/>
    </row>
    <row r="7918" spans="1:33" ht="15.75" customHeight="1">
      <c r="A7918" s="75"/>
      <c r="B7918" s="54"/>
      <c r="C7918" s="55" t="str">
        <f t="shared" si="235"/>
        <v/>
      </c>
      <c r="D7918" s="55" t="str">
        <f t="shared" si="236"/>
        <v/>
      </c>
      <c r="E7918" s="55"/>
      <c r="F7918" s="55"/>
      <c r="G7918" s="55"/>
      <c r="H7918" s="55"/>
      <c r="I7918" s="55"/>
      <c r="J7918" s="60"/>
      <c r="K7918" s="60">
        <f t="shared" si="233"/>
        <v>0</v>
      </c>
      <c r="L7918" s="60">
        <v>0</v>
      </c>
      <c r="M7918" s="55"/>
      <c r="N7918" s="60">
        <f t="shared" si="239"/>
        <v>0</v>
      </c>
      <c r="O7918" s="54"/>
      <c r="P7918" s="62"/>
      <c r="Q7918" s="75"/>
      <c r="R7918" t="str">
        <f t="shared" si="238"/>
        <v/>
      </c>
      <c r="S7918" s="75"/>
      <c r="T7918" s="75"/>
      <c r="U7918" s="75"/>
      <c r="V7918" s="75"/>
      <c r="W7918" s="75"/>
      <c r="X7918" s="75"/>
      <c r="Y7918" s="75"/>
      <c r="Z7918" s="75"/>
      <c r="AA7918" s="75"/>
      <c r="AB7918" s="75"/>
      <c r="AC7918" s="75"/>
      <c r="AD7918" s="75"/>
      <c r="AE7918" s="75"/>
      <c r="AF7918" s="75"/>
      <c r="AG7918" s="75"/>
    </row>
    <row r="7919" spans="1:33" ht="15.75" customHeight="1">
      <c r="A7919" s="75"/>
      <c r="B7919" s="54"/>
      <c r="C7919" s="55" t="str">
        <f t="shared" si="235"/>
        <v/>
      </c>
      <c r="D7919" s="55" t="str">
        <f t="shared" si="236"/>
        <v/>
      </c>
      <c r="E7919" s="55"/>
      <c r="F7919" s="55"/>
      <c r="G7919" s="55"/>
      <c r="H7919" s="55"/>
      <c r="I7919" s="55"/>
      <c r="J7919" s="60"/>
      <c r="K7919" s="60">
        <f t="shared" si="233"/>
        <v>0</v>
      </c>
      <c r="L7919" s="60">
        <v>0</v>
      </c>
      <c r="M7919" s="55"/>
      <c r="N7919" s="60">
        <f t="shared" si="239"/>
        <v>0</v>
      </c>
      <c r="O7919" s="54"/>
      <c r="P7919" s="62"/>
      <c r="Q7919" s="75"/>
      <c r="R7919" t="str">
        <f t="shared" si="238"/>
        <v/>
      </c>
      <c r="S7919" s="75"/>
      <c r="T7919" s="75"/>
      <c r="U7919" s="75"/>
      <c r="V7919" s="75"/>
      <c r="W7919" s="75"/>
      <c r="X7919" s="75"/>
      <c r="Y7919" s="75"/>
      <c r="Z7919" s="75"/>
      <c r="AA7919" s="75"/>
      <c r="AB7919" s="75"/>
      <c r="AC7919" s="75"/>
      <c r="AD7919" s="75"/>
      <c r="AE7919" s="75"/>
      <c r="AF7919" s="75"/>
      <c r="AG7919" s="75"/>
    </row>
    <row r="7920" spans="1:33" ht="15.75" customHeight="1">
      <c r="A7920" s="75"/>
      <c r="B7920" s="54"/>
      <c r="C7920" s="55" t="str">
        <f t="shared" si="235"/>
        <v/>
      </c>
      <c r="D7920" s="55" t="str">
        <f t="shared" si="236"/>
        <v/>
      </c>
      <c r="E7920" s="55"/>
      <c r="F7920" s="55"/>
      <c r="G7920" s="55"/>
      <c r="H7920" s="55"/>
      <c r="I7920" s="55"/>
      <c r="J7920" s="60"/>
      <c r="K7920" s="60">
        <f t="shared" si="233"/>
        <v>0</v>
      </c>
      <c r="L7920" s="60">
        <v>0</v>
      </c>
      <c r="M7920" s="55"/>
      <c r="N7920" s="60">
        <f t="shared" si="239"/>
        <v>0</v>
      </c>
      <c r="O7920" s="54"/>
      <c r="P7920" s="62"/>
      <c r="Q7920" s="75"/>
      <c r="R7920" t="str">
        <f t="shared" si="238"/>
        <v/>
      </c>
      <c r="S7920" s="75"/>
      <c r="T7920" s="75"/>
      <c r="U7920" s="75"/>
      <c r="V7920" s="75"/>
      <c r="W7920" s="75"/>
      <c r="X7920" s="75"/>
      <c r="Y7920" s="75"/>
      <c r="Z7920" s="75"/>
      <c r="AA7920" s="75"/>
      <c r="AB7920" s="75"/>
      <c r="AC7920" s="75"/>
      <c r="AD7920" s="75"/>
      <c r="AE7920" s="75"/>
      <c r="AF7920" s="75"/>
      <c r="AG7920" s="75"/>
    </row>
    <row r="7921" spans="1:33" ht="15.75" customHeight="1">
      <c r="A7921" s="75"/>
      <c r="B7921" s="54"/>
      <c r="C7921" s="55" t="str">
        <f t="shared" si="235"/>
        <v/>
      </c>
      <c r="D7921" s="55" t="str">
        <f t="shared" si="236"/>
        <v/>
      </c>
      <c r="E7921" s="55"/>
      <c r="F7921" s="55"/>
      <c r="G7921" s="55"/>
      <c r="H7921" s="55"/>
      <c r="I7921" s="55"/>
      <c r="J7921" s="60"/>
      <c r="K7921" s="60">
        <f t="shared" si="233"/>
        <v>0</v>
      </c>
      <c r="L7921" s="60">
        <v>0</v>
      </c>
      <c r="M7921" s="55"/>
      <c r="N7921" s="60">
        <f t="shared" si="239"/>
        <v>0</v>
      </c>
      <c r="O7921" s="54"/>
      <c r="P7921" s="62"/>
      <c r="Q7921" s="75"/>
      <c r="R7921" t="str">
        <f t="shared" si="238"/>
        <v/>
      </c>
      <c r="S7921" s="75"/>
      <c r="T7921" s="75"/>
      <c r="U7921" s="75"/>
      <c r="V7921" s="75"/>
      <c r="W7921" s="75"/>
      <c r="X7921" s="75"/>
      <c r="Y7921" s="75"/>
      <c r="Z7921" s="75"/>
      <c r="AA7921" s="75"/>
      <c r="AB7921" s="75"/>
      <c r="AC7921" s="75"/>
      <c r="AD7921" s="75"/>
      <c r="AE7921" s="75"/>
      <c r="AF7921" s="75"/>
      <c r="AG7921" s="75"/>
    </row>
    <row r="7922" spans="1:33" ht="15.75" customHeight="1">
      <c r="A7922" s="75"/>
      <c r="B7922" s="54"/>
      <c r="C7922" s="55" t="str">
        <f t="shared" si="235"/>
        <v/>
      </c>
      <c r="D7922" s="55" t="str">
        <f t="shared" si="236"/>
        <v/>
      </c>
      <c r="E7922" s="55"/>
      <c r="F7922" s="55"/>
      <c r="G7922" s="55"/>
      <c r="H7922" s="55"/>
      <c r="I7922" s="55"/>
      <c r="J7922" s="60"/>
      <c r="K7922" s="60">
        <f t="shared" si="233"/>
        <v>0</v>
      </c>
      <c r="L7922" s="60">
        <v>0</v>
      </c>
      <c r="M7922" s="55"/>
      <c r="N7922" s="60">
        <f t="shared" si="239"/>
        <v>0</v>
      </c>
      <c r="O7922" s="54"/>
      <c r="P7922" s="62"/>
      <c r="Q7922" s="75"/>
      <c r="R7922" t="str">
        <f t="shared" si="238"/>
        <v/>
      </c>
      <c r="S7922" s="75"/>
      <c r="T7922" s="75"/>
      <c r="U7922" s="75"/>
      <c r="V7922" s="75"/>
      <c r="W7922" s="75"/>
      <c r="X7922" s="75"/>
      <c r="Y7922" s="75"/>
      <c r="Z7922" s="75"/>
      <c r="AA7922" s="75"/>
      <c r="AB7922" s="75"/>
      <c r="AC7922" s="75"/>
      <c r="AD7922" s="75"/>
      <c r="AE7922" s="75"/>
      <c r="AF7922" s="75"/>
      <c r="AG7922" s="75"/>
    </row>
    <row r="7923" spans="1:33" ht="15.75" customHeight="1">
      <c r="A7923" s="75"/>
      <c r="B7923" s="54"/>
      <c r="C7923" s="55" t="str">
        <f t="shared" si="235"/>
        <v/>
      </c>
      <c r="D7923" s="55" t="str">
        <f t="shared" si="236"/>
        <v/>
      </c>
      <c r="E7923" s="55"/>
      <c r="F7923" s="55"/>
      <c r="G7923" s="55"/>
      <c r="H7923" s="55"/>
      <c r="I7923" s="55"/>
      <c r="J7923" s="60"/>
      <c r="K7923" s="60">
        <f t="shared" si="233"/>
        <v>0</v>
      </c>
      <c r="L7923" s="60">
        <v>0</v>
      </c>
      <c r="M7923" s="55"/>
      <c r="N7923" s="60">
        <f t="shared" si="239"/>
        <v>0</v>
      </c>
      <c r="O7923" s="54"/>
      <c r="P7923" s="62"/>
      <c r="Q7923" s="75"/>
      <c r="R7923" t="str">
        <f t="shared" si="238"/>
        <v/>
      </c>
      <c r="S7923" s="75"/>
      <c r="T7923" s="75"/>
      <c r="U7923" s="75"/>
      <c r="V7923" s="75"/>
      <c r="W7923" s="75"/>
      <c r="X7923" s="75"/>
      <c r="Y7923" s="75"/>
      <c r="Z7923" s="75"/>
      <c r="AA7923" s="75"/>
      <c r="AB7923" s="75"/>
      <c r="AC7923" s="75"/>
      <c r="AD7923" s="75"/>
      <c r="AE7923" s="75"/>
      <c r="AF7923" s="75"/>
      <c r="AG7923" s="75"/>
    </row>
    <row r="7924" spans="1:33" ht="15.75" customHeight="1">
      <c r="A7924" s="75"/>
      <c r="B7924" s="54"/>
      <c r="C7924" s="55" t="str">
        <f t="shared" si="235"/>
        <v/>
      </c>
      <c r="D7924" s="55" t="str">
        <f t="shared" si="236"/>
        <v/>
      </c>
      <c r="E7924" s="55"/>
      <c r="F7924" s="55"/>
      <c r="G7924" s="55"/>
      <c r="H7924" s="55"/>
      <c r="I7924" s="55"/>
      <c r="J7924" s="60"/>
      <c r="K7924" s="60">
        <f t="shared" si="233"/>
        <v>0</v>
      </c>
      <c r="L7924" s="60">
        <v>0</v>
      </c>
      <c r="M7924" s="55"/>
      <c r="N7924" s="60">
        <f t="shared" si="239"/>
        <v>0</v>
      </c>
      <c r="O7924" s="54"/>
      <c r="P7924" s="62"/>
      <c r="Q7924" s="75"/>
      <c r="R7924" t="str">
        <f t="shared" si="238"/>
        <v/>
      </c>
      <c r="S7924" s="75"/>
      <c r="T7924" s="75"/>
      <c r="U7924" s="75"/>
      <c r="V7924" s="75"/>
      <c r="W7924" s="75"/>
      <c r="X7924" s="75"/>
      <c r="Y7924" s="75"/>
      <c r="Z7924" s="75"/>
      <c r="AA7924" s="75"/>
      <c r="AB7924" s="75"/>
      <c r="AC7924" s="75"/>
      <c r="AD7924" s="75"/>
      <c r="AE7924" s="75"/>
      <c r="AF7924" s="75"/>
      <c r="AG7924" s="75"/>
    </row>
    <row r="7925" spans="1:33" ht="15.75" customHeight="1">
      <c r="A7925" s="75"/>
      <c r="B7925" s="54"/>
      <c r="C7925" s="55" t="str">
        <f t="shared" si="235"/>
        <v/>
      </c>
      <c r="D7925" s="55" t="str">
        <f t="shared" si="236"/>
        <v/>
      </c>
      <c r="E7925" s="55"/>
      <c r="F7925" s="55"/>
      <c r="G7925" s="55"/>
      <c r="H7925" s="55"/>
      <c r="I7925" s="55"/>
      <c r="J7925" s="60"/>
      <c r="K7925" s="60">
        <f t="shared" si="233"/>
        <v>0</v>
      </c>
      <c r="L7925" s="60">
        <v>0</v>
      </c>
      <c r="M7925" s="55"/>
      <c r="N7925" s="60">
        <f t="shared" si="239"/>
        <v>0</v>
      </c>
      <c r="O7925" s="54"/>
      <c r="P7925" s="62"/>
      <c r="Q7925" s="75"/>
      <c r="R7925" t="str">
        <f t="shared" si="238"/>
        <v/>
      </c>
      <c r="S7925" s="75"/>
      <c r="T7925" s="75"/>
      <c r="U7925" s="75"/>
      <c r="V7925" s="75"/>
      <c r="W7925" s="75"/>
      <c r="X7925" s="75"/>
      <c r="Y7925" s="75"/>
      <c r="Z7925" s="75"/>
      <c r="AA7925" s="75"/>
      <c r="AB7925" s="75"/>
      <c r="AC7925" s="75"/>
      <c r="AD7925" s="75"/>
      <c r="AE7925" s="75"/>
      <c r="AF7925" s="75"/>
      <c r="AG7925" s="75"/>
    </row>
    <row r="7926" spans="1:33" ht="15.75" customHeight="1">
      <c r="A7926" s="75"/>
      <c r="B7926" s="54"/>
      <c r="C7926" s="55" t="str">
        <f t="shared" si="235"/>
        <v/>
      </c>
      <c r="D7926" s="55" t="str">
        <f t="shared" si="236"/>
        <v/>
      </c>
      <c r="E7926" s="55"/>
      <c r="F7926" s="55"/>
      <c r="G7926" s="55"/>
      <c r="H7926" s="55"/>
      <c r="I7926" s="55"/>
      <c r="J7926" s="60"/>
      <c r="K7926" s="60">
        <f t="shared" si="233"/>
        <v>0</v>
      </c>
      <c r="L7926" s="60">
        <v>0</v>
      </c>
      <c r="M7926" s="55"/>
      <c r="N7926" s="60">
        <f t="shared" si="239"/>
        <v>0</v>
      </c>
      <c r="O7926" s="54"/>
      <c r="P7926" s="62"/>
      <c r="Q7926" s="75"/>
      <c r="R7926" t="str">
        <f t="shared" si="238"/>
        <v/>
      </c>
      <c r="S7926" s="75"/>
      <c r="T7926" s="75"/>
      <c r="U7926" s="75"/>
      <c r="V7926" s="75"/>
      <c r="W7926" s="75"/>
      <c r="X7926" s="75"/>
      <c r="Y7926" s="75"/>
      <c r="Z7926" s="75"/>
      <c r="AA7926" s="75"/>
      <c r="AB7926" s="75"/>
      <c r="AC7926" s="75"/>
      <c r="AD7926" s="75"/>
      <c r="AE7926" s="75"/>
      <c r="AF7926" s="75"/>
      <c r="AG7926" s="75"/>
    </row>
    <row r="7927" spans="1:33" ht="15.75" customHeight="1">
      <c r="A7927" s="75"/>
      <c r="B7927" s="54"/>
      <c r="C7927" s="55" t="str">
        <f t="shared" si="235"/>
        <v/>
      </c>
      <c r="D7927" s="55" t="str">
        <f t="shared" si="236"/>
        <v/>
      </c>
      <c r="E7927" s="55"/>
      <c r="F7927" s="55"/>
      <c r="G7927" s="55"/>
      <c r="H7927" s="55"/>
      <c r="I7927" s="55"/>
      <c r="J7927" s="60"/>
      <c r="K7927" s="60">
        <f t="shared" si="233"/>
        <v>0</v>
      </c>
      <c r="L7927" s="60">
        <v>0</v>
      </c>
      <c r="M7927" s="55"/>
      <c r="N7927" s="60">
        <f t="shared" si="239"/>
        <v>0</v>
      </c>
      <c r="O7927" s="54"/>
      <c r="P7927" s="62"/>
      <c r="Q7927" s="75"/>
      <c r="R7927" t="str">
        <f t="shared" si="238"/>
        <v/>
      </c>
      <c r="S7927" s="75"/>
      <c r="T7927" s="75"/>
      <c r="U7927" s="75"/>
      <c r="V7927" s="75"/>
      <c r="W7927" s="75"/>
      <c r="X7927" s="75"/>
      <c r="Y7927" s="75"/>
      <c r="Z7927" s="75"/>
      <c r="AA7927" s="75"/>
      <c r="AB7927" s="75"/>
      <c r="AC7927" s="75"/>
      <c r="AD7927" s="75"/>
      <c r="AE7927" s="75"/>
      <c r="AF7927" s="75"/>
      <c r="AG7927" s="75"/>
    </row>
    <row r="7928" spans="1:33" ht="15.75" customHeight="1">
      <c r="A7928" s="75"/>
      <c r="B7928" s="54"/>
      <c r="C7928" s="55" t="str">
        <f t="shared" si="235"/>
        <v/>
      </c>
      <c r="D7928" s="55" t="str">
        <f t="shared" si="236"/>
        <v/>
      </c>
      <c r="E7928" s="55"/>
      <c r="F7928" s="55"/>
      <c r="G7928" s="55"/>
      <c r="H7928" s="55"/>
      <c r="I7928" s="55"/>
      <c r="J7928" s="60"/>
      <c r="K7928" s="60">
        <f t="shared" si="233"/>
        <v>0</v>
      </c>
      <c r="L7928" s="60">
        <v>0</v>
      </c>
      <c r="M7928" s="55"/>
      <c r="N7928" s="60">
        <f t="shared" si="239"/>
        <v>0</v>
      </c>
      <c r="O7928" s="54"/>
      <c r="P7928" s="62"/>
      <c r="Q7928" s="75"/>
      <c r="R7928" t="str">
        <f t="shared" si="238"/>
        <v/>
      </c>
      <c r="S7928" s="75"/>
      <c r="T7928" s="75"/>
      <c r="U7928" s="75"/>
      <c r="V7928" s="75"/>
      <c r="W7928" s="75"/>
      <c r="X7928" s="75"/>
      <c r="Y7928" s="75"/>
      <c r="Z7928" s="75"/>
      <c r="AA7928" s="75"/>
      <c r="AB7928" s="75"/>
      <c r="AC7928" s="75"/>
      <c r="AD7928" s="75"/>
      <c r="AE7928" s="75"/>
      <c r="AF7928" s="75"/>
      <c r="AG7928" s="75"/>
    </row>
    <row r="7929" spans="1:33" ht="15.75" customHeight="1">
      <c r="A7929" s="75"/>
      <c r="B7929" s="54"/>
      <c r="C7929" s="55" t="str">
        <f t="shared" si="235"/>
        <v/>
      </c>
      <c r="D7929" s="55" t="str">
        <f t="shared" si="236"/>
        <v/>
      </c>
      <c r="E7929" s="55"/>
      <c r="F7929" s="55"/>
      <c r="G7929" s="55"/>
      <c r="H7929" s="55"/>
      <c r="I7929" s="55"/>
      <c r="J7929" s="60"/>
      <c r="K7929" s="60">
        <f t="shared" si="233"/>
        <v>0</v>
      </c>
      <c r="L7929" s="60">
        <v>0</v>
      </c>
      <c r="M7929" s="55"/>
      <c r="N7929" s="60">
        <f t="shared" si="239"/>
        <v>0</v>
      </c>
      <c r="O7929" s="54"/>
      <c r="P7929" s="62"/>
      <c r="Q7929" s="75"/>
      <c r="R7929" t="str">
        <f t="shared" si="238"/>
        <v/>
      </c>
      <c r="S7929" s="75"/>
      <c r="T7929" s="75"/>
      <c r="U7929" s="75"/>
      <c r="V7929" s="75"/>
      <c r="W7929" s="75"/>
      <c r="X7929" s="75"/>
      <c r="Y7929" s="75"/>
      <c r="Z7929" s="75"/>
      <c r="AA7929" s="75"/>
      <c r="AB7929" s="75"/>
      <c r="AC7929" s="75"/>
      <c r="AD7929" s="75"/>
      <c r="AE7929" s="75"/>
      <c r="AF7929" s="75"/>
      <c r="AG7929" s="75"/>
    </row>
    <row r="7930" spans="1:33" ht="15.75" customHeight="1">
      <c r="A7930" s="75"/>
      <c r="B7930" s="54"/>
      <c r="C7930" s="55" t="str">
        <f t="shared" si="235"/>
        <v/>
      </c>
      <c r="D7930" s="55" t="str">
        <f t="shared" si="236"/>
        <v/>
      </c>
      <c r="E7930" s="55"/>
      <c r="F7930" s="55"/>
      <c r="G7930" s="55"/>
      <c r="H7930" s="55"/>
      <c r="I7930" s="55"/>
      <c r="J7930" s="60"/>
      <c r="K7930" s="60">
        <f t="shared" si="233"/>
        <v>0</v>
      </c>
      <c r="L7930" s="60">
        <v>0</v>
      </c>
      <c r="M7930" s="55"/>
      <c r="N7930" s="60">
        <f t="shared" si="239"/>
        <v>0</v>
      </c>
      <c r="O7930" s="54"/>
      <c r="P7930" s="62"/>
      <c r="Q7930" s="75"/>
      <c r="R7930" t="str">
        <f t="shared" si="238"/>
        <v/>
      </c>
      <c r="S7930" s="75"/>
      <c r="T7930" s="75"/>
      <c r="U7930" s="75"/>
      <c r="V7930" s="75"/>
      <c r="W7930" s="75"/>
      <c r="X7930" s="75"/>
      <c r="Y7930" s="75"/>
      <c r="Z7930" s="75"/>
      <c r="AA7930" s="75"/>
      <c r="AB7930" s="75"/>
      <c r="AC7930" s="75"/>
      <c r="AD7930" s="75"/>
      <c r="AE7930" s="75"/>
      <c r="AF7930" s="75"/>
      <c r="AG7930" s="75"/>
    </row>
    <row r="7931" spans="1:33" ht="15.75" customHeight="1">
      <c r="A7931" s="75"/>
      <c r="B7931" s="54"/>
      <c r="C7931" s="55" t="str">
        <f t="shared" si="235"/>
        <v/>
      </c>
      <c r="D7931" s="55" t="str">
        <f t="shared" si="236"/>
        <v/>
      </c>
      <c r="E7931" s="55"/>
      <c r="F7931" s="55"/>
      <c r="G7931" s="55"/>
      <c r="H7931" s="55"/>
      <c r="I7931" s="55"/>
      <c r="J7931" s="60"/>
      <c r="K7931" s="60">
        <f t="shared" si="233"/>
        <v>0</v>
      </c>
      <c r="L7931" s="60">
        <v>0</v>
      </c>
      <c r="M7931" s="55"/>
      <c r="N7931" s="60">
        <f t="shared" si="239"/>
        <v>0</v>
      </c>
      <c r="O7931" s="54"/>
      <c r="P7931" s="62"/>
      <c r="Q7931" s="75"/>
      <c r="R7931" t="str">
        <f t="shared" si="238"/>
        <v/>
      </c>
      <c r="S7931" s="75"/>
      <c r="T7931" s="75"/>
      <c r="U7931" s="75"/>
      <c r="V7931" s="75"/>
      <c r="W7931" s="75"/>
      <c r="X7931" s="75"/>
      <c r="Y7931" s="75"/>
      <c r="Z7931" s="75"/>
      <c r="AA7931" s="75"/>
      <c r="AB7931" s="75"/>
      <c r="AC7931" s="75"/>
      <c r="AD7931" s="75"/>
      <c r="AE7931" s="75"/>
      <c r="AF7931" s="75"/>
      <c r="AG7931" s="75"/>
    </row>
    <row r="7932" spans="1:33" ht="15.75" customHeight="1">
      <c r="A7932" s="75"/>
      <c r="B7932" s="54"/>
      <c r="C7932" s="55" t="str">
        <f t="shared" si="235"/>
        <v/>
      </c>
      <c r="D7932" s="55" t="str">
        <f t="shared" si="236"/>
        <v/>
      </c>
      <c r="E7932" s="55"/>
      <c r="F7932" s="55"/>
      <c r="G7932" s="55"/>
      <c r="H7932" s="55"/>
      <c r="I7932" s="55"/>
      <c r="J7932" s="60"/>
      <c r="K7932" s="60">
        <f t="shared" si="233"/>
        <v>0</v>
      </c>
      <c r="L7932" s="60">
        <v>0</v>
      </c>
      <c r="M7932" s="55"/>
      <c r="N7932" s="60">
        <f t="shared" si="239"/>
        <v>0</v>
      </c>
      <c r="O7932" s="54"/>
      <c r="P7932" s="62"/>
      <c r="Q7932" s="75"/>
      <c r="R7932" t="str">
        <f t="shared" si="238"/>
        <v/>
      </c>
      <c r="S7932" s="75"/>
      <c r="T7932" s="75"/>
      <c r="U7932" s="75"/>
      <c r="V7932" s="75"/>
      <c r="W7932" s="75"/>
      <c r="X7932" s="75"/>
      <c r="Y7932" s="75"/>
      <c r="Z7932" s="75"/>
      <c r="AA7932" s="75"/>
      <c r="AB7932" s="75"/>
      <c r="AC7932" s="75"/>
      <c r="AD7932" s="75"/>
      <c r="AE7932" s="75"/>
      <c r="AF7932" s="75"/>
      <c r="AG7932" s="75"/>
    </row>
    <row r="7933" spans="1:33" ht="15.75" customHeight="1">
      <c r="A7933" s="75"/>
      <c r="B7933" s="54"/>
      <c r="C7933" s="55" t="str">
        <f t="shared" si="235"/>
        <v/>
      </c>
      <c r="D7933" s="55" t="str">
        <f t="shared" si="236"/>
        <v/>
      </c>
      <c r="E7933" s="55"/>
      <c r="F7933" s="55"/>
      <c r="G7933" s="55"/>
      <c r="H7933" s="55"/>
      <c r="I7933" s="55"/>
      <c r="J7933" s="60"/>
      <c r="K7933" s="60">
        <f t="shared" si="233"/>
        <v>0</v>
      </c>
      <c r="L7933" s="60">
        <v>0</v>
      </c>
      <c r="M7933" s="55"/>
      <c r="N7933" s="60">
        <f t="shared" si="239"/>
        <v>0</v>
      </c>
      <c r="O7933" s="54"/>
      <c r="P7933" s="62"/>
      <c r="Q7933" s="75"/>
      <c r="R7933" t="str">
        <f t="shared" si="238"/>
        <v/>
      </c>
      <c r="S7933" s="75"/>
      <c r="T7933" s="75"/>
      <c r="U7933" s="75"/>
      <c r="V7933" s="75"/>
      <c r="W7933" s="75"/>
      <c r="X7933" s="75"/>
      <c r="Y7933" s="75"/>
      <c r="Z7933" s="75"/>
      <c r="AA7933" s="75"/>
      <c r="AB7933" s="75"/>
      <c r="AC7933" s="75"/>
      <c r="AD7933" s="75"/>
      <c r="AE7933" s="75"/>
      <c r="AF7933" s="75"/>
      <c r="AG7933" s="75"/>
    </row>
    <row r="7934" spans="1:33" ht="15.75" customHeight="1">
      <c r="A7934" s="75"/>
      <c r="B7934" s="54"/>
      <c r="C7934" s="55" t="str">
        <f t="shared" si="235"/>
        <v/>
      </c>
      <c r="D7934" s="55" t="str">
        <f t="shared" si="236"/>
        <v/>
      </c>
      <c r="E7934" s="55"/>
      <c r="F7934" s="55"/>
      <c r="G7934" s="55"/>
      <c r="H7934" s="55"/>
      <c r="I7934" s="55"/>
      <c r="J7934" s="60"/>
      <c r="K7934" s="60">
        <f t="shared" si="233"/>
        <v>0</v>
      </c>
      <c r="L7934" s="60">
        <v>0</v>
      </c>
      <c r="M7934" s="55"/>
      <c r="N7934" s="60">
        <f t="shared" si="239"/>
        <v>0</v>
      </c>
      <c r="O7934" s="54"/>
      <c r="P7934" s="62"/>
      <c r="Q7934" s="75"/>
      <c r="R7934" t="str">
        <f t="shared" si="238"/>
        <v/>
      </c>
      <c r="S7934" s="75"/>
      <c r="T7934" s="75"/>
      <c r="U7934" s="75"/>
      <c r="V7934" s="75"/>
      <c r="W7934" s="75"/>
      <c r="X7934" s="75"/>
      <c r="Y7934" s="75"/>
      <c r="Z7934" s="75"/>
      <c r="AA7934" s="75"/>
      <c r="AB7934" s="75"/>
      <c r="AC7934" s="75"/>
      <c r="AD7934" s="75"/>
      <c r="AE7934" s="75"/>
      <c r="AF7934" s="75"/>
      <c r="AG7934" s="75"/>
    </row>
    <row r="7935" spans="1:33" ht="15.75" customHeight="1">
      <c r="A7935" s="75"/>
      <c r="B7935" s="54"/>
      <c r="C7935" s="55" t="str">
        <f t="shared" si="235"/>
        <v/>
      </c>
      <c r="D7935" s="55" t="str">
        <f t="shared" si="236"/>
        <v/>
      </c>
      <c r="E7935" s="55"/>
      <c r="F7935" s="55"/>
      <c r="G7935" s="55"/>
      <c r="H7935" s="55"/>
      <c r="I7935" s="55"/>
      <c r="J7935" s="60"/>
      <c r="K7935" s="60">
        <f t="shared" si="233"/>
        <v>0</v>
      </c>
      <c r="L7935" s="60">
        <v>0</v>
      </c>
      <c r="M7935" s="55"/>
      <c r="N7935" s="60">
        <f t="shared" si="239"/>
        <v>0</v>
      </c>
      <c r="O7935" s="54"/>
      <c r="P7935" s="62"/>
      <c r="Q7935" s="75"/>
      <c r="R7935" t="str">
        <f t="shared" si="238"/>
        <v/>
      </c>
      <c r="S7935" s="75"/>
      <c r="T7935" s="75"/>
      <c r="U7935" s="75"/>
      <c r="V7935" s="75"/>
      <c r="W7935" s="75"/>
      <c r="X7935" s="75"/>
      <c r="Y7935" s="75"/>
      <c r="Z7935" s="75"/>
      <c r="AA7935" s="75"/>
      <c r="AB7935" s="75"/>
      <c r="AC7935" s="75"/>
      <c r="AD7935" s="75"/>
      <c r="AE7935" s="75"/>
      <c r="AF7935" s="75"/>
      <c r="AG7935" s="75"/>
    </row>
    <row r="7936" spans="1:33" ht="15.75" customHeight="1">
      <c r="A7936" s="75"/>
      <c r="B7936" s="54"/>
      <c r="C7936" s="55" t="str">
        <f t="shared" si="235"/>
        <v/>
      </c>
      <c r="D7936" s="55" t="str">
        <f t="shared" si="236"/>
        <v/>
      </c>
      <c r="E7936" s="55"/>
      <c r="F7936" s="55"/>
      <c r="G7936" s="55"/>
      <c r="H7936" s="55"/>
      <c r="I7936" s="55"/>
      <c r="J7936" s="60"/>
      <c r="K7936" s="60">
        <f t="shared" si="233"/>
        <v>0</v>
      </c>
      <c r="L7936" s="60">
        <v>0</v>
      </c>
      <c r="M7936" s="55"/>
      <c r="N7936" s="60">
        <f t="shared" si="239"/>
        <v>0</v>
      </c>
      <c r="O7936" s="54"/>
      <c r="P7936" s="62"/>
      <c r="Q7936" s="75"/>
      <c r="R7936" t="str">
        <f t="shared" si="238"/>
        <v/>
      </c>
      <c r="S7936" s="75"/>
      <c r="T7936" s="75"/>
      <c r="U7936" s="75"/>
      <c r="V7936" s="75"/>
      <c r="W7936" s="75"/>
      <c r="X7936" s="75"/>
      <c r="Y7936" s="75"/>
      <c r="Z7936" s="75"/>
      <c r="AA7936" s="75"/>
      <c r="AB7936" s="75"/>
      <c r="AC7936" s="75"/>
      <c r="AD7936" s="75"/>
      <c r="AE7936" s="75"/>
      <c r="AF7936" s="75"/>
      <c r="AG7936" s="75"/>
    </row>
    <row r="7937" spans="1:33" ht="15.75" customHeight="1">
      <c r="A7937" s="75"/>
      <c r="B7937" s="54"/>
      <c r="C7937" s="55" t="str">
        <f t="shared" si="235"/>
        <v/>
      </c>
      <c r="D7937" s="55" t="str">
        <f t="shared" si="236"/>
        <v/>
      </c>
      <c r="E7937" s="55"/>
      <c r="F7937" s="55"/>
      <c r="G7937" s="55"/>
      <c r="H7937" s="55"/>
      <c r="I7937" s="55"/>
      <c r="J7937" s="60"/>
      <c r="K7937" s="60">
        <f t="shared" si="233"/>
        <v>0</v>
      </c>
      <c r="L7937" s="60">
        <v>0</v>
      </c>
      <c r="M7937" s="55"/>
      <c r="N7937" s="60">
        <f t="shared" si="239"/>
        <v>0</v>
      </c>
      <c r="O7937" s="54"/>
      <c r="P7937" s="62"/>
      <c r="Q7937" s="75"/>
      <c r="R7937" t="str">
        <f t="shared" si="238"/>
        <v/>
      </c>
      <c r="S7937" s="75"/>
      <c r="T7937" s="75"/>
      <c r="U7937" s="75"/>
      <c r="V7937" s="75"/>
      <c r="W7937" s="75"/>
      <c r="X7937" s="75"/>
      <c r="Y7937" s="75"/>
      <c r="Z7937" s="75"/>
      <c r="AA7937" s="75"/>
      <c r="AB7937" s="75"/>
      <c r="AC7937" s="75"/>
      <c r="AD7937" s="75"/>
      <c r="AE7937" s="75"/>
      <c r="AF7937" s="75"/>
      <c r="AG7937" s="75"/>
    </row>
    <row r="7938" spans="1:33" ht="15.75" customHeight="1">
      <c r="A7938" s="75"/>
      <c r="B7938" s="54"/>
      <c r="C7938" s="55" t="str">
        <f t="shared" si="235"/>
        <v/>
      </c>
      <c r="D7938" s="55" t="str">
        <f t="shared" si="236"/>
        <v/>
      </c>
      <c r="E7938" s="55"/>
      <c r="F7938" s="55"/>
      <c r="G7938" s="55"/>
      <c r="H7938" s="55"/>
      <c r="I7938" s="55"/>
      <c r="J7938" s="60"/>
      <c r="K7938" s="60">
        <f t="shared" si="233"/>
        <v>0</v>
      </c>
      <c r="L7938" s="60">
        <v>0</v>
      </c>
      <c r="M7938" s="55"/>
      <c r="N7938" s="60">
        <f t="shared" si="239"/>
        <v>0</v>
      </c>
      <c r="O7938" s="54"/>
      <c r="P7938" s="62"/>
      <c r="Q7938" s="75"/>
      <c r="R7938" t="str">
        <f t="shared" si="238"/>
        <v/>
      </c>
      <c r="S7938" s="75"/>
      <c r="T7938" s="75"/>
      <c r="U7938" s="75"/>
      <c r="V7938" s="75"/>
      <c r="W7938" s="75"/>
      <c r="X7938" s="75"/>
      <c r="Y7938" s="75"/>
      <c r="Z7938" s="75"/>
      <c r="AA7938" s="75"/>
      <c r="AB7938" s="75"/>
      <c r="AC7938" s="75"/>
      <c r="AD7938" s="75"/>
      <c r="AE7938" s="75"/>
      <c r="AF7938" s="75"/>
      <c r="AG7938" s="75"/>
    </row>
    <row r="7939" spans="1:33" ht="15.75" customHeight="1">
      <c r="A7939" s="75"/>
      <c r="B7939" s="54"/>
      <c r="C7939" s="55" t="str">
        <f t="shared" si="235"/>
        <v/>
      </c>
      <c r="D7939" s="55" t="str">
        <f t="shared" si="236"/>
        <v/>
      </c>
      <c r="E7939" s="55"/>
      <c r="F7939" s="55"/>
      <c r="G7939" s="55"/>
      <c r="H7939" s="55"/>
      <c r="I7939" s="55"/>
      <c r="J7939" s="60"/>
      <c r="K7939" s="60">
        <f t="shared" si="233"/>
        <v>0</v>
      </c>
      <c r="L7939" s="60">
        <v>0</v>
      </c>
      <c r="M7939" s="55"/>
      <c r="N7939" s="60">
        <f t="shared" si="239"/>
        <v>0</v>
      </c>
      <c r="O7939" s="54"/>
      <c r="P7939" s="62"/>
      <c r="Q7939" s="75"/>
      <c r="R7939" t="str">
        <f t="shared" ref="R7939:R8002" si="240">IF(B7939="","",PROPER(TEXT(B7939,"mmm/aa")))</f>
        <v/>
      </c>
      <c r="S7939" s="75"/>
      <c r="T7939" s="75"/>
      <c r="U7939" s="75"/>
      <c r="V7939" s="75"/>
      <c r="W7939" s="75"/>
      <c r="X7939" s="75"/>
      <c r="Y7939" s="75"/>
      <c r="Z7939" s="75"/>
      <c r="AA7939" s="75"/>
      <c r="AB7939" s="75"/>
      <c r="AC7939" s="75"/>
      <c r="AD7939" s="75"/>
      <c r="AE7939" s="75"/>
      <c r="AF7939" s="75"/>
      <c r="AG7939" s="75"/>
    </row>
    <row r="7940" spans="1:33" ht="15.75" customHeight="1">
      <c r="A7940" s="75"/>
      <c r="B7940" s="54"/>
      <c r="C7940" s="55" t="str">
        <f t="shared" si="235"/>
        <v/>
      </c>
      <c r="D7940" s="55" t="str">
        <f t="shared" si="236"/>
        <v/>
      </c>
      <c r="E7940" s="55"/>
      <c r="F7940" s="55"/>
      <c r="G7940" s="55"/>
      <c r="H7940" s="55"/>
      <c r="I7940" s="55"/>
      <c r="J7940" s="60"/>
      <c r="K7940" s="60">
        <f t="shared" si="233"/>
        <v>0</v>
      </c>
      <c r="L7940" s="60">
        <v>0</v>
      </c>
      <c r="M7940" s="55"/>
      <c r="N7940" s="60">
        <f t="shared" si="239"/>
        <v>0</v>
      </c>
      <c r="O7940" s="54"/>
      <c r="P7940" s="62"/>
      <c r="Q7940" s="75"/>
      <c r="R7940" t="str">
        <f t="shared" si="240"/>
        <v/>
      </c>
      <c r="S7940" s="75"/>
      <c r="T7940" s="75"/>
      <c r="U7940" s="75"/>
      <c r="V7940" s="75"/>
      <c r="W7940" s="75"/>
      <c r="X7940" s="75"/>
      <c r="Y7940" s="75"/>
      <c r="Z7940" s="75"/>
      <c r="AA7940" s="75"/>
      <c r="AB7940" s="75"/>
      <c r="AC7940" s="75"/>
      <c r="AD7940" s="75"/>
      <c r="AE7940" s="75"/>
      <c r="AF7940" s="75"/>
      <c r="AG7940" s="75"/>
    </row>
    <row r="7941" spans="1:33" ht="15.75" customHeight="1">
      <c r="A7941" s="75"/>
      <c r="B7941" s="54"/>
      <c r="C7941" s="55" t="str">
        <f t="shared" si="235"/>
        <v/>
      </c>
      <c r="D7941" s="55" t="str">
        <f t="shared" si="236"/>
        <v/>
      </c>
      <c r="E7941" s="55"/>
      <c r="F7941" s="55"/>
      <c r="G7941" s="55"/>
      <c r="H7941" s="55"/>
      <c r="I7941" s="55"/>
      <c r="J7941" s="60"/>
      <c r="K7941" s="60">
        <f t="shared" si="233"/>
        <v>0</v>
      </c>
      <c r="L7941" s="60">
        <v>0</v>
      </c>
      <c r="M7941" s="55"/>
      <c r="N7941" s="60">
        <f t="shared" si="239"/>
        <v>0</v>
      </c>
      <c r="O7941" s="54"/>
      <c r="P7941" s="62"/>
      <c r="Q7941" s="75"/>
      <c r="R7941" t="str">
        <f t="shared" si="240"/>
        <v/>
      </c>
      <c r="S7941" s="75"/>
      <c r="T7941" s="75"/>
      <c r="U7941" s="75"/>
      <c r="V7941" s="75"/>
      <c r="W7941" s="75"/>
      <c r="X7941" s="75"/>
      <c r="Y7941" s="75"/>
      <c r="Z7941" s="75"/>
      <c r="AA7941" s="75"/>
      <c r="AB7941" s="75"/>
      <c r="AC7941" s="75"/>
      <c r="AD7941" s="75"/>
      <c r="AE7941" s="75"/>
      <c r="AF7941" s="75"/>
      <c r="AG7941" s="75"/>
    </row>
    <row r="7942" spans="1:33" ht="15.75" customHeight="1">
      <c r="A7942" s="75"/>
      <c r="B7942" s="54"/>
      <c r="C7942" s="55" t="str">
        <f t="shared" si="235"/>
        <v/>
      </c>
      <c r="D7942" s="55" t="str">
        <f t="shared" si="236"/>
        <v/>
      </c>
      <c r="E7942" s="55"/>
      <c r="F7942" s="55"/>
      <c r="G7942" s="55"/>
      <c r="H7942" s="55"/>
      <c r="I7942" s="55"/>
      <c r="J7942" s="60"/>
      <c r="K7942" s="60">
        <f t="shared" si="233"/>
        <v>0</v>
      </c>
      <c r="L7942" s="60">
        <v>0</v>
      </c>
      <c r="M7942" s="55"/>
      <c r="N7942" s="60">
        <f t="shared" si="239"/>
        <v>0</v>
      </c>
      <c r="O7942" s="54"/>
      <c r="P7942" s="62"/>
      <c r="Q7942" s="75"/>
      <c r="R7942" t="str">
        <f t="shared" si="240"/>
        <v/>
      </c>
      <c r="S7942" s="75"/>
      <c r="T7942" s="75"/>
      <c r="U7942" s="75"/>
      <c r="V7942" s="75"/>
      <c r="W7942" s="75"/>
      <c r="X7942" s="75"/>
      <c r="Y7942" s="75"/>
      <c r="Z7942" s="75"/>
      <c r="AA7942" s="75"/>
      <c r="AB7942" s="75"/>
      <c r="AC7942" s="75"/>
      <c r="AD7942" s="75"/>
      <c r="AE7942" s="75"/>
      <c r="AF7942" s="75"/>
      <c r="AG7942" s="75"/>
    </row>
    <row r="7943" spans="1:33" ht="15.75" customHeight="1">
      <c r="A7943" s="75"/>
      <c r="B7943" s="54"/>
      <c r="C7943" s="55" t="str">
        <f t="shared" si="235"/>
        <v/>
      </c>
      <c r="D7943" s="55" t="str">
        <f t="shared" si="236"/>
        <v/>
      </c>
      <c r="E7943" s="55"/>
      <c r="F7943" s="55"/>
      <c r="G7943" s="55"/>
      <c r="H7943" s="55"/>
      <c r="I7943" s="55"/>
      <c r="J7943" s="60"/>
      <c r="K7943" s="60">
        <f t="shared" si="233"/>
        <v>0</v>
      </c>
      <c r="L7943" s="60">
        <v>0</v>
      </c>
      <c r="M7943" s="55"/>
      <c r="N7943" s="60">
        <f t="shared" si="239"/>
        <v>0</v>
      </c>
      <c r="O7943" s="54"/>
      <c r="P7943" s="62"/>
      <c r="Q7943" s="75"/>
      <c r="R7943" t="str">
        <f t="shared" si="240"/>
        <v/>
      </c>
      <c r="S7943" s="75"/>
      <c r="T7943" s="75"/>
      <c r="U7943" s="75"/>
      <c r="V7943" s="75"/>
      <c r="W7943" s="75"/>
      <c r="X7943" s="75"/>
      <c r="Y7943" s="75"/>
      <c r="Z7943" s="75"/>
      <c r="AA7943" s="75"/>
      <c r="AB7943" s="75"/>
      <c r="AC7943" s="75"/>
      <c r="AD7943" s="75"/>
      <c r="AE7943" s="75"/>
      <c r="AF7943" s="75"/>
      <c r="AG7943" s="75"/>
    </row>
    <row r="7944" spans="1:33" ht="15.75" customHeight="1">
      <c r="A7944" s="75"/>
      <c r="B7944" s="54"/>
      <c r="C7944" s="55" t="str">
        <f t="shared" si="235"/>
        <v/>
      </c>
      <c r="D7944" s="55" t="str">
        <f t="shared" si="236"/>
        <v/>
      </c>
      <c r="E7944" s="55"/>
      <c r="F7944" s="55"/>
      <c r="G7944" s="55"/>
      <c r="H7944" s="55"/>
      <c r="I7944" s="55"/>
      <c r="J7944" s="60"/>
      <c r="K7944" s="60">
        <f t="shared" si="233"/>
        <v>0</v>
      </c>
      <c r="L7944" s="60">
        <v>0</v>
      </c>
      <c r="M7944" s="55"/>
      <c r="N7944" s="60">
        <f t="shared" si="239"/>
        <v>0</v>
      </c>
      <c r="O7944" s="54"/>
      <c r="P7944" s="62"/>
      <c r="Q7944" s="75"/>
      <c r="R7944" t="str">
        <f t="shared" si="240"/>
        <v/>
      </c>
      <c r="S7944" s="75"/>
      <c r="T7944" s="75"/>
      <c r="U7944" s="75"/>
      <c r="V7944" s="75"/>
      <c r="W7944" s="75"/>
      <c r="X7944" s="75"/>
      <c r="Y7944" s="75"/>
      <c r="Z7944" s="75"/>
      <c r="AA7944" s="75"/>
      <c r="AB7944" s="75"/>
      <c r="AC7944" s="75"/>
      <c r="AD7944" s="75"/>
      <c r="AE7944" s="75"/>
      <c r="AF7944" s="75"/>
      <c r="AG7944" s="75"/>
    </row>
    <row r="7945" spans="1:33" ht="15.75" customHeight="1">
      <c r="A7945" s="75"/>
      <c r="B7945" s="54"/>
      <c r="C7945" s="55" t="str">
        <f t="shared" si="235"/>
        <v/>
      </c>
      <c r="D7945" s="55" t="str">
        <f t="shared" si="236"/>
        <v/>
      </c>
      <c r="E7945" s="55"/>
      <c r="F7945" s="55"/>
      <c r="G7945" s="55"/>
      <c r="H7945" s="55"/>
      <c r="I7945" s="55"/>
      <c r="J7945" s="60"/>
      <c r="K7945" s="60">
        <f t="shared" si="233"/>
        <v>0</v>
      </c>
      <c r="L7945" s="60">
        <v>0</v>
      </c>
      <c r="M7945" s="55"/>
      <c r="N7945" s="60">
        <f t="shared" si="239"/>
        <v>0</v>
      </c>
      <c r="O7945" s="54"/>
      <c r="P7945" s="62"/>
      <c r="Q7945" s="75"/>
      <c r="R7945" t="str">
        <f t="shared" si="240"/>
        <v/>
      </c>
      <c r="S7945" s="75"/>
      <c r="T7945" s="75"/>
      <c r="U7945" s="75"/>
      <c r="V7945" s="75"/>
      <c r="W7945" s="75"/>
      <c r="X7945" s="75"/>
      <c r="Y7945" s="75"/>
      <c r="Z7945" s="75"/>
      <c r="AA7945" s="75"/>
      <c r="AB7945" s="75"/>
      <c r="AC7945" s="75"/>
      <c r="AD7945" s="75"/>
      <c r="AE7945" s="75"/>
      <c r="AF7945" s="75"/>
      <c r="AG7945" s="75"/>
    </row>
    <row r="7946" spans="1:33" ht="15.75" customHeight="1">
      <c r="A7946" s="75"/>
      <c r="B7946" s="54"/>
      <c r="C7946" s="55" t="str">
        <f t="shared" si="235"/>
        <v/>
      </c>
      <c r="D7946" s="55" t="str">
        <f t="shared" si="236"/>
        <v/>
      </c>
      <c r="E7946" s="55"/>
      <c r="F7946" s="55"/>
      <c r="G7946" s="55"/>
      <c r="H7946" s="55"/>
      <c r="I7946" s="55"/>
      <c r="J7946" s="60"/>
      <c r="K7946" s="60">
        <f t="shared" si="233"/>
        <v>0</v>
      </c>
      <c r="L7946" s="60">
        <v>0</v>
      </c>
      <c r="M7946" s="55"/>
      <c r="N7946" s="60">
        <f t="shared" si="239"/>
        <v>0</v>
      </c>
      <c r="O7946" s="54"/>
      <c r="P7946" s="62"/>
      <c r="Q7946" s="75"/>
      <c r="R7946" t="str">
        <f t="shared" si="240"/>
        <v/>
      </c>
      <c r="S7946" s="75"/>
      <c r="T7946" s="75"/>
      <c r="U7946" s="75"/>
      <c r="V7946" s="75"/>
      <c r="W7946" s="75"/>
      <c r="X7946" s="75"/>
      <c r="Y7946" s="75"/>
      <c r="Z7946" s="75"/>
      <c r="AA7946" s="75"/>
      <c r="AB7946" s="75"/>
      <c r="AC7946" s="75"/>
      <c r="AD7946" s="75"/>
      <c r="AE7946" s="75"/>
      <c r="AF7946" s="75"/>
      <c r="AG7946" s="75"/>
    </row>
    <row r="7947" spans="1:33" ht="15.75" customHeight="1">
      <c r="A7947" s="75"/>
      <c r="B7947" s="54"/>
      <c r="C7947" s="55" t="str">
        <f t="shared" si="235"/>
        <v/>
      </c>
      <c r="D7947" s="55" t="str">
        <f t="shared" si="236"/>
        <v/>
      </c>
      <c r="E7947" s="55"/>
      <c r="F7947" s="55"/>
      <c r="G7947" s="55"/>
      <c r="H7947" s="55"/>
      <c r="I7947" s="55"/>
      <c r="J7947" s="60"/>
      <c r="K7947" s="60">
        <f t="shared" si="233"/>
        <v>0</v>
      </c>
      <c r="L7947" s="60">
        <v>0</v>
      </c>
      <c r="M7947" s="55"/>
      <c r="N7947" s="60">
        <f t="shared" si="239"/>
        <v>0</v>
      </c>
      <c r="O7947" s="54"/>
      <c r="P7947" s="62"/>
      <c r="Q7947" s="75"/>
      <c r="R7947" t="str">
        <f t="shared" si="240"/>
        <v/>
      </c>
      <c r="S7947" s="75"/>
      <c r="T7947" s="75"/>
      <c r="U7947" s="75"/>
      <c r="V7947" s="75"/>
      <c r="W7947" s="75"/>
      <c r="X7947" s="75"/>
      <c r="Y7947" s="75"/>
      <c r="Z7947" s="75"/>
      <c r="AA7947" s="75"/>
      <c r="AB7947" s="75"/>
      <c r="AC7947" s="75"/>
      <c r="AD7947" s="75"/>
      <c r="AE7947" s="75"/>
      <c r="AF7947" s="75"/>
      <c r="AG7947" s="75"/>
    </row>
    <row r="7948" spans="1:33" ht="15.75" customHeight="1">
      <c r="A7948" s="75"/>
      <c r="B7948" s="54"/>
      <c r="C7948" s="55" t="str">
        <f t="shared" si="235"/>
        <v/>
      </c>
      <c r="D7948" s="55" t="str">
        <f t="shared" si="236"/>
        <v/>
      </c>
      <c r="E7948" s="55"/>
      <c r="F7948" s="55"/>
      <c r="G7948" s="55"/>
      <c r="H7948" s="55"/>
      <c r="I7948" s="55"/>
      <c r="J7948" s="60"/>
      <c r="K7948" s="60">
        <f t="shared" si="233"/>
        <v>0</v>
      </c>
      <c r="L7948" s="60">
        <v>0</v>
      </c>
      <c r="M7948" s="55"/>
      <c r="N7948" s="60">
        <f t="shared" si="239"/>
        <v>0</v>
      </c>
      <c r="O7948" s="54"/>
      <c r="P7948" s="62"/>
      <c r="Q7948" s="75"/>
      <c r="R7948" t="str">
        <f t="shared" si="240"/>
        <v/>
      </c>
      <c r="S7948" s="75"/>
      <c r="T7948" s="75"/>
      <c r="U7948" s="75"/>
      <c r="V7948" s="75"/>
      <c r="W7948" s="75"/>
      <c r="X7948" s="75"/>
      <c r="Y7948" s="75"/>
      <c r="Z7948" s="75"/>
      <c r="AA7948" s="75"/>
      <c r="AB7948" s="75"/>
      <c r="AC7948" s="75"/>
      <c r="AD7948" s="75"/>
      <c r="AE7948" s="75"/>
      <c r="AF7948" s="75"/>
      <c r="AG7948" s="75"/>
    </row>
    <row r="7949" spans="1:33" ht="15.75" customHeight="1">
      <c r="A7949" s="75"/>
      <c r="B7949" s="54"/>
      <c r="C7949" s="55" t="str">
        <f t="shared" si="235"/>
        <v/>
      </c>
      <c r="D7949" s="55" t="str">
        <f t="shared" si="236"/>
        <v/>
      </c>
      <c r="E7949" s="55"/>
      <c r="F7949" s="55"/>
      <c r="G7949" s="55"/>
      <c r="H7949" s="55"/>
      <c r="I7949" s="55"/>
      <c r="J7949" s="60"/>
      <c r="K7949" s="60">
        <f t="shared" si="233"/>
        <v>0</v>
      </c>
      <c r="L7949" s="60">
        <v>0</v>
      </c>
      <c r="M7949" s="55"/>
      <c r="N7949" s="60">
        <f t="shared" si="239"/>
        <v>0</v>
      </c>
      <c r="O7949" s="54"/>
      <c r="P7949" s="62"/>
      <c r="Q7949" s="75"/>
      <c r="R7949" t="str">
        <f t="shared" si="240"/>
        <v/>
      </c>
      <c r="S7949" s="75"/>
      <c r="T7949" s="75"/>
      <c r="U7949" s="75"/>
      <c r="V7949" s="75"/>
      <c r="W7949" s="75"/>
      <c r="X7949" s="75"/>
      <c r="Y7949" s="75"/>
      <c r="Z7949" s="75"/>
      <c r="AA7949" s="75"/>
      <c r="AB7949" s="75"/>
      <c r="AC7949" s="75"/>
      <c r="AD7949" s="75"/>
      <c r="AE7949" s="75"/>
      <c r="AF7949" s="75"/>
      <c r="AG7949" s="75"/>
    </row>
    <row r="7950" spans="1:33" ht="15.75" customHeight="1">
      <c r="A7950" s="75"/>
      <c r="B7950" s="54"/>
      <c r="C7950" s="55" t="str">
        <f t="shared" si="235"/>
        <v/>
      </c>
      <c r="D7950" s="55" t="str">
        <f t="shared" si="236"/>
        <v/>
      </c>
      <c r="E7950" s="55"/>
      <c r="F7950" s="55"/>
      <c r="G7950" s="55"/>
      <c r="H7950" s="55"/>
      <c r="I7950" s="55"/>
      <c r="J7950" s="60"/>
      <c r="K7950" s="60">
        <f t="shared" si="233"/>
        <v>0</v>
      </c>
      <c r="L7950" s="60">
        <v>0</v>
      </c>
      <c r="M7950" s="55"/>
      <c r="N7950" s="60">
        <f t="shared" si="239"/>
        <v>0</v>
      </c>
      <c r="O7950" s="54"/>
      <c r="P7950" s="62"/>
      <c r="Q7950" s="75"/>
      <c r="R7950" t="str">
        <f t="shared" si="240"/>
        <v/>
      </c>
      <c r="S7950" s="75"/>
      <c r="T7950" s="75"/>
      <c r="U7950" s="75"/>
      <c r="V7950" s="75"/>
      <c r="W7950" s="75"/>
      <c r="X7950" s="75"/>
      <c r="Y7950" s="75"/>
      <c r="Z7950" s="75"/>
      <c r="AA7950" s="75"/>
      <c r="AB7950" s="75"/>
      <c r="AC7950" s="75"/>
      <c r="AD7950" s="75"/>
      <c r="AE7950" s="75"/>
      <c r="AF7950" s="75"/>
      <c r="AG7950" s="75"/>
    </row>
    <row r="7951" spans="1:33" ht="15.75" customHeight="1">
      <c r="A7951" s="75"/>
      <c r="B7951" s="54"/>
      <c r="C7951" s="55" t="str">
        <f t="shared" si="235"/>
        <v/>
      </c>
      <c r="D7951" s="55" t="str">
        <f t="shared" si="236"/>
        <v/>
      </c>
      <c r="E7951" s="55"/>
      <c r="F7951" s="55"/>
      <c r="G7951" s="55"/>
      <c r="H7951" s="55"/>
      <c r="I7951" s="55"/>
      <c r="J7951" s="60"/>
      <c r="K7951" s="60">
        <f t="shared" si="233"/>
        <v>0</v>
      </c>
      <c r="L7951" s="60">
        <v>0</v>
      </c>
      <c r="M7951" s="55"/>
      <c r="N7951" s="60">
        <f t="shared" si="239"/>
        <v>0</v>
      </c>
      <c r="O7951" s="54"/>
      <c r="P7951" s="62"/>
      <c r="Q7951" s="75"/>
      <c r="R7951" t="str">
        <f t="shared" si="240"/>
        <v/>
      </c>
      <c r="S7951" s="75"/>
      <c r="T7951" s="75"/>
      <c r="U7951" s="75"/>
      <c r="V7951" s="75"/>
      <c r="W7951" s="75"/>
      <c r="X7951" s="75"/>
      <c r="Y7951" s="75"/>
      <c r="Z7951" s="75"/>
      <c r="AA7951" s="75"/>
      <c r="AB7951" s="75"/>
      <c r="AC7951" s="75"/>
      <c r="AD7951" s="75"/>
      <c r="AE7951" s="75"/>
      <c r="AF7951" s="75"/>
      <c r="AG7951" s="75"/>
    </row>
    <row r="7952" spans="1:33" ht="15.75" customHeight="1">
      <c r="A7952" s="75"/>
      <c r="B7952" s="54"/>
      <c r="C7952" s="55" t="str">
        <f t="shared" si="235"/>
        <v/>
      </c>
      <c r="D7952" s="55" t="str">
        <f t="shared" si="236"/>
        <v/>
      </c>
      <c r="E7952" s="55"/>
      <c r="F7952" s="55"/>
      <c r="G7952" s="55"/>
      <c r="H7952" s="55"/>
      <c r="I7952" s="55"/>
      <c r="J7952" s="60"/>
      <c r="K7952" s="60">
        <f t="shared" si="233"/>
        <v>0</v>
      </c>
      <c r="L7952" s="60">
        <v>0</v>
      </c>
      <c r="M7952" s="55"/>
      <c r="N7952" s="60">
        <f t="shared" si="239"/>
        <v>0</v>
      </c>
      <c r="O7952" s="54"/>
      <c r="P7952" s="62"/>
      <c r="Q7952" s="75"/>
      <c r="R7952" t="str">
        <f t="shared" si="240"/>
        <v/>
      </c>
      <c r="S7952" s="75"/>
      <c r="T7952" s="75"/>
      <c r="U7952" s="75"/>
      <c r="V7952" s="75"/>
      <c r="W7952" s="75"/>
      <c r="X7952" s="75"/>
      <c r="Y7952" s="75"/>
      <c r="Z7952" s="75"/>
      <c r="AA7952" s="75"/>
      <c r="AB7952" s="75"/>
      <c r="AC7952" s="75"/>
      <c r="AD7952" s="75"/>
      <c r="AE7952" s="75"/>
      <c r="AF7952" s="75"/>
      <c r="AG7952" s="75"/>
    </row>
    <row r="7953" spans="1:33" ht="15.75" customHeight="1">
      <c r="A7953" s="75"/>
      <c r="B7953" s="54"/>
      <c r="C7953" s="55" t="str">
        <f t="shared" si="235"/>
        <v/>
      </c>
      <c r="D7953" s="55" t="str">
        <f t="shared" si="236"/>
        <v/>
      </c>
      <c r="E7953" s="55"/>
      <c r="F7953" s="55"/>
      <c r="G7953" s="55"/>
      <c r="H7953" s="55"/>
      <c r="I7953" s="55"/>
      <c r="J7953" s="60"/>
      <c r="K7953" s="60">
        <f t="shared" si="233"/>
        <v>0</v>
      </c>
      <c r="L7953" s="60">
        <v>0</v>
      </c>
      <c r="M7953" s="55"/>
      <c r="N7953" s="60">
        <f t="shared" si="239"/>
        <v>0</v>
      </c>
      <c r="O7953" s="54"/>
      <c r="P7953" s="62"/>
      <c r="Q7953" s="75"/>
      <c r="R7953" t="str">
        <f t="shared" si="240"/>
        <v/>
      </c>
      <c r="S7953" s="75"/>
      <c r="T7953" s="75"/>
      <c r="U7953" s="75"/>
      <c r="V7953" s="75"/>
      <c r="W7953" s="75"/>
      <c r="X7953" s="75"/>
      <c r="Y7953" s="75"/>
      <c r="Z7953" s="75"/>
      <c r="AA7953" s="75"/>
      <c r="AB7953" s="75"/>
      <c r="AC7953" s="75"/>
      <c r="AD7953" s="75"/>
      <c r="AE7953" s="75"/>
      <c r="AF7953" s="75"/>
      <c r="AG7953" s="75"/>
    </row>
    <row r="7954" spans="1:33" ht="15.75" customHeight="1">
      <c r="A7954" s="75"/>
      <c r="B7954" s="54"/>
      <c r="C7954" s="55" t="str">
        <f t="shared" si="235"/>
        <v/>
      </c>
      <c r="D7954" s="55" t="str">
        <f t="shared" si="236"/>
        <v/>
      </c>
      <c r="E7954" s="55"/>
      <c r="F7954" s="55"/>
      <c r="G7954" s="55"/>
      <c r="H7954" s="55"/>
      <c r="I7954" s="55"/>
      <c r="J7954" s="60"/>
      <c r="K7954" s="60">
        <f t="shared" si="233"/>
        <v>0</v>
      </c>
      <c r="L7954" s="60">
        <v>0</v>
      </c>
      <c r="M7954" s="55"/>
      <c r="N7954" s="60">
        <f t="shared" si="239"/>
        <v>0</v>
      </c>
      <c r="O7954" s="54"/>
      <c r="P7954" s="62"/>
      <c r="Q7954" s="75"/>
      <c r="R7954" t="str">
        <f t="shared" si="240"/>
        <v/>
      </c>
      <c r="S7954" s="75"/>
      <c r="T7954" s="75"/>
      <c r="U7954" s="75"/>
      <c r="V7954" s="75"/>
      <c r="W7954" s="75"/>
      <c r="X7954" s="75"/>
      <c r="Y7954" s="75"/>
      <c r="Z7954" s="75"/>
      <c r="AA7954" s="75"/>
      <c r="AB7954" s="75"/>
      <c r="AC7954" s="75"/>
      <c r="AD7954" s="75"/>
      <c r="AE7954" s="75"/>
      <c r="AF7954" s="75"/>
      <c r="AG7954" s="75"/>
    </row>
    <row r="7955" spans="1:33" ht="15.75" customHeight="1">
      <c r="A7955" s="75"/>
      <c r="B7955" s="54"/>
      <c r="C7955" s="55" t="str">
        <f t="shared" si="235"/>
        <v/>
      </c>
      <c r="D7955" s="55" t="str">
        <f t="shared" si="236"/>
        <v/>
      </c>
      <c r="E7955" s="55"/>
      <c r="F7955" s="55"/>
      <c r="G7955" s="55"/>
      <c r="H7955" s="55"/>
      <c r="I7955" s="55"/>
      <c r="J7955" s="60"/>
      <c r="K7955" s="60">
        <f t="shared" si="233"/>
        <v>0</v>
      </c>
      <c r="L7955" s="60">
        <v>0</v>
      </c>
      <c r="M7955" s="55"/>
      <c r="N7955" s="60">
        <f t="shared" si="239"/>
        <v>0</v>
      </c>
      <c r="O7955" s="54"/>
      <c r="P7955" s="62"/>
      <c r="Q7955" s="75"/>
      <c r="R7955" t="str">
        <f t="shared" si="240"/>
        <v/>
      </c>
      <c r="S7955" s="75"/>
      <c r="T7955" s="75"/>
      <c r="U7955" s="75"/>
      <c r="V7955" s="75"/>
      <c r="W7955" s="75"/>
      <c r="X7955" s="75"/>
      <c r="Y7955" s="75"/>
      <c r="Z7955" s="75"/>
      <c r="AA7955" s="75"/>
      <c r="AB7955" s="75"/>
      <c r="AC7955" s="75"/>
      <c r="AD7955" s="75"/>
      <c r="AE7955" s="75"/>
      <c r="AF7955" s="75"/>
      <c r="AG7955" s="75"/>
    </row>
    <row r="7956" spans="1:33" ht="15.75" customHeight="1">
      <c r="A7956" s="75"/>
      <c r="B7956" s="54"/>
      <c r="C7956" s="55" t="str">
        <f t="shared" si="235"/>
        <v/>
      </c>
      <c r="D7956" s="55" t="str">
        <f t="shared" si="236"/>
        <v/>
      </c>
      <c r="E7956" s="55"/>
      <c r="F7956" s="55"/>
      <c r="G7956" s="55"/>
      <c r="H7956" s="55"/>
      <c r="I7956" s="55"/>
      <c r="J7956" s="60"/>
      <c r="K7956" s="60">
        <f t="shared" si="233"/>
        <v>0</v>
      </c>
      <c r="L7956" s="60">
        <v>0</v>
      </c>
      <c r="M7956" s="55"/>
      <c r="N7956" s="60">
        <f t="shared" si="239"/>
        <v>0</v>
      </c>
      <c r="O7956" s="54"/>
      <c r="P7956" s="62"/>
      <c r="Q7956" s="75"/>
      <c r="R7956" t="str">
        <f t="shared" si="240"/>
        <v/>
      </c>
      <c r="S7956" s="75"/>
      <c r="T7956" s="75"/>
      <c r="U7956" s="75"/>
      <c r="V7956" s="75"/>
      <c r="W7956" s="75"/>
      <c r="X7956" s="75"/>
      <c r="Y7956" s="75"/>
      <c r="Z7956" s="75"/>
      <c r="AA7956" s="75"/>
      <c r="AB7956" s="75"/>
      <c r="AC7956" s="75"/>
      <c r="AD7956" s="75"/>
      <c r="AE7956" s="75"/>
      <c r="AF7956" s="75"/>
      <c r="AG7956" s="75"/>
    </row>
    <row r="7957" spans="1:33" ht="15.75" customHeight="1">
      <c r="A7957" s="75"/>
      <c r="B7957" s="54"/>
      <c r="C7957" s="55" t="str">
        <f t="shared" si="235"/>
        <v/>
      </c>
      <c r="D7957" s="55" t="str">
        <f t="shared" si="236"/>
        <v/>
      </c>
      <c r="E7957" s="55"/>
      <c r="F7957" s="55"/>
      <c r="G7957" s="55"/>
      <c r="H7957" s="55"/>
      <c r="I7957" s="55"/>
      <c r="J7957" s="60"/>
      <c r="K7957" s="60">
        <f t="shared" si="233"/>
        <v>0</v>
      </c>
      <c r="L7957" s="60">
        <v>0</v>
      </c>
      <c r="M7957" s="55"/>
      <c r="N7957" s="60">
        <f t="shared" si="239"/>
        <v>0</v>
      </c>
      <c r="O7957" s="54"/>
      <c r="P7957" s="62"/>
      <c r="Q7957" s="75"/>
      <c r="R7957" t="str">
        <f t="shared" si="240"/>
        <v/>
      </c>
      <c r="S7957" s="75"/>
      <c r="T7957" s="75"/>
      <c r="U7957" s="75"/>
      <c r="V7957" s="75"/>
      <c r="W7957" s="75"/>
      <c r="X7957" s="75"/>
      <c r="Y7957" s="75"/>
      <c r="Z7957" s="75"/>
      <c r="AA7957" s="75"/>
      <c r="AB7957" s="75"/>
      <c r="AC7957" s="75"/>
      <c r="AD7957" s="75"/>
      <c r="AE7957" s="75"/>
      <c r="AF7957" s="75"/>
      <c r="AG7957" s="75"/>
    </row>
    <row r="7958" spans="1:33" ht="15.75" customHeight="1">
      <c r="A7958" s="75"/>
      <c r="B7958" s="54"/>
      <c r="C7958" s="55" t="str">
        <f t="shared" si="235"/>
        <v/>
      </c>
      <c r="D7958" s="55" t="str">
        <f t="shared" si="236"/>
        <v/>
      </c>
      <c r="E7958" s="55"/>
      <c r="F7958" s="55"/>
      <c r="G7958" s="55"/>
      <c r="H7958" s="55"/>
      <c r="I7958" s="55"/>
      <c r="J7958" s="60"/>
      <c r="K7958" s="60">
        <f t="shared" si="233"/>
        <v>0</v>
      </c>
      <c r="L7958" s="60">
        <v>0</v>
      </c>
      <c r="M7958" s="55"/>
      <c r="N7958" s="60">
        <f t="shared" si="239"/>
        <v>0</v>
      </c>
      <c r="O7958" s="54"/>
      <c r="P7958" s="62"/>
      <c r="Q7958" s="75"/>
      <c r="R7958" t="str">
        <f t="shared" si="240"/>
        <v/>
      </c>
      <c r="S7958" s="75"/>
      <c r="T7958" s="75"/>
      <c r="U7958" s="75"/>
      <c r="V7958" s="75"/>
      <c r="W7958" s="75"/>
      <c r="X7958" s="75"/>
      <c r="Y7958" s="75"/>
      <c r="Z7958" s="75"/>
      <c r="AA7958" s="75"/>
      <c r="AB7958" s="75"/>
      <c r="AC7958" s="75"/>
      <c r="AD7958" s="75"/>
      <c r="AE7958" s="75"/>
      <c r="AF7958" s="75"/>
      <c r="AG7958" s="75"/>
    </row>
    <row r="7959" spans="1:33" ht="15.75" customHeight="1">
      <c r="A7959" s="75"/>
      <c r="B7959" s="54"/>
      <c r="C7959" s="55" t="str">
        <f t="shared" si="235"/>
        <v/>
      </c>
      <c r="D7959" s="55" t="str">
        <f t="shared" si="236"/>
        <v/>
      </c>
      <c r="E7959" s="55"/>
      <c r="F7959" s="55"/>
      <c r="G7959" s="55"/>
      <c r="H7959" s="55"/>
      <c r="I7959" s="55"/>
      <c r="J7959" s="60"/>
      <c r="K7959" s="60">
        <f t="shared" si="233"/>
        <v>0</v>
      </c>
      <c r="L7959" s="60">
        <v>0</v>
      </c>
      <c r="M7959" s="55"/>
      <c r="N7959" s="60">
        <f t="shared" si="239"/>
        <v>0</v>
      </c>
      <c r="O7959" s="54"/>
      <c r="P7959" s="62"/>
      <c r="Q7959" s="75"/>
      <c r="R7959" t="str">
        <f t="shared" si="240"/>
        <v/>
      </c>
      <c r="S7959" s="75"/>
      <c r="T7959" s="75"/>
      <c r="U7959" s="75"/>
      <c r="V7959" s="75"/>
      <c r="W7959" s="75"/>
      <c r="X7959" s="75"/>
      <c r="Y7959" s="75"/>
      <c r="Z7959" s="75"/>
      <c r="AA7959" s="75"/>
      <c r="AB7959" s="75"/>
      <c r="AC7959" s="75"/>
      <c r="AD7959" s="75"/>
      <c r="AE7959" s="75"/>
      <c r="AF7959" s="75"/>
      <c r="AG7959" s="75"/>
    </row>
    <row r="7960" spans="1:33" ht="15.75" customHeight="1">
      <c r="A7960" s="75"/>
      <c r="B7960" s="54"/>
      <c r="C7960" s="55" t="str">
        <f t="shared" si="235"/>
        <v/>
      </c>
      <c r="D7960" s="55" t="str">
        <f t="shared" si="236"/>
        <v/>
      </c>
      <c r="E7960" s="55"/>
      <c r="F7960" s="55"/>
      <c r="G7960" s="55"/>
      <c r="H7960" s="55"/>
      <c r="I7960" s="55"/>
      <c r="J7960" s="60"/>
      <c r="K7960" s="60">
        <f t="shared" si="233"/>
        <v>0</v>
      </c>
      <c r="L7960" s="60">
        <v>0</v>
      </c>
      <c r="M7960" s="55"/>
      <c r="N7960" s="60">
        <f t="shared" si="239"/>
        <v>0</v>
      </c>
      <c r="O7960" s="54"/>
      <c r="P7960" s="62"/>
      <c r="Q7960" s="75"/>
      <c r="R7960" t="str">
        <f t="shared" si="240"/>
        <v/>
      </c>
      <c r="S7960" s="75"/>
      <c r="T7960" s="75"/>
      <c r="U7960" s="75"/>
      <c r="V7960" s="75"/>
      <c r="W7960" s="75"/>
      <c r="X7960" s="75"/>
      <c r="Y7960" s="75"/>
      <c r="Z7960" s="75"/>
      <c r="AA7960" s="75"/>
      <c r="AB7960" s="75"/>
      <c r="AC7960" s="75"/>
      <c r="AD7960" s="75"/>
      <c r="AE7960" s="75"/>
      <c r="AF7960" s="75"/>
      <c r="AG7960" s="75"/>
    </row>
    <row r="7961" spans="1:33" ht="15.75" customHeight="1">
      <c r="A7961" s="75"/>
      <c r="B7961" s="54"/>
      <c r="C7961" s="55" t="str">
        <f t="shared" si="235"/>
        <v/>
      </c>
      <c r="D7961" s="55" t="str">
        <f t="shared" si="236"/>
        <v/>
      </c>
      <c r="E7961" s="55"/>
      <c r="F7961" s="55"/>
      <c r="G7961" s="55"/>
      <c r="H7961" s="55"/>
      <c r="I7961" s="55"/>
      <c r="J7961" s="60"/>
      <c r="K7961" s="60">
        <f t="shared" si="233"/>
        <v>0</v>
      </c>
      <c r="L7961" s="60">
        <v>0</v>
      </c>
      <c r="M7961" s="55"/>
      <c r="N7961" s="60">
        <f t="shared" si="239"/>
        <v>0</v>
      </c>
      <c r="O7961" s="54"/>
      <c r="P7961" s="62"/>
      <c r="Q7961" s="75"/>
      <c r="R7961" t="str">
        <f t="shared" si="240"/>
        <v/>
      </c>
      <c r="S7961" s="75"/>
      <c r="T7961" s="75"/>
      <c r="U7961" s="75"/>
      <c r="V7961" s="75"/>
      <c r="W7961" s="75"/>
      <c r="X7961" s="75"/>
      <c r="Y7961" s="75"/>
      <c r="Z7961" s="75"/>
      <c r="AA7961" s="75"/>
      <c r="AB7961" s="75"/>
      <c r="AC7961" s="75"/>
      <c r="AD7961" s="75"/>
      <c r="AE7961" s="75"/>
      <c r="AF7961" s="75"/>
      <c r="AG7961" s="75"/>
    </row>
    <row r="7962" spans="1:33" ht="15.75" customHeight="1">
      <c r="A7962" s="75"/>
      <c r="B7962" s="54"/>
      <c r="C7962" s="55" t="str">
        <f t="shared" si="235"/>
        <v/>
      </c>
      <c r="D7962" s="55" t="str">
        <f t="shared" si="236"/>
        <v/>
      </c>
      <c r="E7962" s="55"/>
      <c r="F7962" s="55"/>
      <c r="G7962" s="55"/>
      <c r="H7962" s="55"/>
      <c r="I7962" s="55"/>
      <c r="J7962" s="60"/>
      <c r="K7962" s="60">
        <f t="shared" si="233"/>
        <v>0</v>
      </c>
      <c r="L7962" s="60">
        <v>0</v>
      </c>
      <c r="M7962" s="55"/>
      <c r="N7962" s="60">
        <f t="shared" si="239"/>
        <v>0</v>
      </c>
      <c r="O7962" s="54"/>
      <c r="P7962" s="62"/>
      <c r="Q7962" s="75"/>
      <c r="R7962" t="str">
        <f t="shared" si="240"/>
        <v/>
      </c>
      <c r="S7962" s="75"/>
      <c r="T7962" s="75"/>
      <c r="U7962" s="75"/>
      <c r="V7962" s="75"/>
      <c r="W7962" s="75"/>
      <c r="X7962" s="75"/>
      <c r="Y7962" s="75"/>
      <c r="Z7962" s="75"/>
      <c r="AA7962" s="75"/>
      <c r="AB7962" s="75"/>
      <c r="AC7962" s="75"/>
      <c r="AD7962" s="75"/>
      <c r="AE7962" s="75"/>
      <c r="AF7962" s="75"/>
      <c r="AG7962" s="75"/>
    </row>
    <row r="7963" spans="1:33" ht="15.75" customHeight="1">
      <c r="A7963" s="75"/>
      <c r="B7963" s="54"/>
      <c r="C7963" s="55" t="str">
        <f t="shared" si="235"/>
        <v/>
      </c>
      <c r="D7963" s="55" t="str">
        <f t="shared" si="236"/>
        <v/>
      </c>
      <c r="E7963" s="55"/>
      <c r="F7963" s="55"/>
      <c r="G7963" s="55"/>
      <c r="H7963" s="55"/>
      <c r="I7963" s="55"/>
      <c r="J7963" s="60"/>
      <c r="K7963" s="60">
        <f t="shared" si="233"/>
        <v>0</v>
      </c>
      <c r="L7963" s="60">
        <v>0</v>
      </c>
      <c r="M7963" s="55"/>
      <c r="N7963" s="60">
        <f t="shared" si="239"/>
        <v>0</v>
      </c>
      <c r="O7963" s="54"/>
      <c r="P7963" s="62"/>
      <c r="Q7963" s="75"/>
      <c r="R7963" t="str">
        <f t="shared" si="240"/>
        <v/>
      </c>
      <c r="S7963" s="75"/>
      <c r="T7963" s="75"/>
      <c r="U7963" s="75"/>
      <c r="V7963" s="75"/>
      <c r="W7963" s="75"/>
      <c r="X7963" s="75"/>
      <c r="Y7963" s="75"/>
      <c r="Z7963" s="75"/>
      <c r="AA7963" s="75"/>
      <c r="AB7963" s="75"/>
      <c r="AC7963" s="75"/>
      <c r="AD7963" s="75"/>
      <c r="AE7963" s="75"/>
      <c r="AF7963" s="75"/>
      <c r="AG7963" s="75"/>
    </row>
    <row r="7964" spans="1:33" ht="15.75" customHeight="1">
      <c r="A7964" s="75"/>
      <c r="B7964" s="54"/>
      <c r="C7964" s="55" t="str">
        <f t="shared" si="235"/>
        <v/>
      </c>
      <c r="D7964" s="55" t="str">
        <f t="shared" si="236"/>
        <v/>
      </c>
      <c r="E7964" s="55"/>
      <c r="F7964" s="55"/>
      <c r="G7964" s="55"/>
      <c r="H7964" s="55"/>
      <c r="I7964" s="55"/>
      <c r="J7964" s="60"/>
      <c r="K7964" s="60">
        <f t="shared" si="233"/>
        <v>0</v>
      </c>
      <c r="L7964" s="60">
        <v>0</v>
      </c>
      <c r="M7964" s="55"/>
      <c r="N7964" s="60">
        <f t="shared" si="239"/>
        <v>0</v>
      </c>
      <c r="O7964" s="54"/>
      <c r="P7964" s="62"/>
      <c r="Q7964" s="75"/>
      <c r="R7964" t="str">
        <f t="shared" si="240"/>
        <v/>
      </c>
      <c r="S7964" s="75"/>
      <c r="T7964" s="75"/>
      <c r="U7964" s="75"/>
      <c r="V7964" s="75"/>
      <c r="W7964" s="75"/>
      <c r="X7964" s="75"/>
      <c r="Y7964" s="75"/>
      <c r="Z7964" s="75"/>
      <c r="AA7964" s="75"/>
      <c r="AB7964" s="75"/>
      <c r="AC7964" s="75"/>
      <c r="AD7964" s="75"/>
      <c r="AE7964" s="75"/>
      <c r="AF7964" s="75"/>
      <c r="AG7964" s="75"/>
    </row>
    <row r="7965" spans="1:33" ht="15.75" customHeight="1">
      <c r="A7965" s="75"/>
      <c r="B7965" s="54"/>
      <c r="C7965" s="55" t="str">
        <f t="shared" si="235"/>
        <v/>
      </c>
      <c r="D7965" s="55" t="str">
        <f t="shared" si="236"/>
        <v/>
      </c>
      <c r="E7965" s="55"/>
      <c r="F7965" s="55"/>
      <c r="G7965" s="55"/>
      <c r="H7965" s="55"/>
      <c r="I7965" s="55"/>
      <c r="J7965" s="60"/>
      <c r="K7965" s="60">
        <f t="shared" si="233"/>
        <v>0</v>
      </c>
      <c r="L7965" s="60">
        <v>0</v>
      </c>
      <c r="M7965" s="55"/>
      <c r="N7965" s="60">
        <f t="shared" si="239"/>
        <v>0</v>
      </c>
      <c r="O7965" s="54"/>
      <c r="P7965" s="62"/>
      <c r="Q7965" s="75"/>
      <c r="R7965" t="str">
        <f t="shared" si="240"/>
        <v/>
      </c>
      <c r="S7965" s="75"/>
      <c r="T7965" s="75"/>
      <c r="U7965" s="75"/>
      <c r="V7965" s="75"/>
      <c r="W7965" s="75"/>
      <c r="X7965" s="75"/>
      <c r="Y7965" s="75"/>
      <c r="Z7965" s="75"/>
      <c r="AA7965" s="75"/>
      <c r="AB7965" s="75"/>
      <c r="AC7965" s="75"/>
      <c r="AD7965" s="75"/>
      <c r="AE7965" s="75"/>
      <c r="AF7965" s="75"/>
      <c r="AG7965" s="75"/>
    </row>
    <row r="7966" spans="1:33" ht="15.75" customHeight="1">
      <c r="A7966" s="75"/>
      <c r="B7966" s="54"/>
      <c r="C7966" s="55" t="str">
        <f t="shared" si="235"/>
        <v/>
      </c>
      <c r="D7966" s="55" t="str">
        <f t="shared" si="236"/>
        <v/>
      </c>
      <c r="E7966" s="55"/>
      <c r="F7966" s="55"/>
      <c r="G7966" s="55"/>
      <c r="H7966" s="55"/>
      <c r="I7966" s="55"/>
      <c r="J7966" s="60"/>
      <c r="K7966" s="60">
        <f t="shared" si="233"/>
        <v>0</v>
      </c>
      <c r="L7966" s="60">
        <v>0</v>
      </c>
      <c r="M7966" s="55"/>
      <c r="N7966" s="60">
        <f t="shared" si="239"/>
        <v>0</v>
      </c>
      <c r="O7966" s="54"/>
      <c r="P7966" s="62"/>
      <c r="Q7966" s="75"/>
      <c r="R7966" t="str">
        <f t="shared" si="240"/>
        <v/>
      </c>
      <c r="S7966" s="75"/>
      <c r="T7966" s="75"/>
      <c r="U7966" s="75"/>
      <c r="V7966" s="75"/>
      <c r="W7966" s="75"/>
      <c r="X7966" s="75"/>
      <c r="Y7966" s="75"/>
      <c r="Z7966" s="75"/>
      <c r="AA7966" s="75"/>
      <c r="AB7966" s="75"/>
      <c r="AC7966" s="75"/>
      <c r="AD7966" s="75"/>
      <c r="AE7966" s="75"/>
      <c r="AF7966" s="75"/>
      <c r="AG7966" s="75"/>
    </row>
    <row r="7967" spans="1:33" ht="15.75" customHeight="1">
      <c r="A7967" s="75"/>
      <c r="B7967" s="54"/>
      <c r="C7967" s="55" t="str">
        <f t="shared" si="235"/>
        <v/>
      </c>
      <c r="D7967" s="55" t="str">
        <f t="shared" si="236"/>
        <v/>
      </c>
      <c r="E7967" s="55"/>
      <c r="F7967" s="55"/>
      <c r="G7967" s="55"/>
      <c r="H7967" s="55"/>
      <c r="I7967" s="55"/>
      <c r="J7967" s="60"/>
      <c r="K7967" s="60">
        <f t="shared" si="233"/>
        <v>0</v>
      </c>
      <c r="L7967" s="60">
        <v>0</v>
      </c>
      <c r="M7967" s="55"/>
      <c r="N7967" s="60">
        <f t="shared" si="239"/>
        <v>0</v>
      </c>
      <c r="O7967" s="54"/>
      <c r="P7967" s="62"/>
      <c r="Q7967" s="75"/>
      <c r="R7967" t="str">
        <f t="shared" si="240"/>
        <v/>
      </c>
      <c r="S7967" s="75"/>
      <c r="T7967" s="75"/>
      <c r="U7967" s="75"/>
      <c r="V7967" s="75"/>
      <c r="W7967" s="75"/>
      <c r="X7967" s="75"/>
      <c r="Y7967" s="75"/>
      <c r="Z7967" s="75"/>
      <c r="AA7967" s="75"/>
      <c r="AB7967" s="75"/>
      <c r="AC7967" s="75"/>
      <c r="AD7967" s="75"/>
      <c r="AE7967" s="75"/>
      <c r="AF7967" s="75"/>
      <c r="AG7967" s="75"/>
    </row>
    <row r="7968" spans="1:33" ht="15.75" customHeight="1">
      <c r="A7968" s="75"/>
      <c r="B7968" s="54"/>
      <c r="C7968" s="55" t="str">
        <f t="shared" si="235"/>
        <v/>
      </c>
      <c r="D7968" s="55" t="str">
        <f t="shared" si="236"/>
        <v/>
      </c>
      <c r="E7968" s="55"/>
      <c r="F7968" s="55"/>
      <c r="G7968" s="55"/>
      <c r="H7968" s="55"/>
      <c r="I7968" s="55"/>
      <c r="J7968" s="60"/>
      <c r="K7968" s="60">
        <f t="shared" si="233"/>
        <v>0</v>
      </c>
      <c r="L7968" s="60">
        <v>0</v>
      </c>
      <c r="M7968" s="55"/>
      <c r="N7968" s="60">
        <f t="shared" si="239"/>
        <v>0</v>
      </c>
      <c r="O7968" s="54"/>
      <c r="P7968" s="62"/>
      <c r="Q7968" s="75"/>
      <c r="R7968" t="str">
        <f t="shared" si="240"/>
        <v/>
      </c>
      <c r="S7968" s="75"/>
      <c r="T7968" s="75"/>
      <c r="U7968" s="75"/>
      <c r="V7968" s="75"/>
      <c r="W7968" s="75"/>
      <c r="X7968" s="75"/>
      <c r="Y7968" s="75"/>
      <c r="Z7968" s="75"/>
      <c r="AA7968" s="75"/>
      <c r="AB7968" s="75"/>
      <c r="AC7968" s="75"/>
      <c r="AD7968" s="75"/>
      <c r="AE7968" s="75"/>
      <c r="AF7968" s="75"/>
      <c r="AG7968" s="75"/>
    </row>
    <row r="7969" spans="1:33" ht="15.75" customHeight="1">
      <c r="A7969" s="75"/>
      <c r="B7969" s="54"/>
      <c r="C7969" s="55" t="str">
        <f t="shared" si="235"/>
        <v/>
      </c>
      <c r="D7969" s="55" t="str">
        <f t="shared" si="236"/>
        <v/>
      </c>
      <c r="E7969" s="55"/>
      <c r="F7969" s="55"/>
      <c r="G7969" s="55"/>
      <c r="H7969" s="55"/>
      <c r="I7969" s="55"/>
      <c r="J7969" s="60"/>
      <c r="K7969" s="60">
        <f t="shared" si="233"/>
        <v>0</v>
      </c>
      <c r="L7969" s="60">
        <v>0</v>
      </c>
      <c r="M7969" s="55"/>
      <c r="N7969" s="60">
        <f t="shared" si="239"/>
        <v>0</v>
      </c>
      <c r="O7969" s="54"/>
      <c r="P7969" s="62"/>
      <c r="Q7969" s="75"/>
      <c r="R7969" t="str">
        <f t="shared" si="240"/>
        <v/>
      </c>
      <c r="S7969" s="75"/>
      <c r="T7969" s="75"/>
      <c r="U7969" s="75"/>
      <c r="V7969" s="75"/>
      <c r="W7969" s="75"/>
      <c r="X7969" s="75"/>
      <c r="Y7969" s="75"/>
      <c r="Z7969" s="75"/>
      <c r="AA7969" s="75"/>
      <c r="AB7969" s="75"/>
      <c r="AC7969" s="75"/>
      <c r="AD7969" s="75"/>
      <c r="AE7969" s="75"/>
      <c r="AF7969" s="75"/>
      <c r="AG7969" s="75"/>
    </row>
    <row r="7970" spans="1:33" ht="15.75" customHeight="1">
      <c r="A7970" s="75"/>
      <c r="B7970" s="54"/>
      <c r="C7970" s="55" t="str">
        <f t="shared" si="235"/>
        <v/>
      </c>
      <c r="D7970" s="55" t="str">
        <f t="shared" si="236"/>
        <v/>
      </c>
      <c r="E7970" s="55"/>
      <c r="F7970" s="55"/>
      <c r="G7970" s="55"/>
      <c r="H7970" s="55"/>
      <c r="I7970" s="55"/>
      <c r="J7970" s="60"/>
      <c r="K7970" s="60">
        <f t="shared" si="233"/>
        <v>0</v>
      </c>
      <c r="L7970" s="60">
        <v>0</v>
      </c>
      <c r="M7970" s="55"/>
      <c r="N7970" s="60">
        <f t="shared" si="239"/>
        <v>0</v>
      </c>
      <c r="O7970" s="54"/>
      <c r="P7970" s="62"/>
      <c r="Q7970" s="75"/>
      <c r="R7970" t="str">
        <f t="shared" si="240"/>
        <v/>
      </c>
      <c r="S7970" s="75"/>
      <c r="T7970" s="75"/>
      <c r="U7970" s="75"/>
      <c r="V7970" s="75"/>
      <c r="W7970" s="75"/>
      <c r="X7970" s="75"/>
      <c r="Y7970" s="75"/>
      <c r="Z7970" s="75"/>
      <c r="AA7970" s="75"/>
      <c r="AB7970" s="75"/>
      <c r="AC7970" s="75"/>
      <c r="AD7970" s="75"/>
      <c r="AE7970" s="75"/>
      <c r="AF7970" s="75"/>
      <c r="AG7970" s="75"/>
    </row>
    <row r="7971" spans="1:33" ht="15.75" customHeight="1">
      <c r="A7971" s="75"/>
      <c r="B7971" s="54"/>
      <c r="C7971" s="55" t="str">
        <f t="shared" si="235"/>
        <v/>
      </c>
      <c r="D7971" s="55" t="str">
        <f t="shared" si="236"/>
        <v/>
      </c>
      <c r="E7971" s="55"/>
      <c r="F7971" s="55"/>
      <c r="G7971" s="55"/>
      <c r="H7971" s="55"/>
      <c r="I7971" s="55"/>
      <c r="J7971" s="60"/>
      <c r="K7971" s="60">
        <f t="shared" si="233"/>
        <v>0</v>
      </c>
      <c r="L7971" s="60">
        <v>0</v>
      </c>
      <c r="M7971" s="55"/>
      <c r="N7971" s="60">
        <f t="shared" si="239"/>
        <v>0</v>
      </c>
      <c r="O7971" s="54"/>
      <c r="P7971" s="62"/>
      <c r="Q7971" s="75"/>
      <c r="R7971" t="str">
        <f t="shared" si="240"/>
        <v/>
      </c>
      <c r="S7971" s="75"/>
      <c r="T7971" s="75"/>
      <c r="U7971" s="75"/>
      <c r="V7971" s="75"/>
      <c r="W7971" s="75"/>
      <c r="X7971" s="75"/>
      <c r="Y7971" s="75"/>
      <c r="Z7971" s="75"/>
      <c r="AA7971" s="75"/>
      <c r="AB7971" s="75"/>
      <c r="AC7971" s="75"/>
      <c r="AD7971" s="75"/>
      <c r="AE7971" s="75"/>
      <c r="AF7971" s="75"/>
      <c r="AG7971" s="75"/>
    </row>
    <row r="7972" spans="1:33" ht="15.75" customHeight="1">
      <c r="A7972" s="75"/>
      <c r="B7972" s="54"/>
      <c r="C7972" s="55" t="str">
        <f t="shared" si="235"/>
        <v/>
      </c>
      <c r="D7972" s="55" t="str">
        <f t="shared" si="236"/>
        <v/>
      </c>
      <c r="E7972" s="55"/>
      <c r="F7972" s="55"/>
      <c r="G7972" s="55"/>
      <c r="H7972" s="55"/>
      <c r="I7972" s="55"/>
      <c r="J7972" s="60"/>
      <c r="K7972" s="60">
        <f t="shared" si="233"/>
        <v>0</v>
      </c>
      <c r="L7972" s="60">
        <v>0</v>
      </c>
      <c r="M7972" s="55"/>
      <c r="N7972" s="60">
        <f t="shared" si="239"/>
        <v>0</v>
      </c>
      <c r="O7972" s="54"/>
      <c r="P7972" s="62"/>
      <c r="Q7972" s="75"/>
      <c r="R7972" t="str">
        <f t="shared" si="240"/>
        <v/>
      </c>
      <c r="S7972" s="75"/>
      <c r="T7972" s="75"/>
      <c r="U7972" s="75"/>
      <c r="V7972" s="75"/>
      <c r="W7972" s="75"/>
      <c r="X7972" s="75"/>
      <c r="Y7972" s="75"/>
      <c r="Z7972" s="75"/>
      <c r="AA7972" s="75"/>
      <c r="AB7972" s="75"/>
      <c r="AC7972" s="75"/>
      <c r="AD7972" s="75"/>
      <c r="AE7972" s="75"/>
      <c r="AF7972" s="75"/>
      <c r="AG7972" s="75"/>
    </row>
    <row r="7973" spans="1:33" ht="15.75" customHeight="1">
      <c r="A7973" s="75"/>
      <c r="B7973" s="54"/>
      <c r="C7973" s="55" t="str">
        <f t="shared" si="235"/>
        <v/>
      </c>
      <c r="D7973" s="55" t="str">
        <f t="shared" si="236"/>
        <v/>
      </c>
      <c r="E7973" s="55"/>
      <c r="F7973" s="55"/>
      <c r="G7973" s="55"/>
      <c r="H7973" s="55"/>
      <c r="I7973" s="55"/>
      <c r="J7973" s="60"/>
      <c r="K7973" s="60">
        <f t="shared" si="233"/>
        <v>0</v>
      </c>
      <c r="L7973" s="60">
        <v>0</v>
      </c>
      <c r="M7973" s="55"/>
      <c r="N7973" s="60">
        <f t="shared" si="239"/>
        <v>0</v>
      </c>
      <c r="O7973" s="54"/>
      <c r="P7973" s="62"/>
      <c r="Q7973" s="75"/>
      <c r="R7973" t="str">
        <f t="shared" si="240"/>
        <v/>
      </c>
      <c r="S7973" s="75"/>
      <c r="T7973" s="75"/>
      <c r="U7973" s="75"/>
      <c r="V7973" s="75"/>
      <c r="W7973" s="75"/>
      <c r="X7973" s="75"/>
      <c r="Y7973" s="75"/>
      <c r="Z7973" s="75"/>
      <c r="AA7973" s="75"/>
      <c r="AB7973" s="75"/>
      <c r="AC7973" s="75"/>
      <c r="AD7973" s="75"/>
      <c r="AE7973" s="75"/>
      <c r="AF7973" s="75"/>
      <c r="AG7973" s="75"/>
    </row>
    <row r="7974" spans="1:33" ht="15.75" customHeight="1">
      <c r="A7974" s="75"/>
      <c r="B7974" s="54"/>
      <c r="C7974" s="55" t="str">
        <f t="shared" si="235"/>
        <v/>
      </c>
      <c r="D7974" s="55" t="str">
        <f t="shared" si="236"/>
        <v/>
      </c>
      <c r="E7974" s="55"/>
      <c r="F7974" s="55"/>
      <c r="G7974" s="55"/>
      <c r="H7974" s="55"/>
      <c r="I7974" s="55"/>
      <c r="J7974" s="60"/>
      <c r="K7974" s="60">
        <f t="shared" si="233"/>
        <v>0</v>
      </c>
      <c r="L7974" s="60">
        <v>0</v>
      </c>
      <c r="M7974" s="55"/>
      <c r="N7974" s="60">
        <f t="shared" si="239"/>
        <v>0</v>
      </c>
      <c r="O7974" s="54"/>
      <c r="P7974" s="62"/>
      <c r="Q7974" s="75"/>
      <c r="R7974" t="str">
        <f t="shared" si="240"/>
        <v/>
      </c>
      <c r="S7974" s="75"/>
      <c r="T7974" s="75"/>
      <c r="U7974" s="75"/>
      <c r="V7974" s="75"/>
      <c r="W7974" s="75"/>
      <c r="X7974" s="75"/>
      <c r="Y7974" s="75"/>
      <c r="Z7974" s="75"/>
      <c r="AA7974" s="75"/>
      <c r="AB7974" s="75"/>
      <c r="AC7974" s="75"/>
      <c r="AD7974" s="75"/>
      <c r="AE7974" s="75"/>
      <c r="AF7974" s="75"/>
      <c r="AG7974" s="75"/>
    </row>
    <row r="7975" spans="1:33" ht="15.75" customHeight="1">
      <c r="A7975" s="75"/>
      <c r="B7975" s="54"/>
      <c r="C7975" s="55" t="str">
        <f t="shared" si="235"/>
        <v/>
      </c>
      <c r="D7975" s="55" t="str">
        <f t="shared" si="236"/>
        <v/>
      </c>
      <c r="E7975" s="55"/>
      <c r="F7975" s="55"/>
      <c r="G7975" s="55"/>
      <c r="H7975" s="55"/>
      <c r="I7975" s="55"/>
      <c r="J7975" s="60"/>
      <c r="K7975" s="60">
        <f t="shared" si="233"/>
        <v>0</v>
      </c>
      <c r="L7975" s="60">
        <v>0</v>
      </c>
      <c r="M7975" s="55"/>
      <c r="N7975" s="60">
        <f t="shared" si="239"/>
        <v>0</v>
      </c>
      <c r="O7975" s="54"/>
      <c r="P7975" s="62"/>
      <c r="Q7975" s="75"/>
      <c r="R7975" t="str">
        <f t="shared" si="240"/>
        <v/>
      </c>
      <c r="S7975" s="75"/>
      <c r="T7975" s="75"/>
      <c r="U7975" s="75"/>
      <c r="V7975" s="75"/>
      <c r="W7975" s="75"/>
      <c r="X7975" s="75"/>
      <c r="Y7975" s="75"/>
      <c r="Z7975" s="75"/>
      <c r="AA7975" s="75"/>
      <c r="AB7975" s="75"/>
      <c r="AC7975" s="75"/>
      <c r="AD7975" s="75"/>
      <c r="AE7975" s="75"/>
      <c r="AF7975" s="75"/>
      <c r="AG7975" s="75"/>
    </row>
    <row r="7976" spans="1:33" ht="15.75" customHeight="1">
      <c r="A7976" s="75"/>
      <c r="B7976" s="54"/>
      <c r="C7976" s="55" t="str">
        <f t="shared" si="235"/>
        <v/>
      </c>
      <c r="D7976" s="55" t="str">
        <f t="shared" si="236"/>
        <v/>
      </c>
      <c r="E7976" s="55"/>
      <c r="F7976" s="55"/>
      <c r="G7976" s="55"/>
      <c r="H7976" s="55"/>
      <c r="I7976" s="55"/>
      <c r="J7976" s="60"/>
      <c r="K7976" s="60">
        <f t="shared" si="233"/>
        <v>0</v>
      </c>
      <c r="L7976" s="60">
        <v>0</v>
      </c>
      <c r="M7976" s="55"/>
      <c r="N7976" s="60">
        <f t="shared" si="239"/>
        <v>0</v>
      </c>
      <c r="O7976" s="54"/>
      <c r="P7976" s="62"/>
      <c r="Q7976" s="75"/>
      <c r="R7976" t="str">
        <f t="shared" si="240"/>
        <v/>
      </c>
      <c r="S7976" s="75"/>
      <c r="T7976" s="75"/>
      <c r="U7976" s="75"/>
      <c r="V7976" s="75"/>
      <c r="W7976" s="75"/>
      <c r="X7976" s="75"/>
      <c r="Y7976" s="75"/>
      <c r="Z7976" s="75"/>
      <c r="AA7976" s="75"/>
      <c r="AB7976" s="75"/>
      <c r="AC7976" s="75"/>
      <c r="AD7976" s="75"/>
      <c r="AE7976" s="75"/>
      <c r="AF7976" s="75"/>
      <c r="AG7976" s="75"/>
    </row>
    <row r="7977" spans="1:33" ht="15.75" customHeight="1">
      <c r="A7977" s="75"/>
      <c r="B7977" s="54"/>
      <c r="C7977" s="55" t="str">
        <f t="shared" si="235"/>
        <v/>
      </c>
      <c r="D7977" s="55" t="str">
        <f t="shared" si="236"/>
        <v/>
      </c>
      <c r="E7977" s="55"/>
      <c r="F7977" s="55"/>
      <c r="G7977" s="55"/>
      <c r="H7977" s="55"/>
      <c r="I7977" s="55"/>
      <c r="J7977" s="60"/>
      <c r="K7977" s="60">
        <f t="shared" si="233"/>
        <v>0</v>
      </c>
      <c r="L7977" s="60">
        <v>0</v>
      </c>
      <c r="M7977" s="55"/>
      <c r="N7977" s="60">
        <f t="shared" si="239"/>
        <v>0</v>
      </c>
      <c r="O7977" s="54"/>
      <c r="P7977" s="62"/>
      <c r="Q7977" s="75"/>
      <c r="R7977" t="str">
        <f t="shared" si="240"/>
        <v/>
      </c>
      <c r="S7977" s="75"/>
      <c r="T7977" s="75"/>
      <c r="U7977" s="75"/>
      <c r="V7977" s="75"/>
      <c r="W7977" s="75"/>
      <c r="X7977" s="75"/>
      <c r="Y7977" s="75"/>
      <c r="Z7977" s="75"/>
      <c r="AA7977" s="75"/>
      <c r="AB7977" s="75"/>
      <c r="AC7977" s="75"/>
      <c r="AD7977" s="75"/>
      <c r="AE7977" s="75"/>
      <c r="AF7977" s="75"/>
      <c r="AG7977" s="75"/>
    </row>
    <row r="7978" spans="1:33" ht="15.75" customHeight="1">
      <c r="A7978" s="75"/>
      <c r="B7978" s="54"/>
      <c r="C7978" s="55" t="str">
        <f t="shared" si="235"/>
        <v/>
      </c>
      <c r="D7978" s="55" t="str">
        <f t="shared" si="236"/>
        <v/>
      </c>
      <c r="E7978" s="55"/>
      <c r="F7978" s="55"/>
      <c r="G7978" s="55"/>
      <c r="H7978" s="55"/>
      <c r="I7978" s="55"/>
      <c r="J7978" s="60"/>
      <c r="K7978" s="60">
        <f t="shared" si="233"/>
        <v>0</v>
      </c>
      <c r="L7978" s="60">
        <v>0</v>
      </c>
      <c r="M7978" s="55"/>
      <c r="N7978" s="60">
        <f t="shared" si="239"/>
        <v>0</v>
      </c>
      <c r="O7978" s="54"/>
      <c r="P7978" s="62"/>
      <c r="Q7978" s="75"/>
      <c r="R7978" t="str">
        <f t="shared" si="240"/>
        <v/>
      </c>
      <c r="S7978" s="75"/>
      <c r="T7978" s="75"/>
      <c r="U7978" s="75"/>
      <c r="V7978" s="75"/>
      <c r="W7978" s="75"/>
      <c r="X7978" s="75"/>
      <c r="Y7978" s="75"/>
      <c r="Z7978" s="75"/>
      <c r="AA7978" s="75"/>
      <c r="AB7978" s="75"/>
      <c r="AC7978" s="75"/>
      <c r="AD7978" s="75"/>
      <c r="AE7978" s="75"/>
      <c r="AF7978" s="75"/>
      <c r="AG7978" s="75"/>
    </row>
    <row r="7979" spans="1:33" ht="15.75" customHeight="1">
      <c r="A7979" s="75"/>
      <c r="B7979" s="54"/>
      <c r="C7979" s="55" t="str">
        <f t="shared" si="235"/>
        <v/>
      </c>
      <c r="D7979" s="55" t="str">
        <f t="shared" si="236"/>
        <v/>
      </c>
      <c r="E7979" s="55"/>
      <c r="F7979" s="55"/>
      <c r="G7979" s="55"/>
      <c r="H7979" s="55"/>
      <c r="I7979" s="55"/>
      <c r="J7979" s="60"/>
      <c r="K7979" s="60">
        <f t="shared" si="233"/>
        <v>0</v>
      </c>
      <c r="L7979" s="60">
        <v>0</v>
      </c>
      <c r="M7979" s="55"/>
      <c r="N7979" s="60">
        <f t="shared" si="239"/>
        <v>0</v>
      </c>
      <c r="O7979" s="54"/>
      <c r="P7979" s="62"/>
      <c r="Q7979" s="75"/>
      <c r="R7979" t="str">
        <f t="shared" si="240"/>
        <v/>
      </c>
      <c r="S7979" s="75"/>
      <c r="T7979" s="75"/>
      <c r="U7979" s="75"/>
      <c r="V7979" s="75"/>
      <c r="W7979" s="75"/>
      <c r="X7979" s="75"/>
      <c r="Y7979" s="75"/>
      <c r="Z7979" s="75"/>
      <c r="AA7979" s="75"/>
      <c r="AB7979" s="75"/>
      <c r="AC7979" s="75"/>
      <c r="AD7979" s="75"/>
      <c r="AE7979" s="75"/>
      <c r="AF7979" s="75"/>
      <c r="AG7979" s="75"/>
    </row>
    <row r="7980" spans="1:33" ht="15.75" customHeight="1">
      <c r="A7980" s="75"/>
      <c r="B7980" s="54"/>
      <c r="C7980" s="55" t="str">
        <f t="shared" si="235"/>
        <v/>
      </c>
      <c r="D7980" s="55" t="str">
        <f t="shared" si="236"/>
        <v/>
      </c>
      <c r="E7980" s="55"/>
      <c r="F7980" s="55"/>
      <c r="G7980" s="55"/>
      <c r="H7980" s="55"/>
      <c r="I7980" s="55"/>
      <c r="J7980" s="60"/>
      <c r="K7980" s="60">
        <f t="shared" si="233"/>
        <v>0</v>
      </c>
      <c r="L7980" s="60">
        <v>0</v>
      </c>
      <c r="M7980" s="55"/>
      <c r="N7980" s="60">
        <f t="shared" si="239"/>
        <v>0</v>
      </c>
      <c r="O7980" s="54"/>
      <c r="P7980" s="62"/>
      <c r="Q7980" s="75"/>
      <c r="R7980" t="str">
        <f t="shared" si="240"/>
        <v/>
      </c>
      <c r="S7980" s="75"/>
      <c r="T7980" s="75"/>
      <c r="U7980" s="75"/>
      <c r="V7980" s="75"/>
      <c r="W7980" s="75"/>
      <c r="X7980" s="75"/>
      <c r="Y7980" s="75"/>
      <c r="Z7980" s="75"/>
      <c r="AA7980" s="75"/>
      <c r="AB7980" s="75"/>
      <c r="AC7980" s="75"/>
      <c r="AD7980" s="75"/>
      <c r="AE7980" s="75"/>
      <c r="AF7980" s="75"/>
      <c r="AG7980" s="75"/>
    </row>
    <row r="7981" spans="1:33" ht="15.75" customHeight="1">
      <c r="A7981" s="75"/>
      <c r="B7981" s="54"/>
      <c r="C7981" s="55" t="str">
        <f t="shared" si="235"/>
        <v/>
      </c>
      <c r="D7981" s="55" t="str">
        <f t="shared" si="236"/>
        <v/>
      </c>
      <c r="E7981" s="55"/>
      <c r="F7981" s="55"/>
      <c r="G7981" s="55"/>
      <c r="H7981" s="55"/>
      <c r="I7981" s="55"/>
      <c r="J7981" s="60"/>
      <c r="K7981" s="60">
        <f t="shared" si="233"/>
        <v>0</v>
      </c>
      <c r="L7981" s="60">
        <v>0</v>
      </c>
      <c r="M7981" s="55"/>
      <c r="N7981" s="60">
        <f t="shared" si="239"/>
        <v>0</v>
      </c>
      <c r="O7981" s="54"/>
      <c r="P7981" s="62"/>
      <c r="Q7981" s="75"/>
      <c r="R7981" t="str">
        <f t="shared" si="240"/>
        <v/>
      </c>
      <c r="S7981" s="75"/>
      <c r="T7981" s="75"/>
      <c r="U7981" s="75"/>
      <c r="V7981" s="75"/>
      <c r="W7981" s="75"/>
      <c r="X7981" s="75"/>
      <c r="Y7981" s="75"/>
      <c r="Z7981" s="75"/>
      <c r="AA7981" s="75"/>
      <c r="AB7981" s="75"/>
      <c r="AC7981" s="75"/>
      <c r="AD7981" s="75"/>
      <c r="AE7981" s="75"/>
      <c r="AF7981" s="75"/>
      <c r="AG7981" s="75"/>
    </row>
    <row r="7982" spans="1:33" ht="15.75" customHeight="1">
      <c r="A7982" s="75"/>
      <c r="B7982" s="54"/>
      <c r="C7982" s="55" t="str">
        <f t="shared" si="235"/>
        <v/>
      </c>
      <c r="D7982" s="55" t="str">
        <f t="shared" si="236"/>
        <v/>
      </c>
      <c r="E7982" s="55"/>
      <c r="F7982" s="55"/>
      <c r="G7982" s="55"/>
      <c r="H7982" s="55"/>
      <c r="I7982" s="55"/>
      <c r="J7982" s="60"/>
      <c r="K7982" s="60">
        <f t="shared" si="233"/>
        <v>0</v>
      </c>
      <c r="L7982" s="60">
        <v>0</v>
      </c>
      <c r="M7982" s="55"/>
      <c r="N7982" s="60">
        <f t="shared" si="239"/>
        <v>0</v>
      </c>
      <c r="O7982" s="54"/>
      <c r="P7982" s="62"/>
      <c r="Q7982" s="75"/>
      <c r="R7982" t="str">
        <f t="shared" si="240"/>
        <v/>
      </c>
      <c r="S7982" s="75"/>
      <c r="T7982" s="75"/>
      <c r="U7982" s="75"/>
      <c r="V7982" s="75"/>
      <c r="W7982" s="75"/>
      <c r="X7982" s="75"/>
      <c r="Y7982" s="75"/>
      <c r="Z7982" s="75"/>
      <c r="AA7982" s="75"/>
      <c r="AB7982" s="75"/>
      <c r="AC7982" s="75"/>
      <c r="AD7982" s="75"/>
      <c r="AE7982" s="75"/>
      <c r="AF7982" s="75"/>
      <c r="AG7982" s="75"/>
    </row>
    <row r="7983" spans="1:33" ht="15.75" customHeight="1">
      <c r="A7983" s="75"/>
      <c r="B7983" s="54"/>
      <c r="C7983" s="55" t="str">
        <f t="shared" si="235"/>
        <v/>
      </c>
      <c r="D7983" s="55" t="str">
        <f t="shared" si="236"/>
        <v/>
      </c>
      <c r="E7983" s="55"/>
      <c r="F7983" s="55"/>
      <c r="G7983" s="55"/>
      <c r="H7983" s="55"/>
      <c r="I7983" s="55"/>
      <c r="J7983" s="60"/>
      <c r="K7983" s="60">
        <f t="shared" si="233"/>
        <v>0</v>
      </c>
      <c r="L7983" s="60">
        <v>0</v>
      </c>
      <c r="M7983" s="55"/>
      <c r="N7983" s="60">
        <f t="shared" si="239"/>
        <v>0</v>
      </c>
      <c r="O7983" s="54"/>
      <c r="P7983" s="62"/>
      <c r="Q7983" s="75"/>
      <c r="R7983" t="str">
        <f t="shared" si="240"/>
        <v/>
      </c>
      <c r="S7983" s="75"/>
      <c r="T7983" s="75"/>
      <c r="U7983" s="75"/>
      <c r="V7983" s="75"/>
      <c r="W7983" s="75"/>
      <c r="X7983" s="75"/>
      <c r="Y7983" s="75"/>
      <c r="Z7983" s="75"/>
      <c r="AA7983" s="75"/>
      <c r="AB7983" s="75"/>
      <c r="AC7983" s="75"/>
      <c r="AD7983" s="75"/>
      <c r="AE7983" s="75"/>
      <c r="AF7983" s="75"/>
      <c r="AG7983" s="75"/>
    </row>
    <row r="7984" spans="1:33" ht="15.75" customHeight="1">
      <c r="A7984" s="75"/>
      <c r="B7984" s="54"/>
      <c r="C7984" s="55" t="str">
        <f t="shared" si="235"/>
        <v/>
      </c>
      <c r="D7984" s="55" t="str">
        <f t="shared" si="236"/>
        <v/>
      </c>
      <c r="E7984" s="55"/>
      <c r="F7984" s="55"/>
      <c r="G7984" s="55"/>
      <c r="H7984" s="55"/>
      <c r="I7984" s="55"/>
      <c r="J7984" s="60"/>
      <c r="K7984" s="60">
        <f t="shared" si="233"/>
        <v>0</v>
      </c>
      <c r="L7984" s="60">
        <v>0</v>
      </c>
      <c r="M7984" s="55"/>
      <c r="N7984" s="60">
        <f t="shared" si="239"/>
        <v>0</v>
      </c>
      <c r="O7984" s="54"/>
      <c r="P7984" s="62"/>
      <c r="Q7984" s="75"/>
      <c r="R7984" t="str">
        <f t="shared" si="240"/>
        <v/>
      </c>
      <c r="S7984" s="75"/>
      <c r="T7984" s="75"/>
      <c r="U7984" s="75"/>
      <c r="V7984" s="75"/>
      <c r="W7984" s="75"/>
      <c r="X7984" s="75"/>
      <c r="Y7984" s="75"/>
      <c r="Z7984" s="75"/>
      <c r="AA7984" s="75"/>
      <c r="AB7984" s="75"/>
      <c r="AC7984" s="75"/>
      <c r="AD7984" s="75"/>
      <c r="AE7984" s="75"/>
      <c r="AF7984" s="75"/>
      <c r="AG7984" s="75"/>
    </row>
    <row r="7985" spans="1:33" ht="15.75" customHeight="1">
      <c r="A7985" s="75"/>
      <c r="B7985" s="54"/>
      <c r="C7985" s="55" t="str">
        <f t="shared" si="235"/>
        <v/>
      </c>
      <c r="D7985" s="55" t="str">
        <f t="shared" si="236"/>
        <v/>
      </c>
      <c r="E7985" s="55"/>
      <c r="F7985" s="55"/>
      <c r="G7985" s="55"/>
      <c r="H7985" s="55"/>
      <c r="I7985" s="55"/>
      <c r="J7985" s="60"/>
      <c r="K7985" s="60">
        <f t="shared" si="233"/>
        <v>0</v>
      </c>
      <c r="L7985" s="60">
        <v>0</v>
      </c>
      <c r="M7985" s="55"/>
      <c r="N7985" s="60">
        <f t="shared" si="239"/>
        <v>0</v>
      </c>
      <c r="O7985" s="54"/>
      <c r="P7985" s="62"/>
      <c r="Q7985" s="75"/>
      <c r="R7985" t="str">
        <f t="shared" si="240"/>
        <v/>
      </c>
      <c r="S7985" s="75"/>
      <c r="T7985" s="75"/>
      <c r="U7985" s="75"/>
      <c r="V7985" s="75"/>
      <c r="W7985" s="75"/>
      <c r="X7985" s="75"/>
      <c r="Y7985" s="75"/>
      <c r="Z7985" s="75"/>
      <c r="AA7985" s="75"/>
      <c r="AB7985" s="75"/>
      <c r="AC7985" s="75"/>
      <c r="AD7985" s="75"/>
      <c r="AE7985" s="75"/>
      <c r="AF7985" s="75"/>
      <c r="AG7985" s="75"/>
    </row>
    <row r="7986" spans="1:33" ht="15.75" customHeight="1">
      <c r="A7986" s="75"/>
      <c r="B7986" s="54"/>
      <c r="C7986" s="55" t="str">
        <f t="shared" si="235"/>
        <v/>
      </c>
      <c r="D7986" s="55" t="str">
        <f t="shared" si="236"/>
        <v/>
      </c>
      <c r="E7986" s="55"/>
      <c r="F7986" s="55"/>
      <c r="G7986" s="55"/>
      <c r="H7986" s="55"/>
      <c r="I7986" s="55"/>
      <c r="J7986" s="60"/>
      <c r="K7986" s="60">
        <f t="shared" si="233"/>
        <v>0</v>
      </c>
      <c r="L7986" s="60">
        <v>0</v>
      </c>
      <c r="M7986" s="55"/>
      <c r="N7986" s="60">
        <f t="shared" si="239"/>
        <v>0</v>
      </c>
      <c r="O7986" s="54"/>
      <c r="P7986" s="62"/>
      <c r="Q7986" s="75"/>
      <c r="R7986" t="str">
        <f t="shared" si="240"/>
        <v/>
      </c>
      <c r="S7986" s="75"/>
      <c r="T7986" s="75"/>
      <c r="U7986" s="75"/>
      <c r="V7986" s="75"/>
      <c r="W7986" s="75"/>
      <c r="X7986" s="75"/>
      <c r="Y7986" s="75"/>
      <c r="Z7986" s="75"/>
      <c r="AA7986" s="75"/>
      <c r="AB7986" s="75"/>
      <c r="AC7986" s="75"/>
      <c r="AD7986" s="75"/>
      <c r="AE7986" s="75"/>
      <c r="AF7986" s="75"/>
      <c r="AG7986" s="75"/>
    </row>
    <row r="7987" spans="1:33" ht="15.75" customHeight="1">
      <c r="A7987" s="75"/>
      <c r="B7987" s="54"/>
      <c r="C7987" s="55" t="str">
        <f t="shared" si="235"/>
        <v/>
      </c>
      <c r="D7987" s="55" t="str">
        <f t="shared" si="236"/>
        <v/>
      </c>
      <c r="E7987" s="55"/>
      <c r="F7987" s="55"/>
      <c r="G7987" s="55"/>
      <c r="H7987" s="55"/>
      <c r="I7987" s="55"/>
      <c r="J7987" s="60"/>
      <c r="K7987" s="60">
        <f t="shared" si="233"/>
        <v>0</v>
      </c>
      <c r="L7987" s="60">
        <v>0</v>
      </c>
      <c r="M7987" s="55"/>
      <c r="N7987" s="60">
        <f t="shared" si="239"/>
        <v>0</v>
      </c>
      <c r="O7987" s="54"/>
      <c r="P7987" s="62"/>
      <c r="Q7987" s="75"/>
      <c r="R7987" t="str">
        <f t="shared" si="240"/>
        <v/>
      </c>
      <c r="S7987" s="75"/>
      <c r="T7987" s="75"/>
      <c r="U7987" s="75"/>
      <c r="V7987" s="75"/>
      <c r="W7987" s="75"/>
      <c r="X7987" s="75"/>
      <c r="Y7987" s="75"/>
      <c r="Z7987" s="75"/>
      <c r="AA7987" s="75"/>
      <c r="AB7987" s="75"/>
      <c r="AC7987" s="75"/>
      <c r="AD7987" s="75"/>
      <c r="AE7987" s="75"/>
      <c r="AF7987" s="75"/>
      <c r="AG7987" s="75"/>
    </row>
    <row r="7988" spans="1:33" ht="15.75" customHeight="1">
      <c r="A7988" s="75"/>
      <c r="B7988" s="54"/>
      <c r="C7988" s="55" t="str">
        <f t="shared" si="235"/>
        <v/>
      </c>
      <c r="D7988" s="55" t="str">
        <f t="shared" si="236"/>
        <v/>
      </c>
      <c r="E7988" s="55"/>
      <c r="F7988" s="55"/>
      <c r="G7988" s="55"/>
      <c r="H7988" s="55"/>
      <c r="I7988" s="55"/>
      <c r="J7988" s="60"/>
      <c r="K7988" s="60">
        <f t="shared" si="233"/>
        <v>0</v>
      </c>
      <c r="L7988" s="60">
        <v>0</v>
      </c>
      <c r="M7988" s="55"/>
      <c r="N7988" s="60">
        <f t="shared" si="239"/>
        <v>0</v>
      </c>
      <c r="O7988" s="54"/>
      <c r="P7988" s="62"/>
      <c r="Q7988" s="75"/>
      <c r="R7988" t="str">
        <f t="shared" si="240"/>
        <v/>
      </c>
      <c r="S7988" s="75"/>
      <c r="T7988" s="75"/>
      <c r="U7988" s="75"/>
      <c r="V7988" s="75"/>
      <c r="W7988" s="75"/>
      <c r="X7988" s="75"/>
      <c r="Y7988" s="75"/>
      <c r="Z7988" s="75"/>
      <c r="AA7988" s="75"/>
      <c r="AB7988" s="75"/>
      <c r="AC7988" s="75"/>
      <c r="AD7988" s="75"/>
      <c r="AE7988" s="75"/>
      <c r="AF7988" s="75"/>
      <c r="AG7988" s="75"/>
    </row>
    <row r="7989" spans="1:33" ht="15.75" customHeight="1">
      <c r="A7989" s="75"/>
      <c r="B7989" s="54"/>
      <c r="C7989" s="55" t="str">
        <f t="shared" si="235"/>
        <v/>
      </c>
      <c r="D7989" s="55" t="str">
        <f t="shared" si="236"/>
        <v/>
      </c>
      <c r="E7989" s="55"/>
      <c r="F7989" s="55"/>
      <c r="G7989" s="55"/>
      <c r="H7989" s="55"/>
      <c r="I7989" s="55"/>
      <c r="J7989" s="60"/>
      <c r="K7989" s="60">
        <f t="shared" si="233"/>
        <v>0</v>
      </c>
      <c r="L7989" s="60">
        <v>0</v>
      </c>
      <c r="M7989" s="55"/>
      <c r="N7989" s="60">
        <f t="shared" si="239"/>
        <v>0</v>
      </c>
      <c r="O7989" s="54"/>
      <c r="P7989" s="62"/>
      <c r="Q7989" s="75"/>
      <c r="R7989" t="str">
        <f t="shared" si="240"/>
        <v/>
      </c>
      <c r="S7989" s="75"/>
      <c r="T7989" s="75"/>
      <c r="U7989" s="75"/>
      <c r="V7989" s="75"/>
      <c r="W7989" s="75"/>
      <c r="X7989" s="75"/>
      <c r="Y7989" s="75"/>
      <c r="Z7989" s="75"/>
      <c r="AA7989" s="75"/>
      <c r="AB7989" s="75"/>
      <c r="AC7989" s="75"/>
      <c r="AD7989" s="75"/>
      <c r="AE7989" s="75"/>
      <c r="AF7989" s="75"/>
      <c r="AG7989" s="75"/>
    </row>
    <row r="7990" spans="1:33" ht="15.75" customHeight="1">
      <c r="A7990" s="75"/>
      <c r="B7990" s="54"/>
      <c r="C7990" s="55" t="str">
        <f t="shared" si="235"/>
        <v/>
      </c>
      <c r="D7990" s="55" t="str">
        <f t="shared" si="236"/>
        <v/>
      </c>
      <c r="E7990" s="55"/>
      <c r="F7990" s="55"/>
      <c r="G7990" s="55"/>
      <c r="H7990" s="55"/>
      <c r="I7990" s="55"/>
      <c r="J7990" s="60"/>
      <c r="K7990" s="60">
        <f t="shared" si="233"/>
        <v>0</v>
      </c>
      <c r="L7990" s="60">
        <v>0</v>
      </c>
      <c r="M7990" s="55"/>
      <c r="N7990" s="60">
        <f t="shared" si="239"/>
        <v>0</v>
      </c>
      <c r="O7990" s="54"/>
      <c r="P7990" s="62"/>
      <c r="Q7990" s="75"/>
      <c r="R7990" t="str">
        <f t="shared" si="240"/>
        <v/>
      </c>
      <c r="S7990" s="75"/>
      <c r="T7990" s="75"/>
      <c r="U7990" s="75"/>
      <c r="V7990" s="75"/>
      <c r="W7990" s="75"/>
      <c r="X7990" s="75"/>
      <c r="Y7990" s="75"/>
      <c r="Z7990" s="75"/>
      <c r="AA7990" s="75"/>
      <c r="AB7990" s="75"/>
      <c r="AC7990" s="75"/>
      <c r="AD7990" s="75"/>
      <c r="AE7990" s="75"/>
      <c r="AF7990" s="75"/>
      <c r="AG7990" s="75"/>
    </row>
    <row r="7991" spans="1:33" ht="15.75" customHeight="1">
      <c r="A7991" s="75"/>
      <c r="B7991" s="54"/>
      <c r="C7991" s="55" t="str">
        <f t="shared" si="235"/>
        <v/>
      </c>
      <c r="D7991" s="55" t="str">
        <f t="shared" si="236"/>
        <v/>
      </c>
      <c r="E7991" s="55"/>
      <c r="F7991" s="55"/>
      <c r="G7991" s="55"/>
      <c r="H7991" s="55"/>
      <c r="I7991" s="55"/>
      <c r="J7991" s="60"/>
      <c r="K7991" s="60">
        <f t="shared" si="233"/>
        <v>0</v>
      </c>
      <c r="L7991" s="60">
        <v>0</v>
      </c>
      <c r="M7991" s="55"/>
      <c r="N7991" s="60">
        <f t="shared" si="239"/>
        <v>0</v>
      </c>
      <c r="O7991" s="54"/>
      <c r="P7991" s="62"/>
      <c r="Q7991" s="75"/>
      <c r="R7991" t="str">
        <f t="shared" si="240"/>
        <v/>
      </c>
      <c r="S7991" s="75"/>
      <c r="T7991" s="75"/>
      <c r="U7991" s="75"/>
      <c r="V7991" s="75"/>
      <c r="W7991" s="75"/>
      <c r="X7991" s="75"/>
      <c r="Y7991" s="75"/>
      <c r="Z7991" s="75"/>
      <c r="AA7991" s="75"/>
      <c r="AB7991" s="75"/>
      <c r="AC7991" s="75"/>
      <c r="AD7991" s="75"/>
      <c r="AE7991" s="75"/>
      <c r="AF7991" s="75"/>
      <c r="AG7991" s="75"/>
    </row>
    <row r="7992" spans="1:33" ht="15.75" customHeight="1">
      <c r="A7992" s="75"/>
      <c r="B7992" s="54"/>
      <c r="C7992" s="55" t="str">
        <f t="shared" si="235"/>
        <v/>
      </c>
      <c r="D7992" s="55" t="str">
        <f t="shared" si="236"/>
        <v/>
      </c>
      <c r="E7992" s="55"/>
      <c r="F7992" s="55"/>
      <c r="G7992" s="55"/>
      <c r="H7992" s="55"/>
      <c r="I7992" s="55"/>
      <c r="J7992" s="60"/>
      <c r="K7992" s="60">
        <f t="shared" si="233"/>
        <v>0</v>
      </c>
      <c r="L7992" s="60">
        <v>0</v>
      </c>
      <c r="M7992" s="55"/>
      <c r="N7992" s="60">
        <f t="shared" si="239"/>
        <v>0</v>
      </c>
      <c r="O7992" s="54"/>
      <c r="P7992" s="62"/>
      <c r="Q7992" s="75"/>
      <c r="R7992" t="str">
        <f t="shared" si="240"/>
        <v/>
      </c>
      <c r="S7992" s="75"/>
      <c r="T7992" s="75"/>
      <c r="U7992" s="75"/>
      <c r="V7992" s="75"/>
      <c r="W7992" s="75"/>
      <c r="X7992" s="75"/>
      <c r="Y7992" s="75"/>
      <c r="Z7992" s="75"/>
      <c r="AA7992" s="75"/>
      <c r="AB7992" s="75"/>
      <c r="AC7992" s="75"/>
      <c r="AD7992" s="75"/>
      <c r="AE7992" s="75"/>
      <c r="AF7992" s="75"/>
      <c r="AG7992" s="75"/>
    </row>
    <row r="7993" spans="1:33" ht="15.75" customHeight="1">
      <c r="A7993" s="75"/>
      <c r="B7993" s="54"/>
      <c r="C7993" s="55" t="str">
        <f t="shared" si="235"/>
        <v/>
      </c>
      <c r="D7993" s="55" t="str">
        <f t="shared" si="236"/>
        <v/>
      </c>
      <c r="E7993" s="55"/>
      <c r="F7993" s="55"/>
      <c r="G7993" s="55"/>
      <c r="H7993" s="55"/>
      <c r="I7993" s="55"/>
      <c r="J7993" s="60"/>
      <c r="K7993" s="60">
        <f t="shared" si="233"/>
        <v>0</v>
      </c>
      <c r="L7993" s="60">
        <v>0</v>
      </c>
      <c r="M7993" s="55"/>
      <c r="N7993" s="60">
        <f t="shared" si="239"/>
        <v>0</v>
      </c>
      <c r="O7993" s="54"/>
      <c r="P7993" s="62"/>
      <c r="Q7993" s="75"/>
      <c r="R7993" t="str">
        <f t="shared" si="240"/>
        <v/>
      </c>
      <c r="S7993" s="75"/>
      <c r="T7993" s="75"/>
      <c r="U7993" s="75"/>
      <c r="V7993" s="75"/>
      <c r="W7993" s="75"/>
      <c r="X7993" s="75"/>
      <c r="Y7993" s="75"/>
      <c r="Z7993" s="75"/>
      <c r="AA7993" s="75"/>
      <c r="AB7993" s="75"/>
      <c r="AC7993" s="75"/>
      <c r="AD7993" s="75"/>
      <c r="AE7993" s="75"/>
      <c r="AF7993" s="75"/>
      <c r="AG7993" s="75"/>
    </row>
    <row r="7994" spans="1:33" ht="15.75" customHeight="1">
      <c r="A7994" s="75"/>
      <c r="B7994" s="54"/>
      <c r="C7994" s="55" t="str">
        <f t="shared" si="235"/>
        <v/>
      </c>
      <c r="D7994" s="55" t="str">
        <f t="shared" si="236"/>
        <v/>
      </c>
      <c r="E7994" s="55"/>
      <c r="F7994" s="55"/>
      <c r="G7994" s="55"/>
      <c r="H7994" s="55"/>
      <c r="I7994" s="55"/>
      <c r="J7994" s="60"/>
      <c r="K7994" s="60">
        <f t="shared" si="233"/>
        <v>0</v>
      </c>
      <c r="L7994" s="60">
        <v>0</v>
      </c>
      <c r="M7994" s="55"/>
      <c r="N7994" s="60">
        <f t="shared" si="239"/>
        <v>0</v>
      </c>
      <c r="O7994" s="54"/>
      <c r="P7994" s="62"/>
      <c r="Q7994" s="75"/>
      <c r="R7994" t="str">
        <f t="shared" si="240"/>
        <v/>
      </c>
      <c r="S7994" s="75"/>
      <c r="T7994" s="75"/>
      <c r="U7994" s="75"/>
      <c r="V7994" s="75"/>
      <c r="W7994" s="75"/>
      <c r="X7994" s="75"/>
      <c r="Y7994" s="75"/>
      <c r="Z7994" s="75"/>
      <c r="AA7994" s="75"/>
      <c r="AB7994" s="75"/>
      <c r="AC7994" s="75"/>
      <c r="AD7994" s="75"/>
      <c r="AE7994" s="75"/>
      <c r="AF7994" s="75"/>
      <c r="AG7994" s="75"/>
    </row>
    <row r="7995" spans="1:33" ht="15.75" customHeight="1">
      <c r="A7995" s="75"/>
      <c r="B7995" s="54"/>
      <c r="C7995" s="55" t="str">
        <f t="shared" si="235"/>
        <v/>
      </c>
      <c r="D7995" s="55" t="str">
        <f t="shared" si="236"/>
        <v/>
      </c>
      <c r="E7995" s="55"/>
      <c r="F7995" s="55"/>
      <c r="G7995" s="55"/>
      <c r="H7995" s="55"/>
      <c r="I7995" s="55"/>
      <c r="J7995" s="60"/>
      <c r="K7995" s="60">
        <f t="shared" si="233"/>
        <v>0</v>
      </c>
      <c r="L7995" s="60">
        <v>0</v>
      </c>
      <c r="M7995" s="55"/>
      <c r="N7995" s="60">
        <f t="shared" si="239"/>
        <v>0</v>
      </c>
      <c r="O7995" s="54"/>
      <c r="P7995" s="62"/>
      <c r="Q7995" s="75"/>
      <c r="R7995" t="str">
        <f t="shared" si="240"/>
        <v/>
      </c>
      <c r="S7995" s="75"/>
      <c r="T7995" s="75"/>
      <c r="U7995" s="75"/>
      <c r="V7995" s="75"/>
      <c r="W7995" s="75"/>
      <c r="X7995" s="75"/>
      <c r="Y7995" s="75"/>
      <c r="Z7995" s="75"/>
      <c r="AA7995" s="75"/>
      <c r="AB7995" s="75"/>
      <c r="AC7995" s="75"/>
      <c r="AD7995" s="75"/>
      <c r="AE7995" s="75"/>
      <c r="AF7995" s="75"/>
      <c r="AG7995" s="75"/>
    </row>
    <row r="7996" spans="1:33" ht="15.75" customHeight="1">
      <c r="A7996" s="75"/>
      <c r="B7996" s="54"/>
      <c r="C7996" s="55" t="str">
        <f t="shared" si="235"/>
        <v/>
      </c>
      <c r="D7996" s="55" t="str">
        <f t="shared" si="236"/>
        <v/>
      </c>
      <c r="E7996" s="55"/>
      <c r="F7996" s="55"/>
      <c r="G7996" s="55"/>
      <c r="H7996" s="55"/>
      <c r="I7996" s="55"/>
      <c r="J7996" s="60"/>
      <c r="K7996" s="60">
        <f t="shared" si="233"/>
        <v>0</v>
      </c>
      <c r="L7996" s="60">
        <v>0</v>
      </c>
      <c r="M7996" s="55"/>
      <c r="N7996" s="60">
        <f t="shared" si="239"/>
        <v>0</v>
      </c>
      <c r="O7996" s="54"/>
      <c r="P7996" s="62"/>
      <c r="Q7996" s="75"/>
      <c r="R7996" t="str">
        <f t="shared" si="240"/>
        <v/>
      </c>
      <c r="S7996" s="75"/>
      <c r="T7996" s="75"/>
      <c r="U7996" s="75"/>
      <c r="V7996" s="75"/>
      <c r="W7996" s="75"/>
      <c r="X7996" s="75"/>
      <c r="Y7996" s="75"/>
      <c r="Z7996" s="75"/>
      <c r="AA7996" s="75"/>
      <c r="AB7996" s="75"/>
      <c r="AC7996" s="75"/>
      <c r="AD7996" s="75"/>
      <c r="AE7996" s="75"/>
      <c r="AF7996" s="75"/>
      <c r="AG7996" s="75"/>
    </row>
    <row r="7997" spans="1:33" ht="15.75" customHeight="1">
      <c r="A7997" s="75"/>
      <c r="B7997" s="54"/>
      <c r="C7997" s="55" t="str">
        <f t="shared" si="235"/>
        <v/>
      </c>
      <c r="D7997" s="55" t="str">
        <f t="shared" si="236"/>
        <v/>
      </c>
      <c r="E7997" s="55"/>
      <c r="F7997" s="55"/>
      <c r="G7997" s="55"/>
      <c r="H7997" s="55"/>
      <c r="I7997" s="55"/>
      <c r="J7997" s="60"/>
      <c r="K7997" s="60">
        <f t="shared" ref="K7997:K8251" si="241">E7997*J7997</f>
        <v>0</v>
      </c>
      <c r="L7997" s="60">
        <v>0</v>
      </c>
      <c r="M7997" s="55"/>
      <c r="N7997" s="60">
        <f t="shared" si="239"/>
        <v>0</v>
      </c>
      <c r="O7997" s="54"/>
      <c r="P7997" s="62"/>
      <c r="Q7997" s="75"/>
      <c r="R7997" t="str">
        <f t="shared" si="240"/>
        <v/>
      </c>
      <c r="S7997" s="75"/>
      <c r="T7997" s="75"/>
      <c r="U7997" s="75"/>
      <c r="V7997" s="75"/>
      <c r="W7997" s="75"/>
      <c r="X7997" s="75"/>
      <c r="Y7997" s="75"/>
      <c r="Z7997" s="75"/>
      <c r="AA7997" s="75"/>
      <c r="AB7997" s="75"/>
      <c r="AC7997" s="75"/>
      <c r="AD7997" s="75"/>
      <c r="AE7997" s="75"/>
      <c r="AF7997" s="75"/>
      <c r="AG7997" s="75"/>
    </row>
    <row r="7998" spans="1:33" ht="15.75" customHeight="1">
      <c r="A7998" s="75"/>
      <c r="B7998" s="54"/>
      <c r="C7998" s="55" t="str">
        <f t="shared" si="235"/>
        <v/>
      </c>
      <c r="D7998" s="55" t="str">
        <f t="shared" si="236"/>
        <v/>
      </c>
      <c r="E7998" s="55"/>
      <c r="F7998" s="55"/>
      <c r="G7998" s="55"/>
      <c r="H7998" s="55"/>
      <c r="I7998" s="55"/>
      <c r="J7998" s="60"/>
      <c r="K7998" s="60">
        <f t="shared" si="241"/>
        <v>0</v>
      </c>
      <c r="L7998" s="60">
        <v>0</v>
      </c>
      <c r="M7998" s="55"/>
      <c r="N7998" s="60">
        <f t="shared" si="239"/>
        <v>0</v>
      </c>
      <c r="O7998" s="54"/>
      <c r="P7998" s="62"/>
      <c r="Q7998" s="75"/>
      <c r="R7998" t="str">
        <f t="shared" si="240"/>
        <v/>
      </c>
      <c r="S7998" s="75"/>
      <c r="T7998" s="75"/>
      <c r="U7998" s="75"/>
      <c r="V7998" s="75"/>
      <c r="W7998" s="75"/>
      <c r="X7998" s="75"/>
      <c r="Y7998" s="75"/>
      <c r="Z7998" s="75"/>
      <c r="AA7998" s="75"/>
      <c r="AB7998" s="75"/>
      <c r="AC7998" s="75"/>
      <c r="AD7998" s="75"/>
      <c r="AE7998" s="75"/>
      <c r="AF7998" s="75"/>
      <c r="AG7998" s="75"/>
    </row>
    <row r="7999" spans="1:33" ht="15.75" customHeight="1">
      <c r="A7999" s="75"/>
      <c r="B7999" s="54"/>
      <c r="C7999" s="55" t="str">
        <f t="shared" si="235"/>
        <v/>
      </c>
      <c r="D7999" s="55" t="str">
        <f t="shared" si="236"/>
        <v/>
      </c>
      <c r="E7999" s="55"/>
      <c r="F7999" s="55"/>
      <c r="G7999" s="55"/>
      <c r="H7999" s="55"/>
      <c r="I7999" s="55"/>
      <c r="J7999" s="60"/>
      <c r="K7999" s="60">
        <f t="shared" si="241"/>
        <v>0</v>
      </c>
      <c r="L7999" s="60">
        <v>0</v>
      </c>
      <c r="M7999" s="55"/>
      <c r="N7999" s="60">
        <f t="shared" si="239"/>
        <v>0</v>
      </c>
      <c r="O7999" s="54"/>
      <c r="P7999" s="62"/>
      <c r="Q7999" s="75"/>
      <c r="R7999" t="str">
        <f t="shared" si="240"/>
        <v/>
      </c>
      <c r="S7999" s="75"/>
      <c r="T7999" s="75"/>
      <c r="U7999" s="75"/>
      <c r="V7999" s="75"/>
      <c r="W7999" s="75"/>
      <c r="X7999" s="75"/>
      <c r="Y7999" s="75"/>
      <c r="Z7999" s="75"/>
      <c r="AA7999" s="75"/>
      <c r="AB7999" s="75"/>
      <c r="AC7999" s="75"/>
      <c r="AD7999" s="75"/>
      <c r="AE7999" s="75"/>
      <c r="AF7999" s="75"/>
      <c r="AG7999" s="75"/>
    </row>
    <row r="8000" spans="1:33" ht="15.75" customHeight="1">
      <c r="A8000" s="75"/>
      <c r="B8000" s="54"/>
      <c r="C8000" s="55" t="str">
        <f t="shared" si="235"/>
        <v/>
      </c>
      <c r="D8000" s="55" t="str">
        <f t="shared" si="236"/>
        <v/>
      </c>
      <c r="E8000" s="55"/>
      <c r="F8000" s="55"/>
      <c r="G8000" s="55"/>
      <c r="H8000" s="55"/>
      <c r="I8000" s="55"/>
      <c r="J8000" s="60"/>
      <c r="K8000" s="60">
        <f t="shared" si="241"/>
        <v>0</v>
      </c>
      <c r="L8000" s="60">
        <v>0</v>
      </c>
      <c r="M8000" s="55"/>
      <c r="N8000" s="60">
        <f t="shared" si="239"/>
        <v>0</v>
      </c>
      <c r="O8000" s="54"/>
      <c r="P8000" s="62"/>
      <c r="Q8000" s="75"/>
      <c r="R8000" t="str">
        <f t="shared" si="240"/>
        <v/>
      </c>
      <c r="S8000" s="75"/>
      <c r="T8000" s="75"/>
      <c r="U8000" s="75"/>
      <c r="V8000" s="75"/>
      <c r="W8000" s="75"/>
      <c r="X8000" s="75"/>
      <c r="Y8000" s="75"/>
      <c r="Z8000" s="75"/>
      <c r="AA8000" s="75"/>
      <c r="AB8000" s="75"/>
      <c r="AC8000" s="75"/>
      <c r="AD8000" s="75"/>
      <c r="AE8000" s="75"/>
      <c r="AF8000" s="75"/>
      <c r="AG8000" s="75"/>
    </row>
    <row r="8001" spans="1:33" ht="15.75" customHeight="1">
      <c r="A8001" s="75"/>
      <c r="B8001" s="54"/>
      <c r="C8001" s="55" t="str">
        <f t="shared" si="235"/>
        <v/>
      </c>
      <c r="D8001" s="55" t="str">
        <f t="shared" si="236"/>
        <v/>
      </c>
      <c r="E8001" s="55"/>
      <c r="F8001" s="55"/>
      <c r="G8001" s="55"/>
      <c r="H8001" s="55"/>
      <c r="I8001" s="55"/>
      <c r="J8001" s="60"/>
      <c r="K8001" s="60">
        <f t="shared" si="241"/>
        <v>0</v>
      </c>
      <c r="L8001" s="60">
        <v>0</v>
      </c>
      <c r="M8001" s="55"/>
      <c r="N8001" s="60">
        <f t="shared" si="239"/>
        <v>0</v>
      </c>
      <c r="O8001" s="54"/>
      <c r="P8001" s="62"/>
      <c r="Q8001" s="75"/>
      <c r="R8001" t="str">
        <f t="shared" si="240"/>
        <v/>
      </c>
      <c r="S8001" s="75"/>
      <c r="T8001" s="75"/>
      <c r="U8001" s="75"/>
      <c r="V8001" s="75"/>
      <c r="W8001" s="75"/>
      <c r="X8001" s="75"/>
      <c r="Y8001" s="75"/>
      <c r="Z8001" s="75"/>
      <c r="AA8001" s="75"/>
      <c r="AB8001" s="75"/>
      <c r="AC8001" s="75"/>
      <c r="AD8001" s="75"/>
      <c r="AE8001" s="75"/>
      <c r="AF8001" s="75"/>
      <c r="AG8001" s="75"/>
    </row>
    <row r="8002" spans="1:33" ht="15.75" customHeight="1">
      <c r="A8002" s="75"/>
      <c r="B8002" s="54"/>
      <c r="C8002" s="55" t="str">
        <f t="shared" si="235"/>
        <v/>
      </c>
      <c r="D8002" s="55" t="str">
        <f t="shared" si="236"/>
        <v/>
      </c>
      <c r="E8002" s="55"/>
      <c r="F8002" s="55"/>
      <c r="G8002" s="55"/>
      <c r="H8002" s="55"/>
      <c r="I8002" s="55"/>
      <c r="J8002" s="60"/>
      <c r="K8002" s="60">
        <f t="shared" si="241"/>
        <v>0</v>
      </c>
      <c r="L8002" s="60">
        <v>0</v>
      </c>
      <c r="M8002" s="55"/>
      <c r="N8002" s="60">
        <f t="shared" si="239"/>
        <v>0</v>
      </c>
      <c r="O8002" s="54"/>
      <c r="P8002" s="62"/>
      <c r="Q8002" s="75"/>
      <c r="R8002" t="str">
        <f t="shared" si="240"/>
        <v/>
      </c>
      <c r="S8002" s="75"/>
      <c r="T8002" s="75"/>
      <c r="U8002" s="75"/>
      <c r="V8002" s="75"/>
      <c r="W8002" s="75"/>
      <c r="X8002" s="75"/>
      <c r="Y8002" s="75"/>
      <c r="Z8002" s="75"/>
      <c r="AA8002" s="75"/>
      <c r="AB8002" s="75"/>
      <c r="AC8002" s="75"/>
      <c r="AD8002" s="75"/>
      <c r="AE8002" s="75"/>
      <c r="AF8002" s="75"/>
      <c r="AG8002" s="75"/>
    </row>
    <row r="8003" spans="1:33" ht="15.75" customHeight="1">
      <c r="A8003" s="75"/>
      <c r="B8003" s="54"/>
      <c r="C8003" s="55" t="str">
        <f t="shared" si="235"/>
        <v/>
      </c>
      <c r="D8003" s="55" t="str">
        <f t="shared" si="236"/>
        <v/>
      </c>
      <c r="E8003" s="55"/>
      <c r="F8003" s="55"/>
      <c r="G8003" s="55"/>
      <c r="H8003" s="55"/>
      <c r="I8003" s="55"/>
      <c r="J8003" s="60"/>
      <c r="K8003" s="60">
        <f t="shared" si="241"/>
        <v>0</v>
      </c>
      <c r="L8003" s="60">
        <v>0</v>
      </c>
      <c r="M8003" s="55"/>
      <c r="N8003" s="60">
        <f t="shared" si="239"/>
        <v>0</v>
      </c>
      <c r="O8003" s="54"/>
      <c r="P8003" s="62"/>
      <c r="Q8003" s="75"/>
      <c r="R8003" t="str">
        <f t="shared" ref="R8003:R8066" si="242">IF(B8003="","",PROPER(TEXT(B8003,"mmm/aa")))</f>
        <v/>
      </c>
      <c r="S8003" s="75"/>
      <c r="T8003" s="75"/>
      <c r="U8003" s="75"/>
      <c r="V8003" s="75"/>
      <c r="W8003" s="75"/>
      <c r="X8003" s="75"/>
      <c r="Y8003" s="75"/>
      <c r="Z8003" s="75"/>
      <c r="AA8003" s="75"/>
      <c r="AB8003" s="75"/>
      <c r="AC8003" s="75"/>
      <c r="AD8003" s="75"/>
      <c r="AE8003" s="75"/>
      <c r="AF8003" s="75"/>
      <c r="AG8003" s="75"/>
    </row>
    <row r="8004" spans="1:33" ht="15.75" customHeight="1">
      <c r="A8004" s="75"/>
      <c r="B8004" s="54"/>
      <c r="C8004" s="55" t="str">
        <f t="shared" si="235"/>
        <v/>
      </c>
      <c r="D8004" s="55" t="str">
        <f t="shared" si="236"/>
        <v/>
      </c>
      <c r="E8004" s="55"/>
      <c r="F8004" s="55"/>
      <c r="G8004" s="55"/>
      <c r="H8004" s="55"/>
      <c r="I8004" s="55"/>
      <c r="J8004" s="60"/>
      <c r="K8004" s="60">
        <f t="shared" si="241"/>
        <v>0</v>
      </c>
      <c r="L8004" s="60">
        <v>0</v>
      </c>
      <c r="M8004" s="55"/>
      <c r="N8004" s="60">
        <f t="shared" si="239"/>
        <v>0</v>
      </c>
      <c r="O8004" s="54"/>
      <c r="P8004" s="62"/>
      <c r="Q8004" s="75"/>
      <c r="R8004" t="str">
        <f t="shared" si="242"/>
        <v/>
      </c>
      <c r="S8004" s="75"/>
      <c r="T8004" s="75"/>
      <c r="U8004" s="75"/>
      <c r="V8004" s="75"/>
      <c r="W8004" s="75"/>
      <c r="X8004" s="75"/>
      <c r="Y8004" s="75"/>
      <c r="Z8004" s="75"/>
      <c r="AA8004" s="75"/>
      <c r="AB8004" s="75"/>
      <c r="AC8004" s="75"/>
      <c r="AD8004" s="75"/>
      <c r="AE8004" s="75"/>
      <c r="AF8004" s="75"/>
      <c r="AG8004" s="75"/>
    </row>
    <row r="8005" spans="1:33" ht="15.75" customHeight="1">
      <c r="A8005" s="75"/>
      <c r="B8005" s="54"/>
      <c r="C8005" s="55" t="str">
        <f t="shared" si="235"/>
        <v/>
      </c>
      <c r="D8005" s="55" t="str">
        <f t="shared" si="236"/>
        <v/>
      </c>
      <c r="E8005" s="55"/>
      <c r="F8005" s="55"/>
      <c r="G8005" s="55"/>
      <c r="H8005" s="55"/>
      <c r="I8005" s="55"/>
      <c r="J8005" s="60"/>
      <c r="K8005" s="60">
        <f t="shared" si="241"/>
        <v>0</v>
      </c>
      <c r="L8005" s="60">
        <v>0</v>
      </c>
      <c r="M8005" s="55"/>
      <c r="N8005" s="60">
        <f t="shared" si="239"/>
        <v>0</v>
      </c>
      <c r="O8005" s="54"/>
      <c r="P8005" s="62"/>
      <c r="Q8005" s="75"/>
      <c r="R8005" t="str">
        <f t="shared" si="242"/>
        <v/>
      </c>
      <c r="S8005" s="75"/>
      <c r="T8005" s="75"/>
      <c r="U8005" s="75"/>
      <c r="V8005" s="75"/>
      <c r="W8005" s="75"/>
      <c r="X8005" s="75"/>
      <c r="Y8005" s="75"/>
      <c r="Z8005" s="75"/>
      <c r="AA8005" s="75"/>
      <c r="AB8005" s="75"/>
      <c r="AC8005" s="75"/>
      <c r="AD8005" s="75"/>
      <c r="AE8005" s="75"/>
      <c r="AF8005" s="75"/>
      <c r="AG8005" s="75"/>
    </row>
    <row r="8006" spans="1:33" ht="15.75" customHeight="1">
      <c r="A8006" s="75"/>
      <c r="B8006" s="54"/>
      <c r="C8006" s="55" t="str">
        <f t="shared" si="235"/>
        <v/>
      </c>
      <c r="D8006" s="55" t="str">
        <f t="shared" si="236"/>
        <v/>
      </c>
      <c r="E8006" s="55"/>
      <c r="F8006" s="55"/>
      <c r="G8006" s="55"/>
      <c r="H8006" s="55"/>
      <c r="I8006" s="55"/>
      <c r="J8006" s="60"/>
      <c r="K8006" s="60">
        <f t="shared" si="241"/>
        <v>0</v>
      </c>
      <c r="L8006" s="60">
        <v>0</v>
      </c>
      <c r="M8006" s="55"/>
      <c r="N8006" s="60">
        <f t="shared" si="239"/>
        <v>0</v>
      </c>
      <c r="O8006" s="54"/>
      <c r="P8006" s="62"/>
      <c r="Q8006" s="75"/>
      <c r="R8006" t="str">
        <f t="shared" si="242"/>
        <v/>
      </c>
      <c r="S8006" s="75"/>
      <c r="T8006" s="75"/>
      <c r="U8006" s="75"/>
      <c r="V8006" s="75"/>
      <c r="W8006" s="75"/>
      <c r="X8006" s="75"/>
      <c r="Y8006" s="75"/>
      <c r="Z8006" s="75"/>
      <c r="AA8006" s="75"/>
      <c r="AB8006" s="75"/>
      <c r="AC8006" s="75"/>
      <c r="AD8006" s="75"/>
      <c r="AE8006" s="75"/>
      <c r="AF8006" s="75"/>
      <c r="AG8006" s="75"/>
    </row>
    <row r="8007" spans="1:33" ht="15.75" customHeight="1">
      <c r="A8007" s="75"/>
      <c r="B8007" s="54"/>
      <c r="C8007" s="55" t="str">
        <f t="shared" si="235"/>
        <v/>
      </c>
      <c r="D8007" s="55" t="str">
        <f t="shared" si="236"/>
        <v/>
      </c>
      <c r="E8007" s="55"/>
      <c r="F8007" s="55"/>
      <c r="G8007" s="55"/>
      <c r="H8007" s="55"/>
      <c r="I8007" s="55"/>
      <c r="J8007" s="60"/>
      <c r="K8007" s="60">
        <f t="shared" si="241"/>
        <v>0</v>
      </c>
      <c r="L8007" s="60">
        <v>0</v>
      </c>
      <c r="M8007" s="55"/>
      <c r="N8007" s="60">
        <f t="shared" si="239"/>
        <v>0</v>
      </c>
      <c r="O8007" s="54"/>
      <c r="P8007" s="62"/>
      <c r="Q8007" s="75"/>
      <c r="R8007" t="str">
        <f t="shared" si="242"/>
        <v/>
      </c>
      <c r="S8007" s="75"/>
      <c r="T8007" s="75"/>
      <c r="U8007" s="75"/>
      <c r="V8007" s="75"/>
      <c r="W8007" s="75"/>
      <c r="X8007" s="75"/>
      <c r="Y8007" s="75"/>
      <c r="Z8007" s="75"/>
      <c r="AA8007" s="75"/>
      <c r="AB8007" s="75"/>
      <c r="AC8007" s="75"/>
      <c r="AD8007" s="75"/>
      <c r="AE8007" s="75"/>
      <c r="AF8007" s="75"/>
      <c r="AG8007" s="75"/>
    </row>
    <row r="8008" spans="1:33" ht="15.75" customHeight="1">
      <c r="A8008" s="75"/>
      <c r="B8008" s="54"/>
      <c r="C8008" s="55" t="str">
        <f t="shared" si="235"/>
        <v/>
      </c>
      <c r="D8008" s="55" t="str">
        <f t="shared" si="236"/>
        <v/>
      </c>
      <c r="E8008" s="55"/>
      <c r="F8008" s="55"/>
      <c r="G8008" s="55"/>
      <c r="H8008" s="55"/>
      <c r="I8008" s="55"/>
      <c r="J8008" s="60"/>
      <c r="K8008" s="60">
        <f t="shared" si="241"/>
        <v>0</v>
      </c>
      <c r="L8008" s="60">
        <v>0</v>
      </c>
      <c r="M8008" s="55"/>
      <c r="N8008" s="60">
        <f t="shared" si="239"/>
        <v>0</v>
      </c>
      <c r="O8008" s="54"/>
      <c r="P8008" s="62"/>
      <c r="Q8008" s="75"/>
      <c r="R8008" t="str">
        <f t="shared" si="242"/>
        <v/>
      </c>
      <c r="S8008" s="75"/>
      <c r="T8008" s="75"/>
      <c r="U8008" s="75"/>
      <c r="V8008" s="75"/>
      <c r="W8008" s="75"/>
      <c r="X8008" s="75"/>
      <c r="Y8008" s="75"/>
      <c r="Z8008" s="75"/>
      <c r="AA8008" s="75"/>
      <c r="AB8008" s="75"/>
      <c r="AC8008" s="75"/>
      <c r="AD8008" s="75"/>
      <c r="AE8008" s="75"/>
      <c r="AF8008" s="75"/>
      <c r="AG8008" s="75"/>
    </row>
    <row r="8009" spans="1:33" ht="15.75" customHeight="1">
      <c r="A8009" s="75"/>
      <c r="B8009" s="54"/>
      <c r="C8009" s="55" t="str">
        <f t="shared" si="235"/>
        <v/>
      </c>
      <c r="D8009" s="55" t="str">
        <f t="shared" si="236"/>
        <v/>
      </c>
      <c r="E8009" s="55"/>
      <c r="F8009" s="55"/>
      <c r="G8009" s="55"/>
      <c r="H8009" s="55"/>
      <c r="I8009" s="55"/>
      <c r="J8009" s="60"/>
      <c r="K8009" s="60">
        <f t="shared" si="241"/>
        <v>0</v>
      </c>
      <c r="L8009" s="60">
        <v>0</v>
      </c>
      <c r="M8009" s="55"/>
      <c r="N8009" s="60">
        <f t="shared" si="239"/>
        <v>0</v>
      </c>
      <c r="O8009" s="54"/>
      <c r="P8009" s="62"/>
      <c r="Q8009" s="75"/>
      <c r="R8009" t="str">
        <f t="shared" si="242"/>
        <v/>
      </c>
      <c r="S8009" s="75"/>
      <c r="T8009" s="75"/>
      <c r="U8009" s="75"/>
      <c r="V8009" s="75"/>
      <c r="W8009" s="75"/>
      <c r="X8009" s="75"/>
      <c r="Y8009" s="75"/>
      <c r="Z8009" s="75"/>
      <c r="AA8009" s="75"/>
      <c r="AB8009" s="75"/>
      <c r="AC8009" s="75"/>
      <c r="AD8009" s="75"/>
      <c r="AE8009" s="75"/>
      <c r="AF8009" s="75"/>
      <c r="AG8009" s="75"/>
    </row>
    <row r="8010" spans="1:33" ht="15.75" customHeight="1">
      <c r="A8010" s="75"/>
      <c r="B8010" s="54"/>
      <c r="C8010" s="55" t="str">
        <f t="shared" si="235"/>
        <v/>
      </c>
      <c r="D8010" s="55" t="str">
        <f t="shared" si="236"/>
        <v/>
      </c>
      <c r="E8010" s="55"/>
      <c r="F8010" s="55"/>
      <c r="G8010" s="55"/>
      <c r="H8010" s="55"/>
      <c r="I8010" s="55"/>
      <c r="J8010" s="60"/>
      <c r="K8010" s="60">
        <f t="shared" si="241"/>
        <v>0</v>
      </c>
      <c r="L8010" s="60">
        <v>0</v>
      </c>
      <c r="M8010" s="55"/>
      <c r="N8010" s="60">
        <f t="shared" si="239"/>
        <v>0</v>
      </c>
      <c r="O8010" s="54"/>
      <c r="P8010" s="62"/>
      <c r="Q8010" s="75"/>
      <c r="R8010" t="str">
        <f t="shared" si="242"/>
        <v/>
      </c>
      <c r="S8010" s="75"/>
      <c r="T8010" s="75"/>
      <c r="U8010" s="75"/>
      <c r="V8010" s="75"/>
      <c r="W8010" s="75"/>
      <c r="X8010" s="75"/>
      <c r="Y8010" s="75"/>
      <c r="Z8010" s="75"/>
      <c r="AA8010" s="75"/>
      <c r="AB8010" s="75"/>
      <c r="AC8010" s="75"/>
      <c r="AD8010" s="75"/>
      <c r="AE8010" s="75"/>
      <c r="AF8010" s="75"/>
      <c r="AG8010" s="75"/>
    </row>
    <row r="8011" spans="1:33" ht="15.75" customHeight="1">
      <c r="A8011" s="75"/>
      <c r="B8011" s="54"/>
      <c r="C8011" s="55" t="str">
        <f t="shared" si="235"/>
        <v/>
      </c>
      <c r="D8011" s="55" t="str">
        <f t="shared" si="236"/>
        <v/>
      </c>
      <c r="E8011" s="55"/>
      <c r="F8011" s="55"/>
      <c r="G8011" s="55"/>
      <c r="H8011" s="55"/>
      <c r="I8011" s="55"/>
      <c r="J8011" s="60"/>
      <c r="K8011" s="60">
        <f t="shared" si="241"/>
        <v>0</v>
      </c>
      <c r="L8011" s="60">
        <v>0</v>
      </c>
      <c r="M8011" s="55"/>
      <c r="N8011" s="60">
        <f t="shared" si="239"/>
        <v>0</v>
      </c>
      <c r="O8011" s="54"/>
      <c r="P8011" s="62"/>
      <c r="Q8011" s="75"/>
      <c r="R8011" t="str">
        <f t="shared" si="242"/>
        <v/>
      </c>
      <c r="S8011" s="75"/>
      <c r="T8011" s="75"/>
      <c r="U8011" s="75"/>
      <c r="V8011" s="75"/>
      <c r="W8011" s="75"/>
      <c r="X8011" s="75"/>
      <c r="Y8011" s="75"/>
      <c r="Z8011" s="75"/>
      <c r="AA8011" s="75"/>
      <c r="AB8011" s="75"/>
      <c r="AC8011" s="75"/>
      <c r="AD8011" s="75"/>
      <c r="AE8011" s="75"/>
      <c r="AF8011" s="75"/>
      <c r="AG8011" s="75"/>
    </row>
    <row r="8012" spans="1:33" ht="15.75" customHeight="1">
      <c r="A8012" s="75"/>
      <c r="B8012" s="54"/>
      <c r="C8012" s="55" t="str">
        <f t="shared" si="235"/>
        <v/>
      </c>
      <c r="D8012" s="55" t="str">
        <f t="shared" si="236"/>
        <v/>
      </c>
      <c r="E8012" s="55"/>
      <c r="F8012" s="55"/>
      <c r="G8012" s="55"/>
      <c r="H8012" s="55"/>
      <c r="I8012" s="55"/>
      <c r="J8012" s="60"/>
      <c r="K8012" s="60">
        <f t="shared" si="241"/>
        <v>0</v>
      </c>
      <c r="L8012" s="60">
        <v>0</v>
      </c>
      <c r="M8012" s="55"/>
      <c r="N8012" s="60">
        <f t="shared" si="239"/>
        <v>0</v>
      </c>
      <c r="O8012" s="54"/>
      <c r="P8012" s="62"/>
      <c r="Q8012" s="75"/>
      <c r="R8012" t="str">
        <f t="shared" si="242"/>
        <v/>
      </c>
      <c r="S8012" s="75"/>
      <c r="T8012" s="75"/>
      <c r="U8012" s="75"/>
      <c r="V8012" s="75"/>
      <c r="W8012" s="75"/>
      <c r="X8012" s="75"/>
      <c r="Y8012" s="75"/>
      <c r="Z8012" s="75"/>
      <c r="AA8012" s="75"/>
      <c r="AB8012" s="75"/>
      <c r="AC8012" s="75"/>
      <c r="AD8012" s="75"/>
      <c r="AE8012" s="75"/>
      <c r="AF8012" s="75"/>
      <c r="AG8012" s="75"/>
    </row>
    <row r="8013" spans="1:33" ht="15.75" customHeight="1">
      <c r="A8013" s="75"/>
      <c r="B8013" s="54"/>
      <c r="C8013" s="55" t="str">
        <f t="shared" si="235"/>
        <v/>
      </c>
      <c r="D8013" s="55" t="str">
        <f t="shared" si="236"/>
        <v/>
      </c>
      <c r="E8013" s="55"/>
      <c r="F8013" s="55"/>
      <c r="G8013" s="55"/>
      <c r="H8013" s="55"/>
      <c r="I8013" s="55"/>
      <c r="J8013" s="60"/>
      <c r="K8013" s="60">
        <f t="shared" si="241"/>
        <v>0</v>
      </c>
      <c r="L8013" s="60">
        <v>0</v>
      </c>
      <c r="M8013" s="55"/>
      <c r="N8013" s="60">
        <f t="shared" si="239"/>
        <v>0</v>
      </c>
      <c r="O8013" s="54"/>
      <c r="P8013" s="62"/>
      <c r="Q8013" s="75"/>
      <c r="R8013" t="str">
        <f t="shared" si="242"/>
        <v/>
      </c>
      <c r="S8013" s="75"/>
      <c r="T8013" s="75"/>
      <c r="U8013" s="75"/>
      <c r="V8013" s="75"/>
      <c r="W8013" s="75"/>
      <c r="X8013" s="75"/>
      <c r="Y8013" s="75"/>
      <c r="Z8013" s="75"/>
      <c r="AA8013" s="75"/>
      <c r="AB8013" s="75"/>
      <c r="AC8013" s="75"/>
      <c r="AD8013" s="75"/>
      <c r="AE8013" s="75"/>
      <c r="AF8013" s="75"/>
      <c r="AG8013" s="75"/>
    </row>
    <row r="8014" spans="1:33" ht="15.75" customHeight="1">
      <c r="A8014" s="75"/>
      <c r="B8014" s="54"/>
      <c r="C8014" s="55" t="str">
        <f t="shared" si="235"/>
        <v/>
      </c>
      <c r="D8014" s="55" t="str">
        <f t="shared" si="236"/>
        <v/>
      </c>
      <c r="E8014" s="55"/>
      <c r="F8014" s="55"/>
      <c r="G8014" s="55"/>
      <c r="H8014" s="55"/>
      <c r="I8014" s="55"/>
      <c r="J8014" s="60"/>
      <c r="K8014" s="60">
        <f t="shared" si="241"/>
        <v>0</v>
      </c>
      <c r="L8014" s="60">
        <v>0</v>
      </c>
      <c r="M8014" s="55"/>
      <c r="N8014" s="60">
        <f t="shared" si="239"/>
        <v>0</v>
      </c>
      <c r="O8014" s="54"/>
      <c r="P8014" s="62"/>
      <c r="Q8014" s="75"/>
      <c r="R8014" t="str">
        <f t="shared" si="242"/>
        <v/>
      </c>
      <c r="S8014" s="75"/>
      <c r="T8014" s="75"/>
      <c r="U8014" s="75"/>
      <c r="V8014" s="75"/>
      <c r="W8014" s="75"/>
      <c r="X8014" s="75"/>
      <c r="Y8014" s="75"/>
      <c r="Z8014" s="75"/>
      <c r="AA8014" s="75"/>
      <c r="AB8014" s="75"/>
      <c r="AC8014" s="75"/>
      <c r="AD8014" s="75"/>
      <c r="AE8014" s="75"/>
      <c r="AF8014" s="75"/>
      <c r="AG8014" s="75"/>
    </row>
    <row r="8015" spans="1:33" ht="15.75" customHeight="1">
      <c r="A8015" s="75"/>
      <c r="B8015" s="54"/>
      <c r="C8015" s="55" t="str">
        <f t="shared" si="235"/>
        <v/>
      </c>
      <c r="D8015" s="55" t="str">
        <f t="shared" si="236"/>
        <v/>
      </c>
      <c r="E8015" s="55"/>
      <c r="F8015" s="55"/>
      <c r="G8015" s="55"/>
      <c r="H8015" s="55"/>
      <c r="I8015" s="55"/>
      <c r="J8015" s="60"/>
      <c r="K8015" s="60">
        <f t="shared" si="241"/>
        <v>0</v>
      </c>
      <c r="L8015" s="60">
        <v>0</v>
      </c>
      <c r="M8015" s="55"/>
      <c r="N8015" s="60">
        <f t="shared" si="239"/>
        <v>0</v>
      </c>
      <c r="O8015" s="54"/>
      <c r="P8015" s="62"/>
      <c r="Q8015" s="75"/>
      <c r="R8015" t="str">
        <f t="shared" si="242"/>
        <v/>
      </c>
      <c r="S8015" s="75"/>
      <c r="T8015" s="75"/>
      <c r="U8015" s="75"/>
      <c r="V8015" s="75"/>
      <c r="W8015" s="75"/>
      <c r="X8015" s="75"/>
      <c r="Y8015" s="75"/>
      <c r="Z8015" s="75"/>
      <c r="AA8015" s="75"/>
      <c r="AB8015" s="75"/>
      <c r="AC8015" s="75"/>
      <c r="AD8015" s="75"/>
      <c r="AE8015" s="75"/>
      <c r="AF8015" s="75"/>
      <c r="AG8015" s="75"/>
    </row>
    <row r="8016" spans="1:33" ht="15.75" customHeight="1">
      <c r="A8016" s="75"/>
      <c r="B8016" s="54"/>
      <c r="C8016" s="55" t="str">
        <f t="shared" si="235"/>
        <v/>
      </c>
      <c r="D8016" s="55" t="str">
        <f t="shared" si="236"/>
        <v/>
      </c>
      <c r="E8016" s="55"/>
      <c r="F8016" s="55"/>
      <c r="G8016" s="55"/>
      <c r="H8016" s="55"/>
      <c r="I8016" s="55"/>
      <c r="J8016" s="60"/>
      <c r="K8016" s="60">
        <f t="shared" si="241"/>
        <v>0</v>
      </c>
      <c r="L8016" s="60">
        <v>0</v>
      </c>
      <c r="M8016" s="55"/>
      <c r="N8016" s="60">
        <f t="shared" si="239"/>
        <v>0</v>
      </c>
      <c r="O8016" s="54"/>
      <c r="P8016" s="62"/>
      <c r="Q8016" s="75"/>
      <c r="R8016" t="str">
        <f t="shared" si="242"/>
        <v/>
      </c>
      <c r="S8016" s="75"/>
      <c r="T8016" s="75"/>
      <c r="U8016" s="75"/>
      <c r="V8016" s="75"/>
      <c r="W8016" s="75"/>
      <c r="X8016" s="75"/>
      <c r="Y8016" s="75"/>
      <c r="Z8016" s="75"/>
      <c r="AA8016" s="75"/>
      <c r="AB8016" s="75"/>
      <c r="AC8016" s="75"/>
      <c r="AD8016" s="75"/>
      <c r="AE8016" s="75"/>
      <c r="AF8016" s="75"/>
      <c r="AG8016" s="75"/>
    </row>
    <row r="8017" spans="1:33" ht="15.75" customHeight="1">
      <c r="A8017" s="75"/>
      <c r="B8017" s="54"/>
      <c r="C8017" s="55" t="str">
        <f t="shared" si="235"/>
        <v/>
      </c>
      <c r="D8017" s="55" t="str">
        <f t="shared" si="236"/>
        <v/>
      </c>
      <c r="E8017" s="55"/>
      <c r="F8017" s="55"/>
      <c r="G8017" s="55"/>
      <c r="H8017" s="55"/>
      <c r="I8017" s="55"/>
      <c r="J8017" s="60"/>
      <c r="K8017" s="60">
        <f t="shared" si="241"/>
        <v>0</v>
      </c>
      <c r="L8017" s="60">
        <v>0</v>
      </c>
      <c r="M8017" s="55"/>
      <c r="N8017" s="60">
        <f t="shared" si="239"/>
        <v>0</v>
      </c>
      <c r="O8017" s="54"/>
      <c r="P8017" s="62"/>
      <c r="Q8017" s="75"/>
      <c r="R8017" t="str">
        <f t="shared" si="242"/>
        <v/>
      </c>
      <c r="S8017" s="75"/>
      <c r="T8017" s="75"/>
      <c r="U8017" s="75"/>
      <c r="V8017" s="75"/>
      <c r="W8017" s="75"/>
      <c r="X8017" s="75"/>
      <c r="Y8017" s="75"/>
      <c r="Z8017" s="75"/>
      <c r="AA8017" s="75"/>
      <c r="AB8017" s="75"/>
      <c r="AC8017" s="75"/>
      <c r="AD8017" s="75"/>
      <c r="AE8017" s="75"/>
      <c r="AF8017" s="75"/>
      <c r="AG8017" s="75"/>
    </row>
    <row r="8018" spans="1:33" ht="15.75" customHeight="1">
      <c r="A8018" s="75"/>
      <c r="B8018" s="54"/>
      <c r="C8018" s="55" t="str">
        <f t="shared" si="235"/>
        <v/>
      </c>
      <c r="D8018" s="55" t="str">
        <f t="shared" si="236"/>
        <v/>
      </c>
      <c r="E8018" s="55"/>
      <c r="F8018" s="55"/>
      <c r="G8018" s="55"/>
      <c r="H8018" s="55"/>
      <c r="I8018" s="55"/>
      <c r="J8018" s="60"/>
      <c r="K8018" s="60">
        <f t="shared" si="241"/>
        <v>0</v>
      </c>
      <c r="L8018" s="60">
        <v>0</v>
      </c>
      <c r="M8018" s="55"/>
      <c r="N8018" s="60">
        <f t="shared" si="239"/>
        <v>0</v>
      </c>
      <c r="O8018" s="54"/>
      <c r="P8018" s="62"/>
      <c r="Q8018" s="75"/>
      <c r="R8018" t="str">
        <f t="shared" si="242"/>
        <v/>
      </c>
      <c r="S8018" s="75"/>
      <c r="T8018" s="75"/>
      <c r="U8018" s="75"/>
      <c r="V8018" s="75"/>
      <c r="W8018" s="75"/>
      <c r="X8018" s="75"/>
      <c r="Y8018" s="75"/>
      <c r="Z8018" s="75"/>
      <c r="AA8018" s="75"/>
      <c r="AB8018" s="75"/>
      <c r="AC8018" s="75"/>
      <c r="AD8018" s="75"/>
      <c r="AE8018" s="75"/>
      <c r="AF8018" s="75"/>
      <c r="AG8018" s="75"/>
    </row>
    <row r="8019" spans="1:33" ht="15.75" customHeight="1">
      <c r="A8019" s="75"/>
      <c r="B8019" s="54"/>
      <c r="C8019" s="55" t="str">
        <f t="shared" si="235"/>
        <v/>
      </c>
      <c r="D8019" s="55" t="str">
        <f t="shared" si="236"/>
        <v/>
      </c>
      <c r="E8019" s="55"/>
      <c r="F8019" s="55"/>
      <c r="G8019" s="55"/>
      <c r="H8019" s="55"/>
      <c r="I8019" s="55"/>
      <c r="J8019" s="60"/>
      <c r="K8019" s="60">
        <f t="shared" si="241"/>
        <v>0</v>
      </c>
      <c r="L8019" s="60">
        <v>0</v>
      </c>
      <c r="M8019" s="55"/>
      <c r="N8019" s="60">
        <f t="shared" si="239"/>
        <v>0</v>
      </c>
      <c r="O8019" s="54"/>
      <c r="P8019" s="62"/>
      <c r="Q8019" s="75"/>
      <c r="R8019" t="str">
        <f t="shared" si="242"/>
        <v/>
      </c>
      <c r="S8019" s="75"/>
      <c r="T8019" s="75"/>
      <c r="U8019" s="75"/>
      <c r="V8019" s="75"/>
      <c r="W8019" s="75"/>
      <c r="X8019" s="75"/>
      <c r="Y8019" s="75"/>
      <c r="Z8019" s="75"/>
      <c r="AA8019" s="75"/>
      <c r="AB8019" s="75"/>
      <c r="AC8019" s="75"/>
      <c r="AD8019" s="75"/>
      <c r="AE8019" s="75"/>
      <c r="AF8019" s="75"/>
      <c r="AG8019" s="75"/>
    </row>
    <row r="8020" spans="1:33" ht="15.75" customHeight="1">
      <c r="A8020" s="75"/>
      <c r="B8020" s="54"/>
      <c r="C8020" s="55" t="str">
        <f t="shared" si="235"/>
        <v/>
      </c>
      <c r="D8020" s="55" t="str">
        <f t="shared" si="236"/>
        <v/>
      </c>
      <c r="E8020" s="55"/>
      <c r="F8020" s="55"/>
      <c r="G8020" s="55"/>
      <c r="H8020" s="55"/>
      <c r="I8020" s="55"/>
      <c r="J8020" s="60"/>
      <c r="K8020" s="60">
        <f t="shared" si="241"/>
        <v>0</v>
      </c>
      <c r="L8020" s="60">
        <v>0</v>
      </c>
      <c r="M8020" s="55"/>
      <c r="N8020" s="60">
        <f t="shared" si="239"/>
        <v>0</v>
      </c>
      <c r="O8020" s="54"/>
      <c r="P8020" s="62"/>
      <c r="Q8020" s="75"/>
      <c r="R8020" t="str">
        <f t="shared" si="242"/>
        <v/>
      </c>
      <c r="S8020" s="75"/>
      <c r="T8020" s="75"/>
      <c r="U8020" s="75"/>
      <c r="V8020" s="75"/>
      <c r="W8020" s="75"/>
      <c r="X8020" s="75"/>
      <c r="Y8020" s="75"/>
      <c r="Z8020" s="75"/>
      <c r="AA8020" s="75"/>
      <c r="AB8020" s="75"/>
      <c r="AC8020" s="75"/>
      <c r="AD8020" s="75"/>
      <c r="AE8020" s="75"/>
      <c r="AF8020" s="75"/>
      <c r="AG8020" s="75"/>
    </row>
    <row r="8021" spans="1:33" ht="15.75" customHeight="1">
      <c r="A8021" s="75"/>
      <c r="B8021" s="54"/>
      <c r="C8021" s="55" t="str">
        <f t="shared" si="235"/>
        <v/>
      </c>
      <c r="D8021" s="55" t="str">
        <f t="shared" si="236"/>
        <v/>
      </c>
      <c r="E8021" s="55"/>
      <c r="F8021" s="55"/>
      <c r="G8021" s="55"/>
      <c r="H8021" s="55"/>
      <c r="I8021" s="55"/>
      <c r="J8021" s="60"/>
      <c r="K8021" s="60">
        <f t="shared" si="241"/>
        <v>0</v>
      </c>
      <c r="L8021" s="60">
        <v>0</v>
      </c>
      <c r="M8021" s="55"/>
      <c r="N8021" s="60">
        <f t="shared" si="239"/>
        <v>0</v>
      </c>
      <c r="O8021" s="54"/>
      <c r="P8021" s="62"/>
      <c r="Q8021" s="75"/>
      <c r="R8021" t="str">
        <f t="shared" si="242"/>
        <v/>
      </c>
      <c r="S8021" s="75"/>
      <c r="T8021" s="75"/>
      <c r="U8021" s="75"/>
      <c r="V8021" s="75"/>
      <c r="W8021" s="75"/>
      <c r="X8021" s="75"/>
      <c r="Y8021" s="75"/>
      <c r="Z8021" s="75"/>
      <c r="AA8021" s="75"/>
      <c r="AB8021" s="75"/>
      <c r="AC8021" s="75"/>
      <c r="AD8021" s="75"/>
      <c r="AE8021" s="75"/>
      <c r="AF8021" s="75"/>
      <c r="AG8021" s="75"/>
    </row>
    <row r="8022" spans="1:33" ht="15.75" customHeight="1">
      <c r="A8022" s="75"/>
      <c r="B8022" s="54"/>
      <c r="C8022" s="55" t="str">
        <f t="shared" si="235"/>
        <v/>
      </c>
      <c r="D8022" s="55" t="str">
        <f t="shared" si="236"/>
        <v/>
      </c>
      <c r="E8022" s="55"/>
      <c r="F8022" s="55"/>
      <c r="G8022" s="55"/>
      <c r="H8022" s="55"/>
      <c r="I8022" s="55"/>
      <c r="J8022" s="60"/>
      <c r="K8022" s="60">
        <f t="shared" si="241"/>
        <v>0</v>
      </c>
      <c r="L8022" s="60">
        <v>0</v>
      </c>
      <c r="M8022" s="55"/>
      <c r="N8022" s="60">
        <f t="shared" si="239"/>
        <v>0</v>
      </c>
      <c r="O8022" s="54"/>
      <c r="P8022" s="62"/>
      <c r="Q8022" s="75"/>
      <c r="R8022" t="str">
        <f t="shared" si="242"/>
        <v/>
      </c>
      <c r="S8022" s="75"/>
      <c r="T8022" s="75"/>
      <c r="U8022" s="75"/>
      <c r="V8022" s="75"/>
      <c r="W8022" s="75"/>
      <c r="X8022" s="75"/>
      <c r="Y8022" s="75"/>
      <c r="Z8022" s="75"/>
      <c r="AA8022" s="75"/>
      <c r="AB8022" s="75"/>
      <c r="AC8022" s="75"/>
      <c r="AD8022" s="75"/>
      <c r="AE8022" s="75"/>
      <c r="AF8022" s="75"/>
      <c r="AG8022" s="75"/>
    </row>
    <row r="8023" spans="1:33" ht="15.75" customHeight="1">
      <c r="A8023" s="75"/>
      <c r="B8023" s="54"/>
      <c r="C8023" s="55" t="str">
        <f t="shared" ref="C8023:C8277" si="243">IF(B8023="","",PROPER(TEXT(B8023,"mmmm")))</f>
        <v/>
      </c>
      <c r="D8023" s="55" t="str">
        <f t="shared" si="236"/>
        <v/>
      </c>
      <c r="E8023" s="55"/>
      <c r="F8023" s="55"/>
      <c r="G8023" s="55"/>
      <c r="H8023" s="55"/>
      <c r="I8023" s="55"/>
      <c r="J8023" s="60"/>
      <c r="K8023" s="60">
        <f t="shared" si="241"/>
        <v>0</v>
      </c>
      <c r="L8023" s="60">
        <v>0</v>
      </c>
      <c r="M8023" s="55"/>
      <c r="N8023" s="60">
        <f t="shared" si="239"/>
        <v>0</v>
      </c>
      <c r="O8023" s="54"/>
      <c r="P8023" s="62"/>
      <c r="Q8023" s="75"/>
      <c r="R8023" t="str">
        <f t="shared" si="242"/>
        <v/>
      </c>
      <c r="S8023" s="75"/>
      <c r="T8023" s="75"/>
      <c r="U8023" s="75"/>
      <c r="V8023" s="75"/>
      <c r="W8023" s="75"/>
      <c r="X8023" s="75"/>
      <c r="Y8023" s="75"/>
      <c r="Z8023" s="75"/>
      <c r="AA8023" s="75"/>
      <c r="AB8023" s="75"/>
      <c r="AC8023" s="75"/>
      <c r="AD8023" s="75"/>
      <c r="AE8023" s="75"/>
      <c r="AF8023" s="75"/>
      <c r="AG8023" s="75"/>
    </row>
    <row r="8024" spans="1:33" ht="15.75" customHeight="1">
      <c r="A8024" s="75"/>
      <c r="B8024" s="54"/>
      <c r="C8024" s="55" t="str">
        <f t="shared" si="243"/>
        <v/>
      </c>
      <c r="D8024" s="55" t="str">
        <f t="shared" si="236"/>
        <v/>
      </c>
      <c r="E8024" s="55"/>
      <c r="F8024" s="55"/>
      <c r="G8024" s="55"/>
      <c r="H8024" s="55"/>
      <c r="I8024" s="55"/>
      <c r="J8024" s="60"/>
      <c r="K8024" s="60">
        <f t="shared" si="241"/>
        <v>0</v>
      </c>
      <c r="L8024" s="60">
        <v>0</v>
      </c>
      <c r="M8024" s="55"/>
      <c r="N8024" s="60">
        <f t="shared" si="239"/>
        <v>0</v>
      </c>
      <c r="O8024" s="54"/>
      <c r="P8024" s="62"/>
      <c r="Q8024" s="75"/>
      <c r="R8024" t="str">
        <f t="shared" si="242"/>
        <v/>
      </c>
      <c r="S8024" s="75"/>
      <c r="T8024" s="75"/>
      <c r="U8024" s="75"/>
      <c r="V8024" s="75"/>
      <c r="W8024" s="75"/>
      <c r="X8024" s="75"/>
      <c r="Y8024" s="75"/>
      <c r="Z8024" s="75"/>
      <c r="AA8024" s="75"/>
      <c r="AB8024" s="75"/>
      <c r="AC8024" s="75"/>
      <c r="AD8024" s="75"/>
      <c r="AE8024" s="75"/>
      <c r="AF8024" s="75"/>
      <c r="AG8024" s="75"/>
    </row>
    <row r="8025" spans="1:33" ht="15.75" customHeight="1">
      <c r="A8025" s="75"/>
      <c r="B8025" s="54"/>
      <c r="C8025" s="55" t="str">
        <f t="shared" si="243"/>
        <v/>
      </c>
      <c r="D8025" s="55" t="str">
        <f t="shared" si="236"/>
        <v/>
      </c>
      <c r="E8025" s="55"/>
      <c r="F8025" s="55"/>
      <c r="G8025" s="55"/>
      <c r="H8025" s="55"/>
      <c r="I8025" s="55"/>
      <c r="J8025" s="60"/>
      <c r="K8025" s="60">
        <f t="shared" si="241"/>
        <v>0</v>
      </c>
      <c r="L8025" s="60">
        <v>0</v>
      </c>
      <c r="M8025" s="55"/>
      <c r="N8025" s="60">
        <f t="shared" si="239"/>
        <v>0</v>
      </c>
      <c r="O8025" s="54"/>
      <c r="P8025" s="62"/>
      <c r="Q8025" s="75"/>
      <c r="R8025" t="str">
        <f t="shared" si="242"/>
        <v/>
      </c>
      <c r="S8025" s="75"/>
      <c r="T8025" s="75"/>
      <c r="U8025" s="75"/>
      <c r="V8025" s="75"/>
      <c r="W8025" s="75"/>
      <c r="X8025" s="75"/>
      <c r="Y8025" s="75"/>
      <c r="Z8025" s="75"/>
      <c r="AA8025" s="75"/>
      <c r="AB8025" s="75"/>
      <c r="AC8025" s="75"/>
      <c r="AD8025" s="75"/>
      <c r="AE8025" s="75"/>
      <c r="AF8025" s="75"/>
      <c r="AG8025" s="75"/>
    </row>
    <row r="8026" spans="1:33" ht="15.75" customHeight="1">
      <c r="A8026" s="75"/>
      <c r="B8026" s="54"/>
      <c r="C8026" s="55" t="str">
        <f t="shared" si="243"/>
        <v/>
      </c>
      <c r="D8026" s="55" t="str">
        <f t="shared" si="236"/>
        <v/>
      </c>
      <c r="E8026" s="55"/>
      <c r="F8026" s="55"/>
      <c r="G8026" s="55"/>
      <c r="H8026" s="55"/>
      <c r="I8026" s="55"/>
      <c r="J8026" s="60"/>
      <c r="K8026" s="60">
        <f t="shared" si="241"/>
        <v>0</v>
      </c>
      <c r="L8026" s="60">
        <v>0</v>
      </c>
      <c r="M8026" s="55"/>
      <c r="N8026" s="60">
        <f t="shared" si="239"/>
        <v>0</v>
      </c>
      <c r="O8026" s="54"/>
      <c r="P8026" s="62"/>
      <c r="Q8026" s="75"/>
      <c r="R8026" t="str">
        <f t="shared" si="242"/>
        <v/>
      </c>
      <c r="S8026" s="75"/>
      <c r="T8026" s="75"/>
      <c r="U8026" s="75"/>
      <c r="V8026" s="75"/>
      <c r="W8026" s="75"/>
      <c r="X8026" s="75"/>
      <c r="Y8026" s="75"/>
      <c r="Z8026" s="75"/>
      <c r="AA8026" s="75"/>
      <c r="AB8026" s="75"/>
      <c r="AC8026" s="75"/>
      <c r="AD8026" s="75"/>
      <c r="AE8026" s="75"/>
      <c r="AF8026" s="75"/>
      <c r="AG8026" s="75"/>
    </row>
    <row r="8027" spans="1:33" ht="15.75" customHeight="1">
      <c r="A8027" s="75"/>
      <c r="B8027" s="54"/>
      <c r="C8027" s="55" t="str">
        <f t="shared" si="243"/>
        <v/>
      </c>
      <c r="D8027" s="55" t="str">
        <f t="shared" si="236"/>
        <v/>
      </c>
      <c r="E8027" s="55"/>
      <c r="F8027" s="55"/>
      <c r="G8027" s="55"/>
      <c r="H8027" s="55"/>
      <c r="I8027" s="55"/>
      <c r="J8027" s="60"/>
      <c r="K8027" s="60">
        <f t="shared" si="241"/>
        <v>0</v>
      </c>
      <c r="L8027" s="60">
        <v>0</v>
      </c>
      <c r="M8027" s="55"/>
      <c r="N8027" s="60">
        <f t="shared" si="239"/>
        <v>0</v>
      </c>
      <c r="O8027" s="54"/>
      <c r="P8027" s="62"/>
      <c r="Q8027" s="75"/>
      <c r="R8027" t="str">
        <f t="shared" si="242"/>
        <v/>
      </c>
      <c r="S8027" s="75"/>
      <c r="T8027" s="75"/>
      <c r="U8027" s="75"/>
      <c r="V8027" s="75"/>
      <c r="W8027" s="75"/>
      <c r="X8027" s="75"/>
      <c r="Y8027" s="75"/>
      <c r="Z8027" s="75"/>
      <c r="AA8027" s="75"/>
      <c r="AB8027" s="75"/>
      <c r="AC8027" s="75"/>
      <c r="AD8027" s="75"/>
      <c r="AE8027" s="75"/>
      <c r="AF8027" s="75"/>
      <c r="AG8027" s="75"/>
    </row>
    <row r="8028" spans="1:33" ht="15.75" customHeight="1">
      <c r="A8028" s="75"/>
      <c r="B8028" s="54"/>
      <c r="C8028" s="55" t="str">
        <f t="shared" si="243"/>
        <v/>
      </c>
      <c r="D8028" s="55" t="str">
        <f t="shared" si="236"/>
        <v/>
      </c>
      <c r="E8028" s="55"/>
      <c r="F8028" s="55"/>
      <c r="G8028" s="55"/>
      <c r="H8028" s="55"/>
      <c r="I8028" s="55"/>
      <c r="J8028" s="60"/>
      <c r="K8028" s="60">
        <f t="shared" si="241"/>
        <v>0</v>
      </c>
      <c r="L8028" s="60">
        <v>0</v>
      </c>
      <c r="M8028" s="55"/>
      <c r="N8028" s="60">
        <f t="shared" si="239"/>
        <v>0</v>
      </c>
      <c r="O8028" s="54"/>
      <c r="P8028" s="62"/>
      <c r="Q8028" s="75"/>
      <c r="R8028" t="str">
        <f t="shared" si="242"/>
        <v/>
      </c>
      <c r="S8028" s="75"/>
      <c r="T8028" s="75"/>
      <c r="U8028" s="75"/>
      <c r="V8028" s="75"/>
      <c r="W8028" s="75"/>
      <c r="X8028" s="75"/>
      <c r="Y8028" s="75"/>
      <c r="Z8028" s="75"/>
      <c r="AA8028" s="75"/>
      <c r="AB8028" s="75"/>
      <c r="AC8028" s="75"/>
      <c r="AD8028" s="75"/>
      <c r="AE8028" s="75"/>
      <c r="AF8028" s="75"/>
      <c r="AG8028" s="75"/>
    </row>
    <row r="8029" spans="1:33" ht="15.75" customHeight="1">
      <c r="A8029" s="75"/>
      <c r="B8029" s="54"/>
      <c r="C8029" s="55" t="str">
        <f t="shared" si="243"/>
        <v/>
      </c>
      <c r="D8029" s="55" t="str">
        <f t="shared" si="236"/>
        <v/>
      </c>
      <c r="E8029" s="55"/>
      <c r="F8029" s="55"/>
      <c r="G8029" s="55"/>
      <c r="H8029" s="55"/>
      <c r="I8029" s="55"/>
      <c r="J8029" s="60"/>
      <c r="K8029" s="60">
        <f t="shared" si="241"/>
        <v>0</v>
      </c>
      <c r="L8029" s="60">
        <v>0</v>
      </c>
      <c r="M8029" s="55"/>
      <c r="N8029" s="60">
        <f t="shared" si="239"/>
        <v>0</v>
      </c>
      <c r="O8029" s="54"/>
      <c r="P8029" s="62"/>
      <c r="Q8029" s="75"/>
      <c r="R8029" t="str">
        <f t="shared" si="242"/>
        <v/>
      </c>
      <c r="S8029" s="75"/>
      <c r="T8029" s="75"/>
      <c r="U8029" s="75"/>
      <c r="V8029" s="75"/>
      <c r="W8029" s="75"/>
      <c r="X8029" s="75"/>
      <c r="Y8029" s="75"/>
      <c r="Z8029" s="75"/>
      <c r="AA8029" s="75"/>
      <c r="AB8029" s="75"/>
      <c r="AC8029" s="75"/>
      <c r="AD8029" s="75"/>
      <c r="AE8029" s="75"/>
      <c r="AF8029" s="75"/>
      <c r="AG8029" s="75"/>
    </row>
    <row r="8030" spans="1:33" ht="15.75" customHeight="1">
      <c r="A8030" s="75"/>
      <c r="B8030" s="54"/>
      <c r="C8030" s="55" t="str">
        <f t="shared" si="243"/>
        <v/>
      </c>
      <c r="D8030" s="55" t="str">
        <f t="shared" si="236"/>
        <v/>
      </c>
      <c r="E8030" s="55"/>
      <c r="F8030" s="55"/>
      <c r="G8030" s="55"/>
      <c r="H8030" s="55"/>
      <c r="I8030" s="55"/>
      <c r="J8030" s="60"/>
      <c r="K8030" s="60">
        <f t="shared" si="241"/>
        <v>0</v>
      </c>
      <c r="L8030" s="60">
        <v>0</v>
      </c>
      <c r="M8030" s="55"/>
      <c r="N8030" s="60">
        <f t="shared" si="239"/>
        <v>0</v>
      </c>
      <c r="O8030" s="54"/>
      <c r="P8030" s="62"/>
      <c r="Q8030" s="75"/>
      <c r="R8030" t="str">
        <f t="shared" si="242"/>
        <v/>
      </c>
      <c r="S8030" s="75"/>
      <c r="T8030" s="75"/>
      <c r="U8030" s="75"/>
      <c r="V8030" s="75"/>
      <c r="W8030" s="75"/>
      <c r="X8030" s="75"/>
      <c r="Y8030" s="75"/>
      <c r="Z8030" s="75"/>
      <c r="AA8030" s="75"/>
      <c r="AB8030" s="75"/>
      <c r="AC8030" s="75"/>
      <c r="AD8030" s="75"/>
      <c r="AE8030" s="75"/>
      <c r="AF8030" s="75"/>
      <c r="AG8030" s="75"/>
    </row>
    <row r="8031" spans="1:33" ht="15.75" customHeight="1">
      <c r="A8031" s="75"/>
      <c r="B8031" s="54"/>
      <c r="C8031" s="55" t="str">
        <f t="shared" si="243"/>
        <v/>
      </c>
      <c r="D8031" s="55" t="str">
        <f t="shared" si="236"/>
        <v/>
      </c>
      <c r="E8031" s="55"/>
      <c r="F8031" s="55"/>
      <c r="G8031" s="55"/>
      <c r="H8031" s="55"/>
      <c r="I8031" s="55"/>
      <c r="J8031" s="60"/>
      <c r="K8031" s="60">
        <f t="shared" si="241"/>
        <v>0</v>
      </c>
      <c r="L8031" s="60">
        <v>0</v>
      </c>
      <c r="M8031" s="55"/>
      <c r="N8031" s="60">
        <f t="shared" si="239"/>
        <v>0</v>
      </c>
      <c r="O8031" s="54"/>
      <c r="P8031" s="62"/>
      <c r="Q8031" s="75"/>
      <c r="R8031" t="str">
        <f t="shared" si="242"/>
        <v/>
      </c>
      <c r="S8031" s="75"/>
      <c r="T8031" s="75"/>
      <c r="U8031" s="75"/>
      <c r="V8031" s="75"/>
      <c r="W8031" s="75"/>
      <c r="X8031" s="75"/>
      <c r="Y8031" s="75"/>
      <c r="Z8031" s="75"/>
      <c r="AA8031" s="75"/>
      <c r="AB8031" s="75"/>
      <c r="AC8031" s="75"/>
      <c r="AD8031" s="75"/>
      <c r="AE8031" s="75"/>
      <c r="AF8031" s="75"/>
      <c r="AG8031" s="75"/>
    </row>
    <row r="8032" spans="1:33" ht="15.75" customHeight="1">
      <c r="A8032" s="75"/>
      <c r="B8032" s="54"/>
      <c r="C8032" s="55" t="str">
        <f t="shared" si="243"/>
        <v/>
      </c>
      <c r="D8032" s="55" t="str">
        <f t="shared" si="236"/>
        <v/>
      </c>
      <c r="E8032" s="55"/>
      <c r="F8032" s="55"/>
      <c r="G8032" s="55"/>
      <c r="H8032" s="55"/>
      <c r="I8032" s="55"/>
      <c r="J8032" s="60"/>
      <c r="K8032" s="60">
        <f t="shared" si="241"/>
        <v>0</v>
      </c>
      <c r="L8032" s="60">
        <v>0</v>
      </c>
      <c r="M8032" s="55"/>
      <c r="N8032" s="60">
        <f t="shared" si="239"/>
        <v>0</v>
      </c>
      <c r="O8032" s="54"/>
      <c r="P8032" s="62"/>
      <c r="Q8032" s="75"/>
      <c r="R8032" t="str">
        <f t="shared" si="242"/>
        <v/>
      </c>
      <c r="S8032" s="75"/>
      <c r="T8032" s="75"/>
      <c r="U8032" s="75"/>
      <c r="V8032" s="75"/>
      <c r="W8032" s="75"/>
      <c r="X8032" s="75"/>
      <c r="Y8032" s="75"/>
      <c r="Z8032" s="75"/>
      <c r="AA8032" s="75"/>
      <c r="AB8032" s="75"/>
      <c r="AC8032" s="75"/>
      <c r="AD8032" s="75"/>
      <c r="AE8032" s="75"/>
      <c r="AF8032" s="75"/>
      <c r="AG8032" s="75"/>
    </row>
    <row r="8033" spans="1:33" ht="15.75" customHeight="1">
      <c r="A8033" s="75"/>
      <c r="B8033" s="54"/>
      <c r="C8033" s="55" t="str">
        <f t="shared" si="243"/>
        <v/>
      </c>
      <c r="D8033" s="55" t="str">
        <f t="shared" si="236"/>
        <v/>
      </c>
      <c r="E8033" s="55"/>
      <c r="F8033" s="55"/>
      <c r="G8033" s="55"/>
      <c r="H8033" s="55"/>
      <c r="I8033" s="55"/>
      <c r="J8033" s="60"/>
      <c r="K8033" s="60">
        <f t="shared" si="241"/>
        <v>0</v>
      </c>
      <c r="L8033" s="60">
        <v>0</v>
      </c>
      <c r="M8033" s="55"/>
      <c r="N8033" s="60">
        <f t="shared" si="239"/>
        <v>0</v>
      </c>
      <c r="O8033" s="54"/>
      <c r="P8033" s="62"/>
      <c r="Q8033" s="75"/>
      <c r="R8033" t="str">
        <f t="shared" si="242"/>
        <v/>
      </c>
      <c r="S8033" s="75"/>
      <c r="T8033" s="75"/>
      <c r="U8033" s="75"/>
      <c r="V8033" s="75"/>
      <c r="W8033" s="75"/>
      <c r="X8033" s="75"/>
      <c r="Y8033" s="75"/>
      <c r="Z8033" s="75"/>
      <c r="AA8033" s="75"/>
      <c r="AB8033" s="75"/>
      <c r="AC8033" s="75"/>
      <c r="AD8033" s="75"/>
      <c r="AE8033" s="75"/>
      <c r="AF8033" s="75"/>
      <c r="AG8033" s="75"/>
    </row>
    <row r="8034" spans="1:33" ht="15.75" customHeight="1">
      <c r="A8034" s="75"/>
      <c r="B8034" s="54"/>
      <c r="C8034" s="55" t="str">
        <f t="shared" si="243"/>
        <v/>
      </c>
      <c r="D8034" s="55" t="str">
        <f t="shared" si="236"/>
        <v/>
      </c>
      <c r="E8034" s="55"/>
      <c r="F8034" s="55"/>
      <c r="G8034" s="55"/>
      <c r="H8034" s="55"/>
      <c r="I8034" s="55"/>
      <c r="J8034" s="60"/>
      <c r="K8034" s="60">
        <f t="shared" si="241"/>
        <v>0</v>
      </c>
      <c r="L8034" s="60">
        <v>0</v>
      </c>
      <c r="M8034" s="55"/>
      <c r="N8034" s="60">
        <f t="shared" si="239"/>
        <v>0</v>
      </c>
      <c r="O8034" s="54"/>
      <c r="P8034" s="62"/>
      <c r="Q8034" s="75"/>
      <c r="R8034" t="str">
        <f t="shared" si="242"/>
        <v/>
      </c>
      <c r="S8034" s="75"/>
      <c r="T8034" s="75"/>
      <c r="U8034" s="75"/>
      <c r="V8034" s="75"/>
      <c r="W8034" s="75"/>
      <c r="X8034" s="75"/>
      <c r="Y8034" s="75"/>
      <c r="Z8034" s="75"/>
      <c r="AA8034" s="75"/>
      <c r="AB8034" s="75"/>
      <c r="AC8034" s="75"/>
      <c r="AD8034" s="75"/>
      <c r="AE8034" s="75"/>
      <c r="AF8034" s="75"/>
      <c r="AG8034" s="75"/>
    </row>
    <row r="8035" spans="1:33" ht="15.75" customHeight="1">
      <c r="A8035" s="75"/>
      <c r="B8035" s="54"/>
      <c r="C8035" s="55" t="str">
        <f t="shared" si="243"/>
        <v/>
      </c>
      <c r="D8035" s="55" t="str">
        <f t="shared" si="236"/>
        <v/>
      </c>
      <c r="E8035" s="55"/>
      <c r="F8035" s="55"/>
      <c r="G8035" s="55"/>
      <c r="H8035" s="55"/>
      <c r="I8035" s="55"/>
      <c r="J8035" s="60"/>
      <c r="K8035" s="60">
        <f t="shared" si="241"/>
        <v>0</v>
      </c>
      <c r="L8035" s="60">
        <v>0</v>
      </c>
      <c r="M8035" s="55"/>
      <c r="N8035" s="60">
        <f t="shared" si="239"/>
        <v>0</v>
      </c>
      <c r="O8035" s="54"/>
      <c r="P8035" s="62"/>
      <c r="Q8035" s="75"/>
      <c r="R8035" t="str">
        <f t="shared" si="242"/>
        <v/>
      </c>
      <c r="S8035" s="75"/>
      <c r="T8035" s="75"/>
      <c r="U8035" s="75"/>
      <c r="V8035" s="75"/>
      <c r="W8035" s="75"/>
      <c r="X8035" s="75"/>
      <c r="Y8035" s="75"/>
      <c r="Z8035" s="75"/>
      <c r="AA8035" s="75"/>
      <c r="AB8035" s="75"/>
      <c r="AC8035" s="75"/>
      <c r="AD8035" s="75"/>
      <c r="AE8035" s="75"/>
      <c r="AF8035" s="75"/>
      <c r="AG8035" s="75"/>
    </row>
    <row r="8036" spans="1:33" ht="15.75" customHeight="1">
      <c r="A8036" s="75"/>
      <c r="B8036" s="54"/>
      <c r="C8036" s="55" t="str">
        <f t="shared" si="243"/>
        <v/>
      </c>
      <c r="D8036" s="55" t="str">
        <f t="shared" si="236"/>
        <v/>
      </c>
      <c r="E8036" s="55"/>
      <c r="F8036" s="55"/>
      <c r="G8036" s="55"/>
      <c r="H8036" s="55"/>
      <c r="I8036" s="55"/>
      <c r="J8036" s="60"/>
      <c r="K8036" s="60">
        <f t="shared" si="241"/>
        <v>0</v>
      </c>
      <c r="L8036" s="60">
        <v>0</v>
      </c>
      <c r="M8036" s="55"/>
      <c r="N8036" s="60">
        <f t="shared" si="239"/>
        <v>0</v>
      </c>
      <c r="O8036" s="54"/>
      <c r="P8036" s="62"/>
      <c r="Q8036" s="75"/>
      <c r="R8036" t="str">
        <f t="shared" si="242"/>
        <v/>
      </c>
      <c r="S8036" s="75"/>
      <c r="T8036" s="75"/>
      <c r="U8036" s="75"/>
      <c r="V8036" s="75"/>
      <c r="W8036" s="75"/>
      <c r="X8036" s="75"/>
      <c r="Y8036" s="75"/>
      <c r="Z8036" s="75"/>
      <c r="AA8036" s="75"/>
      <c r="AB8036" s="75"/>
      <c r="AC8036" s="75"/>
      <c r="AD8036" s="75"/>
      <c r="AE8036" s="75"/>
      <c r="AF8036" s="75"/>
      <c r="AG8036" s="75"/>
    </row>
    <row r="8037" spans="1:33" ht="15.75" customHeight="1">
      <c r="A8037" s="75"/>
      <c r="B8037" s="54"/>
      <c r="C8037" s="55" t="str">
        <f t="shared" si="243"/>
        <v/>
      </c>
      <c r="D8037" s="55" t="str">
        <f t="shared" si="236"/>
        <v/>
      </c>
      <c r="E8037" s="55"/>
      <c r="F8037" s="55"/>
      <c r="G8037" s="55"/>
      <c r="H8037" s="55"/>
      <c r="I8037" s="55"/>
      <c r="J8037" s="60"/>
      <c r="K8037" s="60">
        <f t="shared" si="241"/>
        <v>0</v>
      </c>
      <c r="L8037" s="60">
        <v>0</v>
      </c>
      <c r="M8037" s="55"/>
      <c r="N8037" s="60">
        <f t="shared" si="239"/>
        <v>0</v>
      </c>
      <c r="O8037" s="54"/>
      <c r="P8037" s="62"/>
      <c r="Q8037" s="75"/>
      <c r="R8037" t="str">
        <f t="shared" si="242"/>
        <v/>
      </c>
      <c r="S8037" s="75"/>
      <c r="T8037" s="75"/>
      <c r="U8037" s="75"/>
      <c r="V8037" s="75"/>
      <c r="W8037" s="75"/>
      <c r="X8037" s="75"/>
      <c r="Y8037" s="75"/>
      <c r="Z8037" s="75"/>
      <c r="AA8037" s="75"/>
      <c r="AB8037" s="75"/>
      <c r="AC8037" s="75"/>
      <c r="AD8037" s="75"/>
      <c r="AE8037" s="75"/>
      <c r="AF8037" s="75"/>
      <c r="AG8037" s="75"/>
    </row>
    <row r="8038" spans="1:33" ht="15.75" customHeight="1">
      <c r="A8038" s="75"/>
      <c r="B8038" s="54"/>
      <c r="C8038" s="55" t="str">
        <f t="shared" si="243"/>
        <v/>
      </c>
      <c r="D8038" s="55" t="str">
        <f t="shared" si="236"/>
        <v/>
      </c>
      <c r="E8038" s="55"/>
      <c r="F8038" s="55"/>
      <c r="G8038" s="55"/>
      <c r="H8038" s="55"/>
      <c r="I8038" s="55"/>
      <c r="J8038" s="60"/>
      <c r="K8038" s="60">
        <f t="shared" si="241"/>
        <v>0</v>
      </c>
      <c r="L8038" s="60">
        <v>0</v>
      </c>
      <c r="M8038" s="55"/>
      <c r="N8038" s="60">
        <f t="shared" si="239"/>
        <v>0</v>
      </c>
      <c r="O8038" s="54"/>
      <c r="P8038" s="62"/>
      <c r="Q8038" s="75"/>
      <c r="R8038" t="str">
        <f t="shared" si="242"/>
        <v/>
      </c>
      <c r="S8038" s="75"/>
      <c r="T8038" s="75"/>
      <c r="U8038" s="75"/>
      <c r="V8038" s="75"/>
      <c r="W8038" s="75"/>
      <c r="X8038" s="75"/>
      <c r="Y8038" s="75"/>
      <c r="Z8038" s="75"/>
      <c r="AA8038" s="75"/>
      <c r="AB8038" s="75"/>
      <c r="AC8038" s="75"/>
      <c r="AD8038" s="75"/>
      <c r="AE8038" s="75"/>
      <c r="AF8038" s="75"/>
      <c r="AG8038" s="75"/>
    </row>
    <row r="8039" spans="1:33" ht="15.75" customHeight="1">
      <c r="A8039" s="75"/>
      <c r="B8039" s="54"/>
      <c r="C8039" s="55" t="str">
        <f t="shared" si="243"/>
        <v/>
      </c>
      <c r="D8039" s="55" t="str">
        <f t="shared" si="236"/>
        <v/>
      </c>
      <c r="E8039" s="55"/>
      <c r="F8039" s="55"/>
      <c r="G8039" s="55"/>
      <c r="H8039" s="55"/>
      <c r="I8039" s="55"/>
      <c r="J8039" s="60"/>
      <c r="K8039" s="60">
        <f t="shared" si="241"/>
        <v>0</v>
      </c>
      <c r="L8039" s="60">
        <v>0</v>
      </c>
      <c r="M8039" s="55"/>
      <c r="N8039" s="60">
        <f t="shared" si="239"/>
        <v>0</v>
      </c>
      <c r="O8039" s="54"/>
      <c r="P8039" s="62"/>
      <c r="Q8039" s="75"/>
      <c r="R8039" t="str">
        <f t="shared" si="242"/>
        <v/>
      </c>
      <c r="S8039" s="75"/>
      <c r="T8039" s="75"/>
      <c r="U8039" s="75"/>
      <c r="V8039" s="75"/>
      <c r="W8039" s="75"/>
      <c r="X8039" s="75"/>
      <c r="Y8039" s="75"/>
      <c r="Z8039" s="75"/>
      <c r="AA8039" s="75"/>
      <c r="AB8039" s="75"/>
      <c r="AC8039" s="75"/>
      <c r="AD8039" s="75"/>
      <c r="AE8039" s="75"/>
      <c r="AF8039" s="75"/>
      <c r="AG8039" s="75"/>
    </row>
    <row r="8040" spans="1:33" ht="15.75" customHeight="1">
      <c r="A8040" s="75"/>
      <c r="B8040" s="54"/>
      <c r="C8040" s="55" t="str">
        <f t="shared" si="243"/>
        <v/>
      </c>
      <c r="D8040" s="55" t="str">
        <f t="shared" si="236"/>
        <v/>
      </c>
      <c r="E8040" s="55"/>
      <c r="F8040" s="55"/>
      <c r="G8040" s="55"/>
      <c r="H8040" s="55"/>
      <c r="I8040" s="55"/>
      <c r="J8040" s="60"/>
      <c r="K8040" s="60">
        <f t="shared" si="241"/>
        <v>0</v>
      </c>
      <c r="L8040" s="60">
        <v>0</v>
      </c>
      <c r="M8040" s="55"/>
      <c r="N8040" s="60">
        <f t="shared" si="239"/>
        <v>0</v>
      </c>
      <c r="O8040" s="54"/>
      <c r="P8040" s="62"/>
      <c r="Q8040" s="75"/>
      <c r="R8040" t="str">
        <f t="shared" si="242"/>
        <v/>
      </c>
      <c r="S8040" s="75"/>
      <c r="T8040" s="75"/>
      <c r="U8040" s="75"/>
      <c r="V8040" s="75"/>
      <c r="W8040" s="75"/>
      <c r="X8040" s="75"/>
      <c r="Y8040" s="75"/>
      <c r="Z8040" s="75"/>
      <c r="AA8040" s="75"/>
      <c r="AB8040" s="75"/>
      <c r="AC8040" s="75"/>
      <c r="AD8040" s="75"/>
      <c r="AE8040" s="75"/>
      <c r="AF8040" s="75"/>
      <c r="AG8040" s="75"/>
    </row>
    <row r="8041" spans="1:33" ht="15.75" customHeight="1">
      <c r="A8041" s="75"/>
      <c r="B8041" s="54"/>
      <c r="C8041" s="55" t="str">
        <f t="shared" si="243"/>
        <v/>
      </c>
      <c r="D8041" s="55" t="str">
        <f t="shared" si="236"/>
        <v/>
      </c>
      <c r="E8041" s="55"/>
      <c r="F8041" s="55"/>
      <c r="G8041" s="55"/>
      <c r="H8041" s="55"/>
      <c r="I8041" s="55"/>
      <c r="J8041" s="60"/>
      <c r="K8041" s="60">
        <f t="shared" si="241"/>
        <v>0</v>
      </c>
      <c r="L8041" s="60">
        <v>0</v>
      </c>
      <c r="M8041" s="55"/>
      <c r="N8041" s="60">
        <f t="shared" si="239"/>
        <v>0</v>
      </c>
      <c r="O8041" s="54"/>
      <c r="P8041" s="62"/>
      <c r="Q8041" s="75"/>
      <c r="R8041" t="str">
        <f t="shared" si="242"/>
        <v/>
      </c>
      <c r="S8041" s="75"/>
      <c r="T8041" s="75"/>
      <c r="U8041" s="75"/>
      <c r="V8041" s="75"/>
      <c r="W8041" s="75"/>
      <c r="X8041" s="75"/>
      <c r="Y8041" s="75"/>
      <c r="Z8041" s="75"/>
      <c r="AA8041" s="75"/>
      <c r="AB8041" s="75"/>
      <c r="AC8041" s="75"/>
      <c r="AD8041" s="75"/>
      <c r="AE8041" s="75"/>
      <c r="AF8041" s="75"/>
      <c r="AG8041" s="75"/>
    </row>
    <row r="8042" spans="1:33" ht="15.75" customHeight="1">
      <c r="A8042" s="75"/>
      <c r="B8042" s="54"/>
      <c r="C8042" s="55" t="str">
        <f t="shared" si="243"/>
        <v/>
      </c>
      <c r="D8042" s="55" t="str">
        <f t="shared" si="236"/>
        <v/>
      </c>
      <c r="E8042" s="55"/>
      <c r="F8042" s="55"/>
      <c r="G8042" s="55"/>
      <c r="H8042" s="55"/>
      <c r="I8042" s="55"/>
      <c r="J8042" s="60"/>
      <c r="K8042" s="60">
        <f t="shared" si="241"/>
        <v>0</v>
      </c>
      <c r="L8042" s="60">
        <v>0</v>
      </c>
      <c r="M8042" s="55"/>
      <c r="N8042" s="60">
        <f t="shared" si="239"/>
        <v>0</v>
      </c>
      <c r="O8042" s="54"/>
      <c r="P8042" s="62"/>
      <c r="Q8042" s="75"/>
      <c r="R8042" t="str">
        <f t="shared" si="242"/>
        <v/>
      </c>
      <c r="S8042" s="75"/>
      <c r="T8042" s="75"/>
      <c r="U8042" s="75"/>
      <c r="V8042" s="75"/>
      <c r="W8042" s="75"/>
      <c r="X8042" s="75"/>
      <c r="Y8042" s="75"/>
      <c r="Z8042" s="75"/>
      <c r="AA8042" s="75"/>
      <c r="AB8042" s="75"/>
      <c r="AC8042" s="75"/>
      <c r="AD8042" s="75"/>
      <c r="AE8042" s="75"/>
      <c r="AF8042" s="75"/>
      <c r="AG8042" s="75"/>
    </row>
    <row r="8043" spans="1:33" ht="15.75" customHeight="1">
      <c r="A8043" s="75"/>
      <c r="B8043" s="54"/>
      <c r="C8043" s="55" t="str">
        <f t="shared" si="243"/>
        <v/>
      </c>
      <c r="D8043" s="55" t="str">
        <f t="shared" si="236"/>
        <v/>
      </c>
      <c r="E8043" s="55"/>
      <c r="F8043" s="55"/>
      <c r="G8043" s="55"/>
      <c r="H8043" s="55"/>
      <c r="I8043" s="55"/>
      <c r="J8043" s="60"/>
      <c r="K8043" s="60">
        <f t="shared" si="241"/>
        <v>0</v>
      </c>
      <c r="L8043" s="60">
        <v>0</v>
      </c>
      <c r="M8043" s="55"/>
      <c r="N8043" s="60">
        <f t="shared" si="239"/>
        <v>0</v>
      </c>
      <c r="O8043" s="54"/>
      <c r="P8043" s="62"/>
      <c r="Q8043" s="75"/>
      <c r="R8043" t="str">
        <f t="shared" si="242"/>
        <v/>
      </c>
      <c r="S8043" s="75"/>
      <c r="T8043" s="75"/>
      <c r="U8043" s="75"/>
      <c r="V8043" s="75"/>
      <c r="W8043" s="75"/>
      <c r="X8043" s="75"/>
      <c r="Y8043" s="75"/>
      <c r="Z8043" s="75"/>
      <c r="AA8043" s="75"/>
      <c r="AB8043" s="75"/>
      <c r="AC8043" s="75"/>
      <c r="AD8043" s="75"/>
      <c r="AE8043" s="75"/>
      <c r="AF8043" s="75"/>
      <c r="AG8043" s="75"/>
    </row>
    <row r="8044" spans="1:33" ht="15.75" customHeight="1">
      <c r="A8044" s="75"/>
      <c r="B8044" s="54"/>
      <c r="C8044" s="55" t="str">
        <f t="shared" si="243"/>
        <v/>
      </c>
      <c r="D8044" s="55" t="str">
        <f t="shared" ref="D8044:D8298" si="244">IF(B8044="","",YEAR(B8044))</f>
        <v/>
      </c>
      <c r="E8044" s="55"/>
      <c r="F8044" s="55"/>
      <c r="G8044" s="55"/>
      <c r="H8044" s="55"/>
      <c r="I8044" s="55"/>
      <c r="J8044" s="60"/>
      <c r="K8044" s="60">
        <f t="shared" si="241"/>
        <v>0</v>
      </c>
      <c r="L8044" s="60">
        <v>0</v>
      </c>
      <c r="M8044" s="55"/>
      <c r="N8044" s="60">
        <f t="shared" si="239"/>
        <v>0</v>
      </c>
      <c r="O8044" s="54"/>
      <c r="P8044" s="62"/>
      <c r="Q8044" s="75"/>
      <c r="R8044" t="str">
        <f t="shared" si="242"/>
        <v/>
      </c>
      <c r="S8044" s="75"/>
      <c r="T8044" s="75"/>
      <c r="U8044" s="75"/>
      <c r="V8044" s="75"/>
      <c r="W8044" s="75"/>
      <c r="X8044" s="75"/>
      <c r="Y8044" s="75"/>
      <c r="Z8044" s="75"/>
      <c r="AA8044" s="75"/>
      <c r="AB8044" s="75"/>
      <c r="AC8044" s="75"/>
      <c r="AD8044" s="75"/>
      <c r="AE8044" s="75"/>
      <c r="AF8044" s="75"/>
      <c r="AG8044" s="75"/>
    </row>
    <row r="8045" spans="1:33" ht="15.75" customHeight="1">
      <c r="A8045" s="75"/>
      <c r="B8045" s="54"/>
      <c r="C8045" s="55" t="str">
        <f t="shared" si="243"/>
        <v/>
      </c>
      <c r="D8045" s="55" t="str">
        <f t="shared" si="244"/>
        <v/>
      </c>
      <c r="E8045" s="55"/>
      <c r="F8045" s="55"/>
      <c r="G8045" s="55"/>
      <c r="H8045" s="55"/>
      <c r="I8045" s="55"/>
      <c r="J8045" s="60"/>
      <c r="K8045" s="60">
        <f t="shared" si="241"/>
        <v>0</v>
      </c>
      <c r="L8045" s="60">
        <v>0</v>
      </c>
      <c r="M8045" s="55"/>
      <c r="N8045" s="60">
        <f t="shared" si="239"/>
        <v>0</v>
      </c>
      <c r="O8045" s="54"/>
      <c r="P8045" s="62"/>
      <c r="Q8045" s="75"/>
      <c r="R8045" t="str">
        <f t="shared" si="242"/>
        <v/>
      </c>
      <c r="S8045" s="75"/>
      <c r="T8045" s="75"/>
      <c r="U8045" s="75"/>
      <c r="V8045" s="75"/>
      <c r="W8045" s="75"/>
      <c r="X8045" s="75"/>
      <c r="Y8045" s="75"/>
      <c r="Z8045" s="75"/>
      <c r="AA8045" s="75"/>
      <c r="AB8045" s="75"/>
      <c r="AC8045" s="75"/>
      <c r="AD8045" s="75"/>
      <c r="AE8045" s="75"/>
      <c r="AF8045" s="75"/>
      <c r="AG8045" s="75"/>
    </row>
    <row r="8046" spans="1:33" ht="15.75" customHeight="1">
      <c r="A8046" s="75"/>
      <c r="B8046" s="54"/>
      <c r="C8046" s="55" t="str">
        <f t="shared" si="243"/>
        <v/>
      </c>
      <c r="D8046" s="55" t="str">
        <f t="shared" si="244"/>
        <v/>
      </c>
      <c r="E8046" s="55"/>
      <c r="F8046" s="55"/>
      <c r="G8046" s="55"/>
      <c r="H8046" s="55"/>
      <c r="I8046" s="55"/>
      <c r="J8046" s="60"/>
      <c r="K8046" s="60">
        <f t="shared" si="241"/>
        <v>0</v>
      </c>
      <c r="L8046" s="60">
        <v>0</v>
      </c>
      <c r="M8046" s="55"/>
      <c r="N8046" s="60">
        <f t="shared" si="239"/>
        <v>0</v>
      </c>
      <c r="O8046" s="54"/>
      <c r="P8046" s="62"/>
      <c r="Q8046" s="75"/>
      <c r="R8046" t="str">
        <f t="shared" si="242"/>
        <v/>
      </c>
      <c r="S8046" s="75"/>
      <c r="T8046" s="75"/>
      <c r="U8046" s="75"/>
      <c r="V8046" s="75"/>
      <c r="W8046" s="75"/>
      <c r="X8046" s="75"/>
      <c r="Y8046" s="75"/>
      <c r="Z8046" s="75"/>
      <c r="AA8046" s="75"/>
      <c r="AB8046" s="75"/>
      <c r="AC8046" s="75"/>
      <c r="AD8046" s="75"/>
      <c r="AE8046" s="75"/>
      <c r="AF8046" s="75"/>
      <c r="AG8046" s="75"/>
    </row>
    <row r="8047" spans="1:33" ht="15.75" customHeight="1">
      <c r="A8047" s="75"/>
      <c r="B8047" s="54"/>
      <c r="C8047" s="55" t="str">
        <f t="shared" si="243"/>
        <v/>
      </c>
      <c r="D8047" s="55" t="str">
        <f t="shared" si="244"/>
        <v/>
      </c>
      <c r="E8047" s="55"/>
      <c r="F8047" s="55"/>
      <c r="G8047" s="55"/>
      <c r="H8047" s="55"/>
      <c r="I8047" s="55"/>
      <c r="J8047" s="60"/>
      <c r="K8047" s="60">
        <f t="shared" si="241"/>
        <v>0</v>
      </c>
      <c r="L8047" s="60">
        <v>0</v>
      </c>
      <c r="M8047" s="55"/>
      <c r="N8047" s="60">
        <f t="shared" si="239"/>
        <v>0</v>
      </c>
      <c r="O8047" s="54"/>
      <c r="P8047" s="62"/>
      <c r="Q8047" s="75"/>
      <c r="R8047" t="str">
        <f t="shared" si="242"/>
        <v/>
      </c>
      <c r="S8047" s="75"/>
      <c r="T8047" s="75"/>
      <c r="U8047" s="75"/>
      <c r="V8047" s="75"/>
      <c r="W8047" s="75"/>
      <c r="X8047" s="75"/>
      <c r="Y8047" s="75"/>
      <c r="Z8047" s="75"/>
      <c r="AA8047" s="75"/>
      <c r="AB8047" s="75"/>
      <c r="AC8047" s="75"/>
      <c r="AD8047" s="75"/>
      <c r="AE8047" s="75"/>
      <c r="AF8047" s="75"/>
      <c r="AG8047" s="75"/>
    </row>
    <row r="8048" spans="1:33" ht="15.75" customHeight="1">
      <c r="A8048" s="75"/>
      <c r="B8048" s="54"/>
      <c r="C8048" s="55" t="str">
        <f t="shared" si="243"/>
        <v/>
      </c>
      <c r="D8048" s="55" t="str">
        <f t="shared" si="244"/>
        <v/>
      </c>
      <c r="E8048" s="55"/>
      <c r="F8048" s="55"/>
      <c r="G8048" s="55"/>
      <c r="H8048" s="55"/>
      <c r="I8048" s="55"/>
      <c r="J8048" s="60"/>
      <c r="K8048" s="60">
        <f t="shared" si="241"/>
        <v>0</v>
      </c>
      <c r="L8048" s="60">
        <v>0</v>
      </c>
      <c r="M8048" s="55"/>
      <c r="N8048" s="60">
        <f t="shared" si="239"/>
        <v>0</v>
      </c>
      <c r="O8048" s="54"/>
      <c r="P8048" s="62"/>
      <c r="Q8048" s="75"/>
      <c r="R8048" t="str">
        <f t="shared" si="242"/>
        <v/>
      </c>
      <c r="S8048" s="75"/>
      <c r="T8048" s="75"/>
      <c r="U8048" s="75"/>
      <c r="V8048" s="75"/>
      <c r="W8048" s="75"/>
      <c r="X8048" s="75"/>
      <c r="Y8048" s="75"/>
      <c r="Z8048" s="75"/>
      <c r="AA8048" s="75"/>
      <c r="AB8048" s="75"/>
      <c r="AC8048" s="75"/>
      <c r="AD8048" s="75"/>
      <c r="AE8048" s="75"/>
      <c r="AF8048" s="75"/>
      <c r="AG8048" s="75"/>
    </row>
    <row r="8049" spans="1:33" ht="15.75" customHeight="1">
      <c r="A8049" s="75"/>
      <c r="B8049" s="54"/>
      <c r="C8049" s="55" t="str">
        <f t="shared" si="243"/>
        <v/>
      </c>
      <c r="D8049" s="55" t="str">
        <f t="shared" si="244"/>
        <v/>
      </c>
      <c r="E8049" s="55"/>
      <c r="F8049" s="55"/>
      <c r="G8049" s="55"/>
      <c r="H8049" s="55"/>
      <c r="I8049" s="55"/>
      <c r="J8049" s="60"/>
      <c r="K8049" s="60">
        <f t="shared" si="241"/>
        <v>0</v>
      </c>
      <c r="L8049" s="60">
        <v>0</v>
      </c>
      <c r="M8049" s="55"/>
      <c r="N8049" s="60">
        <f t="shared" si="239"/>
        <v>0</v>
      </c>
      <c r="O8049" s="54"/>
      <c r="P8049" s="62"/>
      <c r="Q8049" s="75"/>
      <c r="R8049" t="str">
        <f t="shared" si="242"/>
        <v/>
      </c>
      <c r="S8049" s="75"/>
      <c r="T8049" s="75"/>
      <c r="U8049" s="75"/>
      <c r="V8049" s="75"/>
      <c r="W8049" s="75"/>
      <c r="X8049" s="75"/>
      <c r="Y8049" s="75"/>
      <c r="Z8049" s="75"/>
      <c r="AA8049" s="75"/>
      <c r="AB8049" s="75"/>
      <c r="AC8049" s="75"/>
      <c r="AD8049" s="75"/>
      <c r="AE8049" s="75"/>
      <c r="AF8049" s="75"/>
      <c r="AG8049" s="75"/>
    </row>
    <row r="8050" spans="1:33" ht="15.75" customHeight="1">
      <c r="A8050" s="75"/>
      <c r="B8050" s="54"/>
      <c r="C8050" s="55" t="str">
        <f t="shared" si="243"/>
        <v/>
      </c>
      <c r="D8050" s="55" t="str">
        <f t="shared" si="244"/>
        <v/>
      </c>
      <c r="E8050" s="55"/>
      <c r="F8050" s="55"/>
      <c r="G8050" s="55"/>
      <c r="H8050" s="55"/>
      <c r="I8050" s="55"/>
      <c r="J8050" s="60"/>
      <c r="K8050" s="60">
        <f t="shared" si="241"/>
        <v>0</v>
      </c>
      <c r="L8050" s="60">
        <v>0</v>
      </c>
      <c r="M8050" s="55"/>
      <c r="N8050" s="60">
        <f t="shared" si="239"/>
        <v>0</v>
      </c>
      <c r="O8050" s="54"/>
      <c r="P8050" s="62"/>
      <c r="Q8050" s="75"/>
      <c r="R8050" t="str">
        <f t="shared" si="242"/>
        <v/>
      </c>
      <c r="S8050" s="75"/>
      <c r="T8050" s="75"/>
      <c r="U8050" s="75"/>
      <c r="V8050" s="75"/>
      <c r="W8050" s="75"/>
      <c r="X8050" s="75"/>
      <c r="Y8050" s="75"/>
      <c r="Z8050" s="75"/>
      <c r="AA8050" s="75"/>
      <c r="AB8050" s="75"/>
      <c r="AC8050" s="75"/>
      <c r="AD8050" s="75"/>
      <c r="AE8050" s="75"/>
      <c r="AF8050" s="75"/>
      <c r="AG8050" s="75"/>
    </row>
    <row r="8051" spans="1:33" ht="15.75" customHeight="1">
      <c r="A8051" s="75"/>
      <c r="B8051" s="54"/>
      <c r="C8051" s="55" t="str">
        <f t="shared" si="243"/>
        <v/>
      </c>
      <c r="D8051" s="55" t="str">
        <f t="shared" si="244"/>
        <v/>
      </c>
      <c r="E8051" s="55"/>
      <c r="F8051" s="55"/>
      <c r="G8051" s="55"/>
      <c r="H8051" s="55"/>
      <c r="I8051" s="55"/>
      <c r="J8051" s="60"/>
      <c r="K8051" s="60">
        <f t="shared" si="241"/>
        <v>0</v>
      </c>
      <c r="L8051" s="60">
        <v>0</v>
      </c>
      <c r="M8051" s="55"/>
      <c r="N8051" s="60">
        <f t="shared" si="239"/>
        <v>0</v>
      </c>
      <c r="O8051" s="54"/>
      <c r="P8051" s="62"/>
      <c r="Q8051" s="75"/>
      <c r="R8051" t="str">
        <f t="shared" si="242"/>
        <v/>
      </c>
      <c r="S8051" s="75"/>
      <c r="T8051" s="75"/>
      <c r="U8051" s="75"/>
      <c r="V8051" s="75"/>
      <c r="W8051" s="75"/>
      <c r="X8051" s="75"/>
      <c r="Y8051" s="75"/>
      <c r="Z8051" s="75"/>
      <c r="AA8051" s="75"/>
      <c r="AB8051" s="75"/>
      <c r="AC8051" s="75"/>
      <c r="AD8051" s="75"/>
      <c r="AE8051" s="75"/>
      <c r="AF8051" s="75"/>
      <c r="AG8051" s="75"/>
    </row>
    <row r="8052" spans="1:33" ht="15.75" customHeight="1">
      <c r="A8052" s="75"/>
      <c r="B8052" s="54"/>
      <c r="C8052" s="55" t="str">
        <f t="shared" si="243"/>
        <v/>
      </c>
      <c r="D8052" s="55" t="str">
        <f t="shared" si="244"/>
        <v/>
      </c>
      <c r="E8052" s="55"/>
      <c r="F8052" s="55"/>
      <c r="G8052" s="55"/>
      <c r="H8052" s="55"/>
      <c r="I8052" s="55"/>
      <c r="J8052" s="60"/>
      <c r="K8052" s="60">
        <f t="shared" si="241"/>
        <v>0</v>
      </c>
      <c r="L8052" s="60">
        <v>0</v>
      </c>
      <c r="M8052" s="55"/>
      <c r="N8052" s="60">
        <f t="shared" si="239"/>
        <v>0</v>
      </c>
      <c r="O8052" s="54"/>
      <c r="P8052" s="62"/>
      <c r="Q8052" s="75"/>
      <c r="R8052" t="str">
        <f t="shared" si="242"/>
        <v/>
      </c>
      <c r="S8052" s="75"/>
      <c r="T8052" s="75"/>
      <c r="U8052" s="75"/>
      <c r="V8052" s="75"/>
      <c r="W8052" s="75"/>
      <c r="X8052" s="75"/>
      <c r="Y8052" s="75"/>
      <c r="Z8052" s="75"/>
      <c r="AA8052" s="75"/>
      <c r="AB8052" s="75"/>
      <c r="AC8052" s="75"/>
      <c r="AD8052" s="75"/>
      <c r="AE8052" s="75"/>
      <c r="AF8052" s="75"/>
      <c r="AG8052" s="75"/>
    </row>
    <row r="8053" spans="1:33" ht="15.75" customHeight="1">
      <c r="A8053" s="75"/>
      <c r="B8053" s="54"/>
      <c r="C8053" s="55" t="str">
        <f t="shared" si="243"/>
        <v/>
      </c>
      <c r="D8053" s="55" t="str">
        <f t="shared" si="244"/>
        <v/>
      </c>
      <c r="E8053" s="55"/>
      <c r="F8053" s="55"/>
      <c r="G8053" s="55"/>
      <c r="H8053" s="55"/>
      <c r="I8053" s="55"/>
      <c r="J8053" s="60"/>
      <c r="K8053" s="60">
        <f t="shared" si="241"/>
        <v>0</v>
      </c>
      <c r="L8053" s="60">
        <v>0</v>
      </c>
      <c r="M8053" s="55"/>
      <c r="N8053" s="60">
        <f t="shared" si="239"/>
        <v>0</v>
      </c>
      <c r="O8053" s="54"/>
      <c r="P8053" s="62"/>
      <c r="Q8053" s="75"/>
      <c r="R8053" t="str">
        <f t="shared" si="242"/>
        <v/>
      </c>
      <c r="S8053" s="75"/>
      <c r="T8053" s="75"/>
      <c r="U8053" s="75"/>
      <c r="V8053" s="75"/>
      <c r="W8053" s="75"/>
      <c r="X8053" s="75"/>
      <c r="Y8053" s="75"/>
      <c r="Z8053" s="75"/>
      <c r="AA8053" s="75"/>
      <c r="AB8053" s="75"/>
      <c r="AC8053" s="75"/>
      <c r="AD8053" s="75"/>
      <c r="AE8053" s="75"/>
      <c r="AF8053" s="75"/>
      <c r="AG8053" s="75"/>
    </row>
    <row r="8054" spans="1:33" ht="15.75" customHeight="1">
      <c r="A8054" s="75"/>
      <c r="B8054" s="54"/>
      <c r="C8054" s="55" t="str">
        <f t="shared" si="243"/>
        <v/>
      </c>
      <c r="D8054" s="55" t="str">
        <f t="shared" si="244"/>
        <v/>
      </c>
      <c r="E8054" s="55"/>
      <c r="F8054" s="55"/>
      <c r="G8054" s="55"/>
      <c r="H8054" s="55"/>
      <c r="I8054" s="55"/>
      <c r="J8054" s="60"/>
      <c r="K8054" s="60">
        <f t="shared" si="241"/>
        <v>0</v>
      </c>
      <c r="L8054" s="60">
        <v>0</v>
      </c>
      <c r="M8054" s="55"/>
      <c r="N8054" s="60">
        <f t="shared" si="239"/>
        <v>0</v>
      </c>
      <c r="O8054" s="54"/>
      <c r="P8054" s="62"/>
      <c r="Q8054" s="75"/>
      <c r="R8054" t="str">
        <f t="shared" si="242"/>
        <v/>
      </c>
      <c r="S8054" s="75"/>
      <c r="T8054" s="75"/>
      <c r="U8054" s="75"/>
      <c r="V8054" s="75"/>
      <c r="W8054" s="75"/>
      <c r="X8054" s="75"/>
      <c r="Y8054" s="75"/>
      <c r="Z8054" s="75"/>
      <c r="AA8054" s="75"/>
      <c r="AB8054" s="75"/>
      <c r="AC8054" s="75"/>
      <c r="AD8054" s="75"/>
      <c r="AE8054" s="75"/>
      <c r="AF8054" s="75"/>
      <c r="AG8054" s="75"/>
    </row>
    <row r="8055" spans="1:33" ht="15.75" customHeight="1">
      <c r="A8055" s="75"/>
      <c r="B8055" s="54"/>
      <c r="C8055" s="55" t="str">
        <f t="shared" si="243"/>
        <v/>
      </c>
      <c r="D8055" s="55" t="str">
        <f t="shared" si="244"/>
        <v/>
      </c>
      <c r="E8055" s="55"/>
      <c r="F8055" s="55"/>
      <c r="G8055" s="55"/>
      <c r="H8055" s="55"/>
      <c r="I8055" s="55"/>
      <c r="J8055" s="60"/>
      <c r="K8055" s="60">
        <f t="shared" si="241"/>
        <v>0</v>
      </c>
      <c r="L8055" s="60">
        <v>0</v>
      </c>
      <c r="M8055" s="55"/>
      <c r="N8055" s="60">
        <f t="shared" si="239"/>
        <v>0</v>
      </c>
      <c r="O8055" s="54"/>
      <c r="P8055" s="62"/>
      <c r="Q8055" s="75"/>
      <c r="R8055" t="str">
        <f t="shared" si="242"/>
        <v/>
      </c>
      <c r="S8055" s="75"/>
      <c r="T8055" s="75"/>
      <c r="U8055" s="75"/>
      <c r="V8055" s="75"/>
      <c r="W8055" s="75"/>
      <c r="X8055" s="75"/>
      <c r="Y8055" s="75"/>
      <c r="Z8055" s="75"/>
      <c r="AA8055" s="75"/>
      <c r="AB8055" s="75"/>
      <c r="AC8055" s="75"/>
      <c r="AD8055" s="75"/>
      <c r="AE8055" s="75"/>
      <c r="AF8055" s="75"/>
      <c r="AG8055" s="75"/>
    </row>
    <row r="8056" spans="1:33" ht="15.75" customHeight="1">
      <c r="A8056" s="75"/>
      <c r="B8056" s="54"/>
      <c r="C8056" s="55" t="str">
        <f t="shared" si="243"/>
        <v/>
      </c>
      <c r="D8056" s="55" t="str">
        <f t="shared" si="244"/>
        <v/>
      </c>
      <c r="E8056" s="55"/>
      <c r="F8056" s="55"/>
      <c r="G8056" s="55"/>
      <c r="H8056" s="55"/>
      <c r="I8056" s="55"/>
      <c r="J8056" s="60"/>
      <c r="K8056" s="60">
        <f t="shared" si="241"/>
        <v>0</v>
      </c>
      <c r="L8056" s="60">
        <v>0</v>
      </c>
      <c r="M8056" s="55"/>
      <c r="N8056" s="60">
        <f t="shared" si="239"/>
        <v>0</v>
      </c>
      <c r="O8056" s="54"/>
      <c r="P8056" s="62"/>
      <c r="Q8056" s="75"/>
      <c r="R8056" t="str">
        <f t="shared" si="242"/>
        <v/>
      </c>
      <c r="S8056" s="75"/>
      <c r="T8056" s="75"/>
      <c r="U8056" s="75"/>
      <c r="V8056" s="75"/>
      <c r="W8056" s="75"/>
      <c r="X8056" s="75"/>
      <c r="Y8056" s="75"/>
      <c r="Z8056" s="75"/>
      <c r="AA8056" s="75"/>
      <c r="AB8056" s="75"/>
      <c r="AC8056" s="75"/>
      <c r="AD8056" s="75"/>
      <c r="AE8056" s="75"/>
      <c r="AF8056" s="75"/>
      <c r="AG8056" s="75"/>
    </row>
    <row r="8057" spans="1:33" ht="15.75" customHeight="1">
      <c r="A8057" s="75"/>
      <c r="B8057" s="54"/>
      <c r="C8057" s="55" t="str">
        <f t="shared" si="243"/>
        <v/>
      </c>
      <c r="D8057" s="55" t="str">
        <f t="shared" si="244"/>
        <v/>
      </c>
      <c r="E8057" s="55"/>
      <c r="F8057" s="55"/>
      <c r="G8057" s="55"/>
      <c r="H8057" s="55"/>
      <c r="I8057" s="55"/>
      <c r="J8057" s="60"/>
      <c r="K8057" s="60">
        <f t="shared" si="241"/>
        <v>0</v>
      </c>
      <c r="L8057" s="60">
        <v>0</v>
      </c>
      <c r="M8057" s="55"/>
      <c r="N8057" s="60">
        <f t="shared" si="239"/>
        <v>0</v>
      </c>
      <c r="O8057" s="54"/>
      <c r="P8057" s="62"/>
      <c r="Q8057" s="75"/>
      <c r="R8057" t="str">
        <f t="shared" si="242"/>
        <v/>
      </c>
      <c r="S8057" s="75"/>
      <c r="T8057" s="75"/>
      <c r="U8057" s="75"/>
      <c r="V8057" s="75"/>
      <c r="W8057" s="75"/>
      <c r="X8057" s="75"/>
      <c r="Y8057" s="75"/>
      <c r="Z8057" s="75"/>
      <c r="AA8057" s="75"/>
      <c r="AB8057" s="75"/>
      <c r="AC8057" s="75"/>
      <c r="AD8057" s="75"/>
      <c r="AE8057" s="75"/>
      <c r="AF8057" s="75"/>
      <c r="AG8057" s="75"/>
    </row>
    <row r="8058" spans="1:33" ht="15.75" customHeight="1">
      <c r="A8058" s="75"/>
      <c r="B8058" s="54"/>
      <c r="C8058" s="55" t="str">
        <f t="shared" si="243"/>
        <v/>
      </c>
      <c r="D8058" s="55" t="str">
        <f t="shared" si="244"/>
        <v/>
      </c>
      <c r="E8058" s="55"/>
      <c r="F8058" s="55"/>
      <c r="G8058" s="55"/>
      <c r="H8058" s="55"/>
      <c r="I8058" s="55"/>
      <c r="J8058" s="60"/>
      <c r="K8058" s="60">
        <f t="shared" si="241"/>
        <v>0</v>
      </c>
      <c r="L8058" s="60">
        <v>0</v>
      </c>
      <c r="M8058" s="55"/>
      <c r="N8058" s="60">
        <f t="shared" si="239"/>
        <v>0</v>
      </c>
      <c r="O8058" s="54"/>
      <c r="P8058" s="62"/>
      <c r="Q8058" s="75"/>
      <c r="R8058" t="str">
        <f t="shared" si="242"/>
        <v/>
      </c>
      <c r="S8058" s="75"/>
      <c r="T8058" s="75"/>
      <c r="U8058" s="75"/>
      <c r="V8058" s="75"/>
      <c r="W8058" s="75"/>
      <c r="X8058" s="75"/>
      <c r="Y8058" s="75"/>
      <c r="Z8058" s="75"/>
      <c r="AA8058" s="75"/>
      <c r="AB8058" s="75"/>
      <c r="AC8058" s="75"/>
      <c r="AD8058" s="75"/>
      <c r="AE8058" s="75"/>
      <c r="AF8058" s="75"/>
      <c r="AG8058" s="75"/>
    </row>
    <row r="8059" spans="1:33" ht="15.75" customHeight="1">
      <c r="A8059" s="75"/>
      <c r="B8059" s="54"/>
      <c r="C8059" s="55" t="str">
        <f t="shared" si="243"/>
        <v/>
      </c>
      <c r="D8059" s="55" t="str">
        <f t="shared" si="244"/>
        <v/>
      </c>
      <c r="E8059" s="55"/>
      <c r="F8059" s="55"/>
      <c r="G8059" s="55"/>
      <c r="H8059" s="55"/>
      <c r="I8059" s="55"/>
      <c r="J8059" s="60"/>
      <c r="K8059" s="60">
        <f t="shared" si="241"/>
        <v>0</v>
      </c>
      <c r="L8059" s="60">
        <v>0</v>
      </c>
      <c r="M8059" s="55"/>
      <c r="N8059" s="60">
        <f t="shared" si="239"/>
        <v>0</v>
      </c>
      <c r="O8059" s="54"/>
      <c r="P8059" s="62"/>
      <c r="Q8059" s="75"/>
      <c r="R8059" t="str">
        <f t="shared" si="242"/>
        <v/>
      </c>
      <c r="S8059" s="75"/>
      <c r="T8059" s="75"/>
      <c r="U8059" s="75"/>
      <c r="V8059" s="75"/>
      <c r="W8059" s="75"/>
      <c r="X8059" s="75"/>
      <c r="Y8059" s="75"/>
      <c r="Z8059" s="75"/>
      <c r="AA8059" s="75"/>
      <c r="AB8059" s="75"/>
      <c r="AC8059" s="75"/>
      <c r="AD8059" s="75"/>
      <c r="AE8059" s="75"/>
      <c r="AF8059" s="75"/>
      <c r="AG8059" s="75"/>
    </row>
    <row r="8060" spans="1:33" ht="15.75" customHeight="1">
      <c r="A8060" s="75"/>
      <c r="B8060" s="54"/>
      <c r="C8060" s="55" t="str">
        <f t="shared" si="243"/>
        <v/>
      </c>
      <c r="D8060" s="55" t="str">
        <f t="shared" si="244"/>
        <v/>
      </c>
      <c r="E8060" s="55"/>
      <c r="F8060" s="55"/>
      <c r="G8060" s="55"/>
      <c r="H8060" s="55"/>
      <c r="I8060" s="55"/>
      <c r="J8060" s="60"/>
      <c r="K8060" s="60">
        <f t="shared" si="241"/>
        <v>0</v>
      </c>
      <c r="L8060" s="60">
        <v>0</v>
      </c>
      <c r="M8060" s="55"/>
      <c r="N8060" s="60">
        <f t="shared" si="239"/>
        <v>0</v>
      </c>
      <c r="O8060" s="54"/>
      <c r="P8060" s="62"/>
      <c r="Q8060" s="75"/>
      <c r="R8060" t="str">
        <f t="shared" si="242"/>
        <v/>
      </c>
      <c r="S8060" s="75"/>
      <c r="T8060" s="75"/>
      <c r="U8060" s="75"/>
      <c r="V8060" s="75"/>
      <c r="W8060" s="75"/>
      <c r="X8060" s="75"/>
      <c r="Y8060" s="75"/>
      <c r="Z8060" s="75"/>
      <c r="AA8060" s="75"/>
      <c r="AB8060" s="75"/>
      <c r="AC8060" s="75"/>
      <c r="AD8060" s="75"/>
      <c r="AE8060" s="75"/>
      <c r="AF8060" s="75"/>
      <c r="AG8060" s="75"/>
    </row>
    <row r="8061" spans="1:33" ht="15.75" customHeight="1">
      <c r="A8061" s="75"/>
      <c r="B8061" s="54"/>
      <c r="C8061" s="55" t="str">
        <f t="shared" si="243"/>
        <v/>
      </c>
      <c r="D8061" s="55" t="str">
        <f t="shared" si="244"/>
        <v/>
      </c>
      <c r="E8061" s="55"/>
      <c r="F8061" s="55"/>
      <c r="G8061" s="55"/>
      <c r="H8061" s="55"/>
      <c r="I8061" s="55"/>
      <c r="J8061" s="60"/>
      <c r="K8061" s="60">
        <f t="shared" si="241"/>
        <v>0</v>
      </c>
      <c r="L8061" s="60">
        <v>0</v>
      </c>
      <c r="M8061" s="55"/>
      <c r="N8061" s="60">
        <f t="shared" si="239"/>
        <v>0</v>
      </c>
      <c r="O8061" s="54"/>
      <c r="P8061" s="62"/>
      <c r="Q8061" s="75"/>
      <c r="R8061" t="str">
        <f t="shared" si="242"/>
        <v/>
      </c>
      <c r="S8061" s="75"/>
      <c r="T8061" s="75"/>
      <c r="U8061" s="75"/>
      <c r="V8061" s="75"/>
      <c r="W8061" s="75"/>
      <c r="X8061" s="75"/>
      <c r="Y8061" s="75"/>
      <c r="Z8061" s="75"/>
      <c r="AA8061" s="75"/>
      <c r="AB8061" s="75"/>
      <c r="AC8061" s="75"/>
      <c r="AD8061" s="75"/>
      <c r="AE8061" s="75"/>
      <c r="AF8061" s="75"/>
      <c r="AG8061" s="75"/>
    </row>
    <row r="8062" spans="1:33" ht="15.75" customHeight="1">
      <c r="A8062" s="75"/>
      <c r="B8062" s="54"/>
      <c r="C8062" s="55" t="str">
        <f t="shared" si="243"/>
        <v/>
      </c>
      <c r="D8062" s="55" t="str">
        <f t="shared" si="244"/>
        <v/>
      </c>
      <c r="E8062" s="55"/>
      <c r="F8062" s="55"/>
      <c r="G8062" s="55"/>
      <c r="H8062" s="55"/>
      <c r="I8062" s="55"/>
      <c r="J8062" s="60"/>
      <c r="K8062" s="60">
        <f t="shared" si="241"/>
        <v>0</v>
      </c>
      <c r="L8062" s="60">
        <v>0</v>
      </c>
      <c r="M8062" s="55"/>
      <c r="N8062" s="60">
        <f t="shared" si="239"/>
        <v>0</v>
      </c>
      <c r="O8062" s="54"/>
      <c r="P8062" s="62"/>
      <c r="Q8062" s="75"/>
      <c r="R8062" t="str">
        <f t="shared" si="242"/>
        <v/>
      </c>
      <c r="S8062" s="75"/>
      <c r="T8062" s="75"/>
      <c r="U8062" s="75"/>
      <c r="V8062" s="75"/>
      <c r="W8062" s="75"/>
      <c r="X8062" s="75"/>
      <c r="Y8062" s="75"/>
      <c r="Z8062" s="75"/>
      <c r="AA8062" s="75"/>
      <c r="AB8062" s="75"/>
      <c r="AC8062" s="75"/>
      <c r="AD8062" s="75"/>
      <c r="AE8062" s="75"/>
      <c r="AF8062" s="75"/>
      <c r="AG8062" s="75"/>
    </row>
    <row r="8063" spans="1:33" ht="15.75" customHeight="1">
      <c r="A8063" s="75"/>
      <c r="B8063" s="54"/>
      <c r="C8063" s="55" t="str">
        <f t="shared" si="243"/>
        <v/>
      </c>
      <c r="D8063" s="55" t="str">
        <f t="shared" si="244"/>
        <v/>
      </c>
      <c r="E8063" s="55"/>
      <c r="F8063" s="55"/>
      <c r="G8063" s="55"/>
      <c r="H8063" s="55"/>
      <c r="I8063" s="55"/>
      <c r="J8063" s="60"/>
      <c r="K8063" s="60">
        <f t="shared" si="241"/>
        <v>0</v>
      </c>
      <c r="L8063" s="60">
        <v>0</v>
      </c>
      <c r="M8063" s="55"/>
      <c r="N8063" s="60">
        <f t="shared" si="239"/>
        <v>0</v>
      </c>
      <c r="O8063" s="54"/>
      <c r="P8063" s="62"/>
      <c r="Q8063" s="75"/>
      <c r="R8063" t="str">
        <f t="shared" si="242"/>
        <v/>
      </c>
      <c r="S8063" s="75"/>
      <c r="T8063" s="75"/>
      <c r="U8063" s="75"/>
      <c r="V8063" s="75"/>
      <c r="W8063" s="75"/>
      <c r="X8063" s="75"/>
      <c r="Y8063" s="75"/>
      <c r="Z8063" s="75"/>
      <c r="AA8063" s="75"/>
      <c r="AB8063" s="75"/>
      <c r="AC8063" s="75"/>
      <c r="AD8063" s="75"/>
      <c r="AE8063" s="75"/>
      <c r="AF8063" s="75"/>
      <c r="AG8063" s="75"/>
    </row>
    <row r="8064" spans="1:33" ht="15.75" customHeight="1">
      <c r="A8064" s="75"/>
      <c r="B8064" s="54"/>
      <c r="C8064" s="55" t="str">
        <f t="shared" si="243"/>
        <v/>
      </c>
      <c r="D8064" s="55" t="str">
        <f t="shared" si="244"/>
        <v/>
      </c>
      <c r="E8064" s="55"/>
      <c r="F8064" s="55"/>
      <c r="G8064" s="55"/>
      <c r="H8064" s="55"/>
      <c r="I8064" s="55"/>
      <c r="J8064" s="60"/>
      <c r="K8064" s="60">
        <f t="shared" si="241"/>
        <v>0</v>
      </c>
      <c r="L8064" s="60">
        <v>0</v>
      </c>
      <c r="M8064" s="55"/>
      <c r="N8064" s="60">
        <f t="shared" si="239"/>
        <v>0</v>
      </c>
      <c r="O8064" s="54"/>
      <c r="P8064" s="62"/>
      <c r="Q8064" s="75"/>
      <c r="R8064" t="str">
        <f t="shared" si="242"/>
        <v/>
      </c>
      <c r="S8064" s="75"/>
      <c r="T8064" s="75"/>
      <c r="U8064" s="75"/>
      <c r="V8064" s="75"/>
      <c r="W8064" s="75"/>
      <c r="X8064" s="75"/>
      <c r="Y8064" s="75"/>
      <c r="Z8064" s="75"/>
      <c r="AA8064" s="75"/>
      <c r="AB8064" s="75"/>
      <c r="AC8064" s="75"/>
      <c r="AD8064" s="75"/>
      <c r="AE8064" s="75"/>
      <c r="AF8064" s="75"/>
      <c r="AG8064" s="75"/>
    </row>
    <row r="8065" spans="1:33" ht="15.75" customHeight="1">
      <c r="A8065" s="75"/>
      <c r="B8065" s="54"/>
      <c r="C8065" s="55" t="str">
        <f t="shared" si="243"/>
        <v/>
      </c>
      <c r="D8065" s="55" t="str">
        <f t="shared" si="244"/>
        <v/>
      </c>
      <c r="E8065" s="55"/>
      <c r="F8065" s="55"/>
      <c r="G8065" s="55"/>
      <c r="H8065" s="55"/>
      <c r="I8065" s="55"/>
      <c r="J8065" s="60"/>
      <c r="K8065" s="60">
        <f t="shared" si="241"/>
        <v>0</v>
      </c>
      <c r="L8065" s="60">
        <v>0</v>
      </c>
      <c r="M8065" s="55"/>
      <c r="N8065" s="60">
        <f t="shared" si="239"/>
        <v>0</v>
      </c>
      <c r="O8065" s="54"/>
      <c r="P8065" s="62"/>
      <c r="Q8065" s="75"/>
      <c r="R8065" t="str">
        <f t="shared" si="242"/>
        <v/>
      </c>
      <c r="S8065" s="75"/>
      <c r="T8065" s="75"/>
      <c r="U8065" s="75"/>
      <c r="V8065" s="75"/>
      <c r="W8065" s="75"/>
      <c r="X8065" s="75"/>
      <c r="Y8065" s="75"/>
      <c r="Z8065" s="75"/>
      <c r="AA8065" s="75"/>
      <c r="AB8065" s="75"/>
      <c r="AC8065" s="75"/>
      <c r="AD8065" s="75"/>
      <c r="AE8065" s="75"/>
      <c r="AF8065" s="75"/>
      <c r="AG8065" s="75"/>
    </row>
    <row r="8066" spans="1:33" ht="15.75" customHeight="1">
      <c r="A8066" s="75"/>
      <c r="B8066" s="54"/>
      <c r="C8066" s="55" t="str">
        <f t="shared" si="243"/>
        <v/>
      </c>
      <c r="D8066" s="55" t="str">
        <f t="shared" si="244"/>
        <v/>
      </c>
      <c r="E8066" s="55"/>
      <c r="F8066" s="55"/>
      <c r="G8066" s="55"/>
      <c r="H8066" s="55"/>
      <c r="I8066" s="55"/>
      <c r="J8066" s="60"/>
      <c r="K8066" s="60">
        <f t="shared" si="241"/>
        <v>0</v>
      </c>
      <c r="L8066" s="60">
        <v>0</v>
      </c>
      <c r="M8066" s="55"/>
      <c r="N8066" s="60">
        <f t="shared" si="239"/>
        <v>0</v>
      </c>
      <c r="O8066" s="54"/>
      <c r="P8066" s="62"/>
      <c r="Q8066" s="75"/>
      <c r="R8066" t="str">
        <f t="shared" si="242"/>
        <v/>
      </c>
      <c r="S8066" s="75"/>
      <c r="T8066" s="75"/>
      <c r="U8066" s="75"/>
      <c r="V8066" s="75"/>
      <c r="W8066" s="75"/>
      <c r="X8066" s="75"/>
      <c r="Y8066" s="75"/>
      <c r="Z8066" s="75"/>
      <c r="AA8066" s="75"/>
      <c r="AB8066" s="75"/>
      <c r="AC8066" s="75"/>
      <c r="AD8066" s="75"/>
      <c r="AE8066" s="75"/>
      <c r="AF8066" s="75"/>
      <c r="AG8066" s="75"/>
    </row>
    <row r="8067" spans="1:33" ht="15.75" customHeight="1">
      <c r="A8067" s="75"/>
      <c r="B8067" s="54"/>
      <c r="C8067" s="55" t="str">
        <f t="shared" si="243"/>
        <v/>
      </c>
      <c r="D8067" s="55" t="str">
        <f t="shared" si="244"/>
        <v/>
      </c>
      <c r="E8067" s="55"/>
      <c r="F8067" s="55"/>
      <c r="G8067" s="55"/>
      <c r="H8067" s="55"/>
      <c r="I8067" s="55"/>
      <c r="J8067" s="60"/>
      <c r="K8067" s="60">
        <f t="shared" si="241"/>
        <v>0</v>
      </c>
      <c r="L8067" s="60">
        <v>0</v>
      </c>
      <c r="M8067" s="55"/>
      <c r="N8067" s="60">
        <f t="shared" si="239"/>
        <v>0</v>
      </c>
      <c r="O8067" s="54"/>
      <c r="P8067" s="62"/>
      <c r="Q8067" s="75"/>
      <c r="R8067" t="str">
        <f t="shared" ref="R8067:R8130" si="245">IF(B8067="","",PROPER(TEXT(B8067,"mmm/aa")))</f>
        <v/>
      </c>
      <c r="S8067" s="75"/>
      <c r="T8067" s="75"/>
      <c r="U8067" s="75"/>
      <c r="V8067" s="75"/>
      <c r="W8067" s="75"/>
      <c r="X8067" s="75"/>
      <c r="Y8067" s="75"/>
      <c r="Z8067" s="75"/>
      <c r="AA8067" s="75"/>
      <c r="AB8067" s="75"/>
      <c r="AC8067" s="75"/>
      <c r="AD8067" s="75"/>
      <c r="AE8067" s="75"/>
      <c r="AF8067" s="75"/>
      <c r="AG8067" s="75"/>
    </row>
    <row r="8068" spans="1:33" ht="15.75" customHeight="1">
      <c r="A8068" s="75"/>
      <c r="B8068" s="54"/>
      <c r="C8068" s="55" t="str">
        <f t="shared" si="243"/>
        <v/>
      </c>
      <c r="D8068" s="55" t="str">
        <f t="shared" si="244"/>
        <v/>
      </c>
      <c r="E8068" s="55"/>
      <c r="F8068" s="55"/>
      <c r="G8068" s="55"/>
      <c r="H8068" s="55"/>
      <c r="I8068" s="55"/>
      <c r="J8068" s="60"/>
      <c r="K8068" s="60">
        <f t="shared" si="241"/>
        <v>0</v>
      </c>
      <c r="L8068" s="60">
        <v>0</v>
      </c>
      <c r="M8068" s="55"/>
      <c r="N8068" s="60">
        <f t="shared" si="239"/>
        <v>0</v>
      </c>
      <c r="O8068" s="54"/>
      <c r="P8068" s="62"/>
      <c r="Q8068" s="75"/>
      <c r="R8068" t="str">
        <f t="shared" si="245"/>
        <v/>
      </c>
      <c r="S8068" s="75"/>
      <c r="T8068" s="75"/>
      <c r="U8068" s="75"/>
      <c r="V8068" s="75"/>
      <c r="W8068" s="75"/>
      <c r="X8068" s="75"/>
      <c r="Y8068" s="75"/>
      <c r="Z8068" s="75"/>
      <c r="AA8068" s="75"/>
      <c r="AB8068" s="75"/>
      <c r="AC8068" s="75"/>
      <c r="AD8068" s="75"/>
      <c r="AE8068" s="75"/>
      <c r="AF8068" s="75"/>
      <c r="AG8068" s="75"/>
    </row>
    <row r="8069" spans="1:33" ht="15.75" customHeight="1">
      <c r="A8069" s="75"/>
      <c r="B8069" s="54"/>
      <c r="C8069" s="55" t="str">
        <f t="shared" si="243"/>
        <v/>
      </c>
      <c r="D8069" s="55" t="str">
        <f t="shared" si="244"/>
        <v/>
      </c>
      <c r="E8069" s="55"/>
      <c r="F8069" s="55"/>
      <c r="G8069" s="55"/>
      <c r="H8069" s="55"/>
      <c r="I8069" s="55"/>
      <c r="J8069" s="60"/>
      <c r="K8069" s="60">
        <f t="shared" si="241"/>
        <v>0</v>
      </c>
      <c r="L8069" s="60">
        <v>0</v>
      </c>
      <c r="M8069" s="55"/>
      <c r="N8069" s="60">
        <f t="shared" si="239"/>
        <v>0</v>
      </c>
      <c r="O8069" s="54"/>
      <c r="P8069" s="62"/>
      <c r="Q8069" s="75"/>
      <c r="R8069" t="str">
        <f t="shared" si="245"/>
        <v/>
      </c>
      <c r="S8069" s="75"/>
      <c r="T8069" s="75"/>
      <c r="U8069" s="75"/>
      <c r="V8069" s="75"/>
      <c r="W8069" s="75"/>
      <c r="X8069" s="75"/>
      <c r="Y8069" s="75"/>
      <c r="Z8069" s="75"/>
      <c r="AA8069" s="75"/>
      <c r="AB8069" s="75"/>
      <c r="AC8069" s="75"/>
      <c r="AD8069" s="75"/>
      <c r="AE8069" s="75"/>
      <c r="AF8069" s="75"/>
      <c r="AG8069" s="75"/>
    </row>
    <row r="8070" spans="1:33" ht="15.75" customHeight="1">
      <c r="A8070" s="75"/>
      <c r="B8070" s="54"/>
      <c r="C8070" s="55" t="str">
        <f t="shared" si="243"/>
        <v/>
      </c>
      <c r="D8070" s="55" t="str">
        <f t="shared" si="244"/>
        <v/>
      </c>
      <c r="E8070" s="55"/>
      <c r="F8070" s="55"/>
      <c r="G8070" s="55"/>
      <c r="H8070" s="55"/>
      <c r="I8070" s="55"/>
      <c r="J8070" s="60"/>
      <c r="K8070" s="60">
        <f t="shared" si="241"/>
        <v>0</v>
      </c>
      <c r="L8070" s="60">
        <v>0</v>
      </c>
      <c r="M8070" s="55"/>
      <c r="N8070" s="60">
        <f t="shared" si="239"/>
        <v>0</v>
      </c>
      <c r="O8070" s="54"/>
      <c r="P8070" s="62"/>
      <c r="Q8070" s="75"/>
      <c r="R8070" t="str">
        <f t="shared" si="245"/>
        <v/>
      </c>
      <c r="S8070" s="75"/>
      <c r="T8070" s="75"/>
      <c r="U8070" s="75"/>
      <c r="V8070" s="75"/>
      <c r="W8070" s="75"/>
      <c r="X8070" s="75"/>
      <c r="Y8070" s="75"/>
      <c r="Z8070" s="75"/>
      <c r="AA8070" s="75"/>
      <c r="AB8070" s="75"/>
      <c r="AC8070" s="75"/>
      <c r="AD8070" s="75"/>
      <c r="AE8070" s="75"/>
      <c r="AF8070" s="75"/>
      <c r="AG8070" s="75"/>
    </row>
    <row r="8071" spans="1:33" ht="15.75" customHeight="1">
      <c r="A8071" s="75"/>
      <c r="B8071" s="54"/>
      <c r="C8071" s="55" t="str">
        <f t="shared" si="243"/>
        <v/>
      </c>
      <c r="D8071" s="55" t="str">
        <f t="shared" si="244"/>
        <v/>
      </c>
      <c r="E8071" s="55"/>
      <c r="F8071" s="55"/>
      <c r="G8071" s="55"/>
      <c r="H8071" s="55"/>
      <c r="I8071" s="55"/>
      <c r="J8071" s="60"/>
      <c r="K8071" s="60">
        <f t="shared" si="241"/>
        <v>0</v>
      </c>
      <c r="L8071" s="60">
        <v>0</v>
      </c>
      <c r="M8071" s="55"/>
      <c r="N8071" s="60">
        <f t="shared" si="239"/>
        <v>0</v>
      </c>
      <c r="O8071" s="54"/>
      <c r="P8071" s="62"/>
      <c r="Q8071" s="75"/>
      <c r="R8071" t="str">
        <f t="shared" si="245"/>
        <v/>
      </c>
      <c r="S8071" s="75"/>
      <c r="T8071" s="75"/>
      <c r="U8071" s="75"/>
      <c r="V8071" s="75"/>
      <c r="W8071" s="75"/>
      <c r="X8071" s="75"/>
      <c r="Y8071" s="75"/>
      <c r="Z8071" s="75"/>
      <c r="AA8071" s="75"/>
      <c r="AB8071" s="75"/>
      <c r="AC8071" s="75"/>
      <c r="AD8071" s="75"/>
      <c r="AE8071" s="75"/>
      <c r="AF8071" s="75"/>
      <c r="AG8071" s="75"/>
    </row>
    <row r="8072" spans="1:33" ht="15.75" customHeight="1">
      <c r="A8072" s="75"/>
      <c r="B8072" s="54"/>
      <c r="C8072" s="55" t="str">
        <f t="shared" si="243"/>
        <v/>
      </c>
      <c r="D8072" s="55" t="str">
        <f t="shared" si="244"/>
        <v/>
      </c>
      <c r="E8072" s="55"/>
      <c r="F8072" s="55"/>
      <c r="G8072" s="55"/>
      <c r="H8072" s="55"/>
      <c r="I8072" s="55"/>
      <c r="J8072" s="60"/>
      <c r="K8072" s="60">
        <f t="shared" si="241"/>
        <v>0</v>
      </c>
      <c r="L8072" s="60">
        <v>0</v>
      </c>
      <c r="M8072" s="55"/>
      <c r="N8072" s="60">
        <f t="shared" si="239"/>
        <v>0</v>
      </c>
      <c r="O8072" s="54"/>
      <c r="P8072" s="62"/>
      <c r="Q8072" s="75"/>
      <c r="R8072" t="str">
        <f t="shared" si="245"/>
        <v/>
      </c>
      <c r="S8072" s="75"/>
      <c r="T8072" s="75"/>
      <c r="U8072" s="75"/>
      <c r="V8072" s="75"/>
      <c r="W8072" s="75"/>
      <c r="X8072" s="75"/>
      <c r="Y8072" s="75"/>
      <c r="Z8072" s="75"/>
      <c r="AA8072" s="75"/>
      <c r="AB8072" s="75"/>
      <c r="AC8072" s="75"/>
      <c r="AD8072" s="75"/>
      <c r="AE8072" s="75"/>
      <c r="AF8072" s="75"/>
      <c r="AG8072" s="75"/>
    </row>
    <row r="8073" spans="1:33" ht="15.75" customHeight="1">
      <c r="A8073" s="75"/>
      <c r="B8073" s="54"/>
      <c r="C8073" s="55" t="str">
        <f t="shared" si="243"/>
        <v/>
      </c>
      <c r="D8073" s="55" t="str">
        <f t="shared" si="244"/>
        <v/>
      </c>
      <c r="E8073" s="55"/>
      <c r="F8073" s="55"/>
      <c r="G8073" s="55"/>
      <c r="H8073" s="55"/>
      <c r="I8073" s="55"/>
      <c r="J8073" s="60"/>
      <c r="K8073" s="60">
        <f t="shared" si="241"/>
        <v>0</v>
      </c>
      <c r="L8073" s="60">
        <v>0</v>
      </c>
      <c r="M8073" s="55"/>
      <c r="N8073" s="60">
        <f t="shared" si="239"/>
        <v>0</v>
      </c>
      <c r="O8073" s="54"/>
      <c r="P8073" s="62"/>
      <c r="Q8073" s="75"/>
      <c r="R8073" t="str">
        <f t="shared" si="245"/>
        <v/>
      </c>
      <c r="S8073" s="75"/>
      <c r="T8073" s="75"/>
      <c r="U8073" s="75"/>
      <c r="V8073" s="75"/>
      <c r="W8073" s="75"/>
      <c r="X8073" s="75"/>
      <c r="Y8073" s="75"/>
      <c r="Z8073" s="75"/>
      <c r="AA8073" s="75"/>
      <c r="AB8073" s="75"/>
      <c r="AC8073" s="75"/>
      <c r="AD8073" s="75"/>
      <c r="AE8073" s="75"/>
      <c r="AF8073" s="75"/>
      <c r="AG8073" s="75"/>
    </row>
    <row r="8074" spans="1:33" ht="15.75" customHeight="1">
      <c r="A8074" s="75"/>
      <c r="B8074" s="54"/>
      <c r="C8074" s="55" t="str">
        <f t="shared" si="243"/>
        <v/>
      </c>
      <c r="D8074" s="55" t="str">
        <f t="shared" si="244"/>
        <v/>
      </c>
      <c r="E8074" s="55"/>
      <c r="F8074" s="55"/>
      <c r="G8074" s="55"/>
      <c r="H8074" s="55"/>
      <c r="I8074" s="55"/>
      <c r="J8074" s="60"/>
      <c r="K8074" s="60">
        <f t="shared" si="241"/>
        <v>0</v>
      </c>
      <c r="L8074" s="60">
        <v>0</v>
      </c>
      <c r="M8074" s="55"/>
      <c r="N8074" s="60">
        <f t="shared" si="239"/>
        <v>0</v>
      </c>
      <c r="O8074" s="54"/>
      <c r="P8074" s="62"/>
      <c r="Q8074" s="75"/>
      <c r="R8074" t="str">
        <f t="shared" si="245"/>
        <v/>
      </c>
      <c r="S8074" s="75"/>
      <c r="T8074" s="75"/>
      <c r="U8074" s="75"/>
      <c r="V8074" s="75"/>
      <c r="W8074" s="75"/>
      <c r="X8074" s="75"/>
      <c r="Y8074" s="75"/>
      <c r="Z8074" s="75"/>
      <c r="AA8074" s="75"/>
      <c r="AB8074" s="75"/>
      <c r="AC8074" s="75"/>
      <c r="AD8074" s="75"/>
      <c r="AE8074" s="75"/>
      <c r="AF8074" s="75"/>
      <c r="AG8074" s="75"/>
    </row>
    <row r="8075" spans="1:33" ht="15.75" customHeight="1">
      <c r="A8075" s="75"/>
      <c r="B8075" s="54"/>
      <c r="C8075" s="55" t="str">
        <f t="shared" si="243"/>
        <v/>
      </c>
      <c r="D8075" s="55" t="str">
        <f t="shared" si="244"/>
        <v/>
      </c>
      <c r="E8075" s="55"/>
      <c r="F8075" s="55"/>
      <c r="G8075" s="55"/>
      <c r="H8075" s="55"/>
      <c r="I8075" s="55"/>
      <c r="J8075" s="60"/>
      <c r="K8075" s="60">
        <f t="shared" si="241"/>
        <v>0</v>
      </c>
      <c r="L8075" s="60">
        <v>0</v>
      </c>
      <c r="M8075" s="55"/>
      <c r="N8075" s="60">
        <f t="shared" si="239"/>
        <v>0</v>
      </c>
      <c r="O8075" s="54"/>
      <c r="P8075" s="62"/>
      <c r="Q8075" s="75"/>
      <c r="R8075" t="str">
        <f t="shared" si="245"/>
        <v/>
      </c>
      <c r="S8075" s="75"/>
      <c r="T8075" s="75"/>
      <c r="U8075" s="75"/>
      <c r="V8075" s="75"/>
      <c r="W8075" s="75"/>
      <c r="X8075" s="75"/>
      <c r="Y8075" s="75"/>
      <c r="Z8075" s="75"/>
      <c r="AA8075" s="75"/>
      <c r="AB8075" s="75"/>
      <c r="AC8075" s="75"/>
      <c r="AD8075" s="75"/>
      <c r="AE8075" s="75"/>
      <c r="AF8075" s="75"/>
      <c r="AG8075" s="75"/>
    </row>
    <row r="8076" spans="1:33" ht="15.75" customHeight="1">
      <c r="A8076" s="75"/>
      <c r="B8076" s="54"/>
      <c r="C8076" s="55" t="str">
        <f t="shared" si="243"/>
        <v/>
      </c>
      <c r="D8076" s="55" t="str">
        <f t="shared" si="244"/>
        <v/>
      </c>
      <c r="E8076" s="55"/>
      <c r="F8076" s="55"/>
      <c r="G8076" s="55"/>
      <c r="H8076" s="55"/>
      <c r="I8076" s="55"/>
      <c r="J8076" s="60"/>
      <c r="K8076" s="60">
        <f t="shared" si="241"/>
        <v>0</v>
      </c>
      <c r="L8076" s="60">
        <v>0</v>
      </c>
      <c r="M8076" s="55"/>
      <c r="N8076" s="60">
        <f t="shared" si="239"/>
        <v>0</v>
      </c>
      <c r="O8076" s="54"/>
      <c r="P8076" s="62"/>
      <c r="Q8076" s="75"/>
      <c r="R8076" t="str">
        <f t="shared" si="245"/>
        <v/>
      </c>
      <c r="S8076" s="75"/>
      <c r="T8076" s="75"/>
      <c r="U8076" s="75"/>
      <c r="V8076" s="75"/>
      <c r="W8076" s="75"/>
      <c r="X8076" s="75"/>
      <c r="Y8076" s="75"/>
      <c r="Z8076" s="75"/>
      <c r="AA8076" s="75"/>
      <c r="AB8076" s="75"/>
      <c r="AC8076" s="75"/>
      <c r="AD8076" s="75"/>
      <c r="AE8076" s="75"/>
      <c r="AF8076" s="75"/>
      <c r="AG8076" s="75"/>
    </row>
    <row r="8077" spans="1:33" ht="15.75" customHeight="1">
      <c r="A8077" s="75"/>
      <c r="B8077" s="54"/>
      <c r="C8077" s="55" t="str">
        <f t="shared" si="243"/>
        <v/>
      </c>
      <c r="D8077" s="55" t="str">
        <f t="shared" si="244"/>
        <v/>
      </c>
      <c r="E8077" s="55"/>
      <c r="F8077" s="55"/>
      <c r="G8077" s="55"/>
      <c r="H8077" s="55"/>
      <c r="I8077" s="55"/>
      <c r="J8077" s="60"/>
      <c r="K8077" s="60">
        <f t="shared" si="241"/>
        <v>0</v>
      </c>
      <c r="L8077" s="60">
        <v>0</v>
      </c>
      <c r="M8077" s="55"/>
      <c r="N8077" s="60">
        <f t="shared" si="239"/>
        <v>0</v>
      </c>
      <c r="O8077" s="54"/>
      <c r="P8077" s="62"/>
      <c r="Q8077" s="75"/>
      <c r="R8077" t="str">
        <f t="shared" si="245"/>
        <v/>
      </c>
      <c r="S8077" s="75"/>
      <c r="T8077" s="75"/>
      <c r="U8077" s="75"/>
      <c r="V8077" s="75"/>
      <c r="W8077" s="75"/>
      <c r="X8077" s="75"/>
      <c r="Y8077" s="75"/>
      <c r="Z8077" s="75"/>
      <c r="AA8077" s="75"/>
      <c r="AB8077" s="75"/>
      <c r="AC8077" s="75"/>
      <c r="AD8077" s="75"/>
      <c r="AE8077" s="75"/>
      <c r="AF8077" s="75"/>
      <c r="AG8077" s="75"/>
    </row>
    <row r="8078" spans="1:33" ht="15.75" customHeight="1">
      <c r="A8078" s="75"/>
      <c r="B8078" s="54"/>
      <c r="C8078" s="55" t="str">
        <f t="shared" si="243"/>
        <v/>
      </c>
      <c r="D8078" s="55" t="str">
        <f t="shared" si="244"/>
        <v/>
      </c>
      <c r="E8078" s="55"/>
      <c r="F8078" s="55"/>
      <c r="G8078" s="55"/>
      <c r="H8078" s="55"/>
      <c r="I8078" s="55"/>
      <c r="J8078" s="60"/>
      <c r="K8078" s="60">
        <f t="shared" si="241"/>
        <v>0</v>
      </c>
      <c r="L8078" s="60">
        <v>0</v>
      </c>
      <c r="M8078" s="55"/>
      <c r="N8078" s="60">
        <f t="shared" si="239"/>
        <v>0</v>
      </c>
      <c r="O8078" s="54"/>
      <c r="P8078" s="62"/>
      <c r="Q8078" s="75"/>
      <c r="R8078" t="str">
        <f t="shared" si="245"/>
        <v/>
      </c>
      <c r="S8078" s="75"/>
      <c r="T8078" s="75"/>
      <c r="U8078" s="75"/>
      <c r="V8078" s="75"/>
      <c r="W8078" s="75"/>
      <c r="X8078" s="75"/>
      <c r="Y8078" s="75"/>
      <c r="Z8078" s="75"/>
      <c r="AA8078" s="75"/>
      <c r="AB8078" s="75"/>
      <c r="AC8078" s="75"/>
      <c r="AD8078" s="75"/>
      <c r="AE8078" s="75"/>
      <c r="AF8078" s="75"/>
      <c r="AG8078" s="75"/>
    </row>
    <row r="8079" spans="1:33" ht="15.75" customHeight="1">
      <c r="A8079" s="75"/>
      <c r="B8079" s="54"/>
      <c r="C8079" s="55" t="str">
        <f t="shared" si="243"/>
        <v/>
      </c>
      <c r="D8079" s="55" t="str">
        <f t="shared" si="244"/>
        <v/>
      </c>
      <c r="E8079" s="55"/>
      <c r="F8079" s="55"/>
      <c r="G8079" s="55"/>
      <c r="H8079" s="55"/>
      <c r="I8079" s="55"/>
      <c r="J8079" s="60"/>
      <c r="K8079" s="60">
        <f t="shared" si="241"/>
        <v>0</v>
      </c>
      <c r="L8079" s="60">
        <v>0</v>
      </c>
      <c r="M8079" s="55"/>
      <c r="N8079" s="60">
        <f t="shared" si="239"/>
        <v>0</v>
      </c>
      <c r="O8079" s="54"/>
      <c r="P8079" s="62"/>
      <c r="Q8079" s="75"/>
      <c r="R8079" t="str">
        <f t="shared" si="245"/>
        <v/>
      </c>
      <c r="S8079" s="75"/>
      <c r="T8079" s="75"/>
      <c r="U8079" s="75"/>
      <c r="V8079" s="75"/>
      <c r="W8079" s="75"/>
      <c r="X8079" s="75"/>
      <c r="Y8079" s="75"/>
      <c r="Z8079" s="75"/>
      <c r="AA8079" s="75"/>
      <c r="AB8079" s="75"/>
      <c r="AC8079" s="75"/>
      <c r="AD8079" s="75"/>
      <c r="AE8079" s="75"/>
      <c r="AF8079" s="75"/>
      <c r="AG8079" s="75"/>
    </row>
    <row r="8080" spans="1:33" ht="15.75" customHeight="1">
      <c r="A8080" s="75"/>
      <c r="B8080" s="54"/>
      <c r="C8080" s="55" t="str">
        <f t="shared" si="243"/>
        <v/>
      </c>
      <c r="D8080" s="55" t="str">
        <f t="shared" si="244"/>
        <v/>
      </c>
      <c r="E8080" s="55"/>
      <c r="F8080" s="55"/>
      <c r="G8080" s="55"/>
      <c r="H8080" s="55"/>
      <c r="I8080" s="55"/>
      <c r="J8080" s="60"/>
      <c r="K8080" s="60">
        <f t="shared" si="241"/>
        <v>0</v>
      </c>
      <c r="L8080" s="60">
        <v>0</v>
      </c>
      <c r="M8080" s="55"/>
      <c r="N8080" s="60">
        <f t="shared" si="239"/>
        <v>0</v>
      </c>
      <c r="O8080" s="54"/>
      <c r="P8080" s="62"/>
      <c r="Q8080" s="75"/>
      <c r="R8080" t="str">
        <f t="shared" si="245"/>
        <v/>
      </c>
      <c r="S8080" s="75"/>
      <c r="T8080" s="75"/>
      <c r="U8080" s="75"/>
      <c r="V8080" s="75"/>
      <c r="W8080" s="75"/>
      <c r="X8080" s="75"/>
      <c r="Y8080" s="75"/>
      <c r="Z8080" s="75"/>
      <c r="AA8080" s="75"/>
      <c r="AB8080" s="75"/>
      <c r="AC8080" s="75"/>
      <c r="AD8080" s="75"/>
      <c r="AE8080" s="75"/>
      <c r="AF8080" s="75"/>
      <c r="AG8080" s="75"/>
    </row>
    <row r="8081" spans="1:33" ht="15.75" customHeight="1">
      <c r="A8081" s="75"/>
      <c r="B8081" s="54"/>
      <c r="C8081" s="55" t="str">
        <f t="shared" si="243"/>
        <v/>
      </c>
      <c r="D8081" s="55" t="str">
        <f t="shared" si="244"/>
        <v/>
      </c>
      <c r="E8081" s="55"/>
      <c r="F8081" s="55"/>
      <c r="G8081" s="55"/>
      <c r="H8081" s="55"/>
      <c r="I8081" s="55"/>
      <c r="J8081" s="60"/>
      <c r="K8081" s="60">
        <f t="shared" si="241"/>
        <v>0</v>
      </c>
      <c r="L8081" s="60">
        <v>0</v>
      </c>
      <c r="M8081" s="55"/>
      <c r="N8081" s="60">
        <f t="shared" si="239"/>
        <v>0</v>
      </c>
      <c r="O8081" s="54"/>
      <c r="P8081" s="62"/>
      <c r="Q8081" s="75"/>
      <c r="R8081" t="str">
        <f t="shared" si="245"/>
        <v/>
      </c>
      <c r="S8081" s="75"/>
      <c r="T8081" s="75"/>
      <c r="U8081" s="75"/>
      <c r="V8081" s="75"/>
      <c r="W8081" s="75"/>
      <c r="X8081" s="75"/>
      <c r="Y8081" s="75"/>
      <c r="Z8081" s="75"/>
      <c r="AA8081" s="75"/>
      <c r="AB8081" s="75"/>
      <c r="AC8081" s="75"/>
      <c r="AD8081" s="75"/>
      <c r="AE8081" s="75"/>
      <c r="AF8081" s="75"/>
      <c r="AG8081" s="75"/>
    </row>
    <row r="8082" spans="1:33" ht="15.75" customHeight="1">
      <c r="A8082" s="75"/>
      <c r="B8082" s="54"/>
      <c r="C8082" s="55" t="str">
        <f t="shared" si="243"/>
        <v/>
      </c>
      <c r="D8082" s="55" t="str">
        <f t="shared" si="244"/>
        <v/>
      </c>
      <c r="E8082" s="55"/>
      <c r="F8082" s="55"/>
      <c r="G8082" s="55"/>
      <c r="H8082" s="55"/>
      <c r="I8082" s="55"/>
      <c r="J8082" s="60"/>
      <c r="K8082" s="60">
        <f t="shared" si="241"/>
        <v>0</v>
      </c>
      <c r="L8082" s="60">
        <v>0</v>
      </c>
      <c r="M8082" s="55"/>
      <c r="N8082" s="60">
        <f t="shared" si="239"/>
        <v>0</v>
      </c>
      <c r="O8082" s="54"/>
      <c r="P8082" s="62"/>
      <c r="Q8082" s="75"/>
      <c r="R8082" t="str">
        <f t="shared" si="245"/>
        <v/>
      </c>
      <c r="S8082" s="75"/>
      <c r="T8082" s="75"/>
      <c r="U8082" s="75"/>
      <c r="V8082" s="75"/>
      <c r="W8082" s="75"/>
      <c r="X8082" s="75"/>
      <c r="Y8082" s="75"/>
      <c r="Z8082" s="75"/>
      <c r="AA8082" s="75"/>
      <c r="AB8082" s="75"/>
      <c r="AC8082" s="75"/>
      <c r="AD8082" s="75"/>
      <c r="AE8082" s="75"/>
      <c r="AF8082" s="75"/>
      <c r="AG8082" s="75"/>
    </row>
    <row r="8083" spans="1:33" ht="15.75" customHeight="1">
      <c r="A8083" s="75"/>
      <c r="B8083" s="54"/>
      <c r="C8083" s="55" t="str">
        <f t="shared" si="243"/>
        <v/>
      </c>
      <c r="D8083" s="55" t="str">
        <f t="shared" si="244"/>
        <v/>
      </c>
      <c r="E8083" s="55"/>
      <c r="F8083" s="55"/>
      <c r="G8083" s="55"/>
      <c r="H8083" s="55"/>
      <c r="I8083" s="55"/>
      <c r="J8083" s="60"/>
      <c r="K8083" s="60">
        <f t="shared" si="241"/>
        <v>0</v>
      </c>
      <c r="L8083" s="60">
        <v>0</v>
      </c>
      <c r="M8083" s="55"/>
      <c r="N8083" s="60">
        <f t="shared" si="239"/>
        <v>0</v>
      </c>
      <c r="O8083" s="54"/>
      <c r="P8083" s="62"/>
      <c r="Q8083" s="75"/>
      <c r="R8083" t="str">
        <f t="shared" si="245"/>
        <v/>
      </c>
      <c r="S8083" s="75"/>
      <c r="T8083" s="75"/>
      <c r="U8083" s="75"/>
      <c r="V8083" s="75"/>
      <c r="W8083" s="75"/>
      <c r="X8083" s="75"/>
      <c r="Y8083" s="75"/>
      <c r="Z8083" s="75"/>
      <c r="AA8083" s="75"/>
      <c r="AB8083" s="75"/>
      <c r="AC8083" s="75"/>
      <c r="AD8083" s="75"/>
      <c r="AE8083" s="75"/>
      <c r="AF8083" s="75"/>
      <c r="AG8083" s="75"/>
    </row>
    <row r="8084" spans="1:33" ht="15.75" customHeight="1">
      <c r="A8084" s="75"/>
      <c r="B8084" s="54"/>
      <c r="C8084" s="55" t="str">
        <f t="shared" si="243"/>
        <v/>
      </c>
      <c r="D8084" s="55" t="str">
        <f t="shared" si="244"/>
        <v/>
      </c>
      <c r="E8084" s="55"/>
      <c r="F8084" s="55"/>
      <c r="G8084" s="55"/>
      <c r="H8084" s="55"/>
      <c r="I8084" s="55"/>
      <c r="J8084" s="60"/>
      <c r="K8084" s="60">
        <f t="shared" si="241"/>
        <v>0</v>
      </c>
      <c r="L8084" s="60">
        <v>0</v>
      </c>
      <c r="M8084" s="55"/>
      <c r="N8084" s="60">
        <f t="shared" si="239"/>
        <v>0</v>
      </c>
      <c r="O8084" s="54"/>
      <c r="P8084" s="62"/>
      <c r="Q8084" s="75"/>
      <c r="R8084" t="str">
        <f t="shared" si="245"/>
        <v/>
      </c>
      <c r="S8084" s="75"/>
      <c r="T8084" s="75"/>
      <c r="U8084" s="75"/>
      <c r="V8084" s="75"/>
      <c r="W8084" s="75"/>
      <c r="X8084" s="75"/>
      <c r="Y8084" s="75"/>
      <c r="Z8084" s="75"/>
      <c r="AA8084" s="75"/>
      <c r="AB8084" s="75"/>
      <c r="AC8084" s="75"/>
      <c r="AD8084" s="75"/>
      <c r="AE8084" s="75"/>
      <c r="AF8084" s="75"/>
      <c r="AG8084" s="75"/>
    </row>
    <row r="8085" spans="1:33" ht="15.75" customHeight="1">
      <c r="A8085" s="75"/>
      <c r="B8085" s="54"/>
      <c r="C8085" s="55" t="str">
        <f t="shared" si="243"/>
        <v/>
      </c>
      <c r="D8085" s="55" t="str">
        <f t="shared" si="244"/>
        <v/>
      </c>
      <c r="E8085" s="55"/>
      <c r="F8085" s="55"/>
      <c r="G8085" s="55"/>
      <c r="H8085" s="55"/>
      <c r="I8085" s="55"/>
      <c r="J8085" s="60"/>
      <c r="K8085" s="60">
        <f t="shared" si="241"/>
        <v>0</v>
      </c>
      <c r="L8085" s="60">
        <v>0</v>
      </c>
      <c r="M8085" s="55"/>
      <c r="N8085" s="60">
        <f t="shared" si="239"/>
        <v>0</v>
      </c>
      <c r="O8085" s="54"/>
      <c r="P8085" s="62"/>
      <c r="Q8085" s="75"/>
      <c r="R8085" t="str">
        <f t="shared" si="245"/>
        <v/>
      </c>
      <c r="S8085" s="75"/>
      <c r="T8085" s="75"/>
      <c r="U8085" s="75"/>
      <c r="V8085" s="75"/>
      <c r="W8085" s="75"/>
      <c r="X8085" s="75"/>
      <c r="Y8085" s="75"/>
      <c r="Z8085" s="75"/>
      <c r="AA8085" s="75"/>
      <c r="AB8085" s="75"/>
      <c r="AC8085" s="75"/>
      <c r="AD8085" s="75"/>
      <c r="AE8085" s="75"/>
      <c r="AF8085" s="75"/>
      <c r="AG8085" s="75"/>
    </row>
    <row r="8086" spans="1:33" ht="15.75" customHeight="1">
      <c r="A8086" s="75"/>
      <c r="B8086" s="54"/>
      <c r="C8086" s="55" t="str">
        <f t="shared" si="243"/>
        <v/>
      </c>
      <c r="D8086" s="55" t="str">
        <f t="shared" si="244"/>
        <v/>
      </c>
      <c r="E8086" s="55"/>
      <c r="F8086" s="55"/>
      <c r="G8086" s="55"/>
      <c r="H8086" s="55"/>
      <c r="I8086" s="55"/>
      <c r="J8086" s="60"/>
      <c r="K8086" s="60">
        <f t="shared" si="241"/>
        <v>0</v>
      </c>
      <c r="L8086" s="60">
        <v>0</v>
      </c>
      <c r="M8086" s="55"/>
      <c r="N8086" s="60">
        <f t="shared" si="239"/>
        <v>0</v>
      </c>
      <c r="O8086" s="54"/>
      <c r="P8086" s="62"/>
      <c r="Q8086" s="75"/>
      <c r="R8086" t="str">
        <f t="shared" si="245"/>
        <v/>
      </c>
      <c r="S8086" s="75"/>
      <c r="T8086" s="75"/>
      <c r="U8086" s="75"/>
      <c r="V8086" s="75"/>
      <c r="W8086" s="75"/>
      <c r="X8086" s="75"/>
      <c r="Y8086" s="75"/>
      <c r="Z8086" s="75"/>
      <c r="AA8086" s="75"/>
      <c r="AB8086" s="75"/>
      <c r="AC8086" s="75"/>
      <c r="AD8086" s="75"/>
      <c r="AE8086" s="75"/>
      <c r="AF8086" s="75"/>
      <c r="AG8086" s="75"/>
    </row>
    <row r="8087" spans="1:33" ht="15.75" customHeight="1">
      <c r="A8087" s="75"/>
      <c r="B8087" s="54"/>
      <c r="C8087" s="55" t="str">
        <f t="shared" si="243"/>
        <v/>
      </c>
      <c r="D8087" s="55" t="str">
        <f t="shared" si="244"/>
        <v/>
      </c>
      <c r="E8087" s="55"/>
      <c r="F8087" s="55"/>
      <c r="G8087" s="55"/>
      <c r="H8087" s="55"/>
      <c r="I8087" s="55"/>
      <c r="J8087" s="60"/>
      <c r="K8087" s="60">
        <f t="shared" si="241"/>
        <v>0</v>
      </c>
      <c r="L8087" s="60">
        <v>0</v>
      </c>
      <c r="M8087" s="55"/>
      <c r="N8087" s="60">
        <f t="shared" si="239"/>
        <v>0</v>
      </c>
      <c r="O8087" s="54"/>
      <c r="P8087" s="62"/>
      <c r="Q8087" s="75"/>
      <c r="R8087" t="str">
        <f t="shared" si="245"/>
        <v/>
      </c>
      <c r="S8087" s="75"/>
      <c r="T8087" s="75"/>
      <c r="U8087" s="75"/>
      <c r="V8087" s="75"/>
      <c r="W8087" s="75"/>
      <c r="X8087" s="75"/>
      <c r="Y8087" s="75"/>
      <c r="Z8087" s="75"/>
      <c r="AA8087" s="75"/>
      <c r="AB8087" s="75"/>
      <c r="AC8087" s="75"/>
      <c r="AD8087" s="75"/>
      <c r="AE8087" s="75"/>
      <c r="AF8087" s="75"/>
      <c r="AG8087" s="75"/>
    </row>
    <row r="8088" spans="1:33" ht="15.75" customHeight="1">
      <c r="A8088" s="75"/>
      <c r="B8088" s="54"/>
      <c r="C8088" s="55" t="str">
        <f t="shared" si="243"/>
        <v/>
      </c>
      <c r="D8088" s="55" t="str">
        <f t="shared" si="244"/>
        <v/>
      </c>
      <c r="E8088" s="55"/>
      <c r="F8088" s="55"/>
      <c r="G8088" s="55"/>
      <c r="H8088" s="55"/>
      <c r="I8088" s="55"/>
      <c r="J8088" s="60"/>
      <c r="K8088" s="60">
        <f t="shared" si="241"/>
        <v>0</v>
      </c>
      <c r="L8088" s="60">
        <v>0</v>
      </c>
      <c r="M8088" s="55"/>
      <c r="N8088" s="60">
        <f t="shared" si="239"/>
        <v>0</v>
      </c>
      <c r="O8088" s="54"/>
      <c r="P8088" s="62"/>
      <c r="Q8088" s="75"/>
      <c r="R8088" t="str">
        <f t="shared" si="245"/>
        <v/>
      </c>
      <c r="S8088" s="75"/>
      <c r="T8088" s="75"/>
      <c r="U8088" s="75"/>
      <c r="V8088" s="75"/>
      <c r="W8088" s="75"/>
      <c r="X8088" s="75"/>
      <c r="Y8088" s="75"/>
      <c r="Z8088" s="75"/>
      <c r="AA8088" s="75"/>
      <c r="AB8088" s="75"/>
      <c r="AC8088" s="75"/>
      <c r="AD8088" s="75"/>
      <c r="AE8088" s="75"/>
      <c r="AF8088" s="75"/>
      <c r="AG8088" s="75"/>
    </row>
    <row r="8089" spans="1:33" ht="15.75" customHeight="1">
      <c r="A8089" s="75"/>
      <c r="B8089" s="54"/>
      <c r="C8089" s="55" t="str">
        <f t="shared" si="243"/>
        <v/>
      </c>
      <c r="D8089" s="55" t="str">
        <f t="shared" si="244"/>
        <v/>
      </c>
      <c r="E8089" s="55"/>
      <c r="F8089" s="55"/>
      <c r="G8089" s="55"/>
      <c r="H8089" s="55"/>
      <c r="I8089" s="55"/>
      <c r="J8089" s="60"/>
      <c r="K8089" s="60">
        <f t="shared" si="241"/>
        <v>0</v>
      </c>
      <c r="L8089" s="60">
        <v>0</v>
      </c>
      <c r="M8089" s="55"/>
      <c r="N8089" s="60">
        <f t="shared" si="239"/>
        <v>0</v>
      </c>
      <c r="O8089" s="54"/>
      <c r="P8089" s="62"/>
      <c r="Q8089" s="75"/>
      <c r="R8089" t="str">
        <f t="shared" si="245"/>
        <v/>
      </c>
      <c r="S8089" s="75"/>
      <c r="T8089" s="75"/>
      <c r="U8089" s="75"/>
      <c r="V8089" s="75"/>
      <c r="W8089" s="75"/>
      <c r="X8089" s="75"/>
      <c r="Y8089" s="75"/>
      <c r="Z8089" s="75"/>
      <c r="AA8089" s="75"/>
      <c r="AB8089" s="75"/>
      <c r="AC8089" s="75"/>
      <c r="AD8089" s="75"/>
      <c r="AE8089" s="75"/>
      <c r="AF8089" s="75"/>
      <c r="AG8089" s="75"/>
    </row>
    <row r="8090" spans="1:33" ht="15.75" customHeight="1">
      <c r="A8090" s="75"/>
      <c r="B8090" s="54"/>
      <c r="C8090" s="55" t="str">
        <f t="shared" si="243"/>
        <v/>
      </c>
      <c r="D8090" s="55" t="str">
        <f t="shared" si="244"/>
        <v/>
      </c>
      <c r="E8090" s="55"/>
      <c r="F8090" s="55"/>
      <c r="G8090" s="55"/>
      <c r="H8090" s="55"/>
      <c r="I8090" s="55"/>
      <c r="J8090" s="60"/>
      <c r="K8090" s="60">
        <f t="shared" si="241"/>
        <v>0</v>
      </c>
      <c r="L8090" s="60">
        <v>0</v>
      </c>
      <c r="M8090" s="55"/>
      <c r="N8090" s="60">
        <f t="shared" si="239"/>
        <v>0</v>
      </c>
      <c r="O8090" s="54"/>
      <c r="P8090" s="62"/>
      <c r="Q8090" s="75"/>
      <c r="R8090" t="str">
        <f t="shared" si="245"/>
        <v/>
      </c>
      <c r="S8090" s="75"/>
      <c r="T8090" s="75"/>
      <c r="U8090" s="75"/>
      <c r="V8090" s="75"/>
      <c r="W8090" s="75"/>
      <c r="X8090" s="75"/>
      <c r="Y8090" s="75"/>
      <c r="Z8090" s="75"/>
      <c r="AA8090" s="75"/>
      <c r="AB8090" s="75"/>
      <c r="AC8090" s="75"/>
      <c r="AD8090" s="75"/>
      <c r="AE8090" s="75"/>
      <c r="AF8090" s="75"/>
      <c r="AG8090" s="75"/>
    </row>
    <row r="8091" spans="1:33" ht="15.75" customHeight="1">
      <c r="A8091" s="75"/>
      <c r="B8091" s="54"/>
      <c r="C8091" s="55" t="str">
        <f t="shared" si="243"/>
        <v/>
      </c>
      <c r="D8091" s="55" t="str">
        <f t="shared" si="244"/>
        <v/>
      </c>
      <c r="E8091" s="55"/>
      <c r="F8091" s="55"/>
      <c r="G8091" s="55"/>
      <c r="H8091" s="55"/>
      <c r="I8091" s="55"/>
      <c r="J8091" s="60"/>
      <c r="K8091" s="60">
        <f t="shared" si="241"/>
        <v>0</v>
      </c>
      <c r="L8091" s="60">
        <v>0</v>
      </c>
      <c r="M8091" s="55"/>
      <c r="N8091" s="60">
        <f t="shared" si="239"/>
        <v>0</v>
      </c>
      <c r="O8091" s="54"/>
      <c r="P8091" s="62"/>
      <c r="Q8091" s="75"/>
      <c r="R8091" t="str">
        <f t="shared" si="245"/>
        <v/>
      </c>
      <c r="S8091" s="75"/>
      <c r="T8091" s="75"/>
      <c r="U8091" s="75"/>
      <c r="V8091" s="75"/>
      <c r="W8091" s="75"/>
      <c r="X8091" s="75"/>
      <c r="Y8091" s="75"/>
      <c r="Z8091" s="75"/>
      <c r="AA8091" s="75"/>
      <c r="AB8091" s="75"/>
      <c r="AC8091" s="75"/>
      <c r="AD8091" s="75"/>
      <c r="AE8091" s="75"/>
      <c r="AF8091" s="75"/>
      <c r="AG8091" s="75"/>
    </row>
    <row r="8092" spans="1:33" ht="15.75" customHeight="1">
      <c r="A8092" s="75"/>
      <c r="B8092" s="54"/>
      <c r="C8092" s="55" t="str">
        <f t="shared" si="243"/>
        <v/>
      </c>
      <c r="D8092" s="55" t="str">
        <f t="shared" si="244"/>
        <v/>
      </c>
      <c r="E8092" s="55"/>
      <c r="F8092" s="55"/>
      <c r="G8092" s="55"/>
      <c r="H8092" s="55"/>
      <c r="I8092" s="55"/>
      <c r="J8092" s="60"/>
      <c r="K8092" s="60">
        <f t="shared" si="241"/>
        <v>0</v>
      </c>
      <c r="L8092" s="60">
        <v>0</v>
      </c>
      <c r="M8092" s="55"/>
      <c r="N8092" s="60">
        <f t="shared" si="239"/>
        <v>0</v>
      </c>
      <c r="O8092" s="54"/>
      <c r="P8092" s="62"/>
      <c r="Q8092" s="75"/>
      <c r="R8092" t="str">
        <f t="shared" si="245"/>
        <v/>
      </c>
      <c r="S8092" s="75"/>
      <c r="T8092" s="75"/>
      <c r="U8092" s="75"/>
      <c r="V8092" s="75"/>
      <c r="W8092" s="75"/>
      <c r="X8092" s="75"/>
      <c r="Y8092" s="75"/>
      <c r="Z8092" s="75"/>
      <c r="AA8092" s="75"/>
      <c r="AB8092" s="75"/>
      <c r="AC8092" s="75"/>
      <c r="AD8092" s="75"/>
      <c r="AE8092" s="75"/>
      <c r="AF8092" s="75"/>
      <c r="AG8092" s="75"/>
    </row>
    <row r="8093" spans="1:33" ht="15.75" customHeight="1">
      <c r="A8093" s="75"/>
      <c r="B8093" s="54"/>
      <c r="C8093" s="55" t="str">
        <f t="shared" si="243"/>
        <v/>
      </c>
      <c r="D8093" s="55" t="str">
        <f t="shared" si="244"/>
        <v/>
      </c>
      <c r="E8093" s="55"/>
      <c r="F8093" s="55"/>
      <c r="G8093" s="55"/>
      <c r="H8093" s="55"/>
      <c r="I8093" s="55"/>
      <c r="J8093" s="60"/>
      <c r="K8093" s="60">
        <f t="shared" si="241"/>
        <v>0</v>
      </c>
      <c r="L8093" s="60">
        <v>0</v>
      </c>
      <c r="M8093" s="55"/>
      <c r="N8093" s="60">
        <f t="shared" si="239"/>
        <v>0</v>
      </c>
      <c r="O8093" s="54"/>
      <c r="P8093" s="62"/>
      <c r="Q8093" s="75"/>
      <c r="R8093" t="str">
        <f t="shared" si="245"/>
        <v/>
      </c>
      <c r="S8093" s="75"/>
      <c r="T8093" s="75"/>
      <c r="U8093" s="75"/>
      <c r="V8093" s="75"/>
      <c r="W8093" s="75"/>
      <c r="X8093" s="75"/>
      <c r="Y8093" s="75"/>
      <c r="Z8093" s="75"/>
      <c r="AA8093" s="75"/>
      <c r="AB8093" s="75"/>
      <c r="AC8093" s="75"/>
      <c r="AD8093" s="75"/>
      <c r="AE8093" s="75"/>
      <c r="AF8093" s="75"/>
      <c r="AG8093" s="75"/>
    </row>
    <row r="8094" spans="1:33" ht="15.75" customHeight="1">
      <c r="A8094" s="75"/>
      <c r="B8094" s="54"/>
      <c r="C8094" s="55" t="str">
        <f t="shared" si="243"/>
        <v/>
      </c>
      <c r="D8094" s="55" t="str">
        <f t="shared" si="244"/>
        <v/>
      </c>
      <c r="E8094" s="55"/>
      <c r="F8094" s="55"/>
      <c r="G8094" s="55"/>
      <c r="H8094" s="55"/>
      <c r="I8094" s="55"/>
      <c r="J8094" s="60"/>
      <c r="K8094" s="60">
        <f t="shared" si="241"/>
        <v>0</v>
      </c>
      <c r="L8094" s="60">
        <v>0</v>
      </c>
      <c r="M8094" s="55"/>
      <c r="N8094" s="60">
        <f t="shared" si="239"/>
        <v>0</v>
      </c>
      <c r="O8094" s="54"/>
      <c r="P8094" s="62"/>
      <c r="Q8094" s="75"/>
      <c r="R8094" t="str">
        <f t="shared" si="245"/>
        <v/>
      </c>
      <c r="S8094" s="75"/>
      <c r="T8094" s="75"/>
      <c r="U8094" s="75"/>
      <c r="V8094" s="75"/>
      <c r="W8094" s="75"/>
      <c r="X8094" s="75"/>
      <c r="Y8094" s="75"/>
      <c r="Z8094" s="75"/>
      <c r="AA8094" s="75"/>
      <c r="AB8094" s="75"/>
      <c r="AC8094" s="75"/>
      <c r="AD8094" s="75"/>
      <c r="AE8094" s="75"/>
      <c r="AF8094" s="75"/>
      <c r="AG8094" s="75"/>
    </row>
    <row r="8095" spans="1:33" ht="15.75" customHeight="1">
      <c r="A8095" s="75"/>
      <c r="B8095" s="54"/>
      <c r="C8095" s="55" t="str">
        <f t="shared" si="243"/>
        <v/>
      </c>
      <c r="D8095" s="55" t="str">
        <f t="shared" si="244"/>
        <v/>
      </c>
      <c r="E8095" s="55"/>
      <c r="F8095" s="55"/>
      <c r="G8095" s="55"/>
      <c r="H8095" s="55"/>
      <c r="I8095" s="55"/>
      <c r="J8095" s="60"/>
      <c r="K8095" s="60">
        <f t="shared" si="241"/>
        <v>0</v>
      </c>
      <c r="L8095" s="60">
        <v>0</v>
      </c>
      <c r="M8095" s="55"/>
      <c r="N8095" s="60">
        <f t="shared" si="239"/>
        <v>0</v>
      </c>
      <c r="O8095" s="54"/>
      <c r="P8095" s="62"/>
      <c r="Q8095" s="75"/>
      <c r="R8095" t="str">
        <f t="shared" si="245"/>
        <v/>
      </c>
      <c r="S8095" s="75"/>
      <c r="T8095" s="75"/>
      <c r="U8095" s="75"/>
      <c r="V8095" s="75"/>
      <c r="W8095" s="75"/>
      <c r="X8095" s="75"/>
      <c r="Y8095" s="75"/>
      <c r="Z8095" s="75"/>
      <c r="AA8095" s="75"/>
      <c r="AB8095" s="75"/>
      <c r="AC8095" s="75"/>
      <c r="AD8095" s="75"/>
      <c r="AE8095" s="75"/>
      <c r="AF8095" s="75"/>
      <c r="AG8095" s="75"/>
    </row>
    <row r="8096" spans="1:33" ht="15.75" customHeight="1">
      <c r="A8096" s="75"/>
      <c r="B8096" s="54"/>
      <c r="C8096" s="55" t="str">
        <f t="shared" si="243"/>
        <v/>
      </c>
      <c r="D8096" s="55" t="str">
        <f t="shared" si="244"/>
        <v/>
      </c>
      <c r="E8096" s="55"/>
      <c r="F8096" s="55"/>
      <c r="G8096" s="55"/>
      <c r="H8096" s="55"/>
      <c r="I8096" s="55"/>
      <c r="J8096" s="60"/>
      <c r="K8096" s="60">
        <f t="shared" si="241"/>
        <v>0</v>
      </c>
      <c r="L8096" s="60">
        <v>0</v>
      </c>
      <c r="M8096" s="55"/>
      <c r="N8096" s="60">
        <f t="shared" si="239"/>
        <v>0</v>
      </c>
      <c r="O8096" s="54"/>
      <c r="P8096" s="62"/>
      <c r="Q8096" s="75"/>
      <c r="R8096" t="str">
        <f t="shared" si="245"/>
        <v/>
      </c>
      <c r="S8096" s="75"/>
      <c r="T8096" s="75"/>
      <c r="U8096" s="75"/>
      <c r="V8096" s="75"/>
      <c r="W8096" s="75"/>
      <c r="X8096" s="75"/>
      <c r="Y8096" s="75"/>
      <c r="Z8096" s="75"/>
      <c r="AA8096" s="75"/>
      <c r="AB8096" s="75"/>
      <c r="AC8096" s="75"/>
      <c r="AD8096" s="75"/>
      <c r="AE8096" s="75"/>
      <c r="AF8096" s="75"/>
      <c r="AG8096" s="75"/>
    </row>
    <row r="8097" spans="1:33" ht="15.75" customHeight="1">
      <c r="A8097" s="75"/>
      <c r="B8097" s="54"/>
      <c r="C8097" s="55" t="str">
        <f t="shared" si="243"/>
        <v/>
      </c>
      <c r="D8097" s="55" t="str">
        <f t="shared" si="244"/>
        <v/>
      </c>
      <c r="E8097" s="55"/>
      <c r="F8097" s="55"/>
      <c r="G8097" s="55"/>
      <c r="H8097" s="55"/>
      <c r="I8097" s="55"/>
      <c r="J8097" s="60"/>
      <c r="K8097" s="60">
        <f t="shared" si="241"/>
        <v>0</v>
      </c>
      <c r="L8097" s="60">
        <v>0</v>
      </c>
      <c r="M8097" s="55"/>
      <c r="N8097" s="60">
        <f t="shared" si="239"/>
        <v>0</v>
      </c>
      <c r="O8097" s="54"/>
      <c r="P8097" s="62"/>
      <c r="Q8097" s="75"/>
      <c r="R8097" t="str">
        <f t="shared" si="245"/>
        <v/>
      </c>
      <c r="S8097" s="75"/>
      <c r="T8097" s="75"/>
      <c r="U8097" s="75"/>
      <c r="V8097" s="75"/>
      <c r="W8097" s="75"/>
      <c r="X8097" s="75"/>
      <c r="Y8097" s="75"/>
      <c r="Z8097" s="75"/>
      <c r="AA8097" s="75"/>
      <c r="AB8097" s="75"/>
      <c r="AC8097" s="75"/>
      <c r="AD8097" s="75"/>
      <c r="AE8097" s="75"/>
      <c r="AF8097" s="75"/>
      <c r="AG8097" s="75"/>
    </row>
    <row r="8098" spans="1:33" ht="15.75" customHeight="1">
      <c r="A8098" s="75"/>
      <c r="B8098" s="54"/>
      <c r="C8098" s="55" t="str">
        <f t="shared" si="243"/>
        <v/>
      </c>
      <c r="D8098" s="55" t="str">
        <f t="shared" si="244"/>
        <v/>
      </c>
      <c r="E8098" s="55"/>
      <c r="F8098" s="55"/>
      <c r="G8098" s="55"/>
      <c r="H8098" s="55"/>
      <c r="I8098" s="55"/>
      <c r="J8098" s="60"/>
      <c r="K8098" s="60">
        <f t="shared" si="241"/>
        <v>0</v>
      </c>
      <c r="L8098" s="60">
        <v>0</v>
      </c>
      <c r="M8098" s="55"/>
      <c r="N8098" s="60">
        <f t="shared" si="239"/>
        <v>0</v>
      </c>
      <c r="O8098" s="54"/>
      <c r="P8098" s="62"/>
      <c r="Q8098" s="75"/>
      <c r="R8098" t="str">
        <f t="shared" si="245"/>
        <v/>
      </c>
      <c r="S8098" s="75"/>
      <c r="T8098" s="75"/>
      <c r="U8098" s="75"/>
      <c r="V8098" s="75"/>
      <c r="W8098" s="75"/>
      <c r="X8098" s="75"/>
      <c r="Y8098" s="75"/>
      <c r="Z8098" s="75"/>
      <c r="AA8098" s="75"/>
      <c r="AB8098" s="75"/>
      <c r="AC8098" s="75"/>
      <c r="AD8098" s="75"/>
      <c r="AE8098" s="75"/>
      <c r="AF8098" s="75"/>
      <c r="AG8098" s="75"/>
    </row>
    <row r="8099" spans="1:33" ht="15.75" customHeight="1">
      <c r="A8099" s="75"/>
      <c r="B8099" s="54"/>
      <c r="C8099" s="55" t="str">
        <f t="shared" si="243"/>
        <v/>
      </c>
      <c r="D8099" s="55" t="str">
        <f t="shared" si="244"/>
        <v/>
      </c>
      <c r="E8099" s="55"/>
      <c r="F8099" s="55"/>
      <c r="G8099" s="55"/>
      <c r="H8099" s="55"/>
      <c r="I8099" s="55"/>
      <c r="J8099" s="60"/>
      <c r="K8099" s="60">
        <f t="shared" si="241"/>
        <v>0</v>
      </c>
      <c r="L8099" s="60">
        <v>0</v>
      </c>
      <c r="M8099" s="55"/>
      <c r="N8099" s="60">
        <f t="shared" si="239"/>
        <v>0</v>
      </c>
      <c r="O8099" s="54"/>
      <c r="P8099" s="62"/>
      <c r="Q8099" s="75"/>
      <c r="R8099" t="str">
        <f t="shared" si="245"/>
        <v/>
      </c>
      <c r="S8099" s="75"/>
      <c r="T8099" s="75"/>
      <c r="U8099" s="75"/>
      <c r="V8099" s="75"/>
      <c r="W8099" s="75"/>
      <c r="X8099" s="75"/>
      <c r="Y8099" s="75"/>
      <c r="Z8099" s="75"/>
      <c r="AA8099" s="75"/>
      <c r="AB8099" s="75"/>
      <c r="AC8099" s="75"/>
      <c r="AD8099" s="75"/>
      <c r="AE8099" s="75"/>
      <c r="AF8099" s="75"/>
      <c r="AG8099" s="75"/>
    </row>
    <row r="8100" spans="1:33" ht="15.75" customHeight="1">
      <c r="A8100" s="75"/>
      <c r="B8100" s="54"/>
      <c r="C8100" s="55" t="str">
        <f t="shared" si="243"/>
        <v/>
      </c>
      <c r="D8100" s="55" t="str">
        <f t="shared" si="244"/>
        <v/>
      </c>
      <c r="E8100" s="55"/>
      <c r="F8100" s="55"/>
      <c r="G8100" s="55"/>
      <c r="H8100" s="55"/>
      <c r="I8100" s="55"/>
      <c r="J8100" s="60"/>
      <c r="K8100" s="60">
        <f t="shared" si="241"/>
        <v>0</v>
      </c>
      <c r="L8100" s="60">
        <v>0</v>
      </c>
      <c r="M8100" s="55"/>
      <c r="N8100" s="60">
        <f t="shared" si="239"/>
        <v>0</v>
      </c>
      <c r="O8100" s="54"/>
      <c r="P8100" s="62"/>
      <c r="Q8100" s="75"/>
      <c r="R8100" t="str">
        <f t="shared" si="245"/>
        <v/>
      </c>
      <c r="S8100" s="75"/>
      <c r="T8100" s="75"/>
      <c r="U8100" s="75"/>
      <c r="V8100" s="75"/>
      <c r="W8100" s="75"/>
      <c r="X8100" s="75"/>
      <c r="Y8100" s="75"/>
      <c r="Z8100" s="75"/>
      <c r="AA8100" s="75"/>
      <c r="AB8100" s="75"/>
      <c r="AC8100" s="75"/>
      <c r="AD8100" s="75"/>
      <c r="AE8100" s="75"/>
      <c r="AF8100" s="75"/>
      <c r="AG8100" s="75"/>
    </row>
    <row r="8101" spans="1:33" ht="15.75" customHeight="1">
      <c r="A8101" s="75"/>
      <c r="B8101" s="54"/>
      <c r="C8101" s="55" t="str">
        <f t="shared" si="243"/>
        <v/>
      </c>
      <c r="D8101" s="55" t="str">
        <f t="shared" si="244"/>
        <v/>
      </c>
      <c r="E8101" s="55"/>
      <c r="F8101" s="55"/>
      <c r="G8101" s="55"/>
      <c r="H8101" s="55"/>
      <c r="I8101" s="55"/>
      <c r="J8101" s="60"/>
      <c r="K8101" s="60">
        <f t="shared" si="241"/>
        <v>0</v>
      </c>
      <c r="L8101" s="60">
        <v>0</v>
      </c>
      <c r="M8101" s="55"/>
      <c r="N8101" s="60">
        <f t="shared" si="239"/>
        <v>0</v>
      </c>
      <c r="O8101" s="54"/>
      <c r="P8101" s="62"/>
      <c r="Q8101" s="75"/>
      <c r="R8101" t="str">
        <f t="shared" si="245"/>
        <v/>
      </c>
      <c r="S8101" s="75"/>
      <c r="T8101" s="75"/>
      <c r="U8101" s="75"/>
      <c r="V8101" s="75"/>
      <c r="W8101" s="75"/>
      <c r="X8101" s="75"/>
      <c r="Y8101" s="75"/>
      <c r="Z8101" s="75"/>
      <c r="AA8101" s="75"/>
      <c r="AB8101" s="75"/>
      <c r="AC8101" s="75"/>
      <c r="AD8101" s="75"/>
      <c r="AE8101" s="75"/>
      <c r="AF8101" s="75"/>
      <c r="AG8101" s="75"/>
    </row>
    <row r="8102" spans="1:33" ht="15.75" customHeight="1">
      <c r="A8102" s="75"/>
      <c r="B8102" s="54"/>
      <c r="C8102" s="55" t="str">
        <f t="shared" si="243"/>
        <v/>
      </c>
      <c r="D8102" s="55" t="str">
        <f t="shared" si="244"/>
        <v/>
      </c>
      <c r="E8102" s="55"/>
      <c r="F8102" s="55"/>
      <c r="G8102" s="55"/>
      <c r="H8102" s="55"/>
      <c r="I8102" s="55"/>
      <c r="J8102" s="60"/>
      <c r="K8102" s="60">
        <f t="shared" si="241"/>
        <v>0</v>
      </c>
      <c r="L8102" s="60">
        <v>0</v>
      </c>
      <c r="M8102" s="55"/>
      <c r="N8102" s="60">
        <f t="shared" si="239"/>
        <v>0</v>
      </c>
      <c r="O8102" s="54"/>
      <c r="P8102" s="62"/>
      <c r="Q8102" s="75"/>
      <c r="R8102" t="str">
        <f t="shared" si="245"/>
        <v/>
      </c>
      <c r="S8102" s="75"/>
      <c r="T8102" s="75"/>
      <c r="U8102" s="75"/>
      <c r="V8102" s="75"/>
      <c r="W8102" s="75"/>
      <c r="X8102" s="75"/>
      <c r="Y8102" s="75"/>
      <c r="Z8102" s="75"/>
      <c r="AA8102" s="75"/>
      <c r="AB8102" s="75"/>
      <c r="AC8102" s="75"/>
      <c r="AD8102" s="75"/>
      <c r="AE8102" s="75"/>
      <c r="AF8102" s="75"/>
      <c r="AG8102" s="75"/>
    </row>
    <row r="8103" spans="1:33" ht="15.75" customHeight="1">
      <c r="A8103" s="75"/>
      <c r="B8103" s="54"/>
      <c r="C8103" s="55" t="str">
        <f t="shared" si="243"/>
        <v/>
      </c>
      <c r="D8103" s="55" t="str">
        <f t="shared" si="244"/>
        <v/>
      </c>
      <c r="E8103" s="55"/>
      <c r="F8103" s="55"/>
      <c r="G8103" s="55"/>
      <c r="H8103" s="55"/>
      <c r="I8103" s="55"/>
      <c r="J8103" s="60"/>
      <c r="K8103" s="60">
        <f t="shared" si="241"/>
        <v>0</v>
      </c>
      <c r="L8103" s="60">
        <v>0</v>
      </c>
      <c r="M8103" s="55"/>
      <c r="N8103" s="60">
        <f t="shared" si="239"/>
        <v>0</v>
      </c>
      <c r="O8103" s="54"/>
      <c r="P8103" s="62"/>
      <c r="Q8103" s="75"/>
      <c r="R8103" t="str">
        <f t="shared" si="245"/>
        <v/>
      </c>
      <c r="S8103" s="75"/>
      <c r="T8103" s="75"/>
      <c r="U8103" s="75"/>
      <c r="V8103" s="75"/>
      <c r="W8103" s="75"/>
      <c r="X8103" s="75"/>
      <c r="Y8103" s="75"/>
      <c r="Z8103" s="75"/>
      <c r="AA8103" s="75"/>
      <c r="AB8103" s="75"/>
      <c r="AC8103" s="75"/>
      <c r="AD8103" s="75"/>
      <c r="AE8103" s="75"/>
      <c r="AF8103" s="75"/>
      <c r="AG8103" s="75"/>
    </row>
    <row r="8104" spans="1:33" ht="15.75" customHeight="1">
      <c r="A8104" s="75"/>
      <c r="B8104" s="54"/>
      <c r="C8104" s="55" t="str">
        <f t="shared" si="243"/>
        <v/>
      </c>
      <c r="D8104" s="55" t="str">
        <f t="shared" si="244"/>
        <v/>
      </c>
      <c r="E8104" s="55"/>
      <c r="F8104" s="55"/>
      <c r="G8104" s="55"/>
      <c r="H8104" s="55"/>
      <c r="I8104" s="55"/>
      <c r="J8104" s="60"/>
      <c r="K8104" s="60">
        <f t="shared" si="241"/>
        <v>0</v>
      </c>
      <c r="L8104" s="60">
        <v>0</v>
      </c>
      <c r="M8104" s="55"/>
      <c r="N8104" s="60">
        <f t="shared" si="239"/>
        <v>0</v>
      </c>
      <c r="O8104" s="54"/>
      <c r="P8104" s="62"/>
      <c r="Q8104" s="75"/>
      <c r="R8104" t="str">
        <f t="shared" si="245"/>
        <v/>
      </c>
      <c r="S8104" s="75"/>
      <c r="T8104" s="75"/>
      <c r="U8104" s="75"/>
      <c r="V8104" s="75"/>
      <c r="W8104" s="75"/>
      <c r="X8104" s="75"/>
      <c r="Y8104" s="75"/>
      <c r="Z8104" s="75"/>
      <c r="AA8104" s="75"/>
      <c r="AB8104" s="75"/>
      <c r="AC8104" s="75"/>
      <c r="AD8104" s="75"/>
      <c r="AE8104" s="75"/>
      <c r="AF8104" s="75"/>
      <c r="AG8104" s="75"/>
    </row>
    <row r="8105" spans="1:33" ht="15.75" customHeight="1">
      <c r="A8105" s="75"/>
      <c r="B8105" s="54"/>
      <c r="C8105" s="55" t="str">
        <f t="shared" si="243"/>
        <v/>
      </c>
      <c r="D8105" s="55" t="str">
        <f t="shared" si="244"/>
        <v/>
      </c>
      <c r="E8105" s="55"/>
      <c r="F8105" s="55"/>
      <c r="G8105" s="55"/>
      <c r="H8105" s="55"/>
      <c r="I8105" s="55"/>
      <c r="J8105" s="60"/>
      <c r="K8105" s="60">
        <f t="shared" si="241"/>
        <v>0</v>
      </c>
      <c r="L8105" s="60">
        <v>0</v>
      </c>
      <c r="M8105" s="55"/>
      <c r="N8105" s="60">
        <f t="shared" si="239"/>
        <v>0</v>
      </c>
      <c r="O8105" s="54"/>
      <c r="P8105" s="62"/>
      <c r="Q8105" s="75"/>
      <c r="R8105" t="str">
        <f t="shared" si="245"/>
        <v/>
      </c>
      <c r="S8105" s="75"/>
      <c r="T8105" s="75"/>
      <c r="U8105" s="75"/>
      <c r="V8105" s="75"/>
      <c r="W8105" s="75"/>
      <c r="X8105" s="75"/>
      <c r="Y8105" s="75"/>
      <c r="Z8105" s="75"/>
      <c r="AA8105" s="75"/>
      <c r="AB8105" s="75"/>
      <c r="AC8105" s="75"/>
      <c r="AD8105" s="75"/>
      <c r="AE8105" s="75"/>
      <c r="AF8105" s="75"/>
      <c r="AG8105" s="75"/>
    </row>
    <row r="8106" spans="1:33" ht="15.75" customHeight="1">
      <c r="A8106" s="75"/>
      <c r="B8106" s="54"/>
      <c r="C8106" s="55" t="str">
        <f t="shared" si="243"/>
        <v/>
      </c>
      <c r="D8106" s="55" t="str">
        <f t="shared" si="244"/>
        <v/>
      </c>
      <c r="E8106" s="55"/>
      <c r="F8106" s="55"/>
      <c r="G8106" s="55"/>
      <c r="H8106" s="55"/>
      <c r="I8106" s="55"/>
      <c r="J8106" s="60"/>
      <c r="K8106" s="60">
        <f t="shared" si="241"/>
        <v>0</v>
      </c>
      <c r="L8106" s="60">
        <v>0</v>
      </c>
      <c r="M8106" s="55"/>
      <c r="N8106" s="60">
        <f t="shared" si="239"/>
        <v>0</v>
      </c>
      <c r="O8106" s="54"/>
      <c r="P8106" s="62"/>
      <c r="Q8106" s="75"/>
      <c r="R8106" t="str">
        <f t="shared" si="245"/>
        <v/>
      </c>
      <c r="S8106" s="75"/>
      <c r="T8106" s="75"/>
      <c r="U8106" s="75"/>
      <c r="V8106" s="75"/>
      <c r="W8106" s="75"/>
      <c r="X8106" s="75"/>
      <c r="Y8106" s="75"/>
      <c r="Z8106" s="75"/>
      <c r="AA8106" s="75"/>
      <c r="AB8106" s="75"/>
      <c r="AC8106" s="75"/>
      <c r="AD8106" s="75"/>
      <c r="AE8106" s="75"/>
      <c r="AF8106" s="75"/>
      <c r="AG8106" s="75"/>
    </row>
    <row r="8107" spans="1:33" ht="15.75" customHeight="1">
      <c r="A8107" s="75"/>
      <c r="B8107" s="54"/>
      <c r="C8107" s="55" t="str">
        <f t="shared" si="243"/>
        <v/>
      </c>
      <c r="D8107" s="55" t="str">
        <f t="shared" si="244"/>
        <v/>
      </c>
      <c r="E8107" s="55"/>
      <c r="F8107" s="55"/>
      <c r="G8107" s="55"/>
      <c r="H8107" s="55"/>
      <c r="I8107" s="55"/>
      <c r="J8107" s="60"/>
      <c r="K8107" s="60">
        <f t="shared" si="241"/>
        <v>0</v>
      </c>
      <c r="L8107" s="60">
        <v>0</v>
      </c>
      <c r="M8107" s="55"/>
      <c r="N8107" s="60">
        <f t="shared" si="239"/>
        <v>0</v>
      </c>
      <c r="O8107" s="54"/>
      <c r="P8107" s="62"/>
      <c r="Q8107" s="75"/>
      <c r="R8107" t="str">
        <f t="shared" si="245"/>
        <v/>
      </c>
      <c r="S8107" s="75"/>
      <c r="T8107" s="75"/>
      <c r="U8107" s="75"/>
      <c r="V8107" s="75"/>
      <c r="W8107" s="75"/>
      <c r="X8107" s="75"/>
      <c r="Y8107" s="75"/>
      <c r="Z8107" s="75"/>
      <c r="AA8107" s="75"/>
      <c r="AB8107" s="75"/>
      <c r="AC8107" s="75"/>
      <c r="AD8107" s="75"/>
      <c r="AE8107" s="75"/>
      <c r="AF8107" s="75"/>
      <c r="AG8107" s="75"/>
    </row>
    <row r="8108" spans="1:33" ht="15.75" customHeight="1">
      <c r="A8108" s="75"/>
      <c r="B8108" s="54"/>
      <c r="C8108" s="55" t="str">
        <f t="shared" si="243"/>
        <v/>
      </c>
      <c r="D8108" s="55" t="str">
        <f t="shared" si="244"/>
        <v/>
      </c>
      <c r="E8108" s="55"/>
      <c r="F8108" s="55"/>
      <c r="G8108" s="55"/>
      <c r="H8108" s="55"/>
      <c r="I8108" s="55"/>
      <c r="J8108" s="60"/>
      <c r="K8108" s="60">
        <f t="shared" si="241"/>
        <v>0</v>
      </c>
      <c r="L8108" s="60">
        <v>0</v>
      </c>
      <c r="M8108" s="55"/>
      <c r="N8108" s="60">
        <f t="shared" si="239"/>
        <v>0</v>
      </c>
      <c r="O8108" s="54"/>
      <c r="P8108" s="62"/>
      <c r="Q8108" s="75"/>
      <c r="R8108" t="str">
        <f t="shared" si="245"/>
        <v/>
      </c>
      <c r="S8108" s="75"/>
      <c r="T8108" s="75"/>
      <c r="U8108" s="75"/>
      <c r="V8108" s="75"/>
      <c r="W8108" s="75"/>
      <c r="X8108" s="75"/>
      <c r="Y8108" s="75"/>
      <c r="Z8108" s="75"/>
      <c r="AA8108" s="75"/>
      <c r="AB8108" s="75"/>
      <c r="AC8108" s="75"/>
      <c r="AD8108" s="75"/>
      <c r="AE8108" s="75"/>
      <c r="AF8108" s="75"/>
      <c r="AG8108" s="75"/>
    </row>
    <row r="8109" spans="1:33" ht="15.75" customHeight="1">
      <c r="A8109" s="75"/>
      <c r="B8109" s="54"/>
      <c r="C8109" s="55" t="str">
        <f t="shared" si="243"/>
        <v/>
      </c>
      <c r="D8109" s="55" t="str">
        <f t="shared" si="244"/>
        <v/>
      </c>
      <c r="E8109" s="55"/>
      <c r="F8109" s="55"/>
      <c r="G8109" s="55"/>
      <c r="H8109" s="55"/>
      <c r="I8109" s="55"/>
      <c r="J8109" s="60"/>
      <c r="K8109" s="60">
        <f t="shared" si="241"/>
        <v>0</v>
      </c>
      <c r="L8109" s="60">
        <v>0</v>
      </c>
      <c r="M8109" s="55"/>
      <c r="N8109" s="60">
        <f t="shared" si="239"/>
        <v>0</v>
      </c>
      <c r="O8109" s="54"/>
      <c r="P8109" s="62"/>
      <c r="Q8109" s="75"/>
      <c r="R8109" t="str">
        <f t="shared" si="245"/>
        <v/>
      </c>
      <c r="S8109" s="75"/>
      <c r="T8109" s="75"/>
      <c r="U8109" s="75"/>
      <c r="V8109" s="75"/>
      <c r="W8109" s="75"/>
      <c r="X8109" s="75"/>
      <c r="Y8109" s="75"/>
      <c r="Z8109" s="75"/>
      <c r="AA8109" s="75"/>
      <c r="AB8109" s="75"/>
      <c r="AC8109" s="75"/>
      <c r="AD8109" s="75"/>
      <c r="AE8109" s="75"/>
      <c r="AF8109" s="75"/>
      <c r="AG8109" s="75"/>
    </row>
    <row r="8110" spans="1:33" ht="15.75" customHeight="1">
      <c r="A8110" s="75"/>
      <c r="B8110" s="54"/>
      <c r="C8110" s="55" t="str">
        <f t="shared" si="243"/>
        <v/>
      </c>
      <c r="D8110" s="55" t="str">
        <f t="shared" si="244"/>
        <v/>
      </c>
      <c r="E8110" s="55"/>
      <c r="F8110" s="55"/>
      <c r="G8110" s="55"/>
      <c r="H8110" s="55"/>
      <c r="I8110" s="55"/>
      <c r="J8110" s="60"/>
      <c r="K8110" s="60">
        <f t="shared" si="241"/>
        <v>0</v>
      </c>
      <c r="L8110" s="60">
        <v>0</v>
      </c>
      <c r="M8110" s="55"/>
      <c r="N8110" s="60">
        <f t="shared" si="239"/>
        <v>0</v>
      </c>
      <c r="O8110" s="54"/>
      <c r="P8110" s="62"/>
      <c r="Q8110" s="75"/>
      <c r="R8110" t="str">
        <f t="shared" si="245"/>
        <v/>
      </c>
      <c r="S8110" s="75"/>
      <c r="T8110" s="75"/>
      <c r="U8110" s="75"/>
      <c r="V8110" s="75"/>
      <c r="W8110" s="75"/>
      <c r="X8110" s="75"/>
      <c r="Y8110" s="75"/>
      <c r="Z8110" s="75"/>
      <c r="AA8110" s="75"/>
      <c r="AB8110" s="75"/>
      <c r="AC8110" s="75"/>
      <c r="AD8110" s="75"/>
      <c r="AE8110" s="75"/>
      <c r="AF8110" s="75"/>
      <c r="AG8110" s="75"/>
    </row>
    <row r="8111" spans="1:33" ht="15.75" customHeight="1">
      <c r="A8111" s="75"/>
      <c r="B8111" s="54"/>
      <c r="C8111" s="55" t="str">
        <f t="shared" si="243"/>
        <v/>
      </c>
      <c r="D8111" s="55" t="str">
        <f t="shared" si="244"/>
        <v/>
      </c>
      <c r="E8111" s="55"/>
      <c r="F8111" s="55"/>
      <c r="G8111" s="55"/>
      <c r="H8111" s="55"/>
      <c r="I8111" s="55"/>
      <c r="J8111" s="60"/>
      <c r="K8111" s="60">
        <f t="shared" si="241"/>
        <v>0</v>
      </c>
      <c r="L8111" s="60">
        <v>0</v>
      </c>
      <c r="M8111" s="55"/>
      <c r="N8111" s="60">
        <f t="shared" si="239"/>
        <v>0</v>
      </c>
      <c r="O8111" s="54"/>
      <c r="P8111" s="62"/>
      <c r="Q8111" s="75"/>
      <c r="R8111" t="str">
        <f t="shared" si="245"/>
        <v/>
      </c>
      <c r="S8111" s="75"/>
      <c r="T8111" s="75"/>
      <c r="U8111" s="75"/>
      <c r="V8111" s="75"/>
      <c r="W8111" s="75"/>
      <c r="X8111" s="75"/>
      <c r="Y8111" s="75"/>
      <c r="Z8111" s="75"/>
      <c r="AA8111" s="75"/>
      <c r="AB8111" s="75"/>
      <c r="AC8111" s="75"/>
      <c r="AD8111" s="75"/>
      <c r="AE8111" s="75"/>
      <c r="AF8111" s="75"/>
      <c r="AG8111" s="75"/>
    </row>
    <row r="8112" spans="1:33" ht="15.75" customHeight="1">
      <c r="A8112" s="75"/>
      <c r="B8112" s="54"/>
      <c r="C8112" s="55" t="str">
        <f t="shared" si="243"/>
        <v/>
      </c>
      <c r="D8112" s="55" t="str">
        <f t="shared" si="244"/>
        <v/>
      </c>
      <c r="E8112" s="55"/>
      <c r="F8112" s="55"/>
      <c r="G8112" s="55"/>
      <c r="H8112" s="55"/>
      <c r="I8112" s="55"/>
      <c r="J8112" s="60"/>
      <c r="K8112" s="60">
        <f t="shared" si="241"/>
        <v>0</v>
      </c>
      <c r="L8112" s="60">
        <v>0</v>
      </c>
      <c r="M8112" s="55"/>
      <c r="N8112" s="60">
        <f t="shared" si="239"/>
        <v>0</v>
      </c>
      <c r="O8112" s="54"/>
      <c r="P8112" s="62"/>
      <c r="Q8112" s="75"/>
      <c r="R8112" t="str">
        <f t="shared" si="245"/>
        <v/>
      </c>
      <c r="S8112" s="75"/>
      <c r="T8112" s="75"/>
      <c r="U8112" s="75"/>
      <c r="V8112" s="75"/>
      <c r="W8112" s="75"/>
      <c r="X8112" s="75"/>
      <c r="Y8112" s="75"/>
      <c r="Z8112" s="75"/>
      <c r="AA8112" s="75"/>
      <c r="AB8112" s="75"/>
      <c r="AC8112" s="75"/>
      <c r="AD8112" s="75"/>
      <c r="AE8112" s="75"/>
      <c r="AF8112" s="75"/>
      <c r="AG8112" s="75"/>
    </row>
    <row r="8113" spans="1:33" ht="15.75" customHeight="1">
      <c r="A8113" s="75"/>
      <c r="B8113" s="54"/>
      <c r="C8113" s="55" t="str">
        <f t="shared" si="243"/>
        <v/>
      </c>
      <c r="D8113" s="55" t="str">
        <f t="shared" si="244"/>
        <v/>
      </c>
      <c r="E8113" s="55"/>
      <c r="F8113" s="55"/>
      <c r="G8113" s="55"/>
      <c r="H8113" s="55"/>
      <c r="I8113" s="55"/>
      <c r="J8113" s="60"/>
      <c r="K8113" s="60">
        <f t="shared" si="241"/>
        <v>0</v>
      </c>
      <c r="L8113" s="60">
        <v>0</v>
      </c>
      <c r="M8113" s="55"/>
      <c r="N8113" s="60">
        <f t="shared" si="239"/>
        <v>0</v>
      </c>
      <c r="O8113" s="54"/>
      <c r="P8113" s="62"/>
      <c r="Q8113" s="75"/>
      <c r="R8113" t="str">
        <f t="shared" si="245"/>
        <v/>
      </c>
      <c r="S8113" s="75"/>
      <c r="T8113" s="75"/>
      <c r="U8113" s="75"/>
      <c r="V8113" s="75"/>
      <c r="W8113" s="75"/>
      <c r="X8113" s="75"/>
      <c r="Y8113" s="75"/>
      <c r="Z8113" s="75"/>
      <c r="AA8113" s="75"/>
      <c r="AB8113" s="75"/>
      <c r="AC8113" s="75"/>
      <c r="AD8113" s="75"/>
      <c r="AE8113" s="75"/>
      <c r="AF8113" s="75"/>
      <c r="AG8113" s="75"/>
    </row>
    <row r="8114" spans="1:33" ht="15.75" customHeight="1">
      <c r="A8114" s="75"/>
      <c r="B8114" s="54"/>
      <c r="C8114" s="55" t="str">
        <f t="shared" si="243"/>
        <v/>
      </c>
      <c r="D8114" s="55" t="str">
        <f t="shared" si="244"/>
        <v/>
      </c>
      <c r="E8114" s="55"/>
      <c r="F8114" s="55"/>
      <c r="G8114" s="55"/>
      <c r="H8114" s="55"/>
      <c r="I8114" s="55"/>
      <c r="J8114" s="60"/>
      <c r="K8114" s="60">
        <f t="shared" si="241"/>
        <v>0</v>
      </c>
      <c r="L8114" s="60">
        <v>0</v>
      </c>
      <c r="M8114" s="55"/>
      <c r="N8114" s="60">
        <f t="shared" si="239"/>
        <v>0</v>
      </c>
      <c r="O8114" s="54"/>
      <c r="P8114" s="62"/>
      <c r="Q8114" s="75"/>
      <c r="R8114" t="str">
        <f t="shared" si="245"/>
        <v/>
      </c>
      <c r="S8114" s="75"/>
      <c r="T8114" s="75"/>
      <c r="U8114" s="75"/>
      <c r="V8114" s="75"/>
      <c r="W8114" s="75"/>
      <c r="X8114" s="75"/>
      <c r="Y8114" s="75"/>
      <c r="Z8114" s="75"/>
      <c r="AA8114" s="75"/>
      <c r="AB8114" s="75"/>
      <c r="AC8114" s="75"/>
      <c r="AD8114" s="75"/>
      <c r="AE8114" s="75"/>
      <c r="AF8114" s="75"/>
      <c r="AG8114" s="75"/>
    </row>
    <row r="8115" spans="1:33" ht="15.75" customHeight="1">
      <c r="A8115" s="75"/>
      <c r="B8115" s="54"/>
      <c r="C8115" s="55" t="str">
        <f t="shared" si="243"/>
        <v/>
      </c>
      <c r="D8115" s="55" t="str">
        <f t="shared" si="244"/>
        <v/>
      </c>
      <c r="E8115" s="55"/>
      <c r="F8115" s="55"/>
      <c r="G8115" s="55"/>
      <c r="H8115" s="55"/>
      <c r="I8115" s="55"/>
      <c r="J8115" s="60"/>
      <c r="K8115" s="60">
        <f t="shared" si="241"/>
        <v>0</v>
      </c>
      <c r="L8115" s="60">
        <v>0</v>
      </c>
      <c r="M8115" s="55"/>
      <c r="N8115" s="60">
        <f t="shared" si="239"/>
        <v>0</v>
      </c>
      <c r="O8115" s="54"/>
      <c r="P8115" s="62"/>
      <c r="Q8115" s="75"/>
      <c r="R8115" t="str">
        <f t="shared" si="245"/>
        <v/>
      </c>
      <c r="S8115" s="75"/>
      <c r="T8115" s="75"/>
      <c r="U8115" s="75"/>
      <c r="V8115" s="75"/>
      <c r="W8115" s="75"/>
      <c r="X8115" s="75"/>
      <c r="Y8115" s="75"/>
      <c r="Z8115" s="75"/>
      <c r="AA8115" s="75"/>
      <c r="AB8115" s="75"/>
      <c r="AC8115" s="75"/>
      <c r="AD8115" s="75"/>
      <c r="AE8115" s="75"/>
      <c r="AF8115" s="75"/>
      <c r="AG8115" s="75"/>
    </row>
    <row r="8116" spans="1:33" ht="15.75" customHeight="1">
      <c r="A8116" s="75"/>
      <c r="B8116" s="54"/>
      <c r="C8116" s="55" t="str">
        <f t="shared" si="243"/>
        <v/>
      </c>
      <c r="D8116" s="55" t="str">
        <f t="shared" si="244"/>
        <v/>
      </c>
      <c r="E8116" s="55"/>
      <c r="F8116" s="55"/>
      <c r="G8116" s="55"/>
      <c r="H8116" s="55"/>
      <c r="I8116" s="55"/>
      <c r="J8116" s="60"/>
      <c r="K8116" s="60">
        <f t="shared" si="241"/>
        <v>0</v>
      </c>
      <c r="L8116" s="60">
        <v>0</v>
      </c>
      <c r="M8116" s="55"/>
      <c r="N8116" s="60">
        <f t="shared" si="239"/>
        <v>0</v>
      </c>
      <c r="O8116" s="54"/>
      <c r="P8116" s="62"/>
      <c r="Q8116" s="75"/>
      <c r="R8116" t="str">
        <f t="shared" si="245"/>
        <v/>
      </c>
      <c r="S8116" s="75"/>
      <c r="T8116" s="75"/>
      <c r="U8116" s="75"/>
      <c r="V8116" s="75"/>
      <c r="W8116" s="75"/>
      <c r="X8116" s="75"/>
      <c r="Y8116" s="75"/>
      <c r="Z8116" s="75"/>
      <c r="AA8116" s="75"/>
      <c r="AB8116" s="75"/>
      <c r="AC8116" s="75"/>
      <c r="AD8116" s="75"/>
      <c r="AE8116" s="75"/>
      <c r="AF8116" s="75"/>
      <c r="AG8116" s="75"/>
    </row>
    <row r="8117" spans="1:33" ht="15.75" customHeight="1">
      <c r="A8117" s="75"/>
      <c r="B8117" s="54"/>
      <c r="C8117" s="55" t="str">
        <f t="shared" si="243"/>
        <v/>
      </c>
      <c r="D8117" s="55" t="str">
        <f t="shared" si="244"/>
        <v/>
      </c>
      <c r="E8117" s="55"/>
      <c r="F8117" s="55"/>
      <c r="G8117" s="55"/>
      <c r="H8117" s="55"/>
      <c r="I8117" s="55"/>
      <c r="J8117" s="60"/>
      <c r="K8117" s="60">
        <f t="shared" si="241"/>
        <v>0</v>
      </c>
      <c r="L8117" s="60">
        <v>0</v>
      </c>
      <c r="M8117" s="55"/>
      <c r="N8117" s="60">
        <f t="shared" si="239"/>
        <v>0</v>
      </c>
      <c r="O8117" s="54"/>
      <c r="P8117" s="62"/>
      <c r="Q8117" s="75"/>
      <c r="R8117" t="str">
        <f t="shared" si="245"/>
        <v/>
      </c>
      <c r="S8117" s="75"/>
      <c r="T8117" s="75"/>
      <c r="U8117" s="75"/>
      <c r="V8117" s="75"/>
      <c r="W8117" s="75"/>
      <c r="X8117" s="75"/>
      <c r="Y8117" s="75"/>
      <c r="Z8117" s="75"/>
      <c r="AA8117" s="75"/>
      <c r="AB8117" s="75"/>
      <c r="AC8117" s="75"/>
      <c r="AD8117" s="75"/>
      <c r="AE8117" s="75"/>
      <c r="AF8117" s="75"/>
      <c r="AG8117" s="75"/>
    </row>
    <row r="8118" spans="1:33" ht="15.75" customHeight="1">
      <c r="A8118" s="75"/>
      <c r="B8118" s="54"/>
      <c r="C8118" s="55" t="str">
        <f t="shared" si="243"/>
        <v/>
      </c>
      <c r="D8118" s="55" t="str">
        <f t="shared" si="244"/>
        <v/>
      </c>
      <c r="E8118" s="55"/>
      <c r="F8118" s="55"/>
      <c r="G8118" s="55"/>
      <c r="H8118" s="55"/>
      <c r="I8118" s="55"/>
      <c r="J8118" s="60"/>
      <c r="K8118" s="60">
        <f t="shared" si="241"/>
        <v>0</v>
      </c>
      <c r="L8118" s="60">
        <v>0</v>
      </c>
      <c r="M8118" s="55"/>
      <c r="N8118" s="60">
        <f t="shared" si="239"/>
        <v>0</v>
      </c>
      <c r="O8118" s="54"/>
      <c r="P8118" s="62"/>
      <c r="Q8118" s="75"/>
      <c r="R8118" t="str">
        <f t="shared" si="245"/>
        <v/>
      </c>
      <c r="S8118" s="75"/>
      <c r="T8118" s="75"/>
      <c r="U8118" s="75"/>
      <c r="V8118" s="75"/>
      <c r="W8118" s="75"/>
      <c r="X8118" s="75"/>
      <c r="Y8118" s="75"/>
      <c r="Z8118" s="75"/>
      <c r="AA8118" s="75"/>
      <c r="AB8118" s="75"/>
      <c r="AC8118" s="75"/>
      <c r="AD8118" s="75"/>
      <c r="AE8118" s="75"/>
      <c r="AF8118" s="75"/>
      <c r="AG8118" s="75"/>
    </row>
    <row r="8119" spans="1:33" ht="15.75" customHeight="1">
      <c r="A8119" s="75"/>
      <c r="B8119" s="54"/>
      <c r="C8119" s="55" t="str">
        <f t="shared" si="243"/>
        <v/>
      </c>
      <c r="D8119" s="55" t="str">
        <f t="shared" si="244"/>
        <v/>
      </c>
      <c r="E8119" s="55"/>
      <c r="F8119" s="55"/>
      <c r="G8119" s="55"/>
      <c r="H8119" s="55"/>
      <c r="I8119" s="55"/>
      <c r="J8119" s="60"/>
      <c r="K8119" s="60">
        <f t="shared" si="241"/>
        <v>0</v>
      </c>
      <c r="L8119" s="60">
        <v>0</v>
      </c>
      <c r="M8119" s="55"/>
      <c r="N8119" s="60">
        <f t="shared" si="239"/>
        <v>0</v>
      </c>
      <c r="O8119" s="54"/>
      <c r="P8119" s="62"/>
      <c r="Q8119" s="75"/>
      <c r="R8119" t="str">
        <f t="shared" si="245"/>
        <v/>
      </c>
      <c r="S8119" s="75"/>
      <c r="T8119" s="75"/>
      <c r="U8119" s="75"/>
      <c r="V8119" s="75"/>
      <c r="W8119" s="75"/>
      <c r="X8119" s="75"/>
      <c r="Y8119" s="75"/>
      <c r="Z8119" s="75"/>
      <c r="AA8119" s="75"/>
      <c r="AB8119" s="75"/>
      <c r="AC8119" s="75"/>
      <c r="AD8119" s="75"/>
      <c r="AE8119" s="75"/>
      <c r="AF8119" s="75"/>
      <c r="AG8119" s="75"/>
    </row>
    <row r="8120" spans="1:33" ht="15.75" customHeight="1">
      <c r="A8120" s="75"/>
      <c r="B8120" s="54"/>
      <c r="C8120" s="55" t="str">
        <f t="shared" si="243"/>
        <v/>
      </c>
      <c r="D8120" s="55" t="str">
        <f t="shared" si="244"/>
        <v/>
      </c>
      <c r="E8120" s="55"/>
      <c r="F8120" s="55"/>
      <c r="G8120" s="55"/>
      <c r="H8120" s="55"/>
      <c r="I8120" s="55"/>
      <c r="J8120" s="60"/>
      <c r="K8120" s="60">
        <f t="shared" si="241"/>
        <v>0</v>
      </c>
      <c r="L8120" s="60">
        <v>0</v>
      </c>
      <c r="M8120" s="55"/>
      <c r="N8120" s="60">
        <f t="shared" si="239"/>
        <v>0</v>
      </c>
      <c r="O8120" s="54"/>
      <c r="P8120" s="62"/>
      <c r="Q8120" s="75"/>
      <c r="R8120" t="str">
        <f t="shared" si="245"/>
        <v/>
      </c>
      <c r="S8120" s="75"/>
      <c r="T8120" s="75"/>
      <c r="U8120" s="75"/>
      <c r="V8120" s="75"/>
      <c r="W8120" s="75"/>
      <c r="X8120" s="75"/>
      <c r="Y8120" s="75"/>
      <c r="Z8120" s="75"/>
      <c r="AA8120" s="75"/>
      <c r="AB8120" s="75"/>
      <c r="AC8120" s="75"/>
      <c r="AD8120" s="75"/>
      <c r="AE8120" s="75"/>
      <c r="AF8120" s="75"/>
      <c r="AG8120" s="75"/>
    </row>
    <row r="8121" spans="1:33" ht="15.75" customHeight="1">
      <c r="A8121" s="75"/>
      <c r="B8121" s="54"/>
      <c r="C8121" s="55" t="str">
        <f t="shared" si="243"/>
        <v/>
      </c>
      <c r="D8121" s="55" t="str">
        <f t="shared" si="244"/>
        <v/>
      </c>
      <c r="E8121" s="55"/>
      <c r="F8121" s="55"/>
      <c r="G8121" s="55"/>
      <c r="H8121" s="55"/>
      <c r="I8121" s="55"/>
      <c r="J8121" s="60"/>
      <c r="K8121" s="60">
        <f t="shared" si="241"/>
        <v>0</v>
      </c>
      <c r="L8121" s="60">
        <v>0</v>
      </c>
      <c r="M8121" s="55"/>
      <c r="N8121" s="60">
        <f t="shared" si="239"/>
        <v>0</v>
      </c>
      <c r="O8121" s="54"/>
      <c r="P8121" s="62"/>
      <c r="Q8121" s="75"/>
      <c r="R8121" t="str">
        <f t="shared" si="245"/>
        <v/>
      </c>
      <c r="S8121" s="75"/>
      <c r="T8121" s="75"/>
      <c r="U8121" s="75"/>
      <c r="V8121" s="75"/>
      <c r="W8121" s="75"/>
      <c r="X8121" s="75"/>
      <c r="Y8121" s="75"/>
      <c r="Z8121" s="75"/>
      <c r="AA8121" s="75"/>
      <c r="AB8121" s="75"/>
      <c r="AC8121" s="75"/>
      <c r="AD8121" s="75"/>
      <c r="AE8121" s="75"/>
      <c r="AF8121" s="75"/>
      <c r="AG8121" s="75"/>
    </row>
    <row r="8122" spans="1:33" ht="15.75" customHeight="1">
      <c r="A8122" s="75"/>
      <c r="B8122" s="54"/>
      <c r="C8122" s="55" t="str">
        <f t="shared" si="243"/>
        <v/>
      </c>
      <c r="D8122" s="55" t="str">
        <f t="shared" si="244"/>
        <v/>
      </c>
      <c r="E8122" s="55"/>
      <c r="F8122" s="55"/>
      <c r="G8122" s="55"/>
      <c r="H8122" s="55"/>
      <c r="I8122" s="55"/>
      <c r="J8122" s="60"/>
      <c r="K8122" s="60">
        <f t="shared" si="241"/>
        <v>0</v>
      </c>
      <c r="L8122" s="60">
        <v>0</v>
      </c>
      <c r="M8122" s="55"/>
      <c r="N8122" s="60">
        <f t="shared" si="239"/>
        <v>0</v>
      </c>
      <c r="O8122" s="54"/>
      <c r="P8122" s="62"/>
      <c r="Q8122" s="75"/>
      <c r="R8122" t="str">
        <f t="shared" si="245"/>
        <v/>
      </c>
      <c r="S8122" s="75"/>
      <c r="T8122" s="75"/>
      <c r="U8122" s="75"/>
      <c r="V8122" s="75"/>
      <c r="W8122" s="75"/>
      <c r="X8122" s="75"/>
      <c r="Y8122" s="75"/>
      <c r="Z8122" s="75"/>
      <c r="AA8122" s="75"/>
      <c r="AB8122" s="75"/>
      <c r="AC8122" s="75"/>
      <c r="AD8122" s="75"/>
      <c r="AE8122" s="75"/>
      <c r="AF8122" s="75"/>
      <c r="AG8122" s="75"/>
    </row>
    <row r="8123" spans="1:33" ht="15.75" customHeight="1">
      <c r="A8123" s="75"/>
      <c r="B8123" s="54"/>
      <c r="C8123" s="55" t="str">
        <f t="shared" si="243"/>
        <v/>
      </c>
      <c r="D8123" s="55" t="str">
        <f t="shared" si="244"/>
        <v/>
      </c>
      <c r="E8123" s="55"/>
      <c r="F8123" s="55"/>
      <c r="G8123" s="55"/>
      <c r="H8123" s="55"/>
      <c r="I8123" s="55"/>
      <c r="J8123" s="60"/>
      <c r="K8123" s="60">
        <f t="shared" si="241"/>
        <v>0</v>
      </c>
      <c r="L8123" s="60">
        <v>0</v>
      </c>
      <c r="M8123" s="55"/>
      <c r="N8123" s="60">
        <f t="shared" si="239"/>
        <v>0</v>
      </c>
      <c r="O8123" s="54"/>
      <c r="P8123" s="62"/>
      <c r="Q8123" s="75"/>
      <c r="R8123" t="str">
        <f t="shared" si="245"/>
        <v/>
      </c>
      <c r="S8123" s="75"/>
      <c r="T8123" s="75"/>
      <c r="U8123" s="75"/>
      <c r="V8123" s="75"/>
      <c r="W8123" s="75"/>
      <c r="X8123" s="75"/>
      <c r="Y8123" s="75"/>
      <c r="Z8123" s="75"/>
      <c r="AA8123" s="75"/>
      <c r="AB8123" s="75"/>
      <c r="AC8123" s="75"/>
      <c r="AD8123" s="75"/>
      <c r="AE8123" s="75"/>
      <c r="AF8123" s="75"/>
      <c r="AG8123" s="75"/>
    </row>
    <row r="8124" spans="1:33" ht="15.75" customHeight="1">
      <c r="A8124" s="75"/>
      <c r="B8124" s="54"/>
      <c r="C8124" s="55" t="str">
        <f t="shared" si="243"/>
        <v/>
      </c>
      <c r="D8124" s="55" t="str">
        <f t="shared" si="244"/>
        <v/>
      </c>
      <c r="E8124" s="55"/>
      <c r="F8124" s="55"/>
      <c r="G8124" s="55"/>
      <c r="H8124" s="55"/>
      <c r="I8124" s="55"/>
      <c r="J8124" s="60"/>
      <c r="K8124" s="60">
        <f t="shared" si="241"/>
        <v>0</v>
      </c>
      <c r="L8124" s="60">
        <v>0</v>
      </c>
      <c r="M8124" s="55"/>
      <c r="N8124" s="60">
        <f t="shared" si="239"/>
        <v>0</v>
      </c>
      <c r="O8124" s="54"/>
      <c r="P8124" s="62"/>
      <c r="Q8124" s="75"/>
      <c r="R8124" t="str">
        <f t="shared" si="245"/>
        <v/>
      </c>
      <c r="S8124" s="75"/>
      <c r="T8124" s="75"/>
      <c r="U8124" s="75"/>
      <c r="V8124" s="75"/>
      <c r="W8124" s="75"/>
      <c r="X8124" s="75"/>
      <c r="Y8124" s="75"/>
      <c r="Z8124" s="75"/>
      <c r="AA8124" s="75"/>
      <c r="AB8124" s="75"/>
      <c r="AC8124" s="75"/>
      <c r="AD8124" s="75"/>
      <c r="AE8124" s="75"/>
      <c r="AF8124" s="75"/>
      <c r="AG8124" s="75"/>
    </row>
    <row r="8125" spans="1:33" ht="15.75" customHeight="1">
      <c r="A8125" s="75"/>
      <c r="B8125" s="54"/>
      <c r="C8125" s="55" t="str">
        <f t="shared" si="243"/>
        <v/>
      </c>
      <c r="D8125" s="55" t="str">
        <f t="shared" si="244"/>
        <v/>
      </c>
      <c r="E8125" s="55"/>
      <c r="F8125" s="55"/>
      <c r="G8125" s="55"/>
      <c r="H8125" s="55"/>
      <c r="I8125" s="55"/>
      <c r="J8125" s="60"/>
      <c r="K8125" s="60">
        <f t="shared" si="241"/>
        <v>0</v>
      </c>
      <c r="L8125" s="60">
        <v>0</v>
      </c>
      <c r="M8125" s="55"/>
      <c r="N8125" s="60">
        <f t="shared" si="239"/>
        <v>0</v>
      </c>
      <c r="O8125" s="54"/>
      <c r="P8125" s="62"/>
      <c r="Q8125" s="75"/>
      <c r="R8125" t="str">
        <f t="shared" si="245"/>
        <v/>
      </c>
      <c r="S8125" s="75"/>
      <c r="T8125" s="75"/>
      <c r="U8125" s="75"/>
      <c r="V8125" s="75"/>
      <c r="W8125" s="75"/>
      <c r="X8125" s="75"/>
      <c r="Y8125" s="75"/>
      <c r="Z8125" s="75"/>
      <c r="AA8125" s="75"/>
      <c r="AB8125" s="75"/>
      <c r="AC8125" s="75"/>
      <c r="AD8125" s="75"/>
      <c r="AE8125" s="75"/>
      <c r="AF8125" s="75"/>
      <c r="AG8125" s="75"/>
    </row>
    <row r="8126" spans="1:33" ht="15.75" customHeight="1">
      <c r="A8126" s="75"/>
      <c r="B8126" s="54"/>
      <c r="C8126" s="55" t="str">
        <f t="shared" si="243"/>
        <v/>
      </c>
      <c r="D8126" s="55" t="str">
        <f t="shared" si="244"/>
        <v/>
      </c>
      <c r="E8126" s="55"/>
      <c r="F8126" s="55"/>
      <c r="G8126" s="55"/>
      <c r="H8126" s="55"/>
      <c r="I8126" s="55"/>
      <c r="J8126" s="60"/>
      <c r="K8126" s="60">
        <f t="shared" si="241"/>
        <v>0</v>
      </c>
      <c r="L8126" s="60">
        <v>0</v>
      </c>
      <c r="M8126" s="55"/>
      <c r="N8126" s="60">
        <f t="shared" si="239"/>
        <v>0</v>
      </c>
      <c r="O8126" s="54"/>
      <c r="P8126" s="62"/>
      <c r="Q8126" s="75"/>
      <c r="R8126" t="str">
        <f t="shared" si="245"/>
        <v/>
      </c>
      <c r="S8126" s="75"/>
      <c r="T8126" s="75"/>
      <c r="U8126" s="75"/>
      <c r="V8126" s="75"/>
      <c r="W8126" s="75"/>
      <c r="X8126" s="75"/>
      <c r="Y8126" s="75"/>
      <c r="Z8126" s="75"/>
      <c r="AA8126" s="75"/>
      <c r="AB8126" s="75"/>
      <c r="AC8126" s="75"/>
      <c r="AD8126" s="75"/>
      <c r="AE8126" s="75"/>
      <c r="AF8126" s="75"/>
      <c r="AG8126" s="75"/>
    </row>
    <row r="8127" spans="1:33" ht="15.75" customHeight="1">
      <c r="A8127" s="75"/>
      <c r="B8127" s="54"/>
      <c r="C8127" s="55" t="str">
        <f t="shared" si="243"/>
        <v/>
      </c>
      <c r="D8127" s="55" t="str">
        <f t="shared" si="244"/>
        <v/>
      </c>
      <c r="E8127" s="55"/>
      <c r="F8127" s="55"/>
      <c r="G8127" s="55"/>
      <c r="H8127" s="55"/>
      <c r="I8127" s="55"/>
      <c r="J8127" s="60"/>
      <c r="K8127" s="60">
        <f t="shared" si="241"/>
        <v>0</v>
      </c>
      <c r="L8127" s="60">
        <v>0</v>
      </c>
      <c r="M8127" s="55"/>
      <c r="N8127" s="60">
        <f t="shared" si="239"/>
        <v>0</v>
      </c>
      <c r="O8127" s="54"/>
      <c r="P8127" s="62"/>
      <c r="Q8127" s="75"/>
      <c r="R8127" t="str">
        <f t="shared" si="245"/>
        <v/>
      </c>
      <c r="S8127" s="75"/>
      <c r="T8127" s="75"/>
      <c r="U8127" s="75"/>
      <c r="V8127" s="75"/>
      <c r="W8127" s="75"/>
      <c r="X8127" s="75"/>
      <c r="Y8127" s="75"/>
      <c r="Z8127" s="75"/>
      <c r="AA8127" s="75"/>
      <c r="AB8127" s="75"/>
      <c r="AC8127" s="75"/>
      <c r="AD8127" s="75"/>
      <c r="AE8127" s="75"/>
      <c r="AF8127" s="75"/>
      <c r="AG8127" s="75"/>
    </row>
    <row r="8128" spans="1:33" ht="15.75" customHeight="1">
      <c r="A8128" s="75"/>
      <c r="B8128" s="54"/>
      <c r="C8128" s="55" t="str">
        <f t="shared" si="243"/>
        <v/>
      </c>
      <c r="D8128" s="55" t="str">
        <f t="shared" si="244"/>
        <v/>
      </c>
      <c r="E8128" s="55"/>
      <c r="F8128" s="55"/>
      <c r="G8128" s="55"/>
      <c r="H8128" s="55"/>
      <c r="I8128" s="55"/>
      <c r="J8128" s="60"/>
      <c r="K8128" s="60">
        <f t="shared" si="241"/>
        <v>0</v>
      </c>
      <c r="L8128" s="60">
        <v>0</v>
      </c>
      <c r="M8128" s="55"/>
      <c r="N8128" s="60">
        <f t="shared" si="239"/>
        <v>0</v>
      </c>
      <c r="O8128" s="54"/>
      <c r="P8128" s="62"/>
      <c r="Q8128" s="75"/>
      <c r="R8128" t="str">
        <f t="shared" si="245"/>
        <v/>
      </c>
      <c r="S8128" s="75"/>
      <c r="T8128" s="75"/>
      <c r="U8128" s="75"/>
      <c r="V8128" s="75"/>
      <c r="W8128" s="75"/>
      <c r="X8128" s="75"/>
      <c r="Y8128" s="75"/>
      <c r="Z8128" s="75"/>
      <c r="AA8128" s="75"/>
      <c r="AB8128" s="75"/>
      <c r="AC8128" s="75"/>
      <c r="AD8128" s="75"/>
      <c r="AE8128" s="75"/>
      <c r="AF8128" s="75"/>
      <c r="AG8128" s="75"/>
    </row>
    <row r="8129" spans="1:33" ht="15.75" customHeight="1">
      <c r="A8129" s="75"/>
      <c r="B8129" s="54"/>
      <c r="C8129" s="55" t="str">
        <f t="shared" si="243"/>
        <v/>
      </c>
      <c r="D8129" s="55" t="str">
        <f t="shared" si="244"/>
        <v/>
      </c>
      <c r="E8129" s="55"/>
      <c r="F8129" s="55"/>
      <c r="G8129" s="55"/>
      <c r="H8129" s="55"/>
      <c r="I8129" s="55"/>
      <c r="J8129" s="60"/>
      <c r="K8129" s="60">
        <f t="shared" si="241"/>
        <v>0</v>
      </c>
      <c r="L8129" s="60">
        <v>0</v>
      </c>
      <c r="M8129" s="55"/>
      <c r="N8129" s="60">
        <f t="shared" si="239"/>
        <v>0</v>
      </c>
      <c r="O8129" s="54"/>
      <c r="P8129" s="62"/>
      <c r="Q8129" s="75"/>
      <c r="R8129" t="str">
        <f t="shared" si="245"/>
        <v/>
      </c>
      <c r="S8129" s="75"/>
      <c r="T8129" s="75"/>
      <c r="U8129" s="75"/>
      <c r="V8129" s="75"/>
      <c r="W8129" s="75"/>
      <c r="X8129" s="75"/>
      <c r="Y8129" s="75"/>
      <c r="Z8129" s="75"/>
      <c r="AA8129" s="75"/>
      <c r="AB8129" s="75"/>
      <c r="AC8129" s="75"/>
      <c r="AD8129" s="75"/>
      <c r="AE8129" s="75"/>
      <c r="AF8129" s="75"/>
      <c r="AG8129" s="75"/>
    </row>
    <row r="8130" spans="1:33" ht="15.75" customHeight="1">
      <c r="A8130" s="75"/>
      <c r="B8130" s="54"/>
      <c r="C8130" s="55" t="str">
        <f t="shared" si="243"/>
        <v/>
      </c>
      <c r="D8130" s="55" t="str">
        <f t="shared" si="244"/>
        <v/>
      </c>
      <c r="E8130" s="55"/>
      <c r="F8130" s="55"/>
      <c r="G8130" s="55"/>
      <c r="H8130" s="55"/>
      <c r="I8130" s="55"/>
      <c r="J8130" s="60"/>
      <c r="K8130" s="60">
        <f t="shared" si="241"/>
        <v>0</v>
      </c>
      <c r="L8130" s="60">
        <v>0</v>
      </c>
      <c r="M8130" s="55"/>
      <c r="N8130" s="60">
        <f t="shared" si="239"/>
        <v>0</v>
      </c>
      <c r="O8130" s="54"/>
      <c r="P8130" s="62"/>
      <c r="Q8130" s="75"/>
      <c r="R8130" t="str">
        <f t="shared" si="245"/>
        <v/>
      </c>
      <c r="S8130" s="75"/>
      <c r="T8130" s="75"/>
      <c r="U8130" s="75"/>
      <c r="V8130" s="75"/>
      <c r="W8130" s="75"/>
      <c r="X8130" s="75"/>
      <c r="Y8130" s="75"/>
      <c r="Z8130" s="75"/>
      <c r="AA8130" s="75"/>
      <c r="AB8130" s="75"/>
      <c r="AC8130" s="75"/>
      <c r="AD8130" s="75"/>
      <c r="AE8130" s="75"/>
      <c r="AF8130" s="75"/>
      <c r="AG8130" s="75"/>
    </row>
    <row r="8131" spans="1:33" ht="15.75" customHeight="1">
      <c r="A8131" s="75"/>
      <c r="B8131" s="54"/>
      <c r="C8131" s="55" t="str">
        <f t="shared" si="243"/>
        <v/>
      </c>
      <c r="D8131" s="55" t="str">
        <f t="shared" si="244"/>
        <v/>
      </c>
      <c r="E8131" s="55"/>
      <c r="F8131" s="55"/>
      <c r="G8131" s="55"/>
      <c r="H8131" s="55"/>
      <c r="I8131" s="55"/>
      <c r="J8131" s="60"/>
      <c r="K8131" s="60">
        <f t="shared" si="241"/>
        <v>0</v>
      </c>
      <c r="L8131" s="60">
        <v>0</v>
      </c>
      <c r="M8131" s="55"/>
      <c r="N8131" s="60">
        <f t="shared" si="239"/>
        <v>0</v>
      </c>
      <c r="O8131" s="54"/>
      <c r="P8131" s="62"/>
      <c r="Q8131" s="75"/>
      <c r="R8131" t="str">
        <f t="shared" ref="R8131:R8194" si="246">IF(B8131="","",PROPER(TEXT(B8131,"mmm/aa")))</f>
        <v/>
      </c>
      <c r="S8131" s="75"/>
      <c r="T8131" s="75"/>
      <c r="U8131" s="75"/>
      <c r="V8131" s="75"/>
      <c r="W8131" s="75"/>
      <c r="X8131" s="75"/>
      <c r="Y8131" s="75"/>
      <c r="Z8131" s="75"/>
      <c r="AA8131" s="75"/>
      <c r="AB8131" s="75"/>
      <c r="AC8131" s="75"/>
      <c r="AD8131" s="75"/>
      <c r="AE8131" s="75"/>
      <c r="AF8131" s="75"/>
      <c r="AG8131" s="75"/>
    </row>
    <row r="8132" spans="1:33" ht="15.75" customHeight="1">
      <c r="A8132" s="75"/>
      <c r="B8132" s="54"/>
      <c r="C8132" s="55" t="str">
        <f t="shared" si="243"/>
        <v/>
      </c>
      <c r="D8132" s="55" t="str">
        <f t="shared" si="244"/>
        <v/>
      </c>
      <c r="E8132" s="55"/>
      <c r="F8132" s="55"/>
      <c r="G8132" s="55"/>
      <c r="H8132" s="55"/>
      <c r="I8132" s="55"/>
      <c r="J8132" s="60"/>
      <c r="K8132" s="60">
        <f t="shared" si="241"/>
        <v>0</v>
      </c>
      <c r="L8132" s="60">
        <v>0</v>
      </c>
      <c r="M8132" s="55"/>
      <c r="N8132" s="60">
        <f t="shared" ref="N8132:N8386" si="247">K8132+L8132</f>
        <v>0</v>
      </c>
      <c r="O8132" s="54"/>
      <c r="P8132" s="62"/>
      <c r="Q8132" s="75"/>
      <c r="R8132" t="str">
        <f t="shared" si="246"/>
        <v/>
      </c>
      <c r="S8132" s="75"/>
      <c r="T8132" s="75"/>
      <c r="U8132" s="75"/>
      <c r="V8132" s="75"/>
      <c r="W8132" s="75"/>
      <c r="X8132" s="75"/>
      <c r="Y8132" s="75"/>
      <c r="Z8132" s="75"/>
      <c r="AA8132" s="75"/>
      <c r="AB8132" s="75"/>
      <c r="AC8132" s="75"/>
      <c r="AD8132" s="75"/>
      <c r="AE8132" s="75"/>
      <c r="AF8132" s="75"/>
      <c r="AG8132" s="75"/>
    </row>
    <row r="8133" spans="1:33" ht="15.75" customHeight="1">
      <c r="A8133" s="75"/>
      <c r="B8133" s="54"/>
      <c r="C8133" s="55" t="str">
        <f t="shared" si="243"/>
        <v/>
      </c>
      <c r="D8133" s="55" t="str">
        <f t="shared" si="244"/>
        <v/>
      </c>
      <c r="E8133" s="55"/>
      <c r="F8133" s="55"/>
      <c r="G8133" s="55"/>
      <c r="H8133" s="55"/>
      <c r="I8133" s="55"/>
      <c r="J8133" s="60"/>
      <c r="K8133" s="60">
        <f t="shared" si="241"/>
        <v>0</v>
      </c>
      <c r="L8133" s="60">
        <v>0</v>
      </c>
      <c r="M8133" s="55"/>
      <c r="N8133" s="60">
        <f t="shared" si="247"/>
        <v>0</v>
      </c>
      <c r="O8133" s="54"/>
      <c r="P8133" s="62"/>
      <c r="Q8133" s="75"/>
      <c r="R8133" t="str">
        <f t="shared" si="246"/>
        <v/>
      </c>
      <c r="S8133" s="75"/>
      <c r="T8133" s="75"/>
      <c r="U8133" s="75"/>
      <c r="V8133" s="75"/>
      <c r="W8133" s="75"/>
      <c r="X8133" s="75"/>
      <c r="Y8133" s="75"/>
      <c r="Z8133" s="75"/>
      <c r="AA8133" s="75"/>
      <c r="AB8133" s="75"/>
      <c r="AC8133" s="75"/>
      <c r="AD8133" s="75"/>
      <c r="AE8133" s="75"/>
      <c r="AF8133" s="75"/>
      <c r="AG8133" s="75"/>
    </row>
    <row r="8134" spans="1:33" ht="15.75" customHeight="1">
      <c r="A8134" s="75"/>
      <c r="B8134" s="54"/>
      <c r="C8134" s="55" t="str">
        <f t="shared" si="243"/>
        <v/>
      </c>
      <c r="D8134" s="55" t="str">
        <f t="shared" si="244"/>
        <v/>
      </c>
      <c r="E8134" s="55"/>
      <c r="F8134" s="55"/>
      <c r="G8134" s="55"/>
      <c r="H8134" s="55"/>
      <c r="I8134" s="55"/>
      <c r="J8134" s="60"/>
      <c r="K8134" s="60">
        <f t="shared" si="241"/>
        <v>0</v>
      </c>
      <c r="L8134" s="60">
        <v>0</v>
      </c>
      <c r="M8134" s="55"/>
      <c r="N8134" s="60">
        <f t="shared" si="247"/>
        <v>0</v>
      </c>
      <c r="O8134" s="54"/>
      <c r="P8134" s="62"/>
      <c r="Q8134" s="75"/>
      <c r="R8134" t="str">
        <f t="shared" si="246"/>
        <v/>
      </c>
      <c r="S8134" s="75"/>
      <c r="T8134" s="75"/>
      <c r="U8134" s="75"/>
      <c r="V8134" s="75"/>
      <c r="W8134" s="75"/>
      <c r="X8134" s="75"/>
      <c r="Y8134" s="75"/>
      <c r="Z8134" s="75"/>
      <c r="AA8134" s="75"/>
      <c r="AB8134" s="75"/>
      <c r="AC8134" s="75"/>
      <c r="AD8134" s="75"/>
      <c r="AE8134" s="75"/>
      <c r="AF8134" s="75"/>
      <c r="AG8134" s="75"/>
    </row>
    <row r="8135" spans="1:33" ht="15.75" customHeight="1">
      <c r="A8135" s="75"/>
      <c r="B8135" s="54"/>
      <c r="C8135" s="55" t="str">
        <f t="shared" si="243"/>
        <v/>
      </c>
      <c r="D8135" s="55" t="str">
        <f t="shared" si="244"/>
        <v/>
      </c>
      <c r="E8135" s="55"/>
      <c r="F8135" s="55"/>
      <c r="G8135" s="55"/>
      <c r="H8135" s="55"/>
      <c r="I8135" s="55"/>
      <c r="J8135" s="60"/>
      <c r="K8135" s="60">
        <f t="shared" si="241"/>
        <v>0</v>
      </c>
      <c r="L8135" s="60">
        <v>0</v>
      </c>
      <c r="M8135" s="55"/>
      <c r="N8135" s="60">
        <f t="shared" si="247"/>
        <v>0</v>
      </c>
      <c r="O8135" s="54"/>
      <c r="P8135" s="62"/>
      <c r="Q8135" s="75"/>
      <c r="R8135" t="str">
        <f t="shared" si="246"/>
        <v/>
      </c>
      <c r="S8135" s="75"/>
      <c r="T8135" s="75"/>
      <c r="U8135" s="75"/>
      <c r="V8135" s="75"/>
      <c r="W8135" s="75"/>
      <c r="X8135" s="75"/>
      <c r="Y8135" s="75"/>
      <c r="Z8135" s="75"/>
      <c r="AA8135" s="75"/>
      <c r="AB8135" s="75"/>
      <c r="AC8135" s="75"/>
      <c r="AD8135" s="75"/>
      <c r="AE8135" s="75"/>
      <c r="AF8135" s="75"/>
      <c r="AG8135" s="75"/>
    </row>
    <row r="8136" spans="1:33" ht="15.75" customHeight="1">
      <c r="A8136" s="75"/>
      <c r="B8136" s="54"/>
      <c r="C8136" s="55" t="str">
        <f t="shared" si="243"/>
        <v/>
      </c>
      <c r="D8136" s="55" t="str">
        <f t="shared" si="244"/>
        <v/>
      </c>
      <c r="E8136" s="55"/>
      <c r="F8136" s="55"/>
      <c r="G8136" s="55"/>
      <c r="H8136" s="55"/>
      <c r="I8136" s="55"/>
      <c r="J8136" s="60"/>
      <c r="K8136" s="60">
        <f t="shared" si="241"/>
        <v>0</v>
      </c>
      <c r="L8136" s="60">
        <v>0</v>
      </c>
      <c r="M8136" s="55"/>
      <c r="N8136" s="60">
        <f t="shared" si="247"/>
        <v>0</v>
      </c>
      <c r="O8136" s="54"/>
      <c r="P8136" s="62"/>
      <c r="Q8136" s="75"/>
      <c r="R8136" t="str">
        <f t="shared" si="246"/>
        <v/>
      </c>
      <c r="S8136" s="75"/>
      <c r="T8136" s="75"/>
      <c r="U8136" s="75"/>
      <c r="V8136" s="75"/>
      <c r="W8136" s="75"/>
      <c r="X8136" s="75"/>
      <c r="Y8136" s="75"/>
      <c r="Z8136" s="75"/>
      <c r="AA8136" s="75"/>
      <c r="AB8136" s="75"/>
      <c r="AC8136" s="75"/>
      <c r="AD8136" s="75"/>
      <c r="AE8136" s="75"/>
      <c r="AF8136" s="75"/>
      <c r="AG8136" s="75"/>
    </row>
    <row r="8137" spans="1:33" ht="15.75" customHeight="1">
      <c r="A8137" s="75"/>
      <c r="B8137" s="54"/>
      <c r="C8137" s="55" t="str">
        <f t="shared" si="243"/>
        <v/>
      </c>
      <c r="D8137" s="55" t="str">
        <f t="shared" si="244"/>
        <v/>
      </c>
      <c r="E8137" s="55"/>
      <c r="F8137" s="55"/>
      <c r="G8137" s="55"/>
      <c r="H8137" s="55"/>
      <c r="I8137" s="55"/>
      <c r="J8137" s="60"/>
      <c r="K8137" s="60">
        <f t="shared" si="241"/>
        <v>0</v>
      </c>
      <c r="L8137" s="60">
        <v>0</v>
      </c>
      <c r="M8137" s="55"/>
      <c r="N8137" s="60">
        <f t="shared" si="247"/>
        <v>0</v>
      </c>
      <c r="O8137" s="54"/>
      <c r="P8137" s="62"/>
      <c r="Q8137" s="75"/>
      <c r="R8137" t="str">
        <f t="shared" si="246"/>
        <v/>
      </c>
      <c r="S8137" s="75"/>
      <c r="T8137" s="75"/>
      <c r="U8137" s="75"/>
      <c r="V8137" s="75"/>
      <c r="W8137" s="75"/>
      <c r="X8137" s="75"/>
      <c r="Y8137" s="75"/>
      <c r="Z8137" s="75"/>
      <c r="AA8137" s="75"/>
      <c r="AB8137" s="75"/>
      <c r="AC8137" s="75"/>
      <c r="AD8137" s="75"/>
      <c r="AE8137" s="75"/>
      <c r="AF8137" s="75"/>
      <c r="AG8137" s="75"/>
    </row>
    <row r="8138" spans="1:33" ht="15.75" customHeight="1">
      <c r="A8138" s="75"/>
      <c r="B8138" s="54"/>
      <c r="C8138" s="55" t="str">
        <f t="shared" si="243"/>
        <v/>
      </c>
      <c r="D8138" s="55" t="str">
        <f t="shared" si="244"/>
        <v/>
      </c>
      <c r="E8138" s="55"/>
      <c r="F8138" s="55"/>
      <c r="G8138" s="55"/>
      <c r="H8138" s="55"/>
      <c r="I8138" s="55"/>
      <c r="J8138" s="60"/>
      <c r="K8138" s="60">
        <f t="shared" si="241"/>
        <v>0</v>
      </c>
      <c r="L8138" s="60">
        <v>0</v>
      </c>
      <c r="M8138" s="55"/>
      <c r="N8138" s="60">
        <f t="shared" si="247"/>
        <v>0</v>
      </c>
      <c r="O8138" s="54"/>
      <c r="P8138" s="62"/>
      <c r="Q8138" s="75"/>
      <c r="R8138" t="str">
        <f t="shared" si="246"/>
        <v/>
      </c>
      <c r="S8138" s="75"/>
      <c r="T8138" s="75"/>
      <c r="U8138" s="75"/>
      <c r="V8138" s="75"/>
      <c r="W8138" s="75"/>
      <c r="X8138" s="75"/>
      <c r="Y8138" s="75"/>
      <c r="Z8138" s="75"/>
      <c r="AA8138" s="75"/>
      <c r="AB8138" s="75"/>
      <c r="AC8138" s="75"/>
      <c r="AD8138" s="75"/>
      <c r="AE8138" s="75"/>
      <c r="AF8138" s="75"/>
      <c r="AG8138" s="75"/>
    </row>
    <row r="8139" spans="1:33" ht="15.75" customHeight="1">
      <c r="A8139" s="75"/>
      <c r="B8139" s="54"/>
      <c r="C8139" s="55" t="str">
        <f t="shared" si="243"/>
        <v/>
      </c>
      <c r="D8139" s="55" t="str">
        <f t="shared" si="244"/>
        <v/>
      </c>
      <c r="E8139" s="55"/>
      <c r="F8139" s="55"/>
      <c r="G8139" s="55"/>
      <c r="H8139" s="55"/>
      <c r="I8139" s="55"/>
      <c r="J8139" s="60"/>
      <c r="K8139" s="60">
        <f t="shared" si="241"/>
        <v>0</v>
      </c>
      <c r="L8139" s="60">
        <v>0</v>
      </c>
      <c r="M8139" s="55"/>
      <c r="N8139" s="60">
        <f t="shared" si="247"/>
        <v>0</v>
      </c>
      <c r="O8139" s="54"/>
      <c r="P8139" s="62"/>
      <c r="Q8139" s="75"/>
      <c r="R8139" t="str">
        <f t="shared" si="246"/>
        <v/>
      </c>
      <c r="S8139" s="75"/>
      <c r="T8139" s="75"/>
      <c r="U8139" s="75"/>
      <c r="V8139" s="75"/>
      <c r="W8139" s="75"/>
      <c r="X8139" s="75"/>
      <c r="Y8139" s="75"/>
      <c r="Z8139" s="75"/>
      <c r="AA8139" s="75"/>
      <c r="AB8139" s="75"/>
      <c r="AC8139" s="75"/>
      <c r="AD8139" s="75"/>
      <c r="AE8139" s="75"/>
      <c r="AF8139" s="75"/>
      <c r="AG8139" s="75"/>
    </row>
    <row r="8140" spans="1:33" ht="15.75" customHeight="1">
      <c r="A8140" s="75"/>
      <c r="B8140" s="54"/>
      <c r="C8140" s="55" t="str">
        <f t="shared" si="243"/>
        <v/>
      </c>
      <c r="D8140" s="55" t="str">
        <f t="shared" si="244"/>
        <v/>
      </c>
      <c r="E8140" s="55"/>
      <c r="F8140" s="55"/>
      <c r="G8140" s="55"/>
      <c r="H8140" s="55"/>
      <c r="I8140" s="55"/>
      <c r="J8140" s="60"/>
      <c r="K8140" s="60">
        <f t="shared" si="241"/>
        <v>0</v>
      </c>
      <c r="L8140" s="60">
        <v>0</v>
      </c>
      <c r="M8140" s="55"/>
      <c r="N8140" s="60">
        <f t="shared" si="247"/>
        <v>0</v>
      </c>
      <c r="O8140" s="54"/>
      <c r="P8140" s="62"/>
      <c r="Q8140" s="75"/>
      <c r="R8140" t="str">
        <f t="shared" si="246"/>
        <v/>
      </c>
      <c r="S8140" s="75"/>
      <c r="T8140" s="75"/>
      <c r="U8140" s="75"/>
      <c r="V8140" s="75"/>
      <c r="W8140" s="75"/>
      <c r="X8140" s="75"/>
      <c r="Y8140" s="75"/>
      <c r="Z8140" s="75"/>
      <c r="AA8140" s="75"/>
      <c r="AB8140" s="75"/>
      <c r="AC8140" s="75"/>
      <c r="AD8140" s="75"/>
      <c r="AE8140" s="75"/>
      <c r="AF8140" s="75"/>
      <c r="AG8140" s="75"/>
    </row>
    <row r="8141" spans="1:33" ht="15.75" customHeight="1">
      <c r="A8141" s="75"/>
      <c r="B8141" s="54"/>
      <c r="C8141" s="55" t="str">
        <f t="shared" si="243"/>
        <v/>
      </c>
      <c r="D8141" s="55" t="str">
        <f t="shared" si="244"/>
        <v/>
      </c>
      <c r="E8141" s="55"/>
      <c r="F8141" s="55"/>
      <c r="G8141" s="55"/>
      <c r="H8141" s="55"/>
      <c r="I8141" s="55"/>
      <c r="J8141" s="60"/>
      <c r="K8141" s="60">
        <f t="shared" si="241"/>
        <v>0</v>
      </c>
      <c r="L8141" s="60">
        <v>0</v>
      </c>
      <c r="M8141" s="55"/>
      <c r="N8141" s="60">
        <f t="shared" si="247"/>
        <v>0</v>
      </c>
      <c r="O8141" s="54"/>
      <c r="P8141" s="62"/>
      <c r="Q8141" s="75"/>
      <c r="R8141" t="str">
        <f t="shared" si="246"/>
        <v/>
      </c>
      <c r="S8141" s="75"/>
      <c r="T8141" s="75"/>
      <c r="U8141" s="75"/>
      <c r="V8141" s="75"/>
      <c r="W8141" s="75"/>
      <c r="X8141" s="75"/>
      <c r="Y8141" s="75"/>
      <c r="Z8141" s="75"/>
      <c r="AA8141" s="75"/>
      <c r="AB8141" s="75"/>
      <c r="AC8141" s="75"/>
      <c r="AD8141" s="75"/>
      <c r="AE8141" s="75"/>
      <c r="AF8141" s="75"/>
      <c r="AG8141" s="75"/>
    </row>
    <row r="8142" spans="1:33" ht="15.75" customHeight="1">
      <c r="A8142" s="75"/>
      <c r="B8142" s="54"/>
      <c r="C8142" s="55" t="str">
        <f t="shared" si="243"/>
        <v/>
      </c>
      <c r="D8142" s="55" t="str">
        <f t="shared" si="244"/>
        <v/>
      </c>
      <c r="E8142" s="55"/>
      <c r="F8142" s="55"/>
      <c r="G8142" s="55"/>
      <c r="H8142" s="55"/>
      <c r="I8142" s="55"/>
      <c r="J8142" s="60"/>
      <c r="K8142" s="60">
        <f t="shared" si="241"/>
        <v>0</v>
      </c>
      <c r="L8142" s="60">
        <v>0</v>
      </c>
      <c r="M8142" s="55"/>
      <c r="N8142" s="60">
        <f t="shared" si="247"/>
        <v>0</v>
      </c>
      <c r="O8142" s="54"/>
      <c r="P8142" s="62"/>
      <c r="Q8142" s="75"/>
      <c r="R8142" t="str">
        <f t="shared" si="246"/>
        <v/>
      </c>
      <c r="S8142" s="75"/>
      <c r="T8142" s="75"/>
      <c r="U8142" s="75"/>
      <c r="V8142" s="75"/>
      <c r="W8142" s="75"/>
      <c r="X8142" s="75"/>
      <c r="Y8142" s="75"/>
      <c r="Z8142" s="75"/>
      <c r="AA8142" s="75"/>
      <c r="AB8142" s="75"/>
      <c r="AC8142" s="75"/>
      <c r="AD8142" s="75"/>
      <c r="AE8142" s="75"/>
      <c r="AF8142" s="75"/>
      <c r="AG8142" s="75"/>
    </row>
    <row r="8143" spans="1:33" ht="15.75" customHeight="1">
      <c r="A8143" s="75"/>
      <c r="B8143" s="54"/>
      <c r="C8143" s="55" t="str">
        <f t="shared" si="243"/>
        <v/>
      </c>
      <c r="D8143" s="55" t="str">
        <f t="shared" si="244"/>
        <v/>
      </c>
      <c r="E8143" s="55"/>
      <c r="F8143" s="55"/>
      <c r="G8143" s="55"/>
      <c r="H8143" s="55"/>
      <c r="I8143" s="55"/>
      <c r="J8143" s="60"/>
      <c r="K8143" s="60">
        <f t="shared" si="241"/>
        <v>0</v>
      </c>
      <c r="L8143" s="60">
        <v>0</v>
      </c>
      <c r="M8143" s="55"/>
      <c r="N8143" s="60">
        <f t="shared" si="247"/>
        <v>0</v>
      </c>
      <c r="O8143" s="54"/>
      <c r="P8143" s="62"/>
      <c r="Q8143" s="75"/>
      <c r="R8143" t="str">
        <f t="shared" si="246"/>
        <v/>
      </c>
      <c r="S8143" s="75"/>
      <c r="T8143" s="75"/>
      <c r="U8143" s="75"/>
      <c r="V8143" s="75"/>
      <c r="W8143" s="75"/>
      <c r="X8143" s="75"/>
      <c r="Y8143" s="75"/>
      <c r="Z8143" s="75"/>
      <c r="AA8143" s="75"/>
      <c r="AB8143" s="75"/>
      <c r="AC8143" s="75"/>
      <c r="AD8143" s="75"/>
      <c r="AE8143" s="75"/>
      <c r="AF8143" s="75"/>
      <c r="AG8143" s="75"/>
    </row>
    <row r="8144" spans="1:33" ht="15.75" customHeight="1">
      <c r="A8144" s="75"/>
      <c r="B8144" s="54"/>
      <c r="C8144" s="55" t="str">
        <f t="shared" si="243"/>
        <v/>
      </c>
      <c r="D8144" s="55" t="str">
        <f t="shared" si="244"/>
        <v/>
      </c>
      <c r="E8144" s="55"/>
      <c r="F8144" s="55"/>
      <c r="G8144" s="55"/>
      <c r="H8144" s="55"/>
      <c r="I8144" s="55"/>
      <c r="J8144" s="60"/>
      <c r="K8144" s="60">
        <f t="shared" si="241"/>
        <v>0</v>
      </c>
      <c r="L8144" s="60">
        <v>0</v>
      </c>
      <c r="M8144" s="55"/>
      <c r="N8144" s="60">
        <f t="shared" si="247"/>
        <v>0</v>
      </c>
      <c r="O8144" s="54"/>
      <c r="P8144" s="62"/>
      <c r="Q8144" s="75"/>
      <c r="R8144" t="str">
        <f t="shared" si="246"/>
        <v/>
      </c>
      <c r="S8144" s="75"/>
      <c r="T8144" s="75"/>
      <c r="U8144" s="75"/>
      <c r="V8144" s="75"/>
      <c r="W8144" s="75"/>
      <c r="X8144" s="75"/>
      <c r="Y8144" s="75"/>
      <c r="Z8144" s="75"/>
      <c r="AA8144" s="75"/>
      <c r="AB8144" s="75"/>
      <c r="AC8144" s="75"/>
      <c r="AD8144" s="75"/>
      <c r="AE8144" s="75"/>
      <c r="AF8144" s="75"/>
      <c r="AG8144" s="75"/>
    </row>
    <row r="8145" spans="1:33" ht="15.75" customHeight="1">
      <c r="A8145" s="75"/>
      <c r="B8145" s="54"/>
      <c r="C8145" s="55" t="str">
        <f t="shared" si="243"/>
        <v/>
      </c>
      <c r="D8145" s="55" t="str">
        <f t="shared" si="244"/>
        <v/>
      </c>
      <c r="E8145" s="55"/>
      <c r="F8145" s="55"/>
      <c r="G8145" s="55"/>
      <c r="H8145" s="55"/>
      <c r="I8145" s="55"/>
      <c r="J8145" s="60"/>
      <c r="K8145" s="60">
        <f t="shared" si="241"/>
        <v>0</v>
      </c>
      <c r="L8145" s="60">
        <v>0</v>
      </c>
      <c r="M8145" s="55"/>
      <c r="N8145" s="60">
        <f t="shared" si="247"/>
        <v>0</v>
      </c>
      <c r="O8145" s="54"/>
      <c r="P8145" s="62"/>
      <c r="Q8145" s="75"/>
      <c r="R8145" t="str">
        <f t="shared" si="246"/>
        <v/>
      </c>
      <c r="S8145" s="75"/>
      <c r="T8145" s="75"/>
      <c r="U8145" s="75"/>
      <c r="V8145" s="75"/>
      <c r="W8145" s="75"/>
      <c r="X8145" s="75"/>
      <c r="Y8145" s="75"/>
      <c r="Z8145" s="75"/>
      <c r="AA8145" s="75"/>
      <c r="AB8145" s="75"/>
      <c r="AC8145" s="75"/>
      <c r="AD8145" s="75"/>
      <c r="AE8145" s="75"/>
      <c r="AF8145" s="75"/>
      <c r="AG8145" s="75"/>
    </row>
    <row r="8146" spans="1:33" ht="15.75" customHeight="1">
      <c r="A8146" s="75"/>
      <c r="B8146" s="54"/>
      <c r="C8146" s="55" t="str">
        <f t="shared" si="243"/>
        <v/>
      </c>
      <c r="D8146" s="55" t="str">
        <f t="shared" si="244"/>
        <v/>
      </c>
      <c r="E8146" s="55"/>
      <c r="F8146" s="55"/>
      <c r="G8146" s="55"/>
      <c r="H8146" s="55"/>
      <c r="I8146" s="55"/>
      <c r="J8146" s="60"/>
      <c r="K8146" s="60">
        <f t="shared" si="241"/>
        <v>0</v>
      </c>
      <c r="L8146" s="60">
        <v>0</v>
      </c>
      <c r="M8146" s="55"/>
      <c r="N8146" s="60">
        <f t="shared" si="247"/>
        <v>0</v>
      </c>
      <c r="O8146" s="54"/>
      <c r="P8146" s="62"/>
      <c r="Q8146" s="75"/>
      <c r="R8146" t="str">
        <f t="shared" si="246"/>
        <v/>
      </c>
      <c r="S8146" s="75"/>
      <c r="T8146" s="75"/>
      <c r="U8146" s="75"/>
      <c r="V8146" s="75"/>
      <c r="W8146" s="75"/>
      <c r="X8146" s="75"/>
      <c r="Y8146" s="75"/>
      <c r="Z8146" s="75"/>
      <c r="AA8146" s="75"/>
      <c r="AB8146" s="75"/>
      <c r="AC8146" s="75"/>
      <c r="AD8146" s="75"/>
      <c r="AE8146" s="75"/>
      <c r="AF8146" s="75"/>
      <c r="AG8146" s="75"/>
    </row>
    <row r="8147" spans="1:33" ht="15.75" customHeight="1">
      <c r="A8147" s="75"/>
      <c r="B8147" s="54"/>
      <c r="C8147" s="55" t="str">
        <f t="shared" si="243"/>
        <v/>
      </c>
      <c r="D8147" s="55" t="str">
        <f t="shared" si="244"/>
        <v/>
      </c>
      <c r="E8147" s="55"/>
      <c r="F8147" s="55"/>
      <c r="G8147" s="55"/>
      <c r="H8147" s="55"/>
      <c r="I8147" s="55"/>
      <c r="J8147" s="60"/>
      <c r="K8147" s="60">
        <f t="shared" si="241"/>
        <v>0</v>
      </c>
      <c r="L8147" s="60">
        <v>0</v>
      </c>
      <c r="M8147" s="55"/>
      <c r="N8147" s="60">
        <f t="shared" si="247"/>
        <v>0</v>
      </c>
      <c r="O8147" s="54"/>
      <c r="P8147" s="62"/>
      <c r="Q8147" s="75"/>
      <c r="R8147" t="str">
        <f t="shared" si="246"/>
        <v/>
      </c>
      <c r="S8147" s="75"/>
      <c r="T8147" s="75"/>
      <c r="U8147" s="75"/>
      <c r="V8147" s="75"/>
      <c r="W8147" s="75"/>
      <c r="X8147" s="75"/>
      <c r="Y8147" s="75"/>
      <c r="Z8147" s="75"/>
      <c r="AA8147" s="75"/>
      <c r="AB8147" s="75"/>
      <c r="AC8147" s="75"/>
      <c r="AD8147" s="75"/>
      <c r="AE8147" s="75"/>
      <c r="AF8147" s="75"/>
      <c r="AG8147" s="75"/>
    </row>
    <row r="8148" spans="1:33" ht="15.75" customHeight="1">
      <c r="A8148" s="75"/>
      <c r="B8148" s="54"/>
      <c r="C8148" s="55" t="str">
        <f t="shared" si="243"/>
        <v/>
      </c>
      <c r="D8148" s="55" t="str">
        <f t="shared" si="244"/>
        <v/>
      </c>
      <c r="E8148" s="55"/>
      <c r="F8148" s="55"/>
      <c r="G8148" s="55"/>
      <c r="H8148" s="55"/>
      <c r="I8148" s="55"/>
      <c r="J8148" s="60"/>
      <c r="K8148" s="60">
        <f t="shared" si="241"/>
        <v>0</v>
      </c>
      <c r="L8148" s="60">
        <v>0</v>
      </c>
      <c r="M8148" s="55"/>
      <c r="N8148" s="60">
        <f t="shared" si="247"/>
        <v>0</v>
      </c>
      <c r="O8148" s="54"/>
      <c r="P8148" s="62"/>
      <c r="Q8148" s="75"/>
      <c r="R8148" t="str">
        <f t="shared" si="246"/>
        <v/>
      </c>
      <c r="S8148" s="75"/>
      <c r="T8148" s="75"/>
      <c r="U8148" s="75"/>
      <c r="V8148" s="75"/>
      <c r="W8148" s="75"/>
      <c r="X8148" s="75"/>
      <c r="Y8148" s="75"/>
      <c r="Z8148" s="75"/>
      <c r="AA8148" s="75"/>
      <c r="AB8148" s="75"/>
      <c r="AC8148" s="75"/>
      <c r="AD8148" s="75"/>
      <c r="AE8148" s="75"/>
      <c r="AF8148" s="75"/>
      <c r="AG8148" s="75"/>
    </row>
    <row r="8149" spans="1:33" ht="15.75" customHeight="1">
      <c r="A8149" s="75"/>
      <c r="B8149" s="54"/>
      <c r="C8149" s="55" t="str">
        <f t="shared" si="243"/>
        <v/>
      </c>
      <c r="D8149" s="55" t="str">
        <f t="shared" si="244"/>
        <v/>
      </c>
      <c r="E8149" s="55"/>
      <c r="F8149" s="55"/>
      <c r="G8149" s="55"/>
      <c r="H8149" s="55"/>
      <c r="I8149" s="55"/>
      <c r="J8149" s="60"/>
      <c r="K8149" s="60">
        <f t="shared" si="241"/>
        <v>0</v>
      </c>
      <c r="L8149" s="60">
        <v>0</v>
      </c>
      <c r="M8149" s="55"/>
      <c r="N8149" s="60">
        <f t="shared" si="247"/>
        <v>0</v>
      </c>
      <c r="O8149" s="54"/>
      <c r="P8149" s="62"/>
      <c r="Q8149" s="75"/>
      <c r="R8149" t="str">
        <f t="shared" si="246"/>
        <v/>
      </c>
      <c r="S8149" s="75"/>
      <c r="T8149" s="75"/>
      <c r="U8149" s="75"/>
      <c r="V8149" s="75"/>
      <c r="W8149" s="75"/>
      <c r="X8149" s="75"/>
      <c r="Y8149" s="75"/>
      <c r="Z8149" s="75"/>
      <c r="AA8149" s="75"/>
      <c r="AB8149" s="75"/>
      <c r="AC8149" s="75"/>
      <c r="AD8149" s="75"/>
      <c r="AE8149" s="75"/>
      <c r="AF8149" s="75"/>
      <c r="AG8149" s="75"/>
    </row>
    <row r="8150" spans="1:33" ht="15.75" customHeight="1">
      <c r="A8150" s="75"/>
      <c r="B8150" s="54"/>
      <c r="C8150" s="55" t="str">
        <f t="shared" si="243"/>
        <v/>
      </c>
      <c r="D8150" s="55" t="str">
        <f t="shared" si="244"/>
        <v/>
      </c>
      <c r="E8150" s="55"/>
      <c r="F8150" s="55"/>
      <c r="G8150" s="55"/>
      <c r="H8150" s="55"/>
      <c r="I8150" s="55"/>
      <c r="J8150" s="60"/>
      <c r="K8150" s="60">
        <f t="shared" si="241"/>
        <v>0</v>
      </c>
      <c r="L8150" s="60">
        <v>0</v>
      </c>
      <c r="M8150" s="55"/>
      <c r="N8150" s="60">
        <f t="shared" si="247"/>
        <v>0</v>
      </c>
      <c r="O8150" s="54"/>
      <c r="P8150" s="62"/>
      <c r="Q8150" s="75"/>
      <c r="R8150" t="str">
        <f t="shared" si="246"/>
        <v/>
      </c>
      <c r="S8150" s="75"/>
      <c r="T8150" s="75"/>
      <c r="U8150" s="75"/>
      <c r="V8150" s="75"/>
      <c r="W8150" s="75"/>
      <c r="X8150" s="75"/>
      <c r="Y8150" s="75"/>
      <c r="Z8150" s="75"/>
      <c r="AA8150" s="75"/>
      <c r="AB8150" s="75"/>
      <c r="AC8150" s="75"/>
      <c r="AD8150" s="75"/>
      <c r="AE8150" s="75"/>
      <c r="AF8150" s="75"/>
      <c r="AG8150" s="75"/>
    </row>
    <row r="8151" spans="1:33" ht="15.75" customHeight="1">
      <c r="A8151" s="75"/>
      <c r="B8151" s="54"/>
      <c r="C8151" s="55" t="str">
        <f t="shared" si="243"/>
        <v/>
      </c>
      <c r="D8151" s="55" t="str">
        <f t="shared" si="244"/>
        <v/>
      </c>
      <c r="E8151" s="55"/>
      <c r="F8151" s="55"/>
      <c r="G8151" s="55"/>
      <c r="H8151" s="55"/>
      <c r="I8151" s="55"/>
      <c r="J8151" s="60"/>
      <c r="K8151" s="60">
        <f t="shared" si="241"/>
        <v>0</v>
      </c>
      <c r="L8151" s="60">
        <v>0</v>
      </c>
      <c r="M8151" s="55"/>
      <c r="N8151" s="60">
        <f t="shared" si="247"/>
        <v>0</v>
      </c>
      <c r="O8151" s="54"/>
      <c r="P8151" s="62"/>
      <c r="Q8151" s="75"/>
      <c r="R8151" t="str">
        <f t="shared" si="246"/>
        <v/>
      </c>
      <c r="S8151" s="75"/>
      <c r="T8151" s="75"/>
      <c r="U8151" s="75"/>
      <c r="V8151" s="75"/>
      <c r="W8151" s="75"/>
      <c r="X8151" s="75"/>
      <c r="Y8151" s="75"/>
      <c r="Z8151" s="75"/>
      <c r="AA8151" s="75"/>
      <c r="AB8151" s="75"/>
      <c r="AC8151" s="75"/>
      <c r="AD8151" s="75"/>
      <c r="AE8151" s="75"/>
      <c r="AF8151" s="75"/>
      <c r="AG8151" s="75"/>
    </row>
    <row r="8152" spans="1:33" ht="15.75" customHeight="1">
      <c r="A8152" s="75"/>
      <c r="B8152" s="54"/>
      <c r="C8152" s="55" t="str">
        <f t="shared" si="243"/>
        <v/>
      </c>
      <c r="D8152" s="55" t="str">
        <f t="shared" si="244"/>
        <v/>
      </c>
      <c r="E8152" s="55"/>
      <c r="F8152" s="55"/>
      <c r="G8152" s="55"/>
      <c r="H8152" s="55"/>
      <c r="I8152" s="55"/>
      <c r="J8152" s="60"/>
      <c r="K8152" s="60">
        <f t="shared" si="241"/>
        <v>0</v>
      </c>
      <c r="L8152" s="60">
        <v>0</v>
      </c>
      <c r="M8152" s="55"/>
      <c r="N8152" s="60">
        <f t="shared" si="247"/>
        <v>0</v>
      </c>
      <c r="O8152" s="54"/>
      <c r="P8152" s="62"/>
      <c r="Q8152" s="75"/>
      <c r="R8152" t="str">
        <f t="shared" si="246"/>
        <v/>
      </c>
      <c r="S8152" s="75"/>
      <c r="T8152" s="75"/>
      <c r="U8152" s="75"/>
      <c r="V8152" s="75"/>
      <c r="W8152" s="75"/>
      <c r="X8152" s="75"/>
      <c r="Y8152" s="75"/>
      <c r="Z8152" s="75"/>
      <c r="AA8152" s="75"/>
      <c r="AB8152" s="75"/>
      <c r="AC8152" s="75"/>
      <c r="AD8152" s="75"/>
      <c r="AE8152" s="75"/>
      <c r="AF8152" s="75"/>
      <c r="AG8152" s="75"/>
    </row>
    <row r="8153" spans="1:33" ht="15.75" customHeight="1">
      <c r="A8153" s="75"/>
      <c r="B8153" s="54"/>
      <c r="C8153" s="55" t="str">
        <f t="shared" si="243"/>
        <v/>
      </c>
      <c r="D8153" s="55" t="str">
        <f t="shared" si="244"/>
        <v/>
      </c>
      <c r="E8153" s="55"/>
      <c r="F8153" s="55"/>
      <c r="G8153" s="55"/>
      <c r="H8153" s="55"/>
      <c r="I8153" s="55"/>
      <c r="J8153" s="60"/>
      <c r="K8153" s="60">
        <f t="shared" si="241"/>
        <v>0</v>
      </c>
      <c r="L8153" s="60">
        <v>0</v>
      </c>
      <c r="M8153" s="55"/>
      <c r="N8153" s="60">
        <f t="shared" si="247"/>
        <v>0</v>
      </c>
      <c r="O8153" s="54"/>
      <c r="P8153" s="62"/>
      <c r="Q8153" s="75"/>
      <c r="R8153" t="str">
        <f t="shared" si="246"/>
        <v/>
      </c>
      <c r="S8153" s="75"/>
      <c r="T8153" s="75"/>
      <c r="U8153" s="75"/>
      <c r="V8153" s="75"/>
      <c r="W8153" s="75"/>
      <c r="X8153" s="75"/>
      <c r="Y8153" s="75"/>
      <c r="Z8153" s="75"/>
      <c r="AA8153" s="75"/>
      <c r="AB8153" s="75"/>
      <c r="AC8153" s="75"/>
      <c r="AD8153" s="75"/>
      <c r="AE8153" s="75"/>
      <c r="AF8153" s="75"/>
      <c r="AG8153" s="75"/>
    </row>
    <row r="8154" spans="1:33" ht="15.75" customHeight="1">
      <c r="A8154" s="75"/>
      <c r="B8154" s="54"/>
      <c r="C8154" s="55" t="str">
        <f t="shared" si="243"/>
        <v/>
      </c>
      <c r="D8154" s="55" t="str">
        <f t="shared" si="244"/>
        <v/>
      </c>
      <c r="E8154" s="55"/>
      <c r="F8154" s="55"/>
      <c r="G8154" s="55"/>
      <c r="H8154" s="55"/>
      <c r="I8154" s="55"/>
      <c r="J8154" s="60"/>
      <c r="K8154" s="60">
        <f t="shared" si="241"/>
        <v>0</v>
      </c>
      <c r="L8154" s="60">
        <v>0</v>
      </c>
      <c r="M8154" s="55"/>
      <c r="N8154" s="60">
        <f t="shared" si="247"/>
        <v>0</v>
      </c>
      <c r="O8154" s="54"/>
      <c r="P8154" s="62"/>
      <c r="Q8154" s="75"/>
      <c r="R8154" t="str">
        <f t="shared" si="246"/>
        <v/>
      </c>
      <c r="S8154" s="75"/>
      <c r="T8154" s="75"/>
      <c r="U8154" s="75"/>
      <c r="V8154" s="75"/>
      <c r="W8154" s="75"/>
      <c r="X8154" s="75"/>
      <c r="Y8154" s="75"/>
      <c r="Z8154" s="75"/>
      <c r="AA8154" s="75"/>
      <c r="AB8154" s="75"/>
      <c r="AC8154" s="75"/>
      <c r="AD8154" s="75"/>
      <c r="AE8154" s="75"/>
      <c r="AF8154" s="75"/>
      <c r="AG8154" s="75"/>
    </row>
    <row r="8155" spans="1:33" ht="15.75" customHeight="1">
      <c r="A8155" s="75"/>
      <c r="B8155" s="54"/>
      <c r="C8155" s="55" t="str">
        <f t="shared" si="243"/>
        <v/>
      </c>
      <c r="D8155" s="55" t="str">
        <f t="shared" si="244"/>
        <v/>
      </c>
      <c r="E8155" s="55"/>
      <c r="F8155" s="55"/>
      <c r="G8155" s="55"/>
      <c r="H8155" s="55"/>
      <c r="I8155" s="55"/>
      <c r="J8155" s="60"/>
      <c r="K8155" s="60">
        <f t="shared" si="241"/>
        <v>0</v>
      </c>
      <c r="L8155" s="60">
        <v>0</v>
      </c>
      <c r="M8155" s="55"/>
      <c r="N8155" s="60">
        <f t="shared" si="247"/>
        <v>0</v>
      </c>
      <c r="O8155" s="54"/>
      <c r="P8155" s="62"/>
      <c r="Q8155" s="75"/>
      <c r="R8155" t="str">
        <f t="shared" si="246"/>
        <v/>
      </c>
      <c r="S8155" s="75"/>
      <c r="T8155" s="75"/>
      <c r="U8155" s="75"/>
      <c r="V8155" s="75"/>
      <c r="W8155" s="75"/>
      <c r="X8155" s="75"/>
      <c r="Y8155" s="75"/>
      <c r="Z8155" s="75"/>
      <c r="AA8155" s="75"/>
      <c r="AB8155" s="75"/>
      <c r="AC8155" s="75"/>
      <c r="AD8155" s="75"/>
      <c r="AE8155" s="75"/>
      <c r="AF8155" s="75"/>
      <c r="AG8155" s="75"/>
    </row>
    <row r="8156" spans="1:33" ht="15.75" customHeight="1">
      <c r="A8156" s="75"/>
      <c r="B8156" s="54"/>
      <c r="C8156" s="55" t="str">
        <f t="shared" si="243"/>
        <v/>
      </c>
      <c r="D8156" s="55" t="str">
        <f t="shared" si="244"/>
        <v/>
      </c>
      <c r="E8156" s="55"/>
      <c r="F8156" s="55"/>
      <c r="G8156" s="55"/>
      <c r="H8156" s="55"/>
      <c r="I8156" s="55"/>
      <c r="J8156" s="60"/>
      <c r="K8156" s="60">
        <f t="shared" si="241"/>
        <v>0</v>
      </c>
      <c r="L8156" s="60">
        <v>0</v>
      </c>
      <c r="M8156" s="55"/>
      <c r="N8156" s="60">
        <f t="shared" si="247"/>
        <v>0</v>
      </c>
      <c r="O8156" s="54"/>
      <c r="P8156" s="62"/>
      <c r="Q8156" s="75"/>
      <c r="R8156" t="str">
        <f t="shared" si="246"/>
        <v/>
      </c>
      <c r="S8156" s="75"/>
      <c r="T8156" s="75"/>
      <c r="U8156" s="75"/>
      <c r="V8156" s="75"/>
      <c r="W8156" s="75"/>
      <c r="X8156" s="75"/>
      <c r="Y8156" s="75"/>
      <c r="Z8156" s="75"/>
      <c r="AA8156" s="75"/>
      <c r="AB8156" s="75"/>
      <c r="AC8156" s="75"/>
      <c r="AD8156" s="75"/>
      <c r="AE8156" s="75"/>
      <c r="AF8156" s="75"/>
      <c r="AG8156" s="75"/>
    </row>
    <row r="8157" spans="1:33" ht="15.75" customHeight="1">
      <c r="A8157" s="75"/>
      <c r="B8157" s="54"/>
      <c r="C8157" s="55" t="str">
        <f t="shared" si="243"/>
        <v/>
      </c>
      <c r="D8157" s="55" t="str">
        <f t="shared" si="244"/>
        <v/>
      </c>
      <c r="E8157" s="55"/>
      <c r="F8157" s="55"/>
      <c r="G8157" s="55"/>
      <c r="H8157" s="55"/>
      <c r="I8157" s="55"/>
      <c r="J8157" s="60"/>
      <c r="K8157" s="60">
        <f t="shared" si="241"/>
        <v>0</v>
      </c>
      <c r="L8157" s="60">
        <v>0</v>
      </c>
      <c r="M8157" s="55"/>
      <c r="N8157" s="60">
        <f t="shared" si="247"/>
        <v>0</v>
      </c>
      <c r="O8157" s="54"/>
      <c r="P8157" s="62"/>
      <c r="Q8157" s="75"/>
      <c r="R8157" t="str">
        <f t="shared" si="246"/>
        <v/>
      </c>
      <c r="S8157" s="75"/>
      <c r="T8157" s="75"/>
      <c r="U8157" s="75"/>
      <c r="V8157" s="75"/>
      <c r="W8157" s="75"/>
      <c r="X8157" s="75"/>
      <c r="Y8157" s="75"/>
      <c r="Z8157" s="75"/>
      <c r="AA8157" s="75"/>
      <c r="AB8157" s="75"/>
      <c r="AC8157" s="75"/>
      <c r="AD8157" s="75"/>
      <c r="AE8157" s="75"/>
      <c r="AF8157" s="75"/>
      <c r="AG8157" s="75"/>
    </row>
    <row r="8158" spans="1:33" ht="15.75" customHeight="1">
      <c r="A8158" s="75"/>
      <c r="B8158" s="54"/>
      <c r="C8158" s="55" t="str">
        <f t="shared" si="243"/>
        <v/>
      </c>
      <c r="D8158" s="55" t="str">
        <f t="shared" si="244"/>
        <v/>
      </c>
      <c r="E8158" s="55"/>
      <c r="F8158" s="55"/>
      <c r="G8158" s="55"/>
      <c r="H8158" s="55"/>
      <c r="I8158" s="55"/>
      <c r="J8158" s="60"/>
      <c r="K8158" s="60">
        <f t="shared" si="241"/>
        <v>0</v>
      </c>
      <c r="L8158" s="60">
        <v>0</v>
      </c>
      <c r="M8158" s="55"/>
      <c r="N8158" s="60">
        <f t="shared" si="247"/>
        <v>0</v>
      </c>
      <c r="O8158" s="54"/>
      <c r="P8158" s="62"/>
      <c r="Q8158" s="75"/>
      <c r="R8158" t="str">
        <f t="shared" si="246"/>
        <v/>
      </c>
      <c r="S8158" s="75"/>
      <c r="T8158" s="75"/>
      <c r="U8158" s="75"/>
      <c r="V8158" s="75"/>
      <c r="W8158" s="75"/>
      <c r="X8158" s="75"/>
      <c r="Y8158" s="75"/>
      <c r="Z8158" s="75"/>
      <c r="AA8158" s="75"/>
      <c r="AB8158" s="75"/>
      <c r="AC8158" s="75"/>
      <c r="AD8158" s="75"/>
      <c r="AE8158" s="75"/>
      <c r="AF8158" s="75"/>
      <c r="AG8158" s="75"/>
    </row>
    <row r="8159" spans="1:33" ht="15.75" customHeight="1">
      <c r="A8159" s="75"/>
      <c r="B8159" s="54"/>
      <c r="C8159" s="55" t="str">
        <f t="shared" si="243"/>
        <v/>
      </c>
      <c r="D8159" s="55" t="str">
        <f t="shared" si="244"/>
        <v/>
      </c>
      <c r="E8159" s="55"/>
      <c r="F8159" s="55"/>
      <c r="G8159" s="55"/>
      <c r="H8159" s="55"/>
      <c r="I8159" s="55"/>
      <c r="J8159" s="60"/>
      <c r="K8159" s="60">
        <f t="shared" si="241"/>
        <v>0</v>
      </c>
      <c r="L8159" s="60">
        <v>0</v>
      </c>
      <c r="M8159" s="55"/>
      <c r="N8159" s="60">
        <f t="shared" si="247"/>
        <v>0</v>
      </c>
      <c r="O8159" s="54"/>
      <c r="P8159" s="62"/>
      <c r="Q8159" s="75"/>
      <c r="R8159" t="str">
        <f t="shared" si="246"/>
        <v/>
      </c>
      <c r="S8159" s="75"/>
      <c r="T8159" s="75"/>
      <c r="U8159" s="75"/>
      <c r="V8159" s="75"/>
      <c r="W8159" s="75"/>
      <c r="X8159" s="75"/>
      <c r="Y8159" s="75"/>
      <c r="Z8159" s="75"/>
      <c r="AA8159" s="75"/>
      <c r="AB8159" s="75"/>
      <c r="AC8159" s="75"/>
      <c r="AD8159" s="75"/>
      <c r="AE8159" s="75"/>
      <c r="AF8159" s="75"/>
      <c r="AG8159" s="75"/>
    </row>
    <row r="8160" spans="1:33" ht="15.75" customHeight="1">
      <c r="A8160" s="75"/>
      <c r="B8160" s="54"/>
      <c r="C8160" s="55" t="str">
        <f t="shared" si="243"/>
        <v/>
      </c>
      <c r="D8160" s="55" t="str">
        <f t="shared" si="244"/>
        <v/>
      </c>
      <c r="E8160" s="55"/>
      <c r="F8160" s="55"/>
      <c r="G8160" s="55"/>
      <c r="H8160" s="55"/>
      <c r="I8160" s="55"/>
      <c r="J8160" s="60"/>
      <c r="K8160" s="60">
        <f t="shared" si="241"/>
        <v>0</v>
      </c>
      <c r="L8160" s="60">
        <v>0</v>
      </c>
      <c r="M8160" s="55"/>
      <c r="N8160" s="60">
        <f t="shared" si="247"/>
        <v>0</v>
      </c>
      <c r="O8160" s="54"/>
      <c r="P8160" s="62"/>
      <c r="Q8160" s="75"/>
      <c r="R8160" t="str">
        <f t="shared" si="246"/>
        <v/>
      </c>
      <c r="S8160" s="75"/>
      <c r="T8160" s="75"/>
      <c r="U8160" s="75"/>
      <c r="V8160" s="75"/>
      <c r="W8160" s="75"/>
      <c r="X8160" s="75"/>
      <c r="Y8160" s="75"/>
      <c r="Z8160" s="75"/>
      <c r="AA8160" s="75"/>
      <c r="AB8160" s="75"/>
      <c r="AC8160" s="75"/>
      <c r="AD8160" s="75"/>
      <c r="AE8160" s="75"/>
      <c r="AF8160" s="75"/>
      <c r="AG8160" s="75"/>
    </row>
    <row r="8161" spans="1:33" ht="15.75" customHeight="1">
      <c r="A8161" s="75"/>
      <c r="B8161" s="54"/>
      <c r="C8161" s="55" t="str">
        <f t="shared" si="243"/>
        <v/>
      </c>
      <c r="D8161" s="55" t="str">
        <f t="shared" si="244"/>
        <v/>
      </c>
      <c r="E8161" s="55"/>
      <c r="F8161" s="55"/>
      <c r="G8161" s="55"/>
      <c r="H8161" s="55"/>
      <c r="I8161" s="55"/>
      <c r="J8161" s="60"/>
      <c r="K8161" s="60">
        <f t="shared" si="241"/>
        <v>0</v>
      </c>
      <c r="L8161" s="60">
        <v>0</v>
      </c>
      <c r="M8161" s="55"/>
      <c r="N8161" s="60">
        <f t="shared" si="247"/>
        <v>0</v>
      </c>
      <c r="O8161" s="54"/>
      <c r="P8161" s="62"/>
      <c r="Q8161" s="75"/>
      <c r="R8161" t="str">
        <f t="shared" si="246"/>
        <v/>
      </c>
      <c r="S8161" s="75"/>
      <c r="T8161" s="75"/>
      <c r="U8161" s="75"/>
      <c r="V8161" s="75"/>
      <c r="W8161" s="75"/>
      <c r="X8161" s="75"/>
      <c r="Y8161" s="75"/>
      <c r="Z8161" s="75"/>
      <c r="AA8161" s="75"/>
      <c r="AB8161" s="75"/>
      <c r="AC8161" s="75"/>
      <c r="AD8161" s="75"/>
      <c r="AE8161" s="75"/>
      <c r="AF8161" s="75"/>
      <c r="AG8161" s="75"/>
    </row>
    <row r="8162" spans="1:33" ht="15.75" customHeight="1">
      <c r="A8162" s="75"/>
      <c r="B8162" s="54"/>
      <c r="C8162" s="55" t="str">
        <f t="shared" si="243"/>
        <v/>
      </c>
      <c r="D8162" s="55" t="str">
        <f t="shared" si="244"/>
        <v/>
      </c>
      <c r="E8162" s="55"/>
      <c r="F8162" s="55"/>
      <c r="G8162" s="55"/>
      <c r="H8162" s="55"/>
      <c r="I8162" s="55"/>
      <c r="J8162" s="60"/>
      <c r="K8162" s="60">
        <f t="shared" si="241"/>
        <v>0</v>
      </c>
      <c r="L8162" s="60">
        <v>0</v>
      </c>
      <c r="M8162" s="55"/>
      <c r="N8162" s="60">
        <f t="shared" si="247"/>
        <v>0</v>
      </c>
      <c r="O8162" s="54"/>
      <c r="P8162" s="62"/>
      <c r="Q8162" s="75"/>
      <c r="R8162" t="str">
        <f t="shared" si="246"/>
        <v/>
      </c>
      <c r="S8162" s="75"/>
      <c r="T8162" s="75"/>
      <c r="U8162" s="75"/>
      <c r="V8162" s="75"/>
      <c r="W8162" s="75"/>
      <c r="X8162" s="75"/>
      <c r="Y8162" s="75"/>
      <c r="Z8162" s="75"/>
      <c r="AA8162" s="75"/>
      <c r="AB8162" s="75"/>
      <c r="AC8162" s="75"/>
      <c r="AD8162" s="75"/>
      <c r="AE8162" s="75"/>
      <c r="AF8162" s="75"/>
      <c r="AG8162" s="75"/>
    </row>
    <row r="8163" spans="1:33" ht="15.75" customHeight="1">
      <c r="A8163" s="75"/>
      <c r="B8163" s="54"/>
      <c r="C8163" s="55" t="str">
        <f t="shared" si="243"/>
        <v/>
      </c>
      <c r="D8163" s="55" t="str">
        <f t="shared" si="244"/>
        <v/>
      </c>
      <c r="E8163" s="55"/>
      <c r="F8163" s="55"/>
      <c r="G8163" s="55"/>
      <c r="H8163" s="55"/>
      <c r="I8163" s="55"/>
      <c r="J8163" s="60"/>
      <c r="K8163" s="60">
        <f t="shared" si="241"/>
        <v>0</v>
      </c>
      <c r="L8163" s="60">
        <v>0</v>
      </c>
      <c r="M8163" s="55"/>
      <c r="N8163" s="60">
        <f t="shared" si="247"/>
        <v>0</v>
      </c>
      <c r="O8163" s="54"/>
      <c r="P8163" s="62"/>
      <c r="Q8163" s="75"/>
      <c r="R8163" t="str">
        <f t="shared" si="246"/>
        <v/>
      </c>
      <c r="S8163" s="75"/>
      <c r="T8163" s="75"/>
      <c r="U8163" s="75"/>
      <c r="V8163" s="75"/>
      <c r="W8163" s="75"/>
      <c r="X8163" s="75"/>
      <c r="Y8163" s="75"/>
      <c r="Z8163" s="75"/>
      <c r="AA8163" s="75"/>
      <c r="AB8163" s="75"/>
      <c r="AC8163" s="75"/>
      <c r="AD8163" s="75"/>
      <c r="AE8163" s="75"/>
      <c r="AF8163" s="75"/>
      <c r="AG8163" s="75"/>
    </row>
    <row r="8164" spans="1:33" ht="15.75" customHeight="1">
      <c r="A8164" s="75"/>
      <c r="B8164" s="54"/>
      <c r="C8164" s="55" t="str">
        <f t="shared" si="243"/>
        <v/>
      </c>
      <c r="D8164" s="55" t="str">
        <f t="shared" si="244"/>
        <v/>
      </c>
      <c r="E8164" s="55"/>
      <c r="F8164" s="55"/>
      <c r="G8164" s="55"/>
      <c r="H8164" s="55"/>
      <c r="I8164" s="55"/>
      <c r="J8164" s="60"/>
      <c r="K8164" s="60">
        <f t="shared" si="241"/>
        <v>0</v>
      </c>
      <c r="L8164" s="60">
        <v>0</v>
      </c>
      <c r="M8164" s="55"/>
      <c r="N8164" s="60">
        <f t="shared" si="247"/>
        <v>0</v>
      </c>
      <c r="O8164" s="54"/>
      <c r="P8164" s="62"/>
      <c r="Q8164" s="75"/>
      <c r="R8164" t="str">
        <f t="shared" si="246"/>
        <v/>
      </c>
      <c r="S8164" s="75"/>
      <c r="T8164" s="75"/>
      <c r="U8164" s="75"/>
      <c r="V8164" s="75"/>
      <c r="W8164" s="75"/>
      <c r="X8164" s="75"/>
      <c r="Y8164" s="75"/>
      <c r="Z8164" s="75"/>
      <c r="AA8164" s="75"/>
      <c r="AB8164" s="75"/>
      <c r="AC8164" s="75"/>
      <c r="AD8164" s="75"/>
      <c r="AE8164" s="75"/>
      <c r="AF8164" s="75"/>
      <c r="AG8164" s="75"/>
    </row>
    <row r="8165" spans="1:33" ht="15.75" customHeight="1">
      <c r="A8165" s="75"/>
      <c r="B8165" s="54"/>
      <c r="C8165" s="55" t="str">
        <f t="shared" si="243"/>
        <v/>
      </c>
      <c r="D8165" s="55" t="str">
        <f t="shared" si="244"/>
        <v/>
      </c>
      <c r="E8165" s="55"/>
      <c r="F8165" s="55"/>
      <c r="G8165" s="55"/>
      <c r="H8165" s="55"/>
      <c r="I8165" s="55"/>
      <c r="J8165" s="60"/>
      <c r="K8165" s="60">
        <f t="shared" si="241"/>
        <v>0</v>
      </c>
      <c r="L8165" s="60">
        <v>0</v>
      </c>
      <c r="M8165" s="55"/>
      <c r="N8165" s="60">
        <f t="shared" si="247"/>
        <v>0</v>
      </c>
      <c r="O8165" s="54"/>
      <c r="P8165" s="62"/>
      <c r="Q8165" s="75"/>
      <c r="R8165" t="str">
        <f t="shared" si="246"/>
        <v/>
      </c>
      <c r="S8165" s="75"/>
      <c r="T8165" s="75"/>
      <c r="U8165" s="75"/>
      <c r="V8165" s="75"/>
      <c r="W8165" s="75"/>
      <c r="X8165" s="75"/>
      <c r="Y8165" s="75"/>
      <c r="Z8165" s="75"/>
      <c r="AA8165" s="75"/>
      <c r="AB8165" s="75"/>
      <c r="AC8165" s="75"/>
      <c r="AD8165" s="75"/>
      <c r="AE8165" s="75"/>
      <c r="AF8165" s="75"/>
      <c r="AG8165" s="75"/>
    </row>
    <row r="8166" spans="1:33" ht="15.75" customHeight="1">
      <c r="A8166" s="75"/>
      <c r="B8166" s="54"/>
      <c r="C8166" s="55" t="str">
        <f t="shared" si="243"/>
        <v/>
      </c>
      <c r="D8166" s="55" t="str">
        <f t="shared" si="244"/>
        <v/>
      </c>
      <c r="E8166" s="55"/>
      <c r="F8166" s="55"/>
      <c r="G8166" s="55"/>
      <c r="H8166" s="55"/>
      <c r="I8166" s="55"/>
      <c r="J8166" s="60"/>
      <c r="K8166" s="60">
        <f t="shared" si="241"/>
        <v>0</v>
      </c>
      <c r="L8166" s="60">
        <v>0</v>
      </c>
      <c r="M8166" s="55"/>
      <c r="N8166" s="60">
        <f t="shared" si="247"/>
        <v>0</v>
      </c>
      <c r="O8166" s="54"/>
      <c r="P8166" s="62"/>
      <c r="Q8166" s="75"/>
      <c r="R8166" t="str">
        <f t="shared" si="246"/>
        <v/>
      </c>
      <c r="S8166" s="75"/>
      <c r="T8166" s="75"/>
      <c r="U8166" s="75"/>
      <c r="V8166" s="75"/>
      <c r="W8166" s="75"/>
      <c r="X8166" s="75"/>
      <c r="Y8166" s="75"/>
      <c r="Z8166" s="75"/>
      <c r="AA8166" s="75"/>
      <c r="AB8166" s="75"/>
      <c r="AC8166" s="75"/>
      <c r="AD8166" s="75"/>
      <c r="AE8166" s="75"/>
      <c r="AF8166" s="75"/>
      <c r="AG8166" s="75"/>
    </row>
    <row r="8167" spans="1:33" ht="15.75" customHeight="1">
      <c r="A8167" s="75"/>
      <c r="B8167" s="54"/>
      <c r="C8167" s="55" t="str">
        <f t="shared" si="243"/>
        <v/>
      </c>
      <c r="D8167" s="55" t="str">
        <f t="shared" si="244"/>
        <v/>
      </c>
      <c r="E8167" s="55"/>
      <c r="F8167" s="55"/>
      <c r="G8167" s="55"/>
      <c r="H8167" s="55"/>
      <c r="I8167" s="55"/>
      <c r="J8167" s="60"/>
      <c r="K8167" s="60">
        <f t="shared" si="241"/>
        <v>0</v>
      </c>
      <c r="L8167" s="60">
        <v>0</v>
      </c>
      <c r="M8167" s="55"/>
      <c r="N8167" s="60">
        <f t="shared" si="247"/>
        <v>0</v>
      </c>
      <c r="O8167" s="54"/>
      <c r="P8167" s="62"/>
      <c r="Q8167" s="75"/>
      <c r="R8167" t="str">
        <f t="shared" si="246"/>
        <v/>
      </c>
      <c r="S8167" s="75"/>
      <c r="T8167" s="75"/>
      <c r="U8167" s="75"/>
      <c r="V8167" s="75"/>
      <c r="W8167" s="75"/>
      <c r="X8167" s="75"/>
      <c r="Y8167" s="75"/>
      <c r="Z8167" s="75"/>
      <c r="AA8167" s="75"/>
      <c r="AB8167" s="75"/>
      <c r="AC8167" s="75"/>
      <c r="AD8167" s="75"/>
      <c r="AE8167" s="75"/>
      <c r="AF8167" s="75"/>
      <c r="AG8167" s="75"/>
    </row>
    <row r="8168" spans="1:33" ht="15.75" customHeight="1">
      <c r="A8168" s="75"/>
      <c r="B8168" s="54"/>
      <c r="C8168" s="55" t="str">
        <f t="shared" si="243"/>
        <v/>
      </c>
      <c r="D8168" s="55" t="str">
        <f t="shared" si="244"/>
        <v/>
      </c>
      <c r="E8168" s="55"/>
      <c r="F8168" s="55"/>
      <c r="G8168" s="55"/>
      <c r="H8168" s="55"/>
      <c r="I8168" s="55"/>
      <c r="J8168" s="60"/>
      <c r="K8168" s="60">
        <f t="shared" si="241"/>
        <v>0</v>
      </c>
      <c r="L8168" s="60">
        <v>0</v>
      </c>
      <c r="M8168" s="55"/>
      <c r="N8168" s="60">
        <f t="shared" si="247"/>
        <v>0</v>
      </c>
      <c r="O8168" s="54"/>
      <c r="P8168" s="62"/>
      <c r="Q8168" s="75"/>
      <c r="R8168" t="str">
        <f t="shared" si="246"/>
        <v/>
      </c>
      <c r="S8168" s="75"/>
      <c r="T8168" s="75"/>
      <c r="U8168" s="75"/>
      <c r="V8168" s="75"/>
      <c r="W8168" s="75"/>
      <c r="X8168" s="75"/>
      <c r="Y8168" s="75"/>
      <c r="Z8168" s="75"/>
      <c r="AA8168" s="75"/>
      <c r="AB8168" s="75"/>
      <c r="AC8168" s="75"/>
      <c r="AD8168" s="75"/>
      <c r="AE8168" s="75"/>
      <c r="AF8168" s="75"/>
      <c r="AG8168" s="75"/>
    </row>
    <row r="8169" spans="1:33" ht="15.75" customHeight="1">
      <c r="A8169" s="75"/>
      <c r="B8169" s="54"/>
      <c r="C8169" s="55" t="str">
        <f t="shared" si="243"/>
        <v/>
      </c>
      <c r="D8169" s="55" t="str">
        <f t="shared" si="244"/>
        <v/>
      </c>
      <c r="E8169" s="55"/>
      <c r="F8169" s="55"/>
      <c r="G8169" s="55"/>
      <c r="H8169" s="55"/>
      <c r="I8169" s="55"/>
      <c r="J8169" s="60"/>
      <c r="K8169" s="60">
        <f t="shared" si="241"/>
        <v>0</v>
      </c>
      <c r="L8169" s="60">
        <v>0</v>
      </c>
      <c r="M8169" s="55"/>
      <c r="N8169" s="60">
        <f t="shared" si="247"/>
        <v>0</v>
      </c>
      <c r="O8169" s="54"/>
      <c r="P8169" s="62"/>
      <c r="Q8169" s="75"/>
      <c r="R8169" t="str">
        <f t="shared" si="246"/>
        <v/>
      </c>
      <c r="S8169" s="75"/>
      <c r="T8169" s="75"/>
      <c r="U8169" s="75"/>
      <c r="V8169" s="75"/>
      <c r="W8169" s="75"/>
      <c r="X8169" s="75"/>
      <c r="Y8169" s="75"/>
      <c r="Z8169" s="75"/>
      <c r="AA8169" s="75"/>
      <c r="AB8169" s="75"/>
      <c r="AC8169" s="75"/>
      <c r="AD8169" s="75"/>
      <c r="AE8169" s="75"/>
      <c r="AF8169" s="75"/>
      <c r="AG8169" s="75"/>
    </row>
    <row r="8170" spans="1:33" ht="15.75" customHeight="1">
      <c r="A8170" s="75"/>
      <c r="B8170" s="54"/>
      <c r="C8170" s="55" t="str">
        <f t="shared" si="243"/>
        <v/>
      </c>
      <c r="D8170" s="55" t="str">
        <f t="shared" si="244"/>
        <v/>
      </c>
      <c r="E8170" s="55"/>
      <c r="F8170" s="55"/>
      <c r="G8170" s="55"/>
      <c r="H8170" s="55"/>
      <c r="I8170" s="55"/>
      <c r="J8170" s="60"/>
      <c r="K8170" s="60">
        <f t="shared" si="241"/>
        <v>0</v>
      </c>
      <c r="L8170" s="60">
        <v>0</v>
      </c>
      <c r="M8170" s="55"/>
      <c r="N8170" s="60">
        <f t="shared" si="247"/>
        <v>0</v>
      </c>
      <c r="O8170" s="54"/>
      <c r="P8170" s="62"/>
      <c r="Q8170" s="75"/>
      <c r="R8170" t="str">
        <f t="shared" si="246"/>
        <v/>
      </c>
      <c r="S8170" s="75"/>
      <c r="T8170" s="75"/>
      <c r="U8170" s="75"/>
      <c r="V8170" s="75"/>
      <c r="W8170" s="75"/>
      <c r="X8170" s="75"/>
      <c r="Y8170" s="75"/>
      <c r="Z8170" s="75"/>
      <c r="AA8170" s="75"/>
      <c r="AB8170" s="75"/>
      <c r="AC8170" s="75"/>
      <c r="AD8170" s="75"/>
      <c r="AE8170" s="75"/>
      <c r="AF8170" s="75"/>
      <c r="AG8170" s="75"/>
    </row>
    <row r="8171" spans="1:33" ht="15.75" customHeight="1">
      <c r="A8171" s="75"/>
      <c r="B8171" s="54"/>
      <c r="C8171" s="55" t="str">
        <f t="shared" si="243"/>
        <v/>
      </c>
      <c r="D8171" s="55" t="str">
        <f t="shared" si="244"/>
        <v/>
      </c>
      <c r="E8171" s="55"/>
      <c r="F8171" s="55"/>
      <c r="G8171" s="55"/>
      <c r="H8171" s="55"/>
      <c r="I8171" s="55"/>
      <c r="J8171" s="60"/>
      <c r="K8171" s="60">
        <f t="shared" si="241"/>
        <v>0</v>
      </c>
      <c r="L8171" s="60">
        <v>0</v>
      </c>
      <c r="M8171" s="55"/>
      <c r="N8171" s="60">
        <f t="shared" si="247"/>
        <v>0</v>
      </c>
      <c r="O8171" s="54"/>
      <c r="P8171" s="62"/>
      <c r="Q8171" s="75"/>
      <c r="R8171" t="str">
        <f t="shared" si="246"/>
        <v/>
      </c>
      <c r="S8171" s="75"/>
      <c r="T8171" s="75"/>
      <c r="U8171" s="75"/>
      <c r="V8171" s="75"/>
      <c r="W8171" s="75"/>
      <c r="X8171" s="75"/>
      <c r="Y8171" s="75"/>
      <c r="Z8171" s="75"/>
      <c r="AA8171" s="75"/>
      <c r="AB8171" s="75"/>
      <c r="AC8171" s="75"/>
      <c r="AD8171" s="75"/>
      <c r="AE8171" s="75"/>
      <c r="AF8171" s="75"/>
      <c r="AG8171" s="75"/>
    </row>
    <row r="8172" spans="1:33" ht="15.75" customHeight="1">
      <c r="A8172" s="75"/>
      <c r="B8172" s="54"/>
      <c r="C8172" s="55" t="str">
        <f t="shared" si="243"/>
        <v/>
      </c>
      <c r="D8172" s="55" t="str">
        <f t="shared" si="244"/>
        <v/>
      </c>
      <c r="E8172" s="55"/>
      <c r="F8172" s="55"/>
      <c r="G8172" s="55"/>
      <c r="H8172" s="55"/>
      <c r="I8172" s="55"/>
      <c r="J8172" s="60"/>
      <c r="K8172" s="60">
        <f t="shared" si="241"/>
        <v>0</v>
      </c>
      <c r="L8172" s="60">
        <v>0</v>
      </c>
      <c r="M8172" s="55"/>
      <c r="N8172" s="60">
        <f t="shared" si="247"/>
        <v>0</v>
      </c>
      <c r="O8172" s="54"/>
      <c r="P8172" s="62"/>
      <c r="Q8172" s="75"/>
      <c r="R8172" t="str">
        <f t="shared" si="246"/>
        <v/>
      </c>
      <c r="S8172" s="75"/>
      <c r="T8172" s="75"/>
      <c r="U8172" s="75"/>
      <c r="V8172" s="75"/>
      <c r="W8172" s="75"/>
      <c r="X8172" s="75"/>
      <c r="Y8172" s="75"/>
      <c r="Z8172" s="75"/>
      <c r="AA8172" s="75"/>
      <c r="AB8172" s="75"/>
      <c r="AC8172" s="75"/>
      <c r="AD8172" s="75"/>
      <c r="AE8172" s="75"/>
      <c r="AF8172" s="75"/>
      <c r="AG8172" s="75"/>
    </row>
    <row r="8173" spans="1:33" ht="15.75" customHeight="1">
      <c r="A8173" s="75"/>
      <c r="B8173" s="54"/>
      <c r="C8173" s="55" t="str">
        <f t="shared" si="243"/>
        <v/>
      </c>
      <c r="D8173" s="55" t="str">
        <f t="shared" si="244"/>
        <v/>
      </c>
      <c r="E8173" s="55"/>
      <c r="F8173" s="55"/>
      <c r="G8173" s="55"/>
      <c r="H8173" s="55"/>
      <c r="I8173" s="55"/>
      <c r="J8173" s="60"/>
      <c r="K8173" s="60">
        <f t="shared" si="241"/>
        <v>0</v>
      </c>
      <c r="L8173" s="60">
        <v>0</v>
      </c>
      <c r="M8173" s="55"/>
      <c r="N8173" s="60">
        <f t="shared" si="247"/>
        <v>0</v>
      </c>
      <c r="O8173" s="54"/>
      <c r="P8173" s="62"/>
      <c r="Q8173" s="75"/>
      <c r="R8173" t="str">
        <f t="shared" si="246"/>
        <v/>
      </c>
      <c r="S8173" s="75"/>
      <c r="T8173" s="75"/>
      <c r="U8173" s="75"/>
      <c r="V8173" s="75"/>
      <c r="W8173" s="75"/>
      <c r="X8173" s="75"/>
      <c r="Y8173" s="75"/>
      <c r="Z8173" s="75"/>
      <c r="AA8173" s="75"/>
      <c r="AB8173" s="75"/>
      <c r="AC8173" s="75"/>
      <c r="AD8173" s="75"/>
      <c r="AE8173" s="75"/>
      <c r="AF8173" s="75"/>
      <c r="AG8173" s="75"/>
    </row>
    <row r="8174" spans="1:33" ht="15.75" customHeight="1">
      <c r="A8174" s="75"/>
      <c r="B8174" s="54"/>
      <c r="C8174" s="55" t="str">
        <f t="shared" si="243"/>
        <v/>
      </c>
      <c r="D8174" s="55" t="str">
        <f t="shared" si="244"/>
        <v/>
      </c>
      <c r="E8174" s="55"/>
      <c r="F8174" s="55"/>
      <c r="G8174" s="55"/>
      <c r="H8174" s="55"/>
      <c r="I8174" s="55"/>
      <c r="J8174" s="60"/>
      <c r="K8174" s="60">
        <f t="shared" si="241"/>
        <v>0</v>
      </c>
      <c r="L8174" s="60">
        <v>0</v>
      </c>
      <c r="M8174" s="55"/>
      <c r="N8174" s="60">
        <f t="shared" si="247"/>
        <v>0</v>
      </c>
      <c r="O8174" s="54"/>
      <c r="P8174" s="62"/>
      <c r="Q8174" s="75"/>
      <c r="R8174" t="str">
        <f t="shared" si="246"/>
        <v/>
      </c>
      <c r="S8174" s="75"/>
      <c r="T8174" s="75"/>
      <c r="U8174" s="75"/>
      <c r="V8174" s="75"/>
      <c r="W8174" s="75"/>
      <c r="X8174" s="75"/>
      <c r="Y8174" s="75"/>
      <c r="Z8174" s="75"/>
      <c r="AA8174" s="75"/>
      <c r="AB8174" s="75"/>
      <c r="AC8174" s="75"/>
      <c r="AD8174" s="75"/>
      <c r="AE8174" s="75"/>
      <c r="AF8174" s="75"/>
      <c r="AG8174" s="75"/>
    </row>
    <row r="8175" spans="1:33" ht="15.75" customHeight="1">
      <c r="A8175" s="75"/>
      <c r="B8175" s="54"/>
      <c r="C8175" s="55" t="str">
        <f t="shared" si="243"/>
        <v/>
      </c>
      <c r="D8175" s="55" t="str">
        <f t="shared" si="244"/>
        <v/>
      </c>
      <c r="E8175" s="55"/>
      <c r="F8175" s="55"/>
      <c r="G8175" s="55"/>
      <c r="H8175" s="55"/>
      <c r="I8175" s="55"/>
      <c r="J8175" s="60"/>
      <c r="K8175" s="60">
        <f t="shared" si="241"/>
        <v>0</v>
      </c>
      <c r="L8175" s="60">
        <v>0</v>
      </c>
      <c r="M8175" s="55"/>
      <c r="N8175" s="60">
        <f t="shared" si="247"/>
        <v>0</v>
      </c>
      <c r="O8175" s="54"/>
      <c r="P8175" s="62"/>
      <c r="Q8175" s="75"/>
      <c r="R8175" t="str">
        <f t="shared" si="246"/>
        <v/>
      </c>
      <c r="S8175" s="75"/>
      <c r="T8175" s="75"/>
      <c r="U8175" s="75"/>
      <c r="V8175" s="75"/>
      <c r="W8175" s="75"/>
      <c r="X8175" s="75"/>
      <c r="Y8175" s="75"/>
      <c r="Z8175" s="75"/>
      <c r="AA8175" s="75"/>
      <c r="AB8175" s="75"/>
      <c r="AC8175" s="75"/>
      <c r="AD8175" s="75"/>
      <c r="AE8175" s="75"/>
      <c r="AF8175" s="75"/>
      <c r="AG8175" s="75"/>
    </row>
    <row r="8176" spans="1:33" ht="15.75" customHeight="1">
      <c r="A8176" s="75"/>
      <c r="B8176" s="54"/>
      <c r="C8176" s="55" t="str">
        <f t="shared" si="243"/>
        <v/>
      </c>
      <c r="D8176" s="55" t="str">
        <f t="shared" si="244"/>
        <v/>
      </c>
      <c r="E8176" s="55"/>
      <c r="F8176" s="55"/>
      <c r="G8176" s="55"/>
      <c r="H8176" s="55"/>
      <c r="I8176" s="55"/>
      <c r="J8176" s="60"/>
      <c r="K8176" s="60">
        <f t="shared" si="241"/>
        <v>0</v>
      </c>
      <c r="L8176" s="60">
        <v>0</v>
      </c>
      <c r="M8176" s="55"/>
      <c r="N8176" s="60">
        <f t="shared" si="247"/>
        <v>0</v>
      </c>
      <c r="O8176" s="54"/>
      <c r="P8176" s="62"/>
      <c r="Q8176" s="75"/>
      <c r="R8176" t="str">
        <f t="shared" si="246"/>
        <v/>
      </c>
      <c r="S8176" s="75"/>
      <c r="T8176" s="75"/>
      <c r="U8176" s="75"/>
      <c r="V8176" s="75"/>
      <c r="W8176" s="75"/>
      <c r="X8176" s="75"/>
      <c r="Y8176" s="75"/>
      <c r="Z8176" s="75"/>
      <c r="AA8176" s="75"/>
      <c r="AB8176" s="75"/>
      <c r="AC8176" s="75"/>
      <c r="AD8176" s="75"/>
      <c r="AE8176" s="75"/>
      <c r="AF8176" s="75"/>
      <c r="AG8176" s="75"/>
    </row>
    <row r="8177" spans="1:33" ht="15.75" customHeight="1">
      <c r="A8177" s="75"/>
      <c r="B8177" s="54"/>
      <c r="C8177" s="55" t="str">
        <f t="shared" si="243"/>
        <v/>
      </c>
      <c r="D8177" s="55" t="str">
        <f t="shared" si="244"/>
        <v/>
      </c>
      <c r="E8177" s="55"/>
      <c r="F8177" s="55"/>
      <c r="G8177" s="55"/>
      <c r="H8177" s="55"/>
      <c r="I8177" s="55"/>
      <c r="J8177" s="60"/>
      <c r="K8177" s="60">
        <f t="shared" si="241"/>
        <v>0</v>
      </c>
      <c r="L8177" s="60">
        <v>0</v>
      </c>
      <c r="M8177" s="55"/>
      <c r="N8177" s="60">
        <f t="shared" si="247"/>
        <v>0</v>
      </c>
      <c r="O8177" s="54"/>
      <c r="P8177" s="62"/>
      <c r="Q8177" s="75"/>
      <c r="R8177" t="str">
        <f t="shared" si="246"/>
        <v/>
      </c>
      <c r="S8177" s="75"/>
      <c r="T8177" s="75"/>
      <c r="U8177" s="75"/>
      <c r="V8177" s="75"/>
      <c r="W8177" s="75"/>
      <c r="X8177" s="75"/>
      <c r="Y8177" s="75"/>
      <c r="Z8177" s="75"/>
      <c r="AA8177" s="75"/>
      <c r="AB8177" s="75"/>
      <c r="AC8177" s="75"/>
      <c r="AD8177" s="75"/>
      <c r="AE8177" s="75"/>
      <c r="AF8177" s="75"/>
      <c r="AG8177" s="75"/>
    </row>
    <row r="8178" spans="1:33" ht="15.75" customHeight="1">
      <c r="A8178" s="75"/>
      <c r="B8178" s="54"/>
      <c r="C8178" s="55" t="str">
        <f t="shared" si="243"/>
        <v/>
      </c>
      <c r="D8178" s="55" t="str">
        <f t="shared" si="244"/>
        <v/>
      </c>
      <c r="E8178" s="55"/>
      <c r="F8178" s="55"/>
      <c r="G8178" s="55"/>
      <c r="H8178" s="55"/>
      <c r="I8178" s="55"/>
      <c r="J8178" s="60"/>
      <c r="K8178" s="60">
        <f t="shared" si="241"/>
        <v>0</v>
      </c>
      <c r="L8178" s="60">
        <v>0</v>
      </c>
      <c r="M8178" s="55"/>
      <c r="N8178" s="60">
        <f t="shared" si="247"/>
        <v>0</v>
      </c>
      <c r="O8178" s="54"/>
      <c r="P8178" s="62"/>
      <c r="Q8178" s="75"/>
      <c r="R8178" t="str">
        <f t="shared" si="246"/>
        <v/>
      </c>
      <c r="S8178" s="75"/>
      <c r="T8178" s="75"/>
      <c r="U8178" s="75"/>
      <c r="V8178" s="75"/>
      <c r="W8178" s="75"/>
      <c r="X8178" s="75"/>
      <c r="Y8178" s="75"/>
      <c r="Z8178" s="75"/>
      <c r="AA8178" s="75"/>
      <c r="AB8178" s="75"/>
      <c r="AC8178" s="75"/>
      <c r="AD8178" s="75"/>
      <c r="AE8178" s="75"/>
      <c r="AF8178" s="75"/>
      <c r="AG8178" s="75"/>
    </row>
    <row r="8179" spans="1:33" ht="15.75" customHeight="1">
      <c r="A8179" s="75"/>
      <c r="B8179" s="54"/>
      <c r="C8179" s="55" t="str">
        <f t="shared" si="243"/>
        <v/>
      </c>
      <c r="D8179" s="55" t="str">
        <f t="shared" si="244"/>
        <v/>
      </c>
      <c r="E8179" s="55"/>
      <c r="F8179" s="55"/>
      <c r="G8179" s="55"/>
      <c r="H8179" s="55"/>
      <c r="I8179" s="55"/>
      <c r="J8179" s="60"/>
      <c r="K8179" s="60">
        <f t="shared" si="241"/>
        <v>0</v>
      </c>
      <c r="L8179" s="60">
        <v>0</v>
      </c>
      <c r="M8179" s="55"/>
      <c r="N8179" s="60">
        <f t="shared" si="247"/>
        <v>0</v>
      </c>
      <c r="O8179" s="54"/>
      <c r="P8179" s="62"/>
      <c r="Q8179" s="75"/>
      <c r="R8179" t="str">
        <f t="shared" si="246"/>
        <v/>
      </c>
      <c r="S8179" s="75"/>
      <c r="T8179" s="75"/>
      <c r="U8179" s="75"/>
      <c r="V8179" s="75"/>
      <c r="W8179" s="75"/>
      <c r="X8179" s="75"/>
      <c r="Y8179" s="75"/>
      <c r="Z8179" s="75"/>
      <c r="AA8179" s="75"/>
      <c r="AB8179" s="75"/>
      <c r="AC8179" s="75"/>
      <c r="AD8179" s="75"/>
      <c r="AE8179" s="75"/>
      <c r="AF8179" s="75"/>
      <c r="AG8179" s="75"/>
    </row>
    <row r="8180" spans="1:33" ht="15.75" customHeight="1">
      <c r="A8180" s="75"/>
      <c r="B8180" s="54"/>
      <c r="C8180" s="55" t="str">
        <f t="shared" si="243"/>
        <v/>
      </c>
      <c r="D8180" s="55" t="str">
        <f t="shared" si="244"/>
        <v/>
      </c>
      <c r="E8180" s="55"/>
      <c r="F8180" s="55"/>
      <c r="G8180" s="55"/>
      <c r="H8180" s="55"/>
      <c r="I8180" s="55"/>
      <c r="J8180" s="60"/>
      <c r="K8180" s="60">
        <f t="shared" si="241"/>
        <v>0</v>
      </c>
      <c r="L8180" s="60">
        <v>0</v>
      </c>
      <c r="M8180" s="55"/>
      <c r="N8180" s="60">
        <f t="shared" si="247"/>
        <v>0</v>
      </c>
      <c r="O8180" s="54"/>
      <c r="P8180" s="62"/>
      <c r="Q8180" s="75"/>
      <c r="R8180" t="str">
        <f t="shared" si="246"/>
        <v/>
      </c>
      <c r="S8180" s="75"/>
      <c r="T8180" s="75"/>
      <c r="U8180" s="75"/>
      <c r="V8180" s="75"/>
      <c r="W8180" s="75"/>
      <c r="X8180" s="75"/>
      <c r="Y8180" s="75"/>
      <c r="Z8180" s="75"/>
      <c r="AA8180" s="75"/>
      <c r="AB8180" s="75"/>
      <c r="AC8180" s="75"/>
      <c r="AD8180" s="75"/>
      <c r="AE8180" s="75"/>
      <c r="AF8180" s="75"/>
      <c r="AG8180" s="75"/>
    </row>
    <row r="8181" spans="1:33" ht="15.75" customHeight="1">
      <c r="A8181" s="75"/>
      <c r="B8181" s="54"/>
      <c r="C8181" s="55" t="str">
        <f t="shared" si="243"/>
        <v/>
      </c>
      <c r="D8181" s="55" t="str">
        <f t="shared" si="244"/>
        <v/>
      </c>
      <c r="E8181" s="55"/>
      <c r="F8181" s="55"/>
      <c r="G8181" s="55"/>
      <c r="H8181" s="55"/>
      <c r="I8181" s="55"/>
      <c r="J8181" s="60"/>
      <c r="K8181" s="60">
        <f t="shared" si="241"/>
        <v>0</v>
      </c>
      <c r="L8181" s="60">
        <v>0</v>
      </c>
      <c r="M8181" s="55"/>
      <c r="N8181" s="60">
        <f t="shared" si="247"/>
        <v>0</v>
      </c>
      <c r="O8181" s="54"/>
      <c r="P8181" s="62"/>
      <c r="Q8181" s="75"/>
      <c r="R8181" t="str">
        <f t="shared" si="246"/>
        <v/>
      </c>
      <c r="S8181" s="75"/>
      <c r="T8181" s="75"/>
      <c r="U8181" s="75"/>
      <c r="V8181" s="75"/>
      <c r="W8181" s="75"/>
      <c r="X8181" s="75"/>
      <c r="Y8181" s="75"/>
      <c r="Z8181" s="75"/>
      <c r="AA8181" s="75"/>
      <c r="AB8181" s="75"/>
      <c r="AC8181" s="75"/>
      <c r="AD8181" s="75"/>
      <c r="AE8181" s="75"/>
      <c r="AF8181" s="75"/>
      <c r="AG8181" s="75"/>
    </row>
    <row r="8182" spans="1:33" ht="15.75" customHeight="1">
      <c r="A8182" s="75"/>
      <c r="B8182" s="54"/>
      <c r="C8182" s="55" t="str">
        <f t="shared" si="243"/>
        <v/>
      </c>
      <c r="D8182" s="55" t="str">
        <f t="shared" si="244"/>
        <v/>
      </c>
      <c r="E8182" s="55"/>
      <c r="F8182" s="55"/>
      <c r="G8182" s="55"/>
      <c r="H8182" s="55"/>
      <c r="I8182" s="55"/>
      <c r="J8182" s="60"/>
      <c r="K8182" s="60">
        <f t="shared" si="241"/>
        <v>0</v>
      </c>
      <c r="L8182" s="60">
        <v>0</v>
      </c>
      <c r="M8182" s="55"/>
      <c r="N8182" s="60">
        <f t="shared" si="247"/>
        <v>0</v>
      </c>
      <c r="O8182" s="54"/>
      <c r="P8182" s="62"/>
      <c r="Q8182" s="75"/>
      <c r="R8182" t="str">
        <f t="shared" si="246"/>
        <v/>
      </c>
      <c r="S8182" s="75"/>
      <c r="T8182" s="75"/>
      <c r="U8182" s="75"/>
      <c r="V8182" s="75"/>
      <c r="W8182" s="75"/>
      <c r="X8182" s="75"/>
      <c r="Y8182" s="75"/>
      <c r="Z8182" s="75"/>
      <c r="AA8182" s="75"/>
      <c r="AB8182" s="75"/>
      <c r="AC8182" s="75"/>
      <c r="AD8182" s="75"/>
      <c r="AE8182" s="75"/>
      <c r="AF8182" s="75"/>
      <c r="AG8182" s="75"/>
    </row>
    <row r="8183" spans="1:33" ht="15.75" customHeight="1">
      <c r="A8183" s="75"/>
      <c r="B8183" s="54"/>
      <c r="C8183" s="55" t="str">
        <f t="shared" si="243"/>
        <v/>
      </c>
      <c r="D8183" s="55" t="str">
        <f t="shared" si="244"/>
        <v/>
      </c>
      <c r="E8183" s="55"/>
      <c r="F8183" s="55"/>
      <c r="G8183" s="55"/>
      <c r="H8183" s="55"/>
      <c r="I8183" s="55"/>
      <c r="J8183" s="60"/>
      <c r="K8183" s="60">
        <f t="shared" si="241"/>
        <v>0</v>
      </c>
      <c r="L8183" s="60">
        <v>0</v>
      </c>
      <c r="M8183" s="55"/>
      <c r="N8183" s="60">
        <f t="shared" si="247"/>
        <v>0</v>
      </c>
      <c r="O8183" s="54"/>
      <c r="P8183" s="62"/>
      <c r="Q8183" s="75"/>
      <c r="R8183" t="str">
        <f t="shared" si="246"/>
        <v/>
      </c>
      <c r="S8183" s="75"/>
      <c r="T8183" s="75"/>
      <c r="U8183" s="75"/>
      <c r="V8183" s="75"/>
      <c r="W8183" s="75"/>
      <c r="X8183" s="75"/>
      <c r="Y8183" s="75"/>
      <c r="Z8183" s="75"/>
      <c r="AA8183" s="75"/>
      <c r="AB8183" s="75"/>
      <c r="AC8183" s="75"/>
      <c r="AD8183" s="75"/>
      <c r="AE8183" s="75"/>
      <c r="AF8183" s="75"/>
      <c r="AG8183" s="75"/>
    </row>
    <row r="8184" spans="1:33" ht="15.75" customHeight="1">
      <c r="A8184" s="75"/>
      <c r="B8184" s="54"/>
      <c r="C8184" s="55" t="str">
        <f t="shared" si="243"/>
        <v/>
      </c>
      <c r="D8184" s="55" t="str">
        <f t="shared" si="244"/>
        <v/>
      </c>
      <c r="E8184" s="55"/>
      <c r="F8184" s="55"/>
      <c r="G8184" s="55"/>
      <c r="H8184" s="55"/>
      <c r="I8184" s="55"/>
      <c r="J8184" s="60"/>
      <c r="K8184" s="60">
        <f t="shared" si="241"/>
        <v>0</v>
      </c>
      <c r="L8184" s="60">
        <v>0</v>
      </c>
      <c r="M8184" s="55"/>
      <c r="N8184" s="60">
        <f t="shared" si="247"/>
        <v>0</v>
      </c>
      <c r="O8184" s="54"/>
      <c r="P8184" s="62"/>
      <c r="Q8184" s="75"/>
      <c r="R8184" t="str">
        <f t="shared" si="246"/>
        <v/>
      </c>
      <c r="S8184" s="75"/>
      <c r="T8184" s="75"/>
      <c r="U8184" s="75"/>
      <c r="V8184" s="75"/>
      <c r="W8184" s="75"/>
      <c r="X8184" s="75"/>
      <c r="Y8184" s="75"/>
      <c r="Z8184" s="75"/>
      <c r="AA8184" s="75"/>
      <c r="AB8184" s="75"/>
      <c r="AC8184" s="75"/>
      <c r="AD8184" s="75"/>
      <c r="AE8184" s="75"/>
      <c r="AF8184" s="75"/>
      <c r="AG8184" s="75"/>
    </row>
    <row r="8185" spans="1:33" ht="15.75" customHeight="1">
      <c r="A8185" s="75"/>
      <c r="B8185" s="54"/>
      <c r="C8185" s="55" t="str">
        <f t="shared" si="243"/>
        <v/>
      </c>
      <c r="D8185" s="55" t="str">
        <f t="shared" si="244"/>
        <v/>
      </c>
      <c r="E8185" s="55"/>
      <c r="F8185" s="55"/>
      <c r="G8185" s="55"/>
      <c r="H8185" s="55"/>
      <c r="I8185" s="55"/>
      <c r="J8185" s="60"/>
      <c r="K8185" s="60">
        <f t="shared" si="241"/>
        <v>0</v>
      </c>
      <c r="L8185" s="60">
        <v>0</v>
      </c>
      <c r="M8185" s="55"/>
      <c r="N8185" s="60">
        <f t="shared" si="247"/>
        <v>0</v>
      </c>
      <c r="O8185" s="54"/>
      <c r="P8185" s="62"/>
      <c r="Q8185" s="75"/>
      <c r="R8185" t="str">
        <f t="shared" si="246"/>
        <v/>
      </c>
      <c r="S8185" s="75"/>
      <c r="T8185" s="75"/>
      <c r="U8185" s="75"/>
      <c r="V8185" s="75"/>
      <c r="W8185" s="75"/>
      <c r="X8185" s="75"/>
      <c r="Y8185" s="75"/>
      <c r="Z8185" s="75"/>
      <c r="AA8185" s="75"/>
      <c r="AB8185" s="75"/>
      <c r="AC8185" s="75"/>
      <c r="AD8185" s="75"/>
      <c r="AE8185" s="75"/>
      <c r="AF8185" s="75"/>
      <c r="AG8185" s="75"/>
    </row>
    <row r="8186" spans="1:33" ht="15.75" customHeight="1">
      <c r="A8186" s="75"/>
      <c r="B8186" s="54"/>
      <c r="C8186" s="55" t="str">
        <f t="shared" si="243"/>
        <v/>
      </c>
      <c r="D8186" s="55" t="str">
        <f t="shared" si="244"/>
        <v/>
      </c>
      <c r="E8186" s="55"/>
      <c r="F8186" s="55"/>
      <c r="G8186" s="55"/>
      <c r="H8186" s="55"/>
      <c r="I8186" s="55"/>
      <c r="J8186" s="60"/>
      <c r="K8186" s="60">
        <f t="shared" si="241"/>
        <v>0</v>
      </c>
      <c r="L8186" s="60">
        <v>0</v>
      </c>
      <c r="M8186" s="55"/>
      <c r="N8186" s="60">
        <f t="shared" si="247"/>
        <v>0</v>
      </c>
      <c r="O8186" s="54"/>
      <c r="P8186" s="62"/>
      <c r="Q8186" s="75"/>
      <c r="R8186" t="str">
        <f t="shared" si="246"/>
        <v/>
      </c>
      <c r="S8186" s="75"/>
      <c r="T8186" s="75"/>
      <c r="U8186" s="75"/>
      <c r="V8186" s="75"/>
      <c r="W8186" s="75"/>
      <c r="X8186" s="75"/>
      <c r="Y8186" s="75"/>
      <c r="Z8186" s="75"/>
      <c r="AA8186" s="75"/>
      <c r="AB8186" s="75"/>
      <c r="AC8186" s="75"/>
      <c r="AD8186" s="75"/>
      <c r="AE8186" s="75"/>
      <c r="AF8186" s="75"/>
      <c r="AG8186" s="75"/>
    </row>
    <row r="8187" spans="1:33" ht="15.75" customHeight="1">
      <c r="A8187" s="75"/>
      <c r="B8187" s="54"/>
      <c r="C8187" s="55" t="str">
        <f t="shared" si="243"/>
        <v/>
      </c>
      <c r="D8187" s="55" t="str">
        <f t="shared" si="244"/>
        <v/>
      </c>
      <c r="E8187" s="55"/>
      <c r="F8187" s="55"/>
      <c r="G8187" s="55"/>
      <c r="H8187" s="55"/>
      <c r="I8187" s="55"/>
      <c r="J8187" s="60"/>
      <c r="K8187" s="60">
        <f t="shared" si="241"/>
        <v>0</v>
      </c>
      <c r="L8187" s="60">
        <v>0</v>
      </c>
      <c r="M8187" s="55"/>
      <c r="N8187" s="60">
        <f t="shared" si="247"/>
        <v>0</v>
      </c>
      <c r="O8187" s="54"/>
      <c r="P8187" s="62"/>
      <c r="Q8187" s="75"/>
      <c r="R8187" t="str">
        <f t="shared" si="246"/>
        <v/>
      </c>
      <c r="S8187" s="75"/>
      <c r="T8187" s="75"/>
      <c r="U8187" s="75"/>
      <c r="V8187" s="75"/>
      <c r="W8187" s="75"/>
      <c r="X8187" s="75"/>
      <c r="Y8187" s="75"/>
      <c r="Z8187" s="75"/>
      <c r="AA8187" s="75"/>
      <c r="AB8187" s="75"/>
      <c r="AC8187" s="75"/>
      <c r="AD8187" s="75"/>
      <c r="AE8187" s="75"/>
      <c r="AF8187" s="75"/>
      <c r="AG8187" s="75"/>
    </row>
    <row r="8188" spans="1:33" ht="15.75" customHeight="1">
      <c r="A8188" s="75"/>
      <c r="B8188" s="54"/>
      <c r="C8188" s="55" t="str">
        <f t="shared" si="243"/>
        <v/>
      </c>
      <c r="D8188" s="55" t="str">
        <f t="shared" si="244"/>
        <v/>
      </c>
      <c r="E8188" s="55"/>
      <c r="F8188" s="55"/>
      <c r="G8188" s="55"/>
      <c r="H8188" s="55"/>
      <c r="I8188" s="55"/>
      <c r="J8188" s="60"/>
      <c r="K8188" s="60">
        <f t="shared" si="241"/>
        <v>0</v>
      </c>
      <c r="L8188" s="60">
        <v>0</v>
      </c>
      <c r="M8188" s="55"/>
      <c r="N8188" s="60">
        <f t="shared" si="247"/>
        <v>0</v>
      </c>
      <c r="O8188" s="54"/>
      <c r="P8188" s="62"/>
      <c r="Q8188" s="75"/>
      <c r="R8188" t="str">
        <f t="shared" si="246"/>
        <v/>
      </c>
      <c r="S8188" s="75"/>
      <c r="T8188" s="75"/>
      <c r="U8188" s="75"/>
      <c r="V8188" s="75"/>
      <c r="W8188" s="75"/>
      <c r="X8188" s="75"/>
      <c r="Y8188" s="75"/>
      <c r="Z8188" s="75"/>
      <c r="AA8188" s="75"/>
      <c r="AB8188" s="75"/>
      <c r="AC8188" s="75"/>
      <c r="AD8188" s="75"/>
      <c r="AE8188" s="75"/>
      <c r="AF8188" s="75"/>
      <c r="AG8188" s="75"/>
    </row>
    <row r="8189" spans="1:33" ht="15.75" customHeight="1">
      <c r="A8189" s="75"/>
      <c r="B8189" s="54"/>
      <c r="C8189" s="55" t="str">
        <f t="shared" si="243"/>
        <v/>
      </c>
      <c r="D8189" s="55" t="str">
        <f t="shared" si="244"/>
        <v/>
      </c>
      <c r="E8189" s="55"/>
      <c r="F8189" s="55"/>
      <c r="G8189" s="55"/>
      <c r="H8189" s="55"/>
      <c r="I8189" s="55"/>
      <c r="J8189" s="60"/>
      <c r="K8189" s="60">
        <f t="shared" si="241"/>
        <v>0</v>
      </c>
      <c r="L8189" s="60">
        <v>0</v>
      </c>
      <c r="M8189" s="55"/>
      <c r="N8189" s="60">
        <f t="shared" si="247"/>
        <v>0</v>
      </c>
      <c r="O8189" s="54"/>
      <c r="P8189" s="62"/>
      <c r="Q8189" s="75"/>
      <c r="R8189" t="str">
        <f t="shared" si="246"/>
        <v/>
      </c>
      <c r="S8189" s="75"/>
      <c r="T8189" s="75"/>
      <c r="U8189" s="75"/>
      <c r="V8189" s="75"/>
      <c r="W8189" s="75"/>
      <c r="X8189" s="75"/>
      <c r="Y8189" s="75"/>
      <c r="Z8189" s="75"/>
      <c r="AA8189" s="75"/>
      <c r="AB8189" s="75"/>
      <c r="AC8189" s="75"/>
      <c r="AD8189" s="75"/>
      <c r="AE8189" s="75"/>
      <c r="AF8189" s="75"/>
      <c r="AG8189" s="75"/>
    </row>
    <row r="8190" spans="1:33" ht="15.75" customHeight="1">
      <c r="A8190" s="75"/>
      <c r="B8190" s="54"/>
      <c r="C8190" s="55" t="str">
        <f t="shared" si="243"/>
        <v/>
      </c>
      <c r="D8190" s="55" t="str">
        <f t="shared" si="244"/>
        <v/>
      </c>
      <c r="E8190" s="55"/>
      <c r="F8190" s="55"/>
      <c r="G8190" s="55"/>
      <c r="H8190" s="55"/>
      <c r="I8190" s="55"/>
      <c r="J8190" s="60"/>
      <c r="K8190" s="60">
        <f t="shared" si="241"/>
        <v>0</v>
      </c>
      <c r="L8190" s="60">
        <v>0</v>
      </c>
      <c r="M8190" s="55"/>
      <c r="N8190" s="60">
        <f t="shared" si="247"/>
        <v>0</v>
      </c>
      <c r="O8190" s="54"/>
      <c r="P8190" s="62"/>
      <c r="Q8190" s="75"/>
      <c r="R8190" t="str">
        <f t="shared" si="246"/>
        <v/>
      </c>
      <c r="S8190" s="75"/>
      <c r="T8190" s="75"/>
      <c r="U8190" s="75"/>
      <c r="V8190" s="75"/>
      <c r="W8190" s="75"/>
      <c r="X8190" s="75"/>
      <c r="Y8190" s="75"/>
      <c r="Z8190" s="75"/>
      <c r="AA8190" s="75"/>
      <c r="AB8190" s="75"/>
      <c r="AC8190" s="75"/>
      <c r="AD8190" s="75"/>
      <c r="AE8190" s="75"/>
      <c r="AF8190" s="75"/>
      <c r="AG8190" s="75"/>
    </row>
    <row r="8191" spans="1:33" ht="15.75" customHeight="1">
      <c r="A8191" s="75"/>
      <c r="B8191" s="54"/>
      <c r="C8191" s="55" t="str">
        <f t="shared" si="243"/>
        <v/>
      </c>
      <c r="D8191" s="55" t="str">
        <f t="shared" si="244"/>
        <v/>
      </c>
      <c r="E8191" s="55"/>
      <c r="F8191" s="55"/>
      <c r="G8191" s="55"/>
      <c r="H8191" s="55"/>
      <c r="I8191" s="55"/>
      <c r="J8191" s="60"/>
      <c r="K8191" s="60">
        <f t="shared" si="241"/>
        <v>0</v>
      </c>
      <c r="L8191" s="60">
        <v>0</v>
      </c>
      <c r="M8191" s="55"/>
      <c r="N8191" s="60">
        <f t="shared" si="247"/>
        <v>0</v>
      </c>
      <c r="O8191" s="54"/>
      <c r="P8191" s="62"/>
      <c r="Q8191" s="75"/>
      <c r="R8191" t="str">
        <f t="shared" si="246"/>
        <v/>
      </c>
      <c r="S8191" s="75"/>
      <c r="T8191" s="75"/>
      <c r="U8191" s="75"/>
      <c r="V8191" s="75"/>
      <c r="W8191" s="75"/>
      <c r="X8191" s="75"/>
      <c r="Y8191" s="75"/>
      <c r="Z8191" s="75"/>
      <c r="AA8191" s="75"/>
      <c r="AB8191" s="75"/>
      <c r="AC8191" s="75"/>
      <c r="AD8191" s="75"/>
      <c r="AE8191" s="75"/>
      <c r="AF8191" s="75"/>
      <c r="AG8191" s="75"/>
    </row>
    <row r="8192" spans="1:33" ht="15.75" customHeight="1">
      <c r="A8192" s="75"/>
      <c r="B8192" s="54"/>
      <c r="C8192" s="55" t="str">
        <f t="shared" si="243"/>
        <v/>
      </c>
      <c r="D8192" s="55" t="str">
        <f t="shared" si="244"/>
        <v/>
      </c>
      <c r="E8192" s="55"/>
      <c r="F8192" s="55"/>
      <c r="G8192" s="55"/>
      <c r="H8192" s="55"/>
      <c r="I8192" s="55"/>
      <c r="J8192" s="60"/>
      <c r="K8192" s="60">
        <f t="shared" si="241"/>
        <v>0</v>
      </c>
      <c r="L8192" s="60">
        <v>0</v>
      </c>
      <c r="M8192" s="55"/>
      <c r="N8192" s="60">
        <f t="shared" si="247"/>
        <v>0</v>
      </c>
      <c r="O8192" s="54"/>
      <c r="P8192" s="62"/>
      <c r="Q8192" s="75"/>
      <c r="R8192" t="str">
        <f t="shared" si="246"/>
        <v/>
      </c>
      <c r="S8192" s="75"/>
      <c r="T8192" s="75"/>
      <c r="U8192" s="75"/>
      <c r="V8192" s="75"/>
      <c r="W8192" s="75"/>
      <c r="X8192" s="75"/>
      <c r="Y8192" s="75"/>
      <c r="Z8192" s="75"/>
      <c r="AA8192" s="75"/>
      <c r="AB8192" s="75"/>
      <c r="AC8192" s="75"/>
      <c r="AD8192" s="75"/>
      <c r="AE8192" s="75"/>
      <c r="AF8192" s="75"/>
      <c r="AG8192" s="75"/>
    </row>
    <row r="8193" spans="1:33" ht="15.75" customHeight="1">
      <c r="A8193" s="75"/>
      <c r="B8193" s="54"/>
      <c r="C8193" s="55" t="str">
        <f t="shared" si="243"/>
        <v/>
      </c>
      <c r="D8193" s="55" t="str">
        <f t="shared" si="244"/>
        <v/>
      </c>
      <c r="E8193" s="55"/>
      <c r="F8193" s="55"/>
      <c r="G8193" s="55"/>
      <c r="H8193" s="55"/>
      <c r="I8193" s="55"/>
      <c r="J8193" s="60"/>
      <c r="K8193" s="60">
        <f t="shared" si="241"/>
        <v>0</v>
      </c>
      <c r="L8193" s="60">
        <v>0</v>
      </c>
      <c r="M8193" s="55"/>
      <c r="N8193" s="60">
        <f t="shared" si="247"/>
        <v>0</v>
      </c>
      <c r="O8193" s="54"/>
      <c r="P8193" s="62"/>
      <c r="Q8193" s="75"/>
      <c r="R8193" t="str">
        <f t="shared" si="246"/>
        <v/>
      </c>
      <c r="S8193" s="75"/>
      <c r="T8193" s="75"/>
      <c r="U8193" s="75"/>
      <c r="V8193" s="75"/>
      <c r="W8193" s="75"/>
      <c r="X8193" s="75"/>
      <c r="Y8193" s="75"/>
      <c r="Z8193" s="75"/>
      <c r="AA8193" s="75"/>
      <c r="AB8193" s="75"/>
      <c r="AC8193" s="75"/>
      <c r="AD8193" s="75"/>
      <c r="AE8193" s="75"/>
      <c r="AF8193" s="75"/>
      <c r="AG8193" s="75"/>
    </row>
    <row r="8194" spans="1:33" ht="15.75" customHeight="1">
      <c r="A8194" s="75"/>
      <c r="B8194" s="54"/>
      <c r="C8194" s="55" t="str">
        <f t="shared" si="243"/>
        <v/>
      </c>
      <c r="D8194" s="55" t="str">
        <f t="shared" si="244"/>
        <v/>
      </c>
      <c r="E8194" s="55"/>
      <c r="F8194" s="55"/>
      <c r="G8194" s="55"/>
      <c r="H8194" s="55"/>
      <c r="I8194" s="55"/>
      <c r="J8194" s="60"/>
      <c r="K8194" s="60">
        <f t="shared" si="241"/>
        <v>0</v>
      </c>
      <c r="L8194" s="60">
        <v>0</v>
      </c>
      <c r="M8194" s="55"/>
      <c r="N8194" s="60">
        <f t="shared" si="247"/>
        <v>0</v>
      </c>
      <c r="O8194" s="54"/>
      <c r="P8194" s="62"/>
      <c r="Q8194" s="75"/>
      <c r="R8194" t="str">
        <f t="shared" si="246"/>
        <v/>
      </c>
      <c r="S8194" s="75"/>
      <c r="T8194" s="75"/>
      <c r="U8194" s="75"/>
      <c r="V8194" s="75"/>
      <c r="W8194" s="75"/>
      <c r="X8194" s="75"/>
      <c r="Y8194" s="75"/>
      <c r="Z8194" s="75"/>
      <c r="AA8194" s="75"/>
      <c r="AB8194" s="75"/>
      <c r="AC8194" s="75"/>
      <c r="AD8194" s="75"/>
      <c r="AE8194" s="75"/>
      <c r="AF8194" s="75"/>
      <c r="AG8194" s="75"/>
    </row>
    <row r="8195" spans="1:33" ht="15.75" customHeight="1">
      <c r="A8195" s="75"/>
      <c r="B8195" s="54"/>
      <c r="C8195" s="55" t="str">
        <f t="shared" si="243"/>
        <v/>
      </c>
      <c r="D8195" s="55" t="str">
        <f t="shared" si="244"/>
        <v/>
      </c>
      <c r="E8195" s="55"/>
      <c r="F8195" s="55"/>
      <c r="G8195" s="55"/>
      <c r="H8195" s="55"/>
      <c r="I8195" s="55"/>
      <c r="J8195" s="60"/>
      <c r="K8195" s="60">
        <f t="shared" si="241"/>
        <v>0</v>
      </c>
      <c r="L8195" s="60">
        <v>0</v>
      </c>
      <c r="M8195" s="55"/>
      <c r="N8195" s="60">
        <f t="shared" si="247"/>
        <v>0</v>
      </c>
      <c r="O8195" s="54"/>
      <c r="P8195" s="62"/>
      <c r="Q8195" s="75"/>
      <c r="R8195" t="str">
        <f t="shared" ref="R8195:R8258" si="248">IF(B8195="","",PROPER(TEXT(B8195,"mmm/aa")))</f>
        <v/>
      </c>
      <c r="S8195" s="75"/>
      <c r="T8195" s="75"/>
      <c r="U8195" s="75"/>
      <c r="V8195" s="75"/>
      <c r="W8195" s="75"/>
      <c r="X8195" s="75"/>
      <c r="Y8195" s="75"/>
      <c r="Z8195" s="75"/>
      <c r="AA8195" s="75"/>
      <c r="AB8195" s="75"/>
      <c r="AC8195" s="75"/>
      <c r="AD8195" s="75"/>
      <c r="AE8195" s="75"/>
      <c r="AF8195" s="75"/>
      <c r="AG8195" s="75"/>
    </row>
    <row r="8196" spans="1:33" ht="15.75" customHeight="1">
      <c r="A8196" s="75"/>
      <c r="B8196" s="54"/>
      <c r="C8196" s="55" t="str">
        <f t="shared" si="243"/>
        <v/>
      </c>
      <c r="D8196" s="55" t="str">
        <f t="shared" si="244"/>
        <v/>
      </c>
      <c r="E8196" s="55"/>
      <c r="F8196" s="55"/>
      <c r="G8196" s="55"/>
      <c r="H8196" s="55"/>
      <c r="I8196" s="55"/>
      <c r="J8196" s="60"/>
      <c r="K8196" s="60">
        <f t="shared" si="241"/>
        <v>0</v>
      </c>
      <c r="L8196" s="60">
        <v>0</v>
      </c>
      <c r="M8196" s="55"/>
      <c r="N8196" s="60">
        <f t="shared" si="247"/>
        <v>0</v>
      </c>
      <c r="O8196" s="54"/>
      <c r="P8196" s="62"/>
      <c r="Q8196" s="75"/>
      <c r="R8196" t="str">
        <f t="shared" si="248"/>
        <v/>
      </c>
      <c r="S8196" s="75"/>
      <c r="T8196" s="75"/>
      <c r="U8196" s="75"/>
      <c r="V8196" s="75"/>
      <c r="W8196" s="75"/>
      <c r="X8196" s="75"/>
      <c r="Y8196" s="75"/>
      <c r="Z8196" s="75"/>
      <c r="AA8196" s="75"/>
      <c r="AB8196" s="75"/>
      <c r="AC8196" s="75"/>
      <c r="AD8196" s="75"/>
      <c r="AE8196" s="75"/>
      <c r="AF8196" s="75"/>
      <c r="AG8196" s="75"/>
    </row>
    <row r="8197" spans="1:33" ht="15.75" customHeight="1">
      <c r="A8197" s="75"/>
      <c r="B8197" s="54"/>
      <c r="C8197" s="55" t="str">
        <f t="shared" si="243"/>
        <v/>
      </c>
      <c r="D8197" s="55" t="str">
        <f t="shared" si="244"/>
        <v/>
      </c>
      <c r="E8197" s="55"/>
      <c r="F8197" s="55"/>
      <c r="G8197" s="55"/>
      <c r="H8197" s="55"/>
      <c r="I8197" s="55"/>
      <c r="J8197" s="60"/>
      <c r="K8197" s="60">
        <f t="shared" si="241"/>
        <v>0</v>
      </c>
      <c r="L8197" s="60">
        <v>0</v>
      </c>
      <c r="M8197" s="55"/>
      <c r="N8197" s="60">
        <f t="shared" si="247"/>
        <v>0</v>
      </c>
      <c r="O8197" s="54"/>
      <c r="P8197" s="62"/>
      <c r="Q8197" s="75"/>
      <c r="R8197" t="str">
        <f t="shared" si="248"/>
        <v/>
      </c>
      <c r="S8197" s="75"/>
      <c r="T8197" s="75"/>
      <c r="U8197" s="75"/>
      <c r="V8197" s="75"/>
      <c r="W8197" s="75"/>
      <c r="X8197" s="75"/>
      <c r="Y8197" s="75"/>
      <c r="Z8197" s="75"/>
      <c r="AA8197" s="75"/>
      <c r="AB8197" s="75"/>
      <c r="AC8197" s="75"/>
      <c r="AD8197" s="75"/>
      <c r="AE8197" s="75"/>
      <c r="AF8197" s="75"/>
      <c r="AG8197" s="75"/>
    </row>
    <row r="8198" spans="1:33" ht="15.75" customHeight="1">
      <c r="A8198" s="75"/>
      <c r="B8198" s="54"/>
      <c r="C8198" s="55" t="str">
        <f t="shared" si="243"/>
        <v/>
      </c>
      <c r="D8198" s="55" t="str">
        <f t="shared" si="244"/>
        <v/>
      </c>
      <c r="E8198" s="55"/>
      <c r="F8198" s="55"/>
      <c r="G8198" s="55"/>
      <c r="H8198" s="55"/>
      <c r="I8198" s="55"/>
      <c r="J8198" s="60"/>
      <c r="K8198" s="60">
        <f t="shared" si="241"/>
        <v>0</v>
      </c>
      <c r="L8198" s="60">
        <v>0</v>
      </c>
      <c r="M8198" s="55"/>
      <c r="N8198" s="60">
        <f t="shared" si="247"/>
        <v>0</v>
      </c>
      <c r="O8198" s="54"/>
      <c r="P8198" s="62"/>
      <c r="Q8198" s="75"/>
      <c r="R8198" t="str">
        <f t="shared" si="248"/>
        <v/>
      </c>
      <c r="S8198" s="75"/>
      <c r="T8198" s="75"/>
      <c r="U8198" s="75"/>
      <c r="V8198" s="75"/>
      <c r="W8198" s="75"/>
      <c r="X8198" s="75"/>
      <c r="Y8198" s="75"/>
      <c r="Z8198" s="75"/>
      <c r="AA8198" s="75"/>
      <c r="AB8198" s="75"/>
      <c r="AC8198" s="75"/>
      <c r="AD8198" s="75"/>
      <c r="AE8198" s="75"/>
      <c r="AF8198" s="75"/>
      <c r="AG8198" s="75"/>
    </row>
    <row r="8199" spans="1:33" ht="15.75" customHeight="1">
      <c r="A8199" s="75"/>
      <c r="B8199" s="54"/>
      <c r="C8199" s="55" t="str">
        <f t="shared" si="243"/>
        <v/>
      </c>
      <c r="D8199" s="55" t="str">
        <f t="shared" si="244"/>
        <v/>
      </c>
      <c r="E8199" s="55"/>
      <c r="F8199" s="55"/>
      <c r="G8199" s="55"/>
      <c r="H8199" s="55"/>
      <c r="I8199" s="55"/>
      <c r="J8199" s="60"/>
      <c r="K8199" s="60">
        <f t="shared" si="241"/>
        <v>0</v>
      </c>
      <c r="L8199" s="60">
        <v>0</v>
      </c>
      <c r="M8199" s="55"/>
      <c r="N8199" s="60">
        <f t="shared" si="247"/>
        <v>0</v>
      </c>
      <c r="O8199" s="54"/>
      <c r="P8199" s="62"/>
      <c r="Q8199" s="75"/>
      <c r="R8199" t="str">
        <f t="shared" si="248"/>
        <v/>
      </c>
      <c r="S8199" s="75"/>
      <c r="T8199" s="75"/>
      <c r="U8199" s="75"/>
      <c r="V8199" s="75"/>
      <c r="W8199" s="75"/>
      <c r="X8199" s="75"/>
      <c r="Y8199" s="75"/>
      <c r="Z8199" s="75"/>
      <c r="AA8199" s="75"/>
      <c r="AB8199" s="75"/>
      <c r="AC8199" s="75"/>
      <c r="AD8199" s="75"/>
      <c r="AE8199" s="75"/>
      <c r="AF8199" s="75"/>
      <c r="AG8199" s="75"/>
    </row>
    <row r="8200" spans="1:33" ht="15.75" customHeight="1">
      <c r="A8200" s="75"/>
      <c r="B8200" s="54"/>
      <c r="C8200" s="55" t="str">
        <f t="shared" si="243"/>
        <v/>
      </c>
      <c r="D8200" s="55" t="str">
        <f t="shared" si="244"/>
        <v/>
      </c>
      <c r="E8200" s="55"/>
      <c r="F8200" s="55"/>
      <c r="G8200" s="55"/>
      <c r="H8200" s="55"/>
      <c r="I8200" s="55"/>
      <c r="J8200" s="60"/>
      <c r="K8200" s="60">
        <f t="shared" si="241"/>
        <v>0</v>
      </c>
      <c r="L8200" s="60">
        <v>0</v>
      </c>
      <c r="M8200" s="55"/>
      <c r="N8200" s="60">
        <f t="shared" si="247"/>
        <v>0</v>
      </c>
      <c r="O8200" s="54"/>
      <c r="P8200" s="62"/>
      <c r="Q8200" s="75"/>
      <c r="R8200" t="str">
        <f t="shared" si="248"/>
        <v/>
      </c>
      <c r="S8200" s="75"/>
      <c r="T8200" s="75"/>
      <c r="U8200" s="75"/>
      <c r="V8200" s="75"/>
      <c r="W8200" s="75"/>
      <c r="X8200" s="75"/>
      <c r="Y8200" s="75"/>
      <c r="Z8200" s="75"/>
      <c r="AA8200" s="75"/>
      <c r="AB8200" s="75"/>
      <c r="AC8200" s="75"/>
      <c r="AD8200" s="75"/>
      <c r="AE8200" s="75"/>
      <c r="AF8200" s="75"/>
      <c r="AG8200" s="75"/>
    </row>
    <row r="8201" spans="1:33" ht="15.75" customHeight="1">
      <c r="A8201" s="75"/>
      <c r="B8201" s="54"/>
      <c r="C8201" s="55" t="str">
        <f t="shared" si="243"/>
        <v/>
      </c>
      <c r="D8201" s="55" t="str">
        <f t="shared" si="244"/>
        <v/>
      </c>
      <c r="E8201" s="55"/>
      <c r="F8201" s="55"/>
      <c r="G8201" s="55"/>
      <c r="H8201" s="55"/>
      <c r="I8201" s="55"/>
      <c r="J8201" s="60"/>
      <c r="K8201" s="60">
        <f t="shared" si="241"/>
        <v>0</v>
      </c>
      <c r="L8201" s="60">
        <v>0</v>
      </c>
      <c r="M8201" s="55"/>
      <c r="N8201" s="60">
        <f t="shared" si="247"/>
        <v>0</v>
      </c>
      <c r="O8201" s="54"/>
      <c r="P8201" s="62"/>
      <c r="Q8201" s="75"/>
      <c r="R8201" t="str">
        <f t="shared" si="248"/>
        <v/>
      </c>
      <c r="S8201" s="75"/>
      <c r="T8201" s="75"/>
      <c r="U8201" s="75"/>
      <c r="V8201" s="75"/>
      <c r="W8201" s="75"/>
      <c r="X8201" s="75"/>
      <c r="Y8201" s="75"/>
      <c r="Z8201" s="75"/>
      <c r="AA8201" s="75"/>
      <c r="AB8201" s="75"/>
      <c r="AC8201" s="75"/>
      <c r="AD8201" s="75"/>
      <c r="AE8201" s="75"/>
      <c r="AF8201" s="75"/>
      <c r="AG8201" s="75"/>
    </row>
    <row r="8202" spans="1:33" ht="15.75" customHeight="1">
      <c r="A8202" s="75"/>
      <c r="B8202" s="54"/>
      <c r="C8202" s="55" t="str">
        <f t="shared" si="243"/>
        <v/>
      </c>
      <c r="D8202" s="55" t="str">
        <f t="shared" si="244"/>
        <v/>
      </c>
      <c r="E8202" s="55"/>
      <c r="F8202" s="55"/>
      <c r="G8202" s="55"/>
      <c r="H8202" s="55"/>
      <c r="I8202" s="55"/>
      <c r="J8202" s="60"/>
      <c r="K8202" s="60">
        <f t="shared" si="241"/>
        <v>0</v>
      </c>
      <c r="L8202" s="60">
        <v>0</v>
      </c>
      <c r="M8202" s="55"/>
      <c r="N8202" s="60">
        <f t="shared" si="247"/>
        <v>0</v>
      </c>
      <c r="O8202" s="54"/>
      <c r="P8202" s="62"/>
      <c r="Q8202" s="75"/>
      <c r="R8202" t="str">
        <f t="shared" si="248"/>
        <v/>
      </c>
      <c r="S8202" s="75"/>
      <c r="T8202" s="75"/>
      <c r="U8202" s="75"/>
      <c r="V8202" s="75"/>
      <c r="W8202" s="75"/>
      <c r="X8202" s="75"/>
      <c r="Y8202" s="75"/>
      <c r="Z8202" s="75"/>
      <c r="AA8202" s="75"/>
      <c r="AB8202" s="75"/>
      <c r="AC8202" s="75"/>
      <c r="AD8202" s="75"/>
      <c r="AE8202" s="75"/>
      <c r="AF8202" s="75"/>
      <c r="AG8202" s="75"/>
    </row>
    <row r="8203" spans="1:33" ht="15.75" customHeight="1">
      <c r="A8203" s="75"/>
      <c r="B8203" s="54"/>
      <c r="C8203" s="55" t="str">
        <f t="shared" si="243"/>
        <v/>
      </c>
      <c r="D8203" s="55" t="str">
        <f t="shared" si="244"/>
        <v/>
      </c>
      <c r="E8203" s="55"/>
      <c r="F8203" s="55"/>
      <c r="G8203" s="55"/>
      <c r="H8203" s="55"/>
      <c r="I8203" s="55"/>
      <c r="J8203" s="60"/>
      <c r="K8203" s="60">
        <f t="shared" si="241"/>
        <v>0</v>
      </c>
      <c r="L8203" s="60">
        <v>0</v>
      </c>
      <c r="M8203" s="55"/>
      <c r="N8203" s="60">
        <f t="shared" si="247"/>
        <v>0</v>
      </c>
      <c r="O8203" s="54"/>
      <c r="P8203" s="62"/>
      <c r="Q8203" s="75"/>
      <c r="R8203" t="str">
        <f t="shared" si="248"/>
        <v/>
      </c>
      <c r="S8203" s="75"/>
      <c r="T8203" s="75"/>
      <c r="U8203" s="75"/>
      <c r="V8203" s="75"/>
      <c r="W8203" s="75"/>
      <c r="X8203" s="75"/>
      <c r="Y8203" s="75"/>
      <c r="Z8203" s="75"/>
      <c r="AA8203" s="75"/>
      <c r="AB8203" s="75"/>
      <c r="AC8203" s="75"/>
      <c r="AD8203" s="75"/>
      <c r="AE8203" s="75"/>
      <c r="AF8203" s="75"/>
      <c r="AG8203" s="75"/>
    </row>
    <row r="8204" spans="1:33" ht="15.75" customHeight="1">
      <c r="A8204" s="75"/>
      <c r="B8204" s="54"/>
      <c r="C8204" s="55" t="str">
        <f t="shared" si="243"/>
        <v/>
      </c>
      <c r="D8204" s="55" t="str">
        <f t="shared" si="244"/>
        <v/>
      </c>
      <c r="E8204" s="55"/>
      <c r="F8204" s="55"/>
      <c r="G8204" s="55"/>
      <c r="H8204" s="55"/>
      <c r="I8204" s="55"/>
      <c r="J8204" s="60"/>
      <c r="K8204" s="60">
        <f t="shared" si="241"/>
        <v>0</v>
      </c>
      <c r="L8204" s="60">
        <v>0</v>
      </c>
      <c r="M8204" s="55"/>
      <c r="N8204" s="60">
        <f t="shared" si="247"/>
        <v>0</v>
      </c>
      <c r="O8204" s="54"/>
      <c r="P8204" s="62"/>
      <c r="Q8204" s="75"/>
      <c r="R8204" t="str">
        <f t="shared" si="248"/>
        <v/>
      </c>
      <c r="S8204" s="75"/>
      <c r="T8204" s="75"/>
      <c r="U8204" s="75"/>
      <c r="V8204" s="75"/>
      <c r="W8204" s="75"/>
      <c r="X8204" s="75"/>
      <c r="Y8204" s="75"/>
      <c r="Z8204" s="75"/>
      <c r="AA8204" s="75"/>
      <c r="AB8204" s="75"/>
      <c r="AC8204" s="75"/>
      <c r="AD8204" s="75"/>
      <c r="AE8204" s="75"/>
      <c r="AF8204" s="75"/>
      <c r="AG8204" s="75"/>
    </row>
    <row r="8205" spans="1:33" ht="15.75" customHeight="1">
      <c r="A8205" s="75"/>
      <c r="B8205" s="54"/>
      <c r="C8205" s="55" t="str">
        <f t="shared" si="243"/>
        <v/>
      </c>
      <c r="D8205" s="55" t="str">
        <f t="shared" si="244"/>
        <v/>
      </c>
      <c r="E8205" s="55"/>
      <c r="F8205" s="55"/>
      <c r="G8205" s="55"/>
      <c r="H8205" s="55"/>
      <c r="I8205" s="55"/>
      <c r="J8205" s="60"/>
      <c r="K8205" s="60">
        <f t="shared" si="241"/>
        <v>0</v>
      </c>
      <c r="L8205" s="60">
        <v>0</v>
      </c>
      <c r="M8205" s="55"/>
      <c r="N8205" s="60">
        <f t="shared" si="247"/>
        <v>0</v>
      </c>
      <c r="O8205" s="54"/>
      <c r="P8205" s="62"/>
      <c r="Q8205" s="75"/>
      <c r="R8205" t="str">
        <f t="shared" si="248"/>
        <v/>
      </c>
      <c r="S8205" s="75"/>
      <c r="T8205" s="75"/>
      <c r="U8205" s="75"/>
      <c r="V8205" s="75"/>
      <c r="W8205" s="75"/>
      <c r="X8205" s="75"/>
      <c r="Y8205" s="75"/>
      <c r="Z8205" s="75"/>
      <c r="AA8205" s="75"/>
      <c r="AB8205" s="75"/>
      <c r="AC8205" s="75"/>
      <c r="AD8205" s="75"/>
      <c r="AE8205" s="75"/>
      <c r="AF8205" s="75"/>
      <c r="AG8205" s="75"/>
    </row>
    <row r="8206" spans="1:33" ht="15.75" customHeight="1">
      <c r="A8206" s="75"/>
      <c r="B8206" s="54"/>
      <c r="C8206" s="55" t="str">
        <f t="shared" si="243"/>
        <v/>
      </c>
      <c r="D8206" s="55" t="str">
        <f t="shared" si="244"/>
        <v/>
      </c>
      <c r="E8206" s="55"/>
      <c r="F8206" s="55"/>
      <c r="G8206" s="55"/>
      <c r="H8206" s="55"/>
      <c r="I8206" s="55"/>
      <c r="J8206" s="60"/>
      <c r="K8206" s="60">
        <f t="shared" si="241"/>
        <v>0</v>
      </c>
      <c r="L8206" s="60">
        <v>0</v>
      </c>
      <c r="M8206" s="55"/>
      <c r="N8206" s="60">
        <f t="shared" si="247"/>
        <v>0</v>
      </c>
      <c r="O8206" s="54"/>
      <c r="P8206" s="62"/>
      <c r="Q8206" s="75"/>
      <c r="R8206" t="str">
        <f t="shared" si="248"/>
        <v/>
      </c>
      <c r="S8206" s="75"/>
      <c r="T8206" s="75"/>
      <c r="U8206" s="75"/>
      <c r="V8206" s="75"/>
      <c r="W8206" s="75"/>
      <c r="X8206" s="75"/>
      <c r="Y8206" s="75"/>
      <c r="Z8206" s="75"/>
      <c r="AA8206" s="75"/>
      <c r="AB8206" s="75"/>
      <c r="AC8206" s="75"/>
      <c r="AD8206" s="75"/>
      <c r="AE8206" s="75"/>
      <c r="AF8206" s="75"/>
      <c r="AG8206" s="75"/>
    </row>
    <row r="8207" spans="1:33" ht="15.75" customHeight="1">
      <c r="A8207" s="75"/>
      <c r="B8207" s="54"/>
      <c r="C8207" s="55" t="str">
        <f t="shared" si="243"/>
        <v/>
      </c>
      <c r="D8207" s="55" t="str">
        <f t="shared" si="244"/>
        <v/>
      </c>
      <c r="E8207" s="55"/>
      <c r="F8207" s="55"/>
      <c r="G8207" s="55"/>
      <c r="H8207" s="55"/>
      <c r="I8207" s="55"/>
      <c r="J8207" s="60"/>
      <c r="K8207" s="60">
        <f t="shared" si="241"/>
        <v>0</v>
      </c>
      <c r="L8207" s="60">
        <v>0</v>
      </c>
      <c r="M8207" s="55"/>
      <c r="N8207" s="60">
        <f t="shared" si="247"/>
        <v>0</v>
      </c>
      <c r="O8207" s="54"/>
      <c r="P8207" s="62"/>
      <c r="Q8207" s="75"/>
      <c r="R8207" t="str">
        <f t="shared" si="248"/>
        <v/>
      </c>
      <c r="S8207" s="75"/>
      <c r="T8207" s="75"/>
      <c r="U8207" s="75"/>
      <c r="V8207" s="75"/>
      <c r="W8207" s="75"/>
      <c r="X8207" s="75"/>
      <c r="Y8207" s="75"/>
      <c r="Z8207" s="75"/>
      <c r="AA8207" s="75"/>
      <c r="AB8207" s="75"/>
      <c r="AC8207" s="75"/>
      <c r="AD8207" s="75"/>
      <c r="AE8207" s="75"/>
      <c r="AF8207" s="75"/>
      <c r="AG8207" s="75"/>
    </row>
    <row r="8208" spans="1:33" ht="15.75" customHeight="1">
      <c r="A8208" s="75"/>
      <c r="B8208" s="54"/>
      <c r="C8208" s="55" t="str">
        <f t="shared" si="243"/>
        <v/>
      </c>
      <c r="D8208" s="55" t="str">
        <f t="shared" si="244"/>
        <v/>
      </c>
      <c r="E8208" s="55"/>
      <c r="F8208" s="55"/>
      <c r="G8208" s="55"/>
      <c r="H8208" s="55"/>
      <c r="I8208" s="55"/>
      <c r="J8208" s="60"/>
      <c r="K8208" s="60">
        <f t="shared" si="241"/>
        <v>0</v>
      </c>
      <c r="L8208" s="60">
        <v>0</v>
      </c>
      <c r="M8208" s="55"/>
      <c r="N8208" s="60">
        <f t="shared" si="247"/>
        <v>0</v>
      </c>
      <c r="O8208" s="54"/>
      <c r="P8208" s="62"/>
      <c r="Q8208" s="75"/>
      <c r="R8208" t="str">
        <f t="shared" si="248"/>
        <v/>
      </c>
      <c r="S8208" s="75"/>
      <c r="T8208" s="75"/>
      <c r="U8208" s="75"/>
      <c r="V8208" s="75"/>
      <c r="W8208" s="75"/>
      <c r="X8208" s="75"/>
      <c r="Y8208" s="75"/>
      <c r="Z8208" s="75"/>
      <c r="AA8208" s="75"/>
      <c r="AB8208" s="75"/>
      <c r="AC8208" s="75"/>
      <c r="AD8208" s="75"/>
      <c r="AE8208" s="75"/>
      <c r="AF8208" s="75"/>
      <c r="AG8208" s="75"/>
    </row>
    <row r="8209" spans="1:33" ht="15.75" customHeight="1">
      <c r="A8209" s="75"/>
      <c r="B8209" s="54"/>
      <c r="C8209" s="55" t="str">
        <f t="shared" si="243"/>
        <v/>
      </c>
      <c r="D8209" s="55" t="str">
        <f t="shared" si="244"/>
        <v/>
      </c>
      <c r="E8209" s="55"/>
      <c r="F8209" s="55"/>
      <c r="G8209" s="55"/>
      <c r="H8209" s="55"/>
      <c r="I8209" s="55"/>
      <c r="J8209" s="60"/>
      <c r="K8209" s="60">
        <f t="shared" si="241"/>
        <v>0</v>
      </c>
      <c r="L8209" s="60">
        <v>0</v>
      </c>
      <c r="M8209" s="55"/>
      <c r="N8209" s="60">
        <f t="shared" si="247"/>
        <v>0</v>
      </c>
      <c r="O8209" s="54"/>
      <c r="P8209" s="62"/>
      <c r="Q8209" s="75"/>
      <c r="R8209" t="str">
        <f t="shared" si="248"/>
        <v/>
      </c>
      <c r="S8209" s="75"/>
      <c r="T8209" s="75"/>
      <c r="U8209" s="75"/>
      <c r="V8209" s="75"/>
      <c r="W8209" s="75"/>
      <c r="X8209" s="75"/>
      <c r="Y8209" s="75"/>
      <c r="Z8209" s="75"/>
      <c r="AA8209" s="75"/>
      <c r="AB8209" s="75"/>
      <c r="AC8209" s="75"/>
      <c r="AD8209" s="75"/>
      <c r="AE8209" s="75"/>
      <c r="AF8209" s="75"/>
      <c r="AG8209" s="75"/>
    </row>
    <row r="8210" spans="1:33" ht="15.75" customHeight="1">
      <c r="A8210" s="75"/>
      <c r="B8210" s="54"/>
      <c r="C8210" s="55" t="str">
        <f t="shared" si="243"/>
        <v/>
      </c>
      <c r="D8210" s="55" t="str">
        <f t="shared" si="244"/>
        <v/>
      </c>
      <c r="E8210" s="55"/>
      <c r="F8210" s="55"/>
      <c r="G8210" s="55"/>
      <c r="H8210" s="55"/>
      <c r="I8210" s="55"/>
      <c r="J8210" s="60"/>
      <c r="K8210" s="60">
        <f t="shared" si="241"/>
        <v>0</v>
      </c>
      <c r="L8210" s="60">
        <v>0</v>
      </c>
      <c r="M8210" s="55"/>
      <c r="N8210" s="60">
        <f t="shared" si="247"/>
        <v>0</v>
      </c>
      <c r="O8210" s="54"/>
      <c r="P8210" s="62"/>
      <c r="Q8210" s="75"/>
      <c r="R8210" t="str">
        <f t="shared" si="248"/>
        <v/>
      </c>
      <c r="S8210" s="75"/>
      <c r="T8210" s="75"/>
      <c r="U8210" s="75"/>
      <c r="V8210" s="75"/>
      <c r="W8210" s="75"/>
      <c r="X8210" s="75"/>
      <c r="Y8210" s="75"/>
      <c r="Z8210" s="75"/>
      <c r="AA8210" s="75"/>
      <c r="AB8210" s="75"/>
      <c r="AC8210" s="75"/>
      <c r="AD8210" s="75"/>
      <c r="AE8210" s="75"/>
      <c r="AF8210" s="75"/>
      <c r="AG8210" s="75"/>
    </row>
    <row r="8211" spans="1:33" ht="15.75" customHeight="1">
      <c r="A8211" s="75"/>
      <c r="B8211" s="54"/>
      <c r="C8211" s="55" t="str">
        <f t="shared" si="243"/>
        <v/>
      </c>
      <c r="D8211" s="55" t="str">
        <f t="shared" si="244"/>
        <v/>
      </c>
      <c r="E8211" s="55"/>
      <c r="F8211" s="55"/>
      <c r="G8211" s="55"/>
      <c r="H8211" s="55"/>
      <c r="I8211" s="55"/>
      <c r="J8211" s="60"/>
      <c r="K8211" s="60">
        <f t="shared" si="241"/>
        <v>0</v>
      </c>
      <c r="L8211" s="60">
        <v>0</v>
      </c>
      <c r="M8211" s="55"/>
      <c r="N8211" s="60">
        <f t="shared" si="247"/>
        <v>0</v>
      </c>
      <c r="O8211" s="54"/>
      <c r="P8211" s="62"/>
      <c r="Q8211" s="75"/>
      <c r="R8211" t="str">
        <f t="shared" si="248"/>
        <v/>
      </c>
      <c r="S8211" s="75"/>
      <c r="T8211" s="75"/>
      <c r="U8211" s="75"/>
      <c r="V8211" s="75"/>
      <c r="W8211" s="75"/>
      <c r="X8211" s="75"/>
      <c r="Y8211" s="75"/>
      <c r="Z8211" s="75"/>
      <c r="AA8211" s="75"/>
      <c r="AB8211" s="75"/>
      <c r="AC8211" s="75"/>
      <c r="AD8211" s="75"/>
      <c r="AE8211" s="75"/>
      <c r="AF8211" s="75"/>
      <c r="AG8211" s="75"/>
    </row>
    <row r="8212" spans="1:33" ht="15.75" customHeight="1">
      <c r="A8212" s="75"/>
      <c r="B8212" s="54"/>
      <c r="C8212" s="55" t="str">
        <f t="shared" si="243"/>
        <v/>
      </c>
      <c r="D8212" s="55" t="str">
        <f t="shared" si="244"/>
        <v/>
      </c>
      <c r="E8212" s="55"/>
      <c r="F8212" s="55"/>
      <c r="G8212" s="55"/>
      <c r="H8212" s="55"/>
      <c r="I8212" s="55"/>
      <c r="J8212" s="60"/>
      <c r="K8212" s="60">
        <f t="shared" si="241"/>
        <v>0</v>
      </c>
      <c r="L8212" s="60">
        <v>0</v>
      </c>
      <c r="M8212" s="55"/>
      <c r="N8212" s="60">
        <f t="shared" si="247"/>
        <v>0</v>
      </c>
      <c r="O8212" s="54"/>
      <c r="P8212" s="62"/>
      <c r="Q8212" s="75"/>
      <c r="R8212" t="str">
        <f t="shared" si="248"/>
        <v/>
      </c>
      <c r="S8212" s="75"/>
      <c r="T8212" s="75"/>
      <c r="U8212" s="75"/>
      <c r="V8212" s="75"/>
      <c r="W8212" s="75"/>
      <c r="X8212" s="75"/>
      <c r="Y8212" s="75"/>
      <c r="Z8212" s="75"/>
      <c r="AA8212" s="75"/>
      <c r="AB8212" s="75"/>
      <c r="AC8212" s="75"/>
      <c r="AD8212" s="75"/>
      <c r="AE8212" s="75"/>
      <c r="AF8212" s="75"/>
      <c r="AG8212" s="75"/>
    </row>
    <row r="8213" spans="1:33" ht="15.75" customHeight="1">
      <c r="A8213" s="75"/>
      <c r="B8213" s="54"/>
      <c r="C8213" s="55" t="str">
        <f t="shared" si="243"/>
        <v/>
      </c>
      <c r="D8213" s="55" t="str">
        <f t="shared" si="244"/>
        <v/>
      </c>
      <c r="E8213" s="55"/>
      <c r="F8213" s="55"/>
      <c r="G8213" s="55"/>
      <c r="H8213" s="55"/>
      <c r="I8213" s="55"/>
      <c r="J8213" s="60"/>
      <c r="K8213" s="60">
        <f t="shared" si="241"/>
        <v>0</v>
      </c>
      <c r="L8213" s="60">
        <v>0</v>
      </c>
      <c r="M8213" s="55"/>
      <c r="N8213" s="60">
        <f t="shared" si="247"/>
        <v>0</v>
      </c>
      <c r="O8213" s="54"/>
      <c r="P8213" s="62"/>
      <c r="Q8213" s="75"/>
      <c r="R8213" t="str">
        <f t="shared" si="248"/>
        <v/>
      </c>
      <c r="S8213" s="75"/>
      <c r="T8213" s="75"/>
      <c r="U8213" s="75"/>
      <c r="V8213" s="75"/>
      <c r="W8213" s="75"/>
      <c r="X8213" s="75"/>
      <c r="Y8213" s="75"/>
      <c r="Z8213" s="75"/>
      <c r="AA8213" s="75"/>
      <c r="AB8213" s="75"/>
      <c r="AC8213" s="75"/>
      <c r="AD8213" s="75"/>
      <c r="AE8213" s="75"/>
      <c r="AF8213" s="75"/>
      <c r="AG8213" s="75"/>
    </row>
    <row r="8214" spans="1:33" ht="15.75" customHeight="1">
      <c r="A8214" s="75"/>
      <c r="B8214" s="54"/>
      <c r="C8214" s="55" t="str">
        <f t="shared" si="243"/>
        <v/>
      </c>
      <c r="D8214" s="55" t="str">
        <f t="shared" si="244"/>
        <v/>
      </c>
      <c r="E8214" s="55"/>
      <c r="F8214" s="55"/>
      <c r="G8214" s="55"/>
      <c r="H8214" s="55"/>
      <c r="I8214" s="55"/>
      <c r="J8214" s="60"/>
      <c r="K8214" s="60">
        <f t="shared" si="241"/>
        <v>0</v>
      </c>
      <c r="L8214" s="60">
        <v>0</v>
      </c>
      <c r="M8214" s="55"/>
      <c r="N8214" s="60">
        <f t="shared" si="247"/>
        <v>0</v>
      </c>
      <c r="O8214" s="54"/>
      <c r="P8214" s="62"/>
      <c r="Q8214" s="75"/>
      <c r="R8214" t="str">
        <f t="shared" si="248"/>
        <v/>
      </c>
      <c r="S8214" s="75"/>
      <c r="T8214" s="75"/>
      <c r="U8214" s="75"/>
      <c r="V8214" s="75"/>
      <c r="W8214" s="75"/>
      <c r="X8214" s="75"/>
      <c r="Y8214" s="75"/>
      <c r="Z8214" s="75"/>
      <c r="AA8214" s="75"/>
      <c r="AB8214" s="75"/>
      <c r="AC8214" s="75"/>
      <c r="AD8214" s="75"/>
      <c r="AE8214" s="75"/>
      <c r="AF8214" s="75"/>
      <c r="AG8214" s="75"/>
    </row>
    <row r="8215" spans="1:33" ht="15.75" customHeight="1">
      <c r="A8215" s="75"/>
      <c r="B8215" s="54"/>
      <c r="C8215" s="55" t="str">
        <f t="shared" si="243"/>
        <v/>
      </c>
      <c r="D8215" s="55" t="str">
        <f t="shared" si="244"/>
        <v/>
      </c>
      <c r="E8215" s="55"/>
      <c r="F8215" s="55"/>
      <c r="G8215" s="55"/>
      <c r="H8215" s="55"/>
      <c r="I8215" s="55"/>
      <c r="J8215" s="60"/>
      <c r="K8215" s="60">
        <f t="shared" si="241"/>
        <v>0</v>
      </c>
      <c r="L8215" s="60">
        <v>0</v>
      </c>
      <c r="M8215" s="55"/>
      <c r="N8215" s="60">
        <f t="shared" si="247"/>
        <v>0</v>
      </c>
      <c r="O8215" s="54"/>
      <c r="P8215" s="62"/>
      <c r="Q8215" s="75"/>
      <c r="R8215" t="str">
        <f t="shared" si="248"/>
        <v/>
      </c>
      <c r="S8215" s="75"/>
      <c r="T8215" s="75"/>
      <c r="U8215" s="75"/>
      <c r="V8215" s="75"/>
      <c r="W8215" s="75"/>
      <c r="X8215" s="75"/>
      <c r="Y8215" s="75"/>
      <c r="Z8215" s="75"/>
      <c r="AA8215" s="75"/>
      <c r="AB8215" s="75"/>
      <c r="AC8215" s="75"/>
      <c r="AD8215" s="75"/>
      <c r="AE8215" s="75"/>
      <c r="AF8215" s="75"/>
      <c r="AG8215" s="75"/>
    </row>
    <row r="8216" spans="1:33" ht="15.75" customHeight="1">
      <c r="A8216" s="75"/>
      <c r="B8216" s="54"/>
      <c r="C8216" s="55" t="str">
        <f t="shared" si="243"/>
        <v/>
      </c>
      <c r="D8216" s="55" t="str">
        <f t="shared" si="244"/>
        <v/>
      </c>
      <c r="E8216" s="55"/>
      <c r="F8216" s="55"/>
      <c r="G8216" s="55"/>
      <c r="H8216" s="55"/>
      <c r="I8216" s="55"/>
      <c r="J8216" s="60"/>
      <c r="K8216" s="60">
        <f t="shared" si="241"/>
        <v>0</v>
      </c>
      <c r="L8216" s="60">
        <v>0</v>
      </c>
      <c r="M8216" s="55"/>
      <c r="N8216" s="60">
        <f t="shared" si="247"/>
        <v>0</v>
      </c>
      <c r="O8216" s="54"/>
      <c r="P8216" s="62"/>
      <c r="Q8216" s="75"/>
      <c r="R8216" t="str">
        <f t="shared" si="248"/>
        <v/>
      </c>
      <c r="S8216" s="75"/>
      <c r="T8216" s="75"/>
      <c r="U8216" s="75"/>
      <c r="V8216" s="75"/>
      <c r="W8216" s="75"/>
      <c r="X8216" s="75"/>
      <c r="Y8216" s="75"/>
      <c r="Z8216" s="75"/>
      <c r="AA8216" s="75"/>
      <c r="AB8216" s="75"/>
      <c r="AC8216" s="75"/>
      <c r="AD8216" s="75"/>
      <c r="AE8216" s="75"/>
      <c r="AF8216" s="75"/>
      <c r="AG8216" s="75"/>
    </row>
    <row r="8217" spans="1:33" ht="15.75" customHeight="1">
      <c r="A8217" s="75"/>
      <c r="B8217" s="54"/>
      <c r="C8217" s="55" t="str">
        <f t="shared" si="243"/>
        <v/>
      </c>
      <c r="D8217" s="55" t="str">
        <f t="shared" si="244"/>
        <v/>
      </c>
      <c r="E8217" s="55"/>
      <c r="F8217" s="55"/>
      <c r="G8217" s="55"/>
      <c r="H8217" s="55"/>
      <c r="I8217" s="55"/>
      <c r="J8217" s="60"/>
      <c r="K8217" s="60">
        <f t="shared" si="241"/>
        <v>0</v>
      </c>
      <c r="L8217" s="60">
        <v>0</v>
      </c>
      <c r="M8217" s="55"/>
      <c r="N8217" s="60">
        <f t="shared" si="247"/>
        <v>0</v>
      </c>
      <c r="O8217" s="54"/>
      <c r="P8217" s="62"/>
      <c r="Q8217" s="75"/>
      <c r="R8217" t="str">
        <f t="shared" si="248"/>
        <v/>
      </c>
      <c r="S8217" s="75"/>
      <c r="T8217" s="75"/>
      <c r="U8217" s="75"/>
      <c r="V8217" s="75"/>
      <c r="W8217" s="75"/>
      <c r="X8217" s="75"/>
      <c r="Y8217" s="75"/>
      <c r="Z8217" s="75"/>
      <c r="AA8217" s="75"/>
      <c r="AB8217" s="75"/>
      <c r="AC8217" s="75"/>
      <c r="AD8217" s="75"/>
      <c r="AE8217" s="75"/>
      <c r="AF8217" s="75"/>
      <c r="AG8217" s="75"/>
    </row>
    <row r="8218" spans="1:33" ht="15.75" customHeight="1">
      <c r="A8218" s="75"/>
      <c r="B8218" s="54"/>
      <c r="C8218" s="55" t="str">
        <f t="shared" si="243"/>
        <v/>
      </c>
      <c r="D8218" s="55" t="str">
        <f t="shared" si="244"/>
        <v/>
      </c>
      <c r="E8218" s="55"/>
      <c r="F8218" s="55"/>
      <c r="G8218" s="55"/>
      <c r="H8218" s="55"/>
      <c r="I8218" s="55"/>
      <c r="J8218" s="60"/>
      <c r="K8218" s="60">
        <f t="shared" si="241"/>
        <v>0</v>
      </c>
      <c r="L8218" s="60">
        <v>0</v>
      </c>
      <c r="M8218" s="55"/>
      <c r="N8218" s="60">
        <f t="shared" si="247"/>
        <v>0</v>
      </c>
      <c r="O8218" s="54"/>
      <c r="P8218" s="62"/>
      <c r="Q8218" s="75"/>
      <c r="R8218" t="str">
        <f t="shared" si="248"/>
        <v/>
      </c>
      <c r="S8218" s="75"/>
      <c r="T8218" s="75"/>
      <c r="U8218" s="75"/>
      <c r="V8218" s="75"/>
      <c r="W8218" s="75"/>
      <c r="X8218" s="75"/>
      <c r="Y8218" s="75"/>
      <c r="Z8218" s="75"/>
      <c r="AA8218" s="75"/>
      <c r="AB8218" s="75"/>
      <c r="AC8218" s="75"/>
      <c r="AD8218" s="75"/>
      <c r="AE8218" s="75"/>
      <c r="AF8218" s="75"/>
      <c r="AG8218" s="75"/>
    </row>
    <row r="8219" spans="1:33" ht="15.75" customHeight="1">
      <c r="A8219" s="75"/>
      <c r="B8219" s="54"/>
      <c r="C8219" s="55" t="str">
        <f t="shared" si="243"/>
        <v/>
      </c>
      <c r="D8219" s="55" t="str">
        <f t="shared" si="244"/>
        <v/>
      </c>
      <c r="E8219" s="55"/>
      <c r="F8219" s="55"/>
      <c r="G8219" s="55"/>
      <c r="H8219" s="55"/>
      <c r="I8219" s="55"/>
      <c r="J8219" s="60"/>
      <c r="K8219" s="60">
        <f t="shared" si="241"/>
        <v>0</v>
      </c>
      <c r="L8219" s="60">
        <v>0</v>
      </c>
      <c r="M8219" s="55"/>
      <c r="N8219" s="60">
        <f t="shared" si="247"/>
        <v>0</v>
      </c>
      <c r="O8219" s="54"/>
      <c r="P8219" s="62"/>
      <c r="Q8219" s="75"/>
      <c r="R8219" t="str">
        <f t="shared" si="248"/>
        <v/>
      </c>
      <c r="S8219" s="75"/>
      <c r="T8219" s="75"/>
      <c r="U8219" s="75"/>
      <c r="V8219" s="75"/>
      <c r="W8219" s="75"/>
      <c r="X8219" s="75"/>
      <c r="Y8219" s="75"/>
      <c r="Z8219" s="75"/>
      <c r="AA8219" s="75"/>
      <c r="AB8219" s="75"/>
      <c r="AC8219" s="75"/>
      <c r="AD8219" s="75"/>
      <c r="AE8219" s="75"/>
      <c r="AF8219" s="75"/>
      <c r="AG8219" s="75"/>
    </row>
    <row r="8220" spans="1:33" ht="15.75" customHeight="1">
      <c r="A8220" s="75"/>
      <c r="B8220" s="54"/>
      <c r="C8220" s="55" t="str">
        <f t="shared" si="243"/>
        <v/>
      </c>
      <c r="D8220" s="55" t="str">
        <f t="shared" si="244"/>
        <v/>
      </c>
      <c r="E8220" s="55"/>
      <c r="F8220" s="55"/>
      <c r="G8220" s="55"/>
      <c r="H8220" s="55"/>
      <c r="I8220" s="55"/>
      <c r="J8220" s="60"/>
      <c r="K8220" s="60">
        <f t="shared" si="241"/>
        <v>0</v>
      </c>
      <c r="L8220" s="60">
        <v>0</v>
      </c>
      <c r="M8220" s="55"/>
      <c r="N8220" s="60">
        <f t="shared" si="247"/>
        <v>0</v>
      </c>
      <c r="O8220" s="54"/>
      <c r="P8220" s="62"/>
      <c r="Q8220" s="75"/>
      <c r="R8220" t="str">
        <f t="shared" si="248"/>
        <v/>
      </c>
      <c r="S8220" s="75"/>
      <c r="T8220" s="75"/>
      <c r="U8220" s="75"/>
      <c r="V8220" s="75"/>
      <c r="W8220" s="75"/>
      <c r="X8220" s="75"/>
      <c r="Y8220" s="75"/>
      <c r="Z8220" s="75"/>
      <c r="AA8220" s="75"/>
      <c r="AB8220" s="75"/>
      <c r="AC8220" s="75"/>
      <c r="AD8220" s="75"/>
      <c r="AE8220" s="75"/>
      <c r="AF8220" s="75"/>
      <c r="AG8220" s="75"/>
    </row>
    <row r="8221" spans="1:33" ht="15.75" customHeight="1">
      <c r="A8221" s="75"/>
      <c r="B8221" s="54"/>
      <c r="C8221" s="55" t="str">
        <f t="shared" si="243"/>
        <v/>
      </c>
      <c r="D8221" s="55" t="str">
        <f t="shared" si="244"/>
        <v/>
      </c>
      <c r="E8221" s="55"/>
      <c r="F8221" s="55"/>
      <c r="G8221" s="55"/>
      <c r="H8221" s="55"/>
      <c r="I8221" s="55"/>
      <c r="J8221" s="60"/>
      <c r="K8221" s="60">
        <f t="shared" si="241"/>
        <v>0</v>
      </c>
      <c r="L8221" s="60">
        <v>0</v>
      </c>
      <c r="M8221" s="55"/>
      <c r="N8221" s="60">
        <f t="shared" si="247"/>
        <v>0</v>
      </c>
      <c r="O8221" s="54"/>
      <c r="P8221" s="62"/>
      <c r="Q8221" s="75"/>
      <c r="R8221" t="str">
        <f t="shared" si="248"/>
        <v/>
      </c>
      <c r="S8221" s="75"/>
      <c r="T8221" s="75"/>
      <c r="U8221" s="75"/>
      <c r="V8221" s="75"/>
      <c r="W8221" s="75"/>
      <c r="X8221" s="75"/>
      <c r="Y8221" s="75"/>
      <c r="Z8221" s="75"/>
      <c r="AA8221" s="75"/>
      <c r="AB8221" s="75"/>
      <c r="AC8221" s="75"/>
      <c r="AD8221" s="75"/>
      <c r="AE8221" s="75"/>
      <c r="AF8221" s="75"/>
      <c r="AG8221" s="75"/>
    </row>
    <row r="8222" spans="1:33" ht="15.75" customHeight="1">
      <c r="A8222" s="75"/>
      <c r="B8222" s="54"/>
      <c r="C8222" s="55" t="str">
        <f t="shared" si="243"/>
        <v/>
      </c>
      <c r="D8222" s="55" t="str">
        <f t="shared" si="244"/>
        <v/>
      </c>
      <c r="E8222" s="55"/>
      <c r="F8222" s="55"/>
      <c r="G8222" s="55"/>
      <c r="H8222" s="55"/>
      <c r="I8222" s="55"/>
      <c r="J8222" s="60"/>
      <c r="K8222" s="60">
        <f t="shared" si="241"/>
        <v>0</v>
      </c>
      <c r="L8222" s="60">
        <v>0</v>
      </c>
      <c r="M8222" s="55"/>
      <c r="N8222" s="60">
        <f t="shared" si="247"/>
        <v>0</v>
      </c>
      <c r="O8222" s="54"/>
      <c r="P8222" s="62"/>
      <c r="Q8222" s="75"/>
      <c r="R8222" t="str">
        <f t="shared" si="248"/>
        <v/>
      </c>
      <c r="S8222" s="75"/>
      <c r="T8222" s="75"/>
      <c r="U8222" s="75"/>
      <c r="V8222" s="75"/>
      <c r="W8222" s="75"/>
      <c r="X8222" s="75"/>
      <c r="Y8222" s="75"/>
      <c r="Z8222" s="75"/>
      <c r="AA8222" s="75"/>
      <c r="AB8222" s="75"/>
      <c r="AC8222" s="75"/>
      <c r="AD8222" s="75"/>
      <c r="AE8222" s="75"/>
      <c r="AF8222" s="75"/>
      <c r="AG8222" s="75"/>
    </row>
    <row r="8223" spans="1:33" ht="15.75" customHeight="1">
      <c r="A8223" s="75"/>
      <c r="B8223" s="54"/>
      <c r="C8223" s="55" t="str">
        <f t="shared" si="243"/>
        <v/>
      </c>
      <c r="D8223" s="55" t="str">
        <f t="shared" si="244"/>
        <v/>
      </c>
      <c r="E8223" s="55"/>
      <c r="F8223" s="55"/>
      <c r="G8223" s="55"/>
      <c r="H8223" s="55"/>
      <c r="I8223" s="55"/>
      <c r="J8223" s="60"/>
      <c r="K8223" s="60">
        <f t="shared" si="241"/>
        <v>0</v>
      </c>
      <c r="L8223" s="60">
        <v>0</v>
      </c>
      <c r="M8223" s="55"/>
      <c r="N8223" s="60">
        <f t="shared" si="247"/>
        <v>0</v>
      </c>
      <c r="O8223" s="54"/>
      <c r="P8223" s="62"/>
      <c r="Q8223" s="75"/>
      <c r="R8223" t="str">
        <f t="shared" si="248"/>
        <v/>
      </c>
      <c r="S8223" s="75"/>
      <c r="T8223" s="75"/>
      <c r="U8223" s="75"/>
      <c r="V8223" s="75"/>
      <c r="W8223" s="75"/>
      <c r="X8223" s="75"/>
      <c r="Y8223" s="75"/>
      <c r="Z8223" s="75"/>
      <c r="AA8223" s="75"/>
      <c r="AB8223" s="75"/>
      <c r="AC8223" s="75"/>
      <c r="AD8223" s="75"/>
      <c r="AE8223" s="75"/>
      <c r="AF8223" s="75"/>
      <c r="AG8223" s="75"/>
    </row>
    <row r="8224" spans="1:33" ht="15.75" customHeight="1">
      <c r="A8224" s="75"/>
      <c r="B8224" s="54"/>
      <c r="C8224" s="55" t="str">
        <f t="shared" si="243"/>
        <v/>
      </c>
      <c r="D8224" s="55" t="str">
        <f t="shared" si="244"/>
        <v/>
      </c>
      <c r="E8224" s="55"/>
      <c r="F8224" s="55"/>
      <c r="G8224" s="55"/>
      <c r="H8224" s="55"/>
      <c r="I8224" s="55"/>
      <c r="J8224" s="60"/>
      <c r="K8224" s="60">
        <f t="shared" si="241"/>
        <v>0</v>
      </c>
      <c r="L8224" s="60">
        <v>0</v>
      </c>
      <c r="M8224" s="55"/>
      <c r="N8224" s="60">
        <f t="shared" si="247"/>
        <v>0</v>
      </c>
      <c r="O8224" s="54"/>
      <c r="P8224" s="62"/>
      <c r="Q8224" s="75"/>
      <c r="R8224" t="str">
        <f t="shared" si="248"/>
        <v/>
      </c>
      <c r="S8224" s="75"/>
      <c r="T8224" s="75"/>
      <c r="U8224" s="75"/>
      <c r="V8224" s="75"/>
      <c r="W8224" s="75"/>
      <c r="X8224" s="75"/>
      <c r="Y8224" s="75"/>
      <c r="Z8224" s="75"/>
      <c r="AA8224" s="75"/>
      <c r="AB8224" s="75"/>
      <c r="AC8224" s="75"/>
      <c r="AD8224" s="75"/>
      <c r="AE8224" s="75"/>
      <c r="AF8224" s="75"/>
      <c r="AG8224" s="75"/>
    </row>
    <row r="8225" spans="1:33" ht="15.75" customHeight="1">
      <c r="A8225" s="75"/>
      <c r="B8225" s="54"/>
      <c r="C8225" s="55" t="str">
        <f t="shared" si="243"/>
        <v/>
      </c>
      <c r="D8225" s="55" t="str">
        <f t="shared" si="244"/>
        <v/>
      </c>
      <c r="E8225" s="55"/>
      <c r="F8225" s="55"/>
      <c r="G8225" s="55"/>
      <c r="H8225" s="55"/>
      <c r="I8225" s="55"/>
      <c r="J8225" s="60"/>
      <c r="K8225" s="60">
        <f t="shared" si="241"/>
        <v>0</v>
      </c>
      <c r="L8225" s="60">
        <v>0</v>
      </c>
      <c r="M8225" s="55"/>
      <c r="N8225" s="60">
        <f t="shared" si="247"/>
        <v>0</v>
      </c>
      <c r="O8225" s="54"/>
      <c r="P8225" s="62"/>
      <c r="Q8225" s="75"/>
      <c r="R8225" t="str">
        <f t="shared" si="248"/>
        <v/>
      </c>
      <c r="S8225" s="75"/>
      <c r="T8225" s="75"/>
      <c r="U8225" s="75"/>
      <c r="V8225" s="75"/>
      <c r="W8225" s="75"/>
      <c r="X8225" s="75"/>
      <c r="Y8225" s="75"/>
      <c r="Z8225" s="75"/>
      <c r="AA8225" s="75"/>
      <c r="AB8225" s="75"/>
      <c r="AC8225" s="75"/>
      <c r="AD8225" s="75"/>
      <c r="AE8225" s="75"/>
      <c r="AF8225" s="75"/>
      <c r="AG8225" s="75"/>
    </row>
    <row r="8226" spans="1:33" ht="15.75" customHeight="1">
      <c r="A8226" s="75"/>
      <c r="B8226" s="54"/>
      <c r="C8226" s="55" t="str">
        <f t="shared" si="243"/>
        <v/>
      </c>
      <c r="D8226" s="55" t="str">
        <f t="shared" si="244"/>
        <v/>
      </c>
      <c r="E8226" s="55"/>
      <c r="F8226" s="55"/>
      <c r="G8226" s="55"/>
      <c r="H8226" s="55"/>
      <c r="I8226" s="55"/>
      <c r="J8226" s="60"/>
      <c r="K8226" s="60">
        <f t="shared" si="241"/>
        <v>0</v>
      </c>
      <c r="L8226" s="60">
        <v>0</v>
      </c>
      <c r="M8226" s="55"/>
      <c r="N8226" s="60">
        <f t="shared" si="247"/>
        <v>0</v>
      </c>
      <c r="O8226" s="54"/>
      <c r="P8226" s="62"/>
      <c r="Q8226" s="75"/>
      <c r="R8226" t="str">
        <f t="shared" si="248"/>
        <v/>
      </c>
      <c r="S8226" s="75"/>
      <c r="T8226" s="75"/>
      <c r="U8226" s="75"/>
      <c r="V8226" s="75"/>
      <c r="W8226" s="75"/>
      <c r="X8226" s="75"/>
      <c r="Y8226" s="75"/>
      <c r="Z8226" s="75"/>
      <c r="AA8226" s="75"/>
      <c r="AB8226" s="75"/>
      <c r="AC8226" s="75"/>
      <c r="AD8226" s="75"/>
      <c r="AE8226" s="75"/>
      <c r="AF8226" s="75"/>
      <c r="AG8226" s="75"/>
    </row>
    <row r="8227" spans="1:33" ht="15.75" customHeight="1">
      <c r="A8227" s="75"/>
      <c r="B8227" s="54"/>
      <c r="C8227" s="55" t="str">
        <f t="shared" si="243"/>
        <v/>
      </c>
      <c r="D8227" s="55" t="str">
        <f t="shared" si="244"/>
        <v/>
      </c>
      <c r="E8227" s="55"/>
      <c r="F8227" s="55"/>
      <c r="G8227" s="55"/>
      <c r="H8227" s="55"/>
      <c r="I8227" s="55"/>
      <c r="J8227" s="60"/>
      <c r="K8227" s="60">
        <f t="shared" si="241"/>
        <v>0</v>
      </c>
      <c r="L8227" s="60">
        <v>0</v>
      </c>
      <c r="M8227" s="55"/>
      <c r="N8227" s="60">
        <f t="shared" si="247"/>
        <v>0</v>
      </c>
      <c r="O8227" s="54"/>
      <c r="P8227" s="62"/>
      <c r="Q8227" s="75"/>
      <c r="R8227" t="str">
        <f t="shared" si="248"/>
        <v/>
      </c>
      <c r="S8227" s="75"/>
      <c r="T8227" s="75"/>
      <c r="U8227" s="75"/>
      <c r="V8227" s="75"/>
      <c r="W8227" s="75"/>
      <c r="X8227" s="75"/>
      <c r="Y8227" s="75"/>
      <c r="Z8227" s="75"/>
      <c r="AA8227" s="75"/>
      <c r="AB8227" s="75"/>
      <c r="AC8227" s="75"/>
      <c r="AD8227" s="75"/>
      <c r="AE8227" s="75"/>
      <c r="AF8227" s="75"/>
      <c r="AG8227" s="75"/>
    </row>
    <row r="8228" spans="1:33" ht="15.75" customHeight="1">
      <c r="A8228" s="75"/>
      <c r="B8228" s="54"/>
      <c r="C8228" s="55" t="str">
        <f t="shared" si="243"/>
        <v/>
      </c>
      <c r="D8228" s="55" t="str">
        <f t="shared" si="244"/>
        <v/>
      </c>
      <c r="E8228" s="55"/>
      <c r="F8228" s="55"/>
      <c r="G8228" s="55"/>
      <c r="H8228" s="55"/>
      <c r="I8228" s="55"/>
      <c r="J8228" s="60"/>
      <c r="K8228" s="60">
        <f t="shared" si="241"/>
        <v>0</v>
      </c>
      <c r="L8228" s="60">
        <v>0</v>
      </c>
      <c r="M8228" s="55"/>
      <c r="N8228" s="60">
        <f t="shared" si="247"/>
        <v>0</v>
      </c>
      <c r="O8228" s="54"/>
      <c r="P8228" s="62"/>
      <c r="Q8228" s="75"/>
      <c r="R8228" t="str">
        <f t="shared" si="248"/>
        <v/>
      </c>
      <c r="S8228" s="75"/>
      <c r="T8228" s="75"/>
      <c r="U8228" s="75"/>
      <c r="V8228" s="75"/>
      <c r="W8228" s="75"/>
      <c r="X8228" s="75"/>
      <c r="Y8228" s="75"/>
      <c r="Z8228" s="75"/>
      <c r="AA8228" s="75"/>
      <c r="AB8228" s="75"/>
      <c r="AC8228" s="75"/>
      <c r="AD8228" s="75"/>
      <c r="AE8228" s="75"/>
      <c r="AF8228" s="75"/>
      <c r="AG8228" s="75"/>
    </row>
    <row r="8229" spans="1:33" ht="15.75" customHeight="1">
      <c r="A8229" s="75"/>
      <c r="B8229" s="54"/>
      <c r="C8229" s="55" t="str">
        <f t="shared" si="243"/>
        <v/>
      </c>
      <c r="D8229" s="55" t="str">
        <f t="shared" si="244"/>
        <v/>
      </c>
      <c r="E8229" s="55"/>
      <c r="F8229" s="55"/>
      <c r="G8229" s="55"/>
      <c r="H8229" s="55"/>
      <c r="I8229" s="55"/>
      <c r="J8229" s="60"/>
      <c r="K8229" s="60">
        <f t="shared" si="241"/>
        <v>0</v>
      </c>
      <c r="L8229" s="60">
        <v>0</v>
      </c>
      <c r="M8229" s="55"/>
      <c r="N8229" s="60">
        <f t="shared" si="247"/>
        <v>0</v>
      </c>
      <c r="O8229" s="54"/>
      <c r="P8229" s="62"/>
      <c r="Q8229" s="75"/>
      <c r="R8229" t="str">
        <f t="shared" si="248"/>
        <v/>
      </c>
      <c r="S8229" s="75"/>
      <c r="T8229" s="75"/>
      <c r="U8229" s="75"/>
      <c r="V8229" s="75"/>
      <c r="W8229" s="75"/>
      <c r="X8229" s="75"/>
      <c r="Y8229" s="75"/>
      <c r="Z8229" s="75"/>
      <c r="AA8229" s="75"/>
      <c r="AB8229" s="75"/>
      <c r="AC8229" s="75"/>
      <c r="AD8229" s="75"/>
      <c r="AE8229" s="75"/>
      <c r="AF8229" s="75"/>
      <c r="AG8229" s="75"/>
    </row>
    <row r="8230" spans="1:33" ht="15.75" customHeight="1">
      <c r="A8230" s="75"/>
      <c r="B8230" s="54"/>
      <c r="C8230" s="55" t="str">
        <f t="shared" si="243"/>
        <v/>
      </c>
      <c r="D8230" s="55" t="str">
        <f t="shared" si="244"/>
        <v/>
      </c>
      <c r="E8230" s="55"/>
      <c r="F8230" s="55"/>
      <c r="G8230" s="55"/>
      <c r="H8230" s="55"/>
      <c r="I8230" s="55"/>
      <c r="J8230" s="60"/>
      <c r="K8230" s="60">
        <f t="shared" si="241"/>
        <v>0</v>
      </c>
      <c r="L8230" s="60">
        <v>0</v>
      </c>
      <c r="M8230" s="55"/>
      <c r="N8230" s="60">
        <f t="shared" si="247"/>
        <v>0</v>
      </c>
      <c r="O8230" s="54"/>
      <c r="P8230" s="62"/>
      <c r="Q8230" s="75"/>
      <c r="R8230" t="str">
        <f t="shared" si="248"/>
        <v/>
      </c>
      <c r="S8230" s="75"/>
      <c r="T8230" s="75"/>
      <c r="U8230" s="75"/>
      <c r="V8230" s="75"/>
      <c r="W8230" s="75"/>
      <c r="X8230" s="75"/>
      <c r="Y8230" s="75"/>
      <c r="Z8230" s="75"/>
      <c r="AA8230" s="75"/>
      <c r="AB8230" s="75"/>
      <c r="AC8230" s="75"/>
      <c r="AD8230" s="75"/>
      <c r="AE8230" s="75"/>
      <c r="AF8230" s="75"/>
      <c r="AG8230" s="75"/>
    </row>
    <row r="8231" spans="1:33" ht="15.75" customHeight="1">
      <c r="A8231" s="75"/>
      <c r="B8231" s="54"/>
      <c r="C8231" s="55" t="str">
        <f t="shared" si="243"/>
        <v/>
      </c>
      <c r="D8231" s="55" t="str">
        <f t="shared" si="244"/>
        <v/>
      </c>
      <c r="E8231" s="55"/>
      <c r="F8231" s="55"/>
      <c r="G8231" s="55"/>
      <c r="H8231" s="55"/>
      <c r="I8231" s="55"/>
      <c r="J8231" s="60"/>
      <c r="K8231" s="60">
        <f t="shared" si="241"/>
        <v>0</v>
      </c>
      <c r="L8231" s="60">
        <v>0</v>
      </c>
      <c r="M8231" s="55"/>
      <c r="N8231" s="60">
        <f t="shared" si="247"/>
        <v>0</v>
      </c>
      <c r="O8231" s="54"/>
      <c r="P8231" s="62"/>
      <c r="Q8231" s="75"/>
      <c r="R8231" t="str">
        <f t="shared" si="248"/>
        <v/>
      </c>
      <c r="S8231" s="75"/>
      <c r="T8231" s="75"/>
      <c r="U8231" s="75"/>
      <c r="V8231" s="75"/>
      <c r="W8231" s="75"/>
      <c r="X8231" s="75"/>
      <c r="Y8231" s="75"/>
      <c r="Z8231" s="75"/>
      <c r="AA8231" s="75"/>
      <c r="AB8231" s="75"/>
      <c r="AC8231" s="75"/>
      <c r="AD8231" s="75"/>
      <c r="AE8231" s="75"/>
      <c r="AF8231" s="75"/>
      <c r="AG8231" s="75"/>
    </row>
    <row r="8232" spans="1:33" ht="15.75" customHeight="1">
      <c r="A8232" s="75"/>
      <c r="B8232" s="54"/>
      <c r="C8232" s="55" t="str">
        <f t="shared" si="243"/>
        <v/>
      </c>
      <c r="D8232" s="55" t="str">
        <f t="shared" si="244"/>
        <v/>
      </c>
      <c r="E8232" s="55"/>
      <c r="F8232" s="55"/>
      <c r="G8232" s="55"/>
      <c r="H8232" s="55"/>
      <c r="I8232" s="55"/>
      <c r="J8232" s="60"/>
      <c r="K8232" s="60">
        <f t="shared" si="241"/>
        <v>0</v>
      </c>
      <c r="L8232" s="60">
        <v>0</v>
      </c>
      <c r="M8232" s="55"/>
      <c r="N8232" s="60">
        <f t="shared" si="247"/>
        <v>0</v>
      </c>
      <c r="O8232" s="54"/>
      <c r="P8232" s="62"/>
      <c r="Q8232" s="75"/>
      <c r="R8232" t="str">
        <f t="shared" si="248"/>
        <v/>
      </c>
      <c r="S8232" s="75"/>
      <c r="T8232" s="75"/>
      <c r="U8232" s="75"/>
      <c r="V8232" s="75"/>
      <c r="W8232" s="75"/>
      <c r="X8232" s="75"/>
      <c r="Y8232" s="75"/>
      <c r="Z8232" s="75"/>
      <c r="AA8232" s="75"/>
      <c r="AB8232" s="75"/>
      <c r="AC8232" s="75"/>
      <c r="AD8232" s="75"/>
      <c r="AE8232" s="75"/>
      <c r="AF8232" s="75"/>
      <c r="AG8232" s="75"/>
    </row>
    <row r="8233" spans="1:33" ht="15.75" customHeight="1">
      <c r="A8233" s="75"/>
      <c r="B8233" s="54"/>
      <c r="C8233" s="55" t="str">
        <f t="shared" si="243"/>
        <v/>
      </c>
      <c r="D8233" s="55" t="str">
        <f t="shared" si="244"/>
        <v/>
      </c>
      <c r="E8233" s="55"/>
      <c r="F8233" s="55"/>
      <c r="G8233" s="55"/>
      <c r="H8233" s="55"/>
      <c r="I8233" s="55"/>
      <c r="J8233" s="60"/>
      <c r="K8233" s="60">
        <f t="shared" si="241"/>
        <v>0</v>
      </c>
      <c r="L8233" s="60">
        <v>0</v>
      </c>
      <c r="M8233" s="55"/>
      <c r="N8233" s="60">
        <f t="shared" si="247"/>
        <v>0</v>
      </c>
      <c r="O8233" s="54"/>
      <c r="P8233" s="62"/>
      <c r="Q8233" s="75"/>
      <c r="R8233" t="str">
        <f t="shared" si="248"/>
        <v/>
      </c>
      <c r="S8233" s="75"/>
      <c r="T8233" s="75"/>
      <c r="U8233" s="75"/>
      <c r="V8233" s="75"/>
      <c r="W8233" s="75"/>
      <c r="X8233" s="75"/>
      <c r="Y8233" s="75"/>
      <c r="Z8233" s="75"/>
      <c r="AA8233" s="75"/>
      <c r="AB8233" s="75"/>
      <c r="AC8233" s="75"/>
      <c r="AD8233" s="75"/>
      <c r="AE8233" s="75"/>
      <c r="AF8233" s="75"/>
      <c r="AG8233" s="75"/>
    </row>
    <row r="8234" spans="1:33" ht="15.75" customHeight="1">
      <c r="A8234" s="75"/>
      <c r="B8234" s="54"/>
      <c r="C8234" s="55" t="str">
        <f t="shared" si="243"/>
        <v/>
      </c>
      <c r="D8234" s="55" t="str">
        <f t="shared" si="244"/>
        <v/>
      </c>
      <c r="E8234" s="55"/>
      <c r="F8234" s="55"/>
      <c r="G8234" s="55"/>
      <c r="H8234" s="55"/>
      <c r="I8234" s="55"/>
      <c r="J8234" s="60"/>
      <c r="K8234" s="60">
        <f t="shared" si="241"/>
        <v>0</v>
      </c>
      <c r="L8234" s="60">
        <v>0</v>
      </c>
      <c r="M8234" s="55"/>
      <c r="N8234" s="60">
        <f t="shared" si="247"/>
        <v>0</v>
      </c>
      <c r="O8234" s="54"/>
      <c r="P8234" s="62"/>
      <c r="Q8234" s="75"/>
      <c r="R8234" t="str">
        <f t="shared" si="248"/>
        <v/>
      </c>
      <c r="S8234" s="75"/>
      <c r="T8234" s="75"/>
      <c r="U8234" s="75"/>
      <c r="V8234" s="75"/>
      <c r="W8234" s="75"/>
      <c r="X8234" s="75"/>
      <c r="Y8234" s="75"/>
      <c r="Z8234" s="75"/>
      <c r="AA8234" s="75"/>
      <c r="AB8234" s="75"/>
      <c r="AC8234" s="75"/>
      <c r="AD8234" s="75"/>
      <c r="AE8234" s="75"/>
      <c r="AF8234" s="75"/>
      <c r="AG8234" s="75"/>
    </row>
    <row r="8235" spans="1:33" ht="15.75" customHeight="1">
      <c r="A8235" s="75"/>
      <c r="B8235" s="54"/>
      <c r="C8235" s="55" t="str">
        <f t="shared" si="243"/>
        <v/>
      </c>
      <c r="D8235" s="55" t="str">
        <f t="shared" si="244"/>
        <v/>
      </c>
      <c r="E8235" s="55"/>
      <c r="F8235" s="55"/>
      <c r="G8235" s="55"/>
      <c r="H8235" s="55"/>
      <c r="I8235" s="55"/>
      <c r="J8235" s="60"/>
      <c r="K8235" s="60">
        <f t="shared" si="241"/>
        <v>0</v>
      </c>
      <c r="L8235" s="60">
        <v>0</v>
      </c>
      <c r="M8235" s="55"/>
      <c r="N8235" s="60">
        <f t="shared" si="247"/>
        <v>0</v>
      </c>
      <c r="O8235" s="54"/>
      <c r="P8235" s="62"/>
      <c r="Q8235" s="75"/>
      <c r="R8235" t="str">
        <f t="shared" si="248"/>
        <v/>
      </c>
      <c r="S8235" s="75"/>
      <c r="T8235" s="75"/>
      <c r="U8235" s="75"/>
      <c r="V8235" s="75"/>
      <c r="W8235" s="75"/>
      <c r="X8235" s="75"/>
      <c r="Y8235" s="75"/>
      <c r="Z8235" s="75"/>
      <c r="AA8235" s="75"/>
      <c r="AB8235" s="75"/>
      <c r="AC8235" s="75"/>
      <c r="AD8235" s="75"/>
      <c r="AE8235" s="75"/>
      <c r="AF8235" s="75"/>
      <c r="AG8235" s="75"/>
    </row>
    <row r="8236" spans="1:33" ht="15.75" customHeight="1">
      <c r="A8236" s="75"/>
      <c r="B8236" s="54"/>
      <c r="C8236" s="55" t="str">
        <f t="shared" si="243"/>
        <v/>
      </c>
      <c r="D8236" s="55" t="str">
        <f t="shared" si="244"/>
        <v/>
      </c>
      <c r="E8236" s="55"/>
      <c r="F8236" s="55"/>
      <c r="G8236" s="55"/>
      <c r="H8236" s="55"/>
      <c r="I8236" s="55"/>
      <c r="J8236" s="60"/>
      <c r="K8236" s="60">
        <f t="shared" si="241"/>
        <v>0</v>
      </c>
      <c r="L8236" s="60">
        <v>0</v>
      </c>
      <c r="M8236" s="55"/>
      <c r="N8236" s="60">
        <f t="shared" si="247"/>
        <v>0</v>
      </c>
      <c r="O8236" s="54"/>
      <c r="P8236" s="62"/>
      <c r="Q8236" s="75"/>
      <c r="R8236" t="str">
        <f t="shared" si="248"/>
        <v/>
      </c>
      <c r="S8236" s="75"/>
      <c r="T8236" s="75"/>
      <c r="U8236" s="75"/>
      <c r="V8236" s="75"/>
      <c r="W8236" s="75"/>
      <c r="X8236" s="75"/>
      <c r="Y8236" s="75"/>
      <c r="Z8236" s="75"/>
      <c r="AA8236" s="75"/>
      <c r="AB8236" s="75"/>
      <c r="AC8236" s="75"/>
      <c r="AD8236" s="75"/>
      <c r="AE8236" s="75"/>
      <c r="AF8236" s="75"/>
      <c r="AG8236" s="75"/>
    </row>
    <row r="8237" spans="1:33" ht="15.75" customHeight="1">
      <c r="A8237" s="75"/>
      <c r="B8237" s="54"/>
      <c r="C8237" s="55" t="str">
        <f t="shared" si="243"/>
        <v/>
      </c>
      <c r="D8237" s="55" t="str">
        <f t="shared" si="244"/>
        <v/>
      </c>
      <c r="E8237" s="55"/>
      <c r="F8237" s="55"/>
      <c r="G8237" s="55"/>
      <c r="H8237" s="55"/>
      <c r="I8237" s="55"/>
      <c r="J8237" s="60"/>
      <c r="K8237" s="60">
        <f t="shared" si="241"/>
        <v>0</v>
      </c>
      <c r="L8237" s="60">
        <v>0</v>
      </c>
      <c r="M8237" s="55"/>
      <c r="N8237" s="60">
        <f t="shared" si="247"/>
        <v>0</v>
      </c>
      <c r="O8237" s="54"/>
      <c r="P8237" s="62"/>
      <c r="Q8237" s="75"/>
      <c r="R8237" t="str">
        <f t="shared" si="248"/>
        <v/>
      </c>
      <c r="S8237" s="75"/>
      <c r="T8237" s="75"/>
      <c r="U8237" s="75"/>
      <c r="V8237" s="75"/>
      <c r="W8237" s="75"/>
      <c r="X8237" s="75"/>
      <c r="Y8237" s="75"/>
      <c r="Z8237" s="75"/>
      <c r="AA8237" s="75"/>
      <c r="AB8237" s="75"/>
      <c r="AC8237" s="75"/>
      <c r="AD8237" s="75"/>
      <c r="AE8237" s="75"/>
      <c r="AF8237" s="75"/>
      <c r="AG8237" s="75"/>
    </row>
    <row r="8238" spans="1:33" ht="15.75" customHeight="1">
      <c r="A8238" s="75"/>
      <c r="B8238" s="54"/>
      <c r="C8238" s="55" t="str">
        <f t="shared" si="243"/>
        <v/>
      </c>
      <c r="D8238" s="55" t="str">
        <f t="shared" si="244"/>
        <v/>
      </c>
      <c r="E8238" s="55"/>
      <c r="F8238" s="55"/>
      <c r="G8238" s="55"/>
      <c r="H8238" s="55"/>
      <c r="I8238" s="55"/>
      <c r="J8238" s="60"/>
      <c r="K8238" s="60">
        <f t="shared" si="241"/>
        <v>0</v>
      </c>
      <c r="L8238" s="60">
        <v>0</v>
      </c>
      <c r="M8238" s="55"/>
      <c r="N8238" s="60">
        <f t="shared" si="247"/>
        <v>0</v>
      </c>
      <c r="O8238" s="54"/>
      <c r="P8238" s="62"/>
      <c r="Q8238" s="75"/>
      <c r="R8238" t="str">
        <f t="shared" si="248"/>
        <v/>
      </c>
      <c r="S8238" s="75"/>
      <c r="T8238" s="75"/>
      <c r="U8238" s="75"/>
      <c r="V8238" s="75"/>
      <c r="W8238" s="75"/>
      <c r="X8238" s="75"/>
      <c r="Y8238" s="75"/>
      <c r="Z8238" s="75"/>
      <c r="AA8238" s="75"/>
      <c r="AB8238" s="75"/>
      <c r="AC8238" s="75"/>
      <c r="AD8238" s="75"/>
      <c r="AE8238" s="75"/>
      <c r="AF8238" s="75"/>
      <c r="AG8238" s="75"/>
    </row>
    <row r="8239" spans="1:33" ht="15.75" customHeight="1">
      <c r="A8239" s="75"/>
      <c r="B8239" s="54"/>
      <c r="C8239" s="55" t="str">
        <f t="shared" si="243"/>
        <v/>
      </c>
      <c r="D8239" s="55" t="str">
        <f t="shared" si="244"/>
        <v/>
      </c>
      <c r="E8239" s="55"/>
      <c r="F8239" s="55"/>
      <c r="G8239" s="55"/>
      <c r="H8239" s="55"/>
      <c r="I8239" s="55"/>
      <c r="J8239" s="60"/>
      <c r="K8239" s="60">
        <f t="shared" si="241"/>
        <v>0</v>
      </c>
      <c r="L8239" s="60">
        <v>0</v>
      </c>
      <c r="M8239" s="55"/>
      <c r="N8239" s="60">
        <f t="shared" si="247"/>
        <v>0</v>
      </c>
      <c r="O8239" s="54"/>
      <c r="P8239" s="62"/>
      <c r="Q8239" s="75"/>
      <c r="R8239" t="str">
        <f t="shared" si="248"/>
        <v/>
      </c>
      <c r="S8239" s="75"/>
      <c r="T8239" s="75"/>
      <c r="U8239" s="75"/>
      <c r="V8239" s="75"/>
      <c r="W8239" s="75"/>
      <c r="X8239" s="75"/>
      <c r="Y8239" s="75"/>
      <c r="Z8239" s="75"/>
      <c r="AA8239" s="75"/>
      <c r="AB8239" s="75"/>
      <c r="AC8239" s="75"/>
      <c r="AD8239" s="75"/>
      <c r="AE8239" s="75"/>
      <c r="AF8239" s="75"/>
      <c r="AG8239" s="75"/>
    </row>
    <row r="8240" spans="1:33" ht="15.75" customHeight="1">
      <c r="A8240" s="75"/>
      <c r="B8240" s="54"/>
      <c r="C8240" s="55" t="str">
        <f t="shared" si="243"/>
        <v/>
      </c>
      <c r="D8240" s="55" t="str">
        <f t="shared" si="244"/>
        <v/>
      </c>
      <c r="E8240" s="55"/>
      <c r="F8240" s="55"/>
      <c r="G8240" s="55"/>
      <c r="H8240" s="55"/>
      <c r="I8240" s="55"/>
      <c r="J8240" s="60"/>
      <c r="K8240" s="60">
        <f t="shared" si="241"/>
        <v>0</v>
      </c>
      <c r="L8240" s="60">
        <v>0</v>
      </c>
      <c r="M8240" s="55"/>
      <c r="N8240" s="60">
        <f t="shared" si="247"/>
        <v>0</v>
      </c>
      <c r="O8240" s="54"/>
      <c r="P8240" s="62"/>
      <c r="Q8240" s="75"/>
      <c r="R8240" t="str">
        <f t="shared" si="248"/>
        <v/>
      </c>
      <c r="S8240" s="75"/>
      <c r="T8240" s="75"/>
      <c r="U8240" s="75"/>
      <c r="V8240" s="75"/>
      <c r="W8240" s="75"/>
      <c r="X8240" s="75"/>
      <c r="Y8240" s="75"/>
      <c r="Z8240" s="75"/>
      <c r="AA8240" s="75"/>
      <c r="AB8240" s="75"/>
      <c r="AC8240" s="75"/>
      <c r="AD8240" s="75"/>
      <c r="AE8240" s="75"/>
      <c r="AF8240" s="75"/>
      <c r="AG8240" s="75"/>
    </row>
    <row r="8241" spans="1:33" ht="15.75" customHeight="1">
      <c r="A8241" s="75"/>
      <c r="B8241" s="54"/>
      <c r="C8241" s="55" t="str">
        <f t="shared" si="243"/>
        <v/>
      </c>
      <c r="D8241" s="55" t="str">
        <f t="shared" si="244"/>
        <v/>
      </c>
      <c r="E8241" s="55"/>
      <c r="F8241" s="55"/>
      <c r="G8241" s="55"/>
      <c r="H8241" s="55"/>
      <c r="I8241" s="55"/>
      <c r="J8241" s="60"/>
      <c r="K8241" s="60">
        <f t="shared" si="241"/>
        <v>0</v>
      </c>
      <c r="L8241" s="60">
        <v>0</v>
      </c>
      <c r="M8241" s="55"/>
      <c r="N8241" s="60">
        <f t="shared" si="247"/>
        <v>0</v>
      </c>
      <c r="O8241" s="54"/>
      <c r="P8241" s="62"/>
      <c r="Q8241" s="75"/>
      <c r="R8241" t="str">
        <f t="shared" si="248"/>
        <v/>
      </c>
      <c r="S8241" s="75"/>
      <c r="T8241" s="75"/>
      <c r="U8241" s="75"/>
      <c r="V8241" s="75"/>
      <c r="W8241" s="75"/>
      <c r="X8241" s="75"/>
      <c r="Y8241" s="75"/>
      <c r="Z8241" s="75"/>
      <c r="AA8241" s="75"/>
      <c r="AB8241" s="75"/>
      <c r="AC8241" s="75"/>
      <c r="AD8241" s="75"/>
      <c r="AE8241" s="75"/>
      <c r="AF8241" s="75"/>
      <c r="AG8241" s="75"/>
    </row>
    <row r="8242" spans="1:33" ht="15.75" customHeight="1">
      <c r="A8242" s="75"/>
      <c r="B8242" s="54"/>
      <c r="C8242" s="55" t="str">
        <f t="shared" si="243"/>
        <v/>
      </c>
      <c r="D8242" s="55" t="str">
        <f t="shared" si="244"/>
        <v/>
      </c>
      <c r="E8242" s="55"/>
      <c r="F8242" s="55"/>
      <c r="G8242" s="55"/>
      <c r="H8242" s="55"/>
      <c r="I8242" s="55"/>
      <c r="J8242" s="60"/>
      <c r="K8242" s="60">
        <f t="shared" si="241"/>
        <v>0</v>
      </c>
      <c r="L8242" s="60">
        <v>0</v>
      </c>
      <c r="M8242" s="55"/>
      <c r="N8242" s="60">
        <f t="shared" si="247"/>
        <v>0</v>
      </c>
      <c r="O8242" s="54"/>
      <c r="P8242" s="62"/>
      <c r="Q8242" s="75"/>
      <c r="R8242" t="str">
        <f t="shared" si="248"/>
        <v/>
      </c>
      <c r="S8242" s="75"/>
      <c r="T8242" s="75"/>
      <c r="U8242" s="75"/>
      <c r="V8242" s="75"/>
      <c r="W8242" s="75"/>
      <c r="X8242" s="75"/>
      <c r="Y8242" s="75"/>
      <c r="Z8242" s="75"/>
      <c r="AA8242" s="75"/>
      <c r="AB8242" s="75"/>
      <c r="AC8242" s="75"/>
      <c r="AD8242" s="75"/>
      <c r="AE8242" s="75"/>
      <c r="AF8242" s="75"/>
      <c r="AG8242" s="75"/>
    </row>
    <row r="8243" spans="1:33" ht="15.75" customHeight="1">
      <c r="A8243" s="75"/>
      <c r="B8243" s="54"/>
      <c r="C8243" s="55" t="str">
        <f t="shared" si="243"/>
        <v/>
      </c>
      <c r="D8243" s="55" t="str">
        <f t="shared" si="244"/>
        <v/>
      </c>
      <c r="E8243" s="55"/>
      <c r="F8243" s="55"/>
      <c r="G8243" s="55"/>
      <c r="H8243" s="55"/>
      <c r="I8243" s="55"/>
      <c r="J8243" s="60"/>
      <c r="K8243" s="60">
        <f t="shared" si="241"/>
        <v>0</v>
      </c>
      <c r="L8243" s="60">
        <v>0</v>
      </c>
      <c r="M8243" s="55"/>
      <c r="N8243" s="60">
        <f t="shared" si="247"/>
        <v>0</v>
      </c>
      <c r="O8243" s="54"/>
      <c r="P8243" s="62"/>
      <c r="Q8243" s="75"/>
      <c r="R8243" t="str">
        <f t="shared" si="248"/>
        <v/>
      </c>
      <c r="S8243" s="75"/>
      <c r="T8243" s="75"/>
      <c r="U8243" s="75"/>
      <c r="V8243" s="75"/>
      <c r="W8243" s="75"/>
      <c r="X8243" s="75"/>
      <c r="Y8243" s="75"/>
      <c r="Z8243" s="75"/>
      <c r="AA8243" s="75"/>
      <c r="AB8243" s="75"/>
      <c r="AC8243" s="75"/>
      <c r="AD8243" s="75"/>
      <c r="AE8243" s="75"/>
      <c r="AF8243" s="75"/>
      <c r="AG8243" s="75"/>
    </row>
    <row r="8244" spans="1:33" ht="15.75" customHeight="1">
      <c r="A8244" s="75"/>
      <c r="B8244" s="54"/>
      <c r="C8244" s="55" t="str">
        <f t="shared" si="243"/>
        <v/>
      </c>
      <c r="D8244" s="55" t="str">
        <f t="shared" si="244"/>
        <v/>
      </c>
      <c r="E8244" s="55"/>
      <c r="F8244" s="55"/>
      <c r="G8244" s="55"/>
      <c r="H8244" s="55"/>
      <c r="I8244" s="55"/>
      <c r="J8244" s="60"/>
      <c r="K8244" s="60">
        <f t="shared" si="241"/>
        <v>0</v>
      </c>
      <c r="L8244" s="60">
        <v>0</v>
      </c>
      <c r="M8244" s="55"/>
      <c r="N8244" s="60">
        <f t="shared" si="247"/>
        <v>0</v>
      </c>
      <c r="O8244" s="54"/>
      <c r="P8244" s="62"/>
      <c r="Q8244" s="75"/>
      <c r="R8244" t="str">
        <f t="shared" si="248"/>
        <v/>
      </c>
      <c r="S8244" s="75"/>
      <c r="T8244" s="75"/>
      <c r="U8244" s="75"/>
      <c r="V8244" s="75"/>
      <c r="W8244" s="75"/>
      <c r="X8244" s="75"/>
      <c r="Y8244" s="75"/>
      <c r="Z8244" s="75"/>
      <c r="AA8244" s="75"/>
      <c r="AB8244" s="75"/>
      <c r="AC8244" s="75"/>
      <c r="AD8244" s="75"/>
      <c r="AE8244" s="75"/>
      <c r="AF8244" s="75"/>
      <c r="AG8244" s="75"/>
    </row>
    <row r="8245" spans="1:33" ht="15.75" customHeight="1">
      <c r="A8245" s="75"/>
      <c r="B8245" s="54"/>
      <c r="C8245" s="55" t="str">
        <f t="shared" si="243"/>
        <v/>
      </c>
      <c r="D8245" s="55" t="str">
        <f t="shared" si="244"/>
        <v/>
      </c>
      <c r="E8245" s="55"/>
      <c r="F8245" s="55"/>
      <c r="G8245" s="55"/>
      <c r="H8245" s="55"/>
      <c r="I8245" s="55"/>
      <c r="J8245" s="60"/>
      <c r="K8245" s="60">
        <f t="shared" si="241"/>
        <v>0</v>
      </c>
      <c r="L8245" s="60">
        <v>0</v>
      </c>
      <c r="M8245" s="55"/>
      <c r="N8245" s="60">
        <f t="shared" si="247"/>
        <v>0</v>
      </c>
      <c r="O8245" s="54"/>
      <c r="P8245" s="62"/>
      <c r="Q8245" s="75"/>
      <c r="R8245" t="str">
        <f t="shared" si="248"/>
        <v/>
      </c>
      <c r="S8245" s="75"/>
      <c r="T8245" s="75"/>
      <c r="U8245" s="75"/>
      <c r="V8245" s="75"/>
      <c r="W8245" s="75"/>
      <c r="X8245" s="75"/>
      <c r="Y8245" s="75"/>
      <c r="Z8245" s="75"/>
      <c r="AA8245" s="75"/>
      <c r="AB8245" s="75"/>
      <c r="AC8245" s="75"/>
      <c r="AD8245" s="75"/>
      <c r="AE8245" s="75"/>
      <c r="AF8245" s="75"/>
      <c r="AG8245" s="75"/>
    </row>
    <row r="8246" spans="1:33" ht="15.75" customHeight="1">
      <c r="A8246" s="75"/>
      <c r="B8246" s="54"/>
      <c r="C8246" s="55" t="str">
        <f t="shared" si="243"/>
        <v/>
      </c>
      <c r="D8246" s="55" t="str">
        <f t="shared" si="244"/>
        <v/>
      </c>
      <c r="E8246" s="55"/>
      <c r="F8246" s="55"/>
      <c r="G8246" s="55"/>
      <c r="H8246" s="55"/>
      <c r="I8246" s="55"/>
      <c r="J8246" s="60"/>
      <c r="K8246" s="60">
        <f t="shared" si="241"/>
        <v>0</v>
      </c>
      <c r="L8246" s="60">
        <v>0</v>
      </c>
      <c r="M8246" s="55"/>
      <c r="N8246" s="60">
        <f t="shared" si="247"/>
        <v>0</v>
      </c>
      <c r="O8246" s="54"/>
      <c r="P8246" s="62"/>
      <c r="Q8246" s="75"/>
      <c r="R8246" t="str">
        <f t="shared" si="248"/>
        <v/>
      </c>
      <c r="S8246" s="75"/>
      <c r="T8246" s="75"/>
      <c r="U8246" s="75"/>
      <c r="V8246" s="75"/>
      <c r="W8246" s="75"/>
      <c r="X8246" s="75"/>
      <c r="Y8246" s="75"/>
      <c r="Z8246" s="75"/>
      <c r="AA8246" s="75"/>
      <c r="AB8246" s="75"/>
      <c r="AC8246" s="75"/>
      <c r="AD8246" s="75"/>
      <c r="AE8246" s="75"/>
      <c r="AF8246" s="75"/>
      <c r="AG8246" s="75"/>
    </row>
    <row r="8247" spans="1:33" ht="15.75" customHeight="1">
      <c r="A8247" s="75"/>
      <c r="B8247" s="54"/>
      <c r="C8247" s="55" t="str">
        <f t="shared" si="243"/>
        <v/>
      </c>
      <c r="D8247" s="55" t="str">
        <f t="shared" si="244"/>
        <v/>
      </c>
      <c r="E8247" s="55"/>
      <c r="F8247" s="55"/>
      <c r="G8247" s="55"/>
      <c r="H8247" s="55"/>
      <c r="I8247" s="55"/>
      <c r="J8247" s="60"/>
      <c r="K8247" s="60">
        <f t="shared" si="241"/>
        <v>0</v>
      </c>
      <c r="L8247" s="60">
        <v>0</v>
      </c>
      <c r="M8247" s="55"/>
      <c r="N8247" s="60">
        <f t="shared" si="247"/>
        <v>0</v>
      </c>
      <c r="O8247" s="54"/>
      <c r="P8247" s="62"/>
      <c r="Q8247" s="75"/>
      <c r="R8247" t="str">
        <f t="shared" si="248"/>
        <v/>
      </c>
      <c r="S8247" s="75"/>
      <c r="T8247" s="75"/>
      <c r="U8247" s="75"/>
      <c r="V8247" s="75"/>
      <c r="W8247" s="75"/>
      <c r="X8247" s="75"/>
      <c r="Y8247" s="75"/>
      <c r="Z8247" s="75"/>
      <c r="AA8247" s="75"/>
      <c r="AB8247" s="75"/>
      <c r="AC8247" s="75"/>
      <c r="AD8247" s="75"/>
      <c r="AE8247" s="75"/>
      <c r="AF8247" s="75"/>
      <c r="AG8247" s="75"/>
    </row>
    <row r="8248" spans="1:33" ht="15.75" customHeight="1">
      <c r="A8248" s="75"/>
      <c r="B8248" s="54"/>
      <c r="C8248" s="55" t="str">
        <f t="shared" si="243"/>
        <v/>
      </c>
      <c r="D8248" s="55" t="str">
        <f t="shared" si="244"/>
        <v/>
      </c>
      <c r="E8248" s="55"/>
      <c r="F8248" s="55"/>
      <c r="G8248" s="55"/>
      <c r="H8248" s="55"/>
      <c r="I8248" s="55"/>
      <c r="J8248" s="60"/>
      <c r="K8248" s="60">
        <f t="shared" si="241"/>
        <v>0</v>
      </c>
      <c r="L8248" s="60">
        <v>0</v>
      </c>
      <c r="M8248" s="55"/>
      <c r="N8248" s="60">
        <f t="shared" si="247"/>
        <v>0</v>
      </c>
      <c r="O8248" s="54"/>
      <c r="P8248" s="62"/>
      <c r="Q8248" s="75"/>
      <c r="R8248" t="str">
        <f t="shared" si="248"/>
        <v/>
      </c>
      <c r="S8248" s="75"/>
      <c r="T8248" s="75"/>
      <c r="U8248" s="75"/>
      <c r="V8248" s="75"/>
      <c r="W8248" s="75"/>
      <c r="X8248" s="75"/>
      <c r="Y8248" s="75"/>
      <c r="Z8248" s="75"/>
      <c r="AA8248" s="75"/>
      <c r="AB8248" s="75"/>
      <c r="AC8248" s="75"/>
      <c r="AD8248" s="75"/>
      <c r="AE8248" s="75"/>
      <c r="AF8248" s="75"/>
      <c r="AG8248" s="75"/>
    </row>
    <row r="8249" spans="1:33" ht="15.75" customHeight="1">
      <c r="A8249" s="75"/>
      <c r="B8249" s="54"/>
      <c r="C8249" s="55" t="str">
        <f t="shared" si="243"/>
        <v/>
      </c>
      <c r="D8249" s="55" t="str">
        <f t="shared" si="244"/>
        <v/>
      </c>
      <c r="E8249" s="55"/>
      <c r="F8249" s="55"/>
      <c r="G8249" s="55"/>
      <c r="H8249" s="55"/>
      <c r="I8249" s="55"/>
      <c r="J8249" s="60"/>
      <c r="K8249" s="60">
        <f t="shared" si="241"/>
        <v>0</v>
      </c>
      <c r="L8249" s="60">
        <v>0</v>
      </c>
      <c r="M8249" s="55"/>
      <c r="N8249" s="60">
        <f t="shared" si="247"/>
        <v>0</v>
      </c>
      <c r="O8249" s="54"/>
      <c r="P8249" s="62"/>
      <c r="Q8249" s="75"/>
      <c r="R8249" t="str">
        <f t="shared" si="248"/>
        <v/>
      </c>
      <c r="S8249" s="75"/>
      <c r="T8249" s="75"/>
      <c r="U8249" s="75"/>
      <c r="V8249" s="75"/>
      <c r="W8249" s="75"/>
      <c r="X8249" s="75"/>
      <c r="Y8249" s="75"/>
      <c r="Z8249" s="75"/>
      <c r="AA8249" s="75"/>
      <c r="AB8249" s="75"/>
      <c r="AC8249" s="75"/>
      <c r="AD8249" s="75"/>
      <c r="AE8249" s="75"/>
      <c r="AF8249" s="75"/>
      <c r="AG8249" s="75"/>
    </row>
    <row r="8250" spans="1:33" ht="15.75" customHeight="1">
      <c r="A8250" s="75"/>
      <c r="B8250" s="54"/>
      <c r="C8250" s="55" t="str">
        <f t="shared" si="243"/>
        <v/>
      </c>
      <c r="D8250" s="55" t="str">
        <f t="shared" si="244"/>
        <v/>
      </c>
      <c r="E8250" s="55"/>
      <c r="F8250" s="55"/>
      <c r="G8250" s="55"/>
      <c r="H8250" s="55"/>
      <c r="I8250" s="55"/>
      <c r="J8250" s="60"/>
      <c r="K8250" s="60">
        <f t="shared" si="241"/>
        <v>0</v>
      </c>
      <c r="L8250" s="60">
        <v>0</v>
      </c>
      <c r="M8250" s="55"/>
      <c r="N8250" s="60">
        <f t="shared" si="247"/>
        <v>0</v>
      </c>
      <c r="O8250" s="54"/>
      <c r="P8250" s="62"/>
      <c r="Q8250" s="75"/>
      <c r="R8250" t="str">
        <f t="shared" si="248"/>
        <v/>
      </c>
      <c r="S8250" s="75"/>
      <c r="T8250" s="75"/>
      <c r="U8250" s="75"/>
      <c r="V8250" s="75"/>
      <c r="W8250" s="75"/>
      <c r="X8250" s="75"/>
      <c r="Y8250" s="75"/>
      <c r="Z8250" s="75"/>
      <c r="AA8250" s="75"/>
      <c r="AB8250" s="75"/>
      <c r="AC8250" s="75"/>
      <c r="AD8250" s="75"/>
      <c r="AE8250" s="75"/>
      <c r="AF8250" s="75"/>
      <c r="AG8250" s="75"/>
    </row>
    <row r="8251" spans="1:33" ht="15.75" customHeight="1">
      <c r="A8251" s="75"/>
      <c r="B8251" s="54"/>
      <c r="C8251" s="55" t="str">
        <f t="shared" si="243"/>
        <v/>
      </c>
      <c r="D8251" s="55" t="str">
        <f t="shared" si="244"/>
        <v/>
      </c>
      <c r="E8251" s="55"/>
      <c r="F8251" s="55"/>
      <c r="G8251" s="55"/>
      <c r="H8251" s="55"/>
      <c r="I8251" s="55"/>
      <c r="J8251" s="60"/>
      <c r="K8251" s="60">
        <f t="shared" si="241"/>
        <v>0</v>
      </c>
      <c r="L8251" s="60">
        <v>0</v>
      </c>
      <c r="M8251" s="55"/>
      <c r="N8251" s="60">
        <f t="shared" si="247"/>
        <v>0</v>
      </c>
      <c r="O8251" s="54"/>
      <c r="P8251" s="62"/>
      <c r="Q8251" s="75"/>
      <c r="R8251" t="str">
        <f t="shared" si="248"/>
        <v/>
      </c>
      <c r="S8251" s="75"/>
      <c r="T8251" s="75"/>
      <c r="U8251" s="75"/>
      <c r="V8251" s="75"/>
      <c r="W8251" s="75"/>
      <c r="X8251" s="75"/>
      <c r="Y8251" s="75"/>
      <c r="Z8251" s="75"/>
      <c r="AA8251" s="75"/>
      <c r="AB8251" s="75"/>
      <c r="AC8251" s="75"/>
      <c r="AD8251" s="75"/>
      <c r="AE8251" s="75"/>
      <c r="AF8251" s="75"/>
      <c r="AG8251" s="75"/>
    </row>
    <row r="8252" spans="1:33" ht="15.75" customHeight="1">
      <c r="A8252" s="75"/>
      <c r="B8252" s="54"/>
      <c r="C8252" s="55" t="str">
        <f t="shared" si="243"/>
        <v/>
      </c>
      <c r="D8252" s="55" t="str">
        <f t="shared" si="244"/>
        <v/>
      </c>
      <c r="E8252" s="55"/>
      <c r="F8252" s="55"/>
      <c r="G8252" s="55"/>
      <c r="H8252" s="55"/>
      <c r="I8252" s="55"/>
      <c r="J8252" s="60"/>
      <c r="K8252" s="60">
        <f t="shared" ref="K8252:K8415" si="249">E8252*J8252</f>
        <v>0</v>
      </c>
      <c r="L8252" s="60">
        <v>0</v>
      </c>
      <c r="M8252" s="55"/>
      <c r="N8252" s="60">
        <f t="shared" si="247"/>
        <v>0</v>
      </c>
      <c r="O8252" s="54"/>
      <c r="P8252" s="62"/>
      <c r="Q8252" s="75"/>
      <c r="R8252" t="str">
        <f t="shared" si="248"/>
        <v/>
      </c>
      <c r="S8252" s="75"/>
      <c r="T8252" s="75"/>
      <c r="U8252" s="75"/>
      <c r="V8252" s="75"/>
      <c r="W8252" s="75"/>
      <c r="X8252" s="75"/>
      <c r="Y8252" s="75"/>
      <c r="Z8252" s="75"/>
      <c r="AA8252" s="75"/>
      <c r="AB8252" s="75"/>
      <c r="AC8252" s="75"/>
      <c r="AD8252" s="75"/>
      <c r="AE8252" s="75"/>
      <c r="AF8252" s="75"/>
      <c r="AG8252" s="75"/>
    </row>
    <row r="8253" spans="1:33" ht="15.75" customHeight="1">
      <c r="A8253" s="75"/>
      <c r="B8253" s="54"/>
      <c r="C8253" s="55" t="str">
        <f t="shared" si="243"/>
        <v/>
      </c>
      <c r="D8253" s="55" t="str">
        <f t="shared" si="244"/>
        <v/>
      </c>
      <c r="E8253" s="55"/>
      <c r="F8253" s="55"/>
      <c r="G8253" s="55"/>
      <c r="H8253" s="55"/>
      <c r="I8253" s="55"/>
      <c r="J8253" s="60"/>
      <c r="K8253" s="60">
        <f t="shared" si="249"/>
        <v>0</v>
      </c>
      <c r="L8253" s="60">
        <v>0</v>
      </c>
      <c r="M8253" s="55"/>
      <c r="N8253" s="60">
        <f t="shared" si="247"/>
        <v>0</v>
      </c>
      <c r="O8253" s="54"/>
      <c r="P8253" s="62"/>
      <c r="Q8253" s="75"/>
      <c r="R8253" t="str">
        <f t="shared" si="248"/>
        <v/>
      </c>
      <c r="S8253" s="75"/>
      <c r="T8253" s="75"/>
      <c r="U8253" s="75"/>
      <c r="V8253" s="75"/>
      <c r="W8253" s="75"/>
      <c r="X8253" s="75"/>
      <c r="Y8253" s="75"/>
      <c r="Z8253" s="75"/>
      <c r="AA8253" s="75"/>
      <c r="AB8253" s="75"/>
      <c r="AC8253" s="75"/>
      <c r="AD8253" s="75"/>
      <c r="AE8253" s="75"/>
      <c r="AF8253" s="75"/>
      <c r="AG8253" s="75"/>
    </row>
    <row r="8254" spans="1:33" ht="15.75" customHeight="1">
      <c r="A8254" s="75"/>
      <c r="B8254" s="54"/>
      <c r="C8254" s="55" t="str">
        <f t="shared" si="243"/>
        <v/>
      </c>
      <c r="D8254" s="55" t="str">
        <f t="shared" si="244"/>
        <v/>
      </c>
      <c r="E8254" s="55"/>
      <c r="F8254" s="55"/>
      <c r="G8254" s="55"/>
      <c r="H8254" s="55"/>
      <c r="I8254" s="55"/>
      <c r="J8254" s="60"/>
      <c r="K8254" s="60">
        <f t="shared" si="249"/>
        <v>0</v>
      </c>
      <c r="L8254" s="60">
        <v>0</v>
      </c>
      <c r="M8254" s="55"/>
      <c r="N8254" s="60">
        <f t="shared" si="247"/>
        <v>0</v>
      </c>
      <c r="O8254" s="54"/>
      <c r="P8254" s="62"/>
      <c r="Q8254" s="75"/>
      <c r="R8254" t="str">
        <f t="shared" si="248"/>
        <v/>
      </c>
      <c r="S8254" s="75"/>
      <c r="T8254" s="75"/>
      <c r="U8254" s="75"/>
      <c r="V8254" s="75"/>
      <c r="W8254" s="75"/>
      <c r="X8254" s="75"/>
      <c r="Y8254" s="75"/>
      <c r="Z8254" s="75"/>
      <c r="AA8254" s="75"/>
      <c r="AB8254" s="75"/>
      <c r="AC8254" s="75"/>
      <c r="AD8254" s="75"/>
      <c r="AE8254" s="75"/>
      <c r="AF8254" s="75"/>
      <c r="AG8254" s="75"/>
    </row>
    <row r="8255" spans="1:33" ht="15.75" customHeight="1">
      <c r="A8255" s="75"/>
      <c r="B8255" s="54"/>
      <c r="C8255" s="55" t="str">
        <f t="shared" si="243"/>
        <v/>
      </c>
      <c r="D8255" s="55" t="str">
        <f t="shared" si="244"/>
        <v/>
      </c>
      <c r="E8255" s="55"/>
      <c r="F8255" s="55"/>
      <c r="G8255" s="55"/>
      <c r="H8255" s="55"/>
      <c r="I8255" s="55"/>
      <c r="J8255" s="60"/>
      <c r="K8255" s="60">
        <f t="shared" si="249"/>
        <v>0</v>
      </c>
      <c r="L8255" s="60">
        <v>0</v>
      </c>
      <c r="M8255" s="55"/>
      <c r="N8255" s="60">
        <f t="shared" si="247"/>
        <v>0</v>
      </c>
      <c r="O8255" s="54"/>
      <c r="P8255" s="62"/>
      <c r="Q8255" s="75"/>
      <c r="R8255" t="str">
        <f t="shared" si="248"/>
        <v/>
      </c>
      <c r="S8255" s="75"/>
      <c r="T8255" s="75"/>
      <c r="U8255" s="75"/>
      <c r="V8255" s="75"/>
      <c r="W8255" s="75"/>
      <c r="X8255" s="75"/>
      <c r="Y8255" s="75"/>
      <c r="Z8255" s="75"/>
      <c r="AA8255" s="75"/>
      <c r="AB8255" s="75"/>
      <c r="AC8255" s="75"/>
      <c r="AD8255" s="75"/>
      <c r="AE8255" s="75"/>
      <c r="AF8255" s="75"/>
      <c r="AG8255" s="75"/>
    </row>
    <row r="8256" spans="1:33" ht="15.75" customHeight="1">
      <c r="A8256" s="75"/>
      <c r="B8256" s="54"/>
      <c r="C8256" s="55" t="str">
        <f t="shared" si="243"/>
        <v/>
      </c>
      <c r="D8256" s="55" t="str">
        <f t="shared" si="244"/>
        <v/>
      </c>
      <c r="E8256" s="55"/>
      <c r="F8256" s="55"/>
      <c r="G8256" s="55"/>
      <c r="H8256" s="55"/>
      <c r="I8256" s="55"/>
      <c r="J8256" s="60"/>
      <c r="K8256" s="60">
        <f t="shared" si="249"/>
        <v>0</v>
      </c>
      <c r="L8256" s="60">
        <v>0</v>
      </c>
      <c r="M8256" s="55"/>
      <c r="N8256" s="60">
        <f t="shared" si="247"/>
        <v>0</v>
      </c>
      <c r="O8256" s="54"/>
      <c r="P8256" s="62"/>
      <c r="Q8256" s="75"/>
      <c r="R8256" t="str">
        <f t="shared" si="248"/>
        <v/>
      </c>
      <c r="S8256" s="75"/>
      <c r="T8256" s="75"/>
      <c r="U8256" s="75"/>
      <c r="V8256" s="75"/>
      <c r="W8256" s="75"/>
      <c r="X8256" s="75"/>
      <c r="Y8256" s="75"/>
      <c r="Z8256" s="75"/>
      <c r="AA8256" s="75"/>
      <c r="AB8256" s="75"/>
      <c r="AC8256" s="75"/>
      <c r="AD8256" s="75"/>
      <c r="AE8256" s="75"/>
      <c r="AF8256" s="75"/>
      <c r="AG8256" s="75"/>
    </row>
    <row r="8257" spans="1:33" ht="15.75" customHeight="1">
      <c r="A8257" s="75"/>
      <c r="B8257" s="54"/>
      <c r="C8257" s="55" t="str">
        <f t="shared" si="243"/>
        <v/>
      </c>
      <c r="D8257" s="55" t="str">
        <f t="shared" si="244"/>
        <v/>
      </c>
      <c r="E8257" s="55"/>
      <c r="F8257" s="55"/>
      <c r="G8257" s="55"/>
      <c r="H8257" s="55"/>
      <c r="I8257" s="55"/>
      <c r="J8257" s="60"/>
      <c r="K8257" s="60">
        <f t="shared" si="249"/>
        <v>0</v>
      </c>
      <c r="L8257" s="60">
        <v>0</v>
      </c>
      <c r="M8257" s="55"/>
      <c r="N8257" s="60">
        <f t="shared" si="247"/>
        <v>0</v>
      </c>
      <c r="O8257" s="54"/>
      <c r="P8257" s="62"/>
      <c r="Q8257" s="75"/>
      <c r="R8257" t="str">
        <f t="shared" si="248"/>
        <v/>
      </c>
      <c r="S8257" s="75"/>
      <c r="T8257" s="75"/>
      <c r="U8257" s="75"/>
      <c r="V8257" s="75"/>
      <c r="W8257" s="75"/>
      <c r="X8257" s="75"/>
      <c r="Y8257" s="75"/>
      <c r="Z8257" s="75"/>
      <c r="AA8257" s="75"/>
      <c r="AB8257" s="75"/>
      <c r="AC8257" s="75"/>
      <c r="AD8257" s="75"/>
      <c r="AE8257" s="75"/>
      <c r="AF8257" s="75"/>
      <c r="AG8257" s="75"/>
    </row>
    <row r="8258" spans="1:33" ht="15.75" customHeight="1">
      <c r="A8258" s="75"/>
      <c r="B8258" s="54"/>
      <c r="C8258" s="55" t="str">
        <f t="shared" si="243"/>
        <v/>
      </c>
      <c r="D8258" s="55" t="str">
        <f t="shared" si="244"/>
        <v/>
      </c>
      <c r="E8258" s="55"/>
      <c r="F8258" s="55"/>
      <c r="G8258" s="55"/>
      <c r="H8258" s="55"/>
      <c r="I8258" s="55"/>
      <c r="J8258" s="60"/>
      <c r="K8258" s="60">
        <f t="shared" si="249"/>
        <v>0</v>
      </c>
      <c r="L8258" s="60">
        <v>0</v>
      </c>
      <c r="M8258" s="55"/>
      <c r="N8258" s="60">
        <f t="shared" si="247"/>
        <v>0</v>
      </c>
      <c r="O8258" s="54"/>
      <c r="P8258" s="62"/>
      <c r="Q8258" s="75"/>
      <c r="R8258" t="str">
        <f t="shared" si="248"/>
        <v/>
      </c>
      <c r="S8258" s="75"/>
      <c r="T8258" s="75"/>
      <c r="U8258" s="75"/>
      <c r="V8258" s="75"/>
      <c r="W8258" s="75"/>
      <c r="X8258" s="75"/>
      <c r="Y8258" s="75"/>
      <c r="Z8258" s="75"/>
      <c r="AA8258" s="75"/>
      <c r="AB8258" s="75"/>
      <c r="AC8258" s="75"/>
      <c r="AD8258" s="75"/>
      <c r="AE8258" s="75"/>
      <c r="AF8258" s="75"/>
      <c r="AG8258" s="75"/>
    </row>
    <row r="8259" spans="1:33" ht="15.75" customHeight="1">
      <c r="A8259" s="75"/>
      <c r="B8259" s="54"/>
      <c r="C8259" s="55" t="str">
        <f t="shared" si="243"/>
        <v/>
      </c>
      <c r="D8259" s="55" t="str">
        <f t="shared" si="244"/>
        <v/>
      </c>
      <c r="E8259" s="55"/>
      <c r="F8259" s="55"/>
      <c r="G8259" s="55"/>
      <c r="H8259" s="55"/>
      <c r="I8259" s="55"/>
      <c r="J8259" s="60"/>
      <c r="K8259" s="60">
        <f t="shared" si="249"/>
        <v>0</v>
      </c>
      <c r="L8259" s="60">
        <v>0</v>
      </c>
      <c r="M8259" s="55"/>
      <c r="N8259" s="60">
        <f t="shared" si="247"/>
        <v>0</v>
      </c>
      <c r="O8259" s="54"/>
      <c r="P8259" s="62"/>
      <c r="Q8259" s="75"/>
      <c r="R8259" t="str">
        <f t="shared" ref="R8259:R8322" si="250">IF(B8259="","",PROPER(TEXT(B8259,"mmm/aa")))</f>
        <v/>
      </c>
      <c r="S8259" s="75"/>
      <c r="T8259" s="75"/>
      <c r="U8259" s="75"/>
      <c r="V8259" s="75"/>
      <c r="W8259" s="75"/>
      <c r="X8259" s="75"/>
      <c r="Y8259" s="75"/>
      <c r="Z8259" s="75"/>
      <c r="AA8259" s="75"/>
      <c r="AB8259" s="75"/>
      <c r="AC8259" s="75"/>
      <c r="AD8259" s="75"/>
      <c r="AE8259" s="75"/>
      <c r="AF8259" s="75"/>
      <c r="AG8259" s="75"/>
    </row>
    <row r="8260" spans="1:33" ht="15.75" customHeight="1">
      <c r="A8260" s="75"/>
      <c r="B8260" s="54"/>
      <c r="C8260" s="55" t="str">
        <f t="shared" si="243"/>
        <v/>
      </c>
      <c r="D8260" s="55" t="str">
        <f t="shared" si="244"/>
        <v/>
      </c>
      <c r="E8260" s="55"/>
      <c r="F8260" s="55"/>
      <c r="G8260" s="55"/>
      <c r="H8260" s="55"/>
      <c r="I8260" s="55"/>
      <c r="J8260" s="60"/>
      <c r="K8260" s="60">
        <f t="shared" si="249"/>
        <v>0</v>
      </c>
      <c r="L8260" s="60">
        <v>0</v>
      </c>
      <c r="M8260" s="55"/>
      <c r="N8260" s="60">
        <f t="shared" si="247"/>
        <v>0</v>
      </c>
      <c r="O8260" s="54"/>
      <c r="P8260" s="62"/>
      <c r="Q8260" s="75"/>
      <c r="R8260" t="str">
        <f t="shared" si="250"/>
        <v/>
      </c>
      <c r="S8260" s="75"/>
      <c r="T8260" s="75"/>
      <c r="U8260" s="75"/>
      <c r="V8260" s="75"/>
      <c r="W8260" s="75"/>
      <c r="X8260" s="75"/>
      <c r="Y8260" s="75"/>
      <c r="Z8260" s="75"/>
      <c r="AA8260" s="75"/>
      <c r="AB8260" s="75"/>
      <c r="AC8260" s="75"/>
      <c r="AD8260" s="75"/>
      <c r="AE8260" s="75"/>
      <c r="AF8260" s="75"/>
      <c r="AG8260" s="75"/>
    </row>
    <row r="8261" spans="1:33" ht="15.75" customHeight="1">
      <c r="A8261" s="75"/>
      <c r="B8261" s="54"/>
      <c r="C8261" s="55" t="str">
        <f t="shared" si="243"/>
        <v/>
      </c>
      <c r="D8261" s="55" t="str">
        <f t="shared" si="244"/>
        <v/>
      </c>
      <c r="E8261" s="55"/>
      <c r="F8261" s="55"/>
      <c r="G8261" s="55"/>
      <c r="H8261" s="55"/>
      <c r="I8261" s="55"/>
      <c r="J8261" s="60"/>
      <c r="K8261" s="60">
        <f t="shared" si="249"/>
        <v>0</v>
      </c>
      <c r="L8261" s="60">
        <v>0</v>
      </c>
      <c r="M8261" s="55"/>
      <c r="N8261" s="60">
        <f t="shared" si="247"/>
        <v>0</v>
      </c>
      <c r="O8261" s="54"/>
      <c r="P8261" s="62"/>
      <c r="Q8261" s="75"/>
      <c r="R8261" t="str">
        <f t="shared" si="250"/>
        <v/>
      </c>
      <c r="S8261" s="75"/>
      <c r="T8261" s="75"/>
      <c r="U8261" s="75"/>
      <c r="V8261" s="75"/>
      <c r="W8261" s="75"/>
      <c r="X8261" s="75"/>
      <c r="Y8261" s="75"/>
      <c r="Z8261" s="75"/>
      <c r="AA8261" s="75"/>
      <c r="AB8261" s="75"/>
      <c r="AC8261" s="75"/>
      <c r="AD8261" s="75"/>
      <c r="AE8261" s="75"/>
      <c r="AF8261" s="75"/>
      <c r="AG8261" s="75"/>
    </row>
    <row r="8262" spans="1:33" ht="15.75" customHeight="1">
      <c r="A8262" s="75"/>
      <c r="B8262" s="54"/>
      <c r="C8262" s="55" t="str">
        <f t="shared" si="243"/>
        <v/>
      </c>
      <c r="D8262" s="55" t="str">
        <f t="shared" si="244"/>
        <v/>
      </c>
      <c r="E8262" s="55"/>
      <c r="F8262" s="55"/>
      <c r="G8262" s="55"/>
      <c r="H8262" s="55"/>
      <c r="I8262" s="55"/>
      <c r="J8262" s="60"/>
      <c r="K8262" s="60">
        <f t="shared" si="249"/>
        <v>0</v>
      </c>
      <c r="L8262" s="60">
        <v>0</v>
      </c>
      <c r="M8262" s="55"/>
      <c r="N8262" s="60">
        <f t="shared" si="247"/>
        <v>0</v>
      </c>
      <c r="O8262" s="54"/>
      <c r="P8262" s="62"/>
      <c r="Q8262" s="75"/>
      <c r="R8262" t="str">
        <f t="shared" si="250"/>
        <v/>
      </c>
      <c r="S8262" s="75"/>
      <c r="T8262" s="75"/>
      <c r="U8262" s="75"/>
      <c r="V8262" s="75"/>
      <c r="W8262" s="75"/>
      <c r="X8262" s="75"/>
      <c r="Y8262" s="75"/>
      <c r="Z8262" s="75"/>
      <c r="AA8262" s="75"/>
      <c r="AB8262" s="75"/>
      <c r="AC8262" s="75"/>
      <c r="AD8262" s="75"/>
      <c r="AE8262" s="75"/>
      <c r="AF8262" s="75"/>
      <c r="AG8262" s="75"/>
    </row>
    <row r="8263" spans="1:33" ht="15.75" customHeight="1">
      <c r="A8263" s="75"/>
      <c r="B8263" s="54"/>
      <c r="C8263" s="55" t="str">
        <f t="shared" si="243"/>
        <v/>
      </c>
      <c r="D8263" s="55" t="str">
        <f t="shared" si="244"/>
        <v/>
      </c>
      <c r="E8263" s="55"/>
      <c r="F8263" s="55"/>
      <c r="G8263" s="55"/>
      <c r="H8263" s="55"/>
      <c r="I8263" s="55"/>
      <c r="J8263" s="60"/>
      <c r="K8263" s="60">
        <f t="shared" si="249"/>
        <v>0</v>
      </c>
      <c r="L8263" s="60">
        <v>0</v>
      </c>
      <c r="M8263" s="55"/>
      <c r="N8263" s="60">
        <f t="shared" si="247"/>
        <v>0</v>
      </c>
      <c r="O8263" s="54"/>
      <c r="P8263" s="62"/>
      <c r="Q8263" s="75"/>
      <c r="R8263" t="str">
        <f t="shared" si="250"/>
        <v/>
      </c>
      <c r="S8263" s="75"/>
      <c r="T8263" s="75"/>
      <c r="U8263" s="75"/>
      <c r="V8263" s="75"/>
      <c r="W8263" s="75"/>
      <c r="X8263" s="75"/>
      <c r="Y8263" s="75"/>
      <c r="Z8263" s="75"/>
      <c r="AA8263" s="75"/>
      <c r="AB8263" s="75"/>
      <c r="AC8263" s="75"/>
      <c r="AD8263" s="75"/>
      <c r="AE8263" s="75"/>
      <c r="AF8263" s="75"/>
      <c r="AG8263" s="75"/>
    </row>
    <row r="8264" spans="1:33" ht="15.75" customHeight="1">
      <c r="A8264" s="75"/>
      <c r="B8264" s="54"/>
      <c r="C8264" s="55" t="str">
        <f t="shared" si="243"/>
        <v/>
      </c>
      <c r="D8264" s="55" t="str">
        <f t="shared" si="244"/>
        <v/>
      </c>
      <c r="E8264" s="55"/>
      <c r="F8264" s="55"/>
      <c r="G8264" s="55"/>
      <c r="H8264" s="55"/>
      <c r="I8264" s="55"/>
      <c r="J8264" s="60"/>
      <c r="K8264" s="60">
        <f t="shared" si="249"/>
        <v>0</v>
      </c>
      <c r="L8264" s="60">
        <v>0</v>
      </c>
      <c r="M8264" s="55"/>
      <c r="N8264" s="60">
        <f t="shared" si="247"/>
        <v>0</v>
      </c>
      <c r="O8264" s="54"/>
      <c r="P8264" s="62"/>
      <c r="Q8264" s="75"/>
      <c r="R8264" t="str">
        <f t="shared" si="250"/>
        <v/>
      </c>
      <c r="S8264" s="75"/>
      <c r="T8264" s="75"/>
      <c r="U8264" s="75"/>
      <c r="V8264" s="75"/>
      <c r="W8264" s="75"/>
      <c r="X8264" s="75"/>
      <c r="Y8264" s="75"/>
      <c r="Z8264" s="75"/>
      <c r="AA8264" s="75"/>
      <c r="AB8264" s="75"/>
      <c r="AC8264" s="75"/>
      <c r="AD8264" s="75"/>
      <c r="AE8264" s="75"/>
      <c r="AF8264" s="75"/>
      <c r="AG8264" s="75"/>
    </row>
    <row r="8265" spans="1:33" ht="15.75" customHeight="1">
      <c r="A8265" s="75"/>
      <c r="B8265" s="54"/>
      <c r="C8265" s="55" t="str">
        <f t="shared" si="243"/>
        <v/>
      </c>
      <c r="D8265" s="55" t="str">
        <f t="shared" si="244"/>
        <v/>
      </c>
      <c r="E8265" s="55"/>
      <c r="F8265" s="55"/>
      <c r="G8265" s="55"/>
      <c r="H8265" s="55"/>
      <c r="I8265" s="55"/>
      <c r="J8265" s="60"/>
      <c r="K8265" s="60">
        <f t="shared" si="249"/>
        <v>0</v>
      </c>
      <c r="L8265" s="60">
        <v>0</v>
      </c>
      <c r="M8265" s="55"/>
      <c r="N8265" s="60">
        <f t="shared" si="247"/>
        <v>0</v>
      </c>
      <c r="O8265" s="54"/>
      <c r="P8265" s="62"/>
      <c r="Q8265" s="75"/>
      <c r="R8265" t="str">
        <f t="shared" si="250"/>
        <v/>
      </c>
      <c r="S8265" s="75"/>
      <c r="T8265" s="75"/>
      <c r="U8265" s="75"/>
      <c r="V8265" s="75"/>
      <c r="W8265" s="75"/>
      <c r="X8265" s="75"/>
      <c r="Y8265" s="75"/>
      <c r="Z8265" s="75"/>
      <c r="AA8265" s="75"/>
      <c r="AB8265" s="75"/>
      <c r="AC8265" s="75"/>
      <c r="AD8265" s="75"/>
      <c r="AE8265" s="75"/>
      <c r="AF8265" s="75"/>
      <c r="AG8265" s="75"/>
    </row>
    <row r="8266" spans="1:33" ht="15.75" customHeight="1">
      <c r="A8266" s="75"/>
      <c r="B8266" s="54"/>
      <c r="C8266" s="55" t="str">
        <f t="shared" si="243"/>
        <v/>
      </c>
      <c r="D8266" s="55" t="str">
        <f t="shared" si="244"/>
        <v/>
      </c>
      <c r="E8266" s="55"/>
      <c r="F8266" s="55"/>
      <c r="G8266" s="55"/>
      <c r="H8266" s="55"/>
      <c r="I8266" s="55"/>
      <c r="J8266" s="60"/>
      <c r="K8266" s="60">
        <f t="shared" si="249"/>
        <v>0</v>
      </c>
      <c r="L8266" s="60">
        <v>0</v>
      </c>
      <c r="M8266" s="55"/>
      <c r="N8266" s="60">
        <f t="shared" si="247"/>
        <v>0</v>
      </c>
      <c r="O8266" s="54"/>
      <c r="P8266" s="62"/>
      <c r="Q8266" s="75"/>
      <c r="R8266" t="str">
        <f t="shared" si="250"/>
        <v/>
      </c>
      <c r="S8266" s="75"/>
      <c r="T8266" s="75"/>
      <c r="U8266" s="75"/>
      <c r="V8266" s="75"/>
      <c r="W8266" s="75"/>
      <c r="X8266" s="75"/>
      <c r="Y8266" s="75"/>
      <c r="Z8266" s="75"/>
      <c r="AA8266" s="75"/>
      <c r="AB8266" s="75"/>
      <c r="AC8266" s="75"/>
      <c r="AD8266" s="75"/>
      <c r="AE8266" s="75"/>
      <c r="AF8266" s="75"/>
      <c r="AG8266" s="75"/>
    </row>
    <row r="8267" spans="1:33" ht="15.75" customHeight="1">
      <c r="A8267" s="75"/>
      <c r="B8267" s="54"/>
      <c r="C8267" s="55" t="str">
        <f t="shared" si="243"/>
        <v/>
      </c>
      <c r="D8267" s="55" t="str">
        <f t="shared" si="244"/>
        <v/>
      </c>
      <c r="E8267" s="55"/>
      <c r="F8267" s="55"/>
      <c r="G8267" s="55"/>
      <c r="H8267" s="55"/>
      <c r="I8267" s="55"/>
      <c r="J8267" s="60"/>
      <c r="K8267" s="60">
        <f t="shared" si="249"/>
        <v>0</v>
      </c>
      <c r="L8267" s="60">
        <v>0</v>
      </c>
      <c r="M8267" s="55"/>
      <c r="N8267" s="60">
        <f t="shared" si="247"/>
        <v>0</v>
      </c>
      <c r="O8267" s="54"/>
      <c r="P8267" s="62"/>
      <c r="Q8267" s="75"/>
      <c r="R8267" t="str">
        <f t="shared" si="250"/>
        <v/>
      </c>
      <c r="S8267" s="75"/>
      <c r="T8267" s="75"/>
      <c r="U8267" s="75"/>
      <c r="V8267" s="75"/>
      <c r="W8267" s="75"/>
      <c r="X8267" s="75"/>
      <c r="Y8267" s="75"/>
      <c r="Z8267" s="75"/>
      <c r="AA8267" s="75"/>
      <c r="AB8267" s="75"/>
      <c r="AC8267" s="75"/>
      <c r="AD8267" s="75"/>
      <c r="AE8267" s="75"/>
      <c r="AF8267" s="75"/>
      <c r="AG8267" s="75"/>
    </row>
    <row r="8268" spans="1:33" ht="15.75" customHeight="1">
      <c r="A8268" s="75"/>
      <c r="B8268" s="54"/>
      <c r="C8268" s="55" t="str">
        <f t="shared" si="243"/>
        <v/>
      </c>
      <c r="D8268" s="55" t="str">
        <f t="shared" si="244"/>
        <v/>
      </c>
      <c r="E8268" s="55"/>
      <c r="F8268" s="55"/>
      <c r="G8268" s="55"/>
      <c r="H8268" s="55"/>
      <c r="I8268" s="55"/>
      <c r="J8268" s="60"/>
      <c r="K8268" s="60">
        <f t="shared" si="249"/>
        <v>0</v>
      </c>
      <c r="L8268" s="60">
        <v>0</v>
      </c>
      <c r="M8268" s="55"/>
      <c r="N8268" s="60">
        <f t="shared" si="247"/>
        <v>0</v>
      </c>
      <c r="O8268" s="54"/>
      <c r="P8268" s="62"/>
      <c r="Q8268" s="75"/>
      <c r="R8268" t="str">
        <f t="shared" si="250"/>
        <v/>
      </c>
      <c r="S8268" s="75"/>
      <c r="T8268" s="75"/>
      <c r="U8268" s="75"/>
      <c r="V8268" s="75"/>
      <c r="W8268" s="75"/>
      <c r="X8268" s="75"/>
      <c r="Y8268" s="75"/>
      <c r="Z8268" s="75"/>
      <c r="AA8268" s="75"/>
      <c r="AB8268" s="75"/>
      <c r="AC8268" s="75"/>
      <c r="AD8268" s="75"/>
      <c r="AE8268" s="75"/>
      <c r="AF8268" s="75"/>
      <c r="AG8268" s="75"/>
    </row>
    <row r="8269" spans="1:33" ht="15.75" customHeight="1">
      <c r="A8269" s="75"/>
      <c r="B8269" s="54"/>
      <c r="C8269" s="55" t="str">
        <f t="shared" si="243"/>
        <v/>
      </c>
      <c r="D8269" s="55" t="str">
        <f t="shared" si="244"/>
        <v/>
      </c>
      <c r="E8269" s="55"/>
      <c r="F8269" s="55"/>
      <c r="G8269" s="55"/>
      <c r="H8269" s="55"/>
      <c r="I8269" s="55"/>
      <c r="J8269" s="60"/>
      <c r="K8269" s="60">
        <f t="shared" si="249"/>
        <v>0</v>
      </c>
      <c r="L8269" s="60">
        <v>0</v>
      </c>
      <c r="M8269" s="55"/>
      <c r="N8269" s="60">
        <f t="shared" si="247"/>
        <v>0</v>
      </c>
      <c r="O8269" s="54"/>
      <c r="P8269" s="62"/>
      <c r="Q8269" s="75"/>
      <c r="R8269" t="str">
        <f t="shared" si="250"/>
        <v/>
      </c>
      <c r="S8269" s="75"/>
      <c r="T8269" s="75"/>
      <c r="U8269" s="75"/>
      <c r="V8269" s="75"/>
      <c r="W8269" s="75"/>
      <c r="X8269" s="75"/>
      <c r="Y8269" s="75"/>
      <c r="Z8269" s="75"/>
      <c r="AA8269" s="75"/>
      <c r="AB8269" s="75"/>
      <c r="AC8269" s="75"/>
      <c r="AD8269" s="75"/>
      <c r="AE8269" s="75"/>
      <c r="AF8269" s="75"/>
      <c r="AG8269" s="75"/>
    </row>
    <row r="8270" spans="1:33" ht="15.75" customHeight="1">
      <c r="A8270" s="75"/>
      <c r="B8270" s="54"/>
      <c r="C8270" s="55" t="str">
        <f t="shared" si="243"/>
        <v/>
      </c>
      <c r="D8270" s="55" t="str">
        <f t="shared" si="244"/>
        <v/>
      </c>
      <c r="E8270" s="55"/>
      <c r="F8270" s="55"/>
      <c r="G8270" s="55"/>
      <c r="H8270" s="55"/>
      <c r="I8270" s="55"/>
      <c r="J8270" s="60"/>
      <c r="K8270" s="60">
        <f t="shared" si="249"/>
        <v>0</v>
      </c>
      <c r="L8270" s="60">
        <v>0</v>
      </c>
      <c r="M8270" s="55"/>
      <c r="N8270" s="60">
        <f t="shared" si="247"/>
        <v>0</v>
      </c>
      <c r="O8270" s="54"/>
      <c r="P8270" s="62"/>
      <c r="Q8270" s="75"/>
      <c r="R8270" t="str">
        <f t="shared" si="250"/>
        <v/>
      </c>
      <c r="S8270" s="75"/>
      <c r="T8270" s="75"/>
      <c r="U8270" s="75"/>
      <c r="V8270" s="75"/>
      <c r="W8270" s="75"/>
      <c r="X8270" s="75"/>
      <c r="Y8270" s="75"/>
      <c r="Z8270" s="75"/>
      <c r="AA8270" s="75"/>
      <c r="AB8270" s="75"/>
      <c r="AC8270" s="75"/>
      <c r="AD8270" s="75"/>
      <c r="AE8270" s="75"/>
      <c r="AF8270" s="75"/>
      <c r="AG8270" s="75"/>
    </row>
    <row r="8271" spans="1:33" ht="15.75" customHeight="1">
      <c r="A8271" s="75"/>
      <c r="B8271" s="54"/>
      <c r="C8271" s="55" t="str">
        <f t="shared" si="243"/>
        <v/>
      </c>
      <c r="D8271" s="55" t="str">
        <f t="shared" si="244"/>
        <v/>
      </c>
      <c r="E8271" s="55"/>
      <c r="F8271" s="55"/>
      <c r="G8271" s="55"/>
      <c r="H8271" s="55"/>
      <c r="I8271" s="55"/>
      <c r="J8271" s="60"/>
      <c r="K8271" s="60">
        <f t="shared" si="249"/>
        <v>0</v>
      </c>
      <c r="L8271" s="60">
        <v>0</v>
      </c>
      <c r="M8271" s="55"/>
      <c r="N8271" s="60">
        <f t="shared" si="247"/>
        <v>0</v>
      </c>
      <c r="O8271" s="54"/>
      <c r="P8271" s="62"/>
      <c r="Q8271" s="75"/>
      <c r="R8271" t="str">
        <f t="shared" si="250"/>
        <v/>
      </c>
      <c r="S8271" s="75"/>
      <c r="T8271" s="75"/>
      <c r="U8271" s="75"/>
      <c r="V8271" s="75"/>
      <c r="W8271" s="75"/>
      <c r="X8271" s="75"/>
      <c r="Y8271" s="75"/>
      <c r="Z8271" s="75"/>
      <c r="AA8271" s="75"/>
      <c r="AB8271" s="75"/>
      <c r="AC8271" s="75"/>
      <c r="AD8271" s="75"/>
      <c r="AE8271" s="75"/>
      <c r="AF8271" s="75"/>
      <c r="AG8271" s="75"/>
    </row>
    <row r="8272" spans="1:33" ht="15.75" customHeight="1">
      <c r="A8272" s="75"/>
      <c r="B8272" s="54"/>
      <c r="C8272" s="55" t="str">
        <f t="shared" si="243"/>
        <v/>
      </c>
      <c r="D8272" s="55" t="str">
        <f t="shared" si="244"/>
        <v/>
      </c>
      <c r="E8272" s="55"/>
      <c r="F8272" s="55"/>
      <c r="G8272" s="55"/>
      <c r="H8272" s="55"/>
      <c r="I8272" s="55"/>
      <c r="J8272" s="60"/>
      <c r="K8272" s="60">
        <f t="shared" si="249"/>
        <v>0</v>
      </c>
      <c r="L8272" s="60">
        <v>0</v>
      </c>
      <c r="M8272" s="55"/>
      <c r="N8272" s="60">
        <f t="shared" si="247"/>
        <v>0</v>
      </c>
      <c r="O8272" s="54"/>
      <c r="P8272" s="62"/>
      <c r="Q8272" s="75"/>
      <c r="R8272" t="str">
        <f t="shared" si="250"/>
        <v/>
      </c>
      <c r="S8272" s="75"/>
      <c r="T8272" s="75"/>
      <c r="U8272" s="75"/>
      <c r="V8272" s="75"/>
      <c r="W8272" s="75"/>
      <c r="X8272" s="75"/>
      <c r="Y8272" s="75"/>
      <c r="Z8272" s="75"/>
      <c r="AA8272" s="75"/>
      <c r="AB8272" s="75"/>
      <c r="AC8272" s="75"/>
      <c r="AD8272" s="75"/>
      <c r="AE8272" s="75"/>
      <c r="AF8272" s="75"/>
      <c r="AG8272" s="75"/>
    </row>
    <row r="8273" spans="1:33" ht="15.75" customHeight="1">
      <c r="A8273" s="75"/>
      <c r="B8273" s="54"/>
      <c r="C8273" s="55" t="str">
        <f t="shared" si="243"/>
        <v/>
      </c>
      <c r="D8273" s="55" t="str">
        <f t="shared" si="244"/>
        <v/>
      </c>
      <c r="E8273" s="55"/>
      <c r="F8273" s="55"/>
      <c r="G8273" s="55"/>
      <c r="H8273" s="55"/>
      <c r="I8273" s="55"/>
      <c r="J8273" s="60"/>
      <c r="K8273" s="60">
        <f t="shared" si="249"/>
        <v>0</v>
      </c>
      <c r="L8273" s="60">
        <v>0</v>
      </c>
      <c r="M8273" s="55"/>
      <c r="N8273" s="60">
        <f t="shared" si="247"/>
        <v>0</v>
      </c>
      <c r="O8273" s="54"/>
      <c r="P8273" s="62"/>
      <c r="Q8273" s="75"/>
      <c r="R8273" t="str">
        <f t="shared" si="250"/>
        <v/>
      </c>
      <c r="S8273" s="75"/>
      <c r="T8273" s="75"/>
      <c r="U8273" s="75"/>
      <c r="V8273" s="75"/>
      <c r="W8273" s="75"/>
      <c r="X8273" s="75"/>
      <c r="Y8273" s="75"/>
      <c r="Z8273" s="75"/>
      <c r="AA8273" s="75"/>
      <c r="AB8273" s="75"/>
      <c r="AC8273" s="75"/>
      <c r="AD8273" s="75"/>
      <c r="AE8273" s="75"/>
      <c r="AF8273" s="75"/>
      <c r="AG8273" s="75"/>
    </row>
    <row r="8274" spans="1:33" ht="15.75" customHeight="1">
      <c r="A8274" s="75"/>
      <c r="B8274" s="54"/>
      <c r="C8274" s="55" t="str">
        <f t="shared" si="243"/>
        <v/>
      </c>
      <c r="D8274" s="55" t="str">
        <f t="shared" si="244"/>
        <v/>
      </c>
      <c r="E8274" s="55"/>
      <c r="F8274" s="55"/>
      <c r="G8274" s="55"/>
      <c r="H8274" s="55"/>
      <c r="I8274" s="55"/>
      <c r="J8274" s="60"/>
      <c r="K8274" s="60">
        <f t="shared" si="249"/>
        <v>0</v>
      </c>
      <c r="L8274" s="60">
        <v>0</v>
      </c>
      <c r="M8274" s="55"/>
      <c r="N8274" s="60">
        <f t="shared" si="247"/>
        <v>0</v>
      </c>
      <c r="O8274" s="54"/>
      <c r="P8274" s="62"/>
      <c r="Q8274" s="75"/>
      <c r="R8274" t="str">
        <f t="shared" si="250"/>
        <v/>
      </c>
      <c r="S8274" s="75"/>
      <c r="T8274" s="75"/>
      <c r="U8274" s="75"/>
      <c r="V8274" s="75"/>
      <c r="W8274" s="75"/>
      <c r="X8274" s="75"/>
      <c r="Y8274" s="75"/>
      <c r="Z8274" s="75"/>
      <c r="AA8274" s="75"/>
      <c r="AB8274" s="75"/>
      <c r="AC8274" s="75"/>
      <c r="AD8274" s="75"/>
      <c r="AE8274" s="75"/>
      <c r="AF8274" s="75"/>
      <c r="AG8274" s="75"/>
    </row>
    <row r="8275" spans="1:33" ht="15.75" customHeight="1">
      <c r="A8275" s="75"/>
      <c r="B8275" s="54"/>
      <c r="C8275" s="55" t="str">
        <f t="shared" si="243"/>
        <v/>
      </c>
      <c r="D8275" s="55" t="str">
        <f t="shared" si="244"/>
        <v/>
      </c>
      <c r="E8275" s="55"/>
      <c r="F8275" s="55"/>
      <c r="G8275" s="55"/>
      <c r="H8275" s="55"/>
      <c r="I8275" s="55"/>
      <c r="J8275" s="60"/>
      <c r="K8275" s="60">
        <f t="shared" si="249"/>
        <v>0</v>
      </c>
      <c r="L8275" s="60">
        <v>0</v>
      </c>
      <c r="M8275" s="55"/>
      <c r="N8275" s="60">
        <f t="shared" si="247"/>
        <v>0</v>
      </c>
      <c r="O8275" s="54"/>
      <c r="P8275" s="62"/>
      <c r="Q8275" s="75"/>
      <c r="R8275" t="str">
        <f t="shared" si="250"/>
        <v/>
      </c>
      <c r="S8275" s="75"/>
      <c r="T8275" s="75"/>
      <c r="U8275" s="75"/>
      <c r="V8275" s="75"/>
      <c r="W8275" s="75"/>
      <c r="X8275" s="75"/>
      <c r="Y8275" s="75"/>
      <c r="Z8275" s="75"/>
      <c r="AA8275" s="75"/>
      <c r="AB8275" s="75"/>
      <c r="AC8275" s="75"/>
      <c r="AD8275" s="75"/>
      <c r="AE8275" s="75"/>
      <c r="AF8275" s="75"/>
      <c r="AG8275" s="75"/>
    </row>
    <row r="8276" spans="1:33" ht="15.75" customHeight="1">
      <c r="A8276" s="75"/>
      <c r="B8276" s="54"/>
      <c r="C8276" s="55" t="str">
        <f t="shared" si="243"/>
        <v/>
      </c>
      <c r="D8276" s="55" t="str">
        <f t="shared" si="244"/>
        <v/>
      </c>
      <c r="E8276" s="55"/>
      <c r="F8276" s="55"/>
      <c r="G8276" s="55"/>
      <c r="H8276" s="55"/>
      <c r="I8276" s="55"/>
      <c r="J8276" s="60"/>
      <c r="K8276" s="60">
        <f t="shared" si="249"/>
        <v>0</v>
      </c>
      <c r="L8276" s="60">
        <v>0</v>
      </c>
      <c r="M8276" s="55"/>
      <c r="N8276" s="60">
        <f t="shared" si="247"/>
        <v>0</v>
      </c>
      <c r="O8276" s="54"/>
      <c r="P8276" s="62"/>
      <c r="Q8276" s="75"/>
      <c r="R8276" t="str">
        <f t="shared" si="250"/>
        <v/>
      </c>
      <c r="S8276" s="75"/>
      <c r="T8276" s="75"/>
      <c r="U8276" s="75"/>
      <c r="V8276" s="75"/>
      <c r="W8276" s="75"/>
      <c r="X8276" s="75"/>
      <c r="Y8276" s="75"/>
      <c r="Z8276" s="75"/>
      <c r="AA8276" s="75"/>
      <c r="AB8276" s="75"/>
      <c r="AC8276" s="75"/>
      <c r="AD8276" s="75"/>
      <c r="AE8276" s="75"/>
      <c r="AF8276" s="75"/>
      <c r="AG8276" s="75"/>
    </row>
    <row r="8277" spans="1:33" ht="15.75" customHeight="1">
      <c r="A8277" s="75"/>
      <c r="B8277" s="54"/>
      <c r="C8277" s="55" t="str">
        <f t="shared" si="243"/>
        <v/>
      </c>
      <c r="D8277" s="55" t="str">
        <f t="shared" si="244"/>
        <v/>
      </c>
      <c r="E8277" s="55"/>
      <c r="F8277" s="55"/>
      <c r="G8277" s="55"/>
      <c r="H8277" s="55"/>
      <c r="I8277" s="55"/>
      <c r="J8277" s="60"/>
      <c r="K8277" s="60">
        <f t="shared" si="249"/>
        <v>0</v>
      </c>
      <c r="L8277" s="60">
        <v>0</v>
      </c>
      <c r="M8277" s="55"/>
      <c r="N8277" s="60">
        <f t="shared" si="247"/>
        <v>0</v>
      </c>
      <c r="O8277" s="54"/>
      <c r="P8277" s="62"/>
      <c r="Q8277" s="75"/>
      <c r="R8277" t="str">
        <f t="shared" si="250"/>
        <v/>
      </c>
      <c r="S8277" s="75"/>
      <c r="T8277" s="75"/>
      <c r="U8277" s="75"/>
      <c r="V8277" s="75"/>
      <c r="W8277" s="75"/>
      <c r="X8277" s="75"/>
      <c r="Y8277" s="75"/>
      <c r="Z8277" s="75"/>
      <c r="AA8277" s="75"/>
      <c r="AB8277" s="75"/>
      <c r="AC8277" s="75"/>
      <c r="AD8277" s="75"/>
      <c r="AE8277" s="75"/>
      <c r="AF8277" s="75"/>
      <c r="AG8277" s="75"/>
    </row>
    <row r="8278" spans="1:33" ht="15.75" customHeight="1">
      <c r="A8278" s="75"/>
      <c r="B8278" s="54"/>
      <c r="C8278" s="55" t="str">
        <f t="shared" ref="C8278:C8532" si="251">IF(B8278="","",PROPER(TEXT(B8278,"mmmm")))</f>
        <v/>
      </c>
      <c r="D8278" s="55" t="str">
        <f t="shared" si="244"/>
        <v/>
      </c>
      <c r="E8278" s="55"/>
      <c r="F8278" s="55"/>
      <c r="G8278" s="55"/>
      <c r="H8278" s="55"/>
      <c r="I8278" s="55"/>
      <c r="J8278" s="60"/>
      <c r="K8278" s="60">
        <f t="shared" si="249"/>
        <v>0</v>
      </c>
      <c r="L8278" s="60">
        <v>0</v>
      </c>
      <c r="M8278" s="55"/>
      <c r="N8278" s="60">
        <f t="shared" si="247"/>
        <v>0</v>
      </c>
      <c r="O8278" s="54"/>
      <c r="P8278" s="62"/>
      <c r="Q8278" s="75"/>
      <c r="R8278" t="str">
        <f t="shared" si="250"/>
        <v/>
      </c>
      <c r="S8278" s="75"/>
      <c r="T8278" s="75"/>
      <c r="U8278" s="75"/>
      <c r="V8278" s="75"/>
      <c r="W8278" s="75"/>
      <c r="X8278" s="75"/>
      <c r="Y8278" s="75"/>
      <c r="Z8278" s="75"/>
      <c r="AA8278" s="75"/>
      <c r="AB8278" s="75"/>
      <c r="AC8278" s="75"/>
      <c r="AD8278" s="75"/>
      <c r="AE8278" s="75"/>
      <c r="AF8278" s="75"/>
      <c r="AG8278" s="75"/>
    </row>
    <row r="8279" spans="1:33" ht="15.75" customHeight="1">
      <c r="A8279" s="75"/>
      <c r="B8279" s="54"/>
      <c r="C8279" s="55" t="str">
        <f t="shared" si="251"/>
        <v/>
      </c>
      <c r="D8279" s="55" t="str">
        <f t="shared" si="244"/>
        <v/>
      </c>
      <c r="E8279" s="55"/>
      <c r="F8279" s="55"/>
      <c r="G8279" s="55"/>
      <c r="H8279" s="55"/>
      <c r="I8279" s="55"/>
      <c r="J8279" s="60"/>
      <c r="K8279" s="60">
        <f t="shared" si="249"/>
        <v>0</v>
      </c>
      <c r="L8279" s="60">
        <v>0</v>
      </c>
      <c r="M8279" s="55"/>
      <c r="N8279" s="60">
        <f t="shared" si="247"/>
        <v>0</v>
      </c>
      <c r="O8279" s="54"/>
      <c r="P8279" s="62"/>
      <c r="Q8279" s="75"/>
      <c r="R8279" t="str">
        <f t="shared" si="250"/>
        <v/>
      </c>
      <c r="S8279" s="75"/>
      <c r="T8279" s="75"/>
      <c r="U8279" s="75"/>
      <c r="V8279" s="75"/>
      <c r="W8279" s="75"/>
      <c r="X8279" s="75"/>
      <c r="Y8279" s="75"/>
      <c r="Z8279" s="75"/>
      <c r="AA8279" s="75"/>
      <c r="AB8279" s="75"/>
      <c r="AC8279" s="75"/>
      <c r="AD8279" s="75"/>
      <c r="AE8279" s="75"/>
      <c r="AF8279" s="75"/>
      <c r="AG8279" s="75"/>
    </row>
    <row r="8280" spans="1:33" ht="15.75" customHeight="1">
      <c r="B8280" s="95"/>
      <c r="C8280" s="55" t="str">
        <f t="shared" si="251"/>
        <v/>
      </c>
      <c r="D8280" s="55" t="str">
        <f t="shared" si="244"/>
        <v/>
      </c>
      <c r="E8280" s="72"/>
      <c r="F8280" s="72"/>
      <c r="G8280" s="72"/>
      <c r="H8280" s="72"/>
      <c r="I8280" s="72"/>
      <c r="J8280" s="115"/>
      <c r="K8280" s="60">
        <f t="shared" si="249"/>
        <v>0</v>
      </c>
      <c r="L8280" s="60">
        <v>0</v>
      </c>
      <c r="M8280" s="55"/>
      <c r="N8280" s="60">
        <f t="shared" si="247"/>
        <v>0</v>
      </c>
      <c r="O8280" s="95"/>
      <c r="P8280" s="125"/>
      <c r="R8280" t="str">
        <f t="shared" si="250"/>
        <v/>
      </c>
    </row>
    <row r="8281" spans="1:33" ht="15.75" customHeight="1">
      <c r="B8281" s="95"/>
      <c r="C8281" s="55" t="str">
        <f t="shared" si="251"/>
        <v/>
      </c>
      <c r="D8281" s="55" t="str">
        <f t="shared" si="244"/>
        <v/>
      </c>
      <c r="E8281" s="72"/>
      <c r="F8281" s="72"/>
      <c r="G8281" s="72"/>
      <c r="H8281" s="72"/>
      <c r="I8281" s="72"/>
      <c r="J8281" s="115"/>
      <c r="K8281" s="60">
        <f t="shared" si="249"/>
        <v>0</v>
      </c>
      <c r="L8281" s="60">
        <v>0</v>
      </c>
      <c r="M8281" s="55"/>
      <c r="N8281" s="60">
        <f t="shared" si="247"/>
        <v>0</v>
      </c>
      <c r="O8281" s="95"/>
      <c r="P8281" s="125"/>
      <c r="R8281" t="str">
        <f t="shared" si="250"/>
        <v/>
      </c>
    </row>
    <row r="8282" spans="1:33" ht="15.75" customHeight="1">
      <c r="B8282" s="95"/>
      <c r="C8282" s="55" t="str">
        <f t="shared" si="251"/>
        <v/>
      </c>
      <c r="D8282" s="55" t="str">
        <f t="shared" si="244"/>
        <v/>
      </c>
      <c r="E8282" s="72"/>
      <c r="F8282" s="72"/>
      <c r="G8282" s="72"/>
      <c r="H8282" s="72"/>
      <c r="I8282" s="72"/>
      <c r="J8282" s="115"/>
      <c r="K8282" s="60">
        <f t="shared" si="249"/>
        <v>0</v>
      </c>
      <c r="L8282" s="60">
        <v>0</v>
      </c>
      <c r="M8282" s="55"/>
      <c r="N8282" s="60">
        <f t="shared" si="247"/>
        <v>0</v>
      </c>
      <c r="O8282" s="95"/>
      <c r="P8282" s="125"/>
      <c r="R8282" t="str">
        <f t="shared" si="250"/>
        <v/>
      </c>
    </row>
    <row r="8283" spans="1:33" ht="15.75" customHeight="1">
      <c r="B8283" s="95"/>
      <c r="C8283" s="55" t="str">
        <f t="shared" si="251"/>
        <v/>
      </c>
      <c r="D8283" s="55" t="str">
        <f t="shared" si="244"/>
        <v/>
      </c>
      <c r="E8283" s="72"/>
      <c r="F8283" s="72"/>
      <c r="G8283" s="72"/>
      <c r="H8283" s="72"/>
      <c r="I8283" s="72"/>
      <c r="J8283" s="115"/>
      <c r="K8283" s="60">
        <f t="shared" si="249"/>
        <v>0</v>
      </c>
      <c r="L8283" s="60">
        <v>0</v>
      </c>
      <c r="M8283" s="55"/>
      <c r="N8283" s="60">
        <f t="shared" si="247"/>
        <v>0</v>
      </c>
      <c r="O8283" s="95"/>
      <c r="P8283" s="125"/>
      <c r="R8283" t="str">
        <f t="shared" si="250"/>
        <v/>
      </c>
    </row>
    <row r="8284" spans="1:33" ht="15.75" customHeight="1">
      <c r="B8284" s="95"/>
      <c r="C8284" s="55" t="str">
        <f t="shared" si="251"/>
        <v/>
      </c>
      <c r="D8284" s="55" t="str">
        <f t="shared" si="244"/>
        <v/>
      </c>
      <c r="E8284" s="72"/>
      <c r="F8284" s="72"/>
      <c r="G8284" s="72"/>
      <c r="H8284" s="72"/>
      <c r="I8284" s="72"/>
      <c r="J8284" s="115"/>
      <c r="K8284" s="60">
        <f t="shared" si="249"/>
        <v>0</v>
      </c>
      <c r="L8284" s="60">
        <v>0</v>
      </c>
      <c r="M8284" s="55"/>
      <c r="N8284" s="60">
        <f t="shared" si="247"/>
        <v>0</v>
      </c>
      <c r="O8284" s="95"/>
      <c r="P8284" s="125"/>
      <c r="R8284" t="str">
        <f t="shared" si="250"/>
        <v/>
      </c>
    </row>
    <row r="8285" spans="1:33" ht="15.75" customHeight="1">
      <c r="B8285" s="95"/>
      <c r="C8285" s="55" t="str">
        <f t="shared" si="251"/>
        <v/>
      </c>
      <c r="D8285" s="55" t="str">
        <f t="shared" si="244"/>
        <v/>
      </c>
      <c r="E8285" s="72"/>
      <c r="F8285" s="72"/>
      <c r="G8285" s="72"/>
      <c r="H8285" s="72"/>
      <c r="I8285" s="72"/>
      <c r="J8285" s="115"/>
      <c r="K8285" s="60">
        <f t="shared" si="249"/>
        <v>0</v>
      </c>
      <c r="L8285" s="60">
        <v>0</v>
      </c>
      <c r="M8285" s="55"/>
      <c r="N8285" s="60">
        <f t="shared" si="247"/>
        <v>0</v>
      </c>
      <c r="O8285" s="95"/>
      <c r="P8285" s="125"/>
      <c r="R8285" t="str">
        <f t="shared" si="250"/>
        <v/>
      </c>
    </row>
    <row r="8286" spans="1:33" ht="15" customHeight="1">
      <c r="B8286" s="95"/>
      <c r="C8286" s="55" t="str">
        <f t="shared" si="251"/>
        <v/>
      </c>
      <c r="D8286" s="55" t="str">
        <f t="shared" si="244"/>
        <v/>
      </c>
      <c r="E8286" s="72"/>
      <c r="F8286" s="72"/>
      <c r="G8286" s="72"/>
      <c r="H8286" s="72"/>
      <c r="I8286" s="72"/>
      <c r="J8286" s="115"/>
      <c r="K8286" s="60">
        <f t="shared" si="249"/>
        <v>0</v>
      </c>
      <c r="L8286" s="60">
        <v>0</v>
      </c>
      <c r="M8286" s="55"/>
      <c r="N8286" s="60">
        <f t="shared" si="247"/>
        <v>0</v>
      </c>
      <c r="O8286" s="95"/>
      <c r="P8286" s="125"/>
      <c r="R8286" t="str">
        <f t="shared" si="250"/>
        <v/>
      </c>
    </row>
    <row r="8287" spans="1:33" ht="15.75" customHeight="1">
      <c r="B8287" s="95"/>
      <c r="C8287" s="55" t="str">
        <f t="shared" si="251"/>
        <v/>
      </c>
      <c r="D8287" s="55" t="str">
        <f t="shared" si="244"/>
        <v/>
      </c>
      <c r="E8287" s="72"/>
      <c r="F8287" s="72"/>
      <c r="G8287" s="72"/>
      <c r="H8287" s="72"/>
      <c r="I8287" s="72"/>
      <c r="J8287" s="115"/>
      <c r="K8287" s="60">
        <f t="shared" si="249"/>
        <v>0</v>
      </c>
      <c r="L8287" s="60">
        <v>0</v>
      </c>
      <c r="M8287" s="55"/>
      <c r="N8287" s="60">
        <f t="shared" si="247"/>
        <v>0</v>
      </c>
      <c r="O8287" s="95"/>
      <c r="P8287" s="125"/>
      <c r="R8287" t="str">
        <f t="shared" si="250"/>
        <v/>
      </c>
    </row>
    <row r="8288" spans="1:33" ht="15.75" customHeight="1">
      <c r="B8288" s="95"/>
      <c r="C8288" s="55" t="str">
        <f t="shared" si="251"/>
        <v/>
      </c>
      <c r="D8288" s="55" t="str">
        <f t="shared" si="244"/>
        <v/>
      </c>
      <c r="E8288" s="72"/>
      <c r="F8288" s="72"/>
      <c r="G8288" s="72"/>
      <c r="H8288" s="72"/>
      <c r="I8288" s="72"/>
      <c r="J8288" s="115"/>
      <c r="K8288" s="60">
        <f t="shared" si="249"/>
        <v>0</v>
      </c>
      <c r="L8288" s="60">
        <v>0</v>
      </c>
      <c r="M8288" s="55"/>
      <c r="N8288" s="60">
        <f t="shared" si="247"/>
        <v>0</v>
      </c>
      <c r="O8288" s="95"/>
      <c r="P8288" s="125"/>
      <c r="R8288" t="str">
        <f t="shared" si="250"/>
        <v/>
      </c>
    </row>
    <row r="8289" spans="2:18" ht="15.75" customHeight="1">
      <c r="B8289" s="95"/>
      <c r="C8289" s="55" t="str">
        <f t="shared" si="251"/>
        <v/>
      </c>
      <c r="D8289" s="55" t="str">
        <f t="shared" si="244"/>
        <v/>
      </c>
      <c r="E8289" s="72"/>
      <c r="F8289" s="72"/>
      <c r="G8289" s="72"/>
      <c r="H8289" s="72"/>
      <c r="I8289" s="72"/>
      <c r="J8289" s="115"/>
      <c r="K8289" s="60">
        <f t="shared" si="249"/>
        <v>0</v>
      </c>
      <c r="L8289" s="60">
        <v>0</v>
      </c>
      <c r="M8289" s="55"/>
      <c r="N8289" s="60">
        <f t="shared" si="247"/>
        <v>0</v>
      </c>
      <c r="O8289" s="95"/>
      <c r="P8289" s="125"/>
      <c r="R8289" t="str">
        <f t="shared" si="250"/>
        <v/>
      </c>
    </row>
    <row r="8290" spans="2:18" ht="15.75" customHeight="1">
      <c r="B8290" s="95"/>
      <c r="C8290" s="55" t="str">
        <f t="shared" si="251"/>
        <v/>
      </c>
      <c r="D8290" s="55" t="str">
        <f t="shared" si="244"/>
        <v/>
      </c>
      <c r="E8290" s="72"/>
      <c r="F8290" s="72"/>
      <c r="G8290" s="72"/>
      <c r="H8290" s="72"/>
      <c r="I8290" s="72"/>
      <c r="J8290" s="115"/>
      <c r="K8290" s="60">
        <f t="shared" si="249"/>
        <v>0</v>
      </c>
      <c r="L8290" s="60">
        <v>0</v>
      </c>
      <c r="M8290" s="55"/>
      <c r="N8290" s="60">
        <f t="shared" si="247"/>
        <v>0</v>
      </c>
      <c r="O8290" s="95"/>
      <c r="P8290" s="125"/>
      <c r="R8290" t="str">
        <f t="shared" si="250"/>
        <v/>
      </c>
    </row>
    <row r="8291" spans="2:18" ht="15.75" customHeight="1">
      <c r="B8291" s="95"/>
      <c r="C8291" s="55" t="str">
        <f t="shared" si="251"/>
        <v/>
      </c>
      <c r="D8291" s="55" t="str">
        <f t="shared" si="244"/>
        <v/>
      </c>
      <c r="E8291" s="72"/>
      <c r="F8291" s="72"/>
      <c r="G8291" s="72"/>
      <c r="H8291" s="72"/>
      <c r="I8291" s="72"/>
      <c r="J8291" s="115"/>
      <c r="K8291" s="60">
        <f t="shared" si="249"/>
        <v>0</v>
      </c>
      <c r="L8291" s="60">
        <v>0</v>
      </c>
      <c r="M8291" s="55"/>
      <c r="N8291" s="60">
        <f t="shared" si="247"/>
        <v>0</v>
      </c>
      <c r="O8291" s="95"/>
      <c r="P8291" s="125"/>
      <c r="R8291" t="str">
        <f t="shared" si="250"/>
        <v/>
      </c>
    </row>
    <row r="8292" spans="2:18" ht="15.75" customHeight="1">
      <c r="B8292" s="95"/>
      <c r="C8292" s="55" t="str">
        <f t="shared" si="251"/>
        <v/>
      </c>
      <c r="D8292" s="55" t="str">
        <f t="shared" si="244"/>
        <v/>
      </c>
      <c r="E8292" s="72"/>
      <c r="F8292" s="72"/>
      <c r="G8292" s="72"/>
      <c r="H8292" s="72"/>
      <c r="I8292" s="72"/>
      <c r="J8292" s="115"/>
      <c r="K8292" s="60">
        <f t="shared" si="249"/>
        <v>0</v>
      </c>
      <c r="L8292" s="60">
        <v>0</v>
      </c>
      <c r="M8292" s="55"/>
      <c r="N8292" s="60">
        <f t="shared" si="247"/>
        <v>0</v>
      </c>
      <c r="O8292" s="95"/>
      <c r="P8292" s="125"/>
      <c r="R8292" t="str">
        <f t="shared" si="250"/>
        <v/>
      </c>
    </row>
    <row r="8293" spans="2:18" ht="15.75" customHeight="1">
      <c r="B8293" s="95"/>
      <c r="C8293" s="55" t="str">
        <f t="shared" si="251"/>
        <v/>
      </c>
      <c r="D8293" s="55" t="str">
        <f t="shared" si="244"/>
        <v/>
      </c>
      <c r="E8293" s="72"/>
      <c r="F8293" s="72"/>
      <c r="G8293" s="72"/>
      <c r="H8293" s="72"/>
      <c r="I8293" s="72"/>
      <c r="J8293" s="115"/>
      <c r="K8293" s="60">
        <f t="shared" si="249"/>
        <v>0</v>
      </c>
      <c r="L8293" s="60">
        <v>0</v>
      </c>
      <c r="M8293" s="55"/>
      <c r="N8293" s="60">
        <f t="shared" si="247"/>
        <v>0</v>
      </c>
      <c r="O8293" s="95"/>
      <c r="P8293" s="125"/>
      <c r="R8293" t="str">
        <f t="shared" si="250"/>
        <v/>
      </c>
    </row>
    <row r="8294" spans="2:18" ht="15.75" customHeight="1">
      <c r="B8294" s="95"/>
      <c r="C8294" s="55" t="str">
        <f t="shared" si="251"/>
        <v/>
      </c>
      <c r="D8294" s="55" t="str">
        <f t="shared" si="244"/>
        <v/>
      </c>
      <c r="E8294" s="72"/>
      <c r="F8294" s="72"/>
      <c r="G8294" s="72"/>
      <c r="H8294" s="72"/>
      <c r="I8294" s="72"/>
      <c r="J8294" s="115"/>
      <c r="K8294" s="60">
        <f t="shared" si="249"/>
        <v>0</v>
      </c>
      <c r="L8294" s="60">
        <v>0</v>
      </c>
      <c r="M8294" s="55"/>
      <c r="N8294" s="60">
        <f t="shared" si="247"/>
        <v>0</v>
      </c>
      <c r="O8294" s="95"/>
      <c r="P8294" s="125"/>
      <c r="R8294" t="str">
        <f t="shared" si="250"/>
        <v/>
      </c>
    </row>
    <row r="8295" spans="2:18" ht="15.75" customHeight="1">
      <c r="B8295" s="95"/>
      <c r="C8295" s="55" t="str">
        <f t="shared" si="251"/>
        <v/>
      </c>
      <c r="D8295" s="55" t="str">
        <f t="shared" si="244"/>
        <v/>
      </c>
      <c r="E8295" s="72"/>
      <c r="F8295" s="72"/>
      <c r="G8295" s="72"/>
      <c r="H8295" s="72"/>
      <c r="I8295" s="72"/>
      <c r="J8295" s="115"/>
      <c r="K8295" s="60">
        <f t="shared" si="249"/>
        <v>0</v>
      </c>
      <c r="L8295" s="60">
        <v>0</v>
      </c>
      <c r="M8295" s="55"/>
      <c r="N8295" s="60">
        <f t="shared" si="247"/>
        <v>0</v>
      </c>
      <c r="O8295" s="95"/>
      <c r="P8295" s="125"/>
      <c r="R8295" t="str">
        <f t="shared" si="250"/>
        <v/>
      </c>
    </row>
    <row r="8296" spans="2:18" ht="15.75" customHeight="1">
      <c r="B8296" s="95"/>
      <c r="C8296" s="55" t="str">
        <f t="shared" si="251"/>
        <v/>
      </c>
      <c r="D8296" s="55" t="str">
        <f t="shared" si="244"/>
        <v/>
      </c>
      <c r="E8296" s="72"/>
      <c r="F8296" s="72"/>
      <c r="G8296" s="72"/>
      <c r="H8296" s="72"/>
      <c r="I8296" s="72"/>
      <c r="J8296" s="115"/>
      <c r="K8296" s="60">
        <f t="shared" si="249"/>
        <v>0</v>
      </c>
      <c r="L8296" s="60">
        <v>0</v>
      </c>
      <c r="M8296" s="55"/>
      <c r="N8296" s="60">
        <f t="shared" si="247"/>
        <v>0</v>
      </c>
      <c r="O8296" s="95"/>
      <c r="P8296" s="125"/>
      <c r="R8296" t="str">
        <f t="shared" si="250"/>
        <v/>
      </c>
    </row>
    <row r="8297" spans="2:18" ht="15.75" customHeight="1">
      <c r="B8297" s="95"/>
      <c r="C8297" s="55" t="str">
        <f t="shared" si="251"/>
        <v/>
      </c>
      <c r="D8297" s="55" t="str">
        <f t="shared" si="244"/>
        <v/>
      </c>
      <c r="E8297" s="72"/>
      <c r="F8297" s="72"/>
      <c r="G8297" s="72"/>
      <c r="H8297" s="72"/>
      <c r="I8297" s="72"/>
      <c r="J8297" s="115"/>
      <c r="K8297" s="60">
        <f t="shared" si="249"/>
        <v>0</v>
      </c>
      <c r="L8297" s="60">
        <v>0</v>
      </c>
      <c r="M8297" s="55"/>
      <c r="N8297" s="60">
        <f t="shared" si="247"/>
        <v>0</v>
      </c>
      <c r="O8297" s="95"/>
      <c r="P8297" s="125"/>
      <c r="R8297" t="str">
        <f t="shared" si="250"/>
        <v/>
      </c>
    </row>
    <row r="8298" spans="2:18" ht="15.75" customHeight="1">
      <c r="B8298" s="95"/>
      <c r="C8298" s="55" t="str">
        <f t="shared" si="251"/>
        <v/>
      </c>
      <c r="D8298" s="55" t="str">
        <f t="shared" si="244"/>
        <v/>
      </c>
      <c r="E8298" s="72"/>
      <c r="F8298" s="72"/>
      <c r="G8298" s="72"/>
      <c r="H8298" s="72"/>
      <c r="I8298" s="72"/>
      <c r="J8298" s="115"/>
      <c r="K8298" s="60">
        <f t="shared" si="249"/>
        <v>0</v>
      </c>
      <c r="L8298" s="60">
        <v>0</v>
      </c>
      <c r="M8298" s="55"/>
      <c r="N8298" s="60">
        <f t="shared" si="247"/>
        <v>0</v>
      </c>
      <c r="O8298" s="95"/>
      <c r="P8298" s="125"/>
      <c r="R8298" t="str">
        <f t="shared" si="250"/>
        <v/>
      </c>
    </row>
    <row r="8299" spans="2:18" ht="15.75" customHeight="1">
      <c r="B8299" s="95"/>
      <c r="C8299" s="55" t="str">
        <f t="shared" si="251"/>
        <v/>
      </c>
      <c r="D8299" s="55" t="str">
        <f t="shared" ref="D8299:D8553" si="252">IF(B8299="","",YEAR(B8299))</f>
        <v/>
      </c>
      <c r="E8299" s="72"/>
      <c r="F8299" s="72"/>
      <c r="G8299" s="72"/>
      <c r="H8299" s="72"/>
      <c r="I8299" s="72"/>
      <c r="J8299" s="115"/>
      <c r="K8299" s="60">
        <f t="shared" si="249"/>
        <v>0</v>
      </c>
      <c r="L8299" s="60">
        <v>0</v>
      </c>
      <c r="M8299" s="55"/>
      <c r="N8299" s="60">
        <f t="shared" si="247"/>
        <v>0</v>
      </c>
      <c r="O8299" s="95"/>
      <c r="P8299" s="125"/>
      <c r="R8299" t="str">
        <f t="shared" si="250"/>
        <v/>
      </c>
    </row>
    <row r="8300" spans="2:18" ht="15.75" customHeight="1">
      <c r="B8300" s="95"/>
      <c r="C8300" s="55" t="str">
        <f t="shared" si="251"/>
        <v/>
      </c>
      <c r="D8300" s="55" t="str">
        <f t="shared" si="252"/>
        <v/>
      </c>
      <c r="E8300" s="72"/>
      <c r="F8300" s="72"/>
      <c r="G8300" s="72"/>
      <c r="H8300" s="72"/>
      <c r="I8300" s="72"/>
      <c r="J8300" s="115"/>
      <c r="K8300" s="60">
        <f t="shared" si="249"/>
        <v>0</v>
      </c>
      <c r="L8300" s="60">
        <v>0</v>
      </c>
      <c r="M8300" s="55"/>
      <c r="N8300" s="60">
        <f t="shared" si="247"/>
        <v>0</v>
      </c>
      <c r="O8300" s="95"/>
      <c r="P8300" s="125"/>
      <c r="R8300" t="str">
        <f t="shared" si="250"/>
        <v/>
      </c>
    </row>
    <row r="8301" spans="2:18" ht="15.75" customHeight="1">
      <c r="B8301" s="95"/>
      <c r="C8301" s="55" t="str">
        <f t="shared" si="251"/>
        <v/>
      </c>
      <c r="D8301" s="55" t="str">
        <f t="shared" si="252"/>
        <v/>
      </c>
      <c r="E8301" s="72"/>
      <c r="F8301" s="72"/>
      <c r="G8301" s="72"/>
      <c r="H8301" s="72"/>
      <c r="I8301" s="72"/>
      <c r="J8301" s="115"/>
      <c r="K8301" s="60">
        <f t="shared" si="249"/>
        <v>0</v>
      </c>
      <c r="L8301" s="60">
        <v>0</v>
      </c>
      <c r="M8301" s="55"/>
      <c r="N8301" s="60">
        <f t="shared" si="247"/>
        <v>0</v>
      </c>
      <c r="O8301" s="95"/>
      <c r="P8301" s="125"/>
      <c r="R8301" t="str">
        <f t="shared" si="250"/>
        <v/>
      </c>
    </row>
    <row r="8302" spans="2:18" ht="15.75" customHeight="1">
      <c r="B8302" s="95"/>
      <c r="C8302" s="55" t="str">
        <f t="shared" si="251"/>
        <v/>
      </c>
      <c r="D8302" s="55" t="str">
        <f t="shared" si="252"/>
        <v/>
      </c>
      <c r="E8302" s="72"/>
      <c r="F8302" s="72"/>
      <c r="G8302" s="72"/>
      <c r="H8302" s="72"/>
      <c r="I8302" s="72"/>
      <c r="J8302" s="115"/>
      <c r="K8302" s="60">
        <f t="shared" si="249"/>
        <v>0</v>
      </c>
      <c r="L8302" s="60">
        <v>0</v>
      </c>
      <c r="M8302" s="55"/>
      <c r="N8302" s="60">
        <f t="shared" si="247"/>
        <v>0</v>
      </c>
      <c r="O8302" s="95"/>
      <c r="P8302" s="125"/>
      <c r="R8302" t="str">
        <f t="shared" si="250"/>
        <v/>
      </c>
    </row>
    <row r="8303" spans="2:18" ht="15.75" customHeight="1">
      <c r="B8303" s="95"/>
      <c r="C8303" s="55" t="str">
        <f t="shared" si="251"/>
        <v/>
      </c>
      <c r="D8303" s="55" t="str">
        <f t="shared" si="252"/>
        <v/>
      </c>
      <c r="E8303" s="72"/>
      <c r="F8303" s="72"/>
      <c r="G8303" s="72"/>
      <c r="H8303" s="72"/>
      <c r="I8303" s="72"/>
      <c r="J8303" s="115"/>
      <c r="K8303" s="60">
        <f t="shared" si="249"/>
        <v>0</v>
      </c>
      <c r="L8303" s="60">
        <v>0</v>
      </c>
      <c r="M8303" s="55"/>
      <c r="N8303" s="60">
        <f t="shared" si="247"/>
        <v>0</v>
      </c>
      <c r="O8303" s="95"/>
      <c r="P8303" s="125"/>
      <c r="R8303" t="str">
        <f t="shared" si="250"/>
        <v/>
      </c>
    </row>
    <row r="8304" spans="2:18" ht="15.75" customHeight="1">
      <c r="B8304" s="95"/>
      <c r="C8304" s="55" t="str">
        <f t="shared" si="251"/>
        <v/>
      </c>
      <c r="D8304" s="55" t="str">
        <f t="shared" si="252"/>
        <v/>
      </c>
      <c r="E8304" s="72"/>
      <c r="F8304" s="72"/>
      <c r="G8304" s="72"/>
      <c r="H8304" s="72"/>
      <c r="I8304" s="72"/>
      <c r="J8304" s="115"/>
      <c r="K8304" s="60">
        <f t="shared" si="249"/>
        <v>0</v>
      </c>
      <c r="L8304" s="60">
        <v>0</v>
      </c>
      <c r="M8304" s="55"/>
      <c r="N8304" s="60">
        <f t="shared" si="247"/>
        <v>0</v>
      </c>
      <c r="O8304" s="95"/>
      <c r="P8304" s="125"/>
      <c r="R8304" t="str">
        <f t="shared" si="250"/>
        <v/>
      </c>
    </row>
    <row r="8305" spans="2:18" ht="15.75" customHeight="1">
      <c r="B8305" s="95"/>
      <c r="C8305" s="55" t="str">
        <f t="shared" si="251"/>
        <v/>
      </c>
      <c r="D8305" s="55" t="str">
        <f t="shared" si="252"/>
        <v/>
      </c>
      <c r="E8305" s="72"/>
      <c r="F8305" s="72"/>
      <c r="G8305" s="72"/>
      <c r="H8305" s="72"/>
      <c r="I8305" s="72"/>
      <c r="J8305" s="115"/>
      <c r="K8305" s="60">
        <f t="shared" si="249"/>
        <v>0</v>
      </c>
      <c r="L8305" s="60">
        <v>0</v>
      </c>
      <c r="M8305" s="55"/>
      <c r="N8305" s="60">
        <f t="shared" si="247"/>
        <v>0</v>
      </c>
      <c r="O8305" s="95"/>
      <c r="P8305" s="125"/>
      <c r="R8305" t="str">
        <f t="shared" si="250"/>
        <v/>
      </c>
    </row>
    <row r="8306" spans="2:18" ht="15.75" customHeight="1">
      <c r="B8306" s="95"/>
      <c r="C8306" s="55" t="str">
        <f t="shared" si="251"/>
        <v/>
      </c>
      <c r="D8306" s="55" t="str">
        <f t="shared" si="252"/>
        <v/>
      </c>
      <c r="E8306" s="72"/>
      <c r="F8306" s="72"/>
      <c r="G8306" s="72"/>
      <c r="H8306" s="72"/>
      <c r="I8306" s="72"/>
      <c r="J8306" s="115"/>
      <c r="K8306" s="60">
        <f t="shared" si="249"/>
        <v>0</v>
      </c>
      <c r="L8306" s="60">
        <v>0</v>
      </c>
      <c r="M8306" s="55"/>
      <c r="N8306" s="60">
        <f t="shared" si="247"/>
        <v>0</v>
      </c>
      <c r="O8306" s="95"/>
      <c r="P8306" s="125"/>
      <c r="R8306" t="str">
        <f t="shared" si="250"/>
        <v/>
      </c>
    </row>
    <row r="8307" spans="2:18" ht="15.75" customHeight="1">
      <c r="B8307" s="95"/>
      <c r="C8307" s="55" t="str">
        <f t="shared" si="251"/>
        <v/>
      </c>
      <c r="D8307" s="55" t="str">
        <f t="shared" si="252"/>
        <v/>
      </c>
      <c r="E8307" s="72"/>
      <c r="F8307" s="72"/>
      <c r="G8307" s="72"/>
      <c r="H8307" s="72"/>
      <c r="I8307" s="72"/>
      <c r="J8307" s="115"/>
      <c r="K8307" s="60">
        <f t="shared" si="249"/>
        <v>0</v>
      </c>
      <c r="L8307" s="60">
        <v>0</v>
      </c>
      <c r="M8307" s="55"/>
      <c r="N8307" s="60">
        <f t="shared" si="247"/>
        <v>0</v>
      </c>
      <c r="O8307" s="95"/>
      <c r="P8307" s="125"/>
      <c r="R8307" t="str">
        <f t="shared" si="250"/>
        <v/>
      </c>
    </row>
    <row r="8308" spans="2:18" ht="15.75" customHeight="1">
      <c r="B8308" s="95"/>
      <c r="C8308" s="55" t="str">
        <f t="shared" si="251"/>
        <v/>
      </c>
      <c r="D8308" s="55" t="str">
        <f t="shared" si="252"/>
        <v/>
      </c>
      <c r="E8308" s="72"/>
      <c r="F8308" s="72"/>
      <c r="G8308" s="72"/>
      <c r="H8308" s="72"/>
      <c r="I8308" s="72"/>
      <c r="J8308" s="115"/>
      <c r="K8308" s="60">
        <f t="shared" si="249"/>
        <v>0</v>
      </c>
      <c r="L8308" s="60">
        <v>0</v>
      </c>
      <c r="M8308" s="55"/>
      <c r="N8308" s="60">
        <f t="shared" si="247"/>
        <v>0</v>
      </c>
      <c r="O8308" s="95"/>
      <c r="P8308" s="125"/>
      <c r="R8308" t="str">
        <f t="shared" si="250"/>
        <v/>
      </c>
    </row>
    <row r="8309" spans="2:18" ht="15.75" customHeight="1">
      <c r="B8309" s="95"/>
      <c r="C8309" s="55" t="str">
        <f t="shared" si="251"/>
        <v/>
      </c>
      <c r="D8309" s="55" t="str">
        <f t="shared" si="252"/>
        <v/>
      </c>
      <c r="E8309" s="72"/>
      <c r="F8309" s="72"/>
      <c r="G8309" s="72"/>
      <c r="H8309" s="72"/>
      <c r="I8309" s="72"/>
      <c r="J8309" s="115"/>
      <c r="K8309" s="60">
        <f t="shared" si="249"/>
        <v>0</v>
      </c>
      <c r="L8309" s="60">
        <v>0</v>
      </c>
      <c r="M8309" s="55"/>
      <c r="N8309" s="60">
        <f t="shared" si="247"/>
        <v>0</v>
      </c>
      <c r="O8309" s="95"/>
      <c r="P8309" s="125"/>
      <c r="R8309" t="str">
        <f t="shared" si="250"/>
        <v/>
      </c>
    </row>
    <row r="8310" spans="2:18" ht="15.75" customHeight="1">
      <c r="B8310" s="95"/>
      <c r="C8310" s="55" t="str">
        <f t="shared" si="251"/>
        <v/>
      </c>
      <c r="D8310" s="55" t="str">
        <f t="shared" si="252"/>
        <v/>
      </c>
      <c r="E8310" s="72"/>
      <c r="F8310" s="72"/>
      <c r="G8310" s="72"/>
      <c r="H8310" s="72"/>
      <c r="I8310" s="72"/>
      <c r="J8310" s="115"/>
      <c r="K8310" s="60">
        <f t="shared" si="249"/>
        <v>0</v>
      </c>
      <c r="L8310" s="60">
        <v>0</v>
      </c>
      <c r="M8310" s="55"/>
      <c r="N8310" s="60">
        <f t="shared" si="247"/>
        <v>0</v>
      </c>
      <c r="O8310" s="95"/>
      <c r="P8310" s="125"/>
      <c r="R8310" t="str">
        <f t="shared" si="250"/>
        <v/>
      </c>
    </row>
    <row r="8311" spans="2:18" ht="15.75" customHeight="1">
      <c r="B8311" s="95"/>
      <c r="C8311" s="55" t="str">
        <f t="shared" si="251"/>
        <v/>
      </c>
      <c r="D8311" s="55" t="str">
        <f t="shared" si="252"/>
        <v/>
      </c>
      <c r="E8311" s="72"/>
      <c r="F8311" s="72"/>
      <c r="G8311" s="72"/>
      <c r="H8311" s="72"/>
      <c r="I8311" s="72"/>
      <c r="J8311" s="115"/>
      <c r="K8311" s="60">
        <f t="shared" si="249"/>
        <v>0</v>
      </c>
      <c r="L8311" s="60">
        <v>0</v>
      </c>
      <c r="M8311" s="55"/>
      <c r="N8311" s="60">
        <f t="shared" si="247"/>
        <v>0</v>
      </c>
      <c r="O8311" s="95"/>
      <c r="P8311" s="125"/>
      <c r="R8311" t="str">
        <f t="shared" si="250"/>
        <v/>
      </c>
    </row>
    <row r="8312" spans="2:18" ht="15.75" customHeight="1">
      <c r="B8312" s="95"/>
      <c r="C8312" s="55" t="str">
        <f t="shared" si="251"/>
        <v/>
      </c>
      <c r="D8312" s="55" t="str">
        <f t="shared" si="252"/>
        <v/>
      </c>
      <c r="E8312" s="72"/>
      <c r="F8312" s="72"/>
      <c r="G8312" s="72"/>
      <c r="H8312" s="72"/>
      <c r="I8312" s="72"/>
      <c r="J8312" s="115"/>
      <c r="K8312" s="60">
        <f t="shared" si="249"/>
        <v>0</v>
      </c>
      <c r="L8312" s="60">
        <v>0</v>
      </c>
      <c r="M8312" s="55"/>
      <c r="N8312" s="60">
        <f t="shared" si="247"/>
        <v>0</v>
      </c>
      <c r="O8312" s="95"/>
      <c r="P8312" s="125"/>
      <c r="R8312" t="str">
        <f t="shared" si="250"/>
        <v/>
      </c>
    </row>
    <row r="8313" spans="2:18" ht="15.75" customHeight="1">
      <c r="B8313" s="95"/>
      <c r="C8313" s="55" t="str">
        <f t="shared" si="251"/>
        <v/>
      </c>
      <c r="D8313" s="55" t="str">
        <f t="shared" si="252"/>
        <v/>
      </c>
      <c r="E8313" s="72"/>
      <c r="F8313" s="72"/>
      <c r="G8313" s="72"/>
      <c r="H8313" s="72"/>
      <c r="I8313" s="72"/>
      <c r="J8313" s="115"/>
      <c r="K8313" s="60">
        <f t="shared" si="249"/>
        <v>0</v>
      </c>
      <c r="L8313" s="60">
        <v>0</v>
      </c>
      <c r="M8313" s="55"/>
      <c r="N8313" s="60">
        <f t="shared" si="247"/>
        <v>0</v>
      </c>
      <c r="O8313" s="95"/>
      <c r="P8313" s="125"/>
      <c r="R8313" t="str">
        <f t="shared" si="250"/>
        <v/>
      </c>
    </row>
    <row r="8314" spans="2:18" ht="15.75" customHeight="1">
      <c r="B8314" s="95"/>
      <c r="C8314" s="55" t="str">
        <f t="shared" si="251"/>
        <v/>
      </c>
      <c r="D8314" s="55" t="str">
        <f t="shared" si="252"/>
        <v/>
      </c>
      <c r="E8314" s="72"/>
      <c r="F8314" s="72"/>
      <c r="G8314" s="72"/>
      <c r="H8314" s="72"/>
      <c r="I8314" s="72"/>
      <c r="J8314" s="115"/>
      <c r="K8314" s="60">
        <f t="shared" si="249"/>
        <v>0</v>
      </c>
      <c r="L8314" s="60">
        <v>0</v>
      </c>
      <c r="M8314" s="55"/>
      <c r="N8314" s="60">
        <f t="shared" si="247"/>
        <v>0</v>
      </c>
      <c r="O8314" s="95"/>
      <c r="P8314" s="125"/>
      <c r="R8314" t="str">
        <f t="shared" si="250"/>
        <v/>
      </c>
    </row>
    <row r="8315" spans="2:18" ht="15.75" customHeight="1">
      <c r="B8315" s="95"/>
      <c r="C8315" s="55" t="str">
        <f t="shared" si="251"/>
        <v/>
      </c>
      <c r="D8315" s="55" t="str">
        <f t="shared" si="252"/>
        <v/>
      </c>
      <c r="E8315" s="72"/>
      <c r="F8315" s="72"/>
      <c r="G8315" s="72"/>
      <c r="H8315" s="72"/>
      <c r="I8315" s="72"/>
      <c r="J8315" s="115"/>
      <c r="K8315" s="60">
        <f t="shared" si="249"/>
        <v>0</v>
      </c>
      <c r="L8315" s="60">
        <v>0</v>
      </c>
      <c r="M8315" s="55"/>
      <c r="N8315" s="60">
        <f t="shared" si="247"/>
        <v>0</v>
      </c>
      <c r="O8315" s="95"/>
      <c r="P8315" s="125"/>
      <c r="R8315" t="str">
        <f t="shared" si="250"/>
        <v/>
      </c>
    </row>
    <row r="8316" spans="2:18" ht="15.75" customHeight="1">
      <c r="B8316" s="95"/>
      <c r="C8316" s="55" t="str">
        <f t="shared" si="251"/>
        <v/>
      </c>
      <c r="D8316" s="55" t="str">
        <f t="shared" si="252"/>
        <v/>
      </c>
      <c r="E8316" s="72"/>
      <c r="F8316" s="72"/>
      <c r="G8316" s="72"/>
      <c r="H8316" s="72"/>
      <c r="I8316" s="72"/>
      <c r="J8316" s="115"/>
      <c r="K8316" s="60">
        <f t="shared" si="249"/>
        <v>0</v>
      </c>
      <c r="L8316" s="60">
        <v>0</v>
      </c>
      <c r="M8316" s="55"/>
      <c r="N8316" s="60">
        <f t="shared" si="247"/>
        <v>0</v>
      </c>
      <c r="O8316" s="95"/>
      <c r="P8316" s="125"/>
      <c r="R8316" t="str">
        <f t="shared" si="250"/>
        <v/>
      </c>
    </row>
    <row r="8317" spans="2:18" ht="15.75" customHeight="1">
      <c r="B8317" s="95"/>
      <c r="C8317" s="55" t="str">
        <f t="shared" si="251"/>
        <v/>
      </c>
      <c r="D8317" s="55" t="str">
        <f t="shared" si="252"/>
        <v/>
      </c>
      <c r="E8317" s="72"/>
      <c r="F8317" s="72"/>
      <c r="G8317" s="72"/>
      <c r="H8317" s="72"/>
      <c r="I8317" s="72"/>
      <c r="J8317" s="115"/>
      <c r="K8317" s="60">
        <f t="shared" si="249"/>
        <v>0</v>
      </c>
      <c r="L8317" s="60">
        <v>0</v>
      </c>
      <c r="M8317" s="55"/>
      <c r="N8317" s="60">
        <f t="shared" si="247"/>
        <v>0</v>
      </c>
      <c r="O8317" s="95"/>
      <c r="P8317" s="125"/>
      <c r="R8317" t="str">
        <f t="shared" si="250"/>
        <v/>
      </c>
    </row>
    <row r="8318" spans="2:18" ht="15.75" customHeight="1">
      <c r="B8318" s="95"/>
      <c r="C8318" s="55" t="str">
        <f t="shared" si="251"/>
        <v/>
      </c>
      <c r="D8318" s="55" t="str">
        <f t="shared" si="252"/>
        <v/>
      </c>
      <c r="E8318" s="72"/>
      <c r="F8318" s="72"/>
      <c r="G8318" s="72"/>
      <c r="H8318" s="72"/>
      <c r="I8318" s="72"/>
      <c r="J8318" s="115"/>
      <c r="K8318" s="60">
        <f t="shared" si="249"/>
        <v>0</v>
      </c>
      <c r="L8318" s="60">
        <v>0</v>
      </c>
      <c r="M8318" s="55"/>
      <c r="N8318" s="60">
        <f t="shared" si="247"/>
        <v>0</v>
      </c>
      <c r="O8318" s="95"/>
      <c r="P8318" s="125"/>
      <c r="R8318" t="str">
        <f t="shared" si="250"/>
        <v/>
      </c>
    </row>
    <row r="8319" spans="2:18" ht="15.75" customHeight="1">
      <c r="B8319" s="95"/>
      <c r="C8319" s="55" t="str">
        <f t="shared" si="251"/>
        <v/>
      </c>
      <c r="D8319" s="55" t="str">
        <f t="shared" si="252"/>
        <v/>
      </c>
      <c r="E8319" s="72"/>
      <c r="F8319" s="72"/>
      <c r="G8319" s="72"/>
      <c r="H8319" s="72"/>
      <c r="I8319" s="72"/>
      <c r="J8319" s="115"/>
      <c r="K8319" s="60">
        <f t="shared" si="249"/>
        <v>0</v>
      </c>
      <c r="L8319" s="60">
        <v>0</v>
      </c>
      <c r="M8319" s="55"/>
      <c r="N8319" s="60">
        <f t="shared" si="247"/>
        <v>0</v>
      </c>
      <c r="O8319" s="95"/>
      <c r="P8319" s="125"/>
      <c r="R8319" t="str">
        <f t="shared" si="250"/>
        <v/>
      </c>
    </row>
    <row r="8320" spans="2:18" ht="15.75" customHeight="1">
      <c r="B8320" s="95"/>
      <c r="C8320" s="55" t="str">
        <f t="shared" si="251"/>
        <v/>
      </c>
      <c r="D8320" s="55" t="str">
        <f t="shared" si="252"/>
        <v/>
      </c>
      <c r="E8320" s="72"/>
      <c r="F8320" s="72"/>
      <c r="G8320" s="72"/>
      <c r="H8320" s="72"/>
      <c r="I8320" s="72"/>
      <c r="J8320" s="115"/>
      <c r="K8320" s="60">
        <f t="shared" si="249"/>
        <v>0</v>
      </c>
      <c r="L8320" s="60">
        <v>0</v>
      </c>
      <c r="M8320" s="55"/>
      <c r="N8320" s="60">
        <f t="shared" si="247"/>
        <v>0</v>
      </c>
      <c r="O8320" s="95"/>
      <c r="P8320" s="125"/>
      <c r="R8320" t="str">
        <f t="shared" si="250"/>
        <v/>
      </c>
    </row>
    <row r="8321" spans="2:18" ht="15.75" customHeight="1">
      <c r="B8321" s="95"/>
      <c r="C8321" s="55" t="str">
        <f t="shared" si="251"/>
        <v/>
      </c>
      <c r="D8321" s="55" t="str">
        <f t="shared" si="252"/>
        <v/>
      </c>
      <c r="E8321" s="72"/>
      <c r="F8321" s="72"/>
      <c r="G8321" s="72"/>
      <c r="H8321" s="72"/>
      <c r="I8321" s="72"/>
      <c r="J8321" s="115"/>
      <c r="K8321" s="60">
        <f t="shared" si="249"/>
        <v>0</v>
      </c>
      <c r="L8321" s="60">
        <v>0</v>
      </c>
      <c r="M8321" s="55"/>
      <c r="N8321" s="60">
        <f t="shared" si="247"/>
        <v>0</v>
      </c>
      <c r="O8321" s="95"/>
      <c r="P8321" s="125"/>
      <c r="R8321" t="str">
        <f t="shared" si="250"/>
        <v/>
      </c>
    </row>
    <row r="8322" spans="2:18" ht="15.75" customHeight="1">
      <c r="B8322" s="95"/>
      <c r="C8322" s="55" t="str">
        <f t="shared" si="251"/>
        <v/>
      </c>
      <c r="D8322" s="55" t="str">
        <f t="shared" si="252"/>
        <v/>
      </c>
      <c r="E8322" s="72"/>
      <c r="F8322" s="72"/>
      <c r="G8322" s="72"/>
      <c r="H8322" s="72"/>
      <c r="I8322" s="72"/>
      <c r="J8322" s="115"/>
      <c r="K8322" s="60">
        <f t="shared" si="249"/>
        <v>0</v>
      </c>
      <c r="L8322" s="60">
        <v>0</v>
      </c>
      <c r="M8322" s="55"/>
      <c r="N8322" s="60">
        <f t="shared" si="247"/>
        <v>0</v>
      </c>
      <c r="O8322" s="95"/>
      <c r="P8322" s="125"/>
      <c r="R8322" t="str">
        <f t="shared" si="250"/>
        <v/>
      </c>
    </row>
    <row r="8323" spans="2:18" ht="15.75" customHeight="1">
      <c r="B8323" s="95"/>
      <c r="C8323" s="55" t="str">
        <f t="shared" si="251"/>
        <v/>
      </c>
      <c r="D8323" s="55" t="str">
        <f t="shared" si="252"/>
        <v/>
      </c>
      <c r="E8323" s="72"/>
      <c r="F8323" s="72"/>
      <c r="G8323" s="72"/>
      <c r="H8323" s="72"/>
      <c r="I8323" s="72"/>
      <c r="J8323" s="115"/>
      <c r="K8323" s="60">
        <f t="shared" si="249"/>
        <v>0</v>
      </c>
      <c r="L8323" s="60">
        <v>0</v>
      </c>
      <c r="M8323" s="55"/>
      <c r="N8323" s="60">
        <f t="shared" si="247"/>
        <v>0</v>
      </c>
      <c r="O8323" s="95"/>
      <c r="P8323" s="125"/>
      <c r="R8323" t="str">
        <f t="shared" ref="R8323:R8386" si="253">IF(B8323="","",PROPER(TEXT(B8323,"mmm/aa")))</f>
        <v/>
      </c>
    </row>
    <row r="8324" spans="2:18" ht="15.75" customHeight="1">
      <c r="B8324" s="95"/>
      <c r="C8324" s="55" t="str">
        <f t="shared" si="251"/>
        <v/>
      </c>
      <c r="D8324" s="55" t="str">
        <f t="shared" si="252"/>
        <v/>
      </c>
      <c r="E8324" s="72"/>
      <c r="F8324" s="72"/>
      <c r="G8324" s="72"/>
      <c r="H8324" s="72"/>
      <c r="I8324" s="72"/>
      <c r="J8324" s="115"/>
      <c r="K8324" s="60">
        <f t="shared" si="249"/>
        <v>0</v>
      </c>
      <c r="L8324" s="60">
        <v>0</v>
      </c>
      <c r="M8324" s="55"/>
      <c r="N8324" s="60">
        <f t="shared" si="247"/>
        <v>0</v>
      </c>
      <c r="O8324" s="95"/>
      <c r="P8324" s="125"/>
      <c r="R8324" t="str">
        <f t="shared" si="253"/>
        <v/>
      </c>
    </row>
    <row r="8325" spans="2:18" ht="15.75" customHeight="1">
      <c r="B8325" s="95"/>
      <c r="C8325" s="55" t="str">
        <f t="shared" si="251"/>
        <v/>
      </c>
      <c r="D8325" s="55" t="str">
        <f t="shared" si="252"/>
        <v/>
      </c>
      <c r="E8325" s="72"/>
      <c r="F8325" s="72"/>
      <c r="G8325" s="72"/>
      <c r="H8325" s="72"/>
      <c r="I8325" s="72"/>
      <c r="J8325" s="115"/>
      <c r="K8325" s="60">
        <f t="shared" si="249"/>
        <v>0</v>
      </c>
      <c r="L8325" s="60">
        <v>0</v>
      </c>
      <c r="M8325" s="55"/>
      <c r="N8325" s="60">
        <f t="shared" si="247"/>
        <v>0</v>
      </c>
      <c r="O8325" s="95"/>
      <c r="P8325" s="125"/>
      <c r="R8325" t="str">
        <f t="shared" si="253"/>
        <v/>
      </c>
    </row>
    <row r="8326" spans="2:18" ht="15.75" customHeight="1">
      <c r="B8326" s="95"/>
      <c r="C8326" s="55" t="str">
        <f t="shared" si="251"/>
        <v/>
      </c>
      <c r="D8326" s="55" t="str">
        <f t="shared" si="252"/>
        <v/>
      </c>
      <c r="E8326" s="72"/>
      <c r="F8326" s="72"/>
      <c r="G8326" s="72"/>
      <c r="H8326" s="72"/>
      <c r="I8326" s="72"/>
      <c r="J8326" s="115"/>
      <c r="K8326" s="60">
        <f t="shared" si="249"/>
        <v>0</v>
      </c>
      <c r="L8326" s="60">
        <v>0</v>
      </c>
      <c r="M8326" s="55"/>
      <c r="N8326" s="60">
        <f t="shared" si="247"/>
        <v>0</v>
      </c>
      <c r="O8326" s="95"/>
      <c r="P8326" s="125"/>
      <c r="R8326" t="str">
        <f t="shared" si="253"/>
        <v/>
      </c>
    </row>
    <row r="8327" spans="2:18" ht="15.75" customHeight="1">
      <c r="B8327" s="95"/>
      <c r="C8327" s="55" t="str">
        <f t="shared" si="251"/>
        <v/>
      </c>
      <c r="D8327" s="55" t="str">
        <f t="shared" si="252"/>
        <v/>
      </c>
      <c r="E8327" s="72"/>
      <c r="F8327" s="72"/>
      <c r="G8327" s="72"/>
      <c r="H8327" s="72"/>
      <c r="I8327" s="72"/>
      <c r="J8327" s="115"/>
      <c r="K8327" s="60">
        <f t="shared" si="249"/>
        <v>0</v>
      </c>
      <c r="L8327" s="60">
        <v>0</v>
      </c>
      <c r="M8327" s="55"/>
      <c r="N8327" s="60">
        <f t="shared" si="247"/>
        <v>0</v>
      </c>
      <c r="O8327" s="95"/>
      <c r="P8327" s="125"/>
      <c r="R8327" t="str">
        <f t="shared" si="253"/>
        <v/>
      </c>
    </row>
    <row r="8328" spans="2:18" ht="15.75" customHeight="1">
      <c r="B8328" s="95"/>
      <c r="C8328" s="55" t="str">
        <f t="shared" si="251"/>
        <v/>
      </c>
      <c r="D8328" s="55" t="str">
        <f t="shared" si="252"/>
        <v/>
      </c>
      <c r="E8328" s="72"/>
      <c r="F8328" s="72"/>
      <c r="G8328" s="72"/>
      <c r="H8328" s="72"/>
      <c r="I8328" s="72"/>
      <c r="J8328" s="115"/>
      <c r="K8328" s="60">
        <f t="shared" si="249"/>
        <v>0</v>
      </c>
      <c r="L8328" s="60">
        <v>0</v>
      </c>
      <c r="M8328" s="55"/>
      <c r="N8328" s="60">
        <f t="shared" si="247"/>
        <v>0</v>
      </c>
      <c r="O8328" s="95"/>
      <c r="P8328" s="125"/>
      <c r="R8328" t="str">
        <f t="shared" si="253"/>
        <v/>
      </c>
    </row>
    <row r="8329" spans="2:18" ht="15.75" customHeight="1">
      <c r="B8329" s="95"/>
      <c r="C8329" s="55" t="str">
        <f t="shared" si="251"/>
        <v/>
      </c>
      <c r="D8329" s="55" t="str">
        <f t="shared" si="252"/>
        <v/>
      </c>
      <c r="E8329" s="72"/>
      <c r="F8329" s="72"/>
      <c r="G8329" s="72"/>
      <c r="H8329" s="72"/>
      <c r="I8329" s="72"/>
      <c r="J8329" s="115"/>
      <c r="K8329" s="60">
        <f t="shared" si="249"/>
        <v>0</v>
      </c>
      <c r="L8329" s="60">
        <v>0</v>
      </c>
      <c r="M8329" s="55"/>
      <c r="N8329" s="60">
        <f t="shared" si="247"/>
        <v>0</v>
      </c>
      <c r="O8329" s="95"/>
      <c r="P8329" s="125"/>
      <c r="R8329" t="str">
        <f t="shared" si="253"/>
        <v/>
      </c>
    </row>
    <row r="8330" spans="2:18" ht="15.75" customHeight="1">
      <c r="B8330" s="95"/>
      <c r="C8330" s="55" t="str">
        <f t="shared" si="251"/>
        <v/>
      </c>
      <c r="D8330" s="55" t="str">
        <f t="shared" si="252"/>
        <v/>
      </c>
      <c r="E8330" s="72"/>
      <c r="F8330" s="72"/>
      <c r="G8330" s="72"/>
      <c r="H8330" s="72"/>
      <c r="I8330" s="72"/>
      <c r="J8330" s="115"/>
      <c r="K8330" s="60">
        <f t="shared" si="249"/>
        <v>0</v>
      </c>
      <c r="L8330" s="60">
        <v>0</v>
      </c>
      <c r="M8330" s="55"/>
      <c r="N8330" s="60">
        <f t="shared" si="247"/>
        <v>0</v>
      </c>
      <c r="O8330" s="95"/>
      <c r="P8330" s="125"/>
      <c r="R8330" t="str">
        <f t="shared" si="253"/>
        <v/>
      </c>
    </row>
    <row r="8331" spans="2:18" ht="15.75" customHeight="1">
      <c r="B8331" s="95"/>
      <c r="C8331" s="55" t="str">
        <f t="shared" si="251"/>
        <v/>
      </c>
      <c r="D8331" s="55" t="str">
        <f t="shared" si="252"/>
        <v/>
      </c>
      <c r="E8331" s="72"/>
      <c r="F8331" s="72"/>
      <c r="G8331" s="72"/>
      <c r="H8331" s="72"/>
      <c r="I8331" s="72"/>
      <c r="J8331" s="115"/>
      <c r="K8331" s="60">
        <f t="shared" si="249"/>
        <v>0</v>
      </c>
      <c r="L8331" s="60">
        <v>0</v>
      </c>
      <c r="M8331" s="55"/>
      <c r="N8331" s="60">
        <f t="shared" si="247"/>
        <v>0</v>
      </c>
      <c r="O8331" s="95"/>
      <c r="P8331" s="125"/>
      <c r="R8331" t="str">
        <f t="shared" si="253"/>
        <v/>
      </c>
    </row>
    <row r="8332" spans="2:18" ht="15.75" customHeight="1">
      <c r="B8332" s="95"/>
      <c r="C8332" s="55" t="str">
        <f t="shared" si="251"/>
        <v/>
      </c>
      <c r="D8332" s="55" t="str">
        <f t="shared" si="252"/>
        <v/>
      </c>
      <c r="E8332" s="72"/>
      <c r="F8332" s="72"/>
      <c r="G8332" s="72"/>
      <c r="H8332" s="72"/>
      <c r="I8332" s="72"/>
      <c r="J8332" s="115"/>
      <c r="K8332" s="60">
        <f t="shared" si="249"/>
        <v>0</v>
      </c>
      <c r="L8332" s="60">
        <v>0</v>
      </c>
      <c r="M8332" s="55"/>
      <c r="N8332" s="60">
        <f t="shared" si="247"/>
        <v>0</v>
      </c>
      <c r="O8332" s="95"/>
      <c r="P8332" s="125"/>
      <c r="R8332" t="str">
        <f t="shared" si="253"/>
        <v/>
      </c>
    </row>
    <row r="8333" spans="2:18" ht="15.75" customHeight="1">
      <c r="B8333" s="95"/>
      <c r="C8333" s="55" t="str">
        <f t="shared" si="251"/>
        <v/>
      </c>
      <c r="D8333" s="55" t="str">
        <f t="shared" si="252"/>
        <v/>
      </c>
      <c r="E8333" s="72"/>
      <c r="F8333" s="72"/>
      <c r="G8333" s="72"/>
      <c r="H8333" s="72"/>
      <c r="I8333" s="72"/>
      <c r="J8333" s="115"/>
      <c r="K8333" s="60">
        <f t="shared" si="249"/>
        <v>0</v>
      </c>
      <c r="L8333" s="60">
        <v>0</v>
      </c>
      <c r="M8333" s="55"/>
      <c r="N8333" s="60">
        <f t="shared" si="247"/>
        <v>0</v>
      </c>
      <c r="O8333" s="95"/>
      <c r="P8333" s="125"/>
      <c r="R8333" t="str">
        <f t="shared" si="253"/>
        <v/>
      </c>
    </row>
    <row r="8334" spans="2:18" ht="15.75" customHeight="1">
      <c r="B8334" s="95"/>
      <c r="C8334" s="55" t="str">
        <f t="shared" si="251"/>
        <v/>
      </c>
      <c r="D8334" s="55" t="str">
        <f t="shared" si="252"/>
        <v/>
      </c>
      <c r="E8334" s="72"/>
      <c r="F8334" s="72"/>
      <c r="G8334" s="72"/>
      <c r="H8334" s="72"/>
      <c r="I8334" s="72"/>
      <c r="J8334" s="115"/>
      <c r="K8334" s="60">
        <f t="shared" si="249"/>
        <v>0</v>
      </c>
      <c r="L8334" s="60">
        <v>0</v>
      </c>
      <c r="M8334" s="55"/>
      <c r="N8334" s="60">
        <f t="shared" si="247"/>
        <v>0</v>
      </c>
      <c r="O8334" s="95"/>
      <c r="P8334" s="125"/>
      <c r="R8334" t="str">
        <f t="shared" si="253"/>
        <v/>
      </c>
    </row>
    <row r="8335" spans="2:18" ht="15.75" customHeight="1">
      <c r="B8335" s="95"/>
      <c r="C8335" s="55" t="str">
        <f t="shared" si="251"/>
        <v/>
      </c>
      <c r="D8335" s="55" t="str">
        <f t="shared" si="252"/>
        <v/>
      </c>
      <c r="E8335" s="72"/>
      <c r="F8335" s="72"/>
      <c r="G8335" s="72"/>
      <c r="H8335" s="72"/>
      <c r="I8335" s="72"/>
      <c r="J8335" s="115"/>
      <c r="K8335" s="60">
        <f t="shared" si="249"/>
        <v>0</v>
      </c>
      <c r="L8335" s="60">
        <v>0</v>
      </c>
      <c r="M8335" s="55"/>
      <c r="N8335" s="60">
        <f t="shared" si="247"/>
        <v>0</v>
      </c>
      <c r="O8335" s="95"/>
      <c r="P8335" s="125"/>
      <c r="R8335" t="str">
        <f t="shared" si="253"/>
        <v/>
      </c>
    </row>
    <row r="8336" spans="2:18" ht="15.75" customHeight="1">
      <c r="B8336" s="95"/>
      <c r="C8336" s="55" t="str">
        <f t="shared" si="251"/>
        <v/>
      </c>
      <c r="D8336" s="55" t="str">
        <f t="shared" si="252"/>
        <v/>
      </c>
      <c r="E8336" s="72"/>
      <c r="F8336" s="72"/>
      <c r="G8336" s="72"/>
      <c r="H8336" s="72"/>
      <c r="I8336" s="72"/>
      <c r="J8336" s="72"/>
      <c r="K8336" s="60">
        <f t="shared" si="249"/>
        <v>0</v>
      </c>
      <c r="L8336" s="60">
        <v>0</v>
      </c>
      <c r="M8336" s="55"/>
      <c r="N8336" s="60">
        <f t="shared" si="247"/>
        <v>0</v>
      </c>
      <c r="O8336" s="95"/>
      <c r="P8336" s="125"/>
      <c r="R8336" t="str">
        <f t="shared" si="253"/>
        <v/>
      </c>
    </row>
    <row r="8337" spans="2:18" ht="15.75" customHeight="1">
      <c r="B8337" s="95"/>
      <c r="C8337" s="55" t="str">
        <f t="shared" si="251"/>
        <v/>
      </c>
      <c r="D8337" s="55" t="str">
        <f t="shared" si="252"/>
        <v/>
      </c>
      <c r="E8337" s="72"/>
      <c r="F8337" s="72"/>
      <c r="G8337" s="72"/>
      <c r="H8337" s="72"/>
      <c r="I8337" s="72"/>
      <c r="J8337" s="72"/>
      <c r="K8337" s="60">
        <f t="shared" si="249"/>
        <v>0</v>
      </c>
      <c r="L8337" s="60">
        <v>0</v>
      </c>
      <c r="M8337" s="55"/>
      <c r="N8337" s="60">
        <f t="shared" si="247"/>
        <v>0</v>
      </c>
      <c r="O8337" s="95"/>
      <c r="P8337" s="125"/>
      <c r="R8337" t="str">
        <f t="shared" si="253"/>
        <v/>
      </c>
    </row>
    <row r="8338" spans="2:18" ht="15.75" customHeight="1">
      <c r="B8338" s="95"/>
      <c r="C8338" s="55" t="str">
        <f t="shared" si="251"/>
        <v/>
      </c>
      <c r="D8338" s="55" t="str">
        <f t="shared" si="252"/>
        <v/>
      </c>
      <c r="E8338" s="72"/>
      <c r="F8338" s="72"/>
      <c r="G8338" s="72"/>
      <c r="H8338" s="72"/>
      <c r="I8338" s="72"/>
      <c r="J8338" s="72"/>
      <c r="K8338" s="60">
        <f t="shared" si="249"/>
        <v>0</v>
      </c>
      <c r="L8338" s="60">
        <v>0</v>
      </c>
      <c r="M8338" s="55"/>
      <c r="N8338" s="60">
        <f t="shared" si="247"/>
        <v>0</v>
      </c>
      <c r="O8338" s="95"/>
      <c r="P8338" s="125"/>
      <c r="R8338" t="str">
        <f t="shared" si="253"/>
        <v/>
      </c>
    </row>
    <row r="8339" spans="2:18" ht="15.75" customHeight="1">
      <c r="B8339" s="95"/>
      <c r="C8339" s="55" t="str">
        <f t="shared" si="251"/>
        <v/>
      </c>
      <c r="D8339" s="55" t="str">
        <f t="shared" si="252"/>
        <v/>
      </c>
      <c r="E8339" s="72"/>
      <c r="F8339" s="72"/>
      <c r="G8339" s="72"/>
      <c r="H8339" s="72"/>
      <c r="I8339" s="72"/>
      <c r="J8339" s="72"/>
      <c r="K8339" s="60">
        <f t="shared" si="249"/>
        <v>0</v>
      </c>
      <c r="L8339" s="60">
        <v>0</v>
      </c>
      <c r="M8339" s="55"/>
      <c r="N8339" s="60">
        <f t="shared" si="247"/>
        <v>0</v>
      </c>
      <c r="O8339" s="95"/>
      <c r="P8339" s="125"/>
      <c r="R8339" t="str">
        <f t="shared" si="253"/>
        <v/>
      </c>
    </row>
    <row r="8340" spans="2:18" ht="15.75" customHeight="1">
      <c r="B8340" s="95"/>
      <c r="C8340" s="55" t="str">
        <f t="shared" si="251"/>
        <v/>
      </c>
      <c r="D8340" s="55" t="str">
        <f t="shared" si="252"/>
        <v/>
      </c>
      <c r="E8340" s="72"/>
      <c r="F8340" s="72"/>
      <c r="G8340" s="72"/>
      <c r="H8340" s="72"/>
      <c r="I8340" s="72"/>
      <c r="J8340" s="72"/>
      <c r="K8340" s="60">
        <f t="shared" si="249"/>
        <v>0</v>
      </c>
      <c r="L8340" s="60">
        <v>0</v>
      </c>
      <c r="M8340" s="55"/>
      <c r="N8340" s="60">
        <f t="shared" si="247"/>
        <v>0</v>
      </c>
      <c r="O8340" s="95"/>
      <c r="P8340" s="125"/>
      <c r="R8340" t="str">
        <f t="shared" si="253"/>
        <v/>
      </c>
    </row>
    <row r="8341" spans="2:18" ht="15.75" customHeight="1">
      <c r="B8341" s="95"/>
      <c r="C8341" s="55" t="str">
        <f t="shared" si="251"/>
        <v/>
      </c>
      <c r="D8341" s="55" t="str">
        <f t="shared" si="252"/>
        <v/>
      </c>
      <c r="E8341" s="72"/>
      <c r="F8341" s="72"/>
      <c r="G8341" s="72"/>
      <c r="H8341" s="72"/>
      <c r="I8341" s="72"/>
      <c r="J8341" s="72"/>
      <c r="K8341" s="60">
        <f t="shared" si="249"/>
        <v>0</v>
      </c>
      <c r="L8341" s="60">
        <v>0</v>
      </c>
      <c r="M8341" s="55"/>
      <c r="N8341" s="60">
        <f t="shared" si="247"/>
        <v>0</v>
      </c>
      <c r="O8341" s="95"/>
      <c r="P8341" s="125"/>
      <c r="R8341" t="str">
        <f t="shared" si="253"/>
        <v/>
      </c>
    </row>
    <row r="8342" spans="2:18" ht="15.75" customHeight="1">
      <c r="B8342" s="95"/>
      <c r="C8342" s="55" t="str">
        <f t="shared" si="251"/>
        <v/>
      </c>
      <c r="D8342" s="55" t="str">
        <f t="shared" si="252"/>
        <v/>
      </c>
      <c r="E8342" s="72"/>
      <c r="F8342" s="72"/>
      <c r="G8342" s="72"/>
      <c r="H8342" s="72"/>
      <c r="I8342" s="72"/>
      <c r="J8342" s="72"/>
      <c r="K8342" s="60">
        <f t="shared" si="249"/>
        <v>0</v>
      </c>
      <c r="L8342" s="60">
        <v>0</v>
      </c>
      <c r="M8342" s="55"/>
      <c r="N8342" s="60">
        <f t="shared" si="247"/>
        <v>0</v>
      </c>
      <c r="O8342" s="95"/>
      <c r="P8342" s="125"/>
      <c r="R8342" t="str">
        <f t="shared" si="253"/>
        <v/>
      </c>
    </row>
    <row r="8343" spans="2:18" ht="15.75" customHeight="1">
      <c r="B8343" s="95"/>
      <c r="C8343" s="55" t="str">
        <f t="shared" si="251"/>
        <v/>
      </c>
      <c r="D8343" s="55" t="str">
        <f t="shared" si="252"/>
        <v/>
      </c>
      <c r="E8343" s="72"/>
      <c r="F8343" s="72"/>
      <c r="G8343" s="72"/>
      <c r="H8343" s="72"/>
      <c r="I8343" s="72"/>
      <c r="J8343" s="72"/>
      <c r="K8343" s="60">
        <f t="shared" si="249"/>
        <v>0</v>
      </c>
      <c r="L8343" s="60">
        <v>0</v>
      </c>
      <c r="M8343" s="55"/>
      <c r="N8343" s="60">
        <f t="shared" si="247"/>
        <v>0</v>
      </c>
      <c r="O8343" s="95"/>
      <c r="P8343" s="125"/>
      <c r="R8343" t="str">
        <f t="shared" si="253"/>
        <v/>
      </c>
    </row>
    <row r="8344" spans="2:18" ht="15.75" customHeight="1">
      <c r="B8344" s="95"/>
      <c r="C8344" s="55" t="str">
        <f t="shared" si="251"/>
        <v/>
      </c>
      <c r="D8344" s="55" t="str">
        <f t="shared" si="252"/>
        <v/>
      </c>
      <c r="E8344" s="72"/>
      <c r="F8344" s="72"/>
      <c r="G8344" s="72"/>
      <c r="H8344" s="72"/>
      <c r="I8344" s="72"/>
      <c r="J8344" s="72"/>
      <c r="K8344" s="60">
        <f t="shared" si="249"/>
        <v>0</v>
      </c>
      <c r="L8344" s="60">
        <v>0</v>
      </c>
      <c r="M8344" s="55"/>
      <c r="N8344" s="60">
        <f t="shared" si="247"/>
        <v>0</v>
      </c>
      <c r="O8344" s="95"/>
      <c r="P8344" s="125"/>
      <c r="R8344" t="str">
        <f t="shared" si="253"/>
        <v/>
      </c>
    </row>
    <row r="8345" spans="2:18" ht="15.75" customHeight="1">
      <c r="B8345" s="95"/>
      <c r="C8345" s="55" t="str">
        <f t="shared" si="251"/>
        <v/>
      </c>
      <c r="D8345" s="55" t="str">
        <f t="shared" si="252"/>
        <v/>
      </c>
      <c r="E8345" s="72"/>
      <c r="F8345" s="72"/>
      <c r="G8345" s="72"/>
      <c r="H8345" s="72"/>
      <c r="I8345" s="72"/>
      <c r="J8345" s="72"/>
      <c r="K8345" s="60">
        <f t="shared" si="249"/>
        <v>0</v>
      </c>
      <c r="L8345" s="60">
        <v>0</v>
      </c>
      <c r="M8345" s="55"/>
      <c r="N8345" s="60">
        <f t="shared" si="247"/>
        <v>0</v>
      </c>
      <c r="O8345" s="95"/>
      <c r="P8345" s="125"/>
      <c r="R8345" t="str">
        <f t="shared" si="253"/>
        <v/>
      </c>
    </row>
    <row r="8346" spans="2:18" ht="15.75" customHeight="1">
      <c r="B8346" s="95"/>
      <c r="C8346" s="55" t="str">
        <f t="shared" si="251"/>
        <v/>
      </c>
      <c r="D8346" s="55" t="str">
        <f t="shared" si="252"/>
        <v/>
      </c>
      <c r="E8346" s="72"/>
      <c r="F8346" s="72"/>
      <c r="G8346" s="72"/>
      <c r="H8346" s="72"/>
      <c r="I8346" s="72"/>
      <c r="J8346" s="72"/>
      <c r="K8346" s="60">
        <f t="shared" si="249"/>
        <v>0</v>
      </c>
      <c r="L8346" s="60">
        <v>0</v>
      </c>
      <c r="M8346" s="55"/>
      <c r="N8346" s="60">
        <f t="shared" si="247"/>
        <v>0</v>
      </c>
      <c r="O8346" s="95"/>
      <c r="P8346" s="125"/>
      <c r="R8346" t="str">
        <f t="shared" si="253"/>
        <v/>
      </c>
    </row>
    <row r="8347" spans="2:18" ht="15.75" customHeight="1">
      <c r="B8347" s="95"/>
      <c r="C8347" s="55" t="str">
        <f t="shared" si="251"/>
        <v/>
      </c>
      <c r="D8347" s="55" t="str">
        <f t="shared" si="252"/>
        <v/>
      </c>
      <c r="E8347" s="72"/>
      <c r="F8347" s="72"/>
      <c r="G8347" s="72"/>
      <c r="H8347" s="72"/>
      <c r="I8347" s="72"/>
      <c r="J8347" s="72"/>
      <c r="K8347" s="60">
        <f t="shared" si="249"/>
        <v>0</v>
      </c>
      <c r="L8347" s="60">
        <v>0</v>
      </c>
      <c r="M8347" s="55"/>
      <c r="N8347" s="60">
        <f t="shared" si="247"/>
        <v>0</v>
      </c>
      <c r="O8347" s="95"/>
      <c r="P8347" s="125"/>
      <c r="R8347" t="str">
        <f t="shared" si="253"/>
        <v/>
      </c>
    </row>
    <row r="8348" spans="2:18" ht="15.75" customHeight="1">
      <c r="B8348" s="95"/>
      <c r="C8348" s="55" t="str">
        <f t="shared" si="251"/>
        <v/>
      </c>
      <c r="D8348" s="55" t="str">
        <f t="shared" si="252"/>
        <v/>
      </c>
      <c r="E8348" s="72"/>
      <c r="F8348" s="72"/>
      <c r="G8348" s="72"/>
      <c r="H8348" s="72"/>
      <c r="I8348" s="72"/>
      <c r="J8348" s="72"/>
      <c r="K8348" s="60">
        <f t="shared" si="249"/>
        <v>0</v>
      </c>
      <c r="L8348" s="60">
        <v>0</v>
      </c>
      <c r="M8348" s="55"/>
      <c r="N8348" s="60">
        <f t="shared" si="247"/>
        <v>0</v>
      </c>
      <c r="O8348" s="95"/>
      <c r="P8348" s="125"/>
      <c r="R8348" t="str">
        <f t="shared" si="253"/>
        <v/>
      </c>
    </row>
    <row r="8349" spans="2:18" ht="15.75" customHeight="1">
      <c r="B8349" s="95"/>
      <c r="C8349" s="55" t="str">
        <f t="shared" si="251"/>
        <v/>
      </c>
      <c r="D8349" s="55" t="str">
        <f t="shared" si="252"/>
        <v/>
      </c>
      <c r="E8349" s="72"/>
      <c r="F8349" s="72"/>
      <c r="G8349" s="72"/>
      <c r="H8349" s="72"/>
      <c r="I8349" s="72"/>
      <c r="J8349" s="72"/>
      <c r="K8349" s="60">
        <f t="shared" si="249"/>
        <v>0</v>
      </c>
      <c r="L8349" s="60">
        <v>0</v>
      </c>
      <c r="M8349" s="55"/>
      <c r="N8349" s="60">
        <f t="shared" si="247"/>
        <v>0</v>
      </c>
      <c r="O8349" s="95"/>
      <c r="P8349" s="125"/>
      <c r="R8349" t="str">
        <f t="shared" si="253"/>
        <v/>
      </c>
    </row>
    <row r="8350" spans="2:18" ht="15.75" customHeight="1">
      <c r="B8350" s="95"/>
      <c r="C8350" s="55" t="str">
        <f t="shared" si="251"/>
        <v/>
      </c>
      <c r="D8350" s="55" t="str">
        <f t="shared" si="252"/>
        <v/>
      </c>
      <c r="E8350" s="72"/>
      <c r="F8350" s="72"/>
      <c r="G8350" s="72"/>
      <c r="H8350" s="72"/>
      <c r="I8350" s="72"/>
      <c r="J8350" s="72"/>
      <c r="K8350" s="60">
        <f t="shared" si="249"/>
        <v>0</v>
      </c>
      <c r="L8350" s="60">
        <v>0</v>
      </c>
      <c r="M8350" s="55"/>
      <c r="N8350" s="60">
        <f t="shared" si="247"/>
        <v>0</v>
      </c>
      <c r="O8350" s="95"/>
      <c r="P8350" s="125"/>
      <c r="R8350" t="str">
        <f t="shared" si="253"/>
        <v/>
      </c>
    </row>
    <row r="8351" spans="2:18" ht="15.75" customHeight="1">
      <c r="B8351" s="95"/>
      <c r="C8351" s="55" t="str">
        <f t="shared" si="251"/>
        <v/>
      </c>
      <c r="D8351" s="55" t="str">
        <f t="shared" si="252"/>
        <v/>
      </c>
      <c r="E8351" s="72"/>
      <c r="F8351" s="72"/>
      <c r="G8351" s="72"/>
      <c r="H8351" s="72"/>
      <c r="I8351" s="72"/>
      <c r="J8351" s="72"/>
      <c r="K8351" s="60">
        <f t="shared" si="249"/>
        <v>0</v>
      </c>
      <c r="L8351" s="60">
        <v>0</v>
      </c>
      <c r="M8351" s="55"/>
      <c r="N8351" s="60">
        <f t="shared" si="247"/>
        <v>0</v>
      </c>
      <c r="O8351" s="95"/>
      <c r="P8351" s="125"/>
      <c r="R8351" t="str">
        <f t="shared" si="253"/>
        <v/>
      </c>
    </row>
    <row r="8352" spans="2:18" ht="15.75" customHeight="1">
      <c r="B8352" s="95"/>
      <c r="C8352" s="55" t="str">
        <f t="shared" si="251"/>
        <v/>
      </c>
      <c r="D8352" s="55" t="str">
        <f t="shared" si="252"/>
        <v/>
      </c>
      <c r="E8352" s="72"/>
      <c r="F8352" s="72"/>
      <c r="G8352" s="72"/>
      <c r="H8352" s="72"/>
      <c r="I8352" s="72"/>
      <c r="J8352" s="72"/>
      <c r="K8352" s="60">
        <f t="shared" si="249"/>
        <v>0</v>
      </c>
      <c r="L8352" s="60">
        <v>0</v>
      </c>
      <c r="M8352" s="55"/>
      <c r="N8352" s="60">
        <f t="shared" si="247"/>
        <v>0</v>
      </c>
      <c r="O8352" s="95"/>
      <c r="P8352" s="125"/>
      <c r="R8352" t="str">
        <f t="shared" si="253"/>
        <v/>
      </c>
    </row>
    <row r="8353" spans="2:18" ht="15.75" customHeight="1">
      <c r="B8353" s="95"/>
      <c r="C8353" s="55" t="str">
        <f t="shared" si="251"/>
        <v/>
      </c>
      <c r="D8353" s="55" t="str">
        <f t="shared" si="252"/>
        <v/>
      </c>
      <c r="E8353" s="72"/>
      <c r="F8353" s="72"/>
      <c r="G8353" s="72"/>
      <c r="H8353" s="72"/>
      <c r="I8353" s="72"/>
      <c r="J8353" s="72"/>
      <c r="K8353" s="60">
        <f t="shared" si="249"/>
        <v>0</v>
      </c>
      <c r="L8353" s="60">
        <v>0</v>
      </c>
      <c r="M8353" s="55"/>
      <c r="N8353" s="60">
        <f t="shared" si="247"/>
        <v>0</v>
      </c>
      <c r="O8353" s="95"/>
      <c r="P8353" s="125"/>
      <c r="R8353" t="str">
        <f t="shared" si="253"/>
        <v/>
      </c>
    </row>
    <row r="8354" spans="2:18" ht="15.75" customHeight="1">
      <c r="B8354" s="95"/>
      <c r="C8354" s="55" t="str">
        <f t="shared" si="251"/>
        <v/>
      </c>
      <c r="D8354" s="55" t="str">
        <f t="shared" si="252"/>
        <v/>
      </c>
      <c r="E8354" s="72"/>
      <c r="F8354" s="72"/>
      <c r="G8354" s="72"/>
      <c r="H8354" s="72"/>
      <c r="I8354" s="72"/>
      <c r="J8354" s="72"/>
      <c r="K8354" s="60">
        <f t="shared" si="249"/>
        <v>0</v>
      </c>
      <c r="L8354" s="60">
        <v>0</v>
      </c>
      <c r="M8354" s="55"/>
      <c r="N8354" s="60">
        <f t="shared" si="247"/>
        <v>0</v>
      </c>
      <c r="O8354" s="95"/>
      <c r="P8354" s="125"/>
      <c r="R8354" t="str">
        <f t="shared" si="253"/>
        <v/>
      </c>
    </row>
    <row r="8355" spans="2:18" ht="15.75" customHeight="1">
      <c r="B8355" s="95"/>
      <c r="C8355" s="55" t="str">
        <f t="shared" si="251"/>
        <v/>
      </c>
      <c r="D8355" s="55" t="str">
        <f t="shared" si="252"/>
        <v/>
      </c>
      <c r="E8355" s="72"/>
      <c r="F8355" s="72"/>
      <c r="G8355" s="72"/>
      <c r="H8355" s="72"/>
      <c r="I8355" s="72"/>
      <c r="J8355" s="72"/>
      <c r="K8355" s="60">
        <f t="shared" si="249"/>
        <v>0</v>
      </c>
      <c r="L8355" s="60">
        <v>0</v>
      </c>
      <c r="M8355" s="55"/>
      <c r="N8355" s="60">
        <f t="shared" si="247"/>
        <v>0</v>
      </c>
      <c r="O8355" s="95"/>
      <c r="P8355" s="125"/>
      <c r="R8355" t="str">
        <f t="shared" si="253"/>
        <v/>
      </c>
    </row>
    <row r="8356" spans="2:18" ht="15.75" customHeight="1">
      <c r="B8356" s="95"/>
      <c r="C8356" s="55" t="str">
        <f t="shared" si="251"/>
        <v/>
      </c>
      <c r="D8356" s="55" t="str">
        <f t="shared" si="252"/>
        <v/>
      </c>
      <c r="E8356" s="72"/>
      <c r="F8356" s="72"/>
      <c r="G8356" s="72"/>
      <c r="H8356" s="72"/>
      <c r="I8356" s="72"/>
      <c r="J8356" s="72"/>
      <c r="K8356" s="60">
        <f t="shared" si="249"/>
        <v>0</v>
      </c>
      <c r="L8356" s="60">
        <v>0</v>
      </c>
      <c r="M8356" s="55"/>
      <c r="N8356" s="60">
        <f t="shared" si="247"/>
        <v>0</v>
      </c>
      <c r="O8356" s="95"/>
      <c r="P8356" s="125"/>
      <c r="R8356" t="str">
        <f t="shared" si="253"/>
        <v/>
      </c>
    </row>
    <row r="8357" spans="2:18" ht="15.75" customHeight="1">
      <c r="B8357" s="95"/>
      <c r="C8357" s="55" t="str">
        <f t="shared" si="251"/>
        <v/>
      </c>
      <c r="D8357" s="55" t="str">
        <f t="shared" si="252"/>
        <v/>
      </c>
      <c r="E8357" s="72"/>
      <c r="F8357" s="72"/>
      <c r="G8357" s="72"/>
      <c r="H8357" s="72"/>
      <c r="I8357" s="72"/>
      <c r="J8357" s="72"/>
      <c r="K8357" s="60">
        <f t="shared" si="249"/>
        <v>0</v>
      </c>
      <c r="L8357" s="60">
        <v>0</v>
      </c>
      <c r="M8357" s="55"/>
      <c r="N8357" s="60">
        <f t="shared" si="247"/>
        <v>0</v>
      </c>
      <c r="O8357" s="95"/>
      <c r="P8357" s="125"/>
      <c r="R8357" t="str">
        <f t="shared" si="253"/>
        <v/>
      </c>
    </row>
    <row r="8358" spans="2:18" ht="15.75" customHeight="1">
      <c r="B8358" s="95"/>
      <c r="C8358" s="55" t="str">
        <f t="shared" si="251"/>
        <v/>
      </c>
      <c r="D8358" s="55" t="str">
        <f t="shared" si="252"/>
        <v/>
      </c>
      <c r="E8358" s="72"/>
      <c r="F8358" s="72"/>
      <c r="G8358" s="72"/>
      <c r="H8358" s="72"/>
      <c r="I8358" s="72"/>
      <c r="J8358" s="72"/>
      <c r="K8358" s="60">
        <f t="shared" si="249"/>
        <v>0</v>
      </c>
      <c r="L8358" s="60">
        <v>0</v>
      </c>
      <c r="M8358" s="55"/>
      <c r="N8358" s="60">
        <f t="shared" si="247"/>
        <v>0</v>
      </c>
      <c r="O8358" s="95"/>
      <c r="P8358" s="125"/>
      <c r="R8358" t="str">
        <f t="shared" si="253"/>
        <v/>
      </c>
    </row>
    <row r="8359" spans="2:18" ht="15.75" customHeight="1">
      <c r="B8359" s="95"/>
      <c r="C8359" s="55" t="str">
        <f t="shared" si="251"/>
        <v/>
      </c>
      <c r="D8359" s="55" t="str">
        <f t="shared" si="252"/>
        <v/>
      </c>
      <c r="E8359" s="72"/>
      <c r="F8359" s="72"/>
      <c r="G8359" s="72"/>
      <c r="H8359" s="72"/>
      <c r="I8359" s="72"/>
      <c r="J8359" s="72"/>
      <c r="K8359" s="60">
        <f t="shared" si="249"/>
        <v>0</v>
      </c>
      <c r="L8359" s="60">
        <v>0</v>
      </c>
      <c r="M8359" s="55"/>
      <c r="N8359" s="60">
        <f t="shared" si="247"/>
        <v>0</v>
      </c>
      <c r="O8359" s="95"/>
      <c r="P8359" s="125"/>
      <c r="R8359" t="str">
        <f t="shared" si="253"/>
        <v/>
      </c>
    </row>
    <row r="8360" spans="2:18" ht="15.75" customHeight="1">
      <c r="B8360" s="95"/>
      <c r="C8360" s="55" t="str">
        <f t="shared" si="251"/>
        <v/>
      </c>
      <c r="D8360" s="55" t="str">
        <f t="shared" si="252"/>
        <v/>
      </c>
      <c r="E8360" s="72"/>
      <c r="F8360" s="72"/>
      <c r="G8360" s="72"/>
      <c r="H8360" s="72"/>
      <c r="I8360" s="72"/>
      <c r="J8360" s="72"/>
      <c r="K8360" s="60">
        <f t="shared" si="249"/>
        <v>0</v>
      </c>
      <c r="L8360" s="60">
        <v>0</v>
      </c>
      <c r="M8360" s="55"/>
      <c r="N8360" s="60">
        <f t="shared" si="247"/>
        <v>0</v>
      </c>
      <c r="O8360" s="95"/>
      <c r="P8360" s="125"/>
      <c r="R8360" t="str">
        <f t="shared" si="253"/>
        <v/>
      </c>
    </row>
    <row r="8361" spans="2:18" ht="15.75" customHeight="1">
      <c r="B8361" s="95"/>
      <c r="C8361" s="55" t="str">
        <f t="shared" si="251"/>
        <v/>
      </c>
      <c r="D8361" s="55" t="str">
        <f t="shared" si="252"/>
        <v/>
      </c>
      <c r="E8361" s="72"/>
      <c r="F8361" s="72"/>
      <c r="G8361" s="72"/>
      <c r="H8361" s="72"/>
      <c r="I8361" s="72"/>
      <c r="J8361" s="72"/>
      <c r="K8361" s="60">
        <f t="shared" si="249"/>
        <v>0</v>
      </c>
      <c r="L8361" s="60">
        <v>0</v>
      </c>
      <c r="M8361" s="55"/>
      <c r="N8361" s="60">
        <f t="shared" si="247"/>
        <v>0</v>
      </c>
      <c r="O8361" s="95"/>
      <c r="P8361" s="125"/>
      <c r="R8361" t="str">
        <f t="shared" si="253"/>
        <v/>
      </c>
    </row>
    <row r="8362" spans="2:18" ht="15.75" customHeight="1">
      <c r="B8362" s="95"/>
      <c r="C8362" s="55" t="str">
        <f t="shared" si="251"/>
        <v/>
      </c>
      <c r="D8362" s="55" t="str">
        <f t="shared" si="252"/>
        <v/>
      </c>
      <c r="E8362" s="72"/>
      <c r="F8362" s="72"/>
      <c r="G8362" s="72"/>
      <c r="H8362" s="72"/>
      <c r="I8362" s="72"/>
      <c r="J8362" s="72"/>
      <c r="K8362" s="60">
        <f t="shared" si="249"/>
        <v>0</v>
      </c>
      <c r="L8362" s="60">
        <v>0</v>
      </c>
      <c r="M8362" s="55"/>
      <c r="N8362" s="60">
        <f t="shared" si="247"/>
        <v>0</v>
      </c>
      <c r="O8362" s="95"/>
      <c r="P8362" s="125"/>
      <c r="R8362" t="str">
        <f t="shared" si="253"/>
        <v/>
      </c>
    </row>
    <row r="8363" spans="2:18" ht="15.75" customHeight="1">
      <c r="B8363" s="95"/>
      <c r="C8363" s="55" t="str">
        <f t="shared" si="251"/>
        <v/>
      </c>
      <c r="D8363" s="55" t="str">
        <f t="shared" si="252"/>
        <v/>
      </c>
      <c r="E8363" s="72"/>
      <c r="F8363" s="72"/>
      <c r="G8363" s="72"/>
      <c r="H8363" s="72"/>
      <c r="I8363" s="72"/>
      <c r="J8363" s="72"/>
      <c r="K8363" s="60">
        <f t="shared" si="249"/>
        <v>0</v>
      </c>
      <c r="L8363" s="60">
        <v>0</v>
      </c>
      <c r="M8363" s="55"/>
      <c r="N8363" s="60">
        <f t="shared" si="247"/>
        <v>0</v>
      </c>
      <c r="O8363" s="95"/>
      <c r="P8363" s="125"/>
      <c r="R8363" t="str">
        <f t="shared" si="253"/>
        <v/>
      </c>
    </row>
    <row r="8364" spans="2:18" ht="15.75" customHeight="1">
      <c r="B8364" s="95"/>
      <c r="C8364" s="55" t="str">
        <f t="shared" si="251"/>
        <v/>
      </c>
      <c r="D8364" s="55" t="str">
        <f t="shared" si="252"/>
        <v/>
      </c>
      <c r="E8364" s="72"/>
      <c r="F8364" s="72"/>
      <c r="G8364" s="72"/>
      <c r="H8364" s="72"/>
      <c r="I8364" s="72"/>
      <c r="J8364" s="72"/>
      <c r="K8364" s="60">
        <f t="shared" si="249"/>
        <v>0</v>
      </c>
      <c r="L8364" s="60">
        <v>0</v>
      </c>
      <c r="M8364" s="55"/>
      <c r="N8364" s="60">
        <f t="shared" si="247"/>
        <v>0</v>
      </c>
      <c r="O8364" s="95"/>
      <c r="P8364" s="125"/>
      <c r="R8364" t="str">
        <f t="shared" si="253"/>
        <v/>
      </c>
    </row>
    <row r="8365" spans="2:18" ht="15.75" customHeight="1">
      <c r="B8365" s="95"/>
      <c r="C8365" s="55" t="str">
        <f t="shared" si="251"/>
        <v/>
      </c>
      <c r="D8365" s="55" t="str">
        <f t="shared" si="252"/>
        <v/>
      </c>
      <c r="E8365" s="72"/>
      <c r="F8365" s="72"/>
      <c r="G8365" s="72"/>
      <c r="H8365" s="72"/>
      <c r="I8365" s="72"/>
      <c r="J8365" s="72"/>
      <c r="K8365" s="60">
        <f t="shared" si="249"/>
        <v>0</v>
      </c>
      <c r="L8365" s="60">
        <v>0</v>
      </c>
      <c r="M8365" s="55"/>
      <c r="N8365" s="60">
        <f t="shared" si="247"/>
        <v>0</v>
      </c>
      <c r="O8365" s="95"/>
      <c r="P8365" s="125"/>
      <c r="R8365" t="str">
        <f t="shared" si="253"/>
        <v/>
      </c>
    </row>
    <row r="8366" spans="2:18" ht="15.75" customHeight="1">
      <c r="B8366" s="95"/>
      <c r="C8366" s="55" t="str">
        <f t="shared" si="251"/>
        <v/>
      </c>
      <c r="D8366" s="55" t="str">
        <f t="shared" si="252"/>
        <v/>
      </c>
      <c r="E8366" s="72"/>
      <c r="F8366" s="72"/>
      <c r="G8366" s="72"/>
      <c r="H8366" s="72"/>
      <c r="I8366" s="72"/>
      <c r="J8366" s="72"/>
      <c r="K8366" s="60">
        <f t="shared" si="249"/>
        <v>0</v>
      </c>
      <c r="L8366" s="60">
        <v>0</v>
      </c>
      <c r="M8366" s="55"/>
      <c r="N8366" s="60">
        <f t="shared" si="247"/>
        <v>0</v>
      </c>
      <c r="O8366" s="95"/>
      <c r="P8366" s="125"/>
      <c r="R8366" t="str">
        <f t="shared" si="253"/>
        <v/>
      </c>
    </row>
    <row r="8367" spans="2:18" ht="15.75" customHeight="1">
      <c r="B8367" s="95"/>
      <c r="C8367" s="55" t="str">
        <f t="shared" si="251"/>
        <v/>
      </c>
      <c r="D8367" s="55" t="str">
        <f t="shared" si="252"/>
        <v/>
      </c>
      <c r="E8367" s="72"/>
      <c r="F8367" s="72"/>
      <c r="G8367" s="72"/>
      <c r="H8367" s="72"/>
      <c r="I8367" s="72"/>
      <c r="J8367" s="72"/>
      <c r="K8367" s="60">
        <f t="shared" si="249"/>
        <v>0</v>
      </c>
      <c r="L8367" s="60">
        <v>0</v>
      </c>
      <c r="M8367" s="55"/>
      <c r="N8367" s="60">
        <f t="shared" si="247"/>
        <v>0</v>
      </c>
      <c r="O8367" s="95"/>
      <c r="P8367" s="125"/>
      <c r="R8367" t="str">
        <f t="shared" si="253"/>
        <v/>
      </c>
    </row>
    <row r="8368" spans="2:18" ht="15.75" customHeight="1">
      <c r="B8368" s="95"/>
      <c r="C8368" s="55" t="str">
        <f t="shared" si="251"/>
        <v/>
      </c>
      <c r="D8368" s="55" t="str">
        <f t="shared" si="252"/>
        <v/>
      </c>
      <c r="E8368" s="72"/>
      <c r="F8368" s="72"/>
      <c r="G8368" s="72"/>
      <c r="H8368" s="72"/>
      <c r="I8368" s="72"/>
      <c r="J8368" s="72"/>
      <c r="K8368" s="60">
        <f t="shared" si="249"/>
        <v>0</v>
      </c>
      <c r="L8368" s="60">
        <v>0</v>
      </c>
      <c r="M8368" s="55"/>
      <c r="N8368" s="60">
        <f t="shared" si="247"/>
        <v>0</v>
      </c>
      <c r="O8368" s="95"/>
      <c r="P8368" s="125"/>
      <c r="R8368" t="str">
        <f t="shared" si="253"/>
        <v/>
      </c>
    </row>
    <row r="8369" spans="2:18" ht="15.75" customHeight="1">
      <c r="B8369" s="95"/>
      <c r="C8369" s="55" t="str">
        <f t="shared" si="251"/>
        <v/>
      </c>
      <c r="D8369" s="55" t="str">
        <f t="shared" si="252"/>
        <v/>
      </c>
      <c r="E8369" s="72"/>
      <c r="F8369" s="72"/>
      <c r="G8369" s="72"/>
      <c r="H8369" s="72"/>
      <c r="I8369" s="72"/>
      <c r="J8369" s="72"/>
      <c r="K8369" s="60">
        <f t="shared" si="249"/>
        <v>0</v>
      </c>
      <c r="L8369" s="60">
        <v>0</v>
      </c>
      <c r="M8369" s="55"/>
      <c r="N8369" s="60">
        <f t="shared" si="247"/>
        <v>0</v>
      </c>
      <c r="O8369" s="95"/>
      <c r="P8369" s="125"/>
      <c r="R8369" t="str">
        <f t="shared" si="253"/>
        <v/>
      </c>
    </row>
    <row r="8370" spans="2:18" ht="15.75" customHeight="1">
      <c r="B8370" s="95"/>
      <c r="C8370" s="55" t="str">
        <f t="shared" si="251"/>
        <v/>
      </c>
      <c r="D8370" s="55" t="str">
        <f t="shared" si="252"/>
        <v/>
      </c>
      <c r="E8370" s="72"/>
      <c r="F8370" s="72"/>
      <c r="G8370" s="72"/>
      <c r="H8370" s="72"/>
      <c r="I8370" s="72"/>
      <c r="J8370" s="72"/>
      <c r="K8370" s="60">
        <f t="shared" si="249"/>
        <v>0</v>
      </c>
      <c r="L8370" s="60">
        <v>0</v>
      </c>
      <c r="M8370" s="55"/>
      <c r="N8370" s="60">
        <f t="shared" si="247"/>
        <v>0</v>
      </c>
      <c r="O8370" s="95"/>
      <c r="P8370" s="125"/>
      <c r="R8370" t="str">
        <f t="shared" si="253"/>
        <v/>
      </c>
    </row>
    <row r="8371" spans="2:18" ht="15.75" customHeight="1">
      <c r="B8371" s="95"/>
      <c r="C8371" s="55" t="str">
        <f t="shared" si="251"/>
        <v/>
      </c>
      <c r="D8371" s="55" t="str">
        <f t="shared" si="252"/>
        <v/>
      </c>
      <c r="E8371" s="72"/>
      <c r="F8371" s="72"/>
      <c r="G8371" s="72"/>
      <c r="H8371" s="72"/>
      <c r="I8371" s="72"/>
      <c r="J8371" s="72"/>
      <c r="K8371" s="60">
        <f t="shared" si="249"/>
        <v>0</v>
      </c>
      <c r="L8371" s="60">
        <v>0</v>
      </c>
      <c r="M8371" s="55"/>
      <c r="N8371" s="60">
        <f t="shared" si="247"/>
        <v>0</v>
      </c>
      <c r="O8371" s="95"/>
      <c r="P8371" s="125"/>
      <c r="R8371" t="str">
        <f t="shared" si="253"/>
        <v/>
      </c>
    </row>
    <row r="8372" spans="2:18" ht="15.75" customHeight="1">
      <c r="B8372" s="95"/>
      <c r="C8372" s="55" t="str">
        <f t="shared" si="251"/>
        <v/>
      </c>
      <c r="D8372" s="55" t="str">
        <f t="shared" si="252"/>
        <v/>
      </c>
      <c r="E8372" s="72"/>
      <c r="F8372" s="72"/>
      <c r="G8372" s="72"/>
      <c r="H8372" s="72"/>
      <c r="I8372" s="72"/>
      <c r="J8372" s="72"/>
      <c r="K8372" s="60">
        <f t="shared" si="249"/>
        <v>0</v>
      </c>
      <c r="L8372" s="60">
        <v>0</v>
      </c>
      <c r="M8372" s="55"/>
      <c r="N8372" s="60">
        <f t="shared" si="247"/>
        <v>0</v>
      </c>
      <c r="O8372" s="95"/>
      <c r="P8372" s="125"/>
      <c r="R8372" t="str">
        <f t="shared" si="253"/>
        <v/>
      </c>
    </row>
    <row r="8373" spans="2:18" ht="15.75" customHeight="1">
      <c r="B8373" s="95"/>
      <c r="C8373" s="55" t="str">
        <f t="shared" si="251"/>
        <v/>
      </c>
      <c r="D8373" s="55" t="str">
        <f t="shared" si="252"/>
        <v/>
      </c>
      <c r="E8373" s="72"/>
      <c r="F8373" s="72"/>
      <c r="G8373" s="72"/>
      <c r="H8373" s="72"/>
      <c r="I8373" s="72"/>
      <c r="J8373" s="72"/>
      <c r="K8373" s="60">
        <f t="shared" si="249"/>
        <v>0</v>
      </c>
      <c r="L8373" s="60">
        <v>0</v>
      </c>
      <c r="M8373" s="55"/>
      <c r="N8373" s="60">
        <f t="shared" si="247"/>
        <v>0</v>
      </c>
      <c r="O8373" s="95"/>
      <c r="P8373" s="125"/>
      <c r="R8373" t="str">
        <f t="shared" si="253"/>
        <v/>
      </c>
    </row>
    <row r="8374" spans="2:18" ht="15.75" customHeight="1">
      <c r="B8374" s="95"/>
      <c r="C8374" s="55" t="str">
        <f t="shared" si="251"/>
        <v/>
      </c>
      <c r="D8374" s="55" t="str">
        <f t="shared" si="252"/>
        <v/>
      </c>
      <c r="E8374" s="72"/>
      <c r="F8374" s="72"/>
      <c r="G8374" s="72"/>
      <c r="H8374" s="72"/>
      <c r="I8374" s="72"/>
      <c r="J8374" s="72"/>
      <c r="K8374" s="60">
        <f t="shared" si="249"/>
        <v>0</v>
      </c>
      <c r="L8374" s="60">
        <v>0</v>
      </c>
      <c r="M8374" s="55"/>
      <c r="N8374" s="60">
        <f t="shared" si="247"/>
        <v>0</v>
      </c>
      <c r="O8374" s="95"/>
      <c r="P8374" s="125"/>
      <c r="R8374" t="str">
        <f t="shared" si="253"/>
        <v/>
      </c>
    </row>
    <row r="8375" spans="2:18" ht="15.75" customHeight="1">
      <c r="B8375" s="95"/>
      <c r="C8375" s="55" t="str">
        <f t="shared" si="251"/>
        <v/>
      </c>
      <c r="D8375" s="55" t="str">
        <f t="shared" si="252"/>
        <v/>
      </c>
      <c r="E8375" s="72"/>
      <c r="F8375" s="72"/>
      <c r="G8375" s="72"/>
      <c r="H8375" s="72"/>
      <c r="I8375" s="72"/>
      <c r="J8375" s="72"/>
      <c r="K8375" s="60">
        <f t="shared" si="249"/>
        <v>0</v>
      </c>
      <c r="L8375" s="60">
        <v>0</v>
      </c>
      <c r="M8375" s="55"/>
      <c r="N8375" s="60">
        <f t="shared" si="247"/>
        <v>0</v>
      </c>
      <c r="O8375" s="95"/>
      <c r="P8375" s="125"/>
      <c r="R8375" t="str">
        <f t="shared" si="253"/>
        <v/>
      </c>
    </row>
    <row r="8376" spans="2:18" ht="15.75" customHeight="1">
      <c r="B8376" s="95"/>
      <c r="C8376" s="55" t="str">
        <f t="shared" si="251"/>
        <v/>
      </c>
      <c r="D8376" s="55" t="str">
        <f t="shared" si="252"/>
        <v/>
      </c>
      <c r="E8376" s="72"/>
      <c r="F8376" s="72"/>
      <c r="G8376" s="72"/>
      <c r="H8376" s="72"/>
      <c r="I8376" s="72"/>
      <c r="J8376" s="72"/>
      <c r="K8376" s="60">
        <f t="shared" si="249"/>
        <v>0</v>
      </c>
      <c r="L8376" s="60">
        <v>0</v>
      </c>
      <c r="M8376" s="55"/>
      <c r="N8376" s="60">
        <f t="shared" si="247"/>
        <v>0</v>
      </c>
      <c r="O8376" s="95"/>
      <c r="P8376" s="125"/>
      <c r="R8376" t="str">
        <f t="shared" si="253"/>
        <v/>
      </c>
    </row>
    <row r="8377" spans="2:18" ht="15.75" customHeight="1">
      <c r="B8377" s="95"/>
      <c r="C8377" s="55" t="str">
        <f t="shared" si="251"/>
        <v/>
      </c>
      <c r="D8377" s="55" t="str">
        <f t="shared" si="252"/>
        <v/>
      </c>
      <c r="E8377" s="72"/>
      <c r="F8377" s="72"/>
      <c r="G8377" s="72"/>
      <c r="H8377" s="72"/>
      <c r="I8377" s="72"/>
      <c r="J8377" s="72"/>
      <c r="K8377" s="60">
        <f t="shared" si="249"/>
        <v>0</v>
      </c>
      <c r="L8377" s="60">
        <v>0</v>
      </c>
      <c r="M8377" s="55"/>
      <c r="N8377" s="60">
        <f t="shared" si="247"/>
        <v>0</v>
      </c>
      <c r="O8377" s="95"/>
      <c r="P8377" s="125"/>
      <c r="R8377" t="str">
        <f t="shared" si="253"/>
        <v/>
      </c>
    </row>
    <row r="8378" spans="2:18" ht="15.75" customHeight="1">
      <c r="B8378" s="95"/>
      <c r="C8378" s="55" t="str">
        <f t="shared" si="251"/>
        <v/>
      </c>
      <c r="D8378" s="55" t="str">
        <f t="shared" si="252"/>
        <v/>
      </c>
      <c r="E8378" s="72"/>
      <c r="F8378" s="72"/>
      <c r="G8378" s="72"/>
      <c r="H8378" s="72"/>
      <c r="I8378" s="72"/>
      <c r="J8378" s="72"/>
      <c r="K8378" s="60">
        <f t="shared" si="249"/>
        <v>0</v>
      </c>
      <c r="L8378" s="60">
        <v>0</v>
      </c>
      <c r="M8378" s="55"/>
      <c r="N8378" s="60">
        <f t="shared" si="247"/>
        <v>0</v>
      </c>
      <c r="O8378" s="95"/>
      <c r="P8378" s="125"/>
      <c r="R8378" t="str">
        <f t="shared" si="253"/>
        <v/>
      </c>
    </row>
    <row r="8379" spans="2:18" ht="15.75" customHeight="1">
      <c r="B8379" s="95"/>
      <c r="C8379" s="55" t="str">
        <f t="shared" si="251"/>
        <v/>
      </c>
      <c r="D8379" s="55" t="str">
        <f t="shared" si="252"/>
        <v/>
      </c>
      <c r="E8379" s="72"/>
      <c r="F8379" s="72"/>
      <c r="G8379" s="72"/>
      <c r="H8379" s="72"/>
      <c r="I8379" s="72"/>
      <c r="J8379" s="72"/>
      <c r="K8379" s="60">
        <f t="shared" si="249"/>
        <v>0</v>
      </c>
      <c r="L8379" s="60">
        <v>0</v>
      </c>
      <c r="M8379" s="55"/>
      <c r="N8379" s="60">
        <f t="shared" si="247"/>
        <v>0</v>
      </c>
      <c r="O8379" s="95"/>
      <c r="P8379" s="125"/>
      <c r="R8379" t="str">
        <f t="shared" si="253"/>
        <v/>
      </c>
    </row>
    <row r="8380" spans="2:18" ht="15.75" customHeight="1">
      <c r="B8380" s="95"/>
      <c r="C8380" s="55" t="str">
        <f t="shared" si="251"/>
        <v/>
      </c>
      <c r="D8380" s="55" t="str">
        <f t="shared" si="252"/>
        <v/>
      </c>
      <c r="E8380" s="72"/>
      <c r="F8380" s="72"/>
      <c r="G8380" s="72"/>
      <c r="H8380" s="72"/>
      <c r="I8380" s="72"/>
      <c r="J8380" s="72"/>
      <c r="K8380" s="60">
        <f t="shared" si="249"/>
        <v>0</v>
      </c>
      <c r="L8380" s="60">
        <v>0</v>
      </c>
      <c r="M8380" s="55"/>
      <c r="N8380" s="60">
        <f t="shared" si="247"/>
        <v>0</v>
      </c>
      <c r="O8380" s="95"/>
      <c r="P8380" s="125"/>
      <c r="R8380" t="str">
        <f t="shared" si="253"/>
        <v/>
      </c>
    </row>
    <row r="8381" spans="2:18" ht="15.75" customHeight="1">
      <c r="B8381" s="95"/>
      <c r="C8381" s="55" t="str">
        <f t="shared" si="251"/>
        <v/>
      </c>
      <c r="D8381" s="55" t="str">
        <f t="shared" si="252"/>
        <v/>
      </c>
      <c r="E8381" s="72"/>
      <c r="F8381" s="72"/>
      <c r="G8381" s="72"/>
      <c r="H8381" s="72"/>
      <c r="I8381" s="72"/>
      <c r="J8381" s="72"/>
      <c r="K8381" s="60">
        <f t="shared" si="249"/>
        <v>0</v>
      </c>
      <c r="L8381" s="60">
        <v>0</v>
      </c>
      <c r="M8381" s="55"/>
      <c r="N8381" s="60">
        <f t="shared" si="247"/>
        <v>0</v>
      </c>
      <c r="O8381" s="95"/>
      <c r="P8381" s="125"/>
      <c r="R8381" t="str">
        <f t="shared" si="253"/>
        <v/>
      </c>
    </row>
    <row r="8382" spans="2:18" ht="15.75" customHeight="1">
      <c r="B8382" s="95"/>
      <c r="C8382" s="55" t="str">
        <f t="shared" si="251"/>
        <v/>
      </c>
      <c r="D8382" s="55" t="str">
        <f t="shared" si="252"/>
        <v/>
      </c>
      <c r="E8382" s="72"/>
      <c r="F8382" s="72"/>
      <c r="G8382" s="72"/>
      <c r="H8382" s="72"/>
      <c r="I8382" s="72"/>
      <c r="J8382" s="72"/>
      <c r="K8382" s="60">
        <f t="shared" si="249"/>
        <v>0</v>
      </c>
      <c r="L8382" s="60">
        <v>0</v>
      </c>
      <c r="M8382" s="55"/>
      <c r="N8382" s="60">
        <f t="shared" si="247"/>
        <v>0</v>
      </c>
      <c r="O8382" s="95"/>
      <c r="P8382" s="125"/>
      <c r="R8382" t="str">
        <f t="shared" si="253"/>
        <v/>
      </c>
    </row>
    <row r="8383" spans="2:18" ht="15.75" customHeight="1">
      <c r="B8383" s="95"/>
      <c r="C8383" s="55" t="str">
        <f t="shared" si="251"/>
        <v/>
      </c>
      <c r="D8383" s="55" t="str">
        <f t="shared" si="252"/>
        <v/>
      </c>
      <c r="E8383" s="72"/>
      <c r="F8383" s="72"/>
      <c r="G8383" s="72"/>
      <c r="H8383" s="72"/>
      <c r="I8383" s="72"/>
      <c r="J8383" s="72"/>
      <c r="K8383" s="60">
        <f t="shared" si="249"/>
        <v>0</v>
      </c>
      <c r="L8383" s="60">
        <v>0</v>
      </c>
      <c r="M8383" s="55"/>
      <c r="N8383" s="60">
        <f t="shared" si="247"/>
        <v>0</v>
      </c>
      <c r="O8383" s="95"/>
      <c r="P8383" s="125"/>
      <c r="R8383" t="str">
        <f t="shared" si="253"/>
        <v/>
      </c>
    </row>
    <row r="8384" spans="2:18" ht="15.75" customHeight="1">
      <c r="B8384" s="95"/>
      <c r="C8384" s="55" t="str">
        <f t="shared" si="251"/>
        <v/>
      </c>
      <c r="D8384" s="55" t="str">
        <f t="shared" si="252"/>
        <v/>
      </c>
      <c r="E8384" s="72"/>
      <c r="F8384" s="72"/>
      <c r="G8384" s="72"/>
      <c r="H8384" s="72"/>
      <c r="I8384" s="72"/>
      <c r="J8384" s="72"/>
      <c r="K8384" s="60">
        <f t="shared" si="249"/>
        <v>0</v>
      </c>
      <c r="L8384" s="60">
        <v>0</v>
      </c>
      <c r="M8384" s="55"/>
      <c r="N8384" s="60">
        <f t="shared" si="247"/>
        <v>0</v>
      </c>
      <c r="O8384" s="95"/>
      <c r="P8384" s="125"/>
      <c r="R8384" t="str">
        <f t="shared" si="253"/>
        <v/>
      </c>
    </row>
    <row r="8385" spans="2:18" ht="15.75" customHeight="1">
      <c r="B8385" s="95"/>
      <c r="C8385" s="55" t="str">
        <f t="shared" si="251"/>
        <v/>
      </c>
      <c r="D8385" s="55" t="str">
        <f t="shared" si="252"/>
        <v/>
      </c>
      <c r="E8385" s="72"/>
      <c r="F8385" s="72"/>
      <c r="G8385" s="72"/>
      <c r="H8385" s="72"/>
      <c r="I8385" s="72"/>
      <c r="J8385" s="72"/>
      <c r="K8385" s="60">
        <f t="shared" si="249"/>
        <v>0</v>
      </c>
      <c r="L8385" s="60">
        <v>0</v>
      </c>
      <c r="M8385" s="55"/>
      <c r="N8385" s="60">
        <f t="shared" si="247"/>
        <v>0</v>
      </c>
      <c r="O8385" s="95"/>
      <c r="P8385" s="125"/>
      <c r="R8385" t="str">
        <f t="shared" si="253"/>
        <v/>
      </c>
    </row>
    <row r="8386" spans="2:18" ht="15.75" customHeight="1">
      <c r="B8386" s="95"/>
      <c r="C8386" s="55" t="str">
        <f t="shared" si="251"/>
        <v/>
      </c>
      <c r="D8386" s="55" t="str">
        <f t="shared" si="252"/>
        <v/>
      </c>
      <c r="E8386" s="72"/>
      <c r="F8386" s="72"/>
      <c r="G8386" s="72"/>
      <c r="H8386" s="72"/>
      <c r="I8386" s="72"/>
      <c r="J8386" s="72"/>
      <c r="K8386" s="60">
        <f t="shared" si="249"/>
        <v>0</v>
      </c>
      <c r="L8386" s="60">
        <v>0</v>
      </c>
      <c r="M8386" s="55"/>
      <c r="N8386" s="60">
        <f t="shared" si="247"/>
        <v>0</v>
      </c>
      <c r="O8386" s="95"/>
      <c r="P8386" s="125"/>
      <c r="R8386" t="str">
        <f t="shared" si="253"/>
        <v/>
      </c>
    </row>
    <row r="8387" spans="2:18" ht="15.75" customHeight="1">
      <c r="B8387" s="95"/>
      <c r="C8387" s="55" t="str">
        <f t="shared" si="251"/>
        <v/>
      </c>
      <c r="D8387" s="55" t="str">
        <f t="shared" si="252"/>
        <v/>
      </c>
      <c r="E8387" s="72"/>
      <c r="F8387" s="72"/>
      <c r="G8387" s="72"/>
      <c r="H8387" s="72"/>
      <c r="I8387" s="72"/>
      <c r="J8387" s="72"/>
      <c r="K8387" s="60">
        <f t="shared" si="249"/>
        <v>0</v>
      </c>
      <c r="L8387" s="60">
        <v>0</v>
      </c>
      <c r="M8387" s="55"/>
      <c r="N8387" s="60">
        <f t="shared" ref="N8387:N8416" si="254">K8387+L8387</f>
        <v>0</v>
      </c>
      <c r="O8387" s="95"/>
      <c r="P8387" s="125"/>
      <c r="R8387" t="str">
        <f t="shared" ref="R8387:R8450" si="255">IF(B8387="","",PROPER(TEXT(B8387,"mmm/aa")))</f>
        <v/>
      </c>
    </row>
    <row r="8388" spans="2:18" ht="15.75" customHeight="1">
      <c r="B8388" s="95"/>
      <c r="C8388" s="55" t="str">
        <f t="shared" si="251"/>
        <v/>
      </c>
      <c r="D8388" s="55" t="str">
        <f t="shared" si="252"/>
        <v/>
      </c>
      <c r="E8388" s="72"/>
      <c r="F8388" s="72"/>
      <c r="G8388" s="72"/>
      <c r="H8388" s="72"/>
      <c r="I8388" s="72"/>
      <c r="J8388" s="72"/>
      <c r="K8388" s="60">
        <f t="shared" si="249"/>
        <v>0</v>
      </c>
      <c r="L8388" s="60">
        <v>0</v>
      </c>
      <c r="M8388" s="55"/>
      <c r="N8388" s="60">
        <f t="shared" si="254"/>
        <v>0</v>
      </c>
      <c r="O8388" s="95"/>
      <c r="P8388" s="125"/>
      <c r="R8388" t="str">
        <f t="shared" si="255"/>
        <v/>
      </c>
    </row>
    <row r="8389" spans="2:18" ht="15.75" customHeight="1">
      <c r="B8389" s="95"/>
      <c r="C8389" s="55" t="str">
        <f t="shared" si="251"/>
        <v/>
      </c>
      <c r="D8389" s="55" t="str">
        <f t="shared" si="252"/>
        <v/>
      </c>
      <c r="E8389" s="72"/>
      <c r="F8389" s="72"/>
      <c r="G8389" s="72"/>
      <c r="H8389" s="72"/>
      <c r="I8389" s="72"/>
      <c r="J8389" s="72"/>
      <c r="K8389" s="60">
        <f t="shared" si="249"/>
        <v>0</v>
      </c>
      <c r="L8389" s="60">
        <v>0</v>
      </c>
      <c r="M8389" s="55"/>
      <c r="N8389" s="60">
        <f t="shared" si="254"/>
        <v>0</v>
      </c>
      <c r="O8389" s="95"/>
      <c r="P8389" s="125"/>
      <c r="R8389" t="str">
        <f t="shared" si="255"/>
        <v/>
      </c>
    </row>
    <row r="8390" spans="2:18" ht="15.75" customHeight="1">
      <c r="B8390" s="95"/>
      <c r="C8390" s="55" t="str">
        <f t="shared" si="251"/>
        <v/>
      </c>
      <c r="D8390" s="55" t="str">
        <f t="shared" si="252"/>
        <v/>
      </c>
      <c r="E8390" s="72"/>
      <c r="F8390" s="72"/>
      <c r="G8390" s="72"/>
      <c r="H8390" s="72"/>
      <c r="I8390" s="72"/>
      <c r="J8390" s="72"/>
      <c r="K8390" s="60">
        <f t="shared" si="249"/>
        <v>0</v>
      </c>
      <c r="L8390" s="60">
        <v>0</v>
      </c>
      <c r="M8390" s="55"/>
      <c r="N8390" s="60">
        <f t="shared" si="254"/>
        <v>0</v>
      </c>
      <c r="O8390" s="95"/>
      <c r="P8390" s="125"/>
      <c r="R8390" t="str">
        <f t="shared" si="255"/>
        <v/>
      </c>
    </row>
    <row r="8391" spans="2:18" ht="15.75" customHeight="1">
      <c r="B8391" s="95"/>
      <c r="C8391" s="55" t="str">
        <f t="shared" si="251"/>
        <v/>
      </c>
      <c r="D8391" s="55" t="str">
        <f t="shared" si="252"/>
        <v/>
      </c>
      <c r="E8391" s="72"/>
      <c r="F8391" s="72"/>
      <c r="G8391" s="72"/>
      <c r="H8391" s="72"/>
      <c r="I8391" s="72"/>
      <c r="J8391" s="72"/>
      <c r="K8391" s="60">
        <f t="shared" si="249"/>
        <v>0</v>
      </c>
      <c r="L8391" s="60">
        <v>0</v>
      </c>
      <c r="M8391" s="55"/>
      <c r="N8391" s="60">
        <f t="shared" si="254"/>
        <v>0</v>
      </c>
      <c r="O8391" s="95"/>
      <c r="P8391" s="125"/>
      <c r="R8391" t="str">
        <f t="shared" si="255"/>
        <v/>
      </c>
    </row>
    <row r="8392" spans="2:18" ht="15.75" customHeight="1">
      <c r="B8392" s="95"/>
      <c r="C8392" s="55" t="str">
        <f t="shared" si="251"/>
        <v/>
      </c>
      <c r="D8392" s="55" t="str">
        <f t="shared" si="252"/>
        <v/>
      </c>
      <c r="E8392" s="72"/>
      <c r="F8392" s="72"/>
      <c r="G8392" s="72"/>
      <c r="H8392" s="72"/>
      <c r="I8392" s="72"/>
      <c r="J8392" s="72"/>
      <c r="K8392" s="60">
        <f t="shared" si="249"/>
        <v>0</v>
      </c>
      <c r="L8392" s="60">
        <v>0</v>
      </c>
      <c r="M8392" s="55"/>
      <c r="N8392" s="60">
        <f t="shared" si="254"/>
        <v>0</v>
      </c>
      <c r="O8392" s="95"/>
      <c r="P8392" s="125"/>
      <c r="R8392" t="str">
        <f t="shared" si="255"/>
        <v/>
      </c>
    </row>
    <row r="8393" spans="2:18" ht="15.75" customHeight="1">
      <c r="B8393" s="95"/>
      <c r="C8393" s="55" t="str">
        <f t="shared" si="251"/>
        <v/>
      </c>
      <c r="D8393" s="55" t="str">
        <f t="shared" si="252"/>
        <v/>
      </c>
      <c r="E8393" s="72"/>
      <c r="F8393" s="72"/>
      <c r="G8393" s="72"/>
      <c r="H8393" s="72"/>
      <c r="I8393" s="72"/>
      <c r="J8393" s="72"/>
      <c r="K8393" s="60">
        <f t="shared" si="249"/>
        <v>0</v>
      </c>
      <c r="L8393" s="60">
        <v>0</v>
      </c>
      <c r="M8393" s="55"/>
      <c r="N8393" s="60">
        <f t="shared" si="254"/>
        <v>0</v>
      </c>
      <c r="O8393" s="95"/>
      <c r="P8393" s="125"/>
      <c r="R8393" t="str">
        <f t="shared" si="255"/>
        <v/>
      </c>
    </row>
    <row r="8394" spans="2:18" ht="15.75" customHeight="1">
      <c r="B8394" s="95"/>
      <c r="C8394" s="55" t="str">
        <f t="shared" si="251"/>
        <v/>
      </c>
      <c r="D8394" s="55" t="str">
        <f t="shared" si="252"/>
        <v/>
      </c>
      <c r="E8394" s="72"/>
      <c r="F8394" s="72"/>
      <c r="G8394" s="72"/>
      <c r="H8394" s="72"/>
      <c r="I8394" s="72"/>
      <c r="J8394" s="72"/>
      <c r="K8394" s="60">
        <f t="shared" si="249"/>
        <v>0</v>
      </c>
      <c r="L8394" s="60">
        <v>0</v>
      </c>
      <c r="M8394" s="55"/>
      <c r="N8394" s="60">
        <f t="shared" si="254"/>
        <v>0</v>
      </c>
      <c r="O8394" s="95"/>
      <c r="P8394" s="125"/>
      <c r="R8394" t="str">
        <f t="shared" si="255"/>
        <v/>
      </c>
    </row>
    <row r="8395" spans="2:18" ht="15.75" customHeight="1">
      <c r="B8395" s="95"/>
      <c r="C8395" s="55" t="str">
        <f t="shared" si="251"/>
        <v/>
      </c>
      <c r="D8395" s="55" t="str">
        <f t="shared" si="252"/>
        <v/>
      </c>
      <c r="E8395" s="72"/>
      <c r="F8395" s="72"/>
      <c r="G8395" s="72"/>
      <c r="H8395" s="72"/>
      <c r="I8395" s="72"/>
      <c r="J8395" s="72"/>
      <c r="K8395" s="60">
        <f t="shared" si="249"/>
        <v>0</v>
      </c>
      <c r="L8395" s="60">
        <v>0</v>
      </c>
      <c r="M8395" s="55"/>
      <c r="N8395" s="60">
        <f t="shared" si="254"/>
        <v>0</v>
      </c>
      <c r="O8395" s="95"/>
      <c r="P8395" s="125"/>
      <c r="R8395" t="str">
        <f t="shared" si="255"/>
        <v/>
      </c>
    </row>
    <row r="8396" spans="2:18" ht="15.75" customHeight="1">
      <c r="B8396" s="95"/>
      <c r="C8396" s="55" t="str">
        <f t="shared" si="251"/>
        <v/>
      </c>
      <c r="D8396" s="55" t="str">
        <f t="shared" si="252"/>
        <v/>
      </c>
      <c r="E8396" s="72"/>
      <c r="F8396" s="72"/>
      <c r="G8396" s="72"/>
      <c r="H8396" s="72"/>
      <c r="I8396" s="72"/>
      <c r="J8396" s="72"/>
      <c r="K8396" s="60">
        <f t="shared" si="249"/>
        <v>0</v>
      </c>
      <c r="L8396" s="60">
        <v>0</v>
      </c>
      <c r="M8396" s="55"/>
      <c r="N8396" s="60">
        <f t="shared" si="254"/>
        <v>0</v>
      </c>
      <c r="O8396" s="95"/>
      <c r="P8396" s="125"/>
      <c r="R8396" t="str">
        <f t="shared" si="255"/>
        <v/>
      </c>
    </row>
    <row r="8397" spans="2:18" ht="15.75" customHeight="1">
      <c r="B8397" s="95"/>
      <c r="C8397" s="55" t="str">
        <f t="shared" si="251"/>
        <v/>
      </c>
      <c r="D8397" s="55" t="str">
        <f t="shared" si="252"/>
        <v/>
      </c>
      <c r="E8397" s="72"/>
      <c r="F8397" s="72"/>
      <c r="G8397" s="72"/>
      <c r="H8397" s="72"/>
      <c r="I8397" s="72"/>
      <c r="J8397" s="72"/>
      <c r="K8397" s="60">
        <f t="shared" si="249"/>
        <v>0</v>
      </c>
      <c r="L8397" s="60">
        <v>0</v>
      </c>
      <c r="M8397" s="55"/>
      <c r="N8397" s="60">
        <f t="shared" si="254"/>
        <v>0</v>
      </c>
      <c r="O8397" s="95"/>
      <c r="P8397" s="125"/>
      <c r="R8397" t="str">
        <f t="shared" si="255"/>
        <v/>
      </c>
    </row>
    <row r="8398" spans="2:18" ht="15.75" customHeight="1">
      <c r="B8398" s="95"/>
      <c r="C8398" s="55" t="str">
        <f t="shared" si="251"/>
        <v/>
      </c>
      <c r="D8398" s="55" t="str">
        <f t="shared" si="252"/>
        <v/>
      </c>
      <c r="E8398" s="72"/>
      <c r="F8398" s="72"/>
      <c r="G8398" s="72"/>
      <c r="H8398" s="72"/>
      <c r="I8398" s="72"/>
      <c r="J8398" s="72"/>
      <c r="K8398" s="60">
        <f t="shared" si="249"/>
        <v>0</v>
      </c>
      <c r="L8398" s="60">
        <v>0</v>
      </c>
      <c r="M8398" s="55"/>
      <c r="N8398" s="60">
        <f t="shared" si="254"/>
        <v>0</v>
      </c>
      <c r="O8398" s="95"/>
      <c r="P8398" s="125"/>
      <c r="R8398" t="str">
        <f t="shared" si="255"/>
        <v/>
      </c>
    </row>
    <row r="8399" spans="2:18" ht="15.75" customHeight="1">
      <c r="B8399" s="95"/>
      <c r="C8399" s="55" t="str">
        <f t="shared" si="251"/>
        <v/>
      </c>
      <c r="D8399" s="55" t="str">
        <f t="shared" si="252"/>
        <v/>
      </c>
      <c r="E8399" s="72"/>
      <c r="F8399" s="72"/>
      <c r="G8399" s="72"/>
      <c r="H8399" s="72"/>
      <c r="I8399" s="72"/>
      <c r="J8399" s="72"/>
      <c r="K8399" s="60">
        <f t="shared" si="249"/>
        <v>0</v>
      </c>
      <c r="L8399" s="60">
        <v>0</v>
      </c>
      <c r="M8399" s="55"/>
      <c r="N8399" s="60">
        <f t="shared" si="254"/>
        <v>0</v>
      </c>
      <c r="O8399" s="95"/>
      <c r="P8399" s="125"/>
      <c r="R8399" t="str">
        <f t="shared" si="255"/>
        <v/>
      </c>
    </row>
    <row r="8400" spans="2:18" ht="15.75" customHeight="1">
      <c r="B8400" s="95"/>
      <c r="C8400" s="55" t="str">
        <f t="shared" si="251"/>
        <v/>
      </c>
      <c r="D8400" s="55" t="str">
        <f t="shared" si="252"/>
        <v/>
      </c>
      <c r="E8400" s="72"/>
      <c r="F8400" s="72"/>
      <c r="G8400" s="72"/>
      <c r="H8400" s="72"/>
      <c r="I8400" s="72"/>
      <c r="J8400" s="72"/>
      <c r="K8400" s="60">
        <f t="shared" si="249"/>
        <v>0</v>
      </c>
      <c r="L8400" s="60">
        <v>0</v>
      </c>
      <c r="M8400" s="55"/>
      <c r="N8400" s="60">
        <f t="shared" si="254"/>
        <v>0</v>
      </c>
      <c r="O8400" s="95"/>
      <c r="P8400" s="125"/>
      <c r="R8400" t="str">
        <f t="shared" si="255"/>
        <v/>
      </c>
    </row>
    <row r="8401" spans="2:18" ht="15.75" customHeight="1">
      <c r="B8401" s="95"/>
      <c r="C8401" s="55" t="str">
        <f t="shared" si="251"/>
        <v/>
      </c>
      <c r="D8401" s="55" t="str">
        <f t="shared" si="252"/>
        <v/>
      </c>
      <c r="E8401" s="72"/>
      <c r="F8401" s="72"/>
      <c r="G8401" s="72"/>
      <c r="H8401" s="72"/>
      <c r="I8401" s="72"/>
      <c r="J8401" s="72"/>
      <c r="K8401" s="60">
        <f t="shared" si="249"/>
        <v>0</v>
      </c>
      <c r="L8401" s="60">
        <v>0</v>
      </c>
      <c r="M8401" s="55"/>
      <c r="N8401" s="60">
        <f t="shared" si="254"/>
        <v>0</v>
      </c>
      <c r="O8401" s="95"/>
      <c r="P8401" s="125"/>
      <c r="R8401" t="str">
        <f t="shared" si="255"/>
        <v/>
      </c>
    </row>
    <row r="8402" spans="2:18" ht="15.75" customHeight="1">
      <c r="B8402" s="95"/>
      <c r="C8402" s="55" t="str">
        <f t="shared" si="251"/>
        <v/>
      </c>
      <c r="D8402" s="55" t="str">
        <f t="shared" si="252"/>
        <v/>
      </c>
      <c r="E8402" s="72"/>
      <c r="F8402" s="72"/>
      <c r="G8402" s="72"/>
      <c r="H8402" s="72"/>
      <c r="I8402" s="72"/>
      <c r="J8402" s="72"/>
      <c r="K8402" s="60">
        <f t="shared" si="249"/>
        <v>0</v>
      </c>
      <c r="L8402" s="60">
        <v>0</v>
      </c>
      <c r="M8402" s="55"/>
      <c r="N8402" s="60">
        <f t="shared" si="254"/>
        <v>0</v>
      </c>
      <c r="O8402" s="95"/>
      <c r="P8402" s="125"/>
      <c r="R8402" t="str">
        <f t="shared" si="255"/>
        <v/>
      </c>
    </row>
    <row r="8403" spans="2:18" ht="15.75" customHeight="1">
      <c r="B8403" s="95"/>
      <c r="C8403" s="55" t="str">
        <f t="shared" si="251"/>
        <v/>
      </c>
      <c r="D8403" s="55" t="str">
        <f t="shared" si="252"/>
        <v/>
      </c>
      <c r="E8403" s="72"/>
      <c r="F8403" s="72"/>
      <c r="G8403" s="72"/>
      <c r="H8403" s="72"/>
      <c r="I8403" s="72"/>
      <c r="J8403" s="72"/>
      <c r="K8403" s="60">
        <f t="shared" si="249"/>
        <v>0</v>
      </c>
      <c r="L8403" s="60">
        <v>0</v>
      </c>
      <c r="M8403" s="55"/>
      <c r="N8403" s="60">
        <f t="shared" si="254"/>
        <v>0</v>
      </c>
      <c r="O8403" s="95"/>
      <c r="P8403" s="125"/>
      <c r="R8403" t="str">
        <f t="shared" si="255"/>
        <v/>
      </c>
    </row>
    <row r="8404" spans="2:18" ht="15.75" customHeight="1">
      <c r="B8404" s="95"/>
      <c r="C8404" s="55" t="str">
        <f t="shared" si="251"/>
        <v/>
      </c>
      <c r="D8404" s="55" t="str">
        <f t="shared" si="252"/>
        <v/>
      </c>
      <c r="E8404" s="72"/>
      <c r="F8404" s="72"/>
      <c r="G8404" s="72"/>
      <c r="H8404" s="72"/>
      <c r="I8404" s="72"/>
      <c r="J8404" s="72"/>
      <c r="K8404" s="60">
        <f t="shared" si="249"/>
        <v>0</v>
      </c>
      <c r="L8404" s="60">
        <v>0</v>
      </c>
      <c r="M8404" s="55"/>
      <c r="N8404" s="60">
        <f t="shared" si="254"/>
        <v>0</v>
      </c>
      <c r="O8404" s="95"/>
      <c r="P8404" s="125"/>
      <c r="R8404" t="str">
        <f t="shared" si="255"/>
        <v/>
      </c>
    </row>
    <row r="8405" spans="2:18" ht="15.75" customHeight="1">
      <c r="B8405" s="95"/>
      <c r="C8405" s="55" t="str">
        <f t="shared" si="251"/>
        <v/>
      </c>
      <c r="D8405" s="55" t="str">
        <f t="shared" si="252"/>
        <v/>
      </c>
      <c r="E8405" s="72"/>
      <c r="F8405" s="72"/>
      <c r="G8405" s="72"/>
      <c r="H8405" s="72"/>
      <c r="I8405" s="72"/>
      <c r="J8405" s="72"/>
      <c r="K8405" s="60">
        <f t="shared" si="249"/>
        <v>0</v>
      </c>
      <c r="L8405" s="60">
        <v>0</v>
      </c>
      <c r="M8405" s="55"/>
      <c r="N8405" s="60">
        <f t="shared" si="254"/>
        <v>0</v>
      </c>
      <c r="O8405" s="95"/>
      <c r="P8405" s="125"/>
      <c r="R8405" t="str">
        <f t="shared" si="255"/>
        <v/>
      </c>
    </row>
    <row r="8406" spans="2:18" ht="15.75" customHeight="1">
      <c r="B8406" s="95"/>
      <c r="C8406" s="55" t="str">
        <f t="shared" si="251"/>
        <v/>
      </c>
      <c r="D8406" s="55" t="str">
        <f t="shared" si="252"/>
        <v/>
      </c>
      <c r="E8406" s="72"/>
      <c r="F8406" s="72"/>
      <c r="G8406" s="72"/>
      <c r="H8406" s="72"/>
      <c r="I8406" s="72"/>
      <c r="J8406" s="72"/>
      <c r="K8406" s="60">
        <f t="shared" si="249"/>
        <v>0</v>
      </c>
      <c r="L8406" s="60">
        <v>0</v>
      </c>
      <c r="M8406" s="55"/>
      <c r="N8406" s="60">
        <f t="shared" si="254"/>
        <v>0</v>
      </c>
      <c r="O8406" s="95"/>
      <c r="P8406" s="125"/>
      <c r="R8406" t="str">
        <f t="shared" si="255"/>
        <v/>
      </c>
    </row>
    <row r="8407" spans="2:18" ht="15.75" customHeight="1">
      <c r="B8407" s="95"/>
      <c r="C8407" s="55" t="str">
        <f t="shared" si="251"/>
        <v/>
      </c>
      <c r="D8407" s="55" t="str">
        <f t="shared" si="252"/>
        <v/>
      </c>
      <c r="E8407" s="72"/>
      <c r="F8407" s="72"/>
      <c r="G8407" s="72"/>
      <c r="H8407" s="72"/>
      <c r="I8407" s="72"/>
      <c r="J8407" s="72"/>
      <c r="K8407" s="60">
        <f t="shared" si="249"/>
        <v>0</v>
      </c>
      <c r="L8407" s="60">
        <v>0</v>
      </c>
      <c r="M8407" s="55"/>
      <c r="N8407" s="60">
        <f t="shared" si="254"/>
        <v>0</v>
      </c>
      <c r="O8407" s="95"/>
      <c r="P8407" s="125"/>
      <c r="R8407" t="str">
        <f t="shared" si="255"/>
        <v/>
      </c>
    </row>
    <row r="8408" spans="2:18" ht="15.75" customHeight="1">
      <c r="B8408" s="95"/>
      <c r="C8408" s="55" t="str">
        <f t="shared" si="251"/>
        <v/>
      </c>
      <c r="D8408" s="55" t="str">
        <f t="shared" si="252"/>
        <v/>
      </c>
      <c r="E8408" s="72"/>
      <c r="F8408" s="72"/>
      <c r="G8408" s="72"/>
      <c r="H8408" s="72"/>
      <c r="I8408" s="72"/>
      <c r="J8408" s="72"/>
      <c r="K8408" s="60">
        <f t="shared" si="249"/>
        <v>0</v>
      </c>
      <c r="L8408" s="60">
        <v>0</v>
      </c>
      <c r="M8408" s="55"/>
      <c r="N8408" s="60">
        <f t="shared" si="254"/>
        <v>0</v>
      </c>
      <c r="O8408" s="95"/>
      <c r="P8408" s="125"/>
      <c r="R8408" t="str">
        <f t="shared" si="255"/>
        <v/>
      </c>
    </row>
    <row r="8409" spans="2:18" ht="15.75" customHeight="1">
      <c r="B8409" s="95"/>
      <c r="C8409" s="55" t="str">
        <f t="shared" si="251"/>
        <v/>
      </c>
      <c r="D8409" s="55" t="str">
        <f t="shared" si="252"/>
        <v/>
      </c>
      <c r="E8409" s="72"/>
      <c r="F8409" s="72"/>
      <c r="G8409" s="72"/>
      <c r="H8409" s="72"/>
      <c r="I8409" s="72"/>
      <c r="J8409" s="72"/>
      <c r="K8409" s="60">
        <f t="shared" si="249"/>
        <v>0</v>
      </c>
      <c r="L8409" s="60">
        <v>0</v>
      </c>
      <c r="M8409" s="55"/>
      <c r="N8409" s="60">
        <f t="shared" si="254"/>
        <v>0</v>
      </c>
      <c r="O8409" s="95"/>
      <c r="P8409" s="125"/>
      <c r="R8409" t="str">
        <f t="shared" si="255"/>
        <v/>
      </c>
    </row>
    <row r="8410" spans="2:18" ht="15.75" customHeight="1">
      <c r="B8410" s="95"/>
      <c r="C8410" s="55" t="str">
        <f t="shared" si="251"/>
        <v/>
      </c>
      <c r="D8410" s="55" t="str">
        <f t="shared" si="252"/>
        <v/>
      </c>
      <c r="E8410" s="72"/>
      <c r="F8410" s="72"/>
      <c r="G8410" s="72"/>
      <c r="H8410" s="72"/>
      <c r="I8410" s="72"/>
      <c r="J8410" s="72"/>
      <c r="K8410" s="60">
        <f t="shared" si="249"/>
        <v>0</v>
      </c>
      <c r="L8410" s="60">
        <v>0</v>
      </c>
      <c r="M8410" s="55"/>
      <c r="N8410" s="60">
        <f t="shared" si="254"/>
        <v>0</v>
      </c>
      <c r="O8410" s="95"/>
      <c r="P8410" s="125"/>
      <c r="R8410" t="str">
        <f t="shared" si="255"/>
        <v/>
      </c>
    </row>
    <row r="8411" spans="2:18" ht="15.75" customHeight="1">
      <c r="B8411" s="95"/>
      <c r="C8411" s="55" t="str">
        <f t="shared" si="251"/>
        <v/>
      </c>
      <c r="D8411" s="55" t="str">
        <f t="shared" si="252"/>
        <v/>
      </c>
      <c r="E8411" s="72"/>
      <c r="F8411" s="72"/>
      <c r="G8411" s="72"/>
      <c r="H8411" s="72"/>
      <c r="I8411" s="72"/>
      <c r="J8411" s="72"/>
      <c r="K8411" s="60">
        <f t="shared" si="249"/>
        <v>0</v>
      </c>
      <c r="L8411" s="60">
        <v>0</v>
      </c>
      <c r="M8411" s="55"/>
      <c r="N8411" s="60">
        <f t="shared" si="254"/>
        <v>0</v>
      </c>
      <c r="O8411" s="95"/>
      <c r="P8411" s="125"/>
      <c r="R8411" t="str">
        <f t="shared" si="255"/>
        <v/>
      </c>
    </row>
    <row r="8412" spans="2:18" ht="15.75" customHeight="1">
      <c r="B8412" s="95"/>
      <c r="C8412" s="55" t="str">
        <f t="shared" si="251"/>
        <v/>
      </c>
      <c r="D8412" s="55" t="str">
        <f t="shared" si="252"/>
        <v/>
      </c>
      <c r="E8412" s="72"/>
      <c r="F8412" s="72"/>
      <c r="G8412" s="72"/>
      <c r="H8412" s="72"/>
      <c r="I8412" s="72"/>
      <c r="J8412" s="72"/>
      <c r="K8412" s="60">
        <f t="shared" si="249"/>
        <v>0</v>
      </c>
      <c r="L8412" s="60">
        <v>0</v>
      </c>
      <c r="M8412" s="55"/>
      <c r="N8412" s="60">
        <f t="shared" si="254"/>
        <v>0</v>
      </c>
      <c r="O8412" s="95"/>
      <c r="P8412" s="125"/>
      <c r="R8412" t="str">
        <f t="shared" si="255"/>
        <v/>
      </c>
    </row>
    <row r="8413" spans="2:18" ht="15.75" customHeight="1">
      <c r="B8413" s="95"/>
      <c r="C8413" s="55" t="str">
        <f t="shared" si="251"/>
        <v/>
      </c>
      <c r="D8413" s="55" t="str">
        <f t="shared" si="252"/>
        <v/>
      </c>
      <c r="E8413" s="72"/>
      <c r="F8413" s="72"/>
      <c r="G8413" s="72"/>
      <c r="H8413" s="72"/>
      <c r="I8413" s="72"/>
      <c r="J8413" s="72"/>
      <c r="K8413" s="60">
        <f t="shared" si="249"/>
        <v>0</v>
      </c>
      <c r="L8413" s="60">
        <v>0</v>
      </c>
      <c r="M8413" s="55"/>
      <c r="N8413" s="60">
        <f t="shared" si="254"/>
        <v>0</v>
      </c>
      <c r="O8413" s="95"/>
      <c r="P8413" s="125"/>
      <c r="R8413" t="str">
        <f t="shared" si="255"/>
        <v/>
      </c>
    </row>
    <row r="8414" spans="2:18" ht="15.75" customHeight="1">
      <c r="B8414" s="95"/>
      <c r="C8414" s="55" t="str">
        <f t="shared" si="251"/>
        <v/>
      </c>
      <c r="D8414" s="55" t="str">
        <f t="shared" si="252"/>
        <v/>
      </c>
      <c r="E8414" s="72"/>
      <c r="F8414" s="72"/>
      <c r="G8414" s="72"/>
      <c r="H8414" s="72"/>
      <c r="I8414" s="72"/>
      <c r="J8414" s="72"/>
      <c r="K8414" s="60">
        <f t="shared" si="249"/>
        <v>0</v>
      </c>
      <c r="L8414" s="60">
        <v>0</v>
      </c>
      <c r="M8414" s="55"/>
      <c r="N8414" s="60">
        <f t="shared" si="254"/>
        <v>0</v>
      </c>
      <c r="O8414" s="95"/>
      <c r="P8414" s="125"/>
      <c r="R8414" t="str">
        <f t="shared" si="255"/>
        <v/>
      </c>
    </row>
    <row r="8415" spans="2:18" ht="15.75" customHeight="1">
      <c r="B8415" s="95"/>
      <c r="C8415" s="55" t="str">
        <f t="shared" si="251"/>
        <v/>
      </c>
      <c r="D8415" s="55" t="str">
        <f t="shared" si="252"/>
        <v/>
      </c>
      <c r="E8415" s="72"/>
      <c r="F8415" s="72"/>
      <c r="G8415" s="72"/>
      <c r="H8415" s="72"/>
      <c r="I8415" s="72"/>
      <c r="J8415" s="72"/>
      <c r="K8415" s="60">
        <f t="shared" si="249"/>
        <v>0</v>
      </c>
      <c r="L8415" s="60">
        <v>0</v>
      </c>
      <c r="M8415" s="55"/>
      <c r="N8415" s="60">
        <f t="shared" si="254"/>
        <v>0</v>
      </c>
      <c r="O8415" s="95"/>
      <c r="P8415" s="125"/>
      <c r="R8415" t="str">
        <f t="shared" si="255"/>
        <v/>
      </c>
    </row>
    <row r="8416" spans="2:18" ht="15.75" customHeight="1">
      <c r="B8416" s="95"/>
      <c r="C8416" s="55" t="str">
        <f t="shared" si="251"/>
        <v/>
      </c>
      <c r="D8416" s="55" t="str">
        <f t="shared" si="252"/>
        <v/>
      </c>
      <c r="E8416" s="72"/>
      <c r="F8416" s="72"/>
      <c r="G8416" s="72"/>
      <c r="H8416" s="72"/>
      <c r="I8416" s="72"/>
      <c r="J8416" s="72"/>
      <c r="K8416" s="60"/>
      <c r="L8416" s="60"/>
      <c r="M8416" s="55"/>
      <c r="N8416" s="60">
        <f t="shared" si="254"/>
        <v>0</v>
      </c>
      <c r="O8416" s="95"/>
      <c r="P8416" s="125"/>
      <c r="R8416" t="str">
        <f t="shared" si="255"/>
        <v/>
      </c>
    </row>
    <row r="8417" spans="2:18" ht="15.75" customHeight="1">
      <c r="B8417" s="95"/>
      <c r="C8417" s="55" t="str">
        <f t="shared" si="251"/>
        <v/>
      </c>
      <c r="D8417" s="55" t="str">
        <f t="shared" si="252"/>
        <v/>
      </c>
      <c r="E8417" s="72"/>
      <c r="F8417" s="72"/>
      <c r="G8417" s="72"/>
      <c r="H8417" s="72"/>
      <c r="I8417" s="72"/>
      <c r="J8417" s="72"/>
      <c r="K8417" s="60"/>
      <c r="L8417" s="60">
        <f t="shared" ref="L8417:L8671" si="256">K8417</f>
        <v>0</v>
      </c>
      <c r="M8417" s="72"/>
      <c r="N8417" s="60"/>
      <c r="O8417" s="95"/>
      <c r="P8417" s="125"/>
      <c r="R8417" t="str">
        <f t="shared" si="255"/>
        <v/>
      </c>
    </row>
    <row r="8418" spans="2:18" ht="15.75" customHeight="1">
      <c r="B8418" s="95"/>
      <c r="C8418" s="55" t="str">
        <f t="shared" si="251"/>
        <v/>
      </c>
      <c r="D8418" s="55" t="str">
        <f t="shared" si="252"/>
        <v/>
      </c>
      <c r="E8418" s="72"/>
      <c r="F8418" s="72"/>
      <c r="G8418" s="72"/>
      <c r="H8418" s="72"/>
      <c r="I8418" s="72"/>
      <c r="J8418" s="72"/>
      <c r="K8418" s="60"/>
      <c r="L8418" s="60">
        <f t="shared" si="256"/>
        <v>0</v>
      </c>
      <c r="M8418" s="72"/>
      <c r="N8418" s="60"/>
      <c r="O8418" s="95"/>
      <c r="P8418" s="125"/>
      <c r="R8418" t="str">
        <f t="shared" si="255"/>
        <v/>
      </c>
    </row>
    <row r="8419" spans="2:18" ht="15.75" customHeight="1">
      <c r="B8419" s="95"/>
      <c r="C8419" s="55" t="str">
        <f t="shared" si="251"/>
        <v/>
      </c>
      <c r="D8419" s="55" t="str">
        <f t="shared" si="252"/>
        <v/>
      </c>
      <c r="E8419" s="72"/>
      <c r="F8419" s="72"/>
      <c r="G8419" s="72"/>
      <c r="H8419" s="72"/>
      <c r="I8419" s="72"/>
      <c r="J8419" s="72"/>
      <c r="K8419" s="60"/>
      <c r="L8419" s="60">
        <f t="shared" si="256"/>
        <v>0</v>
      </c>
      <c r="M8419" s="72"/>
      <c r="N8419" s="60"/>
      <c r="O8419" s="95"/>
      <c r="P8419" s="125"/>
      <c r="R8419" t="str">
        <f t="shared" si="255"/>
        <v/>
      </c>
    </row>
    <row r="8420" spans="2:18" ht="15.75" customHeight="1">
      <c r="B8420" s="95"/>
      <c r="C8420" s="55" t="str">
        <f t="shared" si="251"/>
        <v/>
      </c>
      <c r="D8420" s="55" t="str">
        <f t="shared" si="252"/>
        <v/>
      </c>
      <c r="E8420" s="72"/>
      <c r="F8420" s="72"/>
      <c r="G8420" s="72"/>
      <c r="H8420" s="72"/>
      <c r="I8420" s="72"/>
      <c r="J8420" s="72"/>
      <c r="K8420" s="60"/>
      <c r="L8420" s="60">
        <f t="shared" si="256"/>
        <v>0</v>
      </c>
      <c r="M8420" s="72"/>
      <c r="N8420" s="60"/>
      <c r="O8420" s="95"/>
      <c r="P8420" s="125"/>
      <c r="R8420" t="str">
        <f t="shared" si="255"/>
        <v/>
      </c>
    </row>
    <row r="8421" spans="2:18" ht="15.75" customHeight="1">
      <c r="B8421" s="95"/>
      <c r="C8421" s="55" t="str">
        <f t="shared" si="251"/>
        <v/>
      </c>
      <c r="D8421" s="55" t="str">
        <f t="shared" si="252"/>
        <v/>
      </c>
      <c r="E8421" s="72"/>
      <c r="F8421" s="72"/>
      <c r="G8421" s="72"/>
      <c r="H8421" s="72"/>
      <c r="I8421" s="72"/>
      <c r="J8421" s="72"/>
      <c r="K8421" s="60"/>
      <c r="L8421" s="60">
        <f t="shared" si="256"/>
        <v>0</v>
      </c>
      <c r="M8421" s="72"/>
      <c r="N8421" s="60"/>
      <c r="O8421" s="95"/>
      <c r="P8421" s="125"/>
      <c r="R8421" t="str">
        <f t="shared" si="255"/>
        <v/>
      </c>
    </row>
    <row r="8422" spans="2:18" ht="15.75" customHeight="1">
      <c r="B8422" s="95"/>
      <c r="C8422" s="55" t="str">
        <f t="shared" si="251"/>
        <v/>
      </c>
      <c r="D8422" s="55" t="str">
        <f t="shared" si="252"/>
        <v/>
      </c>
      <c r="E8422" s="72"/>
      <c r="F8422" s="72"/>
      <c r="G8422" s="72"/>
      <c r="H8422" s="72"/>
      <c r="I8422" s="72"/>
      <c r="J8422" s="72"/>
      <c r="K8422" s="60"/>
      <c r="L8422" s="60">
        <f t="shared" si="256"/>
        <v>0</v>
      </c>
      <c r="M8422" s="72"/>
      <c r="N8422" s="60"/>
      <c r="O8422" s="95"/>
      <c r="P8422" s="125"/>
      <c r="R8422" t="str">
        <f t="shared" si="255"/>
        <v/>
      </c>
    </row>
    <row r="8423" spans="2:18" ht="15.75" customHeight="1">
      <c r="B8423" s="95"/>
      <c r="C8423" s="55" t="str">
        <f t="shared" si="251"/>
        <v/>
      </c>
      <c r="D8423" s="55" t="str">
        <f t="shared" si="252"/>
        <v/>
      </c>
      <c r="E8423" s="72"/>
      <c r="F8423" s="72"/>
      <c r="G8423" s="72"/>
      <c r="H8423" s="72"/>
      <c r="I8423" s="72"/>
      <c r="J8423" s="72"/>
      <c r="K8423" s="60"/>
      <c r="L8423" s="60">
        <f t="shared" si="256"/>
        <v>0</v>
      </c>
      <c r="M8423" s="72"/>
      <c r="N8423" s="60"/>
      <c r="O8423" s="95"/>
      <c r="P8423" s="125"/>
      <c r="R8423" t="str">
        <f t="shared" si="255"/>
        <v/>
      </c>
    </row>
    <row r="8424" spans="2:18" ht="15.75" customHeight="1">
      <c r="B8424" s="95"/>
      <c r="C8424" s="55" t="str">
        <f t="shared" si="251"/>
        <v/>
      </c>
      <c r="D8424" s="55" t="str">
        <f t="shared" si="252"/>
        <v/>
      </c>
      <c r="E8424" s="72"/>
      <c r="F8424" s="72"/>
      <c r="G8424" s="72"/>
      <c r="H8424" s="72"/>
      <c r="I8424" s="72"/>
      <c r="J8424" s="72"/>
      <c r="K8424" s="60"/>
      <c r="L8424" s="60">
        <f t="shared" si="256"/>
        <v>0</v>
      </c>
      <c r="M8424" s="72"/>
      <c r="N8424" s="60"/>
      <c r="O8424" s="95"/>
      <c r="P8424" s="125"/>
      <c r="R8424" t="str">
        <f t="shared" si="255"/>
        <v/>
      </c>
    </row>
    <row r="8425" spans="2:18" ht="15.75" customHeight="1">
      <c r="B8425" s="95"/>
      <c r="C8425" s="55" t="str">
        <f t="shared" si="251"/>
        <v/>
      </c>
      <c r="D8425" s="55" t="str">
        <f t="shared" si="252"/>
        <v/>
      </c>
      <c r="E8425" s="72"/>
      <c r="F8425" s="72"/>
      <c r="G8425" s="72"/>
      <c r="H8425" s="72"/>
      <c r="I8425" s="72"/>
      <c r="J8425" s="72"/>
      <c r="K8425" s="60"/>
      <c r="L8425" s="60">
        <f t="shared" si="256"/>
        <v>0</v>
      </c>
      <c r="M8425" s="72"/>
      <c r="N8425" s="60"/>
      <c r="O8425" s="95"/>
      <c r="P8425" s="125"/>
      <c r="R8425" t="str">
        <f t="shared" si="255"/>
        <v/>
      </c>
    </row>
    <row r="8426" spans="2:18" ht="15.75" customHeight="1">
      <c r="B8426" s="95"/>
      <c r="C8426" s="55" t="str">
        <f t="shared" si="251"/>
        <v/>
      </c>
      <c r="D8426" s="55" t="str">
        <f t="shared" si="252"/>
        <v/>
      </c>
      <c r="E8426" s="72"/>
      <c r="F8426" s="72"/>
      <c r="G8426" s="72"/>
      <c r="H8426" s="72"/>
      <c r="I8426" s="72"/>
      <c r="J8426" s="72"/>
      <c r="K8426" s="60"/>
      <c r="L8426" s="60">
        <f t="shared" si="256"/>
        <v>0</v>
      </c>
      <c r="M8426" s="72"/>
      <c r="N8426" s="60"/>
      <c r="O8426" s="95"/>
      <c r="P8426" s="125"/>
      <c r="R8426" t="str">
        <f t="shared" si="255"/>
        <v/>
      </c>
    </row>
    <row r="8427" spans="2:18" ht="15.75" customHeight="1">
      <c r="B8427" s="95"/>
      <c r="C8427" s="55" t="str">
        <f t="shared" si="251"/>
        <v/>
      </c>
      <c r="D8427" s="55" t="str">
        <f t="shared" si="252"/>
        <v/>
      </c>
      <c r="E8427" s="72"/>
      <c r="F8427" s="72"/>
      <c r="G8427" s="72"/>
      <c r="H8427" s="72"/>
      <c r="I8427" s="72"/>
      <c r="J8427" s="72"/>
      <c r="K8427" s="60"/>
      <c r="L8427" s="60">
        <f t="shared" si="256"/>
        <v>0</v>
      </c>
      <c r="M8427" s="72"/>
      <c r="N8427" s="60"/>
      <c r="O8427" s="95"/>
      <c r="P8427" s="125"/>
      <c r="R8427" t="str">
        <f t="shared" si="255"/>
        <v/>
      </c>
    </row>
    <row r="8428" spans="2:18" ht="15.75" customHeight="1">
      <c r="B8428" s="95"/>
      <c r="C8428" s="55" t="str">
        <f t="shared" si="251"/>
        <v/>
      </c>
      <c r="D8428" s="55" t="str">
        <f t="shared" si="252"/>
        <v/>
      </c>
      <c r="E8428" s="72"/>
      <c r="F8428" s="72"/>
      <c r="G8428" s="72"/>
      <c r="H8428" s="72"/>
      <c r="I8428" s="72"/>
      <c r="J8428" s="72"/>
      <c r="K8428" s="60"/>
      <c r="L8428" s="60">
        <f t="shared" si="256"/>
        <v>0</v>
      </c>
      <c r="M8428" s="72"/>
      <c r="N8428" s="60"/>
      <c r="O8428" s="95"/>
      <c r="P8428" s="125"/>
      <c r="R8428" t="str">
        <f t="shared" si="255"/>
        <v/>
      </c>
    </row>
    <row r="8429" spans="2:18" ht="15.75" customHeight="1">
      <c r="B8429" s="95"/>
      <c r="C8429" s="55" t="str">
        <f t="shared" si="251"/>
        <v/>
      </c>
      <c r="D8429" s="55" t="str">
        <f t="shared" si="252"/>
        <v/>
      </c>
      <c r="E8429" s="72"/>
      <c r="F8429" s="72"/>
      <c r="G8429" s="72"/>
      <c r="H8429" s="72"/>
      <c r="I8429" s="72"/>
      <c r="J8429" s="72"/>
      <c r="K8429" s="60"/>
      <c r="L8429" s="60">
        <f t="shared" si="256"/>
        <v>0</v>
      </c>
      <c r="M8429" s="72"/>
      <c r="N8429" s="60"/>
      <c r="O8429" s="95"/>
      <c r="P8429" s="125"/>
      <c r="R8429" t="str">
        <f t="shared" si="255"/>
        <v/>
      </c>
    </row>
    <row r="8430" spans="2:18" ht="15.75" customHeight="1">
      <c r="B8430" s="95"/>
      <c r="C8430" s="55" t="str">
        <f t="shared" si="251"/>
        <v/>
      </c>
      <c r="D8430" s="55" t="str">
        <f t="shared" si="252"/>
        <v/>
      </c>
      <c r="E8430" s="72"/>
      <c r="F8430" s="72"/>
      <c r="G8430" s="72"/>
      <c r="H8430" s="72"/>
      <c r="I8430" s="72"/>
      <c r="J8430" s="72"/>
      <c r="K8430" s="60"/>
      <c r="L8430" s="60">
        <f t="shared" si="256"/>
        <v>0</v>
      </c>
      <c r="M8430" s="72"/>
      <c r="N8430" s="60"/>
      <c r="O8430" s="95"/>
      <c r="P8430" s="125"/>
      <c r="R8430" t="str">
        <f t="shared" si="255"/>
        <v/>
      </c>
    </row>
    <row r="8431" spans="2:18" ht="15.75" customHeight="1">
      <c r="B8431" s="95"/>
      <c r="C8431" s="55" t="str">
        <f t="shared" si="251"/>
        <v/>
      </c>
      <c r="D8431" s="55" t="str">
        <f t="shared" si="252"/>
        <v/>
      </c>
      <c r="E8431" s="72"/>
      <c r="F8431" s="72"/>
      <c r="G8431" s="72"/>
      <c r="H8431" s="72"/>
      <c r="I8431" s="72"/>
      <c r="J8431" s="72"/>
      <c r="K8431" s="60"/>
      <c r="L8431" s="60">
        <f t="shared" si="256"/>
        <v>0</v>
      </c>
      <c r="M8431" s="72"/>
      <c r="N8431" s="60"/>
      <c r="O8431" s="95"/>
      <c r="P8431" s="125"/>
      <c r="R8431" t="str">
        <f t="shared" si="255"/>
        <v/>
      </c>
    </row>
    <row r="8432" spans="2:18" ht="15.75" customHeight="1">
      <c r="B8432" s="95"/>
      <c r="C8432" s="55" t="str">
        <f t="shared" si="251"/>
        <v/>
      </c>
      <c r="D8432" s="55" t="str">
        <f t="shared" si="252"/>
        <v/>
      </c>
      <c r="E8432" s="72"/>
      <c r="F8432" s="72"/>
      <c r="G8432" s="72"/>
      <c r="H8432" s="72"/>
      <c r="I8432" s="72"/>
      <c r="J8432" s="72"/>
      <c r="K8432" s="60"/>
      <c r="L8432" s="60">
        <f t="shared" si="256"/>
        <v>0</v>
      </c>
      <c r="M8432" s="72"/>
      <c r="N8432" s="60"/>
      <c r="O8432" s="95"/>
      <c r="P8432" s="125"/>
      <c r="R8432" t="str">
        <f t="shared" si="255"/>
        <v/>
      </c>
    </row>
    <row r="8433" spans="2:18" ht="15.75" customHeight="1">
      <c r="B8433" s="95"/>
      <c r="C8433" s="55" t="str">
        <f t="shared" si="251"/>
        <v/>
      </c>
      <c r="D8433" s="55" t="str">
        <f t="shared" si="252"/>
        <v/>
      </c>
      <c r="E8433" s="72"/>
      <c r="F8433" s="72"/>
      <c r="G8433" s="72"/>
      <c r="H8433" s="72"/>
      <c r="I8433" s="72"/>
      <c r="J8433" s="72"/>
      <c r="K8433" s="60"/>
      <c r="L8433" s="60">
        <f t="shared" si="256"/>
        <v>0</v>
      </c>
      <c r="M8433" s="72"/>
      <c r="N8433" s="60"/>
      <c r="O8433" s="95"/>
      <c r="P8433" s="125"/>
      <c r="R8433" t="str">
        <f t="shared" si="255"/>
        <v/>
      </c>
    </row>
    <row r="8434" spans="2:18" ht="15.75" customHeight="1">
      <c r="B8434" s="95"/>
      <c r="C8434" s="55" t="str">
        <f t="shared" si="251"/>
        <v/>
      </c>
      <c r="D8434" s="55" t="str">
        <f t="shared" si="252"/>
        <v/>
      </c>
      <c r="E8434" s="72"/>
      <c r="F8434" s="72"/>
      <c r="G8434" s="72"/>
      <c r="H8434" s="72"/>
      <c r="I8434" s="72"/>
      <c r="J8434" s="72"/>
      <c r="K8434" s="60"/>
      <c r="L8434" s="60">
        <f t="shared" si="256"/>
        <v>0</v>
      </c>
      <c r="M8434" s="72"/>
      <c r="N8434" s="60"/>
      <c r="O8434" s="95"/>
      <c r="P8434" s="125"/>
      <c r="R8434" t="str">
        <f t="shared" si="255"/>
        <v/>
      </c>
    </row>
    <row r="8435" spans="2:18" ht="15.75" customHeight="1">
      <c r="B8435" s="95"/>
      <c r="C8435" s="55" t="str">
        <f t="shared" si="251"/>
        <v/>
      </c>
      <c r="D8435" s="55" t="str">
        <f t="shared" si="252"/>
        <v/>
      </c>
      <c r="E8435" s="72"/>
      <c r="F8435" s="72"/>
      <c r="G8435" s="72"/>
      <c r="H8435" s="72"/>
      <c r="I8435" s="72"/>
      <c r="J8435" s="72"/>
      <c r="K8435" s="60"/>
      <c r="L8435" s="60">
        <f t="shared" si="256"/>
        <v>0</v>
      </c>
      <c r="M8435" s="72"/>
      <c r="N8435" s="60"/>
      <c r="O8435" s="95"/>
      <c r="P8435" s="125"/>
      <c r="R8435" t="str">
        <f t="shared" si="255"/>
        <v/>
      </c>
    </row>
    <row r="8436" spans="2:18" ht="15.75" customHeight="1">
      <c r="B8436" s="95"/>
      <c r="C8436" s="55" t="str">
        <f t="shared" si="251"/>
        <v/>
      </c>
      <c r="D8436" s="55" t="str">
        <f t="shared" si="252"/>
        <v/>
      </c>
      <c r="E8436" s="72"/>
      <c r="F8436" s="72"/>
      <c r="G8436" s="72"/>
      <c r="H8436" s="72"/>
      <c r="I8436" s="72"/>
      <c r="J8436" s="72"/>
      <c r="K8436" s="60"/>
      <c r="L8436" s="60">
        <f t="shared" si="256"/>
        <v>0</v>
      </c>
      <c r="M8436" s="72"/>
      <c r="N8436" s="60"/>
      <c r="O8436" s="95"/>
      <c r="P8436" s="125"/>
      <c r="R8436" t="str">
        <f t="shared" si="255"/>
        <v/>
      </c>
    </row>
    <row r="8437" spans="2:18" ht="15.75" customHeight="1">
      <c r="B8437" s="95"/>
      <c r="C8437" s="55" t="str">
        <f t="shared" si="251"/>
        <v/>
      </c>
      <c r="D8437" s="55" t="str">
        <f t="shared" si="252"/>
        <v/>
      </c>
      <c r="E8437" s="72"/>
      <c r="F8437" s="72"/>
      <c r="G8437" s="72"/>
      <c r="H8437" s="72"/>
      <c r="I8437" s="72"/>
      <c r="J8437" s="72"/>
      <c r="K8437" s="60"/>
      <c r="L8437" s="60">
        <f t="shared" si="256"/>
        <v>0</v>
      </c>
      <c r="M8437" s="72"/>
      <c r="N8437" s="60"/>
      <c r="O8437" s="95"/>
      <c r="P8437" s="125"/>
      <c r="R8437" t="str">
        <f t="shared" si="255"/>
        <v/>
      </c>
    </row>
    <row r="8438" spans="2:18" ht="15.75" customHeight="1">
      <c r="B8438" s="95"/>
      <c r="C8438" s="55" t="str">
        <f t="shared" si="251"/>
        <v/>
      </c>
      <c r="D8438" s="55" t="str">
        <f t="shared" si="252"/>
        <v/>
      </c>
      <c r="E8438" s="72"/>
      <c r="F8438" s="72"/>
      <c r="G8438" s="72"/>
      <c r="H8438" s="72"/>
      <c r="I8438" s="72"/>
      <c r="J8438" s="72"/>
      <c r="K8438" s="60"/>
      <c r="L8438" s="60">
        <f t="shared" si="256"/>
        <v>0</v>
      </c>
      <c r="M8438" s="72"/>
      <c r="N8438" s="60"/>
      <c r="O8438" s="95"/>
      <c r="P8438" s="125"/>
      <c r="R8438" t="str">
        <f t="shared" si="255"/>
        <v/>
      </c>
    </row>
    <row r="8439" spans="2:18" ht="15.75" customHeight="1">
      <c r="B8439" s="95"/>
      <c r="C8439" s="55" t="str">
        <f t="shared" si="251"/>
        <v/>
      </c>
      <c r="D8439" s="55" t="str">
        <f t="shared" si="252"/>
        <v/>
      </c>
      <c r="E8439" s="72"/>
      <c r="F8439" s="72"/>
      <c r="G8439" s="72"/>
      <c r="H8439" s="72"/>
      <c r="I8439" s="72"/>
      <c r="J8439" s="72"/>
      <c r="K8439" s="60"/>
      <c r="L8439" s="60">
        <f t="shared" si="256"/>
        <v>0</v>
      </c>
      <c r="M8439" s="72"/>
      <c r="N8439" s="60"/>
      <c r="O8439" s="95"/>
      <c r="P8439" s="125"/>
      <c r="R8439" t="str">
        <f t="shared" si="255"/>
        <v/>
      </c>
    </row>
    <row r="8440" spans="2:18" ht="15.75" customHeight="1">
      <c r="B8440" s="95"/>
      <c r="C8440" s="55" t="str">
        <f t="shared" si="251"/>
        <v/>
      </c>
      <c r="D8440" s="55" t="str">
        <f t="shared" si="252"/>
        <v/>
      </c>
      <c r="E8440" s="72"/>
      <c r="F8440" s="72"/>
      <c r="G8440" s="72"/>
      <c r="H8440" s="72"/>
      <c r="I8440" s="72"/>
      <c r="J8440" s="72"/>
      <c r="K8440" s="60"/>
      <c r="L8440" s="60">
        <f t="shared" si="256"/>
        <v>0</v>
      </c>
      <c r="M8440" s="72"/>
      <c r="N8440" s="60"/>
      <c r="O8440" s="95"/>
      <c r="P8440" s="125"/>
      <c r="R8440" t="str">
        <f t="shared" si="255"/>
        <v/>
      </c>
    </row>
    <row r="8441" spans="2:18" ht="15.75" customHeight="1">
      <c r="B8441" s="95"/>
      <c r="C8441" s="55" t="str">
        <f t="shared" si="251"/>
        <v/>
      </c>
      <c r="D8441" s="55" t="str">
        <f t="shared" si="252"/>
        <v/>
      </c>
      <c r="E8441" s="72"/>
      <c r="F8441" s="72"/>
      <c r="G8441" s="72"/>
      <c r="H8441" s="72"/>
      <c r="I8441" s="72"/>
      <c r="J8441" s="72"/>
      <c r="K8441" s="60"/>
      <c r="L8441" s="60">
        <f t="shared" si="256"/>
        <v>0</v>
      </c>
      <c r="M8441" s="72"/>
      <c r="N8441" s="60"/>
      <c r="O8441" s="95"/>
      <c r="P8441" s="125"/>
      <c r="R8441" t="str">
        <f t="shared" si="255"/>
        <v/>
      </c>
    </row>
    <row r="8442" spans="2:18" ht="15.75" customHeight="1">
      <c r="B8442" s="95"/>
      <c r="C8442" s="55" t="str">
        <f t="shared" si="251"/>
        <v/>
      </c>
      <c r="D8442" s="55" t="str">
        <f t="shared" si="252"/>
        <v/>
      </c>
      <c r="E8442" s="72"/>
      <c r="F8442" s="72"/>
      <c r="G8442" s="72"/>
      <c r="H8442" s="72"/>
      <c r="I8442" s="72"/>
      <c r="J8442" s="72"/>
      <c r="K8442" s="60"/>
      <c r="L8442" s="60">
        <f t="shared" si="256"/>
        <v>0</v>
      </c>
      <c r="M8442" s="72"/>
      <c r="N8442" s="60"/>
      <c r="O8442" s="95"/>
      <c r="P8442" s="125"/>
      <c r="R8442" t="str">
        <f t="shared" si="255"/>
        <v/>
      </c>
    </row>
    <row r="8443" spans="2:18" ht="15.75" customHeight="1">
      <c r="B8443" s="95"/>
      <c r="C8443" s="55" t="str">
        <f t="shared" si="251"/>
        <v/>
      </c>
      <c r="D8443" s="55" t="str">
        <f t="shared" si="252"/>
        <v/>
      </c>
      <c r="E8443" s="72"/>
      <c r="F8443" s="72"/>
      <c r="G8443" s="72"/>
      <c r="H8443" s="72"/>
      <c r="I8443" s="72"/>
      <c r="J8443" s="72"/>
      <c r="K8443" s="60"/>
      <c r="L8443" s="60">
        <f t="shared" si="256"/>
        <v>0</v>
      </c>
      <c r="M8443" s="72"/>
      <c r="N8443" s="60"/>
      <c r="O8443" s="95"/>
      <c r="P8443" s="125"/>
      <c r="R8443" t="str">
        <f t="shared" si="255"/>
        <v/>
      </c>
    </row>
    <row r="8444" spans="2:18" ht="15.75" customHeight="1">
      <c r="B8444" s="95"/>
      <c r="C8444" s="55" t="str">
        <f t="shared" si="251"/>
        <v/>
      </c>
      <c r="D8444" s="55" t="str">
        <f t="shared" si="252"/>
        <v/>
      </c>
      <c r="E8444" s="72"/>
      <c r="F8444" s="72"/>
      <c r="G8444" s="72"/>
      <c r="H8444" s="72"/>
      <c r="I8444" s="72"/>
      <c r="J8444" s="72"/>
      <c r="K8444" s="60"/>
      <c r="L8444" s="60">
        <f t="shared" si="256"/>
        <v>0</v>
      </c>
      <c r="M8444" s="72"/>
      <c r="N8444" s="60"/>
      <c r="O8444" s="95"/>
      <c r="P8444" s="125"/>
      <c r="R8444" t="str">
        <f t="shared" si="255"/>
        <v/>
      </c>
    </row>
    <row r="8445" spans="2:18" ht="15.75" customHeight="1">
      <c r="B8445" s="95"/>
      <c r="C8445" s="55" t="str">
        <f t="shared" si="251"/>
        <v/>
      </c>
      <c r="D8445" s="55" t="str">
        <f t="shared" si="252"/>
        <v/>
      </c>
      <c r="E8445" s="72"/>
      <c r="F8445" s="72"/>
      <c r="G8445" s="72"/>
      <c r="H8445" s="72"/>
      <c r="I8445" s="72"/>
      <c r="J8445" s="72"/>
      <c r="K8445" s="60"/>
      <c r="L8445" s="60">
        <f t="shared" si="256"/>
        <v>0</v>
      </c>
      <c r="M8445" s="72"/>
      <c r="N8445" s="60"/>
      <c r="O8445" s="95"/>
      <c r="P8445" s="125"/>
      <c r="R8445" t="str">
        <f t="shared" si="255"/>
        <v/>
      </c>
    </row>
    <row r="8446" spans="2:18" ht="15.75" customHeight="1">
      <c r="B8446" s="95"/>
      <c r="C8446" s="55" t="str">
        <f t="shared" si="251"/>
        <v/>
      </c>
      <c r="D8446" s="55" t="str">
        <f t="shared" si="252"/>
        <v/>
      </c>
      <c r="E8446" s="72"/>
      <c r="F8446" s="72"/>
      <c r="G8446" s="72"/>
      <c r="H8446" s="72"/>
      <c r="I8446" s="72"/>
      <c r="J8446" s="72"/>
      <c r="K8446" s="60"/>
      <c r="L8446" s="60">
        <f t="shared" si="256"/>
        <v>0</v>
      </c>
      <c r="M8446" s="72"/>
      <c r="N8446" s="60"/>
      <c r="O8446" s="95"/>
      <c r="P8446" s="125"/>
      <c r="R8446" t="str">
        <f t="shared" si="255"/>
        <v/>
      </c>
    </row>
    <row r="8447" spans="2:18" ht="15.75" customHeight="1">
      <c r="B8447" s="95"/>
      <c r="C8447" s="55" t="str">
        <f t="shared" si="251"/>
        <v/>
      </c>
      <c r="D8447" s="55" t="str">
        <f t="shared" si="252"/>
        <v/>
      </c>
      <c r="E8447" s="72"/>
      <c r="F8447" s="72"/>
      <c r="G8447" s="72"/>
      <c r="H8447" s="72"/>
      <c r="I8447" s="72"/>
      <c r="J8447" s="72"/>
      <c r="K8447" s="60"/>
      <c r="L8447" s="60">
        <f t="shared" si="256"/>
        <v>0</v>
      </c>
      <c r="M8447" s="72"/>
      <c r="N8447" s="60"/>
      <c r="O8447" s="95"/>
      <c r="P8447" s="125"/>
      <c r="R8447" t="str">
        <f t="shared" si="255"/>
        <v/>
      </c>
    </row>
    <row r="8448" spans="2:18" ht="15.75" customHeight="1">
      <c r="B8448" s="95"/>
      <c r="C8448" s="55" t="str">
        <f t="shared" si="251"/>
        <v/>
      </c>
      <c r="D8448" s="55" t="str">
        <f t="shared" si="252"/>
        <v/>
      </c>
      <c r="E8448" s="72"/>
      <c r="F8448" s="72"/>
      <c r="G8448" s="72"/>
      <c r="H8448" s="72"/>
      <c r="I8448" s="72"/>
      <c r="J8448" s="72"/>
      <c r="K8448" s="60"/>
      <c r="L8448" s="60">
        <f t="shared" si="256"/>
        <v>0</v>
      </c>
      <c r="M8448" s="72"/>
      <c r="N8448" s="60"/>
      <c r="O8448" s="95"/>
      <c r="P8448" s="125"/>
      <c r="R8448" t="str">
        <f t="shared" si="255"/>
        <v/>
      </c>
    </row>
    <row r="8449" spans="2:18" ht="15.75" customHeight="1">
      <c r="B8449" s="95"/>
      <c r="C8449" s="55" t="str">
        <f t="shared" si="251"/>
        <v/>
      </c>
      <c r="D8449" s="55" t="str">
        <f t="shared" si="252"/>
        <v/>
      </c>
      <c r="E8449" s="72"/>
      <c r="F8449" s="72"/>
      <c r="G8449" s="72"/>
      <c r="H8449" s="72"/>
      <c r="I8449" s="72"/>
      <c r="J8449" s="72"/>
      <c r="K8449" s="60"/>
      <c r="L8449" s="60">
        <f t="shared" si="256"/>
        <v>0</v>
      </c>
      <c r="M8449" s="72"/>
      <c r="N8449" s="60"/>
      <c r="O8449" s="95"/>
      <c r="P8449" s="125"/>
      <c r="R8449" t="str">
        <f t="shared" si="255"/>
        <v/>
      </c>
    </row>
    <row r="8450" spans="2:18" ht="15.75" customHeight="1">
      <c r="B8450" s="95"/>
      <c r="C8450" s="55" t="str">
        <f t="shared" si="251"/>
        <v/>
      </c>
      <c r="D8450" s="55" t="str">
        <f t="shared" si="252"/>
        <v/>
      </c>
      <c r="E8450" s="72"/>
      <c r="F8450" s="72"/>
      <c r="G8450" s="72"/>
      <c r="H8450" s="72"/>
      <c r="I8450" s="72"/>
      <c r="J8450" s="72"/>
      <c r="K8450" s="60"/>
      <c r="L8450" s="60">
        <f t="shared" si="256"/>
        <v>0</v>
      </c>
      <c r="M8450" s="72"/>
      <c r="N8450" s="60"/>
      <c r="O8450" s="95"/>
      <c r="P8450" s="125"/>
      <c r="R8450" t="str">
        <f t="shared" si="255"/>
        <v/>
      </c>
    </row>
    <row r="8451" spans="2:18" ht="15.75" customHeight="1">
      <c r="B8451" s="95"/>
      <c r="C8451" s="55" t="str">
        <f t="shared" si="251"/>
        <v/>
      </c>
      <c r="D8451" s="55" t="str">
        <f t="shared" si="252"/>
        <v/>
      </c>
      <c r="E8451" s="72"/>
      <c r="F8451" s="72"/>
      <c r="G8451" s="72"/>
      <c r="H8451" s="72"/>
      <c r="I8451" s="72"/>
      <c r="J8451" s="72"/>
      <c r="K8451" s="60"/>
      <c r="L8451" s="60">
        <f t="shared" si="256"/>
        <v>0</v>
      </c>
      <c r="M8451" s="72"/>
      <c r="N8451" s="60"/>
      <c r="O8451" s="95"/>
      <c r="P8451" s="125"/>
      <c r="R8451" t="str">
        <f t="shared" ref="R8451:R8514" si="257">IF(B8451="","",PROPER(TEXT(B8451,"mmm/aa")))</f>
        <v/>
      </c>
    </row>
    <row r="8452" spans="2:18" ht="15.75" customHeight="1">
      <c r="B8452" s="95"/>
      <c r="C8452" s="55" t="str">
        <f t="shared" si="251"/>
        <v/>
      </c>
      <c r="D8452" s="55" t="str">
        <f t="shared" si="252"/>
        <v/>
      </c>
      <c r="E8452" s="72"/>
      <c r="F8452" s="72"/>
      <c r="G8452" s="72"/>
      <c r="H8452" s="72"/>
      <c r="I8452" s="72"/>
      <c r="J8452" s="72"/>
      <c r="K8452" s="60"/>
      <c r="L8452" s="60">
        <f t="shared" si="256"/>
        <v>0</v>
      </c>
      <c r="M8452" s="72"/>
      <c r="N8452" s="60"/>
      <c r="O8452" s="95"/>
      <c r="P8452" s="125"/>
      <c r="R8452" t="str">
        <f t="shared" si="257"/>
        <v/>
      </c>
    </row>
    <row r="8453" spans="2:18" ht="15.75" customHeight="1">
      <c r="B8453" s="95"/>
      <c r="C8453" s="55" t="str">
        <f t="shared" si="251"/>
        <v/>
      </c>
      <c r="D8453" s="55" t="str">
        <f t="shared" si="252"/>
        <v/>
      </c>
      <c r="E8453" s="72"/>
      <c r="F8453" s="72"/>
      <c r="G8453" s="72"/>
      <c r="H8453" s="72"/>
      <c r="I8453" s="72"/>
      <c r="J8453" s="72"/>
      <c r="K8453" s="60"/>
      <c r="L8453" s="60">
        <f t="shared" si="256"/>
        <v>0</v>
      </c>
      <c r="M8453" s="72"/>
      <c r="N8453" s="60"/>
      <c r="O8453" s="95"/>
      <c r="P8453" s="125"/>
      <c r="R8453" t="str">
        <f t="shared" si="257"/>
        <v/>
      </c>
    </row>
    <row r="8454" spans="2:18" ht="15.75" customHeight="1">
      <c r="B8454" s="95"/>
      <c r="C8454" s="55" t="str">
        <f t="shared" si="251"/>
        <v/>
      </c>
      <c r="D8454" s="55" t="str">
        <f t="shared" si="252"/>
        <v/>
      </c>
      <c r="E8454" s="72"/>
      <c r="F8454" s="72"/>
      <c r="G8454" s="72"/>
      <c r="H8454" s="72"/>
      <c r="I8454" s="72"/>
      <c r="J8454" s="72"/>
      <c r="K8454" s="60"/>
      <c r="L8454" s="60">
        <f t="shared" si="256"/>
        <v>0</v>
      </c>
      <c r="M8454" s="72"/>
      <c r="N8454" s="60"/>
      <c r="O8454" s="95"/>
      <c r="P8454" s="125"/>
      <c r="R8454" t="str">
        <f t="shared" si="257"/>
        <v/>
      </c>
    </row>
    <row r="8455" spans="2:18" ht="15.75" customHeight="1">
      <c r="B8455" s="95"/>
      <c r="C8455" s="55" t="str">
        <f t="shared" si="251"/>
        <v/>
      </c>
      <c r="D8455" s="55" t="str">
        <f t="shared" si="252"/>
        <v/>
      </c>
      <c r="E8455" s="72"/>
      <c r="F8455" s="72"/>
      <c r="G8455" s="72"/>
      <c r="H8455" s="72"/>
      <c r="I8455" s="72"/>
      <c r="J8455" s="72"/>
      <c r="K8455" s="60"/>
      <c r="L8455" s="60">
        <f t="shared" si="256"/>
        <v>0</v>
      </c>
      <c r="M8455" s="72"/>
      <c r="N8455" s="60"/>
      <c r="O8455" s="95"/>
      <c r="P8455" s="125"/>
      <c r="R8455" t="str">
        <f t="shared" si="257"/>
        <v/>
      </c>
    </row>
    <row r="8456" spans="2:18" ht="15.75" customHeight="1">
      <c r="B8456" s="95"/>
      <c r="C8456" s="55" t="str">
        <f t="shared" si="251"/>
        <v/>
      </c>
      <c r="D8456" s="55" t="str">
        <f t="shared" si="252"/>
        <v/>
      </c>
      <c r="E8456" s="72"/>
      <c r="F8456" s="72"/>
      <c r="G8456" s="72"/>
      <c r="H8456" s="72"/>
      <c r="I8456" s="72"/>
      <c r="J8456" s="72"/>
      <c r="K8456" s="60"/>
      <c r="L8456" s="60">
        <f t="shared" si="256"/>
        <v>0</v>
      </c>
      <c r="M8456" s="72"/>
      <c r="N8456" s="60"/>
      <c r="O8456" s="95"/>
      <c r="P8456" s="125"/>
      <c r="R8456" t="str">
        <f t="shared" si="257"/>
        <v/>
      </c>
    </row>
    <row r="8457" spans="2:18" ht="15.75" customHeight="1">
      <c r="B8457" s="95"/>
      <c r="C8457" s="55" t="str">
        <f t="shared" si="251"/>
        <v/>
      </c>
      <c r="D8457" s="55" t="str">
        <f t="shared" si="252"/>
        <v/>
      </c>
      <c r="E8457" s="72"/>
      <c r="F8457" s="72"/>
      <c r="G8457" s="72"/>
      <c r="H8457" s="72"/>
      <c r="I8457" s="72"/>
      <c r="J8457" s="72"/>
      <c r="K8457" s="60"/>
      <c r="L8457" s="60">
        <f t="shared" si="256"/>
        <v>0</v>
      </c>
      <c r="M8457" s="72"/>
      <c r="N8457" s="60"/>
      <c r="O8457" s="95"/>
      <c r="P8457" s="125"/>
      <c r="R8457" t="str">
        <f t="shared" si="257"/>
        <v/>
      </c>
    </row>
    <row r="8458" spans="2:18" ht="15.75" customHeight="1">
      <c r="B8458" s="95"/>
      <c r="C8458" s="55" t="str">
        <f t="shared" si="251"/>
        <v/>
      </c>
      <c r="D8458" s="55" t="str">
        <f t="shared" si="252"/>
        <v/>
      </c>
      <c r="E8458" s="72"/>
      <c r="F8458" s="72"/>
      <c r="G8458" s="72"/>
      <c r="H8458" s="72"/>
      <c r="I8458" s="72"/>
      <c r="J8458" s="72"/>
      <c r="K8458" s="60"/>
      <c r="L8458" s="60">
        <f t="shared" si="256"/>
        <v>0</v>
      </c>
      <c r="M8458" s="72"/>
      <c r="N8458" s="60"/>
      <c r="O8458" s="95"/>
      <c r="P8458" s="125"/>
      <c r="R8458" t="str">
        <f t="shared" si="257"/>
        <v/>
      </c>
    </row>
    <row r="8459" spans="2:18" ht="15.75" customHeight="1">
      <c r="B8459" s="95"/>
      <c r="C8459" s="55" t="str">
        <f t="shared" si="251"/>
        <v/>
      </c>
      <c r="D8459" s="55" t="str">
        <f t="shared" si="252"/>
        <v/>
      </c>
      <c r="E8459" s="72"/>
      <c r="F8459" s="72"/>
      <c r="G8459" s="72"/>
      <c r="H8459" s="72"/>
      <c r="I8459" s="72"/>
      <c r="J8459" s="72"/>
      <c r="K8459" s="60"/>
      <c r="L8459" s="60">
        <f t="shared" si="256"/>
        <v>0</v>
      </c>
      <c r="M8459" s="72"/>
      <c r="N8459" s="60"/>
      <c r="O8459" s="95"/>
      <c r="P8459" s="125"/>
      <c r="R8459" t="str">
        <f t="shared" si="257"/>
        <v/>
      </c>
    </row>
    <row r="8460" spans="2:18" ht="15.75" customHeight="1">
      <c r="B8460" s="95"/>
      <c r="C8460" s="55" t="str">
        <f t="shared" si="251"/>
        <v/>
      </c>
      <c r="D8460" s="55" t="str">
        <f t="shared" si="252"/>
        <v/>
      </c>
      <c r="E8460" s="72"/>
      <c r="F8460" s="72"/>
      <c r="G8460" s="72"/>
      <c r="H8460" s="72"/>
      <c r="I8460" s="72"/>
      <c r="J8460" s="72"/>
      <c r="K8460" s="60"/>
      <c r="L8460" s="60">
        <f t="shared" si="256"/>
        <v>0</v>
      </c>
      <c r="M8460" s="72"/>
      <c r="N8460" s="60"/>
      <c r="O8460" s="95"/>
      <c r="P8460" s="125"/>
      <c r="R8460" t="str">
        <f t="shared" si="257"/>
        <v/>
      </c>
    </row>
    <row r="8461" spans="2:18" ht="15.75" customHeight="1">
      <c r="B8461" s="95"/>
      <c r="C8461" s="55" t="str">
        <f t="shared" si="251"/>
        <v/>
      </c>
      <c r="D8461" s="55" t="str">
        <f t="shared" si="252"/>
        <v/>
      </c>
      <c r="E8461" s="72"/>
      <c r="F8461" s="72"/>
      <c r="G8461" s="72"/>
      <c r="H8461" s="72"/>
      <c r="I8461" s="72"/>
      <c r="J8461" s="72"/>
      <c r="K8461" s="60"/>
      <c r="L8461" s="60">
        <f t="shared" si="256"/>
        <v>0</v>
      </c>
      <c r="M8461" s="72"/>
      <c r="N8461" s="60"/>
      <c r="O8461" s="95"/>
      <c r="P8461" s="125"/>
      <c r="R8461" t="str">
        <f t="shared" si="257"/>
        <v/>
      </c>
    </row>
    <row r="8462" spans="2:18" ht="15.75" customHeight="1">
      <c r="B8462" s="95"/>
      <c r="C8462" s="55" t="str">
        <f t="shared" si="251"/>
        <v/>
      </c>
      <c r="D8462" s="55" t="str">
        <f t="shared" si="252"/>
        <v/>
      </c>
      <c r="E8462" s="72"/>
      <c r="F8462" s="72"/>
      <c r="G8462" s="72"/>
      <c r="H8462" s="72"/>
      <c r="I8462" s="72"/>
      <c r="J8462" s="72"/>
      <c r="K8462" s="60"/>
      <c r="L8462" s="60">
        <f t="shared" si="256"/>
        <v>0</v>
      </c>
      <c r="M8462" s="72"/>
      <c r="N8462" s="60"/>
      <c r="O8462" s="95"/>
      <c r="P8462" s="125"/>
      <c r="R8462" t="str">
        <f t="shared" si="257"/>
        <v/>
      </c>
    </row>
    <row r="8463" spans="2:18" ht="15.75" customHeight="1">
      <c r="B8463" s="95"/>
      <c r="C8463" s="55" t="str">
        <f t="shared" si="251"/>
        <v/>
      </c>
      <c r="D8463" s="55" t="str">
        <f t="shared" si="252"/>
        <v/>
      </c>
      <c r="E8463" s="72"/>
      <c r="F8463" s="72"/>
      <c r="G8463" s="72"/>
      <c r="H8463" s="72"/>
      <c r="I8463" s="72"/>
      <c r="J8463" s="72"/>
      <c r="K8463" s="60"/>
      <c r="L8463" s="60">
        <f t="shared" si="256"/>
        <v>0</v>
      </c>
      <c r="M8463" s="72"/>
      <c r="N8463" s="60"/>
      <c r="O8463" s="95"/>
      <c r="P8463" s="125"/>
      <c r="R8463" t="str">
        <f t="shared" si="257"/>
        <v/>
      </c>
    </row>
    <row r="8464" spans="2:18" ht="15.75" customHeight="1">
      <c r="B8464" s="95"/>
      <c r="C8464" s="55" t="str">
        <f t="shared" si="251"/>
        <v/>
      </c>
      <c r="D8464" s="55" t="str">
        <f t="shared" si="252"/>
        <v/>
      </c>
      <c r="E8464" s="72"/>
      <c r="F8464" s="72"/>
      <c r="G8464" s="72"/>
      <c r="H8464" s="72"/>
      <c r="I8464" s="72"/>
      <c r="J8464" s="72"/>
      <c r="K8464" s="60"/>
      <c r="L8464" s="60">
        <f t="shared" si="256"/>
        <v>0</v>
      </c>
      <c r="M8464" s="72"/>
      <c r="N8464" s="60"/>
      <c r="O8464" s="95"/>
      <c r="P8464" s="125"/>
      <c r="R8464" t="str">
        <f t="shared" si="257"/>
        <v/>
      </c>
    </row>
    <row r="8465" spans="2:18" ht="15.75" customHeight="1">
      <c r="B8465" s="95"/>
      <c r="C8465" s="55" t="str">
        <f t="shared" si="251"/>
        <v/>
      </c>
      <c r="D8465" s="55" t="str">
        <f t="shared" si="252"/>
        <v/>
      </c>
      <c r="E8465" s="72"/>
      <c r="F8465" s="72"/>
      <c r="G8465" s="72"/>
      <c r="H8465" s="72"/>
      <c r="I8465" s="72"/>
      <c r="J8465" s="72"/>
      <c r="K8465" s="60"/>
      <c r="L8465" s="60">
        <f t="shared" si="256"/>
        <v>0</v>
      </c>
      <c r="M8465" s="72"/>
      <c r="N8465" s="60"/>
      <c r="O8465" s="95"/>
      <c r="P8465" s="125"/>
      <c r="R8465" t="str">
        <f t="shared" si="257"/>
        <v/>
      </c>
    </row>
    <row r="8466" spans="2:18" ht="15.75" customHeight="1">
      <c r="B8466" s="95"/>
      <c r="C8466" s="55" t="str">
        <f t="shared" si="251"/>
        <v/>
      </c>
      <c r="D8466" s="55" t="str">
        <f t="shared" si="252"/>
        <v/>
      </c>
      <c r="E8466" s="72"/>
      <c r="F8466" s="72"/>
      <c r="G8466" s="72"/>
      <c r="H8466" s="72"/>
      <c r="I8466" s="72"/>
      <c r="J8466" s="72"/>
      <c r="K8466" s="60"/>
      <c r="L8466" s="60">
        <f t="shared" si="256"/>
        <v>0</v>
      </c>
      <c r="M8466" s="72"/>
      <c r="N8466" s="60"/>
      <c r="O8466" s="95"/>
      <c r="P8466" s="125"/>
      <c r="R8466" t="str">
        <f t="shared" si="257"/>
        <v/>
      </c>
    </row>
    <row r="8467" spans="2:18" ht="15.75" customHeight="1">
      <c r="B8467" s="95"/>
      <c r="C8467" s="55" t="str">
        <f t="shared" si="251"/>
        <v/>
      </c>
      <c r="D8467" s="55" t="str">
        <f t="shared" si="252"/>
        <v/>
      </c>
      <c r="E8467" s="72"/>
      <c r="F8467" s="72"/>
      <c r="G8467" s="72"/>
      <c r="H8467" s="72"/>
      <c r="I8467" s="72"/>
      <c r="J8467" s="72"/>
      <c r="K8467" s="60"/>
      <c r="L8467" s="60">
        <f t="shared" si="256"/>
        <v>0</v>
      </c>
      <c r="M8467" s="72"/>
      <c r="N8467" s="60"/>
      <c r="O8467" s="95"/>
      <c r="P8467" s="125"/>
      <c r="R8467" t="str">
        <f t="shared" si="257"/>
        <v/>
      </c>
    </row>
    <row r="8468" spans="2:18" ht="15.75" customHeight="1">
      <c r="B8468" s="95"/>
      <c r="C8468" s="55" t="str">
        <f t="shared" si="251"/>
        <v/>
      </c>
      <c r="D8468" s="55" t="str">
        <f t="shared" si="252"/>
        <v/>
      </c>
      <c r="E8468" s="72"/>
      <c r="F8468" s="72"/>
      <c r="G8468" s="72"/>
      <c r="H8468" s="72"/>
      <c r="I8468" s="72"/>
      <c r="J8468" s="72"/>
      <c r="K8468" s="60"/>
      <c r="L8468" s="60">
        <f t="shared" si="256"/>
        <v>0</v>
      </c>
      <c r="M8468" s="72"/>
      <c r="N8468" s="60"/>
      <c r="O8468" s="95"/>
      <c r="P8468" s="125"/>
      <c r="R8468" t="str">
        <f t="shared" si="257"/>
        <v/>
      </c>
    </row>
    <row r="8469" spans="2:18" ht="15.75" customHeight="1">
      <c r="B8469" s="95"/>
      <c r="C8469" s="55" t="str">
        <f t="shared" si="251"/>
        <v/>
      </c>
      <c r="D8469" s="55" t="str">
        <f t="shared" si="252"/>
        <v/>
      </c>
      <c r="E8469" s="72"/>
      <c r="F8469" s="72"/>
      <c r="G8469" s="72"/>
      <c r="H8469" s="72"/>
      <c r="I8469" s="72"/>
      <c r="J8469" s="72"/>
      <c r="K8469" s="60"/>
      <c r="L8469" s="60">
        <f t="shared" si="256"/>
        <v>0</v>
      </c>
      <c r="M8469" s="72"/>
      <c r="N8469" s="60"/>
      <c r="O8469" s="95"/>
      <c r="P8469" s="125"/>
      <c r="R8469" t="str">
        <f t="shared" si="257"/>
        <v/>
      </c>
    </row>
    <row r="8470" spans="2:18" ht="15.75" customHeight="1">
      <c r="B8470" s="95"/>
      <c r="C8470" s="55" t="str">
        <f t="shared" si="251"/>
        <v/>
      </c>
      <c r="D8470" s="55" t="str">
        <f t="shared" si="252"/>
        <v/>
      </c>
      <c r="E8470" s="72"/>
      <c r="F8470" s="72"/>
      <c r="G8470" s="72"/>
      <c r="H8470" s="72"/>
      <c r="I8470" s="72"/>
      <c r="J8470" s="72"/>
      <c r="K8470" s="60"/>
      <c r="L8470" s="60">
        <f t="shared" si="256"/>
        <v>0</v>
      </c>
      <c r="M8470" s="72"/>
      <c r="N8470" s="60"/>
      <c r="O8470" s="95"/>
      <c r="P8470" s="125"/>
      <c r="R8470" t="str">
        <f t="shared" si="257"/>
        <v/>
      </c>
    </row>
    <row r="8471" spans="2:18" ht="15.75" customHeight="1">
      <c r="B8471" s="95"/>
      <c r="C8471" s="55" t="str">
        <f t="shared" si="251"/>
        <v/>
      </c>
      <c r="D8471" s="55" t="str">
        <f t="shared" si="252"/>
        <v/>
      </c>
      <c r="E8471" s="72"/>
      <c r="F8471" s="72"/>
      <c r="G8471" s="72"/>
      <c r="H8471" s="72"/>
      <c r="I8471" s="72"/>
      <c r="J8471" s="72"/>
      <c r="K8471" s="60"/>
      <c r="L8471" s="60">
        <f t="shared" si="256"/>
        <v>0</v>
      </c>
      <c r="M8471" s="72"/>
      <c r="N8471" s="60"/>
      <c r="O8471" s="95"/>
      <c r="P8471" s="125"/>
      <c r="R8471" t="str">
        <f t="shared" si="257"/>
        <v/>
      </c>
    </row>
    <row r="8472" spans="2:18" ht="15.75" customHeight="1">
      <c r="B8472" s="95"/>
      <c r="C8472" s="55" t="str">
        <f t="shared" si="251"/>
        <v/>
      </c>
      <c r="D8472" s="55" t="str">
        <f t="shared" si="252"/>
        <v/>
      </c>
      <c r="E8472" s="72"/>
      <c r="F8472" s="72"/>
      <c r="G8472" s="72"/>
      <c r="H8472" s="72"/>
      <c r="I8472" s="72"/>
      <c r="J8472" s="72"/>
      <c r="K8472" s="60"/>
      <c r="L8472" s="60">
        <f t="shared" si="256"/>
        <v>0</v>
      </c>
      <c r="M8472" s="72"/>
      <c r="N8472" s="60"/>
      <c r="O8472" s="95"/>
      <c r="P8472" s="125"/>
      <c r="R8472" t="str">
        <f t="shared" si="257"/>
        <v/>
      </c>
    </row>
    <row r="8473" spans="2:18" ht="15.75" customHeight="1">
      <c r="B8473" s="95"/>
      <c r="C8473" s="55" t="str">
        <f t="shared" si="251"/>
        <v/>
      </c>
      <c r="D8473" s="55" t="str">
        <f t="shared" si="252"/>
        <v/>
      </c>
      <c r="E8473" s="72"/>
      <c r="F8473" s="72"/>
      <c r="G8473" s="72"/>
      <c r="H8473" s="72"/>
      <c r="I8473" s="72"/>
      <c r="J8473" s="72"/>
      <c r="K8473" s="60"/>
      <c r="L8473" s="60">
        <f t="shared" si="256"/>
        <v>0</v>
      </c>
      <c r="M8473" s="72"/>
      <c r="N8473" s="60"/>
      <c r="O8473" s="95"/>
      <c r="P8473" s="125"/>
      <c r="R8473" t="str">
        <f t="shared" si="257"/>
        <v/>
      </c>
    </row>
    <row r="8474" spans="2:18" ht="15.75" customHeight="1">
      <c r="B8474" s="95"/>
      <c r="C8474" s="55" t="str">
        <f t="shared" si="251"/>
        <v/>
      </c>
      <c r="D8474" s="55" t="str">
        <f t="shared" si="252"/>
        <v/>
      </c>
      <c r="E8474" s="72"/>
      <c r="F8474" s="72"/>
      <c r="G8474" s="72"/>
      <c r="H8474" s="72"/>
      <c r="I8474" s="72"/>
      <c r="J8474" s="72"/>
      <c r="K8474" s="60"/>
      <c r="L8474" s="60">
        <f t="shared" si="256"/>
        <v>0</v>
      </c>
      <c r="M8474" s="72"/>
      <c r="N8474" s="60"/>
      <c r="O8474" s="95"/>
      <c r="P8474" s="125"/>
      <c r="R8474" t="str">
        <f t="shared" si="257"/>
        <v/>
      </c>
    </row>
    <row r="8475" spans="2:18" ht="15.75" customHeight="1">
      <c r="B8475" s="95"/>
      <c r="C8475" s="55" t="str">
        <f t="shared" si="251"/>
        <v/>
      </c>
      <c r="D8475" s="55" t="str">
        <f t="shared" si="252"/>
        <v/>
      </c>
      <c r="E8475" s="72"/>
      <c r="F8475" s="72"/>
      <c r="G8475" s="72"/>
      <c r="H8475" s="72"/>
      <c r="I8475" s="72"/>
      <c r="J8475" s="72"/>
      <c r="K8475" s="60"/>
      <c r="L8475" s="60">
        <f t="shared" si="256"/>
        <v>0</v>
      </c>
      <c r="M8475" s="72"/>
      <c r="N8475" s="60"/>
      <c r="O8475" s="95"/>
      <c r="P8475" s="125"/>
      <c r="R8475" t="str">
        <f t="shared" si="257"/>
        <v/>
      </c>
    </row>
    <row r="8476" spans="2:18" ht="15.75" customHeight="1">
      <c r="B8476" s="95"/>
      <c r="C8476" s="55" t="str">
        <f t="shared" si="251"/>
        <v/>
      </c>
      <c r="D8476" s="55" t="str">
        <f t="shared" si="252"/>
        <v/>
      </c>
      <c r="E8476" s="72"/>
      <c r="F8476" s="72"/>
      <c r="G8476" s="72"/>
      <c r="H8476" s="72"/>
      <c r="I8476" s="72"/>
      <c r="J8476" s="72"/>
      <c r="K8476" s="60"/>
      <c r="L8476" s="60">
        <f t="shared" si="256"/>
        <v>0</v>
      </c>
      <c r="M8476" s="72"/>
      <c r="N8476" s="60"/>
      <c r="O8476" s="95"/>
      <c r="P8476" s="125"/>
      <c r="R8476" t="str">
        <f t="shared" si="257"/>
        <v/>
      </c>
    </row>
    <row r="8477" spans="2:18" ht="15.75" customHeight="1">
      <c r="B8477" s="95"/>
      <c r="C8477" s="55" t="str">
        <f t="shared" si="251"/>
        <v/>
      </c>
      <c r="D8477" s="55" t="str">
        <f t="shared" si="252"/>
        <v/>
      </c>
      <c r="E8477" s="72"/>
      <c r="F8477" s="72"/>
      <c r="G8477" s="72"/>
      <c r="H8477" s="72"/>
      <c r="I8477" s="72"/>
      <c r="J8477" s="72"/>
      <c r="K8477" s="60"/>
      <c r="L8477" s="60">
        <f t="shared" si="256"/>
        <v>0</v>
      </c>
      <c r="M8477" s="72"/>
      <c r="N8477" s="60"/>
      <c r="O8477" s="95"/>
      <c r="P8477" s="125"/>
      <c r="R8477" t="str">
        <f t="shared" si="257"/>
        <v/>
      </c>
    </row>
    <row r="8478" spans="2:18" ht="15.75" customHeight="1">
      <c r="B8478" s="95"/>
      <c r="C8478" s="55" t="str">
        <f t="shared" si="251"/>
        <v/>
      </c>
      <c r="D8478" s="55" t="str">
        <f t="shared" si="252"/>
        <v/>
      </c>
      <c r="E8478" s="72"/>
      <c r="F8478" s="72"/>
      <c r="G8478" s="72"/>
      <c r="H8478" s="72"/>
      <c r="I8478" s="72"/>
      <c r="J8478" s="72"/>
      <c r="K8478" s="60"/>
      <c r="L8478" s="60">
        <f t="shared" si="256"/>
        <v>0</v>
      </c>
      <c r="M8478" s="72"/>
      <c r="N8478" s="60"/>
      <c r="O8478" s="95"/>
      <c r="P8478" s="125"/>
      <c r="R8478" t="str">
        <f t="shared" si="257"/>
        <v/>
      </c>
    </row>
    <row r="8479" spans="2:18" ht="15.75" customHeight="1">
      <c r="B8479" s="95"/>
      <c r="C8479" s="55" t="str">
        <f t="shared" si="251"/>
        <v/>
      </c>
      <c r="D8479" s="55" t="str">
        <f t="shared" si="252"/>
        <v/>
      </c>
      <c r="E8479" s="72"/>
      <c r="F8479" s="72"/>
      <c r="G8479" s="72"/>
      <c r="H8479" s="72"/>
      <c r="I8479" s="72"/>
      <c r="J8479" s="72"/>
      <c r="K8479" s="60"/>
      <c r="L8479" s="60">
        <f t="shared" si="256"/>
        <v>0</v>
      </c>
      <c r="M8479" s="72"/>
      <c r="N8479" s="60"/>
      <c r="O8479" s="95"/>
      <c r="P8479" s="125"/>
      <c r="R8479" t="str">
        <f t="shared" si="257"/>
        <v/>
      </c>
    </row>
    <row r="8480" spans="2:18" ht="15.75" customHeight="1">
      <c r="B8480" s="95"/>
      <c r="C8480" s="55" t="str">
        <f t="shared" si="251"/>
        <v/>
      </c>
      <c r="D8480" s="55" t="str">
        <f t="shared" si="252"/>
        <v/>
      </c>
      <c r="E8480" s="72"/>
      <c r="F8480" s="72"/>
      <c r="G8480" s="72"/>
      <c r="H8480" s="72"/>
      <c r="I8480" s="72"/>
      <c r="J8480" s="72"/>
      <c r="K8480" s="60"/>
      <c r="L8480" s="60">
        <f t="shared" si="256"/>
        <v>0</v>
      </c>
      <c r="M8480" s="72"/>
      <c r="N8480" s="60"/>
      <c r="O8480" s="95"/>
      <c r="P8480" s="125"/>
      <c r="R8480" t="str">
        <f t="shared" si="257"/>
        <v/>
      </c>
    </row>
    <row r="8481" spans="2:18" ht="15.75" customHeight="1">
      <c r="B8481" s="95"/>
      <c r="C8481" s="55" t="str">
        <f t="shared" si="251"/>
        <v/>
      </c>
      <c r="D8481" s="55" t="str">
        <f t="shared" si="252"/>
        <v/>
      </c>
      <c r="E8481" s="72"/>
      <c r="F8481" s="72"/>
      <c r="G8481" s="72"/>
      <c r="H8481" s="72"/>
      <c r="I8481" s="72"/>
      <c r="J8481" s="72"/>
      <c r="K8481" s="60"/>
      <c r="L8481" s="60">
        <f t="shared" si="256"/>
        <v>0</v>
      </c>
      <c r="M8481" s="72"/>
      <c r="N8481" s="60"/>
      <c r="O8481" s="95"/>
      <c r="P8481" s="125"/>
      <c r="R8481" t="str">
        <f t="shared" si="257"/>
        <v/>
      </c>
    </row>
    <row r="8482" spans="2:18" ht="15.75" customHeight="1">
      <c r="B8482" s="95"/>
      <c r="C8482" s="55" t="str">
        <f t="shared" si="251"/>
        <v/>
      </c>
      <c r="D8482" s="55" t="str">
        <f t="shared" si="252"/>
        <v/>
      </c>
      <c r="E8482" s="72"/>
      <c r="F8482" s="72"/>
      <c r="G8482" s="72"/>
      <c r="H8482" s="72"/>
      <c r="I8482" s="72"/>
      <c r="J8482" s="72"/>
      <c r="K8482" s="60"/>
      <c r="L8482" s="60">
        <f t="shared" si="256"/>
        <v>0</v>
      </c>
      <c r="M8482" s="72"/>
      <c r="N8482" s="60"/>
      <c r="O8482" s="95"/>
      <c r="P8482" s="125"/>
      <c r="R8482" t="str">
        <f t="shared" si="257"/>
        <v/>
      </c>
    </row>
    <row r="8483" spans="2:18" ht="15.75" customHeight="1">
      <c r="B8483" s="95"/>
      <c r="C8483" s="55" t="str">
        <f t="shared" si="251"/>
        <v/>
      </c>
      <c r="D8483" s="55" t="str">
        <f t="shared" si="252"/>
        <v/>
      </c>
      <c r="E8483" s="72"/>
      <c r="F8483" s="72"/>
      <c r="G8483" s="72"/>
      <c r="H8483" s="72"/>
      <c r="I8483" s="72"/>
      <c r="J8483" s="72"/>
      <c r="K8483" s="60"/>
      <c r="L8483" s="60">
        <f t="shared" si="256"/>
        <v>0</v>
      </c>
      <c r="M8483" s="72"/>
      <c r="N8483" s="60"/>
      <c r="O8483" s="95"/>
      <c r="P8483" s="125"/>
      <c r="R8483" t="str">
        <f t="shared" si="257"/>
        <v/>
      </c>
    </row>
    <row r="8484" spans="2:18" ht="15.75" customHeight="1">
      <c r="B8484" s="95"/>
      <c r="C8484" s="55" t="str">
        <f t="shared" si="251"/>
        <v/>
      </c>
      <c r="D8484" s="55" t="str">
        <f t="shared" si="252"/>
        <v/>
      </c>
      <c r="E8484" s="72"/>
      <c r="F8484" s="72"/>
      <c r="G8484" s="72"/>
      <c r="H8484" s="72"/>
      <c r="I8484" s="72"/>
      <c r="J8484" s="72"/>
      <c r="K8484" s="60"/>
      <c r="L8484" s="60">
        <f t="shared" si="256"/>
        <v>0</v>
      </c>
      <c r="M8484" s="72"/>
      <c r="N8484" s="60"/>
      <c r="O8484" s="95"/>
      <c r="P8484" s="125"/>
      <c r="R8484" t="str">
        <f t="shared" si="257"/>
        <v/>
      </c>
    </row>
    <row r="8485" spans="2:18" ht="15.75" customHeight="1">
      <c r="B8485" s="95"/>
      <c r="C8485" s="55" t="str">
        <f t="shared" si="251"/>
        <v/>
      </c>
      <c r="D8485" s="55" t="str">
        <f t="shared" si="252"/>
        <v/>
      </c>
      <c r="E8485" s="72"/>
      <c r="F8485" s="72"/>
      <c r="G8485" s="72"/>
      <c r="H8485" s="72"/>
      <c r="I8485" s="72"/>
      <c r="J8485" s="72"/>
      <c r="K8485" s="60"/>
      <c r="L8485" s="60">
        <f t="shared" si="256"/>
        <v>0</v>
      </c>
      <c r="M8485" s="72"/>
      <c r="N8485" s="60"/>
      <c r="O8485" s="95"/>
      <c r="P8485" s="125"/>
      <c r="R8485" t="str">
        <f t="shared" si="257"/>
        <v/>
      </c>
    </row>
    <row r="8486" spans="2:18" ht="15.75" customHeight="1">
      <c r="B8486" s="95"/>
      <c r="C8486" s="55" t="str">
        <f t="shared" si="251"/>
        <v/>
      </c>
      <c r="D8486" s="55" t="str">
        <f t="shared" si="252"/>
        <v/>
      </c>
      <c r="E8486" s="72"/>
      <c r="F8486" s="72"/>
      <c r="G8486" s="72"/>
      <c r="H8486" s="72"/>
      <c r="I8486" s="72"/>
      <c r="J8486" s="72"/>
      <c r="K8486" s="60"/>
      <c r="L8486" s="60">
        <f t="shared" si="256"/>
        <v>0</v>
      </c>
      <c r="M8486" s="72"/>
      <c r="N8486" s="60"/>
      <c r="O8486" s="95"/>
      <c r="P8486" s="125"/>
      <c r="R8486" t="str">
        <f t="shared" si="257"/>
        <v/>
      </c>
    </row>
    <row r="8487" spans="2:18" ht="15.75" customHeight="1">
      <c r="B8487" s="95"/>
      <c r="C8487" s="55" t="str">
        <f t="shared" si="251"/>
        <v/>
      </c>
      <c r="D8487" s="55" t="str">
        <f t="shared" si="252"/>
        <v/>
      </c>
      <c r="E8487" s="72"/>
      <c r="F8487" s="72"/>
      <c r="G8487" s="72"/>
      <c r="H8487" s="72"/>
      <c r="I8487" s="72"/>
      <c r="J8487" s="72"/>
      <c r="K8487" s="60"/>
      <c r="L8487" s="60">
        <f t="shared" si="256"/>
        <v>0</v>
      </c>
      <c r="M8487" s="72"/>
      <c r="N8487" s="60"/>
      <c r="O8487" s="95"/>
      <c r="P8487" s="125"/>
      <c r="R8487" t="str">
        <f t="shared" si="257"/>
        <v/>
      </c>
    </row>
    <row r="8488" spans="2:18" ht="15.75" customHeight="1">
      <c r="B8488" s="95"/>
      <c r="C8488" s="55" t="str">
        <f t="shared" si="251"/>
        <v/>
      </c>
      <c r="D8488" s="55" t="str">
        <f t="shared" si="252"/>
        <v/>
      </c>
      <c r="E8488" s="72"/>
      <c r="F8488" s="72"/>
      <c r="G8488" s="72"/>
      <c r="H8488" s="72"/>
      <c r="I8488" s="72"/>
      <c r="J8488" s="72"/>
      <c r="K8488" s="60"/>
      <c r="L8488" s="60">
        <f t="shared" si="256"/>
        <v>0</v>
      </c>
      <c r="M8488" s="72"/>
      <c r="N8488" s="60"/>
      <c r="O8488" s="95"/>
      <c r="P8488" s="125"/>
      <c r="R8488" t="str">
        <f t="shared" si="257"/>
        <v/>
      </c>
    </row>
    <row r="8489" spans="2:18" ht="15.75" customHeight="1">
      <c r="B8489" s="95"/>
      <c r="C8489" s="55" t="str">
        <f t="shared" si="251"/>
        <v/>
      </c>
      <c r="D8489" s="55" t="str">
        <f t="shared" si="252"/>
        <v/>
      </c>
      <c r="E8489" s="72"/>
      <c r="F8489" s="72"/>
      <c r="G8489" s="72"/>
      <c r="H8489" s="72"/>
      <c r="I8489" s="72"/>
      <c r="J8489" s="72"/>
      <c r="K8489" s="60"/>
      <c r="L8489" s="60">
        <f t="shared" si="256"/>
        <v>0</v>
      </c>
      <c r="M8489" s="72"/>
      <c r="N8489" s="60"/>
      <c r="O8489" s="95"/>
      <c r="P8489" s="125"/>
      <c r="R8489" t="str">
        <f t="shared" si="257"/>
        <v/>
      </c>
    </row>
    <row r="8490" spans="2:18" ht="15.75" customHeight="1">
      <c r="B8490" s="95"/>
      <c r="C8490" s="55" t="str">
        <f t="shared" si="251"/>
        <v/>
      </c>
      <c r="D8490" s="55" t="str">
        <f t="shared" si="252"/>
        <v/>
      </c>
      <c r="E8490" s="72"/>
      <c r="F8490" s="72"/>
      <c r="G8490" s="72"/>
      <c r="H8490" s="72"/>
      <c r="I8490" s="72"/>
      <c r="J8490" s="72"/>
      <c r="K8490" s="60"/>
      <c r="L8490" s="60">
        <f t="shared" si="256"/>
        <v>0</v>
      </c>
      <c r="M8490" s="72"/>
      <c r="N8490" s="60"/>
      <c r="O8490" s="95"/>
      <c r="P8490" s="125"/>
      <c r="R8490" t="str">
        <f t="shared" si="257"/>
        <v/>
      </c>
    </row>
    <row r="8491" spans="2:18" ht="15.75" customHeight="1">
      <c r="B8491" s="95"/>
      <c r="C8491" s="55" t="str">
        <f t="shared" si="251"/>
        <v/>
      </c>
      <c r="D8491" s="55" t="str">
        <f t="shared" si="252"/>
        <v/>
      </c>
      <c r="E8491" s="72"/>
      <c r="F8491" s="72"/>
      <c r="G8491" s="72"/>
      <c r="H8491" s="72"/>
      <c r="I8491" s="72"/>
      <c r="J8491" s="72"/>
      <c r="K8491" s="60"/>
      <c r="L8491" s="60">
        <f t="shared" si="256"/>
        <v>0</v>
      </c>
      <c r="M8491" s="72"/>
      <c r="N8491" s="60"/>
      <c r="O8491" s="95"/>
      <c r="P8491" s="125"/>
      <c r="R8491" t="str">
        <f t="shared" si="257"/>
        <v/>
      </c>
    </row>
    <row r="8492" spans="2:18" ht="15.75" customHeight="1">
      <c r="B8492" s="95"/>
      <c r="C8492" s="55" t="str">
        <f t="shared" si="251"/>
        <v/>
      </c>
      <c r="D8492" s="55" t="str">
        <f t="shared" si="252"/>
        <v/>
      </c>
      <c r="E8492" s="72"/>
      <c r="F8492" s="72"/>
      <c r="G8492" s="72"/>
      <c r="H8492" s="72"/>
      <c r="I8492" s="72"/>
      <c r="J8492" s="72"/>
      <c r="K8492" s="60"/>
      <c r="L8492" s="60">
        <f t="shared" si="256"/>
        <v>0</v>
      </c>
      <c r="M8492" s="72"/>
      <c r="N8492" s="60"/>
      <c r="O8492" s="95"/>
      <c r="P8492" s="125"/>
      <c r="R8492" t="str">
        <f t="shared" si="257"/>
        <v/>
      </c>
    </row>
    <row r="8493" spans="2:18" ht="15.75" customHeight="1">
      <c r="B8493" s="95"/>
      <c r="C8493" s="55" t="str">
        <f t="shared" si="251"/>
        <v/>
      </c>
      <c r="D8493" s="55" t="str">
        <f t="shared" si="252"/>
        <v/>
      </c>
      <c r="E8493" s="72"/>
      <c r="F8493" s="72"/>
      <c r="G8493" s="72"/>
      <c r="H8493" s="72"/>
      <c r="I8493" s="72"/>
      <c r="J8493" s="72"/>
      <c r="K8493" s="60"/>
      <c r="L8493" s="60">
        <f t="shared" si="256"/>
        <v>0</v>
      </c>
      <c r="M8493" s="72"/>
      <c r="N8493" s="60"/>
      <c r="O8493" s="95"/>
      <c r="P8493" s="125"/>
      <c r="R8493" t="str">
        <f t="shared" si="257"/>
        <v/>
      </c>
    </row>
    <row r="8494" spans="2:18" ht="15.75" customHeight="1">
      <c r="B8494" s="95"/>
      <c r="C8494" s="55" t="str">
        <f t="shared" si="251"/>
        <v/>
      </c>
      <c r="D8494" s="55" t="str">
        <f t="shared" si="252"/>
        <v/>
      </c>
      <c r="E8494" s="72"/>
      <c r="F8494" s="72"/>
      <c r="G8494" s="72"/>
      <c r="H8494" s="72"/>
      <c r="I8494" s="72"/>
      <c r="J8494" s="72"/>
      <c r="K8494" s="60"/>
      <c r="L8494" s="60">
        <f t="shared" si="256"/>
        <v>0</v>
      </c>
      <c r="M8494" s="72"/>
      <c r="N8494" s="60"/>
      <c r="O8494" s="95"/>
      <c r="P8494" s="125"/>
      <c r="R8494" t="str">
        <f t="shared" si="257"/>
        <v/>
      </c>
    </row>
    <row r="8495" spans="2:18" ht="15.75" customHeight="1">
      <c r="B8495" s="95"/>
      <c r="C8495" s="55" t="str">
        <f t="shared" si="251"/>
        <v/>
      </c>
      <c r="D8495" s="55" t="str">
        <f t="shared" si="252"/>
        <v/>
      </c>
      <c r="E8495" s="72"/>
      <c r="F8495" s="72"/>
      <c r="G8495" s="72"/>
      <c r="H8495" s="72"/>
      <c r="I8495" s="72"/>
      <c r="J8495" s="72"/>
      <c r="K8495" s="60"/>
      <c r="L8495" s="60">
        <f t="shared" si="256"/>
        <v>0</v>
      </c>
      <c r="M8495" s="72"/>
      <c r="N8495" s="60"/>
      <c r="O8495" s="95"/>
      <c r="P8495" s="125"/>
      <c r="R8495" t="str">
        <f t="shared" si="257"/>
        <v/>
      </c>
    </row>
    <row r="8496" spans="2:18" ht="15.75" customHeight="1">
      <c r="B8496" s="95"/>
      <c r="C8496" s="55" t="str">
        <f t="shared" si="251"/>
        <v/>
      </c>
      <c r="D8496" s="55" t="str">
        <f t="shared" si="252"/>
        <v/>
      </c>
      <c r="E8496" s="72"/>
      <c r="F8496" s="72"/>
      <c r="G8496" s="72"/>
      <c r="H8496" s="72"/>
      <c r="I8496" s="72"/>
      <c r="J8496" s="72"/>
      <c r="K8496" s="60"/>
      <c r="L8496" s="60">
        <f t="shared" si="256"/>
        <v>0</v>
      </c>
      <c r="M8496" s="72"/>
      <c r="N8496" s="60"/>
      <c r="O8496" s="95"/>
      <c r="P8496" s="125"/>
      <c r="R8496" t="str">
        <f t="shared" si="257"/>
        <v/>
      </c>
    </row>
    <row r="8497" spans="2:18" ht="15.75" customHeight="1">
      <c r="B8497" s="95"/>
      <c r="C8497" s="55" t="str">
        <f t="shared" si="251"/>
        <v/>
      </c>
      <c r="D8497" s="55" t="str">
        <f t="shared" si="252"/>
        <v/>
      </c>
      <c r="E8497" s="72"/>
      <c r="F8497" s="72"/>
      <c r="G8497" s="72"/>
      <c r="H8497" s="72"/>
      <c r="I8497" s="72"/>
      <c r="J8497" s="72"/>
      <c r="K8497" s="60"/>
      <c r="L8497" s="60">
        <f t="shared" si="256"/>
        <v>0</v>
      </c>
      <c r="M8497" s="72"/>
      <c r="N8497" s="60"/>
      <c r="O8497" s="95"/>
      <c r="P8497" s="125"/>
      <c r="R8497" t="str">
        <f t="shared" si="257"/>
        <v/>
      </c>
    </row>
    <row r="8498" spans="2:18" ht="15.75" customHeight="1">
      <c r="B8498" s="95"/>
      <c r="C8498" s="55" t="str">
        <f t="shared" si="251"/>
        <v/>
      </c>
      <c r="D8498" s="55" t="str">
        <f t="shared" si="252"/>
        <v/>
      </c>
      <c r="E8498" s="72"/>
      <c r="F8498" s="72"/>
      <c r="G8498" s="72"/>
      <c r="H8498" s="72"/>
      <c r="I8498" s="72"/>
      <c r="J8498" s="72"/>
      <c r="K8498" s="60"/>
      <c r="L8498" s="60">
        <f t="shared" si="256"/>
        <v>0</v>
      </c>
      <c r="M8498" s="72"/>
      <c r="N8498" s="60"/>
      <c r="O8498" s="95"/>
      <c r="P8498" s="125"/>
      <c r="R8498" t="str">
        <f t="shared" si="257"/>
        <v/>
      </c>
    </row>
    <row r="8499" spans="2:18" ht="15.75" customHeight="1">
      <c r="B8499" s="95"/>
      <c r="C8499" s="55" t="str">
        <f t="shared" si="251"/>
        <v/>
      </c>
      <c r="D8499" s="55" t="str">
        <f t="shared" si="252"/>
        <v/>
      </c>
      <c r="E8499" s="72"/>
      <c r="F8499" s="72"/>
      <c r="G8499" s="72"/>
      <c r="H8499" s="72"/>
      <c r="I8499" s="72"/>
      <c r="J8499" s="72"/>
      <c r="K8499" s="60"/>
      <c r="L8499" s="60">
        <f t="shared" si="256"/>
        <v>0</v>
      </c>
      <c r="M8499" s="72"/>
      <c r="N8499" s="60"/>
      <c r="O8499" s="95"/>
      <c r="P8499" s="125"/>
      <c r="R8499" t="str">
        <f t="shared" si="257"/>
        <v/>
      </c>
    </row>
    <row r="8500" spans="2:18" ht="15.75" customHeight="1">
      <c r="B8500" s="95"/>
      <c r="C8500" s="55" t="str">
        <f t="shared" si="251"/>
        <v/>
      </c>
      <c r="D8500" s="55" t="str">
        <f t="shared" si="252"/>
        <v/>
      </c>
      <c r="E8500" s="72"/>
      <c r="F8500" s="72"/>
      <c r="G8500" s="72"/>
      <c r="H8500" s="72"/>
      <c r="I8500" s="72"/>
      <c r="J8500" s="72"/>
      <c r="K8500" s="60"/>
      <c r="L8500" s="60">
        <f t="shared" si="256"/>
        <v>0</v>
      </c>
      <c r="M8500" s="72"/>
      <c r="N8500" s="60"/>
      <c r="O8500" s="95"/>
      <c r="P8500" s="125"/>
      <c r="R8500" t="str">
        <f t="shared" si="257"/>
        <v/>
      </c>
    </row>
    <row r="8501" spans="2:18" ht="15.75" customHeight="1">
      <c r="B8501" s="95"/>
      <c r="C8501" s="55" t="str">
        <f t="shared" si="251"/>
        <v/>
      </c>
      <c r="D8501" s="55" t="str">
        <f t="shared" si="252"/>
        <v/>
      </c>
      <c r="E8501" s="72"/>
      <c r="F8501" s="72"/>
      <c r="G8501" s="72"/>
      <c r="H8501" s="72"/>
      <c r="I8501" s="72"/>
      <c r="J8501" s="72"/>
      <c r="K8501" s="60"/>
      <c r="L8501" s="60">
        <f t="shared" si="256"/>
        <v>0</v>
      </c>
      <c r="M8501" s="72"/>
      <c r="N8501" s="60"/>
      <c r="O8501" s="95"/>
      <c r="P8501" s="125"/>
      <c r="R8501" t="str">
        <f t="shared" si="257"/>
        <v/>
      </c>
    </row>
    <row r="8502" spans="2:18" ht="15.75" customHeight="1">
      <c r="B8502" s="95"/>
      <c r="C8502" s="55" t="str">
        <f t="shared" si="251"/>
        <v/>
      </c>
      <c r="D8502" s="55" t="str">
        <f t="shared" si="252"/>
        <v/>
      </c>
      <c r="E8502" s="72"/>
      <c r="F8502" s="72"/>
      <c r="G8502" s="72"/>
      <c r="H8502" s="72"/>
      <c r="I8502" s="72"/>
      <c r="J8502" s="72"/>
      <c r="K8502" s="60"/>
      <c r="L8502" s="60">
        <f t="shared" si="256"/>
        <v>0</v>
      </c>
      <c r="M8502" s="72"/>
      <c r="N8502" s="60"/>
      <c r="O8502" s="95"/>
      <c r="P8502" s="125"/>
      <c r="R8502" t="str">
        <f t="shared" si="257"/>
        <v/>
      </c>
    </row>
    <row r="8503" spans="2:18" ht="15.75" customHeight="1">
      <c r="B8503" s="95"/>
      <c r="C8503" s="55" t="str">
        <f t="shared" si="251"/>
        <v/>
      </c>
      <c r="D8503" s="55" t="str">
        <f t="shared" si="252"/>
        <v/>
      </c>
      <c r="E8503" s="72"/>
      <c r="F8503" s="72"/>
      <c r="G8503" s="72"/>
      <c r="H8503" s="72"/>
      <c r="I8503" s="72"/>
      <c r="J8503" s="72"/>
      <c r="K8503" s="60"/>
      <c r="L8503" s="60">
        <f t="shared" si="256"/>
        <v>0</v>
      </c>
      <c r="M8503" s="72"/>
      <c r="N8503" s="60"/>
      <c r="O8503" s="95"/>
      <c r="P8503" s="125"/>
      <c r="R8503" t="str">
        <f t="shared" si="257"/>
        <v/>
      </c>
    </row>
    <row r="8504" spans="2:18" ht="15.75" customHeight="1">
      <c r="B8504" s="95"/>
      <c r="C8504" s="55" t="str">
        <f t="shared" si="251"/>
        <v/>
      </c>
      <c r="D8504" s="55" t="str">
        <f t="shared" si="252"/>
        <v/>
      </c>
      <c r="E8504" s="72"/>
      <c r="F8504" s="72"/>
      <c r="G8504" s="72"/>
      <c r="H8504" s="72"/>
      <c r="I8504" s="72"/>
      <c r="J8504" s="72"/>
      <c r="K8504" s="60"/>
      <c r="L8504" s="60">
        <f t="shared" si="256"/>
        <v>0</v>
      </c>
      <c r="M8504" s="72"/>
      <c r="N8504" s="60"/>
      <c r="O8504" s="95"/>
      <c r="P8504" s="125"/>
      <c r="R8504" t="str">
        <f t="shared" si="257"/>
        <v/>
      </c>
    </row>
    <row r="8505" spans="2:18" ht="15.75" customHeight="1">
      <c r="B8505" s="95"/>
      <c r="C8505" s="55" t="str">
        <f t="shared" si="251"/>
        <v/>
      </c>
      <c r="D8505" s="55" t="str">
        <f t="shared" si="252"/>
        <v/>
      </c>
      <c r="E8505" s="72"/>
      <c r="F8505" s="72"/>
      <c r="G8505" s="72"/>
      <c r="H8505" s="72"/>
      <c r="I8505" s="72"/>
      <c r="J8505" s="72"/>
      <c r="K8505" s="60"/>
      <c r="L8505" s="60">
        <f t="shared" si="256"/>
        <v>0</v>
      </c>
      <c r="M8505" s="72"/>
      <c r="N8505" s="60"/>
      <c r="O8505" s="95"/>
      <c r="P8505" s="125"/>
      <c r="R8505" t="str">
        <f t="shared" si="257"/>
        <v/>
      </c>
    </row>
    <row r="8506" spans="2:18" ht="15.75" customHeight="1">
      <c r="B8506" s="95"/>
      <c r="C8506" s="55" t="str">
        <f t="shared" si="251"/>
        <v/>
      </c>
      <c r="D8506" s="55" t="str">
        <f t="shared" si="252"/>
        <v/>
      </c>
      <c r="E8506" s="72"/>
      <c r="F8506" s="72"/>
      <c r="G8506" s="72"/>
      <c r="H8506" s="72"/>
      <c r="I8506" s="72"/>
      <c r="J8506" s="72"/>
      <c r="K8506" s="60"/>
      <c r="L8506" s="60">
        <f t="shared" si="256"/>
        <v>0</v>
      </c>
      <c r="M8506" s="72"/>
      <c r="N8506" s="60"/>
      <c r="O8506" s="95"/>
      <c r="P8506" s="125"/>
      <c r="R8506" t="str">
        <f t="shared" si="257"/>
        <v/>
      </c>
    </row>
    <row r="8507" spans="2:18" ht="15.75" customHeight="1">
      <c r="B8507" s="95"/>
      <c r="C8507" s="55" t="str">
        <f t="shared" si="251"/>
        <v/>
      </c>
      <c r="D8507" s="55" t="str">
        <f t="shared" si="252"/>
        <v/>
      </c>
      <c r="E8507" s="72"/>
      <c r="F8507" s="72"/>
      <c r="G8507" s="72"/>
      <c r="H8507" s="72"/>
      <c r="I8507" s="72"/>
      <c r="J8507" s="72"/>
      <c r="K8507" s="60"/>
      <c r="L8507" s="60">
        <f t="shared" si="256"/>
        <v>0</v>
      </c>
      <c r="M8507" s="72"/>
      <c r="N8507" s="60"/>
      <c r="O8507" s="95"/>
      <c r="P8507" s="125"/>
      <c r="R8507" t="str">
        <f t="shared" si="257"/>
        <v/>
      </c>
    </row>
    <row r="8508" spans="2:18" ht="15.75" customHeight="1">
      <c r="B8508" s="95"/>
      <c r="C8508" s="55" t="str">
        <f t="shared" si="251"/>
        <v/>
      </c>
      <c r="D8508" s="55" t="str">
        <f t="shared" si="252"/>
        <v/>
      </c>
      <c r="E8508" s="72"/>
      <c r="F8508" s="72"/>
      <c r="G8508" s="72"/>
      <c r="H8508" s="72"/>
      <c r="I8508" s="72"/>
      <c r="J8508" s="72"/>
      <c r="K8508" s="60"/>
      <c r="L8508" s="60">
        <f t="shared" si="256"/>
        <v>0</v>
      </c>
      <c r="M8508" s="72"/>
      <c r="N8508" s="60"/>
      <c r="O8508" s="95"/>
      <c r="P8508" s="125"/>
      <c r="R8508" t="str">
        <f t="shared" si="257"/>
        <v/>
      </c>
    </row>
    <row r="8509" spans="2:18" ht="15.75" customHeight="1">
      <c r="B8509" s="95"/>
      <c r="C8509" s="55" t="str">
        <f t="shared" si="251"/>
        <v/>
      </c>
      <c r="D8509" s="55" t="str">
        <f t="shared" si="252"/>
        <v/>
      </c>
      <c r="E8509" s="72"/>
      <c r="F8509" s="72"/>
      <c r="G8509" s="72"/>
      <c r="H8509" s="72"/>
      <c r="I8509" s="72"/>
      <c r="J8509" s="72"/>
      <c r="K8509" s="60"/>
      <c r="L8509" s="60">
        <f t="shared" si="256"/>
        <v>0</v>
      </c>
      <c r="M8509" s="72"/>
      <c r="N8509" s="60"/>
      <c r="O8509" s="95"/>
      <c r="P8509" s="125"/>
      <c r="R8509" t="str">
        <f t="shared" si="257"/>
        <v/>
      </c>
    </row>
    <row r="8510" spans="2:18" ht="15.75" customHeight="1">
      <c r="B8510" s="95"/>
      <c r="C8510" s="55" t="str">
        <f t="shared" si="251"/>
        <v/>
      </c>
      <c r="D8510" s="55" t="str">
        <f t="shared" si="252"/>
        <v/>
      </c>
      <c r="E8510" s="72"/>
      <c r="F8510" s="72"/>
      <c r="G8510" s="72"/>
      <c r="H8510" s="72"/>
      <c r="I8510" s="72"/>
      <c r="J8510" s="72"/>
      <c r="K8510" s="60"/>
      <c r="L8510" s="60">
        <f t="shared" si="256"/>
        <v>0</v>
      </c>
      <c r="M8510" s="72"/>
      <c r="N8510" s="60"/>
      <c r="O8510" s="95"/>
      <c r="P8510" s="125"/>
      <c r="R8510" t="str">
        <f t="shared" si="257"/>
        <v/>
      </c>
    </row>
    <row r="8511" spans="2:18" ht="15.75" customHeight="1">
      <c r="B8511" s="95"/>
      <c r="C8511" s="55" t="str">
        <f t="shared" si="251"/>
        <v/>
      </c>
      <c r="D8511" s="55" t="str">
        <f t="shared" si="252"/>
        <v/>
      </c>
      <c r="E8511" s="72"/>
      <c r="F8511" s="72"/>
      <c r="G8511" s="72"/>
      <c r="H8511" s="72"/>
      <c r="I8511" s="72"/>
      <c r="J8511" s="72"/>
      <c r="K8511" s="60"/>
      <c r="L8511" s="60">
        <f t="shared" si="256"/>
        <v>0</v>
      </c>
      <c r="M8511" s="72"/>
      <c r="N8511" s="60"/>
      <c r="O8511" s="95"/>
      <c r="P8511" s="125"/>
      <c r="R8511" t="str">
        <f t="shared" si="257"/>
        <v/>
      </c>
    </row>
    <row r="8512" spans="2:18" ht="15.75" customHeight="1">
      <c r="B8512" s="95"/>
      <c r="C8512" s="55" t="str">
        <f t="shared" si="251"/>
        <v/>
      </c>
      <c r="D8512" s="55" t="str">
        <f t="shared" si="252"/>
        <v/>
      </c>
      <c r="E8512" s="72"/>
      <c r="F8512" s="72"/>
      <c r="G8512" s="72"/>
      <c r="H8512" s="72"/>
      <c r="I8512" s="72"/>
      <c r="J8512" s="72"/>
      <c r="K8512" s="60"/>
      <c r="L8512" s="60">
        <f t="shared" si="256"/>
        <v>0</v>
      </c>
      <c r="M8512" s="72"/>
      <c r="N8512" s="60"/>
      <c r="O8512" s="95"/>
      <c r="P8512" s="125"/>
      <c r="R8512" t="str">
        <f t="shared" si="257"/>
        <v/>
      </c>
    </row>
    <row r="8513" spans="2:18" ht="15.75" customHeight="1">
      <c r="B8513" s="95"/>
      <c r="C8513" s="55" t="str">
        <f t="shared" si="251"/>
        <v/>
      </c>
      <c r="D8513" s="55" t="str">
        <f t="shared" si="252"/>
        <v/>
      </c>
      <c r="E8513" s="72"/>
      <c r="F8513" s="72"/>
      <c r="G8513" s="72"/>
      <c r="H8513" s="72"/>
      <c r="I8513" s="72"/>
      <c r="J8513" s="72"/>
      <c r="K8513" s="60"/>
      <c r="L8513" s="60">
        <f t="shared" si="256"/>
        <v>0</v>
      </c>
      <c r="M8513" s="72"/>
      <c r="N8513" s="60"/>
      <c r="O8513" s="95"/>
      <c r="P8513" s="125"/>
      <c r="R8513" t="str">
        <f t="shared" si="257"/>
        <v/>
      </c>
    </row>
    <row r="8514" spans="2:18" ht="15.75" customHeight="1">
      <c r="B8514" s="95"/>
      <c r="C8514" s="55" t="str">
        <f t="shared" si="251"/>
        <v/>
      </c>
      <c r="D8514" s="55" t="str">
        <f t="shared" si="252"/>
        <v/>
      </c>
      <c r="E8514" s="72"/>
      <c r="F8514" s="72"/>
      <c r="G8514" s="72"/>
      <c r="H8514" s="72"/>
      <c r="I8514" s="72"/>
      <c r="J8514" s="72"/>
      <c r="K8514" s="60"/>
      <c r="L8514" s="60">
        <f t="shared" si="256"/>
        <v>0</v>
      </c>
      <c r="M8514" s="72"/>
      <c r="N8514" s="60"/>
      <c r="O8514" s="95"/>
      <c r="P8514" s="125"/>
      <c r="R8514" t="str">
        <f t="shared" si="257"/>
        <v/>
      </c>
    </row>
    <row r="8515" spans="2:18" ht="15.75" customHeight="1">
      <c r="B8515" s="95"/>
      <c r="C8515" s="55" t="str">
        <f t="shared" si="251"/>
        <v/>
      </c>
      <c r="D8515" s="55" t="str">
        <f t="shared" si="252"/>
        <v/>
      </c>
      <c r="E8515" s="72"/>
      <c r="F8515" s="72"/>
      <c r="G8515" s="72"/>
      <c r="H8515" s="72"/>
      <c r="I8515" s="72"/>
      <c r="J8515" s="72"/>
      <c r="K8515" s="60"/>
      <c r="L8515" s="60">
        <f t="shared" si="256"/>
        <v>0</v>
      </c>
      <c r="M8515" s="72"/>
      <c r="N8515" s="60"/>
      <c r="O8515" s="95"/>
      <c r="P8515" s="125"/>
      <c r="R8515" t="str">
        <f t="shared" ref="R8515:R8578" si="258">IF(B8515="","",PROPER(TEXT(B8515,"mmm/aa")))</f>
        <v/>
      </c>
    </row>
    <row r="8516" spans="2:18" ht="15.75" customHeight="1">
      <c r="B8516" s="95"/>
      <c r="C8516" s="55" t="str">
        <f t="shared" si="251"/>
        <v/>
      </c>
      <c r="D8516" s="55" t="str">
        <f t="shared" si="252"/>
        <v/>
      </c>
      <c r="E8516" s="72"/>
      <c r="F8516" s="72"/>
      <c r="G8516" s="72"/>
      <c r="H8516" s="72"/>
      <c r="I8516" s="72"/>
      <c r="J8516" s="72"/>
      <c r="K8516" s="60"/>
      <c r="L8516" s="60">
        <f t="shared" si="256"/>
        <v>0</v>
      </c>
      <c r="M8516" s="72"/>
      <c r="N8516" s="60"/>
      <c r="O8516" s="95"/>
      <c r="P8516" s="125"/>
      <c r="R8516" t="str">
        <f t="shared" si="258"/>
        <v/>
      </c>
    </row>
    <row r="8517" spans="2:18" ht="15.75" customHeight="1">
      <c r="B8517" s="95"/>
      <c r="C8517" s="55" t="str">
        <f t="shared" si="251"/>
        <v/>
      </c>
      <c r="D8517" s="55" t="str">
        <f t="shared" si="252"/>
        <v/>
      </c>
      <c r="E8517" s="72"/>
      <c r="F8517" s="72"/>
      <c r="G8517" s="72"/>
      <c r="H8517" s="72"/>
      <c r="I8517" s="72"/>
      <c r="J8517" s="72"/>
      <c r="K8517" s="60"/>
      <c r="L8517" s="60">
        <f t="shared" si="256"/>
        <v>0</v>
      </c>
      <c r="M8517" s="72"/>
      <c r="N8517" s="60"/>
      <c r="O8517" s="95"/>
      <c r="P8517" s="125"/>
      <c r="R8517" t="str">
        <f t="shared" si="258"/>
        <v/>
      </c>
    </row>
    <row r="8518" spans="2:18" ht="15.75" customHeight="1">
      <c r="B8518" s="95"/>
      <c r="C8518" s="55" t="str">
        <f t="shared" si="251"/>
        <v/>
      </c>
      <c r="D8518" s="55" t="str">
        <f t="shared" si="252"/>
        <v/>
      </c>
      <c r="E8518" s="72"/>
      <c r="F8518" s="72"/>
      <c r="G8518" s="72"/>
      <c r="H8518" s="72"/>
      <c r="I8518" s="72"/>
      <c r="J8518" s="72"/>
      <c r="K8518" s="60"/>
      <c r="L8518" s="60">
        <f t="shared" si="256"/>
        <v>0</v>
      </c>
      <c r="M8518" s="72"/>
      <c r="N8518" s="60"/>
      <c r="O8518" s="95"/>
      <c r="P8518" s="125"/>
      <c r="R8518" t="str">
        <f t="shared" si="258"/>
        <v/>
      </c>
    </row>
    <row r="8519" spans="2:18" ht="15.75" customHeight="1">
      <c r="B8519" s="95"/>
      <c r="C8519" s="55" t="str">
        <f t="shared" si="251"/>
        <v/>
      </c>
      <c r="D8519" s="55" t="str">
        <f t="shared" si="252"/>
        <v/>
      </c>
      <c r="E8519" s="72"/>
      <c r="F8519" s="72"/>
      <c r="G8519" s="72"/>
      <c r="H8519" s="72"/>
      <c r="I8519" s="72"/>
      <c r="J8519" s="72"/>
      <c r="K8519" s="60"/>
      <c r="L8519" s="60">
        <f t="shared" si="256"/>
        <v>0</v>
      </c>
      <c r="M8519" s="72"/>
      <c r="N8519" s="60"/>
      <c r="O8519" s="95"/>
      <c r="P8519" s="125"/>
      <c r="R8519" t="str">
        <f t="shared" si="258"/>
        <v/>
      </c>
    </row>
    <row r="8520" spans="2:18" ht="15.75" customHeight="1">
      <c r="B8520" s="95"/>
      <c r="C8520" s="55" t="str">
        <f t="shared" si="251"/>
        <v/>
      </c>
      <c r="D8520" s="55" t="str">
        <f t="shared" si="252"/>
        <v/>
      </c>
      <c r="E8520" s="72"/>
      <c r="F8520" s="72"/>
      <c r="G8520" s="72"/>
      <c r="H8520" s="72"/>
      <c r="I8520" s="72"/>
      <c r="J8520" s="72"/>
      <c r="K8520" s="60"/>
      <c r="L8520" s="60">
        <f t="shared" si="256"/>
        <v>0</v>
      </c>
      <c r="M8520" s="72"/>
      <c r="N8520" s="60"/>
      <c r="O8520" s="95"/>
      <c r="P8520" s="125"/>
      <c r="R8520" t="str">
        <f t="shared" si="258"/>
        <v/>
      </c>
    </row>
    <row r="8521" spans="2:18" ht="15.75" customHeight="1">
      <c r="B8521" s="95"/>
      <c r="C8521" s="55" t="str">
        <f t="shared" si="251"/>
        <v/>
      </c>
      <c r="D8521" s="55" t="str">
        <f t="shared" si="252"/>
        <v/>
      </c>
      <c r="E8521" s="72"/>
      <c r="F8521" s="72"/>
      <c r="G8521" s="72"/>
      <c r="H8521" s="72"/>
      <c r="I8521" s="72"/>
      <c r="J8521" s="72"/>
      <c r="K8521" s="60"/>
      <c r="L8521" s="60">
        <f t="shared" si="256"/>
        <v>0</v>
      </c>
      <c r="M8521" s="72"/>
      <c r="N8521" s="60"/>
      <c r="O8521" s="95"/>
      <c r="P8521" s="125"/>
      <c r="R8521" t="str">
        <f t="shared" si="258"/>
        <v/>
      </c>
    </row>
    <row r="8522" spans="2:18" ht="15.75" customHeight="1">
      <c r="B8522" s="95"/>
      <c r="C8522" s="55" t="str">
        <f t="shared" si="251"/>
        <v/>
      </c>
      <c r="D8522" s="55" t="str">
        <f t="shared" si="252"/>
        <v/>
      </c>
      <c r="E8522" s="72"/>
      <c r="F8522" s="72"/>
      <c r="G8522" s="72"/>
      <c r="H8522" s="72"/>
      <c r="I8522" s="72"/>
      <c r="J8522" s="72"/>
      <c r="K8522" s="60"/>
      <c r="L8522" s="60">
        <f t="shared" si="256"/>
        <v>0</v>
      </c>
      <c r="M8522" s="72"/>
      <c r="N8522" s="60"/>
      <c r="O8522" s="95"/>
      <c r="P8522" s="125"/>
      <c r="R8522" t="str">
        <f t="shared" si="258"/>
        <v/>
      </c>
    </row>
    <row r="8523" spans="2:18" ht="15.75" customHeight="1">
      <c r="B8523" s="95"/>
      <c r="C8523" s="55" t="str">
        <f t="shared" si="251"/>
        <v/>
      </c>
      <c r="D8523" s="55" t="str">
        <f t="shared" si="252"/>
        <v/>
      </c>
      <c r="E8523" s="72"/>
      <c r="F8523" s="72"/>
      <c r="G8523" s="72"/>
      <c r="H8523" s="72"/>
      <c r="I8523" s="72"/>
      <c r="J8523" s="72"/>
      <c r="K8523" s="60"/>
      <c r="L8523" s="60">
        <f t="shared" si="256"/>
        <v>0</v>
      </c>
      <c r="M8523" s="72"/>
      <c r="N8523" s="60"/>
      <c r="O8523" s="95"/>
      <c r="P8523" s="125"/>
      <c r="R8523" t="str">
        <f t="shared" si="258"/>
        <v/>
      </c>
    </row>
    <row r="8524" spans="2:18" ht="15.75" customHeight="1">
      <c r="B8524" s="95"/>
      <c r="C8524" s="55" t="str">
        <f t="shared" si="251"/>
        <v/>
      </c>
      <c r="D8524" s="55" t="str">
        <f t="shared" si="252"/>
        <v/>
      </c>
      <c r="E8524" s="72"/>
      <c r="F8524" s="72"/>
      <c r="G8524" s="72"/>
      <c r="H8524" s="72"/>
      <c r="I8524" s="72"/>
      <c r="J8524" s="72"/>
      <c r="K8524" s="60"/>
      <c r="L8524" s="60">
        <f t="shared" si="256"/>
        <v>0</v>
      </c>
      <c r="M8524" s="72"/>
      <c r="N8524" s="60"/>
      <c r="O8524" s="95"/>
      <c r="P8524" s="125"/>
      <c r="R8524" t="str">
        <f t="shared" si="258"/>
        <v/>
      </c>
    </row>
    <row r="8525" spans="2:18" ht="15.75" customHeight="1">
      <c r="B8525" s="95"/>
      <c r="C8525" s="55" t="str">
        <f t="shared" si="251"/>
        <v/>
      </c>
      <c r="D8525" s="55" t="str">
        <f t="shared" si="252"/>
        <v/>
      </c>
      <c r="E8525" s="72"/>
      <c r="F8525" s="72"/>
      <c r="G8525" s="72"/>
      <c r="H8525" s="72"/>
      <c r="I8525" s="72"/>
      <c r="J8525" s="72"/>
      <c r="K8525" s="60"/>
      <c r="L8525" s="60">
        <f t="shared" si="256"/>
        <v>0</v>
      </c>
      <c r="M8525" s="72"/>
      <c r="N8525" s="60"/>
      <c r="O8525" s="95"/>
      <c r="P8525" s="125"/>
      <c r="R8525" t="str">
        <f t="shared" si="258"/>
        <v/>
      </c>
    </row>
    <row r="8526" spans="2:18" ht="15.75" customHeight="1">
      <c r="B8526" s="95"/>
      <c r="C8526" s="55" t="str">
        <f t="shared" si="251"/>
        <v/>
      </c>
      <c r="D8526" s="55" t="str">
        <f t="shared" si="252"/>
        <v/>
      </c>
      <c r="E8526" s="72"/>
      <c r="F8526" s="72"/>
      <c r="G8526" s="72"/>
      <c r="H8526" s="72"/>
      <c r="I8526" s="72"/>
      <c r="J8526" s="72"/>
      <c r="K8526" s="60"/>
      <c r="L8526" s="60">
        <f t="shared" si="256"/>
        <v>0</v>
      </c>
      <c r="M8526" s="72"/>
      <c r="N8526" s="60"/>
      <c r="O8526" s="95"/>
      <c r="P8526" s="125"/>
      <c r="R8526" t="str">
        <f t="shared" si="258"/>
        <v/>
      </c>
    </row>
    <row r="8527" spans="2:18" ht="15.75" customHeight="1">
      <c r="B8527" s="95"/>
      <c r="C8527" s="55" t="str">
        <f t="shared" si="251"/>
        <v/>
      </c>
      <c r="D8527" s="55" t="str">
        <f t="shared" si="252"/>
        <v/>
      </c>
      <c r="E8527" s="72"/>
      <c r="F8527" s="72"/>
      <c r="G8527" s="72"/>
      <c r="H8527" s="72"/>
      <c r="I8527" s="72"/>
      <c r="J8527" s="72"/>
      <c r="K8527" s="60"/>
      <c r="L8527" s="60">
        <f t="shared" si="256"/>
        <v>0</v>
      </c>
      <c r="M8527" s="72"/>
      <c r="N8527" s="60"/>
      <c r="O8527" s="95"/>
      <c r="P8527" s="125"/>
      <c r="R8527" t="str">
        <f t="shared" si="258"/>
        <v/>
      </c>
    </row>
    <row r="8528" spans="2:18" ht="15.75" customHeight="1">
      <c r="B8528" s="95"/>
      <c r="C8528" s="55" t="str">
        <f t="shared" si="251"/>
        <v/>
      </c>
      <c r="D8528" s="55" t="str">
        <f t="shared" si="252"/>
        <v/>
      </c>
      <c r="E8528" s="72"/>
      <c r="F8528" s="72"/>
      <c r="G8528" s="72"/>
      <c r="H8528" s="72"/>
      <c r="I8528" s="72"/>
      <c r="J8528" s="72"/>
      <c r="K8528" s="60"/>
      <c r="L8528" s="60">
        <f t="shared" si="256"/>
        <v>0</v>
      </c>
      <c r="M8528" s="72"/>
      <c r="N8528" s="60"/>
      <c r="O8528" s="95"/>
      <c r="P8528" s="125"/>
      <c r="R8528" t="str">
        <f t="shared" si="258"/>
        <v/>
      </c>
    </row>
    <row r="8529" spans="2:18" ht="15.75" customHeight="1">
      <c r="B8529" s="95"/>
      <c r="C8529" s="55" t="str">
        <f t="shared" si="251"/>
        <v/>
      </c>
      <c r="D8529" s="55" t="str">
        <f t="shared" si="252"/>
        <v/>
      </c>
      <c r="E8529" s="72"/>
      <c r="F8529" s="72"/>
      <c r="G8529" s="72"/>
      <c r="H8529" s="72"/>
      <c r="I8529" s="72"/>
      <c r="J8529" s="72"/>
      <c r="K8529" s="60"/>
      <c r="L8529" s="60">
        <f t="shared" si="256"/>
        <v>0</v>
      </c>
      <c r="M8529" s="72"/>
      <c r="N8529" s="60"/>
      <c r="O8529" s="95"/>
      <c r="P8529" s="125"/>
      <c r="R8529" t="str">
        <f t="shared" si="258"/>
        <v/>
      </c>
    </row>
    <row r="8530" spans="2:18" ht="15.75" customHeight="1">
      <c r="B8530" s="95"/>
      <c r="C8530" s="55" t="str">
        <f t="shared" si="251"/>
        <v/>
      </c>
      <c r="D8530" s="55" t="str">
        <f t="shared" si="252"/>
        <v/>
      </c>
      <c r="E8530" s="72"/>
      <c r="F8530" s="72"/>
      <c r="G8530" s="72"/>
      <c r="H8530" s="72"/>
      <c r="I8530" s="72"/>
      <c r="J8530" s="72"/>
      <c r="K8530" s="60"/>
      <c r="L8530" s="60">
        <f t="shared" si="256"/>
        <v>0</v>
      </c>
      <c r="M8530" s="72"/>
      <c r="N8530" s="60"/>
      <c r="O8530" s="95"/>
      <c r="P8530" s="125"/>
      <c r="R8530" t="str">
        <f t="shared" si="258"/>
        <v/>
      </c>
    </row>
    <row r="8531" spans="2:18" ht="15.75" customHeight="1">
      <c r="B8531" s="95"/>
      <c r="C8531" s="55" t="str">
        <f t="shared" si="251"/>
        <v/>
      </c>
      <c r="D8531" s="55" t="str">
        <f t="shared" si="252"/>
        <v/>
      </c>
      <c r="E8531" s="72"/>
      <c r="F8531" s="72"/>
      <c r="G8531" s="72"/>
      <c r="H8531" s="72"/>
      <c r="I8531" s="72"/>
      <c r="J8531" s="72"/>
      <c r="K8531" s="60"/>
      <c r="L8531" s="60">
        <f t="shared" si="256"/>
        <v>0</v>
      </c>
      <c r="M8531" s="72"/>
      <c r="N8531" s="60"/>
      <c r="O8531" s="95"/>
      <c r="P8531" s="125"/>
      <c r="R8531" t="str">
        <f t="shared" si="258"/>
        <v/>
      </c>
    </row>
    <row r="8532" spans="2:18" ht="15.75" customHeight="1">
      <c r="B8532" s="95"/>
      <c r="C8532" s="55" t="str">
        <f t="shared" si="251"/>
        <v/>
      </c>
      <c r="D8532" s="55" t="str">
        <f t="shared" si="252"/>
        <v/>
      </c>
      <c r="E8532" s="72"/>
      <c r="F8532" s="72"/>
      <c r="G8532" s="72"/>
      <c r="H8532" s="72"/>
      <c r="I8532" s="72"/>
      <c r="J8532" s="72"/>
      <c r="K8532" s="60"/>
      <c r="L8532" s="60">
        <f t="shared" si="256"/>
        <v>0</v>
      </c>
      <c r="M8532" s="72"/>
      <c r="N8532" s="60"/>
      <c r="O8532" s="95"/>
      <c r="P8532" s="125"/>
      <c r="R8532" t="str">
        <f t="shared" si="258"/>
        <v/>
      </c>
    </row>
    <row r="8533" spans="2:18" ht="15.75" customHeight="1">
      <c r="B8533" s="95"/>
      <c r="C8533" s="55" t="str">
        <f t="shared" ref="C8533:C8787" si="259">IF(B8533="","",PROPER(TEXT(B8533,"mmmm")))</f>
        <v/>
      </c>
      <c r="D8533" s="55" t="str">
        <f t="shared" si="252"/>
        <v/>
      </c>
      <c r="E8533" s="72"/>
      <c r="F8533" s="72"/>
      <c r="G8533" s="72"/>
      <c r="H8533" s="72"/>
      <c r="I8533" s="72"/>
      <c r="J8533" s="72"/>
      <c r="K8533" s="60"/>
      <c r="L8533" s="60">
        <f t="shared" si="256"/>
        <v>0</v>
      </c>
      <c r="M8533" s="72"/>
      <c r="N8533" s="60"/>
      <c r="O8533" s="95"/>
      <c r="P8533" s="125"/>
      <c r="R8533" t="str">
        <f t="shared" si="258"/>
        <v/>
      </c>
    </row>
    <row r="8534" spans="2:18" ht="15.75" customHeight="1">
      <c r="B8534" s="95"/>
      <c r="C8534" s="55" t="str">
        <f t="shared" si="259"/>
        <v/>
      </c>
      <c r="D8534" s="55" t="str">
        <f t="shared" si="252"/>
        <v/>
      </c>
      <c r="E8534" s="72"/>
      <c r="F8534" s="72"/>
      <c r="G8534" s="72"/>
      <c r="H8534" s="72"/>
      <c r="I8534" s="72"/>
      <c r="J8534" s="72"/>
      <c r="K8534" s="60"/>
      <c r="L8534" s="60">
        <f t="shared" si="256"/>
        <v>0</v>
      </c>
      <c r="M8534" s="72"/>
      <c r="N8534" s="60"/>
      <c r="O8534" s="95"/>
      <c r="P8534" s="125"/>
      <c r="R8534" t="str">
        <f t="shared" si="258"/>
        <v/>
      </c>
    </row>
    <row r="8535" spans="2:18" ht="15.75" customHeight="1">
      <c r="B8535" s="95"/>
      <c r="C8535" s="55" t="str">
        <f t="shared" si="259"/>
        <v/>
      </c>
      <c r="D8535" s="55" t="str">
        <f t="shared" si="252"/>
        <v/>
      </c>
      <c r="E8535" s="72"/>
      <c r="F8535" s="72"/>
      <c r="G8535" s="72"/>
      <c r="H8535" s="72"/>
      <c r="I8535" s="72"/>
      <c r="J8535" s="72"/>
      <c r="K8535" s="60"/>
      <c r="L8535" s="60">
        <f t="shared" si="256"/>
        <v>0</v>
      </c>
      <c r="M8535" s="72"/>
      <c r="N8535" s="60"/>
      <c r="O8535" s="95"/>
      <c r="P8535" s="125"/>
      <c r="R8535" t="str">
        <f t="shared" si="258"/>
        <v/>
      </c>
    </row>
    <row r="8536" spans="2:18" ht="15.75" customHeight="1">
      <c r="B8536" s="95"/>
      <c r="C8536" s="55" t="str">
        <f t="shared" si="259"/>
        <v/>
      </c>
      <c r="D8536" s="55" t="str">
        <f t="shared" si="252"/>
        <v/>
      </c>
      <c r="E8536" s="72"/>
      <c r="F8536" s="72"/>
      <c r="G8536" s="72"/>
      <c r="H8536" s="72"/>
      <c r="I8536" s="72"/>
      <c r="J8536" s="72"/>
      <c r="K8536" s="60"/>
      <c r="L8536" s="60">
        <f t="shared" si="256"/>
        <v>0</v>
      </c>
      <c r="M8536" s="72"/>
      <c r="N8536" s="60"/>
      <c r="O8536" s="95"/>
      <c r="P8536" s="125"/>
      <c r="R8536" t="str">
        <f t="shared" si="258"/>
        <v/>
      </c>
    </row>
    <row r="8537" spans="2:18" ht="15.75" customHeight="1">
      <c r="B8537" s="95"/>
      <c r="C8537" s="55" t="str">
        <f t="shared" si="259"/>
        <v/>
      </c>
      <c r="D8537" s="55" t="str">
        <f t="shared" si="252"/>
        <v/>
      </c>
      <c r="E8537" s="72"/>
      <c r="F8537" s="72"/>
      <c r="G8537" s="72"/>
      <c r="H8537" s="72"/>
      <c r="I8537" s="72"/>
      <c r="J8537" s="72"/>
      <c r="K8537" s="60"/>
      <c r="L8537" s="60">
        <f t="shared" si="256"/>
        <v>0</v>
      </c>
      <c r="M8537" s="72"/>
      <c r="N8537" s="60"/>
      <c r="O8537" s="95"/>
      <c r="P8537" s="125"/>
      <c r="R8537" t="str">
        <f t="shared" si="258"/>
        <v/>
      </c>
    </row>
    <row r="8538" spans="2:18" ht="15.75" customHeight="1">
      <c r="B8538" s="95"/>
      <c r="C8538" s="55" t="str">
        <f t="shared" si="259"/>
        <v/>
      </c>
      <c r="D8538" s="55" t="str">
        <f t="shared" si="252"/>
        <v/>
      </c>
      <c r="E8538" s="72"/>
      <c r="F8538" s="72"/>
      <c r="G8538" s="72"/>
      <c r="H8538" s="72"/>
      <c r="I8538" s="72"/>
      <c r="J8538" s="72"/>
      <c r="K8538" s="60"/>
      <c r="L8538" s="60">
        <f t="shared" si="256"/>
        <v>0</v>
      </c>
      <c r="M8538" s="72"/>
      <c r="N8538" s="60"/>
      <c r="O8538" s="95"/>
      <c r="P8538" s="125"/>
      <c r="R8538" t="str">
        <f t="shared" si="258"/>
        <v/>
      </c>
    </row>
    <row r="8539" spans="2:18" ht="15.75" customHeight="1">
      <c r="B8539" s="95"/>
      <c r="C8539" s="55" t="str">
        <f t="shared" si="259"/>
        <v/>
      </c>
      <c r="D8539" s="55" t="str">
        <f t="shared" si="252"/>
        <v/>
      </c>
      <c r="E8539" s="72"/>
      <c r="F8539" s="72"/>
      <c r="G8539" s="72"/>
      <c r="H8539" s="72"/>
      <c r="I8539" s="72"/>
      <c r="J8539" s="72"/>
      <c r="K8539" s="60"/>
      <c r="L8539" s="60">
        <f t="shared" si="256"/>
        <v>0</v>
      </c>
      <c r="M8539" s="72"/>
      <c r="N8539" s="60"/>
      <c r="O8539" s="95"/>
      <c r="P8539" s="125"/>
      <c r="R8539" t="str">
        <f t="shared" si="258"/>
        <v/>
      </c>
    </row>
    <row r="8540" spans="2:18" ht="15.75" customHeight="1">
      <c r="B8540" s="95"/>
      <c r="C8540" s="55" t="str">
        <f t="shared" si="259"/>
        <v/>
      </c>
      <c r="D8540" s="55" t="str">
        <f t="shared" si="252"/>
        <v/>
      </c>
      <c r="E8540" s="72"/>
      <c r="F8540" s="72"/>
      <c r="G8540" s="72"/>
      <c r="H8540" s="72"/>
      <c r="I8540" s="72"/>
      <c r="J8540" s="72"/>
      <c r="K8540" s="60"/>
      <c r="L8540" s="60">
        <f t="shared" si="256"/>
        <v>0</v>
      </c>
      <c r="M8540" s="72"/>
      <c r="N8540" s="60"/>
      <c r="O8540" s="95"/>
      <c r="P8540" s="125"/>
      <c r="R8540" t="str">
        <f t="shared" si="258"/>
        <v/>
      </c>
    </row>
    <row r="8541" spans="2:18" ht="15.75" customHeight="1">
      <c r="B8541" s="95"/>
      <c r="C8541" s="55" t="str">
        <f t="shared" si="259"/>
        <v/>
      </c>
      <c r="D8541" s="55" t="str">
        <f t="shared" si="252"/>
        <v/>
      </c>
      <c r="E8541" s="72"/>
      <c r="F8541" s="72"/>
      <c r="G8541" s="72"/>
      <c r="H8541" s="72"/>
      <c r="I8541" s="72"/>
      <c r="J8541" s="72"/>
      <c r="K8541" s="60"/>
      <c r="L8541" s="60">
        <f t="shared" si="256"/>
        <v>0</v>
      </c>
      <c r="M8541" s="72"/>
      <c r="N8541" s="60"/>
      <c r="O8541" s="95"/>
      <c r="P8541" s="125"/>
      <c r="R8541" t="str">
        <f t="shared" si="258"/>
        <v/>
      </c>
    </row>
    <row r="8542" spans="2:18" ht="15.75" customHeight="1">
      <c r="B8542" s="95"/>
      <c r="C8542" s="55" t="str">
        <f t="shared" si="259"/>
        <v/>
      </c>
      <c r="D8542" s="55" t="str">
        <f t="shared" si="252"/>
        <v/>
      </c>
      <c r="E8542" s="72"/>
      <c r="F8542" s="72"/>
      <c r="G8542" s="72"/>
      <c r="H8542" s="72"/>
      <c r="I8542" s="72"/>
      <c r="J8542" s="72"/>
      <c r="K8542" s="60"/>
      <c r="L8542" s="60">
        <f t="shared" si="256"/>
        <v>0</v>
      </c>
      <c r="M8542" s="72"/>
      <c r="N8542" s="60"/>
      <c r="O8542" s="95"/>
      <c r="P8542" s="125"/>
      <c r="R8542" t="str">
        <f t="shared" si="258"/>
        <v/>
      </c>
    </row>
    <row r="8543" spans="2:18" ht="15.75" customHeight="1">
      <c r="B8543" s="95"/>
      <c r="C8543" s="55" t="str">
        <f t="shared" si="259"/>
        <v/>
      </c>
      <c r="D8543" s="55" t="str">
        <f t="shared" si="252"/>
        <v/>
      </c>
      <c r="E8543" s="72"/>
      <c r="F8543" s="72"/>
      <c r="G8543" s="72"/>
      <c r="H8543" s="72"/>
      <c r="I8543" s="72"/>
      <c r="J8543" s="72"/>
      <c r="K8543" s="60"/>
      <c r="L8543" s="60">
        <f t="shared" si="256"/>
        <v>0</v>
      </c>
      <c r="M8543" s="72"/>
      <c r="N8543" s="60"/>
      <c r="O8543" s="95"/>
      <c r="P8543" s="125"/>
      <c r="R8543" t="str">
        <f t="shared" si="258"/>
        <v/>
      </c>
    </row>
    <row r="8544" spans="2:18" ht="15.75" customHeight="1">
      <c r="B8544" s="95"/>
      <c r="C8544" s="55" t="str">
        <f t="shared" si="259"/>
        <v/>
      </c>
      <c r="D8544" s="55" t="str">
        <f t="shared" si="252"/>
        <v/>
      </c>
      <c r="E8544" s="72"/>
      <c r="F8544" s="72"/>
      <c r="G8544" s="72"/>
      <c r="H8544" s="72"/>
      <c r="I8544" s="72"/>
      <c r="J8544" s="72"/>
      <c r="K8544" s="60"/>
      <c r="L8544" s="60">
        <f t="shared" si="256"/>
        <v>0</v>
      </c>
      <c r="M8544" s="72"/>
      <c r="N8544" s="60"/>
      <c r="O8544" s="95"/>
      <c r="P8544" s="125"/>
      <c r="R8544" t="str">
        <f t="shared" si="258"/>
        <v/>
      </c>
    </row>
    <row r="8545" spans="2:18" ht="15.75" customHeight="1">
      <c r="B8545" s="95"/>
      <c r="C8545" s="55" t="str">
        <f t="shared" si="259"/>
        <v/>
      </c>
      <c r="D8545" s="55" t="str">
        <f t="shared" si="252"/>
        <v/>
      </c>
      <c r="E8545" s="72"/>
      <c r="F8545" s="72"/>
      <c r="G8545" s="72"/>
      <c r="H8545" s="72"/>
      <c r="I8545" s="72"/>
      <c r="J8545" s="72"/>
      <c r="K8545" s="60"/>
      <c r="L8545" s="60">
        <f t="shared" si="256"/>
        <v>0</v>
      </c>
      <c r="M8545" s="72"/>
      <c r="N8545" s="60"/>
      <c r="O8545" s="95"/>
      <c r="P8545" s="125"/>
      <c r="R8545" t="str">
        <f t="shared" si="258"/>
        <v/>
      </c>
    </row>
    <row r="8546" spans="2:18" ht="15.75" customHeight="1">
      <c r="B8546" s="95"/>
      <c r="C8546" s="55" t="str">
        <f t="shared" si="259"/>
        <v/>
      </c>
      <c r="D8546" s="55" t="str">
        <f t="shared" si="252"/>
        <v/>
      </c>
      <c r="E8546" s="72"/>
      <c r="F8546" s="72"/>
      <c r="G8546" s="72"/>
      <c r="H8546" s="72"/>
      <c r="I8546" s="72"/>
      <c r="J8546" s="72"/>
      <c r="K8546" s="60"/>
      <c r="L8546" s="60">
        <f t="shared" si="256"/>
        <v>0</v>
      </c>
      <c r="M8546" s="72"/>
      <c r="N8546" s="60"/>
      <c r="O8546" s="95"/>
      <c r="P8546" s="125"/>
      <c r="R8546" t="str">
        <f t="shared" si="258"/>
        <v/>
      </c>
    </row>
    <row r="8547" spans="2:18" ht="15.75" customHeight="1">
      <c r="B8547" s="95"/>
      <c r="C8547" s="55" t="str">
        <f t="shared" si="259"/>
        <v/>
      </c>
      <c r="D8547" s="55" t="str">
        <f t="shared" si="252"/>
        <v/>
      </c>
      <c r="E8547" s="72"/>
      <c r="F8547" s="72"/>
      <c r="G8547" s="72"/>
      <c r="H8547" s="72"/>
      <c r="I8547" s="72"/>
      <c r="J8547" s="72"/>
      <c r="K8547" s="60"/>
      <c r="L8547" s="60">
        <f t="shared" si="256"/>
        <v>0</v>
      </c>
      <c r="M8547" s="72"/>
      <c r="N8547" s="60"/>
      <c r="O8547" s="95"/>
      <c r="P8547" s="125"/>
      <c r="R8547" t="str">
        <f t="shared" si="258"/>
        <v/>
      </c>
    </row>
    <row r="8548" spans="2:18" ht="15.75" customHeight="1">
      <c r="B8548" s="95"/>
      <c r="C8548" s="55" t="str">
        <f t="shared" si="259"/>
        <v/>
      </c>
      <c r="D8548" s="55" t="str">
        <f t="shared" si="252"/>
        <v/>
      </c>
      <c r="E8548" s="72"/>
      <c r="F8548" s="72"/>
      <c r="G8548" s="72"/>
      <c r="H8548" s="72"/>
      <c r="I8548" s="72"/>
      <c r="J8548" s="72"/>
      <c r="K8548" s="60"/>
      <c r="L8548" s="60">
        <f t="shared" si="256"/>
        <v>0</v>
      </c>
      <c r="M8548" s="72"/>
      <c r="N8548" s="60"/>
      <c r="O8548" s="95"/>
      <c r="P8548" s="125"/>
      <c r="R8548" t="str">
        <f t="shared" si="258"/>
        <v/>
      </c>
    </row>
    <row r="8549" spans="2:18" ht="15.75" customHeight="1">
      <c r="B8549" s="95"/>
      <c r="C8549" s="55" t="str">
        <f t="shared" si="259"/>
        <v/>
      </c>
      <c r="D8549" s="55" t="str">
        <f t="shared" si="252"/>
        <v/>
      </c>
      <c r="E8549" s="72"/>
      <c r="F8549" s="72"/>
      <c r="G8549" s="72"/>
      <c r="H8549" s="72"/>
      <c r="I8549" s="72"/>
      <c r="J8549" s="72"/>
      <c r="K8549" s="60"/>
      <c r="L8549" s="60">
        <f t="shared" si="256"/>
        <v>0</v>
      </c>
      <c r="M8549" s="72"/>
      <c r="N8549" s="60"/>
      <c r="O8549" s="95"/>
      <c r="P8549" s="125"/>
      <c r="R8549" t="str">
        <f t="shared" si="258"/>
        <v/>
      </c>
    </row>
    <row r="8550" spans="2:18" ht="15.75" customHeight="1">
      <c r="B8550" s="95"/>
      <c r="C8550" s="55" t="str">
        <f t="shared" si="259"/>
        <v/>
      </c>
      <c r="D8550" s="55" t="str">
        <f t="shared" si="252"/>
        <v/>
      </c>
      <c r="E8550" s="72"/>
      <c r="F8550" s="72"/>
      <c r="G8550" s="72"/>
      <c r="H8550" s="72"/>
      <c r="I8550" s="72"/>
      <c r="J8550" s="72"/>
      <c r="K8550" s="60"/>
      <c r="L8550" s="60">
        <f t="shared" si="256"/>
        <v>0</v>
      </c>
      <c r="M8550" s="72"/>
      <c r="N8550" s="60"/>
      <c r="O8550" s="95"/>
      <c r="P8550" s="125"/>
      <c r="R8550" t="str">
        <f t="shared" si="258"/>
        <v/>
      </c>
    </row>
    <row r="8551" spans="2:18" ht="15.75" customHeight="1">
      <c r="B8551" s="95"/>
      <c r="C8551" s="55" t="str">
        <f t="shared" si="259"/>
        <v/>
      </c>
      <c r="D8551" s="55" t="str">
        <f t="shared" si="252"/>
        <v/>
      </c>
      <c r="E8551" s="72"/>
      <c r="F8551" s="72"/>
      <c r="G8551" s="72"/>
      <c r="H8551" s="72"/>
      <c r="I8551" s="72"/>
      <c r="J8551" s="72"/>
      <c r="K8551" s="60"/>
      <c r="L8551" s="60">
        <f t="shared" si="256"/>
        <v>0</v>
      </c>
      <c r="M8551" s="72"/>
      <c r="N8551" s="60"/>
      <c r="O8551" s="95"/>
      <c r="P8551" s="125"/>
      <c r="R8551" t="str">
        <f t="shared" si="258"/>
        <v/>
      </c>
    </row>
    <row r="8552" spans="2:18" ht="15.75" customHeight="1">
      <c r="B8552" s="95"/>
      <c r="C8552" s="55" t="str">
        <f t="shared" si="259"/>
        <v/>
      </c>
      <c r="D8552" s="55" t="str">
        <f t="shared" si="252"/>
        <v/>
      </c>
      <c r="E8552" s="72"/>
      <c r="F8552" s="72"/>
      <c r="G8552" s="72"/>
      <c r="H8552" s="72"/>
      <c r="I8552" s="72"/>
      <c r="J8552" s="72"/>
      <c r="K8552" s="60"/>
      <c r="L8552" s="60">
        <f t="shared" si="256"/>
        <v>0</v>
      </c>
      <c r="M8552" s="72"/>
      <c r="N8552" s="60"/>
      <c r="O8552" s="95"/>
      <c r="P8552" s="125"/>
      <c r="R8552" t="str">
        <f t="shared" si="258"/>
        <v/>
      </c>
    </row>
    <row r="8553" spans="2:18" ht="15.75" customHeight="1">
      <c r="B8553" s="95"/>
      <c r="C8553" s="55" t="str">
        <f t="shared" si="259"/>
        <v/>
      </c>
      <c r="D8553" s="55" t="str">
        <f t="shared" si="252"/>
        <v/>
      </c>
      <c r="E8553" s="72"/>
      <c r="F8553" s="72"/>
      <c r="G8553" s="72"/>
      <c r="H8553" s="72"/>
      <c r="I8553" s="72"/>
      <c r="J8553" s="72"/>
      <c r="K8553" s="60"/>
      <c r="L8553" s="60">
        <f t="shared" si="256"/>
        <v>0</v>
      </c>
      <c r="M8553" s="72"/>
      <c r="N8553" s="60"/>
      <c r="O8553" s="95"/>
      <c r="P8553" s="125"/>
      <c r="R8553" t="str">
        <f t="shared" si="258"/>
        <v/>
      </c>
    </row>
    <row r="8554" spans="2:18" ht="15.75" customHeight="1">
      <c r="B8554" s="95"/>
      <c r="C8554" s="55" t="str">
        <f t="shared" si="259"/>
        <v/>
      </c>
      <c r="D8554" s="55" t="str">
        <f t="shared" ref="D8554:D8808" si="260">IF(B8554="","",YEAR(B8554))</f>
        <v/>
      </c>
      <c r="E8554" s="72"/>
      <c r="F8554" s="72"/>
      <c r="G8554" s="72"/>
      <c r="H8554" s="72"/>
      <c r="I8554" s="72"/>
      <c r="J8554" s="72"/>
      <c r="K8554" s="60"/>
      <c r="L8554" s="60">
        <f t="shared" si="256"/>
        <v>0</v>
      </c>
      <c r="M8554" s="72"/>
      <c r="N8554" s="60"/>
      <c r="O8554" s="95"/>
      <c r="P8554" s="125"/>
      <c r="R8554" t="str">
        <f t="shared" si="258"/>
        <v/>
      </c>
    </row>
    <row r="8555" spans="2:18" ht="15.75" customHeight="1">
      <c r="B8555" s="95"/>
      <c r="C8555" s="55" t="str">
        <f t="shared" si="259"/>
        <v/>
      </c>
      <c r="D8555" s="55" t="str">
        <f t="shared" si="260"/>
        <v/>
      </c>
      <c r="E8555" s="72"/>
      <c r="F8555" s="72"/>
      <c r="G8555" s="72"/>
      <c r="H8555" s="72"/>
      <c r="I8555" s="72"/>
      <c r="J8555" s="72"/>
      <c r="K8555" s="60"/>
      <c r="L8555" s="60">
        <f t="shared" si="256"/>
        <v>0</v>
      </c>
      <c r="M8555" s="72"/>
      <c r="N8555" s="60"/>
      <c r="O8555" s="95"/>
      <c r="P8555" s="125"/>
      <c r="R8555" t="str">
        <f t="shared" si="258"/>
        <v/>
      </c>
    </row>
    <row r="8556" spans="2:18" ht="15.75" customHeight="1">
      <c r="B8556" s="95"/>
      <c r="C8556" s="55" t="str">
        <f t="shared" si="259"/>
        <v/>
      </c>
      <c r="D8556" s="55" t="str">
        <f t="shared" si="260"/>
        <v/>
      </c>
      <c r="E8556" s="72"/>
      <c r="F8556" s="72"/>
      <c r="G8556" s="72"/>
      <c r="H8556" s="72"/>
      <c r="I8556" s="72"/>
      <c r="J8556" s="72"/>
      <c r="K8556" s="60"/>
      <c r="L8556" s="60">
        <f t="shared" si="256"/>
        <v>0</v>
      </c>
      <c r="M8556" s="72"/>
      <c r="N8556" s="60"/>
      <c r="O8556" s="95"/>
      <c r="P8556" s="125"/>
      <c r="R8556" t="str">
        <f t="shared" si="258"/>
        <v/>
      </c>
    </row>
    <row r="8557" spans="2:18" ht="15.75" customHeight="1">
      <c r="B8557" s="95"/>
      <c r="C8557" s="55" t="str">
        <f t="shared" si="259"/>
        <v/>
      </c>
      <c r="D8557" s="55" t="str">
        <f t="shared" si="260"/>
        <v/>
      </c>
      <c r="E8557" s="72"/>
      <c r="F8557" s="72"/>
      <c r="G8557" s="72"/>
      <c r="H8557" s="72"/>
      <c r="I8557" s="72"/>
      <c r="J8557" s="72"/>
      <c r="K8557" s="60"/>
      <c r="L8557" s="60">
        <f t="shared" si="256"/>
        <v>0</v>
      </c>
      <c r="M8557" s="72"/>
      <c r="N8557" s="60"/>
      <c r="O8557" s="95"/>
      <c r="P8557" s="125"/>
      <c r="R8557" t="str">
        <f t="shared" si="258"/>
        <v/>
      </c>
    </row>
    <row r="8558" spans="2:18" ht="15.75" customHeight="1">
      <c r="B8558" s="95"/>
      <c r="C8558" s="55" t="str">
        <f t="shared" si="259"/>
        <v/>
      </c>
      <c r="D8558" s="55" t="str">
        <f t="shared" si="260"/>
        <v/>
      </c>
      <c r="E8558" s="72"/>
      <c r="F8558" s="72"/>
      <c r="G8558" s="72"/>
      <c r="H8558" s="72"/>
      <c r="I8558" s="72"/>
      <c r="J8558" s="72"/>
      <c r="K8558" s="60"/>
      <c r="L8558" s="60">
        <f t="shared" si="256"/>
        <v>0</v>
      </c>
      <c r="M8558" s="72"/>
      <c r="N8558" s="60"/>
      <c r="O8558" s="95"/>
      <c r="P8558" s="125"/>
      <c r="R8558" t="str">
        <f t="shared" si="258"/>
        <v/>
      </c>
    </row>
    <row r="8559" spans="2:18" ht="15.75" customHeight="1">
      <c r="B8559" s="95"/>
      <c r="C8559" s="55" t="str">
        <f t="shared" si="259"/>
        <v/>
      </c>
      <c r="D8559" s="55" t="str">
        <f t="shared" si="260"/>
        <v/>
      </c>
      <c r="E8559" s="72"/>
      <c r="F8559" s="72"/>
      <c r="G8559" s="72"/>
      <c r="H8559" s="72"/>
      <c r="I8559" s="72"/>
      <c r="J8559" s="72"/>
      <c r="K8559" s="60"/>
      <c r="L8559" s="60">
        <f t="shared" si="256"/>
        <v>0</v>
      </c>
      <c r="M8559" s="72"/>
      <c r="N8559" s="60"/>
      <c r="O8559" s="95"/>
      <c r="P8559" s="125"/>
      <c r="R8559" t="str">
        <f t="shared" si="258"/>
        <v/>
      </c>
    </row>
    <row r="8560" spans="2:18" ht="15.75" customHeight="1">
      <c r="B8560" s="95"/>
      <c r="C8560" s="55" t="str">
        <f t="shared" si="259"/>
        <v/>
      </c>
      <c r="D8560" s="55" t="str">
        <f t="shared" si="260"/>
        <v/>
      </c>
      <c r="E8560" s="72"/>
      <c r="F8560" s="72"/>
      <c r="G8560" s="72"/>
      <c r="H8560" s="72"/>
      <c r="I8560" s="72"/>
      <c r="J8560" s="72"/>
      <c r="K8560" s="60"/>
      <c r="L8560" s="60">
        <f t="shared" si="256"/>
        <v>0</v>
      </c>
      <c r="M8560" s="72"/>
      <c r="N8560" s="60"/>
      <c r="O8560" s="95"/>
      <c r="P8560" s="125"/>
      <c r="R8560" t="str">
        <f t="shared" si="258"/>
        <v/>
      </c>
    </row>
    <row r="8561" spans="2:18" ht="15.75" customHeight="1">
      <c r="B8561" s="95"/>
      <c r="C8561" s="55" t="str">
        <f t="shared" si="259"/>
        <v/>
      </c>
      <c r="D8561" s="55" t="str">
        <f t="shared" si="260"/>
        <v/>
      </c>
      <c r="E8561" s="72"/>
      <c r="F8561" s="72"/>
      <c r="G8561" s="72"/>
      <c r="H8561" s="72"/>
      <c r="I8561" s="72"/>
      <c r="J8561" s="72"/>
      <c r="K8561" s="60"/>
      <c r="L8561" s="60">
        <f t="shared" si="256"/>
        <v>0</v>
      </c>
      <c r="M8561" s="72"/>
      <c r="N8561" s="60"/>
      <c r="O8561" s="95"/>
      <c r="P8561" s="125"/>
      <c r="R8561" t="str">
        <f t="shared" si="258"/>
        <v/>
      </c>
    </row>
    <row r="8562" spans="2:18" ht="15.75" customHeight="1">
      <c r="B8562" s="95"/>
      <c r="C8562" s="55" t="str">
        <f t="shared" si="259"/>
        <v/>
      </c>
      <c r="D8562" s="55" t="str">
        <f t="shared" si="260"/>
        <v/>
      </c>
      <c r="E8562" s="72"/>
      <c r="F8562" s="72"/>
      <c r="G8562" s="72"/>
      <c r="H8562" s="72"/>
      <c r="I8562" s="72"/>
      <c r="J8562" s="72"/>
      <c r="K8562" s="60"/>
      <c r="L8562" s="60">
        <f t="shared" si="256"/>
        <v>0</v>
      </c>
      <c r="M8562" s="72"/>
      <c r="N8562" s="60"/>
      <c r="O8562" s="95"/>
      <c r="P8562" s="125"/>
      <c r="R8562" t="str">
        <f t="shared" si="258"/>
        <v/>
      </c>
    </row>
    <row r="8563" spans="2:18" ht="15.75" customHeight="1">
      <c r="B8563" s="95"/>
      <c r="C8563" s="55" t="str">
        <f t="shared" si="259"/>
        <v/>
      </c>
      <c r="D8563" s="55" t="str">
        <f t="shared" si="260"/>
        <v/>
      </c>
      <c r="E8563" s="72"/>
      <c r="F8563" s="72"/>
      <c r="G8563" s="72"/>
      <c r="H8563" s="72"/>
      <c r="I8563" s="72"/>
      <c r="J8563" s="72"/>
      <c r="K8563" s="60"/>
      <c r="L8563" s="60">
        <f t="shared" si="256"/>
        <v>0</v>
      </c>
      <c r="M8563" s="72"/>
      <c r="N8563" s="60"/>
      <c r="O8563" s="95"/>
      <c r="P8563" s="125"/>
      <c r="R8563" t="str">
        <f t="shared" si="258"/>
        <v/>
      </c>
    </row>
    <row r="8564" spans="2:18" ht="15.75" customHeight="1">
      <c r="B8564" s="95"/>
      <c r="C8564" s="55" t="str">
        <f t="shared" si="259"/>
        <v/>
      </c>
      <c r="D8564" s="55" t="str">
        <f t="shared" si="260"/>
        <v/>
      </c>
      <c r="E8564" s="72"/>
      <c r="F8564" s="72"/>
      <c r="G8564" s="72"/>
      <c r="H8564" s="72"/>
      <c r="I8564" s="72"/>
      <c r="J8564" s="72"/>
      <c r="K8564" s="60"/>
      <c r="L8564" s="60">
        <f t="shared" si="256"/>
        <v>0</v>
      </c>
      <c r="M8564" s="72"/>
      <c r="N8564" s="60"/>
      <c r="O8564" s="95"/>
      <c r="P8564" s="125"/>
      <c r="R8564" t="str">
        <f t="shared" si="258"/>
        <v/>
      </c>
    </row>
    <row r="8565" spans="2:18" ht="15.75" customHeight="1">
      <c r="B8565" s="95"/>
      <c r="C8565" s="55" t="str">
        <f t="shared" si="259"/>
        <v/>
      </c>
      <c r="D8565" s="55" t="str">
        <f t="shared" si="260"/>
        <v/>
      </c>
      <c r="E8565" s="72"/>
      <c r="F8565" s="72"/>
      <c r="G8565" s="72"/>
      <c r="H8565" s="72"/>
      <c r="I8565" s="72"/>
      <c r="J8565" s="72"/>
      <c r="K8565" s="60"/>
      <c r="L8565" s="60">
        <f t="shared" si="256"/>
        <v>0</v>
      </c>
      <c r="M8565" s="72"/>
      <c r="N8565" s="60"/>
      <c r="O8565" s="95"/>
      <c r="P8565" s="125"/>
      <c r="R8565" t="str">
        <f t="shared" si="258"/>
        <v/>
      </c>
    </row>
    <row r="8566" spans="2:18" ht="15.75" customHeight="1">
      <c r="B8566" s="95"/>
      <c r="C8566" s="55" t="str">
        <f t="shared" si="259"/>
        <v/>
      </c>
      <c r="D8566" s="55" t="str">
        <f t="shared" si="260"/>
        <v/>
      </c>
      <c r="E8566" s="72"/>
      <c r="F8566" s="72"/>
      <c r="G8566" s="72"/>
      <c r="H8566" s="72"/>
      <c r="I8566" s="72"/>
      <c r="J8566" s="72"/>
      <c r="K8566" s="60"/>
      <c r="L8566" s="60">
        <f t="shared" si="256"/>
        <v>0</v>
      </c>
      <c r="M8566" s="72"/>
      <c r="N8566" s="60"/>
      <c r="O8566" s="95"/>
      <c r="P8566" s="125"/>
      <c r="R8566" t="str">
        <f t="shared" si="258"/>
        <v/>
      </c>
    </row>
    <row r="8567" spans="2:18" ht="15.75" customHeight="1">
      <c r="B8567" s="95"/>
      <c r="C8567" s="55" t="str">
        <f t="shared" si="259"/>
        <v/>
      </c>
      <c r="D8567" s="55" t="str">
        <f t="shared" si="260"/>
        <v/>
      </c>
      <c r="E8567" s="72"/>
      <c r="F8567" s="72"/>
      <c r="G8567" s="72"/>
      <c r="H8567" s="72"/>
      <c r="I8567" s="72"/>
      <c r="J8567" s="72"/>
      <c r="K8567" s="60"/>
      <c r="L8567" s="60">
        <f t="shared" si="256"/>
        <v>0</v>
      </c>
      <c r="M8567" s="72"/>
      <c r="N8567" s="60"/>
      <c r="O8567" s="95"/>
      <c r="P8567" s="125"/>
      <c r="R8567" t="str">
        <f t="shared" si="258"/>
        <v/>
      </c>
    </row>
    <row r="8568" spans="2:18" ht="15.75" customHeight="1">
      <c r="B8568" s="95"/>
      <c r="C8568" s="55" t="str">
        <f t="shared" si="259"/>
        <v/>
      </c>
      <c r="D8568" s="55" t="str">
        <f t="shared" si="260"/>
        <v/>
      </c>
      <c r="E8568" s="72"/>
      <c r="F8568" s="72"/>
      <c r="G8568" s="72"/>
      <c r="H8568" s="72"/>
      <c r="I8568" s="72"/>
      <c r="J8568" s="72"/>
      <c r="K8568" s="60"/>
      <c r="L8568" s="60">
        <f t="shared" si="256"/>
        <v>0</v>
      </c>
      <c r="M8568" s="72"/>
      <c r="N8568" s="60"/>
      <c r="O8568" s="95"/>
      <c r="P8568" s="125"/>
      <c r="R8568" t="str">
        <f t="shared" si="258"/>
        <v/>
      </c>
    </row>
    <row r="8569" spans="2:18" ht="15.75" customHeight="1">
      <c r="B8569" s="95"/>
      <c r="C8569" s="55" t="str">
        <f t="shared" si="259"/>
        <v/>
      </c>
      <c r="D8569" s="55" t="str">
        <f t="shared" si="260"/>
        <v/>
      </c>
      <c r="E8569" s="72"/>
      <c r="F8569" s="72"/>
      <c r="G8569" s="72"/>
      <c r="H8569" s="72"/>
      <c r="I8569" s="72"/>
      <c r="J8569" s="72"/>
      <c r="K8569" s="60"/>
      <c r="L8569" s="60">
        <f t="shared" si="256"/>
        <v>0</v>
      </c>
      <c r="M8569" s="72"/>
      <c r="N8569" s="60"/>
      <c r="O8569" s="95"/>
      <c r="P8569" s="125"/>
      <c r="R8569" t="str">
        <f t="shared" si="258"/>
        <v/>
      </c>
    </row>
    <row r="8570" spans="2:18" ht="15.75" customHeight="1">
      <c r="B8570" s="95"/>
      <c r="C8570" s="55" t="str">
        <f t="shared" si="259"/>
        <v/>
      </c>
      <c r="D8570" s="55" t="str">
        <f t="shared" si="260"/>
        <v/>
      </c>
      <c r="E8570" s="72"/>
      <c r="F8570" s="72"/>
      <c r="G8570" s="72"/>
      <c r="H8570" s="72"/>
      <c r="I8570" s="72"/>
      <c r="J8570" s="72"/>
      <c r="K8570" s="60"/>
      <c r="L8570" s="60">
        <f t="shared" si="256"/>
        <v>0</v>
      </c>
      <c r="M8570" s="72"/>
      <c r="N8570" s="60"/>
      <c r="O8570" s="95"/>
      <c r="P8570" s="125"/>
      <c r="R8570" t="str">
        <f t="shared" si="258"/>
        <v/>
      </c>
    </row>
    <row r="8571" spans="2:18" ht="15.75" customHeight="1">
      <c r="B8571" s="95"/>
      <c r="C8571" s="55" t="str">
        <f t="shared" si="259"/>
        <v/>
      </c>
      <c r="D8571" s="55" t="str">
        <f t="shared" si="260"/>
        <v/>
      </c>
      <c r="E8571" s="72"/>
      <c r="F8571" s="72"/>
      <c r="G8571" s="72"/>
      <c r="H8571" s="72"/>
      <c r="I8571" s="72"/>
      <c r="J8571" s="72"/>
      <c r="K8571" s="60"/>
      <c r="L8571" s="60">
        <f t="shared" si="256"/>
        <v>0</v>
      </c>
      <c r="M8571" s="72"/>
      <c r="N8571" s="60"/>
      <c r="O8571" s="95"/>
      <c r="P8571" s="125"/>
      <c r="R8571" t="str">
        <f t="shared" si="258"/>
        <v/>
      </c>
    </row>
    <row r="8572" spans="2:18" ht="15.75" customHeight="1">
      <c r="B8572" s="95"/>
      <c r="C8572" s="55" t="str">
        <f t="shared" si="259"/>
        <v/>
      </c>
      <c r="D8572" s="55" t="str">
        <f t="shared" si="260"/>
        <v/>
      </c>
      <c r="E8572" s="72"/>
      <c r="F8572" s="72"/>
      <c r="G8572" s="72"/>
      <c r="H8572" s="72"/>
      <c r="I8572" s="72"/>
      <c r="J8572" s="72"/>
      <c r="K8572" s="60"/>
      <c r="L8572" s="60">
        <f t="shared" si="256"/>
        <v>0</v>
      </c>
      <c r="M8572" s="72"/>
      <c r="N8572" s="60"/>
      <c r="O8572" s="95"/>
      <c r="P8572" s="125"/>
      <c r="R8572" t="str">
        <f t="shared" si="258"/>
        <v/>
      </c>
    </row>
    <row r="8573" spans="2:18" ht="15.75" customHeight="1">
      <c r="B8573" s="95"/>
      <c r="C8573" s="55" t="str">
        <f t="shared" si="259"/>
        <v/>
      </c>
      <c r="D8573" s="55" t="str">
        <f t="shared" si="260"/>
        <v/>
      </c>
      <c r="E8573" s="72"/>
      <c r="F8573" s="72"/>
      <c r="G8573" s="72"/>
      <c r="H8573" s="72"/>
      <c r="I8573" s="72"/>
      <c r="J8573" s="72"/>
      <c r="K8573" s="60"/>
      <c r="L8573" s="60">
        <f t="shared" si="256"/>
        <v>0</v>
      </c>
      <c r="M8573" s="72"/>
      <c r="N8573" s="60"/>
      <c r="O8573" s="95"/>
      <c r="P8573" s="125"/>
      <c r="R8573" t="str">
        <f t="shared" si="258"/>
        <v/>
      </c>
    </row>
    <row r="8574" spans="2:18" ht="15.75" customHeight="1">
      <c r="B8574" s="95"/>
      <c r="C8574" s="55" t="str">
        <f t="shared" si="259"/>
        <v/>
      </c>
      <c r="D8574" s="55" t="str">
        <f t="shared" si="260"/>
        <v/>
      </c>
      <c r="E8574" s="72"/>
      <c r="F8574" s="72"/>
      <c r="G8574" s="72"/>
      <c r="H8574" s="72"/>
      <c r="I8574" s="72"/>
      <c r="J8574" s="72"/>
      <c r="K8574" s="60"/>
      <c r="L8574" s="60">
        <f t="shared" si="256"/>
        <v>0</v>
      </c>
      <c r="M8574" s="72"/>
      <c r="N8574" s="60"/>
      <c r="O8574" s="95"/>
      <c r="P8574" s="125"/>
      <c r="R8574" t="str">
        <f t="shared" si="258"/>
        <v/>
      </c>
    </row>
    <row r="8575" spans="2:18" ht="15.75" customHeight="1">
      <c r="B8575" s="95"/>
      <c r="C8575" s="55" t="str">
        <f t="shared" si="259"/>
        <v/>
      </c>
      <c r="D8575" s="55" t="str">
        <f t="shared" si="260"/>
        <v/>
      </c>
      <c r="E8575" s="72"/>
      <c r="F8575" s="72"/>
      <c r="G8575" s="72"/>
      <c r="H8575" s="72"/>
      <c r="I8575" s="72"/>
      <c r="J8575" s="72"/>
      <c r="K8575" s="60"/>
      <c r="L8575" s="60">
        <f t="shared" si="256"/>
        <v>0</v>
      </c>
      <c r="M8575" s="72"/>
      <c r="N8575" s="60"/>
      <c r="O8575" s="95"/>
      <c r="P8575" s="125"/>
      <c r="R8575" t="str">
        <f t="shared" si="258"/>
        <v/>
      </c>
    </row>
    <row r="8576" spans="2:18" ht="15.75" customHeight="1">
      <c r="B8576" s="95"/>
      <c r="C8576" s="55" t="str">
        <f t="shared" si="259"/>
        <v/>
      </c>
      <c r="D8576" s="55" t="str">
        <f t="shared" si="260"/>
        <v/>
      </c>
      <c r="E8576" s="72"/>
      <c r="F8576" s="72"/>
      <c r="G8576" s="72"/>
      <c r="H8576" s="72"/>
      <c r="I8576" s="72"/>
      <c r="J8576" s="72"/>
      <c r="K8576" s="60"/>
      <c r="L8576" s="60">
        <f t="shared" si="256"/>
        <v>0</v>
      </c>
      <c r="M8576" s="72"/>
      <c r="N8576" s="60"/>
      <c r="O8576" s="95"/>
      <c r="P8576" s="125"/>
      <c r="R8576" t="str">
        <f t="shared" si="258"/>
        <v/>
      </c>
    </row>
    <row r="8577" spans="2:18" ht="15.75" customHeight="1">
      <c r="B8577" s="95"/>
      <c r="C8577" s="55" t="str">
        <f t="shared" si="259"/>
        <v/>
      </c>
      <c r="D8577" s="55" t="str">
        <f t="shared" si="260"/>
        <v/>
      </c>
      <c r="E8577" s="72"/>
      <c r="F8577" s="72"/>
      <c r="G8577" s="72"/>
      <c r="H8577" s="72"/>
      <c r="I8577" s="72"/>
      <c r="J8577" s="72"/>
      <c r="K8577" s="60"/>
      <c r="L8577" s="60">
        <f t="shared" si="256"/>
        <v>0</v>
      </c>
      <c r="M8577" s="72"/>
      <c r="N8577" s="60"/>
      <c r="O8577" s="95"/>
      <c r="P8577" s="125"/>
      <c r="R8577" t="str">
        <f t="shared" si="258"/>
        <v/>
      </c>
    </row>
    <row r="8578" spans="2:18" ht="15.75" customHeight="1">
      <c r="B8578" s="95"/>
      <c r="C8578" s="55" t="str">
        <f t="shared" si="259"/>
        <v/>
      </c>
      <c r="D8578" s="55" t="str">
        <f t="shared" si="260"/>
        <v/>
      </c>
      <c r="E8578" s="72"/>
      <c r="F8578" s="72"/>
      <c r="G8578" s="72"/>
      <c r="H8578" s="72"/>
      <c r="I8578" s="72"/>
      <c r="J8578" s="72"/>
      <c r="K8578" s="60"/>
      <c r="L8578" s="60">
        <f t="shared" si="256"/>
        <v>0</v>
      </c>
      <c r="M8578" s="72"/>
      <c r="N8578" s="60"/>
      <c r="O8578" s="95"/>
      <c r="P8578" s="125"/>
      <c r="R8578" t="str">
        <f t="shared" si="258"/>
        <v/>
      </c>
    </row>
    <row r="8579" spans="2:18" ht="15.75" customHeight="1">
      <c r="B8579" s="95"/>
      <c r="C8579" s="55" t="str">
        <f t="shared" si="259"/>
        <v/>
      </c>
      <c r="D8579" s="55" t="str">
        <f t="shared" si="260"/>
        <v/>
      </c>
      <c r="E8579" s="72"/>
      <c r="F8579" s="72"/>
      <c r="G8579" s="72"/>
      <c r="H8579" s="72"/>
      <c r="I8579" s="72"/>
      <c r="J8579" s="72"/>
      <c r="K8579" s="60"/>
      <c r="L8579" s="60">
        <f t="shared" si="256"/>
        <v>0</v>
      </c>
      <c r="M8579" s="72"/>
      <c r="N8579" s="60"/>
      <c r="O8579" s="95"/>
      <c r="P8579" s="125"/>
      <c r="R8579" t="str">
        <f t="shared" ref="R8579:R8642" si="261">IF(B8579="","",PROPER(TEXT(B8579,"mmm/aa")))</f>
        <v/>
      </c>
    </row>
    <row r="8580" spans="2:18" ht="15.75" customHeight="1">
      <c r="B8580" s="95"/>
      <c r="C8580" s="55" t="str">
        <f t="shared" si="259"/>
        <v/>
      </c>
      <c r="D8580" s="55" t="str">
        <f t="shared" si="260"/>
        <v/>
      </c>
      <c r="E8580" s="72"/>
      <c r="F8580" s="72"/>
      <c r="G8580" s="72"/>
      <c r="H8580" s="72"/>
      <c r="I8580" s="72"/>
      <c r="J8580" s="72"/>
      <c r="K8580" s="60"/>
      <c r="L8580" s="60">
        <f t="shared" si="256"/>
        <v>0</v>
      </c>
      <c r="M8580" s="72"/>
      <c r="N8580" s="60"/>
      <c r="O8580" s="95"/>
      <c r="P8580" s="125"/>
      <c r="R8580" t="str">
        <f t="shared" si="261"/>
        <v/>
      </c>
    </row>
    <row r="8581" spans="2:18" ht="15.75" customHeight="1">
      <c r="B8581" s="95"/>
      <c r="C8581" s="55" t="str">
        <f t="shared" si="259"/>
        <v/>
      </c>
      <c r="D8581" s="55" t="str">
        <f t="shared" si="260"/>
        <v/>
      </c>
      <c r="E8581" s="72"/>
      <c r="F8581" s="72"/>
      <c r="G8581" s="72"/>
      <c r="H8581" s="72"/>
      <c r="I8581" s="72"/>
      <c r="J8581" s="72"/>
      <c r="K8581" s="60"/>
      <c r="L8581" s="60">
        <f t="shared" si="256"/>
        <v>0</v>
      </c>
      <c r="M8581" s="72"/>
      <c r="N8581" s="60"/>
      <c r="O8581" s="95"/>
      <c r="P8581" s="125"/>
      <c r="R8581" t="str">
        <f t="shared" si="261"/>
        <v/>
      </c>
    </row>
    <row r="8582" spans="2:18" ht="15.75" customHeight="1">
      <c r="B8582" s="95"/>
      <c r="C8582" s="55" t="str">
        <f t="shared" si="259"/>
        <v/>
      </c>
      <c r="D8582" s="55" t="str">
        <f t="shared" si="260"/>
        <v/>
      </c>
      <c r="E8582" s="72"/>
      <c r="F8582" s="72"/>
      <c r="G8582" s="72"/>
      <c r="H8582" s="72"/>
      <c r="I8582" s="72"/>
      <c r="J8582" s="72"/>
      <c r="K8582" s="60"/>
      <c r="L8582" s="60">
        <f t="shared" si="256"/>
        <v>0</v>
      </c>
      <c r="M8582" s="72"/>
      <c r="N8582" s="60"/>
      <c r="O8582" s="95"/>
      <c r="P8582" s="125"/>
      <c r="R8582" t="str">
        <f t="shared" si="261"/>
        <v/>
      </c>
    </row>
    <row r="8583" spans="2:18" ht="15.75" customHeight="1">
      <c r="B8583" s="95"/>
      <c r="C8583" s="55" t="str">
        <f t="shared" si="259"/>
        <v/>
      </c>
      <c r="D8583" s="55" t="str">
        <f t="shared" si="260"/>
        <v/>
      </c>
      <c r="E8583" s="72"/>
      <c r="F8583" s="72"/>
      <c r="G8583" s="72"/>
      <c r="H8583" s="72"/>
      <c r="I8583" s="72"/>
      <c r="J8583" s="72"/>
      <c r="K8583" s="60"/>
      <c r="L8583" s="60">
        <f t="shared" si="256"/>
        <v>0</v>
      </c>
      <c r="M8583" s="72"/>
      <c r="N8583" s="60"/>
      <c r="O8583" s="95"/>
      <c r="P8583" s="125"/>
      <c r="R8583" t="str">
        <f t="shared" si="261"/>
        <v/>
      </c>
    </row>
    <row r="8584" spans="2:18" ht="15.75" customHeight="1">
      <c r="B8584" s="95"/>
      <c r="C8584" s="55" t="str">
        <f t="shared" si="259"/>
        <v/>
      </c>
      <c r="D8584" s="55" t="str">
        <f t="shared" si="260"/>
        <v/>
      </c>
      <c r="E8584" s="72"/>
      <c r="F8584" s="72"/>
      <c r="G8584" s="72"/>
      <c r="H8584" s="72"/>
      <c r="I8584" s="72"/>
      <c r="J8584" s="72"/>
      <c r="K8584" s="60"/>
      <c r="L8584" s="60">
        <f t="shared" si="256"/>
        <v>0</v>
      </c>
      <c r="M8584" s="72"/>
      <c r="N8584" s="60"/>
      <c r="O8584" s="95"/>
      <c r="P8584" s="125"/>
      <c r="R8584" t="str">
        <f t="shared" si="261"/>
        <v/>
      </c>
    </row>
    <row r="8585" spans="2:18" ht="15.75" customHeight="1">
      <c r="B8585" s="95"/>
      <c r="C8585" s="55" t="str">
        <f t="shared" si="259"/>
        <v/>
      </c>
      <c r="D8585" s="55" t="str">
        <f t="shared" si="260"/>
        <v/>
      </c>
      <c r="E8585" s="72"/>
      <c r="F8585" s="72"/>
      <c r="G8585" s="72"/>
      <c r="H8585" s="72"/>
      <c r="I8585" s="72"/>
      <c r="J8585" s="72"/>
      <c r="K8585" s="60"/>
      <c r="L8585" s="60">
        <f t="shared" si="256"/>
        <v>0</v>
      </c>
      <c r="M8585" s="72"/>
      <c r="N8585" s="60"/>
      <c r="O8585" s="95"/>
      <c r="P8585" s="125"/>
      <c r="R8585" t="str">
        <f t="shared" si="261"/>
        <v/>
      </c>
    </row>
    <row r="8586" spans="2:18" ht="15.75" customHeight="1">
      <c r="B8586" s="95"/>
      <c r="C8586" s="55" t="str">
        <f t="shared" si="259"/>
        <v/>
      </c>
      <c r="D8586" s="55" t="str">
        <f t="shared" si="260"/>
        <v/>
      </c>
      <c r="E8586" s="72"/>
      <c r="F8586" s="72"/>
      <c r="G8586" s="72"/>
      <c r="H8586" s="72"/>
      <c r="I8586" s="72"/>
      <c r="J8586" s="72"/>
      <c r="K8586" s="60"/>
      <c r="L8586" s="60">
        <f t="shared" si="256"/>
        <v>0</v>
      </c>
      <c r="M8586" s="72"/>
      <c r="N8586" s="60"/>
      <c r="O8586" s="95"/>
      <c r="P8586" s="125"/>
      <c r="R8586" t="str">
        <f t="shared" si="261"/>
        <v/>
      </c>
    </row>
    <row r="8587" spans="2:18" ht="15.75" customHeight="1">
      <c r="B8587" s="95"/>
      <c r="C8587" s="55" t="str">
        <f t="shared" si="259"/>
        <v/>
      </c>
      <c r="D8587" s="55" t="str">
        <f t="shared" si="260"/>
        <v/>
      </c>
      <c r="E8587" s="72"/>
      <c r="F8587" s="72"/>
      <c r="G8587" s="72"/>
      <c r="H8587" s="72"/>
      <c r="I8587" s="72"/>
      <c r="J8587" s="72"/>
      <c r="K8587" s="60"/>
      <c r="L8587" s="60">
        <f t="shared" si="256"/>
        <v>0</v>
      </c>
      <c r="M8587" s="72"/>
      <c r="N8587" s="60"/>
      <c r="O8587" s="95"/>
      <c r="P8587" s="125"/>
      <c r="R8587" t="str">
        <f t="shared" si="261"/>
        <v/>
      </c>
    </row>
    <row r="8588" spans="2:18" ht="15.75" customHeight="1">
      <c r="B8588" s="95"/>
      <c r="C8588" s="55" t="str">
        <f t="shared" si="259"/>
        <v/>
      </c>
      <c r="D8588" s="55" t="str">
        <f t="shared" si="260"/>
        <v/>
      </c>
      <c r="E8588" s="72"/>
      <c r="F8588" s="72"/>
      <c r="G8588" s="72"/>
      <c r="H8588" s="72"/>
      <c r="I8588" s="72"/>
      <c r="J8588" s="72"/>
      <c r="K8588" s="60"/>
      <c r="L8588" s="60">
        <f t="shared" si="256"/>
        <v>0</v>
      </c>
      <c r="M8588" s="72"/>
      <c r="N8588" s="60"/>
      <c r="O8588" s="95"/>
      <c r="P8588" s="125"/>
      <c r="R8588" t="str">
        <f t="shared" si="261"/>
        <v/>
      </c>
    </row>
    <row r="8589" spans="2:18" ht="15.75" customHeight="1">
      <c r="B8589" s="95"/>
      <c r="C8589" s="55" t="str">
        <f t="shared" si="259"/>
        <v/>
      </c>
      <c r="D8589" s="55" t="str">
        <f t="shared" si="260"/>
        <v/>
      </c>
      <c r="E8589" s="72"/>
      <c r="F8589" s="72"/>
      <c r="G8589" s="72"/>
      <c r="H8589" s="72"/>
      <c r="I8589" s="72"/>
      <c r="J8589" s="72"/>
      <c r="K8589" s="60"/>
      <c r="L8589" s="60">
        <f t="shared" si="256"/>
        <v>0</v>
      </c>
      <c r="M8589" s="72"/>
      <c r="N8589" s="60"/>
      <c r="O8589" s="95"/>
      <c r="P8589" s="125"/>
      <c r="R8589" t="str">
        <f t="shared" si="261"/>
        <v/>
      </c>
    </row>
    <row r="8590" spans="2:18" ht="15.75" customHeight="1">
      <c r="B8590" s="95"/>
      <c r="C8590" s="55" t="str">
        <f t="shared" si="259"/>
        <v/>
      </c>
      <c r="D8590" s="55" t="str">
        <f t="shared" si="260"/>
        <v/>
      </c>
      <c r="E8590" s="72"/>
      <c r="F8590" s="72"/>
      <c r="G8590" s="72"/>
      <c r="H8590" s="72"/>
      <c r="I8590" s="72"/>
      <c r="J8590" s="72"/>
      <c r="K8590" s="60"/>
      <c r="L8590" s="60">
        <f t="shared" si="256"/>
        <v>0</v>
      </c>
      <c r="M8590" s="72"/>
      <c r="N8590" s="60"/>
      <c r="O8590" s="95"/>
      <c r="P8590" s="125"/>
      <c r="R8590" t="str">
        <f t="shared" si="261"/>
        <v/>
      </c>
    </row>
    <row r="8591" spans="2:18" ht="15.75" customHeight="1">
      <c r="B8591" s="95"/>
      <c r="C8591" s="55" t="str">
        <f t="shared" si="259"/>
        <v/>
      </c>
      <c r="D8591" s="55" t="str">
        <f t="shared" si="260"/>
        <v/>
      </c>
      <c r="E8591" s="72"/>
      <c r="F8591" s="72"/>
      <c r="G8591" s="72"/>
      <c r="H8591" s="72"/>
      <c r="I8591" s="72"/>
      <c r="J8591" s="72"/>
      <c r="K8591" s="60"/>
      <c r="L8591" s="60">
        <f t="shared" si="256"/>
        <v>0</v>
      </c>
      <c r="M8591" s="72"/>
      <c r="N8591" s="60"/>
      <c r="O8591" s="95"/>
      <c r="P8591" s="125"/>
      <c r="R8591" t="str">
        <f t="shared" si="261"/>
        <v/>
      </c>
    </row>
    <row r="8592" spans="2:18" ht="15.75" customHeight="1">
      <c r="B8592" s="95"/>
      <c r="C8592" s="55" t="str">
        <f t="shared" si="259"/>
        <v/>
      </c>
      <c r="D8592" s="55" t="str">
        <f t="shared" si="260"/>
        <v/>
      </c>
      <c r="E8592" s="72"/>
      <c r="F8592" s="72"/>
      <c r="G8592" s="72"/>
      <c r="H8592" s="72"/>
      <c r="I8592" s="72"/>
      <c r="J8592" s="72"/>
      <c r="K8592" s="60"/>
      <c r="L8592" s="60">
        <f t="shared" si="256"/>
        <v>0</v>
      </c>
      <c r="M8592" s="72"/>
      <c r="N8592" s="60"/>
      <c r="O8592" s="95"/>
      <c r="P8592" s="125"/>
      <c r="R8592" t="str">
        <f t="shared" si="261"/>
        <v/>
      </c>
    </row>
    <row r="8593" spans="2:18" ht="15.75" customHeight="1">
      <c r="B8593" s="95"/>
      <c r="C8593" s="55" t="str">
        <f t="shared" si="259"/>
        <v/>
      </c>
      <c r="D8593" s="55" t="str">
        <f t="shared" si="260"/>
        <v/>
      </c>
      <c r="E8593" s="72"/>
      <c r="F8593" s="72"/>
      <c r="G8593" s="72"/>
      <c r="H8593" s="72"/>
      <c r="I8593" s="72"/>
      <c r="J8593" s="72"/>
      <c r="K8593" s="60"/>
      <c r="L8593" s="60">
        <f t="shared" si="256"/>
        <v>0</v>
      </c>
      <c r="M8593" s="72"/>
      <c r="N8593" s="60"/>
      <c r="O8593" s="95"/>
      <c r="P8593" s="125"/>
      <c r="R8593" t="str">
        <f t="shared" si="261"/>
        <v/>
      </c>
    </row>
    <row r="8594" spans="2:18" ht="15.75" customHeight="1">
      <c r="B8594" s="95"/>
      <c r="C8594" s="55" t="str">
        <f t="shared" si="259"/>
        <v/>
      </c>
      <c r="D8594" s="55" t="str">
        <f t="shared" si="260"/>
        <v/>
      </c>
      <c r="E8594" s="72"/>
      <c r="F8594" s="72"/>
      <c r="G8594" s="72"/>
      <c r="H8594" s="72"/>
      <c r="I8594" s="72"/>
      <c r="J8594" s="72"/>
      <c r="K8594" s="60"/>
      <c r="L8594" s="60">
        <f t="shared" si="256"/>
        <v>0</v>
      </c>
      <c r="M8594" s="72"/>
      <c r="N8594" s="60"/>
      <c r="O8594" s="95"/>
      <c r="P8594" s="125"/>
      <c r="R8594" t="str">
        <f t="shared" si="261"/>
        <v/>
      </c>
    </row>
    <row r="8595" spans="2:18" ht="15.75" customHeight="1">
      <c r="B8595" s="95"/>
      <c r="C8595" s="55" t="str">
        <f t="shared" si="259"/>
        <v/>
      </c>
      <c r="D8595" s="55" t="str">
        <f t="shared" si="260"/>
        <v/>
      </c>
      <c r="E8595" s="72"/>
      <c r="F8595" s="72"/>
      <c r="G8595" s="72"/>
      <c r="H8595" s="72"/>
      <c r="I8595" s="72"/>
      <c r="J8595" s="72"/>
      <c r="K8595" s="60"/>
      <c r="L8595" s="60">
        <f t="shared" si="256"/>
        <v>0</v>
      </c>
      <c r="M8595" s="72"/>
      <c r="N8595" s="60"/>
      <c r="O8595" s="95"/>
      <c r="P8595" s="125"/>
      <c r="R8595" t="str">
        <f t="shared" si="261"/>
        <v/>
      </c>
    </row>
    <row r="8596" spans="2:18" ht="15.75" customHeight="1">
      <c r="B8596" s="95"/>
      <c r="C8596" s="55" t="str">
        <f t="shared" si="259"/>
        <v/>
      </c>
      <c r="D8596" s="55" t="str">
        <f t="shared" si="260"/>
        <v/>
      </c>
      <c r="E8596" s="72"/>
      <c r="F8596" s="72"/>
      <c r="G8596" s="72"/>
      <c r="H8596" s="72"/>
      <c r="I8596" s="72"/>
      <c r="J8596" s="72"/>
      <c r="K8596" s="60"/>
      <c r="L8596" s="60">
        <f t="shared" si="256"/>
        <v>0</v>
      </c>
      <c r="M8596" s="72"/>
      <c r="N8596" s="60"/>
      <c r="O8596" s="95"/>
      <c r="P8596" s="125"/>
      <c r="R8596" t="str">
        <f t="shared" si="261"/>
        <v/>
      </c>
    </row>
    <row r="8597" spans="2:18" ht="15.75" customHeight="1">
      <c r="B8597" s="95"/>
      <c r="C8597" s="55" t="str">
        <f t="shared" si="259"/>
        <v/>
      </c>
      <c r="D8597" s="55" t="str">
        <f t="shared" si="260"/>
        <v/>
      </c>
      <c r="E8597" s="72"/>
      <c r="F8597" s="72"/>
      <c r="G8597" s="72"/>
      <c r="H8597" s="72"/>
      <c r="I8597" s="72"/>
      <c r="J8597" s="72"/>
      <c r="K8597" s="60"/>
      <c r="L8597" s="60">
        <f t="shared" si="256"/>
        <v>0</v>
      </c>
      <c r="M8597" s="72"/>
      <c r="N8597" s="60"/>
      <c r="O8597" s="95"/>
      <c r="P8597" s="125"/>
      <c r="R8597" t="str">
        <f t="shared" si="261"/>
        <v/>
      </c>
    </row>
    <row r="8598" spans="2:18" ht="15.75" customHeight="1">
      <c r="B8598" s="95"/>
      <c r="C8598" s="55" t="str">
        <f t="shared" si="259"/>
        <v/>
      </c>
      <c r="D8598" s="55" t="str">
        <f t="shared" si="260"/>
        <v/>
      </c>
      <c r="E8598" s="72"/>
      <c r="F8598" s="72"/>
      <c r="G8598" s="72"/>
      <c r="H8598" s="72"/>
      <c r="I8598" s="72"/>
      <c r="J8598" s="72"/>
      <c r="K8598" s="60"/>
      <c r="L8598" s="60">
        <f t="shared" si="256"/>
        <v>0</v>
      </c>
      <c r="M8598" s="72"/>
      <c r="N8598" s="60"/>
      <c r="O8598" s="95"/>
      <c r="P8598" s="125"/>
      <c r="R8598" t="str">
        <f t="shared" si="261"/>
        <v/>
      </c>
    </row>
    <row r="8599" spans="2:18" ht="15.75" customHeight="1">
      <c r="B8599" s="95"/>
      <c r="C8599" s="55" t="str">
        <f t="shared" si="259"/>
        <v/>
      </c>
      <c r="D8599" s="55" t="str">
        <f t="shared" si="260"/>
        <v/>
      </c>
      <c r="E8599" s="72"/>
      <c r="F8599" s="72"/>
      <c r="G8599" s="72"/>
      <c r="H8599" s="72"/>
      <c r="I8599" s="72"/>
      <c r="J8599" s="72"/>
      <c r="K8599" s="60"/>
      <c r="L8599" s="60">
        <f t="shared" si="256"/>
        <v>0</v>
      </c>
      <c r="M8599" s="72"/>
      <c r="N8599" s="60"/>
      <c r="O8599" s="95"/>
      <c r="P8599" s="125"/>
      <c r="R8599" t="str">
        <f t="shared" si="261"/>
        <v/>
      </c>
    </row>
    <row r="8600" spans="2:18" ht="15.75" customHeight="1">
      <c r="B8600" s="95"/>
      <c r="C8600" s="55" t="str">
        <f t="shared" si="259"/>
        <v/>
      </c>
      <c r="D8600" s="55" t="str">
        <f t="shared" si="260"/>
        <v/>
      </c>
      <c r="E8600" s="72"/>
      <c r="F8600" s="72"/>
      <c r="G8600" s="72"/>
      <c r="H8600" s="72"/>
      <c r="I8600" s="72"/>
      <c r="J8600" s="72"/>
      <c r="K8600" s="60"/>
      <c r="L8600" s="60">
        <f t="shared" si="256"/>
        <v>0</v>
      </c>
      <c r="M8600" s="72"/>
      <c r="N8600" s="60"/>
      <c r="O8600" s="95"/>
      <c r="P8600" s="125"/>
      <c r="R8600" t="str">
        <f t="shared" si="261"/>
        <v/>
      </c>
    </row>
    <row r="8601" spans="2:18" ht="15.75" customHeight="1">
      <c r="B8601" s="95"/>
      <c r="C8601" s="55" t="str">
        <f t="shared" si="259"/>
        <v/>
      </c>
      <c r="D8601" s="55" t="str">
        <f t="shared" si="260"/>
        <v/>
      </c>
      <c r="E8601" s="72"/>
      <c r="F8601" s="72"/>
      <c r="G8601" s="72"/>
      <c r="H8601" s="72"/>
      <c r="I8601" s="72"/>
      <c r="J8601" s="72"/>
      <c r="K8601" s="60"/>
      <c r="L8601" s="60">
        <f t="shared" si="256"/>
        <v>0</v>
      </c>
      <c r="M8601" s="72"/>
      <c r="N8601" s="60"/>
      <c r="O8601" s="95"/>
      <c r="P8601" s="125"/>
      <c r="R8601" t="str">
        <f t="shared" si="261"/>
        <v/>
      </c>
    </row>
    <row r="8602" spans="2:18" ht="15.75" customHeight="1">
      <c r="B8602" s="95"/>
      <c r="C8602" s="55" t="str">
        <f t="shared" si="259"/>
        <v/>
      </c>
      <c r="D8602" s="55" t="str">
        <f t="shared" si="260"/>
        <v/>
      </c>
      <c r="E8602" s="72"/>
      <c r="F8602" s="72"/>
      <c r="G8602" s="72"/>
      <c r="H8602" s="72"/>
      <c r="I8602" s="72"/>
      <c r="J8602" s="72"/>
      <c r="K8602" s="60"/>
      <c r="L8602" s="60">
        <f t="shared" si="256"/>
        <v>0</v>
      </c>
      <c r="M8602" s="72"/>
      <c r="N8602" s="60"/>
      <c r="O8602" s="95"/>
      <c r="P8602" s="125"/>
      <c r="R8602" t="str">
        <f t="shared" si="261"/>
        <v/>
      </c>
    </row>
    <row r="8603" spans="2:18" ht="15.75" customHeight="1">
      <c r="B8603" s="95"/>
      <c r="C8603" s="55" t="str">
        <f t="shared" si="259"/>
        <v/>
      </c>
      <c r="D8603" s="55" t="str">
        <f t="shared" si="260"/>
        <v/>
      </c>
      <c r="E8603" s="72"/>
      <c r="F8603" s="72"/>
      <c r="G8603" s="72"/>
      <c r="H8603" s="72"/>
      <c r="I8603" s="72"/>
      <c r="J8603" s="72"/>
      <c r="K8603" s="60"/>
      <c r="L8603" s="60">
        <f t="shared" si="256"/>
        <v>0</v>
      </c>
      <c r="M8603" s="72"/>
      <c r="N8603" s="60"/>
      <c r="O8603" s="95"/>
      <c r="P8603" s="125"/>
      <c r="R8603" t="str">
        <f t="shared" si="261"/>
        <v/>
      </c>
    </row>
    <row r="8604" spans="2:18" ht="15.75" customHeight="1">
      <c r="B8604" s="95"/>
      <c r="C8604" s="55" t="str">
        <f t="shared" si="259"/>
        <v/>
      </c>
      <c r="D8604" s="55" t="str">
        <f t="shared" si="260"/>
        <v/>
      </c>
      <c r="E8604" s="72"/>
      <c r="F8604" s="72"/>
      <c r="G8604" s="72"/>
      <c r="H8604" s="72"/>
      <c r="I8604" s="72"/>
      <c r="J8604" s="72"/>
      <c r="K8604" s="60"/>
      <c r="L8604" s="60">
        <f t="shared" si="256"/>
        <v>0</v>
      </c>
      <c r="M8604" s="72"/>
      <c r="N8604" s="60"/>
      <c r="O8604" s="95"/>
      <c r="P8604" s="125"/>
      <c r="R8604" t="str">
        <f t="shared" si="261"/>
        <v/>
      </c>
    </row>
    <row r="8605" spans="2:18" ht="15.75" customHeight="1">
      <c r="B8605" s="95"/>
      <c r="C8605" s="55" t="str">
        <f t="shared" si="259"/>
        <v/>
      </c>
      <c r="D8605" s="55" t="str">
        <f t="shared" si="260"/>
        <v/>
      </c>
      <c r="E8605" s="72"/>
      <c r="F8605" s="72"/>
      <c r="G8605" s="72"/>
      <c r="H8605" s="72"/>
      <c r="I8605" s="72"/>
      <c r="J8605" s="72"/>
      <c r="K8605" s="60"/>
      <c r="L8605" s="60">
        <f t="shared" si="256"/>
        <v>0</v>
      </c>
      <c r="M8605" s="72"/>
      <c r="N8605" s="60"/>
      <c r="O8605" s="95"/>
      <c r="P8605" s="125"/>
      <c r="R8605" t="str">
        <f t="shared" si="261"/>
        <v/>
      </c>
    </row>
    <row r="8606" spans="2:18" ht="15.75" customHeight="1">
      <c r="B8606" s="95"/>
      <c r="C8606" s="55" t="str">
        <f t="shared" si="259"/>
        <v/>
      </c>
      <c r="D8606" s="55" t="str">
        <f t="shared" si="260"/>
        <v/>
      </c>
      <c r="E8606" s="72"/>
      <c r="F8606" s="72"/>
      <c r="G8606" s="72"/>
      <c r="H8606" s="72"/>
      <c r="I8606" s="72"/>
      <c r="J8606" s="72"/>
      <c r="K8606" s="60"/>
      <c r="L8606" s="60">
        <f t="shared" si="256"/>
        <v>0</v>
      </c>
      <c r="M8606" s="72"/>
      <c r="N8606" s="60"/>
      <c r="O8606" s="95"/>
      <c r="P8606" s="125"/>
      <c r="R8606" t="str">
        <f t="shared" si="261"/>
        <v/>
      </c>
    </row>
    <row r="8607" spans="2:18" ht="15.75" customHeight="1">
      <c r="B8607" s="95"/>
      <c r="C8607" s="55" t="str">
        <f t="shared" si="259"/>
        <v/>
      </c>
      <c r="D8607" s="55" t="str">
        <f t="shared" si="260"/>
        <v/>
      </c>
      <c r="E8607" s="72"/>
      <c r="F8607" s="72"/>
      <c r="G8607" s="72"/>
      <c r="H8607" s="72"/>
      <c r="I8607" s="72"/>
      <c r="J8607" s="72"/>
      <c r="K8607" s="60"/>
      <c r="L8607" s="60">
        <f t="shared" si="256"/>
        <v>0</v>
      </c>
      <c r="M8607" s="72"/>
      <c r="N8607" s="60"/>
      <c r="O8607" s="95"/>
      <c r="P8607" s="125"/>
      <c r="R8607" t="str">
        <f t="shared" si="261"/>
        <v/>
      </c>
    </row>
    <row r="8608" spans="2:18" ht="15.75" customHeight="1">
      <c r="B8608" s="95"/>
      <c r="C8608" s="55" t="str">
        <f t="shared" si="259"/>
        <v/>
      </c>
      <c r="D8608" s="55" t="str">
        <f t="shared" si="260"/>
        <v/>
      </c>
      <c r="E8608" s="72"/>
      <c r="F8608" s="72"/>
      <c r="G8608" s="72"/>
      <c r="H8608" s="72"/>
      <c r="I8608" s="72"/>
      <c r="J8608" s="72"/>
      <c r="K8608" s="60"/>
      <c r="L8608" s="60">
        <f t="shared" si="256"/>
        <v>0</v>
      </c>
      <c r="M8608" s="72"/>
      <c r="N8608" s="60"/>
      <c r="O8608" s="95"/>
      <c r="P8608" s="125"/>
      <c r="R8608" t="str">
        <f t="shared" si="261"/>
        <v/>
      </c>
    </row>
    <row r="8609" spans="2:18" ht="15.75" customHeight="1">
      <c r="B8609" s="95"/>
      <c r="C8609" s="55" t="str">
        <f t="shared" si="259"/>
        <v/>
      </c>
      <c r="D8609" s="55" t="str">
        <f t="shared" si="260"/>
        <v/>
      </c>
      <c r="E8609" s="72"/>
      <c r="F8609" s="72"/>
      <c r="G8609" s="72"/>
      <c r="H8609" s="72"/>
      <c r="I8609" s="72"/>
      <c r="J8609" s="72"/>
      <c r="K8609" s="60"/>
      <c r="L8609" s="60">
        <f t="shared" si="256"/>
        <v>0</v>
      </c>
      <c r="M8609" s="72"/>
      <c r="N8609" s="60"/>
      <c r="O8609" s="95"/>
      <c r="P8609" s="125"/>
      <c r="R8609" t="str">
        <f t="shared" si="261"/>
        <v/>
      </c>
    </row>
    <row r="8610" spans="2:18" ht="15.75" customHeight="1">
      <c r="B8610" s="95"/>
      <c r="C8610" s="55" t="str">
        <f t="shared" si="259"/>
        <v/>
      </c>
      <c r="D8610" s="55" t="str">
        <f t="shared" si="260"/>
        <v/>
      </c>
      <c r="E8610" s="72"/>
      <c r="F8610" s="72"/>
      <c r="G8610" s="72"/>
      <c r="H8610" s="72"/>
      <c r="I8610" s="72"/>
      <c r="J8610" s="72"/>
      <c r="K8610" s="60"/>
      <c r="L8610" s="60">
        <f t="shared" si="256"/>
        <v>0</v>
      </c>
      <c r="M8610" s="72"/>
      <c r="N8610" s="60"/>
      <c r="O8610" s="95"/>
      <c r="P8610" s="125"/>
      <c r="R8610" t="str">
        <f t="shared" si="261"/>
        <v/>
      </c>
    </row>
    <row r="8611" spans="2:18" ht="15.75" customHeight="1">
      <c r="B8611" s="95"/>
      <c r="C8611" s="55" t="str">
        <f t="shared" si="259"/>
        <v/>
      </c>
      <c r="D8611" s="55" t="str">
        <f t="shared" si="260"/>
        <v/>
      </c>
      <c r="E8611" s="72"/>
      <c r="F8611" s="72"/>
      <c r="G8611" s="72"/>
      <c r="H8611" s="72"/>
      <c r="I8611" s="72"/>
      <c r="J8611" s="72"/>
      <c r="K8611" s="60"/>
      <c r="L8611" s="60">
        <f t="shared" si="256"/>
        <v>0</v>
      </c>
      <c r="M8611" s="72"/>
      <c r="N8611" s="60"/>
      <c r="O8611" s="95"/>
      <c r="P8611" s="125"/>
      <c r="R8611" t="str">
        <f t="shared" si="261"/>
        <v/>
      </c>
    </row>
    <row r="8612" spans="2:18" ht="15.75" customHeight="1">
      <c r="B8612" s="95"/>
      <c r="C8612" s="55" t="str">
        <f t="shared" si="259"/>
        <v/>
      </c>
      <c r="D8612" s="55" t="str">
        <f t="shared" si="260"/>
        <v/>
      </c>
      <c r="E8612" s="72"/>
      <c r="F8612" s="72"/>
      <c r="G8612" s="72"/>
      <c r="H8612" s="72"/>
      <c r="I8612" s="72"/>
      <c r="J8612" s="72"/>
      <c r="K8612" s="60"/>
      <c r="L8612" s="60">
        <f t="shared" si="256"/>
        <v>0</v>
      </c>
      <c r="M8612" s="72"/>
      <c r="N8612" s="60"/>
      <c r="O8612" s="95"/>
      <c r="P8612" s="125"/>
      <c r="R8612" t="str">
        <f t="shared" si="261"/>
        <v/>
      </c>
    </row>
    <row r="8613" spans="2:18" ht="15.75" customHeight="1">
      <c r="B8613" s="95"/>
      <c r="C8613" s="55" t="str">
        <f t="shared" si="259"/>
        <v/>
      </c>
      <c r="D8613" s="55" t="str">
        <f t="shared" si="260"/>
        <v/>
      </c>
      <c r="E8613" s="72"/>
      <c r="F8613" s="72"/>
      <c r="G8613" s="72"/>
      <c r="H8613" s="72"/>
      <c r="I8613" s="72"/>
      <c r="J8613" s="72"/>
      <c r="K8613" s="60"/>
      <c r="L8613" s="60">
        <f t="shared" si="256"/>
        <v>0</v>
      </c>
      <c r="M8613" s="72"/>
      <c r="N8613" s="60"/>
      <c r="O8613" s="95"/>
      <c r="P8613" s="125"/>
      <c r="R8613" t="str">
        <f t="shared" si="261"/>
        <v/>
      </c>
    </row>
    <row r="8614" spans="2:18" ht="15.75" customHeight="1">
      <c r="B8614" s="95"/>
      <c r="C8614" s="55" t="str">
        <f t="shared" si="259"/>
        <v/>
      </c>
      <c r="D8614" s="55" t="str">
        <f t="shared" si="260"/>
        <v/>
      </c>
      <c r="E8614" s="72"/>
      <c r="F8614" s="72"/>
      <c r="G8614" s="72"/>
      <c r="H8614" s="72"/>
      <c r="I8614" s="72"/>
      <c r="J8614" s="72"/>
      <c r="K8614" s="60"/>
      <c r="L8614" s="60">
        <f t="shared" si="256"/>
        <v>0</v>
      </c>
      <c r="M8614" s="72"/>
      <c r="N8614" s="60"/>
      <c r="O8614" s="95"/>
      <c r="P8614" s="125"/>
      <c r="R8614" t="str">
        <f t="shared" si="261"/>
        <v/>
      </c>
    </row>
    <row r="8615" spans="2:18" ht="15.75" customHeight="1">
      <c r="B8615" s="95"/>
      <c r="C8615" s="55" t="str">
        <f t="shared" si="259"/>
        <v/>
      </c>
      <c r="D8615" s="55" t="str">
        <f t="shared" si="260"/>
        <v/>
      </c>
      <c r="E8615" s="72"/>
      <c r="F8615" s="72"/>
      <c r="G8615" s="72"/>
      <c r="H8615" s="72"/>
      <c r="I8615" s="72"/>
      <c r="J8615" s="72"/>
      <c r="K8615" s="60"/>
      <c r="L8615" s="60">
        <f t="shared" si="256"/>
        <v>0</v>
      </c>
      <c r="M8615" s="72"/>
      <c r="N8615" s="60"/>
      <c r="O8615" s="95"/>
      <c r="P8615" s="125"/>
      <c r="R8615" t="str">
        <f t="shared" si="261"/>
        <v/>
      </c>
    </row>
    <row r="8616" spans="2:18" ht="15.75" customHeight="1">
      <c r="B8616" s="95"/>
      <c r="C8616" s="55" t="str">
        <f t="shared" si="259"/>
        <v/>
      </c>
      <c r="D8616" s="55" t="str">
        <f t="shared" si="260"/>
        <v/>
      </c>
      <c r="E8616" s="72"/>
      <c r="F8616" s="72"/>
      <c r="G8616" s="72"/>
      <c r="H8616" s="72"/>
      <c r="I8616" s="72"/>
      <c r="J8616" s="72"/>
      <c r="K8616" s="60"/>
      <c r="L8616" s="60">
        <f t="shared" si="256"/>
        <v>0</v>
      </c>
      <c r="M8616" s="72"/>
      <c r="N8616" s="60"/>
      <c r="O8616" s="95"/>
      <c r="P8616" s="125"/>
      <c r="R8616" t="str">
        <f t="shared" si="261"/>
        <v/>
      </c>
    </row>
    <row r="8617" spans="2:18" ht="15.75" customHeight="1">
      <c r="B8617" s="95"/>
      <c r="C8617" s="55" t="str">
        <f t="shared" si="259"/>
        <v/>
      </c>
      <c r="D8617" s="55" t="str">
        <f t="shared" si="260"/>
        <v/>
      </c>
      <c r="E8617" s="72"/>
      <c r="F8617" s="72"/>
      <c r="G8617" s="72"/>
      <c r="H8617" s="72"/>
      <c r="I8617" s="72"/>
      <c r="J8617" s="72"/>
      <c r="K8617" s="60"/>
      <c r="L8617" s="60">
        <f t="shared" si="256"/>
        <v>0</v>
      </c>
      <c r="M8617" s="72"/>
      <c r="N8617" s="60"/>
      <c r="O8617" s="95"/>
      <c r="P8617" s="125"/>
      <c r="R8617" t="str">
        <f t="shared" si="261"/>
        <v/>
      </c>
    </row>
    <row r="8618" spans="2:18" ht="15.75" customHeight="1">
      <c r="B8618" s="95"/>
      <c r="C8618" s="55" t="str">
        <f t="shared" si="259"/>
        <v/>
      </c>
      <c r="D8618" s="55" t="str">
        <f t="shared" si="260"/>
        <v/>
      </c>
      <c r="E8618" s="72"/>
      <c r="F8618" s="72"/>
      <c r="G8618" s="72"/>
      <c r="H8618" s="72"/>
      <c r="I8618" s="72"/>
      <c r="J8618" s="72"/>
      <c r="K8618" s="60"/>
      <c r="L8618" s="60">
        <f t="shared" si="256"/>
        <v>0</v>
      </c>
      <c r="M8618" s="72"/>
      <c r="N8618" s="60"/>
      <c r="O8618" s="95"/>
      <c r="P8618" s="125"/>
      <c r="R8618" t="str">
        <f t="shared" si="261"/>
        <v/>
      </c>
    </row>
    <row r="8619" spans="2:18" ht="15.75" customHeight="1">
      <c r="B8619" s="95"/>
      <c r="C8619" s="55" t="str">
        <f t="shared" si="259"/>
        <v/>
      </c>
      <c r="D8619" s="55" t="str">
        <f t="shared" si="260"/>
        <v/>
      </c>
      <c r="E8619" s="72"/>
      <c r="F8619" s="72"/>
      <c r="G8619" s="72"/>
      <c r="H8619" s="72"/>
      <c r="I8619" s="72"/>
      <c r="J8619" s="72"/>
      <c r="K8619" s="60"/>
      <c r="L8619" s="60">
        <f t="shared" si="256"/>
        <v>0</v>
      </c>
      <c r="M8619" s="72"/>
      <c r="N8619" s="60"/>
      <c r="O8619" s="95"/>
      <c r="P8619" s="125"/>
      <c r="R8619" t="str">
        <f t="shared" si="261"/>
        <v/>
      </c>
    </row>
    <row r="8620" spans="2:18" ht="15.75" customHeight="1">
      <c r="B8620" s="95"/>
      <c r="C8620" s="55" t="str">
        <f t="shared" si="259"/>
        <v/>
      </c>
      <c r="D8620" s="55" t="str">
        <f t="shared" si="260"/>
        <v/>
      </c>
      <c r="E8620" s="72"/>
      <c r="F8620" s="72"/>
      <c r="G8620" s="72"/>
      <c r="H8620" s="72"/>
      <c r="I8620" s="72"/>
      <c r="J8620" s="72"/>
      <c r="K8620" s="60"/>
      <c r="L8620" s="60">
        <f t="shared" si="256"/>
        <v>0</v>
      </c>
      <c r="M8620" s="72"/>
      <c r="N8620" s="60"/>
      <c r="O8620" s="95"/>
      <c r="P8620" s="125"/>
      <c r="R8620" t="str">
        <f t="shared" si="261"/>
        <v/>
      </c>
    </row>
    <row r="8621" spans="2:18" ht="15.75" customHeight="1">
      <c r="B8621" s="95"/>
      <c r="C8621" s="55" t="str">
        <f t="shared" si="259"/>
        <v/>
      </c>
      <c r="D8621" s="55" t="str">
        <f t="shared" si="260"/>
        <v/>
      </c>
      <c r="E8621" s="72"/>
      <c r="F8621" s="72"/>
      <c r="G8621" s="72"/>
      <c r="H8621" s="72"/>
      <c r="I8621" s="72"/>
      <c r="J8621" s="72"/>
      <c r="K8621" s="60"/>
      <c r="L8621" s="60">
        <f t="shared" si="256"/>
        <v>0</v>
      </c>
      <c r="M8621" s="72"/>
      <c r="N8621" s="60"/>
      <c r="O8621" s="95"/>
      <c r="P8621" s="125"/>
      <c r="R8621" t="str">
        <f t="shared" si="261"/>
        <v/>
      </c>
    </row>
    <row r="8622" spans="2:18" ht="15.75" customHeight="1">
      <c r="B8622" s="95"/>
      <c r="C8622" s="55" t="str">
        <f t="shared" si="259"/>
        <v/>
      </c>
      <c r="D8622" s="55" t="str">
        <f t="shared" si="260"/>
        <v/>
      </c>
      <c r="E8622" s="72"/>
      <c r="F8622" s="72"/>
      <c r="G8622" s="72"/>
      <c r="H8622" s="72"/>
      <c r="I8622" s="72"/>
      <c r="J8622" s="72"/>
      <c r="K8622" s="60"/>
      <c r="L8622" s="60">
        <f t="shared" si="256"/>
        <v>0</v>
      </c>
      <c r="M8622" s="72"/>
      <c r="N8622" s="60"/>
      <c r="O8622" s="95"/>
      <c r="P8622" s="125"/>
      <c r="R8622" t="str">
        <f t="shared" si="261"/>
        <v/>
      </c>
    </row>
    <row r="8623" spans="2:18" ht="15.75" customHeight="1">
      <c r="B8623" s="95"/>
      <c r="C8623" s="55" t="str">
        <f t="shared" si="259"/>
        <v/>
      </c>
      <c r="D8623" s="55" t="str">
        <f t="shared" si="260"/>
        <v/>
      </c>
      <c r="E8623" s="72"/>
      <c r="F8623" s="72"/>
      <c r="G8623" s="72"/>
      <c r="H8623" s="72"/>
      <c r="I8623" s="72"/>
      <c r="J8623" s="72"/>
      <c r="K8623" s="60"/>
      <c r="L8623" s="60">
        <f t="shared" si="256"/>
        <v>0</v>
      </c>
      <c r="M8623" s="72"/>
      <c r="N8623" s="60"/>
      <c r="O8623" s="95"/>
      <c r="P8623" s="125"/>
      <c r="R8623" t="str">
        <f t="shared" si="261"/>
        <v/>
      </c>
    </row>
    <row r="8624" spans="2:18" ht="15.75" customHeight="1">
      <c r="B8624" s="95"/>
      <c r="C8624" s="55" t="str">
        <f t="shared" si="259"/>
        <v/>
      </c>
      <c r="D8624" s="55" t="str">
        <f t="shared" si="260"/>
        <v/>
      </c>
      <c r="E8624" s="72"/>
      <c r="F8624" s="72"/>
      <c r="G8624" s="72"/>
      <c r="H8624" s="72"/>
      <c r="I8624" s="72"/>
      <c r="J8624" s="72"/>
      <c r="K8624" s="60"/>
      <c r="L8624" s="60">
        <f t="shared" si="256"/>
        <v>0</v>
      </c>
      <c r="M8624" s="72"/>
      <c r="N8624" s="60"/>
      <c r="O8624" s="95"/>
      <c r="P8624" s="125"/>
      <c r="R8624" t="str">
        <f t="shared" si="261"/>
        <v/>
      </c>
    </row>
    <row r="8625" spans="2:18" ht="15.75" customHeight="1">
      <c r="B8625" s="95"/>
      <c r="C8625" s="55" t="str">
        <f t="shared" si="259"/>
        <v/>
      </c>
      <c r="D8625" s="55" t="str">
        <f t="shared" si="260"/>
        <v/>
      </c>
      <c r="E8625" s="72"/>
      <c r="F8625" s="72"/>
      <c r="G8625" s="72"/>
      <c r="H8625" s="72"/>
      <c r="I8625" s="72"/>
      <c r="J8625" s="72"/>
      <c r="K8625" s="60"/>
      <c r="L8625" s="60">
        <f t="shared" si="256"/>
        <v>0</v>
      </c>
      <c r="M8625" s="72"/>
      <c r="N8625" s="60"/>
      <c r="O8625" s="95"/>
      <c r="P8625" s="125"/>
      <c r="R8625" t="str">
        <f t="shared" si="261"/>
        <v/>
      </c>
    </row>
    <row r="8626" spans="2:18" ht="15.75" customHeight="1">
      <c r="B8626" s="95"/>
      <c r="C8626" s="55" t="str">
        <f t="shared" si="259"/>
        <v/>
      </c>
      <c r="D8626" s="55" t="str">
        <f t="shared" si="260"/>
        <v/>
      </c>
      <c r="E8626" s="72"/>
      <c r="F8626" s="72"/>
      <c r="G8626" s="72"/>
      <c r="H8626" s="72"/>
      <c r="I8626" s="72"/>
      <c r="J8626" s="72"/>
      <c r="K8626" s="60"/>
      <c r="L8626" s="60">
        <f t="shared" si="256"/>
        <v>0</v>
      </c>
      <c r="M8626" s="72"/>
      <c r="N8626" s="60"/>
      <c r="O8626" s="95"/>
      <c r="P8626" s="125"/>
      <c r="R8626" t="str">
        <f t="shared" si="261"/>
        <v/>
      </c>
    </row>
    <row r="8627" spans="2:18" ht="15.75" customHeight="1">
      <c r="B8627" s="95"/>
      <c r="C8627" s="55" t="str">
        <f t="shared" si="259"/>
        <v/>
      </c>
      <c r="D8627" s="55" t="str">
        <f t="shared" si="260"/>
        <v/>
      </c>
      <c r="E8627" s="72"/>
      <c r="F8627" s="72"/>
      <c r="G8627" s="72"/>
      <c r="H8627" s="72"/>
      <c r="I8627" s="72"/>
      <c r="J8627" s="72"/>
      <c r="K8627" s="60"/>
      <c r="L8627" s="60">
        <f t="shared" si="256"/>
        <v>0</v>
      </c>
      <c r="M8627" s="72"/>
      <c r="N8627" s="60"/>
      <c r="O8627" s="95"/>
      <c r="P8627" s="125"/>
      <c r="R8627" t="str">
        <f t="shared" si="261"/>
        <v/>
      </c>
    </row>
    <row r="8628" spans="2:18" ht="15.75" customHeight="1">
      <c r="B8628" s="95"/>
      <c r="C8628" s="55" t="str">
        <f t="shared" si="259"/>
        <v/>
      </c>
      <c r="D8628" s="55" t="str">
        <f t="shared" si="260"/>
        <v/>
      </c>
      <c r="E8628" s="72"/>
      <c r="F8628" s="72"/>
      <c r="G8628" s="72"/>
      <c r="H8628" s="72"/>
      <c r="I8628" s="72"/>
      <c r="J8628" s="72"/>
      <c r="K8628" s="60"/>
      <c r="L8628" s="60">
        <f t="shared" si="256"/>
        <v>0</v>
      </c>
      <c r="M8628" s="72"/>
      <c r="N8628" s="60"/>
      <c r="O8628" s="95"/>
      <c r="P8628" s="125"/>
      <c r="R8628" t="str">
        <f t="shared" si="261"/>
        <v/>
      </c>
    </row>
    <row r="8629" spans="2:18" ht="15.75" customHeight="1">
      <c r="B8629" s="95"/>
      <c r="C8629" s="55" t="str">
        <f t="shared" si="259"/>
        <v/>
      </c>
      <c r="D8629" s="55" t="str">
        <f t="shared" si="260"/>
        <v/>
      </c>
      <c r="E8629" s="72"/>
      <c r="F8629" s="72"/>
      <c r="G8629" s="72"/>
      <c r="H8629" s="72"/>
      <c r="I8629" s="72"/>
      <c r="J8629" s="72"/>
      <c r="K8629" s="60"/>
      <c r="L8629" s="60">
        <f t="shared" si="256"/>
        <v>0</v>
      </c>
      <c r="M8629" s="72"/>
      <c r="N8629" s="60"/>
      <c r="O8629" s="95"/>
      <c r="P8629" s="125"/>
      <c r="R8629" t="str">
        <f t="shared" si="261"/>
        <v/>
      </c>
    </row>
    <row r="8630" spans="2:18" ht="15.75" customHeight="1">
      <c r="B8630" s="95"/>
      <c r="C8630" s="55" t="str">
        <f t="shared" si="259"/>
        <v/>
      </c>
      <c r="D8630" s="55" t="str">
        <f t="shared" si="260"/>
        <v/>
      </c>
      <c r="E8630" s="72"/>
      <c r="F8630" s="72"/>
      <c r="G8630" s="72"/>
      <c r="H8630" s="72"/>
      <c r="I8630" s="72"/>
      <c r="J8630" s="72"/>
      <c r="K8630" s="60"/>
      <c r="L8630" s="60">
        <f t="shared" si="256"/>
        <v>0</v>
      </c>
      <c r="M8630" s="72"/>
      <c r="N8630" s="60"/>
      <c r="O8630" s="95"/>
      <c r="P8630" s="125"/>
      <c r="R8630" t="str">
        <f t="shared" si="261"/>
        <v/>
      </c>
    </row>
    <row r="8631" spans="2:18" ht="15.75" customHeight="1">
      <c r="B8631" s="95"/>
      <c r="C8631" s="55" t="str">
        <f t="shared" si="259"/>
        <v/>
      </c>
      <c r="D8631" s="55" t="str">
        <f t="shared" si="260"/>
        <v/>
      </c>
      <c r="E8631" s="72"/>
      <c r="F8631" s="72"/>
      <c r="G8631" s="72"/>
      <c r="H8631" s="72"/>
      <c r="I8631" s="72"/>
      <c r="J8631" s="72"/>
      <c r="K8631" s="60"/>
      <c r="L8631" s="60">
        <f t="shared" si="256"/>
        <v>0</v>
      </c>
      <c r="M8631" s="72"/>
      <c r="N8631" s="60"/>
      <c r="O8631" s="95"/>
      <c r="P8631" s="125"/>
      <c r="R8631" t="str">
        <f t="shared" si="261"/>
        <v/>
      </c>
    </row>
    <row r="8632" spans="2:18" ht="15.75" customHeight="1">
      <c r="B8632" s="95"/>
      <c r="C8632" s="55" t="str">
        <f t="shared" si="259"/>
        <v/>
      </c>
      <c r="D8632" s="55" t="str">
        <f t="shared" si="260"/>
        <v/>
      </c>
      <c r="E8632" s="72"/>
      <c r="F8632" s="72"/>
      <c r="G8632" s="72"/>
      <c r="H8632" s="72"/>
      <c r="I8632" s="72"/>
      <c r="J8632" s="72"/>
      <c r="K8632" s="60"/>
      <c r="L8632" s="60">
        <f t="shared" si="256"/>
        <v>0</v>
      </c>
      <c r="M8632" s="72"/>
      <c r="N8632" s="60"/>
      <c r="O8632" s="95"/>
      <c r="P8632" s="125"/>
      <c r="R8632" t="str">
        <f t="shared" si="261"/>
        <v/>
      </c>
    </row>
    <row r="8633" spans="2:18" ht="15.75" customHeight="1">
      <c r="B8633" s="95"/>
      <c r="C8633" s="55" t="str">
        <f t="shared" si="259"/>
        <v/>
      </c>
      <c r="D8633" s="55" t="str">
        <f t="shared" si="260"/>
        <v/>
      </c>
      <c r="E8633" s="72"/>
      <c r="F8633" s="72"/>
      <c r="G8633" s="72"/>
      <c r="H8633" s="72"/>
      <c r="I8633" s="72"/>
      <c r="J8633" s="72"/>
      <c r="K8633" s="60"/>
      <c r="L8633" s="60">
        <f t="shared" si="256"/>
        <v>0</v>
      </c>
      <c r="M8633" s="72"/>
      <c r="N8633" s="60"/>
      <c r="O8633" s="95"/>
      <c r="P8633" s="125"/>
      <c r="R8633" t="str">
        <f t="shared" si="261"/>
        <v/>
      </c>
    </row>
    <row r="8634" spans="2:18" ht="15.75" customHeight="1">
      <c r="B8634" s="95"/>
      <c r="C8634" s="55" t="str">
        <f t="shared" si="259"/>
        <v/>
      </c>
      <c r="D8634" s="55" t="str">
        <f t="shared" si="260"/>
        <v/>
      </c>
      <c r="E8634" s="72"/>
      <c r="F8634" s="72"/>
      <c r="G8634" s="72"/>
      <c r="H8634" s="72"/>
      <c r="I8634" s="72"/>
      <c r="J8634" s="72"/>
      <c r="K8634" s="60"/>
      <c r="L8634" s="60">
        <f t="shared" si="256"/>
        <v>0</v>
      </c>
      <c r="M8634" s="72"/>
      <c r="N8634" s="60"/>
      <c r="O8634" s="95"/>
      <c r="P8634" s="125"/>
      <c r="R8634" t="str">
        <f t="shared" si="261"/>
        <v/>
      </c>
    </row>
    <row r="8635" spans="2:18" ht="15.75" customHeight="1">
      <c r="B8635" s="95"/>
      <c r="C8635" s="55" t="str">
        <f t="shared" si="259"/>
        <v/>
      </c>
      <c r="D8635" s="55" t="str">
        <f t="shared" si="260"/>
        <v/>
      </c>
      <c r="E8635" s="72"/>
      <c r="F8635" s="72"/>
      <c r="G8635" s="72"/>
      <c r="H8635" s="72"/>
      <c r="I8635" s="72"/>
      <c r="J8635" s="72"/>
      <c r="K8635" s="60"/>
      <c r="L8635" s="60">
        <f t="shared" si="256"/>
        <v>0</v>
      </c>
      <c r="M8635" s="72"/>
      <c r="N8635" s="60"/>
      <c r="O8635" s="95"/>
      <c r="P8635" s="125"/>
      <c r="R8635" t="str">
        <f t="shared" si="261"/>
        <v/>
      </c>
    </row>
    <row r="8636" spans="2:18" ht="15.75" customHeight="1">
      <c r="B8636" s="95"/>
      <c r="C8636" s="55" t="str">
        <f t="shared" si="259"/>
        <v/>
      </c>
      <c r="D8636" s="55" t="str">
        <f t="shared" si="260"/>
        <v/>
      </c>
      <c r="E8636" s="72"/>
      <c r="F8636" s="72"/>
      <c r="G8636" s="72"/>
      <c r="H8636" s="72"/>
      <c r="I8636" s="72"/>
      <c r="J8636" s="72"/>
      <c r="K8636" s="60"/>
      <c r="L8636" s="60">
        <f t="shared" si="256"/>
        <v>0</v>
      </c>
      <c r="M8636" s="72"/>
      <c r="N8636" s="60"/>
      <c r="O8636" s="95"/>
      <c r="P8636" s="125"/>
      <c r="R8636" t="str">
        <f t="shared" si="261"/>
        <v/>
      </c>
    </row>
    <row r="8637" spans="2:18" ht="15.75" customHeight="1">
      <c r="B8637" s="95"/>
      <c r="C8637" s="55" t="str">
        <f t="shared" si="259"/>
        <v/>
      </c>
      <c r="D8637" s="55" t="str">
        <f t="shared" si="260"/>
        <v/>
      </c>
      <c r="E8637" s="72"/>
      <c r="F8637" s="72"/>
      <c r="G8637" s="72"/>
      <c r="H8637" s="72"/>
      <c r="I8637" s="72"/>
      <c r="J8637" s="72"/>
      <c r="K8637" s="60"/>
      <c r="L8637" s="60">
        <f t="shared" si="256"/>
        <v>0</v>
      </c>
      <c r="M8637" s="72"/>
      <c r="N8637" s="60"/>
      <c r="O8637" s="95"/>
      <c r="P8637" s="125"/>
      <c r="R8637" t="str">
        <f t="shared" si="261"/>
        <v/>
      </c>
    </row>
    <row r="8638" spans="2:18" ht="15.75" customHeight="1">
      <c r="B8638" s="95"/>
      <c r="C8638" s="55" t="str">
        <f t="shared" si="259"/>
        <v/>
      </c>
      <c r="D8638" s="55" t="str">
        <f t="shared" si="260"/>
        <v/>
      </c>
      <c r="E8638" s="72"/>
      <c r="F8638" s="72"/>
      <c r="G8638" s="72"/>
      <c r="H8638" s="72"/>
      <c r="I8638" s="72"/>
      <c r="J8638" s="72"/>
      <c r="K8638" s="60"/>
      <c r="L8638" s="60">
        <f t="shared" si="256"/>
        <v>0</v>
      </c>
      <c r="M8638" s="72"/>
      <c r="N8638" s="60"/>
      <c r="O8638" s="95"/>
      <c r="P8638" s="125"/>
      <c r="R8638" t="str">
        <f t="shared" si="261"/>
        <v/>
      </c>
    </row>
    <row r="8639" spans="2:18" ht="15.75" customHeight="1">
      <c r="B8639" s="95"/>
      <c r="C8639" s="55" t="str">
        <f t="shared" si="259"/>
        <v/>
      </c>
      <c r="D8639" s="55" t="str">
        <f t="shared" si="260"/>
        <v/>
      </c>
      <c r="E8639" s="72"/>
      <c r="F8639" s="72"/>
      <c r="G8639" s="72"/>
      <c r="H8639" s="72"/>
      <c r="I8639" s="72"/>
      <c r="J8639" s="72"/>
      <c r="K8639" s="60"/>
      <c r="L8639" s="60">
        <f t="shared" si="256"/>
        <v>0</v>
      </c>
      <c r="M8639" s="72"/>
      <c r="N8639" s="60"/>
      <c r="O8639" s="95"/>
      <c r="P8639" s="125"/>
      <c r="R8639" t="str">
        <f t="shared" si="261"/>
        <v/>
      </c>
    </row>
    <row r="8640" spans="2:18" ht="15.75" customHeight="1">
      <c r="B8640" s="95"/>
      <c r="C8640" s="55" t="str">
        <f t="shared" si="259"/>
        <v/>
      </c>
      <c r="D8640" s="55" t="str">
        <f t="shared" si="260"/>
        <v/>
      </c>
      <c r="E8640" s="72"/>
      <c r="F8640" s="72"/>
      <c r="G8640" s="72"/>
      <c r="H8640" s="72"/>
      <c r="I8640" s="72"/>
      <c r="J8640" s="72"/>
      <c r="K8640" s="60"/>
      <c r="L8640" s="60">
        <f t="shared" si="256"/>
        <v>0</v>
      </c>
      <c r="M8640" s="72"/>
      <c r="N8640" s="60"/>
      <c r="O8640" s="95"/>
      <c r="P8640" s="125"/>
      <c r="R8640" t="str">
        <f t="shared" si="261"/>
        <v/>
      </c>
    </row>
    <row r="8641" spans="2:18" ht="15.75" customHeight="1">
      <c r="B8641" s="95"/>
      <c r="C8641" s="55" t="str">
        <f t="shared" si="259"/>
        <v/>
      </c>
      <c r="D8641" s="55" t="str">
        <f t="shared" si="260"/>
        <v/>
      </c>
      <c r="E8641" s="72"/>
      <c r="F8641" s="72"/>
      <c r="G8641" s="72"/>
      <c r="H8641" s="72"/>
      <c r="I8641" s="72"/>
      <c r="J8641" s="72"/>
      <c r="K8641" s="60"/>
      <c r="L8641" s="60">
        <f t="shared" si="256"/>
        <v>0</v>
      </c>
      <c r="M8641" s="72"/>
      <c r="N8641" s="60"/>
      <c r="O8641" s="95"/>
      <c r="P8641" s="125"/>
      <c r="R8641" t="str">
        <f t="shared" si="261"/>
        <v/>
      </c>
    </row>
    <row r="8642" spans="2:18" ht="15.75" customHeight="1">
      <c r="B8642" s="95"/>
      <c r="C8642" s="55" t="str">
        <f t="shared" si="259"/>
        <v/>
      </c>
      <c r="D8642" s="55" t="str">
        <f t="shared" si="260"/>
        <v/>
      </c>
      <c r="E8642" s="72"/>
      <c r="F8642" s="72"/>
      <c r="G8642" s="72"/>
      <c r="H8642" s="72"/>
      <c r="I8642" s="72"/>
      <c r="J8642" s="72"/>
      <c r="K8642" s="60"/>
      <c r="L8642" s="60">
        <f t="shared" si="256"/>
        <v>0</v>
      </c>
      <c r="M8642" s="72"/>
      <c r="N8642" s="60"/>
      <c r="O8642" s="95"/>
      <c r="P8642" s="125"/>
      <c r="R8642" t="str">
        <f t="shared" si="261"/>
        <v/>
      </c>
    </row>
    <row r="8643" spans="2:18" ht="15.75" customHeight="1">
      <c r="B8643" s="95"/>
      <c r="C8643" s="55" t="str">
        <f t="shared" si="259"/>
        <v/>
      </c>
      <c r="D8643" s="55" t="str">
        <f t="shared" si="260"/>
        <v/>
      </c>
      <c r="E8643" s="72"/>
      <c r="F8643" s="72"/>
      <c r="G8643" s="72"/>
      <c r="H8643" s="72"/>
      <c r="I8643" s="72"/>
      <c r="J8643" s="72"/>
      <c r="K8643" s="60"/>
      <c r="L8643" s="60">
        <f t="shared" si="256"/>
        <v>0</v>
      </c>
      <c r="M8643" s="72"/>
      <c r="N8643" s="60"/>
      <c r="O8643" s="95"/>
      <c r="P8643" s="125"/>
      <c r="R8643" t="str">
        <f t="shared" ref="R8643:R8706" si="262">IF(B8643="","",PROPER(TEXT(B8643,"mmm/aa")))</f>
        <v/>
      </c>
    </row>
    <row r="8644" spans="2:18" ht="15.75" customHeight="1">
      <c r="B8644" s="95"/>
      <c r="C8644" s="55" t="str">
        <f t="shared" si="259"/>
        <v/>
      </c>
      <c r="D8644" s="55" t="str">
        <f t="shared" si="260"/>
        <v/>
      </c>
      <c r="E8644" s="72"/>
      <c r="F8644" s="72"/>
      <c r="G8644" s="72"/>
      <c r="H8644" s="72"/>
      <c r="I8644" s="72"/>
      <c r="J8644" s="72"/>
      <c r="K8644" s="60"/>
      <c r="L8644" s="60">
        <f t="shared" si="256"/>
        <v>0</v>
      </c>
      <c r="M8644" s="72"/>
      <c r="N8644" s="60"/>
      <c r="O8644" s="95"/>
      <c r="P8644" s="125"/>
      <c r="R8644" t="str">
        <f t="shared" si="262"/>
        <v/>
      </c>
    </row>
    <row r="8645" spans="2:18" ht="15.75" customHeight="1">
      <c r="B8645" s="95"/>
      <c r="C8645" s="55" t="str">
        <f t="shared" si="259"/>
        <v/>
      </c>
      <c r="D8645" s="55" t="str">
        <f t="shared" si="260"/>
        <v/>
      </c>
      <c r="E8645" s="72"/>
      <c r="F8645" s="72"/>
      <c r="G8645" s="72"/>
      <c r="H8645" s="72"/>
      <c r="I8645" s="72"/>
      <c r="J8645" s="72"/>
      <c r="K8645" s="60"/>
      <c r="L8645" s="60">
        <f t="shared" si="256"/>
        <v>0</v>
      </c>
      <c r="M8645" s="72"/>
      <c r="N8645" s="60"/>
      <c r="O8645" s="95"/>
      <c r="P8645" s="125"/>
      <c r="R8645" t="str">
        <f t="shared" si="262"/>
        <v/>
      </c>
    </row>
    <row r="8646" spans="2:18" ht="15.75" customHeight="1">
      <c r="B8646" s="95"/>
      <c r="C8646" s="55" t="str">
        <f t="shared" si="259"/>
        <v/>
      </c>
      <c r="D8646" s="55" t="str">
        <f t="shared" si="260"/>
        <v/>
      </c>
      <c r="E8646" s="72"/>
      <c r="F8646" s="72"/>
      <c r="G8646" s="72"/>
      <c r="H8646" s="72"/>
      <c r="I8646" s="72"/>
      <c r="J8646" s="72"/>
      <c r="K8646" s="60"/>
      <c r="L8646" s="60">
        <f t="shared" si="256"/>
        <v>0</v>
      </c>
      <c r="M8646" s="72"/>
      <c r="N8646" s="60"/>
      <c r="O8646" s="95"/>
      <c r="P8646" s="125"/>
      <c r="R8646" t="str">
        <f t="shared" si="262"/>
        <v/>
      </c>
    </row>
    <row r="8647" spans="2:18" ht="15.75" customHeight="1">
      <c r="B8647" s="95"/>
      <c r="C8647" s="55" t="str">
        <f t="shared" si="259"/>
        <v/>
      </c>
      <c r="D8647" s="55" t="str">
        <f t="shared" si="260"/>
        <v/>
      </c>
      <c r="E8647" s="72"/>
      <c r="F8647" s="72"/>
      <c r="G8647" s="72"/>
      <c r="H8647" s="72"/>
      <c r="I8647" s="72"/>
      <c r="J8647" s="72"/>
      <c r="K8647" s="60"/>
      <c r="L8647" s="60">
        <f t="shared" si="256"/>
        <v>0</v>
      </c>
      <c r="M8647" s="72"/>
      <c r="N8647" s="60"/>
      <c r="O8647" s="95"/>
      <c r="P8647" s="125"/>
      <c r="R8647" t="str">
        <f t="shared" si="262"/>
        <v/>
      </c>
    </row>
    <row r="8648" spans="2:18" ht="15.75" customHeight="1">
      <c r="B8648" s="95"/>
      <c r="C8648" s="55" t="str">
        <f t="shared" si="259"/>
        <v/>
      </c>
      <c r="D8648" s="55" t="str">
        <f t="shared" si="260"/>
        <v/>
      </c>
      <c r="E8648" s="72"/>
      <c r="F8648" s="72"/>
      <c r="G8648" s="72"/>
      <c r="H8648" s="72"/>
      <c r="I8648" s="72"/>
      <c r="J8648" s="72"/>
      <c r="K8648" s="60"/>
      <c r="L8648" s="60">
        <f t="shared" si="256"/>
        <v>0</v>
      </c>
      <c r="M8648" s="72"/>
      <c r="N8648" s="60"/>
      <c r="O8648" s="95"/>
      <c r="P8648" s="125"/>
      <c r="R8648" t="str">
        <f t="shared" si="262"/>
        <v/>
      </c>
    </row>
    <row r="8649" spans="2:18" ht="15.75" customHeight="1">
      <c r="B8649" s="95"/>
      <c r="C8649" s="55" t="str">
        <f t="shared" si="259"/>
        <v/>
      </c>
      <c r="D8649" s="55" t="str">
        <f t="shared" si="260"/>
        <v/>
      </c>
      <c r="E8649" s="72"/>
      <c r="F8649" s="72"/>
      <c r="G8649" s="72"/>
      <c r="H8649" s="72"/>
      <c r="I8649" s="72"/>
      <c r="J8649" s="72"/>
      <c r="K8649" s="60"/>
      <c r="L8649" s="60">
        <f t="shared" si="256"/>
        <v>0</v>
      </c>
      <c r="M8649" s="72"/>
      <c r="N8649" s="60"/>
      <c r="O8649" s="95"/>
      <c r="P8649" s="125"/>
      <c r="R8649" t="str">
        <f t="shared" si="262"/>
        <v/>
      </c>
    </row>
    <row r="8650" spans="2:18" ht="15.75" customHeight="1">
      <c r="B8650" s="95"/>
      <c r="C8650" s="55" t="str">
        <f t="shared" si="259"/>
        <v/>
      </c>
      <c r="D8650" s="55" t="str">
        <f t="shared" si="260"/>
        <v/>
      </c>
      <c r="E8650" s="72"/>
      <c r="F8650" s="72"/>
      <c r="G8650" s="72"/>
      <c r="H8650" s="72"/>
      <c r="I8650" s="72"/>
      <c r="J8650" s="72"/>
      <c r="K8650" s="60"/>
      <c r="L8650" s="60">
        <f t="shared" si="256"/>
        <v>0</v>
      </c>
      <c r="M8650" s="72"/>
      <c r="N8650" s="60"/>
      <c r="O8650" s="95"/>
      <c r="P8650" s="125"/>
      <c r="R8650" t="str">
        <f t="shared" si="262"/>
        <v/>
      </c>
    </row>
    <row r="8651" spans="2:18" ht="15.75" customHeight="1">
      <c r="B8651" s="95"/>
      <c r="C8651" s="55" t="str">
        <f t="shared" si="259"/>
        <v/>
      </c>
      <c r="D8651" s="55" t="str">
        <f t="shared" si="260"/>
        <v/>
      </c>
      <c r="E8651" s="72"/>
      <c r="F8651" s="72"/>
      <c r="G8651" s="72"/>
      <c r="H8651" s="72"/>
      <c r="I8651" s="72"/>
      <c r="J8651" s="72"/>
      <c r="K8651" s="60"/>
      <c r="L8651" s="60">
        <f t="shared" si="256"/>
        <v>0</v>
      </c>
      <c r="M8651" s="72"/>
      <c r="N8651" s="60"/>
      <c r="O8651" s="95"/>
      <c r="P8651" s="125"/>
      <c r="R8651" t="str">
        <f t="shared" si="262"/>
        <v/>
      </c>
    </row>
    <row r="8652" spans="2:18" ht="15.75" customHeight="1">
      <c r="B8652" s="95"/>
      <c r="C8652" s="55" t="str">
        <f t="shared" si="259"/>
        <v/>
      </c>
      <c r="D8652" s="55" t="str">
        <f t="shared" si="260"/>
        <v/>
      </c>
      <c r="E8652" s="72"/>
      <c r="F8652" s="72"/>
      <c r="G8652" s="72"/>
      <c r="H8652" s="72"/>
      <c r="I8652" s="72"/>
      <c r="J8652" s="72"/>
      <c r="K8652" s="60"/>
      <c r="L8652" s="60">
        <f t="shared" si="256"/>
        <v>0</v>
      </c>
      <c r="M8652" s="72"/>
      <c r="N8652" s="60"/>
      <c r="O8652" s="95"/>
      <c r="P8652" s="125"/>
      <c r="R8652" t="str">
        <f t="shared" si="262"/>
        <v/>
      </c>
    </row>
    <row r="8653" spans="2:18" ht="15.75" customHeight="1">
      <c r="B8653" s="95"/>
      <c r="C8653" s="55" t="str">
        <f t="shared" si="259"/>
        <v/>
      </c>
      <c r="D8653" s="55" t="str">
        <f t="shared" si="260"/>
        <v/>
      </c>
      <c r="E8653" s="72"/>
      <c r="F8653" s="72"/>
      <c r="G8653" s="72"/>
      <c r="H8653" s="72"/>
      <c r="I8653" s="72"/>
      <c r="J8653" s="72"/>
      <c r="K8653" s="60"/>
      <c r="L8653" s="60">
        <f t="shared" si="256"/>
        <v>0</v>
      </c>
      <c r="M8653" s="72"/>
      <c r="N8653" s="60"/>
      <c r="O8653" s="95"/>
      <c r="P8653" s="125"/>
      <c r="R8653" t="str">
        <f t="shared" si="262"/>
        <v/>
      </c>
    </row>
    <row r="8654" spans="2:18" ht="15.75" customHeight="1">
      <c r="B8654" s="95"/>
      <c r="C8654" s="55" t="str">
        <f t="shared" si="259"/>
        <v/>
      </c>
      <c r="D8654" s="55" t="str">
        <f t="shared" si="260"/>
        <v/>
      </c>
      <c r="E8654" s="72"/>
      <c r="F8654" s="72"/>
      <c r="G8654" s="72"/>
      <c r="H8654" s="72"/>
      <c r="I8654" s="72"/>
      <c r="J8654" s="72"/>
      <c r="K8654" s="60"/>
      <c r="L8654" s="60">
        <f t="shared" si="256"/>
        <v>0</v>
      </c>
      <c r="M8654" s="72"/>
      <c r="N8654" s="60"/>
      <c r="O8654" s="95"/>
      <c r="P8654" s="125"/>
      <c r="R8654" t="str">
        <f t="shared" si="262"/>
        <v/>
      </c>
    </row>
    <row r="8655" spans="2:18" ht="15.75" customHeight="1">
      <c r="B8655" s="95"/>
      <c r="C8655" s="55" t="str">
        <f t="shared" si="259"/>
        <v/>
      </c>
      <c r="D8655" s="55" t="str">
        <f t="shared" si="260"/>
        <v/>
      </c>
      <c r="E8655" s="72"/>
      <c r="F8655" s="72"/>
      <c r="G8655" s="72"/>
      <c r="H8655" s="72"/>
      <c r="I8655" s="72"/>
      <c r="J8655" s="72"/>
      <c r="K8655" s="60"/>
      <c r="L8655" s="60">
        <f t="shared" si="256"/>
        <v>0</v>
      </c>
      <c r="M8655" s="72"/>
      <c r="N8655" s="60"/>
      <c r="O8655" s="95"/>
      <c r="P8655" s="125"/>
      <c r="R8655" t="str">
        <f t="shared" si="262"/>
        <v/>
      </c>
    </row>
    <row r="8656" spans="2:18" ht="15.75" customHeight="1">
      <c r="B8656" s="95"/>
      <c r="C8656" s="55" t="str">
        <f t="shared" si="259"/>
        <v/>
      </c>
      <c r="D8656" s="55" t="str">
        <f t="shared" si="260"/>
        <v/>
      </c>
      <c r="E8656" s="72"/>
      <c r="F8656" s="72"/>
      <c r="G8656" s="72"/>
      <c r="H8656" s="72"/>
      <c r="I8656" s="72"/>
      <c r="J8656" s="72"/>
      <c r="K8656" s="60"/>
      <c r="L8656" s="60">
        <f t="shared" si="256"/>
        <v>0</v>
      </c>
      <c r="M8656" s="72"/>
      <c r="N8656" s="60"/>
      <c r="O8656" s="95"/>
      <c r="P8656" s="125"/>
      <c r="R8656" t="str">
        <f t="shared" si="262"/>
        <v/>
      </c>
    </row>
    <row r="8657" spans="2:18" ht="15.75" customHeight="1">
      <c r="B8657" s="95"/>
      <c r="C8657" s="55" t="str">
        <f t="shared" si="259"/>
        <v/>
      </c>
      <c r="D8657" s="55" t="str">
        <f t="shared" si="260"/>
        <v/>
      </c>
      <c r="E8657" s="72"/>
      <c r="F8657" s="72"/>
      <c r="G8657" s="72"/>
      <c r="H8657" s="72"/>
      <c r="I8657" s="72"/>
      <c r="J8657" s="72"/>
      <c r="K8657" s="60"/>
      <c r="L8657" s="60">
        <f t="shared" si="256"/>
        <v>0</v>
      </c>
      <c r="M8657" s="72"/>
      <c r="N8657" s="60"/>
      <c r="O8657" s="95"/>
      <c r="P8657" s="125"/>
      <c r="R8657" t="str">
        <f t="shared" si="262"/>
        <v/>
      </c>
    </row>
    <row r="8658" spans="2:18" ht="15.75" customHeight="1">
      <c r="B8658" s="95"/>
      <c r="C8658" s="55" t="str">
        <f t="shared" si="259"/>
        <v/>
      </c>
      <c r="D8658" s="55" t="str">
        <f t="shared" si="260"/>
        <v/>
      </c>
      <c r="E8658" s="72"/>
      <c r="F8658" s="72"/>
      <c r="G8658" s="72"/>
      <c r="H8658" s="72"/>
      <c r="I8658" s="72"/>
      <c r="J8658" s="72"/>
      <c r="K8658" s="60"/>
      <c r="L8658" s="60">
        <f t="shared" si="256"/>
        <v>0</v>
      </c>
      <c r="M8658" s="72"/>
      <c r="N8658" s="60"/>
      <c r="O8658" s="95"/>
      <c r="P8658" s="125"/>
      <c r="R8658" t="str">
        <f t="shared" si="262"/>
        <v/>
      </c>
    </row>
    <row r="8659" spans="2:18" ht="15.75" customHeight="1">
      <c r="B8659" s="95"/>
      <c r="C8659" s="55" t="str">
        <f t="shared" si="259"/>
        <v/>
      </c>
      <c r="D8659" s="55" t="str">
        <f t="shared" si="260"/>
        <v/>
      </c>
      <c r="E8659" s="72"/>
      <c r="F8659" s="72"/>
      <c r="G8659" s="72"/>
      <c r="H8659" s="72"/>
      <c r="I8659" s="72"/>
      <c r="J8659" s="72"/>
      <c r="K8659" s="60"/>
      <c r="L8659" s="60">
        <f t="shared" si="256"/>
        <v>0</v>
      </c>
      <c r="M8659" s="72"/>
      <c r="N8659" s="60"/>
      <c r="O8659" s="95"/>
      <c r="P8659" s="125"/>
      <c r="R8659" t="str">
        <f t="shared" si="262"/>
        <v/>
      </c>
    </row>
    <row r="8660" spans="2:18" ht="15.75" customHeight="1">
      <c r="B8660" s="95"/>
      <c r="C8660" s="55" t="str">
        <f t="shared" si="259"/>
        <v/>
      </c>
      <c r="D8660" s="55" t="str">
        <f t="shared" si="260"/>
        <v/>
      </c>
      <c r="E8660" s="72"/>
      <c r="F8660" s="72"/>
      <c r="G8660" s="72"/>
      <c r="H8660" s="72"/>
      <c r="I8660" s="72"/>
      <c r="J8660" s="72"/>
      <c r="K8660" s="60"/>
      <c r="L8660" s="60">
        <f t="shared" si="256"/>
        <v>0</v>
      </c>
      <c r="M8660" s="72"/>
      <c r="N8660" s="60"/>
      <c r="O8660" s="95"/>
      <c r="P8660" s="125"/>
      <c r="R8660" t="str">
        <f t="shared" si="262"/>
        <v/>
      </c>
    </row>
    <row r="8661" spans="2:18" ht="15.75" customHeight="1">
      <c r="B8661" s="95"/>
      <c r="C8661" s="55" t="str">
        <f t="shared" si="259"/>
        <v/>
      </c>
      <c r="D8661" s="55" t="str">
        <f t="shared" si="260"/>
        <v/>
      </c>
      <c r="E8661" s="72"/>
      <c r="F8661" s="72"/>
      <c r="G8661" s="72"/>
      <c r="H8661" s="72"/>
      <c r="I8661" s="72"/>
      <c r="J8661" s="72"/>
      <c r="K8661" s="60"/>
      <c r="L8661" s="60">
        <f t="shared" si="256"/>
        <v>0</v>
      </c>
      <c r="M8661" s="72"/>
      <c r="N8661" s="60"/>
      <c r="O8661" s="95"/>
      <c r="P8661" s="125"/>
      <c r="R8661" t="str">
        <f t="shared" si="262"/>
        <v/>
      </c>
    </row>
    <row r="8662" spans="2:18" ht="15.75" customHeight="1">
      <c r="B8662" s="95"/>
      <c r="C8662" s="55" t="str">
        <f t="shared" si="259"/>
        <v/>
      </c>
      <c r="D8662" s="55" t="str">
        <f t="shared" si="260"/>
        <v/>
      </c>
      <c r="E8662" s="72"/>
      <c r="F8662" s="72"/>
      <c r="G8662" s="72"/>
      <c r="H8662" s="72"/>
      <c r="I8662" s="72"/>
      <c r="J8662" s="72"/>
      <c r="K8662" s="60"/>
      <c r="L8662" s="60">
        <f t="shared" si="256"/>
        <v>0</v>
      </c>
      <c r="M8662" s="72"/>
      <c r="N8662" s="60"/>
      <c r="O8662" s="95"/>
      <c r="P8662" s="125"/>
      <c r="R8662" t="str">
        <f t="shared" si="262"/>
        <v/>
      </c>
    </row>
    <row r="8663" spans="2:18" ht="15.75" customHeight="1">
      <c r="B8663" s="95"/>
      <c r="C8663" s="55" t="str">
        <f t="shared" si="259"/>
        <v/>
      </c>
      <c r="D8663" s="55" t="str">
        <f t="shared" si="260"/>
        <v/>
      </c>
      <c r="E8663" s="72"/>
      <c r="F8663" s="72"/>
      <c r="G8663" s="72"/>
      <c r="H8663" s="72"/>
      <c r="I8663" s="72"/>
      <c r="J8663" s="72"/>
      <c r="K8663" s="60"/>
      <c r="L8663" s="60">
        <f t="shared" si="256"/>
        <v>0</v>
      </c>
      <c r="M8663" s="72"/>
      <c r="N8663" s="60"/>
      <c r="O8663" s="95"/>
      <c r="P8663" s="125"/>
      <c r="R8663" t="str">
        <f t="shared" si="262"/>
        <v/>
      </c>
    </row>
    <row r="8664" spans="2:18" ht="15.75" customHeight="1">
      <c r="B8664" s="95"/>
      <c r="C8664" s="55" t="str">
        <f t="shared" si="259"/>
        <v/>
      </c>
      <c r="D8664" s="55" t="str">
        <f t="shared" si="260"/>
        <v/>
      </c>
      <c r="E8664" s="72"/>
      <c r="F8664" s="72"/>
      <c r="G8664" s="72"/>
      <c r="H8664" s="72"/>
      <c r="I8664" s="72"/>
      <c r="J8664" s="72"/>
      <c r="K8664" s="60"/>
      <c r="L8664" s="60">
        <f t="shared" si="256"/>
        <v>0</v>
      </c>
      <c r="M8664" s="72"/>
      <c r="N8664" s="60"/>
      <c r="O8664" s="95"/>
      <c r="P8664" s="125"/>
      <c r="R8664" t="str">
        <f t="shared" si="262"/>
        <v/>
      </c>
    </row>
    <row r="8665" spans="2:18" ht="15.75" customHeight="1">
      <c r="B8665" s="95"/>
      <c r="C8665" s="55" t="str">
        <f t="shared" si="259"/>
        <v/>
      </c>
      <c r="D8665" s="55" t="str">
        <f t="shared" si="260"/>
        <v/>
      </c>
      <c r="E8665" s="72"/>
      <c r="F8665" s="72"/>
      <c r="G8665" s="72"/>
      <c r="H8665" s="72"/>
      <c r="I8665" s="72"/>
      <c r="J8665" s="72"/>
      <c r="K8665" s="60"/>
      <c r="L8665" s="60">
        <f t="shared" si="256"/>
        <v>0</v>
      </c>
      <c r="M8665" s="72"/>
      <c r="N8665" s="60"/>
      <c r="O8665" s="95"/>
      <c r="P8665" s="125"/>
      <c r="R8665" t="str">
        <f t="shared" si="262"/>
        <v/>
      </c>
    </row>
    <row r="8666" spans="2:18" ht="15.75" customHeight="1">
      <c r="B8666" s="95"/>
      <c r="C8666" s="55" t="str">
        <f t="shared" si="259"/>
        <v/>
      </c>
      <c r="D8666" s="55" t="str">
        <f t="shared" si="260"/>
        <v/>
      </c>
      <c r="E8666" s="72"/>
      <c r="F8666" s="72"/>
      <c r="G8666" s="72"/>
      <c r="H8666" s="72"/>
      <c r="I8666" s="72"/>
      <c r="J8666" s="72"/>
      <c r="K8666" s="60"/>
      <c r="L8666" s="60">
        <f t="shared" si="256"/>
        <v>0</v>
      </c>
      <c r="M8666" s="72"/>
      <c r="N8666" s="60"/>
      <c r="O8666" s="95"/>
      <c r="P8666" s="125"/>
      <c r="R8666" t="str">
        <f t="shared" si="262"/>
        <v/>
      </c>
    </row>
    <row r="8667" spans="2:18" ht="15.75" customHeight="1">
      <c r="B8667" s="95"/>
      <c r="C8667" s="55" t="str">
        <f t="shared" si="259"/>
        <v/>
      </c>
      <c r="D8667" s="55" t="str">
        <f t="shared" si="260"/>
        <v/>
      </c>
      <c r="E8667" s="72"/>
      <c r="F8667" s="72"/>
      <c r="G8667" s="72"/>
      <c r="H8667" s="72"/>
      <c r="I8667" s="72"/>
      <c r="J8667" s="72"/>
      <c r="K8667" s="60"/>
      <c r="L8667" s="60">
        <f t="shared" si="256"/>
        <v>0</v>
      </c>
      <c r="M8667" s="72"/>
      <c r="N8667" s="60"/>
      <c r="O8667" s="95"/>
      <c r="P8667" s="125"/>
      <c r="R8667" t="str">
        <f t="shared" si="262"/>
        <v/>
      </c>
    </row>
    <row r="8668" spans="2:18" ht="15.75" customHeight="1">
      <c r="B8668" s="95"/>
      <c r="C8668" s="55" t="str">
        <f t="shared" si="259"/>
        <v/>
      </c>
      <c r="D8668" s="55" t="str">
        <f t="shared" si="260"/>
        <v/>
      </c>
      <c r="E8668" s="72"/>
      <c r="F8668" s="72"/>
      <c r="G8668" s="72"/>
      <c r="H8668" s="72"/>
      <c r="I8668" s="72"/>
      <c r="J8668" s="72"/>
      <c r="K8668" s="60"/>
      <c r="L8668" s="60">
        <f t="shared" si="256"/>
        <v>0</v>
      </c>
      <c r="M8668" s="72"/>
      <c r="N8668" s="60"/>
      <c r="O8668" s="95"/>
      <c r="P8668" s="125"/>
      <c r="R8668" t="str">
        <f t="shared" si="262"/>
        <v/>
      </c>
    </row>
    <row r="8669" spans="2:18" ht="15.75" customHeight="1">
      <c r="B8669" s="95"/>
      <c r="C8669" s="55" t="str">
        <f t="shared" si="259"/>
        <v/>
      </c>
      <c r="D8669" s="55" t="str">
        <f t="shared" si="260"/>
        <v/>
      </c>
      <c r="E8669" s="72"/>
      <c r="F8669" s="72"/>
      <c r="G8669" s="72"/>
      <c r="H8669" s="72"/>
      <c r="I8669" s="72"/>
      <c r="J8669" s="72"/>
      <c r="K8669" s="60"/>
      <c r="L8669" s="60">
        <f t="shared" si="256"/>
        <v>0</v>
      </c>
      <c r="M8669" s="72"/>
      <c r="N8669" s="60"/>
      <c r="O8669" s="95"/>
      <c r="P8669" s="125"/>
      <c r="R8669" t="str">
        <f t="shared" si="262"/>
        <v/>
      </c>
    </row>
    <row r="8670" spans="2:18" ht="15.75" customHeight="1">
      <c r="B8670" s="95"/>
      <c r="C8670" s="55" t="str">
        <f t="shared" si="259"/>
        <v/>
      </c>
      <c r="D8670" s="55" t="str">
        <f t="shared" si="260"/>
        <v/>
      </c>
      <c r="E8670" s="72"/>
      <c r="F8670" s="72"/>
      <c r="G8670" s="72"/>
      <c r="H8670" s="72"/>
      <c r="I8670" s="72"/>
      <c r="J8670" s="72"/>
      <c r="K8670" s="60"/>
      <c r="L8670" s="60">
        <f t="shared" si="256"/>
        <v>0</v>
      </c>
      <c r="M8670" s="72"/>
      <c r="N8670" s="60"/>
      <c r="O8670" s="95"/>
      <c r="P8670" s="125"/>
      <c r="R8670" t="str">
        <f t="shared" si="262"/>
        <v/>
      </c>
    </row>
    <row r="8671" spans="2:18" ht="15.75" customHeight="1">
      <c r="B8671" s="95"/>
      <c r="C8671" s="55" t="str">
        <f t="shared" si="259"/>
        <v/>
      </c>
      <c r="D8671" s="55" t="str">
        <f t="shared" si="260"/>
        <v/>
      </c>
      <c r="E8671" s="72"/>
      <c r="F8671" s="72"/>
      <c r="G8671" s="72"/>
      <c r="H8671" s="72"/>
      <c r="I8671" s="72"/>
      <c r="J8671" s="72"/>
      <c r="K8671" s="60"/>
      <c r="L8671" s="60">
        <f t="shared" si="256"/>
        <v>0</v>
      </c>
      <c r="M8671" s="72"/>
      <c r="N8671" s="60"/>
      <c r="O8671" s="95"/>
      <c r="P8671" s="125"/>
      <c r="R8671" t="str">
        <f t="shared" si="262"/>
        <v/>
      </c>
    </row>
    <row r="8672" spans="2:18" ht="15.75" customHeight="1">
      <c r="B8672" s="95"/>
      <c r="C8672" s="55" t="str">
        <f t="shared" si="259"/>
        <v/>
      </c>
      <c r="D8672" s="55" t="str">
        <f t="shared" si="260"/>
        <v/>
      </c>
      <c r="E8672" s="72"/>
      <c r="F8672" s="72"/>
      <c r="G8672" s="72"/>
      <c r="H8672" s="72"/>
      <c r="I8672" s="72"/>
      <c r="J8672" s="72"/>
      <c r="K8672" s="60"/>
      <c r="L8672" s="60">
        <f t="shared" ref="L8672:L8926" si="263">K8672</f>
        <v>0</v>
      </c>
      <c r="M8672" s="72"/>
      <c r="N8672" s="60"/>
      <c r="O8672" s="95"/>
      <c r="P8672" s="125"/>
      <c r="R8672" t="str">
        <f t="shared" si="262"/>
        <v/>
      </c>
    </row>
    <row r="8673" spans="2:18" ht="15.75" customHeight="1">
      <c r="B8673" s="95"/>
      <c r="C8673" s="55" t="str">
        <f t="shared" si="259"/>
        <v/>
      </c>
      <c r="D8673" s="55" t="str">
        <f t="shared" si="260"/>
        <v/>
      </c>
      <c r="E8673" s="72"/>
      <c r="F8673" s="72"/>
      <c r="G8673" s="72"/>
      <c r="H8673" s="72"/>
      <c r="I8673" s="72"/>
      <c r="J8673" s="72"/>
      <c r="K8673" s="60"/>
      <c r="L8673" s="60">
        <f t="shared" si="263"/>
        <v>0</v>
      </c>
      <c r="M8673" s="72"/>
      <c r="N8673" s="60"/>
      <c r="O8673" s="95"/>
      <c r="P8673" s="125"/>
      <c r="R8673" t="str">
        <f t="shared" si="262"/>
        <v/>
      </c>
    </row>
    <row r="8674" spans="2:18" ht="15.75" customHeight="1">
      <c r="B8674" s="95"/>
      <c r="C8674" s="55" t="str">
        <f t="shared" si="259"/>
        <v/>
      </c>
      <c r="D8674" s="55" t="str">
        <f t="shared" si="260"/>
        <v/>
      </c>
      <c r="E8674" s="72"/>
      <c r="F8674" s="72"/>
      <c r="G8674" s="72"/>
      <c r="H8674" s="72"/>
      <c r="I8674" s="72"/>
      <c r="J8674" s="72"/>
      <c r="K8674" s="60"/>
      <c r="L8674" s="60">
        <f t="shared" si="263"/>
        <v>0</v>
      </c>
      <c r="M8674" s="72"/>
      <c r="N8674" s="60"/>
      <c r="O8674" s="95"/>
      <c r="P8674" s="125"/>
      <c r="R8674" t="str">
        <f t="shared" si="262"/>
        <v/>
      </c>
    </row>
    <row r="8675" spans="2:18" ht="15.75" customHeight="1">
      <c r="B8675" s="95"/>
      <c r="C8675" s="55" t="str">
        <f t="shared" si="259"/>
        <v/>
      </c>
      <c r="D8675" s="55" t="str">
        <f t="shared" si="260"/>
        <v/>
      </c>
      <c r="E8675" s="72"/>
      <c r="F8675" s="72"/>
      <c r="G8675" s="72"/>
      <c r="H8675" s="72"/>
      <c r="I8675" s="72"/>
      <c r="J8675" s="72"/>
      <c r="K8675" s="60"/>
      <c r="L8675" s="60">
        <f t="shared" si="263"/>
        <v>0</v>
      </c>
      <c r="M8675" s="72"/>
      <c r="N8675" s="60"/>
      <c r="O8675" s="95"/>
      <c r="P8675" s="125"/>
      <c r="R8675" t="str">
        <f t="shared" si="262"/>
        <v/>
      </c>
    </row>
    <row r="8676" spans="2:18" ht="15.75" customHeight="1">
      <c r="B8676" s="95"/>
      <c r="C8676" s="55" t="str">
        <f t="shared" si="259"/>
        <v/>
      </c>
      <c r="D8676" s="55" t="str">
        <f t="shared" si="260"/>
        <v/>
      </c>
      <c r="E8676" s="72"/>
      <c r="F8676" s="72"/>
      <c r="G8676" s="72"/>
      <c r="H8676" s="72"/>
      <c r="I8676" s="72"/>
      <c r="J8676" s="72"/>
      <c r="K8676" s="60"/>
      <c r="L8676" s="60">
        <f t="shared" si="263"/>
        <v>0</v>
      </c>
      <c r="M8676" s="72"/>
      <c r="N8676" s="60"/>
      <c r="O8676" s="95"/>
      <c r="P8676" s="125"/>
      <c r="R8676" t="str">
        <f t="shared" si="262"/>
        <v/>
      </c>
    </row>
    <row r="8677" spans="2:18" ht="15.75" customHeight="1">
      <c r="B8677" s="95"/>
      <c r="C8677" s="55" t="str">
        <f t="shared" si="259"/>
        <v/>
      </c>
      <c r="D8677" s="55" t="str">
        <f t="shared" si="260"/>
        <v/>
      </c>
      <c r="E8677" s="72"/>
      <c r="F8677" s="72"/>
      <c r="G8677" s="72"/>
      <c r="H8677" s="72"/>
      <c r="I8677" s="72"/>
      <c r="J8677" s="72"/>
      <c r="K8677" s="60"/>
      <c r="L8677" s="60">
        <f t="shared" si="263"/>
        <v>0</v>
      </c>
      <c r="M8677" s="72"/>
      <c r="N8677" s="60"/>
      <c r="O8677" s="95"/>
      <c r="P8677" s="125"/>
      <c r="R8677" t="str">
        <f t="shared" si="262"/>
        <v/>
      </c>
    </row>
    <row r="8678" spans="2:18" ht="15.75" customHeight="1">
      <c r="B8678" s="95"/>
      <c r="C8678" s="55" t="str">
        <f t="shared" si="259"/>
        <v/>
      </c>
      <c r="D8678" s="55" t="str">
        <f t="shared" si="260"/>
        <v/>
      </c>
      <c r="E8678" s="72"/>
      <c r="F8678" s="72"/>
      <c r="G8678" s="72"/>
      <c r="H8678" s="72"/>
      <c r="I8678" s="72"/>
      <c r="J8678" s="72"/>
      <c r="K8678" s="60"/>
      <c r="L8678" s="60">
        <f t="shared" si="263"/>
        <v>0</v>
      </c>
      <c r="M8678" s="72"/>
      <c r="N8678" s="60"/>
      <c r="O8678" s="95"/>
      <c r="P8678" s="125"/>
      <c r="R8678" t="str">
        <f t="shared" si="262"/>
        <v/>
      </c>
    </row>
    <row r="8679" spans="2:18" ht="15.75" customHeight="1">
      <c r="B8679" s="95"/>
      <c r="C8679" s="55" t="str">
        <f t="shared" si="259"/>
        <v/>
      </c>
      <c r="D8679" s="55" t="str">
        <f t="shared" si="260"/>
        <v/>
      </c>
      <c r="E8679" s="72"/>
      <c r="F8679" s="72"/>
      <c r="G8679" s="72"/>
      <c r="H8679" s="72"/>
      <c r="I8679" s="72"/>
      <c r="J8679" s="72"/>
      <c r="K8679" s="60"/>
      <c r="L8679" s="60">
        <f t="shared" si="263"/>
        <v>0</v>
      </c>
      <c r="M8679" s="72"/>
      <c r="N8679" s="60"/>
      <c r="O8679" s="95"/>
      <c r="P8679" s="125"/>
      <c r="R8679" t="str">
        <f t="shared" si="262"/>
        <v/>
      </c>
    </row>
    <row r="8680" spans="2:18" ht="15.75" customHeight="1">
      <c r="B8680" s="95"/>
      <c r="C8680" s="55" t="str">
        <f t="shared" si="259"/>
        <v/>
      </c>
      <c r="D8680" s="55" t="str">
        <f t="shared" si="260"/>
        <v/>
      </c>
      <c r="E8680" s="72"/>
      <c r="F8680" s="72"/>
      <c r="G8680" s="72"/>
      <c r="H8680" s="72"/>
      <c r="I8680" s="72"/>
      <c r="J8680" s="72"/>
      <c r="K8680" s="60"/>
      <c r="L8680" s="60">
        <f t="shared" si="263"/>
        <v>0</v>
      </c>
      <c r="M8680" s="72"/>
      <c r="N8680" s="60"/>
      <c r="O8680" s="95"/>
      <c r="P8680" s="125"/>
      <c r="R8680" t="str">
        <f t="shared" si="262"/>
        <v/>
      </c>
    </row>
    <row r="8681" spans="2:18" ht="15.75" customHeight="1">
      <c r="B8681" s="95"/>
      <c r="C8681" s="55" t="str">
        <f t="shared" si="259"/>
        <v/>
      </c>
      <c r="D8681" s="55" t="str">
        <f t="shared" si="260"/>
        <v/>
      </c>
      <c r="E8681" s="72"/>
      <c r="F8681" s="72"/>
      <c r="G8681" s="72"/>
      <c r="H8681" s="72"/>
      <c r="I8681" s="72"/>
      <c r="J8681" s="72"/>
      <c r="K8681" s="60"/>
      <c r="L8681" s="60">
        <f t="shared" si="263"/>
        <v>0</v>
      </c>
      <c r="M8681" s="72"/>
      <c r="N8681" s="60"/>
      <c r="O8681" s="95"/>
      <c r="P8681" s="125"/>
      <c r="R8681" t="str">
        <f t="shared" si="262"/>
        <v/>
      </c>
    </row>
    <row r="8682" spans="2:18" ht="15.75" customHeight="1">
      <c r="B8682" s="95"/>
      <c r="C8682" s="55" t="str">
        <f t="shared" si="259"/>
        <v/>
      </c>
      <c r="D8682" s="55" t="str">
        <f t="shared" si="260"/>
        <v/>
      </c>
      <c r="E8682" s="72"/>
      <c r="F8682" s="72"/>
      <c r="G8682" s="72"/>
      <c r="H8682" s="72"/>
      <c r="I8682" s="72"/>
      <c r="J8682" s="72"/>
      <c r="K8682" s="60"/>
      <c r="L8682" s="60">
        <f t="shared" si="263"/>
        <v>0</v>
      </c>
      <c r="M8682" s="72"/>
      <c r="N8682" s="60"/>
      <c r="O8682" s="95"/>
      <c r="P8682" s="125"/>
      <c r="R8682" t="str">
        <f t="shared" si="262"/>
        <v/>
      </c>
    </row>
    <row r="8683" spans="2:18" ht="15.75" customHeight="1">
      <c r="B8683" s="95"/>
      <c r="C8683" s="55" t="str">
        <f t="shared" si="259"/>
        <v/>
      </c>
      <c r="D8683" s="55" t="str">
        <f t="shared" si="260"/>
        <v/>
      </c>
      <c r="E8683" s="72"/>
      <c r="F8683" s="72"/>
      <c r="G8683" s="72"/>
      <c r="H8683" s="72"/>
      <c r="I8683" s="72"/>
      <c r="J8683" s="72"/>
      <c r="K8683" s="60"/>
      <c r="L8683" s="60">
        <f t="shared" si="263"/>
        <v>0</v>
      </c>
      <c r="M8683" s="72"/>
      <c r="N8683" s="60"/>
      <c r="O8683" s="95"/>
      <c r="P8683" s="125"/>
      <c r="R8683" t="str">
        <f t="shared" si="262"/>
        <v/>
      </c>
    </row>
    <row r="8684" spans="2:18" ht="15.75" customHeight="1">
      <c r="B8684" s="95"/>
      <c r="C8684" s="55" t="str">
        <f t="shared" si="259"/>
        <v/>
      </c>
      <c r="D8684" s="55" t="str">
        <f t="shared" si="260"/>
        <v/>
      </c>
      <c r="E8684" s="72"/>
      <c r="F8684" s="72"/>
      <c r="G8684" s="72"/>
      <c r="H8684" s="72"/>
      <c r="I8684" s="72"/>
      <c r="J8684" s="72"/>
      <c r="K8684" s="60"/>
      <c r="L8684" s="60">
        <f t="shared" si="263"/>
        <v>0</v>
      </c>
      <c r="M8684" s="72"/>
      <c r="N8684" s="60"/>
      <c r="O8684" s="95"/>
      <c r="P8684" s="125"/>
      <c r="R8684" t="str">
        <f t="shared" si="262"/>
        <v/>
      </c>
    </row>
    <row r="8685" spans="2:18" ht="15.75" customHeight="1">
      <c r="B8685" s="95"/>
      <c r="C8685" s="55" t="str">
        <f t="shared" si="259"/>
        <v/>
      </c>
      <c r="D8685" s="55" t="str">
        <f t="shared" si="260"/>
        <v/>
      </c>
      <c r="E8685" s="72"/>
      <c r="F8685" s="72"/>
      <c r="G8685" s="72"/>
      <c r="H8685" s="72"/>
      <c r="I8685" s="72"/>
      <c r="J8685" s="72"/>
      <c r="K8685" s="60"/>
      <c r="L8685" s="60">
        <f t="shared" si="263"/>
        <v>0</v>
      </c>
      <c r="M8685" s="72"/>
      <c r="N8685" s="60"/>
      <c r="O8685" s="95"/>
      <c r="P8685" s="125"/>
      <c r="R8685" t="str">
        <f t="shared" si="262"/>
        <v/>
      </c>
    </row>
    <row r="8686" spans="2:18" ht="15.75" customHeight="1">
      <c r="B8686" s="95"/>
      <c r="C8686" s="55" t="str">
        <f t="shared" si="259"/>
        <v/>
      </c>
      <c r="D8686" s="55" t="str">
        <f t="shared" si="260"/>
        <v/>
      </c>
      <c r="E8686" s="72"/>
      <c r="F8686" s="72"/>
      <c r="G8686" s="72"/>
      <c r="H8686" s="72"/>
      <c r="I8686" s="72"/>
      <c r="J8686" s="72"/>
      <c r="K8686" s="60"/>
      <c r="L8686" s="60">
        <f t="shared" si="263"/>
        <v>0</v>
      </c>
      <c r="M8686" s="72"/>
      <c r="N8686" s="60"/>
      <c r="O8686" s="95"/>
      <c r="P8686" s="125"/>
      <c r="R8686" t="str">
        <f t="shared" si="262"/>
        <v/>
      </c>
    </row>
    <row r="8687" spans="2:18" ht="15.75" customHeight="1">
      <c r="B8687" s="95"/>
      <c r="C8687" s="55" t="str">
        <f t="shared" si="259"/>
        <v/>
      </c>
      <c r="D8687" s="55" t="str">
        <f t="shared" si="260"/>
        <v/>
      </c>
      <c r="E8687" s="72"/>
      <c r="F8687" s="72"/>
      <c r="G8687" s="72"/>
      <c r="H8687" s="72"/>
      <c r="I8687" s="72"/>
      <c r="J8687" s="72"/>
      <c r="K8687" s="60"/>
      <c r="L8687" s="60">
        <f t="shared" si="263"/>
        <v>0</v>
      </c>
      <c r="M8687" s="72"/>
      <c r="N8687" s="60"/>
      <c r="O8687" s="95"/>
      <c r="P8687" s="125"/>
      <c r="R8687" t="str">
        <f t="shared" si="262"/>
        <v/>
      </c>
    </row>
    <row r="8688" spans="2:18" ht="15.75" customHeight="1">
      <c r="B8688" s="95"/>
      <c r="C8688" s="55" t="str">
        <f t="shared" si="259"/>
        <v/>
      </c>
      <c r="D8688" s="55" t="str">
        <f t="shared" si="260"/>
        <v/>
      </c>
      <c r="E8688" s="72"/>
      <c r="F8688" s="72"/>
      <c r="G8688" s="72"/>
      <c r="H8688" s="72"/>
      <c r="I8688" s="72"/>
      <c r="J8688" s="72"/>
      <c r="K8688" s="60"/>
      <c r="L8688" s="60">
        <f t="shared" si="263"/>
        <v>0</v>
      </c>
      <c r="M8688" s="72"/>
      <c r="N8688" s="60"/>
      <c r="O8688" s="95"/>
      <c r="P8688" s="125"/>
      <c r="R8688" t="str">
        <f t="shared" si="262"/>
        <v/>
      </c>
    </row>
    <row r="8689" spans="2:18" ht="15.75" customHeight="1">
      <c r="B8689" s="95"/>
      <c r="C8689" s="55" t="str">
        <f t="shared" si="259"/>
        <v/>
      </c>
      <c r="D8689" s="55" t="str">
        <f t="shared" si="260"/>
        <v/>
      </c>
      <c r="E8689" s="72"/>
      <c r="F8689" s="72"/>
      <c r="G8689" s="72"/>
      <c r="H8689" s="72"/>
      <c r="I8689" s="72"/>
      <c r="J8689" s="72"/>
      <c r="K8689" s="60"/>
      <c r="L8689" s="60">
        <f t="shared" si="263"/>
        <v>0</v>
      </c>
      <c r="M8689" s="72"/>
      <c r="N8689" s="60"/>
      <c r="O8689" s="95"/>
      <c r="P8689" s="125"/>
      <c r="R8689" t="str">
        <f t="shared" si="262"/>
        <v/>
      </c>
    </row>
    <row r="8690" spans="2:18" ht="15.75" customHeight="1">
      <c r="B8690" s="95"/>
      <c r="C8690" s="55" t="str">
        <f t="shared" si="259"/>
        <v/>
      </c>
      <c r="D8690" s="55" t="str">
        <f t="shared" si="260"/>
        <v/>
      </c>
      <c r="E8690" s="72"/>
      <c r="F8690" s="72"/>
      <c r="G8690" s="72"/>
      <c r="H8690" s="72"/>
      <c r="I8690" s="72"/>
      <c r="J8690" s="72"/>
      <c r="K8690" s="60"/>
      <c r="L8690" s="60">
        <f t="shared" si="263"/>
        <v>0</v>
      </c>
      <c r="M8690" s="72"/>
      <c r="N8690" s="60"/>
      <c r="O8690" s="95"/>
      <c r="P8690" s="125"/>
      <c r="R8690" t="str">
        <f t="shared" si="262"/>
        <v/>
      </c>
    </row>
    <row r="8691" spans="2:18" ht="15.75" customHeight="1">
      <c r="B8691" s="95"/>
      <c r="C8691" s="55" t="str">
        <f t="shared" si="259"/>
        <v/>
      </c>
      <c r="D8691" s="55" t="str">
        <f t="shared" si="260"/>
        <v/>
      </c>
      <c r="E8691" s="72"/>
      <c r="F8691" s="72"/>
      <c r="G8691" s="72"/>
      <c r="H8691" s="72"/>
      <c r="I8691" s="72"/>
      <c r="J8691" s="72"/>
      <c r="K8691" s="60"/>
      <c r="L8691" s="60">
        <f t="shared" si="263"/>
        <v>0</v>
      </c>
      <c r="M8691" s="72"/>
      <c r="N8691" s="60"/>
      <c r="O8691" s="95"/>
      <c r="P8691" s="125"/>
      <c r="R8691" t="str">
        <f t="shared" si="262"/>
        <v/>
      </c>
    </row>
    <row r="8692" spans="2:18" ht="15.75" customHeight="1">
      <c r="B8692" s="95"/>
      <c r="C8692" s="55" t="str">
        <f t="shared" si="259"/>
        <v/>
      </c>
      <c r="D8692" s="55" t="str">
        <f t="shared" si="260"/>
        <v/>
      </c>
      <c r="E8692" s="72"/>
      <c r="F8692" s="72"/>
      <c r="G8692" s="72"/>
      <c r="H8692" s="72"/>
      <c r="I8692" s="72"/>
      <c r="J8692" s="72"/>
      <c r="K8692" s="60"/>
      <c r="L8692" s="60">
        <f t="shared" si="263"/>
        <v>0</v>
      </c>
      <c r="M8692" s="72"/>
      <c r="N8692" s="60"/>
      <c r="O8692" s="95"/>
      <c r="P8692" s="125"/>
      <c r="R8692" t="str">
        <f t="shared" si="262"/>
        <v/>
      </c>
    </row>
    <row r="8693" spans="2:18" ht="15.75" customHeight="1">
      <c r="B8693" s="95"/>
      <c r="C8693" s="55" t="str">
        <f t="shared" si="259"/>
        <v/>
      </c>
      <c r="D8693" s="55" t="str">
        <f t="shared" si="260"/>
        <v/>
      </c>
      <c r="E8693" s="72"/>
      <c r="F8693" s="72"/>
      <c r="G8693" s="72"/>
      <c r="H8693" s="72"/>
      <c r="I8693" s="72"/>
      <c r="J8693" s="72"/>
      <c r="K8693" s="60"/>
      <c r="L8693" s="60">
        <f t="shared" si="263"/>
        <v>0</v>
      </c>
      <c r="M8693" s="72"/>
      <c r="N8693" s="60"/>
      <c r="O8693" s="95"/>
      <c r="P8693" s="125"/>
      <c r="R8693" t="str">
        <f t="shared" si="262"/>
        <v/>
      </c>
    </row>
    <row r="8694" spans="2:18" ht="15.75" customHeight="1">
      <c r="B8694" s="95"/>
      <c r="C8694" s="55" t="str">
        <f t="shared" si="259"/>
        <v/>
      </c>
      <c r="D8694" s="55" t="str">
        <f t="shared" si="260"/>
        <v/>
      </c>
      <c r="E8694" s="72"/>
      <c r="F8694" s="72"/>
      <c r="G8694" s="72"/>
      <c r="H8694" s="72"/>
      <c r="I8694" s="72"/>
      <c r="J8694" s="72"/>
      <c r="K8694" s="60"/>
      <c r="L8694" s="60">
        <f t="shared" si="263"/>
        <v>0</v>
      </c>
      <c r="M8694" s="72"/>
      <c r="N8694" s="60"/>
      <c r="O8694" s="95"/>
      <c r="P8694" s="125"/>
      <c r="R8694" t="str">
        <f t="shared" si="262"/>
        <v/>
      </c>
    </row>
    <row r="8695" spans="2:18" ht="15.75" customHeight="1">
      <c r="B8695" s="95"/>
      <c r="C8695" s="55" t="str">
        <f t="shared" si="259"/>
        <v/>
      </c>
      <c r="D8695" s="55" t="str">
        <f t="shared" si="260"/>
        <v/>
      </c>
      <c r="E8695" s="72"/>
      <c r="F8695" s="72"/>
      <c r="G8695" s="72"/>
      <c r="H8695" s="72"/>
      <c r="I8695" s="72"/>
      <c r="J8695" s="72"/>
      <c r="K8695" s="60"/>
      <c r="L8695" s="60">
        <f t="shared" si="263"/>
        <v>0</v>
      </c>
      <c r="M8695" s="72"/>
      <c r="N8695" s="60"/>
      <c r="O8695" s="95"/>
      <c r="P8695" s="125"/>
      <c r="R8695" t="str">
        <f t="shared" si="262"/>
        <v/>
      </c>
    </row>
    <row r="8696" spans="2:18" ht="15.75" customHeight="1">
      <c r="B8696" s="95"/>
      <c r="C8696" s="55" t="str">
        <f t="shared" si="259"/>
        <v/>
      </c>
      <c r="D8696" s="55" t="str">
        <f t="shared" si="260"/>
        <v/>
      </c>
      <c r="E8696" s="72"/>
      <c r="F8696" s="72"/>
      <c r="G8696" s="72"/>
      <c r="H8696" s="72"/>
      <c r="I8696" s="72"/>
      <c r="J8696" s="72"/>
      <c r="K8696" s="60"/>
      <c r="L8696" s="60">
        <f t="shared" si="263"/>
        <v>0</v>
      </c>
      <c r="M8696" s="72"/>
      <c r="N8696" s="60"/>
      <c r="O8696" s="95"/>
      <c r="P8696" s="125"/>
      <c r="R8696" t="str">
        <f t="shared" si="262"/>
        <v/>
      </c>
    </row>
    <row r="8697" spans="2:18" ht="15.75" customHeight="1">
      <c r="B8697" s="95"/>
      <c r="C8697" s="55" t="str">
        <f t="shared" si="259"/>
        <v/>
      </c>
      <c r="D8697" s="55" t="str">
        <f t="shared" si="260"/>
        <v/>
      </c>
      <c r="E8697" s="72"/>
      <c r="F8697" s="72"/>
      <c r="G8697" s="72"/>
      <c r="H8697" s="72"/>
      <c r="I8697" s="72"/>
      <c r="J8697" s="72"/>
      <c r="K8697" s="60"/>
      <c r="L8697" s="60">
        <f t="shared" si="263"/>
        <v>0</v>
      </c>
      <c r="M8697" s="72"/>
      <c r="N8697" s="60"/>
      <c r="O8697" s="95"/>
      <c r="P8697" s="125"/>
      <c r="R8697" t="str">
        <f t="shared" si="262"/>
        <v/>
      </c>
    </row>
    <row r="8698" spans="2:18" ht="15.75" customHeight="1">
      <c r="B8698" s="95"/>
      <c r="C8698" s="55" t="str">
        <f t="shared" si="259"/>
        <v/>
      </c>
      <c r="D8698" s="55" t="str">
        <f t="shared" si="260"/>
        <v/>
      </c>
      <c r="E8698" s="72"/>
      <c r="F8698" s="72"/>
      <c r="G8698" s="72"/>
      <c r="H8698" s="72"/>
      <c r="I8698" s="72"/>
      <c r="J8698" s="72"/>
      <c r="K8698" s="60"/>
      <c r="L8698" s="60">
        <f t="shared" si="263"/>
        <v>0</v>
      </c>
      <c r="M8698" s="72"/>
      <c r="N8698" s="60"/>
      <c r="O8698" s="95"/>
      <c r="P8698" s="125"/>
      <c r="R8698" t="str">
        <f t="shared" si="262"/>
        <v/>
      </c>
    </row>
    <row r="8699" spans="2:18" ht="15.75" customHeight="1">
      <c r="B8699" s="95"/>
      <c r="C8699" s="55" t="str">
        <f t="shared" si="259"/>
        <v/>
      </c>
      <c r="D8699" s="55" t="str">
        <f t="shared" si="260"/>
        <v/>
      </c>
      <c r="E8699" s="72"/>
      <c r="F8699" s="72"/>
      <c r="G8699" s="72"/>
      <c r="H8699" s="72"/>
      <c r="I8699" s="72"/>
      <c r="J8699" s="72"/>
      <c r="K8699" s="60"/>
      <c r="L8699" s="60">
        <f t="shared" si="263"/>
        <v>0</v>
      </c>
      <c r="M8699" s="72"/>
      <c r="N8699" s="60"/>
      <c r="O8699" s="95"/>
      <c r="P8699" s="125"/>
      <c r="R8699" t="str">
        <f t="shared" si="262"/>
        <v/>
      </c>
    </row>
    <row r="8700" spans="2:18" ht="15.75" customHeight="1">
      <c r="B8700" s="95"/>
      <c r="C8700" s="55" t="str">
        <f t="shared" si="259"/>
        <v/>
      </c>
      <c r="D8700" s="55" t="str">
        <f t="shared" si="260"/>
        <v/>
      </c>
      <c r="E8700" s="72"/>
      <c r="F8700" s="72"/>
      <c r="G8700" s="72"/>
      <c r="H8700" s="72"/>
      <c r="I8700" s="72"/>
      <c r="J8700" s="72"/>
      <c r="K8700" s="60"/>
      <c r="L8700" s="60">
        <f t="shared" si="263"/>
        <v>0</v>
      </c>
      <c r="M8700" s="72"/>
      <c r="N8700" s="60"/>
      <c r="O8700" s="95"/>
      <c r="P8700" s="125"/>
      <c r="R8700" t="str">
        <f t="shared" si="262"/>
        <v/>
      </c>
    </row>
    <row r="8701" spans="2:18" ht="15.75" customHeight="1">
      <c r="B8701" s="95"/>
      <c r="C8701" s="55" t="str">
        <f t="shared" si="259"/>
        <v/>
      </c>
      <c r="D8701" s="55" t="str">
        <f t="shared" si="260"/>
        <v/>
      </c>
      <c r="E8701" s="72"/>
      <c r="F8701" s="72"/>
      <c r="G8701" s="72"/>
      <c r="H8701" s="72"/>
      <c r="I8701" s="72"/>
      <c r="J8701" s="72"/>
      <c r="K8701" s="60"/>
      <c r="L8701" s="60">
        <f t="shared" si="263"/>
        <v>0</v>
      </c>
      <c r="M8701" s="72"/>
      <c r="N8701" s="60"/>
      <c r="O8701" s="95"/>
      <c r="P8701" s="125"/>
      <c r="R8701" t="str">
        <f t="shared" si="262"/>
        <v/>
      </c>
    </row>
    <row r="8702" spans="2:18" ht="15.75" customHeight="1">
      <c r="B8702" s="95"/>
      <c r="C8702" s="55" t="str">
        <f t="shared" si="259"/>
        <v/>
      </c>
      <c r="D8702" s="55" t="str">
        <f t="shared" si="260"/>
        <v/>
      </c>
      <c r="E8702" s="72"/>
      <c r="F8702" s="72"/>
      <c r="G8702" s="72"/>
      <c r="H8702" s="72"/>
      <c r="I8702" s="72"/>
      <c r="J8702" s="72"/>
      <c r="K8702" s="60"/>
      <c r="L8702" s="60">
        <f t="shared" si="263"/>
        <v>0</v>
      </c>
      <c r="M8702" s="72"/>
      <c r="N8702" s="60"/>
      <c r="O8702" s="95"/>
      <c r="P8702" s="125"/>
      <c r="R8702" t="str">
        <f t="shared" si="262"/>
        <v/>
      </c>
    </row>
    <row r="8703" spans="2:18" ht="15.75" customHeight="1">
      <c r="B8703" s="95"/>
      <c r="C8703" s="55" t="str">
        <f t="shared" si="259"/>
        <v/>
      </c>
      <c r="D8703" s="55" t="str">
        <f t="shared" si="260"/>
        <v/>
      </c>
      <c r="E8703" s="72"/>
      <c r="F8703" s="72"/>
      <c r="G8703" s="72"/>
      <c r="H8703" s="72"/>
      <c r="I8703" s="72"/>
      <c r="J8703" s="72"/>
      <c r="K8703" s="60"/>
      <c r="L8703" s="60">
        <f t="shared" si="263"/>
        <v>0</v>
      </c>
      <c r="M8703" s="72"/>
      <c r="N8703" s="60"/>
      <c r="O8703" s="95"/>
      <c r="P8703" s="125"/>
      <c r="R8703" t="str">
        <f t="shared" si="262"/>
        <v/>
      </c>
    </row>
    <row r="8704" spans="2:18" ht="15.75" customHeight="1">
      <c r="B8704" s="95"/>
      <c r="C8704" s="55" t="str">
        <f t="shared" si="259"/>
        <v/>
      </c>
      <c r="D8704" s="55" t="str">
        <f t="shared" si="260"/>
        <v/>
      </c>
      <c r="E8704" s="72"/>
      <c r="F8704" s="72"/>
      <c r="G8704" s="72"/>
      <c r="H8704" s="72"/>
      <c r="I8704" s="72"/>
      <c r="J8704" s="72"/>
      <c r="K8704" s="60"/>
      <c r="L8704" s="60">
        <f t="shared" si="263"/>
        <v>0</v>
      </c>
      <c r="M8704" s="72"/>
      <c r="N8704" s="60"/>
      <c r="O8704" s="95"/>
      <c r="P8704" s="125"/>
      <c r="R8704" t="str">
        <f t="shared" si="262"/>
        <v/>
      </c>
    </row>
    <row r="8705" spans="2:18" ht="15.75" customHeight="1">
      <c r="B8705" s="95"/>
      <c r="C8705" s="55" t="str">
        <f t="shared" si="259"/>
        <v/>
      </c>
      <c r="D8705" s="55" t="str">
        <f t="shared" si="260"/>
        <v/>
      </c>
      <c r="E8705" s="72"/>
      <c r="F8705" s="72"/>
      <c r="G8705" s="72"/>
      <c r="H8705" s="72"/>
      <c r="I8705" s="72"/>
      <c r="J8705" s="72"/>
      <c r="K8705" s="60"/>
      <c r="L8705" s="60">
        <f t="shared" si="263"/>
        <v>0</v>
      </c>
      <c r="M8705" s="72"/>
      <c r="N8705" s="60"/>
      <c r="O8705" s="95"/>
      <c r="P8705" s="125"/>
      <c r="R8705" t="str">
        <f t="shared" si="262"/>
        <v/>
      </c>
    </row>
    <row r="8706" spans="2:18" ht="15.75" customHeight="1">
      <c r="B8706" s="95"/>
      <c r="C8706" s="55" t="str">
        <f t="shared" si="259"/>
        <v/>
      </c>
      <c r="D8706" s="55" t="str">
        <f t="shared" si="260"/>
        <v/>
      </c>
      <c r="E8706" s="72"/>
      <c r="F8706" s="72"/>
      <c r="G8706" s="72"/>
      <c r="H8706" s="72"/>
      <c r="I8706" s="72"/>
      <c r="J8706" s="72"/>
      <c r="K8706" s="60"/>
      <c r="L8706" s="60">
        <f t="shared" si="263"/>
        <v>0</v>
      </c>
      <c r="M8706" s="72"/>
      <c r="N8706" s="60"/>
      <c r="O8706" s="95"/>
      <c r="P8706" s="125"/>
      <c r="R8706" t="str">
        <f t="shared" si="262"/>
        <v/>
      </c>
    </row>
    <row r="8707" spans="2:18" ht="15.75" customHeight="1">
      <c r="B8707" s="95"/>
      <c r="C8707" s="55" t="str">
        <f t="shared" si="259"/>
        <v/>
      </c>
      <c r="D8707" s="55" t="str">
        <f t="shared" si="260"/>
        <v/>
      </c>
      <c r="E8707" s="72"/>
      <c r="F8707" s="72"/>
      <c r="G8707" s="72"/>
      <c r="H8707" s="72"/>
      <c r="I8707" s="72"/>
      <c r="J8707" s="72"/>
      <c r="K8707" s="60"/>
      <c r="L8707" s="60">
        <f t="shared" si="263"/>
        <v>0</v>
      </c>
      <c r="M8707" s="72"/>
      <c r="N8707" s="60"/>
      <c r="O8707" s="95"/>
      <c r="P8707" s="125"/>
      <c r="R8707" t="str">
        <f t="shared" ref="R8707:R8770" si="264">IF(B8707="","",PROPER(TEXT(B8707,"mmm/aa")))</f>
        <v/>
      </c>
    </row>
    <row r="8708" spans="2:18" ht="15.75" customHeight="1">
      <c r="B8708" s="95"/>
      <c r="C8708" s="55" t="str">
        <f t="shared" si="259"/>
        <v/>
      </c>
      <c r="D8708" s="55" t="str">
        <f t="shared" si="260"/>
        <v/>
      </c>
      <c r="E8708" s="72"/>
      <c r="F8708" s="72"/>
      <c r="G8708" s="72"/>
      <c r="H8708" s="72"/>
      <c r="I8708" s="72"/>
      <c r="J8708" s="72"/>
      <c r="K8708" s="60"/>
      <c r="L8708" s="60">
        <f t="shared" si="263"/>
        <v>0</v>
      </c>
      <c r="M8708" s="72"/>
      <c r="N8708" s="60"/>
      <c r="O8708" s="95"/>
      <c r="P8708" s="125"/>
      <c r="R8708" t="str">
        <f t="shared" si="264"/>
        <v/>
      </c>
    </row>
    <row r="8709" spans="2:18" ht="15.75" customHeight="1">
      <c r="B8709" s="95"/>
      <c r="C8709" s="55" t="str">
        <f t="shared" si="259"/>
        <v/>
      </c>
      <c r="D8709" s="55" t="str">
        <f t="shared" si="260"/>
        <v/>
      </c>
      <c r="E8709" s="72"/>
      <c r="F8709" s="72"/>
      <c r="G8709" s="72"/>
      <c r="H8709" s="72"/>
      <c r="I8709" s="72"/>
      <c r="J8709" s="72"/>
      <c r="K8709" s="60"/>
      <c r="L8709" s="60">
        <f t="shared" si="263"/>
        <v>0</v>
      </c>
      <c r="M8709" s="72"/>
      <c r="N8709" s="60"/>
      <c r="O8709" s="95"/>
      <c r="P8709" s="125"/>
      <c r="R8709" t="str">
        <f t="shared" si="264"/>
        <v/>
      </c>
    </row>
    <row r="8710" spans="2:18" ht="15.75" customHeight="1">
      <c r="B8710" s="95"/>
      <c r="C8710" s="55" t="str">
        <f t="shared" si="259"/>
        <v/>
      </c>
      <c r="D8710" s="55" t="str">
        <f t="shared" si="260"/>
        <v/>
      </c>
      <c r="E8710" s="72"/>
      <c r="F8710" s="72"/>
      <c r="G8710" s="72"/>
      <c r="H8710" s="72"/>
      <c r="I8710" s="72"/>
      <c r="J8710" s="72"/>
      <c r="K8710" s="60"/>
      <c r="L8710" s="60">
        <f t="shared" si="263"/>
        <v>0</v>
      </c>
      <c r="M8710" s="72"/>
      <c r="N8710" s="60"/>
      <c r="O8710" s="95"/>
      <c r="P8710" s="125"/>
      <c r="R8710" t="str">
        <f t="shared" si="264"/>
        <v/>
      </c>
    </row>
    <row r="8711" spans="2:18" ht="15.75" customHeight="1">
      <c r="B8711" s="95"/>
      <c r="C8711" s="55" t="str">
        <f t="shared" si="259"/>
        <v/>
      </c>
      <c r="D8711" s="55" t="str">
        <f t="shared" si="260"/>
        <v/>
      </c>
      <c r="E8711" s="72"/>
      <c r="F8711" s="72"/>
      <c r="G8711" s="72"/>
      <c r="H8711" s="72"/>
      <c r="I8711" s="72"/>
      <c r="J8711" s="72"/>
      <c r="K8711" s="60"/>
      <c r="L8711" s="60">
        <f t="shared" si="263"/>
        <v>0</v>
      </c>
      <c r="M8711" s="72"/>
      <c r="N8711" s="60"/>
      <c r="O8711" s="95"/>
      <c r="P8711" s="125"/>
      <c r="R8711" t="str">
        <f t="shared" si="264"/>
        <v/>
      </c>
    </row>
    <row r="8712" spans="2:18" ht="15.75" customHeight="1">
      <c r="B8712" s="95"/>
      <c r="C8712" s="55" t="str">
        <f t="shared" si="259"/>
        <v/>
      </c>
      <c r="D8712" s="55" t="str">
        <f t="shared" si="260"/>
        <v/>
      </c>
      <c r="E8712" s="72"/>
      <c r="F8712" s="72"/>
      <c r="G8712" s="72"/>
      <c r="H8712" s="72"/>
      <c r="I8712" s="72"/>
      <c r="J8712" s="72"/>
      <c r="K8712" s="60"/>
      <c r="L8712" s="60">
        <f t="shared" si="263"/>
        <v>0</v>
      </c>
      <c r="M8712" s="72"/>
      <c r="N8712" s="60"/>
      <c r="O8712" s="95"/>
      <c r="P8712" s="125"/>
      <c r="R8712" t="str">
        <f t="shared" si="264"/>
        <v/>
      </c>
    </row>
    <row r="8713" spans="2:18" ht="15.75" customHeight="1">
      <c r="B8713" s="95"/>
      <c r="C8713" s="55" t="str">
        <f t="shared" si="259"/>
        <v/>
      </c>
      <c r="D8713" s="55" t="str">
        <f t="shared" si="260"/>
        <v/>
      </c>
      <c r="E8713" s="72"/>
      <c r="F8713" s="72"/>
      <c r="G8713" s="72"/>
      <c r="H8713" s="72"/>
      <c r="I8713" s="72"/>
      <c r="J8713" s="72"/>
      <c r="K8713" s="60"/>
      <c r="L8713" s="60">
        <f t="shared" si="263"/>
        <v>0</v>
      </c>
      <c r="M8713" s="72"/>
      <c r="N8713" s="60"/>
      <c r="O8713" s="95"/>
      <c r="P8713" s="125"/>
      <c r="R8713" t="str">
        <f t="shared" si="264"/>
        <v/>
      </c>
    </row>
    <row r="8714" spans="2:18" ht="15.75" customHeight="1">
      <c r="B8714" s="95"/>
      <c r="C8714" s="55" t="str">
        <f t="shared" si="259"/>
        <v/>
      </c>
      <c r="D8714" s="55" t="str">
        <f t="shared" si="260"/>
        <v/>
      </c>
      <c r="E8714" s="72"/>
      <c r="F8714" s="72"/>
      <c r="G8714" s="72"/>
      <c r="H8714" s="72"/>
      <c r="I8714" s="72"/>
      <c r="J8714" s="72"/>
      <c r="K8714" s="60"/>
      <c r="L8714" s="60">
        <f t="shared" si="263"/>
        <v>0</v>
      </c>
      <c r="M8714" s="72"/>
      <c r="N8714" s="60"/>
      <c r="O8714" s="95"/>
      <c r="P8714" s="125"/>
      <c r="R8714" t="str">
        <f t="shared" si="264"/>
        <v/>
      </c>
    </row>
    <row r="8715" spans="2:18" ht="15.75" customHeight="1">
      <c r="B8715" s="95"/>
      <c r="C8715" s="55" t="str">
        <f t="shared" si="259"/>
        <v/>
      </c>
      <c r="D8715" s="55" t="str">
        <f t="shared" si="260"/>
        <v/>
      </c>
      <c r="E8715" s="72"/>
      <c r="F8715" s="72"/>
      <c r="G8715" s="72"/>
      <c r="H8715" s="72"/>
      <c r="I8715" s="72"/>
      <c r="J8715" s="72"/>
      <c r="K8715" s="60"/>
      <c r="L8715" s="60">
        <f t="shared" si="263"/>
        <v>0</v>
      </c>
      <c r="M8715" s="72"/>
      <c r="N8715" s="60"/>
      <c r="O8715" s="95"/>
      <c r="P8715" s="125"/>
      <c r="R8715" t="str">
        <f t="shared" si="264"/>
        <v/>
      </c>
    </row>
    <row r="8716" spans="2:18" ht="15.75" customHeight="1">
      <c r="B8716" s="95"/>
      <c r="C8716" s="55" t="str">
        <f t="shared" si="259"/>
        <v/>
      </c>
      <c r="D8716" s="55" t="str">
        <f t="shared" si="260"/>
        <v/>
      </c>
      <c r="E8716" s="72"/>
      <c r="F8716" s="72"/>
      <c r="G8716" s="72"/>
      <c r="H8716" s="72"/>
      <c r="I8716" s="72"/>
      <c r="J8716" s="72"/>
      <c r="K8716" s="60"/>
      <c r="L8716" s="60">
        <f t="shared" si="263"/>
        <v>0</v>
      </c>
      <c r="M8716" s="72"/>
      <c r="N8716" s="60"/>
      <c r="O8716" s="95"/>
      <c r="P8716" s="125"/>
      <c r="R8716" t="str">
        <f t="shared" si="264"/>
        <v/>
      </c>
    </row>
    <row r="8717" spans="2:18" ht="15.75" customHeight="1">
      <c r="B8717" s="95"/>
      <c r="C8717" s="55" t="str">
        <f t="shared" si="259"/>
        <v/>
      </c>
      <c r="D8717" s="55" t="str">
        <f t="shared" si="260"/>
        <v/>
      </c>
      <c r="E8717" s="72"/>
      <c r="F8717" s="72"/>
      <c r="G8717" s="72"/>
      <c r="H8717" s="72"/>
      <c r="I8717" s="72"/>
      <c r="J8717" s="72"/>
      <c r="K8717" s="60"/>
      <c r="L8717" s="60">
        <f t="shared" si="263"/>
        <v>0</v>
      </c>
      <c r="M8717" s="72"/>
      <c r="N8717" s="60"/>
      <c r="O8717" s="95"/>
      <c r="P8717" s="125"/>
      <c r="R8717" t="str">
        <f t="shared" si="264"/>
        <v/>
      </c>
    </row>
    <row r="8718" spans="2:18" ht="15.75" customHeight="1">
      <c r="B8718" s="95"/>
      <c r="C8718" s="55" t="str">
        <f t="shared" si="259"/>
        <v/>
      </c>
      <c r="D8718" s="55" t="str">
        <f t="shared" si="260"/>
        <v/>
      </c>
      <c r="E8718" s="72"/>
      <c r="F8718" s="72"/>
      <c r="G8718" s="72"/>
      <c r="H8718" s="72"/>
      <c r="I8718" s="72"/>
      <c r="J8718" s="72"/>
      <c r="K8718" s="60"/>
      <c r="L8718" s="60">
        <f t="shared" si="263"/>
        <v>0</v>
      </c>
      <c r="M8718" s="72"/>
      <c r="N8718" s="60"/>
      <c r="O8718" s="95"/>
      <c r="P8718" s="125"/>
      <c r="R8718" t="str">
        <f t="shared" si="264"/>
        <v/>
      </c>
    </row>
    <row r="8719" spans="2:18" ht="15.75" customHeight="1">
      <c r="B8719" s="95"/>
      <c r="C8719" s="55" t="str">
        <f t="shared" si="259"/>
        <v/>
      </c>
      <c r="D8719" s="55" t="str">
        <f t="shared" si="260"/>
        <v/>
      </c>
      <c r="E8719" s="72"/>
      <c r="F8719" s="72"/>
      <c r="G8719" s="72"/>
      <c r="H8719" s="72"/>
      <c r="I8719" s="72"/>
      <c r="J8719" s="72"/>
      <c r="K8719" s="60"/>
      <c r="L8719" s="60">
        <f t="shared" si="263"/>
        <v>0</v>
      </c>
      <c r="M8719" s="72"/>
      <c r="N8719" s="60"/>
      <c r="O8719" s="95"/>
      <c r="P8719" s="125"/>
      <c r="R8719" t="str">
        <f t="shared" si="264"/>
        <v/>
      </c>
    </row>
    <row r="8720" spans="2:18" ht="15.75" customHeight="1">
      <c r="B8720" s="95"/>
      <c r="C8720" s="55" t="str">
        <f t="shared" si="259"/>
        <v/>
      </c>
      <c r="D8720" s="55" t="str">
        <f t="shared" si="260"/>
        <v/>
      </c>
      <c r="E8720" s="72"/>
      <c r="F8720" s="72"/>
      <c r="G8720" s="72"/>
      <c r="H8720" s="72"/>
      <c r="I8720" s="72"/>
      <c r="J8720" s="72"/>
      <c r="K8720" s="60"/>
      <c r="L8720" s="60">
        <f t="shared" si="263"/>
        <v>0</v>
      </c>
      <c r="M8720" s="72"/>
      <c r="N8720" s="60"/>
      <c r="O8720" s="95"/>
      <c r="P8720" s="125"/>
      <c r="R8720" t="str">
        <f t="shared" si="264"/>
        <v/>
      </c>
    </row>
    <row r="8721" spans="2:18" ht="15.75" customHeight="1">
      <c r="B8721" s="95"/>
      <c r="C8721" s="55" t="str">
        <f t="shared" si="259"/>
        <v/>
      </c>
      <c r="D8721" s="55" t="str">
        <f t="shared" si="260"/>
        <v/>
      </c>
      <c r="E8721" s="72"/>
      <c r="F8721" s="72"/>
      <c r="G8721" s="72"/>
      <c r="H8721" s="72"/>
      <c r="I8721" s="72"/>
      <c r="J8721" s="72"/>
      <c r="K8721" s="60"/>
      <c r="L8721" s="60">
        <f t="shared" si="263"/>
        <v>0</v>
      </c>
      <c r="M8721" s="72"/>
      <c r="N8721" s="60"/>
      <c r="O8721" s="95"/>
      <c r="P8721" s="125"/>
      <c r="R8721" t="str">
        <f t="shared" si="264"/>
        <v/>
      </c>
    </row>
    <row r="8722" spans="2:18" ht="15.75" customHeight="1">
      <c r="B8722" s="95"/>
      <c r="C8722" s="55" t="str">
        <f t="shared" si="259"/>
        <v/>
      </c>
      <c r="D8722" s="55" t="str">
        <f t="shared" si="260"/>
        <v/>
      </c>
      <c r="E8722" s="72"/>
      <c r="F8722" s="72"/>
      <c r="G8722" s="72"/>
      <c r="H8722" s="72"/>
      <c r="I8722" s="72"/>
      <c r="J8722" s="72"/>
      <c r="K8722" s="60"/>
      <c r="L8722" s="60">
        <f t="shared" si="263"/>
        <v>0</v>
      </c>
      <c r="M8722" s="72"/>
      <c r="N8722" s="60"/>
      <c r="O8722" s="95"/>
      <c r="P8722" s="125"/>
      <c r="R8722" t="str">
        <f t="shared" si="264"/>
        <v/>
      </c>
    </row>
    <row r="8723" spans="2:18" ht="15.75" customHeight="1">
      <c r="B8723" s="95"/>
      <c r="C8723" s="55" t="str">
        <f t="shared" si="259"/>
        <v/>
      </c>
      <c r="D8723" s="55" t="str">
        <f t="shared" si="260"/>
        <v/>
      </c>
      <c r="E8723" s="72"/>
      <c r="F8723" s="72"/>
      <c r="G8723" s="72"/>
      <c r="H8723" s="72"/>
      <c r="I8723" s="72"/>
      <c r="J8723" s="72"/>
      <c r="K8723" s="60"/>
      <c r="L8723" s="60">
        <f t="shared" si="263"/>
        <v>0</v>
      </c>
      <c r="M8723" s="72"/>
      <c r="N8723" s="60"/>
      <c r="O8723" s="95"/>
      <c r="P8723" s="125"/>
      <c r="R8723" t="str">
        <f t="shared" si="264"/>
        <v/>
      </c>
    </row>
    <row r="8724" spans="2:18" ht="15.75" customHeight="1">
      <c r="B8724" s="95"/>
      <c r="C8724" s="55" t="str">
        <f t="shared" si="259"/>
        <v/>
      </c>
      <c r="D8724" s="55" t="str">
        <f t="shared" si="260"/>
        <v/>
      </c>
      <c r="E8724" s="72"/>
      <c r="F8724" s="72"/>
      <c r="G8724" s="72"/>
      <c r="H8724" s="72"/>
      <c r="I8724" s="72"/>
      <c r="J8724" s="72"/>
      <c r="K8724" s="60"/>
      <c r="L8724" s="60">
        <f t="shared" si="263"/>
        <v>0</v>
      </c>
      <c r="M8724" s="72"/>
      <c r="N8724" s="60"/>
      <c r="O8724" s="95"/>
      <c r="P8724" s="125"/>
      <c r="R8724" t="str">
        <f t="shared" si="264"/>
        <v/>
      </c>
    </row>
    <row r="8725" spans="2:18" ht="15.75" customHeight="1">
      <c r="B8725" s="95"/>
      <c r="C8725" s="55" t="str">
        <f t="shared" si="259"/>
        <v/>
      </c>
      <c r="D8725" s="55" t="str">
        <f t="shared" si="260"/>
        <v/>
      </c>
      <c r="E8725" s="72"/>
      <c r="F8725" s="72"/>
      <c r="G8725" s="72"/>
      <c r="H8725" s="72"/>
      <c r="I8725" s="72"/>
      <c r="J8725" s="72"/>
      <c r="K8725" s="60"/>
      <c r="L8725" s="60">
        <f t="shared" si="263"/>
        <v>0</v>
      </c>
      <c r="M8725" s="72"/>
      <c r="N8725" s="60"/>
      <c r="O8725" s="95"/>
      <c r="P8725" s="125"/>
      <c r="R8725" t="str">
        <f t="shared" si="264"/>
        <v/>
      </c>
    </row>
    <row r="8726" spans="2:18" ht="15.75" customHeight="1">
      <c r="B8726" s="95"/>
      <c r="C8726" s="55" t="str">
        <f t="shared" si="259"/>
        <v/>
      </c>
      <c r="D8726" s="55" t="str">
        <f t="shared" si="260"/>
        <v/>
      </c>
      <c r="E8726" s="72"/>
      <c r="F8726" s="72"/>
      <c r="G8726" s="72"/>
      <c r="H8726" s="72"/>
      <c r="I8726" s="72"/>
      <c r="J8726" s="72"/>
      <c r="K8726" s="60"/>
      <c r="L8726" s="60">
        <f t="shared" si="263"/>
        <v>0</v>
      </c>
      <c r="M8726" s="72"/>
      <c r="N8726" s="60"/>
      <c r="O8726" s="95"/>
      <c r="P8726" s="125"/>
      <c r="R8726" t="str">
        <f t="shared" si="264"/>
        <v/>
      </c>
    </row>
    <row r="8727" spans="2:18" ht="15.75" customHeight="1">
      <c r="B8727" s="95"/>
      <c r="C8727" s="55" t="str">
        <f t="shared" si="259"/>
        <v/>
      </c>
      <c r="D8727" s="55" t="str">
        <f t="shared" si="260"/>
        <v/>
      </c>
      <c r="E8727" s="72"/>
      <c r="F8727" s="72"/>
      <c r="G8727" s="72"/>
      <c r="H8727" s="72"/>
      <c r="I8727" s="72"/>
      <c r="J8727" s="72"/>
      <c r="K8727" s="60"/>
      <c r="L8727" s="60">
        <f t="shared" si="263"/>
        <v>0</v>
      </c>
      <c r="M8727" s="72"/>
      <c r="N8727" s="60"/>
      <c r="O8727" s="95"/>
      <c r="P8727" s="125"/>
      <c r="R8727" t="str">
        <f t="shared" si="264"/>
        <v/>
      </c>
    </row>
    <row r="8728" spans="2:18" ht="15.75" customHeight="1">
      <c r="B8728" s="95"/>
      <c r="C8728" s="55" t="str">
        <f t="shared" si="259"/>
        <v/>
      </c>
      <c r="D8728" s="55" t="str">
        <f t="shared" si="260"/>
        <v/>
      </c>
      <c r="E8728" s="72"/>
      <c r="F8728" s="72"/>
      <c r="G8728" s="72"/>
      <c r="H8728" s="72"/>
      <c r="I8728" s="72"/>
      <c r="J8728" s="72"/>
      <c r="K8728" s="60"/>
      <c r="L8728" s="60">
        <f t="shared" si="263"/>
        <v>0</v>
      </c>
      <c r="M8728" s="72"/>
      <c r="N8728" s="60"/>
      <c r="O8728" s="95"/>
      <c r="P8728" s="125"/>
      <c r="R8728" t="str">
        <f t="shared" si="264"/>
        <v/>
      </c>
    </row>
    <row r="8729" spans="2:18" ht="15.75" customHeight="1">
      <c r="B8729" s="95"/>
      <c r="C8729" s="55" t="str">
        <f t="shared" si="259"/>
        <v/>
      </c>
      <c r="D8729" s="55" t="str">
        <f t="shared" si="260"/>
        <v/>
      </c>
      <c r="E8729" s="72"/>
      <c r="F8729" s="72"/>
      <c r="G8729" s="72"/>
      <c r="H8729" s="72"/>
      <c r="I8729" s="72"/>
      <c r="J8729" s="72"/>
      <c r="K8729" s="60"/>
      <c r="L8729" s="60">
        <f t="shared" si="263"/>
        <v>0</v>
      </c>
      <c r="M8729" s="72"/>
      <c r="N8729" s="60"/>
      <c r="O8729" s="95"/>
      <c r="P8729" s="125"/>
      <c r="R8729" t="str">
        <f t="shared" si="264"/>
        <v/>
      </c>
    </row>
    <row r="8730" spans="2:18" ht="15.75" customHeight="1">
      <c r="B8730" s="95"/>
      <c r="C8730" s="55" t="str">
        <f t="shared" si="259"/>
        <v/>
      </c>
      <c r="D8730" s="55" t="str">
        <f t="shared" si="260"/>
        <v/>
      </c>
      <c r="E8730" s="72"/>
      <c r="F8730" s="72"/>
      <c r="G8730" s="72"/>
      <c r="H8730" s="72"/>
      <c r="I8730" s="72"/>
      <c r="J8730" s="72"/>
      <c r="K8730" s="60"/>
      <c r="L8730" s="60">
        <f t="shared" si="263"/>
        <v>0</v>
      </c>
      <c r="M8730" s="72"/>
      <c r="N8730" s="60"/>
      <c r="O8730" s="95"/>
      <c r="P8730" s="125"/>
      <c r="R8730" t="str">
        <f t="shared" si="264"/>
        <v/>
      </c>
    </row>
    <row r="8731" spans="2:18" ht="15.75" customHeight="1">
      <c r="B8731" s="95"/>
      <c r="C8731" s="55" t="str">
        <f t="shared" si="259"/>
        <v/>
      </c>
      <c r="D8731" s="55" t="str">
        <f t="shared" si="260"/>
        <v/>
      </c>
      <c r="E8731" s="72"/>
      <c r="F8731" s="72"/>
      <c r="G8731" s="72"/>
      <c r="H8731" s="72"/>
      <c r="I8731" s="72"/>
      <c r="J8731" s="72"/>
      <c r="K8731" s="60"/>
      <c r="L8731" s="60">
        <f t="shared" si="263"/>
        <v>0</v>
      </c>
      <c r="M8731" s="72"/>
      <c r="N8731" s="60"/>
      <c r="O8731" s="95"/>
      <c r="P8731" s="125"/>
      <c r="R8731" t="str">
        <f t="shared" si="264"/>
        <v/>
      </c>
    </row>
    <row r="8732" spans="2:18" ht="15.75" customHeight="1">
      <c r="B8732" s="95"/>
      <c r="C8732" s="55" t="str">
        <f t="shared" si="259"/>
        <v/>
      </c>
      <c r="D8732" s="55" t="str">
        <f t="shared" si="260"/>
        <v/>
      </c>
      <c r="E8732" s="72"/>
      <c r="F8732" s="72"/>
      <c r="G8732" s="72"/>
      <c r="H8732" s="72"/>
      <c r="I8732" s="72"/>
      <c r="J8732" s="72"/>
      <c r="K8732" s="60"/>
      <c r="L8732" s="60">
        <f t="shared" si="263"/>
        <v>0</v>
      </c>
      <c r="M8732" s="72"/>
      <c r="N8732" s="60"/>
      <c r="O8732" s="95"/>
      <c r="P8732" s="125"/>
      <c r="R8732" t="str">
        <f t="shared" si="264"/>
        <v/>
      </c>
    </row>
    <row r="8733" spans="2:18" ht="15.75" customHeight="1">
      <c r="B8733" s="95"/>
      <c r="C8733" s="55" t="str">
        <f t="shared" si="259"/>
        <v/>
      </c>
      <c r="D8733" s="55" t="str">
        <f t="shared" si="260"/>
        <v/>
      </c>
      <c r="E8733" s="72"/>
      <c r="F8733" s="72"/>
      <c r="G8733" s="72"/>
      <c r="H8733" s="72"/>
      <c r="I8733" s="72"/>
      <c r="J8733" s="72"/>
      <c r="K8733" s="60"/>
      <c r="L8733" s="60">
        <f t="shared" si="263"/>
        <v>0</v>
      </c>
      <c r="M8733" s="72"/>
      <c r="N8733" s="60"/>
      <c r="O8733" s="95"/>
      <c r="P8733" s="125"/>
      <c r="R8733" t="str">
        <f t="shared" si="264"/>
        <v/>
      </c>
    </row>
    <row r="8734" spans="2:18" ht="15.75" customHeight="1">
      <c r="B8734" s="95"/>
      <c r="C8734" s="55" t="str">
        <f t="shared" si="259"/>
        <v/>
      </c>
      <c r="D8734" s="55" t="str">
        <f t="shared" si="260"/>
        <v/>
      </c>
      <c r="E8734" s="72"/>
      <c r="F8734" s="72"/>
      <c r="G8734" s="72"/>
      <c r="H8734" s="72"/>
      <c r="I8734" s="72"/>
      <c r="J8734" s="72"/>
      <c r="K8734" s="60"/>
      <c r="L8734" s="60">
        <f t="shared" si="263"/>
        <v>0</v>
      </c>
      <c r="M8734" s="72"/>
      <c r="N8734" s="60"/>
      <c r="O8734" s="95"/>
      <c r="P8734" s="125"/>
      <c r="R8734" t="str">
        <f t="shared" si="264"/>
        <v/>
      </c>
    </row>
    <row r="8735" spans="2:18" ht="15.75" customHeight="1">
      <c r="B8735" s="95"/>
      <c r="C8735" s="55" t="str">
        <f t="shared" si="259"/>
        <v/>
      </c>
      <c r="D8735" s="55" t="str">
        <f t="shared" si="260"/>
        <v/>
      </c>
      <c r="E8735" s="72"/>
      <c r="F8735" s="72"/>
      <c r="G8735" s="72"/>
      <c r="H8735" s="72"/>
      <c r="I8735" s="72"/>
      <c r="J8735" s="72"/>
      <c r="K8735" s="60"/>
      <c r="L8735" s="60">
        <f t="shared" si="263"/>
        <v>0</v>
      </c>
      <c r="M8735" s="72"/>
      <c r="N8735" s="60"/>
      <c r="O8735" s="95"/>
      <c r="P8735" s="125"/>
      <c r="R8735" t="str">
        <f t="shared" si="264"/>
        <v/>
      </c>
    </row>
    <row r="8736" spans="2:18" ht="15.75" customHeight="1">
      <c r="B8736" s="95"/>
      <c r="C8736" s="55" t="str">
        <f t="shared" si="259"/>
        <v/>
      </c>
      <c r="D8736" s="55" t="str">
        <f t="shared" si="260"/>
        <v/>
      </c>
      <c r="E8736" s="72"/>
      <c r="F8736" s="72"/>
      <c r="G8736" s="72"/>
      <c r="H8736" s="72"/>
      <c r="I8736" s="72"/>
      <c r="J8736" s="72"/>
      <c r="K8736" s="60"/>
      <c r="L8736" s="60">
        <f t="shared" si="263"/>
        <v>0</v>
      </c>
      <c r="M8736" s="72"/>
      <c r="N8736" s="60"/>
      <c r="O8736" s="95"/>
      <c r="P8736" s="125"/>
      <c r="R8736" t="str">
        <f t="shared" si="264"/>
        <v/>
      </c>
    </row>
    <row r="8737" spans="2:18" ht="15.75" customHeight="1">
      <c r="B8737" s="95"/>
      <c r="C8737" s="55" t="str">
        <f t="shared" si="259"/>
        <v/>
      </c>
      <c r="D8737" s="55" t="str">
        <f t="shared" si="260"/>
        <v/>
      </c>
      <c r="E8737" s="72"/>
      <c r="F8737" s="72"/>
      <c r="G8737" s="72"/>
      <c r="H8737" s="72"/>
      <c r="I8737" s="72"/>
      <c r="J8737" s="72"/>
      <c r="K8737" s="60"/>
      <c r="L8737" s="60">
        <f t="shared" si="263"/>
        <v>0</v>
      </c>
      <c r="M8737" s="72"/>
      <c r="N8737" s="60"/>
      <c r="O8737" s="95"/>
      <c r="P8737" s="125"/>
      <c r="R8737" t="str">
        <f t="shared" si="264"/>
        <v/>
      </c>
    </row>
    <row r="8738" spans="2:18" ht="15.75" customHeight="1">
      <c r="B8738" s="95"/>
      <c r="C8738" s="55" t="str">
        <f t="shared" si="259"/>
        <v/>
      </c>
      <c r="D8738" s="55" t="str">
        <f t="shared" si="260"/>
        <v/>
      </c>
      <c r="E8738" s="72"/>
      <c r="F8738" s="72"/>
      <c r="G8738" s="72"/>
      <c r="H8738" s="72"/>
      <c r="I8738" s="72"/>
      <c r="J8738" s="72"/>
      <c r="K8738" s="60"/>
      <c r="L8738" s="60">
        <f t="shared" si="263"/>
        <v>0</v>
      </c>
      <c r="M8738" s="72"/>
      <c r="N8738" s="60"/>
      <c r="O8738" s="95"/>
      <c r="P8738" s="125"/>
      <c r="R8738" t="str">
        <f t="shared" si="264"/>
        <v/>
      </c>
    </row>
    <row r="8739" spans="2:18" ht="15.75" customHeight="1">
      <c r="B8739" s="95"/>
      <c r="C8739" s="55" t="str">
        <f t="shared" si="259"/>
        <v/>
      </c>
      <c r="D8739" s="55" t="str">
        <f t="shared" si="260"/>
        <v/>
      </c>
      <c r="E8739" s="72"/>
      <c r="F8739" s="72"/>
      <c r="G8739" s="72"/>
      <c r="H8739" s="72"/>
      <c r="I8739" s="72"/>
      <c r="J8739" s="72"/>
      <c r="K8739" s="60"/>
      <c r="L8739" s="60">
        <f t="shared" si="263"/>
        <v>0</v>
      </c>
      <c r="M8739" s="72"/>
      <c r="N8739" s="60"/>
      <c r="O8739" s="95"/>
      <c r="P8739" s="125"/>
      <c r="R8739" t="str">
        <f t="shared" si="264"/>
        <v/>
      </c>
    </row>
    <row r="8740" spans="2:18" ht="15.75" customHeight="1">
      <c r="B8740" s="95"/>
      <c r="C8740" s="55" t="str">
        <f t="shared" si="259"/>
        <v/>
      </c>
      <c r="D8740" s="55" t="str">
        <f t="shared" si="260"/>
        <v/>
      </c>
      <c r="E8740" s="72"/>
      <c r="F8740" s="72"/>
      <c r="G8740" s="72"/>
      <c r="H8740" s="72"/>
      <c r="I8740" s="72"/>
      <c r="J8740" s="72"/>
      <c r="K8740" s="60"/>
      <c r="L8740" s="60">
        <f t="shared" si="263"/>
        <v>0</v>
      </c>
      <c r="M8740" s="72"/>
      <c r="N8740" s="60"/>
      <c r="O8740" s="95"/>
      <c r="P8740" s="125"/>
      <c r="R8740" t="str">
        <f t="shared" si="264"/>
        <v/>
      </c>
    </row>
    <row r="8741" spans="2:18" ht="15.75" customHeight="1">
      <c r="B8741" s="95"/>
      <c r="C8741" s="55" t="str">
        <f t="shared" si="259"/>
        <v/>
      </c>
      <c r="D8741" s="55" t="str">
        <f t="shared" si="260"/>
        <v/>
      </c>
      <c r="E8741" s="72"/>
      <c r="F8741" s="72"/>
      <c r="G8741" s="72"/>
      <c r="H8741" s="72"/>
      <c r="I8741" s="72"/>
      <c r="J8741" s="72"/>
      <c r="K8741" s="60"/>
      <c r="L8741" s="60">
        <f t="shared" si="263"/>
        <v>0</v>
      </c>
      <c r="M8741" s="72"/>
      <c r="N8741" s="60"/>
      <c r="O8741" s="95"/>
      <c r="P8741" s="125"/>
      <c r="R8741" t="str">
        <f t="shared" si="264"/>
        <v/>
      </c>
    </row>
    <row r="8742" spans="2:18" ht="15.75" customHeight="1">
      <c r="B8742" s="95"/>
      <c r="C8742" s="55" t="str">
        <f t="shared" si="259"/>
        <v/>
      </c>
      <c r="D8742" s="55" t="str">
        <f t="shared" si="260"/>
        <v/>
      </c>
      <c r="E8742" s="72"/>
      <c r="F8742" s="72"/>
      <c r="G8742" s="72"/>
      <c r="H8742" s="72"/>
      <c r="I8742" s="72"/>
      <c r="J8742" s="72"/>
      <c r="K8742" s="60"/>
      <c r="L8742" s="60">
        <f t="shared" si="263"/>
        <v>0</v>
      </c>
      <c r="M8742" s="72"/>
      <c r="N8742" s="60"/>
      <c r="O8742" s="95"/>
      <c r="P8742" s="125"/>
      <c r="R8742" t="str">
        <f t="shared" si="264"/>
        <v/>
      </c>
    </row>
    <row r="8743" spans="2:18" ht="15.75" customHeight="1">
      <c r="B8743" s="95"/>
      <c r="C8743" s="55" t="str">
        <f t="shared" si="259"/>
        <v/>
      </c>
      <c r="D8743" s="55" t="str">
        <f t="shared" si="260"/>
        <v/>
      </c>
      <c r="E8743" s="72"/>
      <c r="F8743" s="72"/>
      <c r="G8743" s="72"/>
      <c r="H8743" s="72"/>
      <c r="I8743" s="72"/>
      <c r="J8743" s="72"/>
      <c r="K8743" s="60"/>
      <c r="L8743" s="60">
        <f t="shared" si="263"/>
        <v>0</v>
      </c>
      <c r="M8743" s="72"/>
      <c r="N8743" s="60"/>
      <c r="O8743" s="95"/>
      <c r="P8743" s="125"/>
      <c r="R8743" t="str">
        <f t="shared" si="264"/>
        <v/>
      </c>
    </row>
    <row r="8744" spans="2:18" ht="15.75" customHeight="1">
      <c r="B8744" s="95"/>
      <c r="C8744" s="55" t="str">
        <f t="shared" si="259"/>
        <v/>
      </c>
      <c r="D8744" s="55" t="str">
        <f t="shared" si="260"/>
        <v/>
      </c>
      <c r="E8744" s="72"/>
      <c r="F8744" s="72"/>
      <c r="G8744" s="72"/>
      <c r="H8744" s="72"/>
      <c r="I8744" s="72"/>
      <c r="J8744" s="72"/>
      <c r="K8744" s="60"/>
      <c r="L8744" s="60">
        <f t="shared" si="263"/>
        <v>0</v>
      </c>
      <c r="M8744" s="72"/>
      <c r="N8744" s="60"/>
      <c r="O8744" s="95"/>
      <c r="P8744" s="125"/>
      <c r="R8744" t="str">
        <f t="shared" si="264"/>
        <v/>
      </c>
    </row>
    <row r="8745" spans="2:18" ht="15.75" customHeight="1">
      <c r="B8745" s="95"/>
      <c r="C8745" s="55" t="str">
        <f t="shared" si="259"/>
        <v/>
      </c>
      <c r="D8745" s="55" t="str">
        <f t="shared" si="260"/>
        <v/>
      </c>
      <c r="E8745" s="72"/>
      <c r="F8745" s="72"/>
      <c r="G8745" s="72"/>
      <c r="H8745" s="72"/>
      <c r="I8745" s="72"/>
      <c r="J8745" s="72"/>
      <c r="K8745" s="60"/>
      <c r="L8745" s="60">
        <f t="shared" si="263"/>
        <v>0</v>
      </c>
      <c r="M8745" s="72"/>
      <c r="N8745" s="60"/>
      <c r="O8745" s="95"/>
      <c r="P8745" s="125"/>
      <c r="R8745" t="str">
        <f t="shared" si="264"/>
        <v/>
      </c>
    </row>
    <row r="8746" spans="2:18" ht="15.75" customHeight="1">
      <c r="B8746" s="95"/>
      <c r="C8746" s="55" t="str">
        <f t="shared" si="259"/>
        <v/>
      </c>
      <c r="D8746" s="55" t="str">
        <f t="shared" si="260"/>
        <v/>
      </c>
      <c r="E8746" s="72"/>
      <c r="F8746" s="72"/>
      <c r="G8746" s="72"/>
      <c r="H8746" s="72"/>
      <c r="I8746" s="72"/>
      <c r="J8746" s="72"/>
      <c r="K8746" s="60"/>
      <c r="L8746" s="60">
        <f t="shared" si="263"/>
        <v>0</v>
      </c>
      <c r="M8746" s="72"/>
      <c r="N8746" s="60"/>
      <c r="O8746" s="95"/>
      <c r="P8746" s="125"/>
      <c r="R8746" t="str">
        <f t="shared" si="264"/>
        <v/>
      </c>
    </row>
    <row r="8747" spans="2:18" ht="15.75" customHeight="1">
      <c r="B8747" s="95"/>
      <c r="C8747" s="55" t="str">
        <f t="shared" si="259"/>
        <v/>
      </c>
      <c r="D8747" s="55" t="str">
        <f t="shared" si="260"/>
        <v/>
      </c>
      <c r="E8747" s="72"/>
      <c r="F8747" s="72"/>
      <c r="G8747" s="72"/>
      <c r="H8747" s="72"/>
      <c r="I8747" s="72"/>
      <c r="J8747" s="72"/>
      <c r="K8747" s="60"/>
      <c r="L8747" s="60">
        <f t="shared" si="263"/>
        <v>0</v>
      </c>
      <c r="M8747" s="72"/>
      <c r="N8747" s="60"/>
      <c r="O8747" s="95"/>
      <c r="P8747" s="125"/>
      <c r="R8747" t="str">
        <f t="shared" si="264"/>
        <v/>
      </c>
    </row>
    <row r="8748" spans="2:18" ht="15.75" customHeight="1">
      <c r="B8748" s="95"/>
      <c r="C8748" s="55" t="str">
        <f t="shared" si="259"/>
        <v/>
      </c>
      <c r="D8748" s="55" t="str">
        <f t="shared" si="260"/>
        <v/>
      </c>
      <c r="E8748" s="72"/>
      <c r="F8748" s="72"/>
      <c r="G8748" s="72"/>
      <c r="H8748" s="72"/>
      <c r="I8748" s="72"/>
      <c r="J8748" s="72"/>
      <c r="K8748" s="60"/>
      <c r="L8748" s="60">
        <f t="shared" si="263"/>
        <v>0</v>
      </c>
      <c r="M8748" s="72"/>
      <c r="N8748" s="60"/>
      <c r="O8748" s="95"/>
      <c r="P8748" s="125"/>
      <c r="R8748" t="str">
        <f t="shared" si="264"/>
        <v/>
      </c>
    </row>
    <row r="8749" spans="2:18" ht="15.75" customHeight="1">
      <c r="B8749" s="95"/>
      <c r="C8749" s="55" t="str">
        <f t="shared" si="259"/>
        <v/>
      </c>
      <c r="D8749" s="55" t="str">
        <f t="shared" si="260"/>
        <v/>
      </c>
      <c r="E8749" s="72"/>
      <c r="F8749" s="72"/>
      <c r="G8749" s="72"/>
      <c r="H8749" s="72"/>
      <c r="I8749" s="72"/>
      <c r="J8749" s="72"/>
      <c r="K8749" s="60"/>
      <c r="L8749" s="60">
        <f t="shared" si="263"/>
        <v>0</v>
      </c>
      <c r="M8749" s="72"/>
      <c r="N8749" s="60"/>
      <c r="O8749" s="95"/>
      <c r="P8749" s="125"/>
      <c r="R8749" t="str">
        <f t="shared" si="264"/>
        <v/>
      </c>
    </row>
    <row r="8750" spans="2:18" ht="15.75" customHeight="1">
      <c r="B8750" s="95"/>
      <c r="C8750" s="55" t="str">
        <f t="shared" si="259"/>
        <v/>
      </c>
      <c r="D8750" s="55" t="str">
        <f t="shared" si="260"/>
        <v/>
      </c>
      <c r="E8750" s="72"/>
      <c r="F8750" s="72"/>
      <c r="G8750" s="72"/>
      <c r="H8750" s="72"/>
      <c r="I8750" s="72"/>
      <c r="J8750" s="72"/>
      <c r="K8750" s="60"/>
      <c r="L8750" s="60">
        <f t="shared" si="263"/>
        <v>0</v>
      </c>
      <c r="M8750" s="72"/>
      <c r="N8750" s="60"/>
      <c r="O8750" s="95"/>
      <c r="P8750" s="125"/>
      <c r="R8750" t="str">
        <f t="shared" si="264"/>
        <v/>
      </c>
    </row>
    <row r="8751" spans="2:18" ht="15.75" customHeight="1">
      <c r="B8751" s="95"/>
      <c r="C8751" s="55" t="str">
        <f t="shared" si="259"/>
        <v/>
      </c>
      <c r="D8751" s="55" t="str">
        <f t="shared" si="260"/>
        <v/>
      </c>
      <c r="E8751" s="72"/>
      <c r="F8751" s="72"/>
      <c r="G8751" s="72"/>
      <c r="H8751" s="72"/>
      <c r="I8751" s="72"/>
      <c r="J8751" s="72"/>
      <c r="K8751" s="60"/>
      <c r="L8751" s="60">
        <f t="shared" si="263"/>
        <v>0</v>
      </c>
      <c r="M8751" s="72"/>
      <c r="N8751" s="60"/>
      <c r="O8751" s="95"/>
      <c r="P8751" s="125"/>
      <c r="R8751" t="str">
        <f t="shared" si="264"/>
        <v/>
      </c>
    </row>
    <row r="8752" spans="2:18" ht="15.75" customHeight="1">
      <c r="B8752" s="95"/>
      <c r="C8752" s="55" t="str">
        <f t="shared" si="259"/>
        <v/>
      </c>
      <c r="D8752" s="55" t="str">
        <f t="shared" si="260"/>
        <v/>
      </c>
      <c r="E8752" s="72"/>
      <c r="F8752" s="72"/>
      <c r="G8752" s="72"/>
      <c r="H8752" s="72"/>
      <c r="I8752" s="72"/>
      <c r="J8752" s="72"/>
      <c r="K8752" s="60"/>
      <c r="L8752" s="60">
        <f t="shared" si="263"/>
        <v>0</v>
      </c>
      <c r="M8752" s="72"/>
      <c r="N8752" s="60"/>
      <c r="O8752" s="95"/>
      <c r="P8752" s="125"/>
      <c r="R8752" t="str">
        <f t="shared" si="264"/>
        <v/>
      </c>
    </row>
    <row r="8753" spans="2:18" ht="15.75" customHeight="1">
      <c r="B8753" s="95"/>
      <c r="C8753" s="55" t="str">
        <f t="shared" si="259"/>
        <v/>
      </c>
      <c r="D8753" s="55" t="str">
        <f t="shared" si="260"/>
        <v/>
      </c>
      <c r="E8753" s="72"/>
      <c r="F8753" s="72"/>
      <c r="G8753" s="72"/>
      <c r="H8753" s="72"/>
      <c r="I8753" s="72"/>
      <c r="J8753" s="72"/>
      <c r="K8753" s="60"/>
      <c r="L8753" s="60">
        <f t="shared" si="263"/>
        <v>0</v>
      </c>
      <c r="M8753" s="72"/>
      <c r="N8753" s="60"/>
      <c r="O8753" s="95"/>
      <c r="P8753" s="125"/>
      <c r="R8753" t="str">
        <f t="shared" si="264"/>
        <v/>
      </c>
    </row>
    <row r="8754" spans="2:18" ht="15.75" customHeight="1">
      <c r="B8754" s="95"/>
      <c r="C8754" s="55" t="str">
        <f t="shared" si="259"/>
        <v/>
      </c>
      <c r="D8754" s="55" t="str">
        <f t="shared" si="260"/>
        <v/>
      </c>
      <c r="E8754" s="72"/>
      <c r="F8754" s="72"/>
      <c r="G8754" s="72"/>
      <c r="H8754" s="72"/>
      <c r="I8754" s="72"/>
      <c r="J8754" s="72"/>
      <c r="K8754" s="60"/>
      <c r="L8754" s="60">
        <f t="shared" si="263"/>
        <v>0</v>
      </c>
      <c r="M8754" s="72"/>
      <c r="N8754" s="60"/>
      <c r="O8754" s="95"/>
      <c r="P8754" s="125"/>
      <c r="R8754" t="str">
        <f t="shared" si="264"/>
        <v/>
      </c>
    </row>
    <row r="8755" spans="2:18" ht="15.75" customHeight="1">
      <c r="B8755" s="95"/>
      <c r="C8755" s="55" t="str">
        <f t="shared" si="259"/>
        <v/>
      </c>
      <c r="D8755" s="55" t="str">
        <f t="shared" si="260"/>
        <v/>
      </c>
      <c r="E8755" s="72"/>
      <c r="F8755" s="72"/>
      <c r="G8755" s="72"/>
      <c r="H8755" s="72"/>
      <c r="I8755" s="72"/>
      <c r="J8755" s="72"/>
      <c r="K8755" s="60"/>
      <c r="L8755" s="60">
        <f t="shared" si="263"/>
        <v>0</v>
      </c>
      <c r="M8755" s="72"/>
      <c r="N8755" s="60"/>
      <c r="O8755" s="95"/>
      <c r="P8755" s="125"/>
      <c r="R8755" t="str">
        <f t="shared" si="264"/>
        <v/>
      </c>
    </row>
    <row r="8756" spans="2:18" ht="15.75" customHeight="1">
      <c r="B8756" s="95"/>
      <c r="C8756" s="55" t="str">
        <f t="shared" si="259"/>
        <v/>
      </c>
      <c r="D8756" s="55" t="str">
        <f t="shared" si="260"/>
        <v/>
      </c>
      <c r="E8756" s="72"/>
      <c r="F8756" s="72"/>
      <c r="G8756" s="72"/>
      <c r="H8756" s="72"/>
      <c r="I8756" s="72"/>
      <c r="J8756" s="72"/>
      <c r="K8756" s="60"/>
      <c r="L8756" s="60">
        <f t="shared" si="263"/>
        <v>0</v>
      </c>
      <c r="M8756" s="72"/>
      <c r="N8756" s="60"/>
      <c r="O8756" s="95"/>
      <c r="P8756" s="125"/>
      <c r="R8756" t="str">
        <f t="shared" si="264"/>
        <v/>
      </c>
    </row>
    <row r="8757" spans="2:18" ht="15.75" customHeight="1">
      <c r="B8757" s="95"/>
      <c r="C8757" s="55" t="str">
        <f t="shared" si="259"/>
        <v/>
      </c>
      <c r="D8757" s="55" t="str">
        <f t="shared" si="260"/>
        <v/>
      </c>
      <c r="E8757" s="72"/>
      <c r="F8757" s="72"/>
      <c r="G8757" s="72"/>
      <c r="H8757" s="72"/>
      <c r="I8757" s="72"/>
      <c r="J8757" s="72"/>
      <c r="K8757" s="60"/>
      <c r="L8757" s="60">
        <f t="shared" si="263"/>
        <v>0</v>
      </c>
      <c r="M8757" s="72"/>
      <c r="N8757" s="60"/>
      <c r="O8757" s="95"/>
      <c r="P8757" s="125"/>
      <c r="R8757" t="str">
        <f t="shared" si="264"/>
        <v/>
      </c>
    </row>
    <row r="8758" spans="2:18" ht="15.75" customHeight="1">
      <c r="B8758" s="95"/>
      <c r="C8758" s="55" t="str">
        <f t="shared" si="259"/>
        <v/>
      </c>
      <c r="D8758" s="55" t="str">
        <f t="shared" si="260"/>
        <v/>
      </c>
      <c r="E8758" s="72"/>
      <c r="F8758" s="72"/>
      <c r="G8758" s="72"/>
      <c r="H8758" s="72"/>
      <c r="I8758" s="72"/>
      <c r="J8758" s="72"/>
      <c r="K8758" s="60"/>
      <c r="L8758" s="60">
        <f t="shared" si="263"/>
        <v>0</v>
      </c>
      <c r="M8758" s="72"/>
      <c r="N8758" s="60"/>
      <c r="O8758" s="95"/>
      <c r="P8758" s="125"/>
      <c r="R8758" t="str">
        <f t="shared" si="264"/>
        <v/>
      </c>
    </row>
    <row r="8759" spans="2:18" ht="15.75" customHeight="1">
      <c r="B8759" s="95"/>
      <c r="C8759" s="55" t="str">
        <f t="shared" si="259"/>
        <v/>
      </c>
      <c r="D8759" s="55" t="str">
        <f t="shared" si="260"/>
        <v/>
      </c>
      <c r="E8759" s="72"/>
      <c r="F8759" s="72"/>
      <c r="G8759" s="72"/>
      <c r="H8759" s="72"/>
      <c r="I8759" s="72"/>
      <c r="J8759" s="72"/>
      <c r="K8759" s="60"/>
      <c r="L8759" s="60">
        <f t="shared" si="263"/>
        <v>0</v>
      </c>
      <c r="M8759" s="72"/>
      <c r="N8759" s="60"/>
      <c r="O8759" s="95"/>
      <c r="P8759" s="125"/>
      <c r="R8759" t="str">
        <f t="shared" si="264"/>
        <v/>
      </c>
    </row>
    <row r="8760" spans="2:18" ht="15.75" customHeight="1">
      <c r="B8760" s="95"/>
      <c r="C8760" s="55" t="str">
        <f t="shared" si="259"/>
        <v/>
      </c>
      <c r="D8760" s="55" t="str">
        <f t="shared" si="260"/>
        <v/>
      </c>
      <c r="E8760" s="72"/>
      <c r="F8760" s="72"/>
      <c r="G8760" s="72"/>
      <c r="H8760" s="72"/>
      <c r="I8760" s="72"/>
      <c r="J8760" s="72"/>
      <c r="K8760" s="60"/>
      <c r="L8760" s="60">
        <f t="shared" si="263"/>
        <v>0</v>
      </c>
      <c r="M8760" s="72"/>
      <c r="N8760" s="60"/>
      <c r="O8760" s="95"/>
      <c r="P8760" s="125"/>
      <c r="R8760" t="str">
        <f t="shared" si="264"/>
        <v/>
      </c>
    </row>
    <row r="8761" spans="2:18" ht="15.75" customHeight="1">
      <c r="B8761" s="95"/>
      <c r="C8761" s="55" t="str">
        <f t="shared" si="259"/>
        <v/>
      </c>
      <c r="D8761" s="55" t="str">
        <f t="shared" si="260"/>
        <v/>
      </c>
      <c r="E8761" s="72"/>
      <c r="F8761" s="72"/>
      <c r="G8761" s="72"/>
      <c r="H8761" s="72"/>
      <c r="I8761" s="72"/>
      <c r="J8761" s="72"/>
      <c r="K8761" s="60"/>
      <c r="L8761" s="60">
        <f t="shared" si="263"/>
        <v>0</v>
      </c>
      <c r="M8761" s="72"/>
      <c r="N8761" s="60"/>
      <c r="O8761" s="95"/>
      <c r="P8761" s="125"/>
      <c r="R8761" t="str">
        <f t="shared" si="264"/>
        <v/>
      </c>
    </row>
    <row r="8762" spans="2:18" ht="15.75" customHeight="1">
      <c r="B8762" s="95"/>
      <c r="C8762" s="55" t="str">
        <f t="shared" si="259"/>
        <v/>
      </c>
      <c r="D8762" s="55" t="str">
        <f t="shared" si="260"/>
        <v/>
      </c>
      <c r="E8762" s="72"/>
      <c r="F8762" s="72"/>
      <c r="G8762" s="72"/>
      <c r="H8762" s="72"/>
      <c r="I8762" s="72"/>
      <c r="J8762" s="72"/>
      <c r="K8762" s="60"/>
      <c r="L8762" s="60">
        <f t="shared" si="263"/>
        <v>0</v>
      </c>
      <c r="M8762" s="72"/>
      <c r="N8762" s="60"/>
      <c r="O8762" s="95"/>
      <c r="P8762" s="125"/>
      <c r="R8762" t="str">
        <f t="shared" si="264"/>
        <v/>
      </c>
    </row>
    <row r="8763" spans="2:18" ht="15.75" customHeight="1">
      <c r="B8763" s="95"/>
      <c r="C8763" s="55" t="str">
        <f t="shared" si="259"/>
        <v/>
      </c>
      <c r="D8763" s="55" t="str">
        <f t="shared" si="260"/>
        <v/>
      </c>
      <c r="E8763" s="72"/>
      <c r="F8763" s="72"/>
      <c r="G8763" s="72"/>
      <c r="H8763" s="72"/>
      <c r="I8763" s="72"/>
      <c r="J8763" s="72"/>
      <c r="K8763" s="60"/>
      <c r="L8763" s="60">
        <f t="shared" si="263"/>
        <v>0</v>
      </c>
      <c r="M8763" s="72"/>
      <c r="N8763" s="60"/>
      <c r="O8763" s="95"/>
      <c r="P8763" s="125"/>
      <c r="R8763" t="str">
        <f t="shared" si="264"/>
        <v/>
      </c>
    </row>
    <row r="8764" spans="2:18" ht="15.75" customHeight="1">
      <c r="B8764" s="95"/>
      <c r="C8764" s="55" t="str">
        <f t="shared" si="259"/>
        <v/>
      </c>
      <c r="D8764" s="55" t="str">
        <f t="shared" si="260"/>
        <v/>
      </c>
      <c r="E8764" s="72"/>
      <c r="F8764" s="72"/>
      <c r="G8764" s="72"/>
      <c r="H8764" s="72"/>
      <c r="I8764" s="72"/>
      <c r="J8764" s="72"/>
      <c r="K8764" s="60"/>
      <c r="L8764" s="60">
        <f t="shared" si="263"/>
        <v>0</v>
      </c>
      <c r="M8764" s="72"/>
      <c r="N8764" s="60"/>
      <c r="O8764" s="95"/>
      <c r="P8764" s="125"/>
      <c r="R8764" t="str">
        <f t="shared" si="264"/>
        <v/>
      </c>
    </row>
    <row r="8765" spans="2:18" ht="15.75" customHeight="1">
      <c r="B8765" s="95"/>
      <c r="C8765" s="55" t="str">
        <f t="shared" si="259"/>
        <v/>
      </c>
      <c r="D8765" s="55" t="str">
        <f t="shared" si="260"/>
        <v/>
      </c>
      <c r="E8765" s="72"/>
      <c r="F8765" s="72"/>
      <c r="G8765" s="72"/>
      <c r="H8765" s="72"/>
      <c r="I8765" s="72"/>
      <c r="J8765" s="72"/>
      <c r="K8765" s="60"/>
      <c r="L8765" s="60">
        <f t="shared" si="263"/>
        <v>0</v>
      </c>
      <c r="M8765" s="72"/>
      <c r="N8765" s="60"/>
      <c r="O8765" s="95"/>
      <c r="P8765" s="125"/>
      <c r="R8765" t="str">
        <f t="shared" si="264"/>
        <v/>
      </c>
    </row>
    <row r="8766" spans="2:18" ht="15.75" customHeight="1">
      <c r="B8766" s="95"/>
      <c r="C8766" s="55" t="str">
        <f t="shared" si="259"/>
        <v/>
      </c>
      <c r="D8766" s="55" t="str">
        <f t="shared" si="260"/>
        <v/>
      </c>
      <c r="E8766" s="72"/>
      <c r="F8766" s="72"/>
      <c r="G8766" s="72"/>
      <c r="H8766" s="72"/>
      <c r="I8766" s="72"/>
      <c r="J8766" s="72"/>
      <c r="K8766" s="60"/>
      <c r="L8766" s="60">
        <f t="shared" si="263"/>
        <v>0</v>
      </c>
      <c r="M8766" s="72"/>
      <c r="N8766" s="60"/>
      <c r="O8766" s="95"/>
      <c r="P8766" s="125"/>
      <c r="R8766" t="str">
        <f t="shared" si="264"/>
        <v/>
      </c>
    </row>
    <row r="8767" spans="2:18" ht="15.75" customHeight="1">
      <c r="B8767" s="95"/>
      <c r="C8767" s="55" t="str">
        <f t="shared" si="259"/>
        <v/>
      </c>
      <c r="D8767" s="55" t="str">
        <f t="shared" si="260"/>
        <v/>
      </c>
      <c r="E8767" s="72"/>
      <c r="F8767" s="72"/>
      <c r="G8767" s="72"/>
      <c r="H8767" s="72"/>
      <c r="I8767" s="72"/>
      <c r="J8767" s="72"/>
      <c r="K8767" s="60"/>
      <c r="L8767" s="60">
        <f t="shared" si="263"/>
        <v>0</v>
      </c>
      <c r="M8767" s="72"/>
      <c r="N8767" s="60"/>
      <c r="O8767" s="95"/>
      <c r="P8767" s="125"/>
      <c r="R8767" t="str">
        <f t="shared" si="264"/>
        <v/>
      </c>
    </row>
    <row r="8768" spans="2:18" ht="15.75" customHeight="1">
      <c r="B8768" s="95"/>
      <c r="C8768" s="55" t="str">
        <f t="shared" si="259"/>
        <v/>
      </c>
      <c r="D8768" s="55" t="str">
        <f t="shared" si="260"/>
        <v/>
      </c>
      <c r="E8768" s="72"/>
      <c r="F8768" s="72"/>
      <c r="G8768" s="72"/>
      <c r="H8768" s="72"/>
      <c r="I8768" s="72"/>
      <c r="J8768" s="72"/>
      <c r="K8768" s="60"/>
      <c r="L8768" s="60">
        <f t="shared" si="263"/>
        <v>0</v>
      </c>
      <c r="M8768" s="72"/>
      <c r="N8768" s="60"/>
      <c r="O8768" s="95"/>
      <c r="P8768" s="125"/>
      <c r="R8768" t="str">
        <f t="shared" si="264"/>
        <v/>
      </c>
    </row>
    <row r="8769" spans="2:18" ht="15.75" customHeight="1">
      <c r="B8769" s="95"/>
      <c r="C8769" s="55" t="str">
        <f t="shared" si="259"/>
        <v/>
      </c>
      <c r="D8769" s="55" t="str">
        <f t="shared" si="260"/>
        <v/>
      </c>
      <c r="E8769" s="72"/>
      <c r="F8769" s="72"/>
      <c r="G8769" s="72"/>
      <c r="H8769" s="72"/>
      <c r="I8769" s="72"/>
      <c r="J8769" s="72"/>
      <c r="K8769" s="60"/>
      <c r="L8769" s="60">
        <f t="shared" si="263"/>
        <v>0</v>
      </c>
      <c r="M8769" s="72"/>
      <c r="N8769" s="60"/>
      <c r="O8769" s="95"/>
      <c r="P8769" s="125"/>
      <c r="R8769" t="str">
        <f t="shared" si="264"/>
        <v/>
      </c>
    </row>
    <row r="8770" spans="2:18" ht="15.75" customHeight="1">
      <c r="B8770" s="95"/>
      <c r="C8770" s="55" t="str">
        <f t="shared" si="259"/>
        <v/>
      </c>
      <c r="D8770" s="55" t="str">
        <f t="shared" si="260"/>
        <v/>
      </c>
      <c r="E8770" s="72"/>
      <c r="F8770" s="72"/>
      <c r="G8770" s="72"/>
      <c r="H8770" s="72"/>
      <c r="I8770" s="72"/>
      <c r="J8770" s="72"/>
      <c r="K8770" s="60"/>
      <c r="L8770" s="60">
        <f t="shared" si="263"/>
        <v>0</v>
      </c>
      <c r="M8770" s="72"/>
      <c r="N8770" s="60"/>
      <c r="O8770" s="95"/>
      <c r="P8770" s="125"/>
      <c r="R8770" t="str">
        <f t="shared" si="264"/>
        <v/>
      </c>
    </row>
    <row r="8771" spans="2:18" ht="15.75" customHeight="1">
      <c r="B8771" s="95"/>
      <c r="C8771" s="55" t="str">
        <f t="shared" si="259"/>
        <v/>
      </c>
      <c r="D8771" s="55" t="str">
        <f t="shared" si="260"/>
        <v/>
      </c>
      <c r="E8771" s="72"/>
      <c r="F8771" s="72"/>
      <c r="G8771" s="72"/>
      <c r="H8771" s="72"/>
      <c r="I8771" s="72"/>
      <c r="J8771" s="72"/>
      <c r="K8771" s="60"/>
      <c r="L8771" s="60">
        <f t="shared" si="263"/>
        <v>0</v>
      </c>
      <c r="M8771" s="72"/>
      <c r="N8771" s="60"/>
      <c r="O8771" s="95"/>
      <c r="P8771" s="125"/>
      <c r="R8771" t="str">
        <f t="shared" ref="R8771:R8834" si="265">IF(B8771="","",PROPER(TEXT(B8771,"mmm/aa")))</f>
        <v/>
      </c>
    </row>
    <row r="8772" spans="2:18" ht="15.75" customHeight="1">
      <c r="B8772" s="95"/>
      <c r="C8772" s="55" t="str">
        <f t="shared" si="259"/>
        <v/>
      </c>
      <c r="D8772" s="55" t="str">
        <f t="shared" si="260"/>
        <v/>
      </c>
      <c r="E8772" s="72"/>
      <c r="F8772" s="72"/>
      <c r="G8772" s="72"/>
      <c r="H8772" s="72"/>
      <c r="I8772" s="72"/>
      <c r="J8772" s="72"/>
      <c r="K8772" s="60"/>
      <c r="L8772" s="60">
        <f t="shared" si="263"/>
        <v>0</v>
      </c>
      <c r="M8772" s="72"/>
      <c r="N8772" s="60"/>
      <c r="O8772" s="95"/>
      <c r="P8772" s="125"/>
      <c r="R8772" t="str">
        <f t="shared" si="265"/>
        <v/>
      </c>
    </row>
    <row r="8773" spans="2:18" ht="15.75" customHeight="1">
      <c r="B8773" s="95"/>
      <c r="C8773" s="55" t="str">
        <f t="shared" si="259"/>
        <v/>
      </c>
      <c r="D8773" s="55" t="str">
        <f t="shared" si="260"/>
        <v/>
      </c>
      <c r="E8773" s="72"/>
      <c r="F8773" s="72"/>
      <c r="G8773" s="72"/>
      <c r="H8773" s="72"/>
      <c r="I8773" s="72"/>
      <c r="J8773" s="72"/>
      <c r="K8773" s="60"/>
      <c r="L8773" s="60">
        <f t="shared" si="263"/>
        <v>0</v>
      </c>
      <c r="M8773" s="72"/>
      <c r="N8773" s="60"/>
      <c r="O8773" s="95"/>
      <c r="P8773" s="125"/>
      <c r="R8773" t="str">
        <f t="shared" si="265"/>
        <v/>
      </c>
    </row>
    <row r="8774" spans="2:18" ht="15.75" customHeight="1">
      <c r="B8774" s="95"/>
      <c r="C8774" s="55" t="str">
        <f t="shared" si="259"/>
        <v/>
      </c>
      <c r="D8774" s="55" t="str">
        <f t="shared" si="260"/>
        <v/>
      </c>
      <c r="E8774" s="72"/>
      <c r="F8774" s="72"/>
      <c r="G8774" s="72"/>
      <c r="H8774" s="72"/>
      <c r="I8774" s="72"/>
      <c r="J8774" s="72"/>
      <c r="K8774" s="60"/>
      <c r="L8774" s="60">
        <f t="shared" si="263"/>
        <v>0</v>
      </c>
      <c r="M8774" s="72"/>
      <c r="N8774" s="60"/>
      <c r="O8774" s="95"/>
      <c r="P8774" s="125"/>
      <c r="R8774" t="str">
        <f t="shared" si="265"/>
        <v/>
      </c>
    </row>
    <row r="8775" spans="2:18" ht="15.75" customHeight="1">
      <c r="B8775" s="95"/>
      <c r="C8775" s="55" t="str">
        <f t="shared" si="259"/>
        <v/>
      </c>
      <c r="D8775" s="55" t="str">
        <f t="shared" si="260"/>
        <v/>
      </c>
      <c r="E8775" s="72"/>
      <c r="F8775" s="72"/>
      <c r="G8775" s="72"/>
      <c r="H8775" s="72"/>
      <c r="I8775" s="72"/>
      <c r="J8775" s="72"/>
      <c r="K8775" s="60"/>
      <c r="L8775" s="60">
        <f t="shared" si="263"/>
        <v>0</v>
      </c>
      <c r="M8775" s="72"/>
      <c r="N8775" s="60"/>
      <c r="O8775" s="95"/>
      <c r="P8775" s="125"/>
      <c r="R8775" t="str">
        <f t="shared" si="265"/>
        <v/>
      </c>
    </row>
    <row r="8776" spans="2:18" ht="15.75" customHeight="1">
      <c r="B8776" s="95"/>
      <c r="C8776" s="55" t="str">
        <f t="shared" si="259"/>
        <v/>
      </c>
      <c r="D8776" s="55" t="str">
        <f t="shared" si="260"/>
        <v/>
      </c>
      <c r="E8776" s="72"/>
      <c r="F8776" s="72"/>
      <c r="G8776" s="72"/>
      <c r="H8776" s="72"/>
      <c r="I8776" s="72"/>
      <c r="J8776" s="72"/>
      <c r="K8776" s="60"/>
      <c r="L8776" s="60">
        <f t="shared" si="263"/>
        <v>0</v>
      </c>
      <c r="M8776" s="72"/>
      <c r="N8776" s="60"/>
      <c r="O8776" s="95"/>
      <c r="P8776" s="125"/>
      <c r="R8776" t="str">
        <f t="shared" si="265"/>
        <v/>
      </c>
    </row>
    <row r="8777" spans="2:18" ht="15.75" customHeight="1">
      <c r="B8777" s="95"/>
      <c r="C8777" s="55" t="str">
        <f t="shared" si="259"/>
        <v/>
      </c>
      <c r="D8777" s="55" t="str">
        <f t="shared" si="260"/>
        <v/>
      </c>
      <c r="E8777" s="72"/>
      <c r="F8777" s="72"/>
      <c r="G8777" s="72"/>
      <c r="H8777" s="72"/>
      <c r="I8777" s="72"/>
      <c r="J8777" s="72"/>
      <c r="K8777" s="60"/>
      <c r="L8777" s="60">
        <f t="shared" si="263"/>
        <v>0</v>
      </c>
      <c r="M8777" s="72"/>
      <c r="N8777" s="60"/>
      <c r="O8777" s="95"/>
      <c r="P8777" s="125"/>
      <c r="R8777" t="str">
        <f t="shared" si="265"/>
        <v/>
      </c>
    </row>
    <row r="8778" spans="2:18" ht="15.75" customHeight="1">
      <c r="B8778" s="95"/>
      <c r="C8778" s="55" t="str">
        <f t="shared" si="259"/>
        <v/>
      </c>
      <c r="D8778" s="55" t="str">
        <f t="shared" si="260"/>
        <v/>
      </c>
      <c r="E8778" s="72"/>
      <c r="F8778" s="72"/>
      <c r="G8778" s="72"/>
      <c r="H8778" s="72"/>
      <c r="I8778" s="72"/>
      <c r="J8778" s="72"/>
      <c r="K8778" s="60"/>
      <c r="L8778" s="60">
        <f t="shared" si="263"/>
        <v>0</v>
      </c>
      <c r="M8778" s="72"/>
      <c r="N8778" s="60"/>
      <c r="O8778" s="95"/>
      <c r="P8778" s="125"/>
      <c r="R8778" t="str">
        <f t="shared" si="265"/>
        <v/>
      </c>
    </row>
    <row r="8779" spans="2:18" ht="15.75" customHeight="1">
      <c r="B8779" s="95"/>
      <c r="C8779" s="55" t="str">
        <f t="shared" si="259"/>
        <v/>
      </c>
      <c r="D8779" s="55" t="str">
        <f t="shared" si="260"/>
        <v/>
      </c>
      <c r="E8779" s="72"/>
      <c r="F8779" s="72"/>
      <c r="G8779" s="72"/>
      <c r="H8779" s="72"/>
      <c r="I8779" s="72"/>
      <c r="J8779" s="72"/>
      <c r="K8779" s="60"/>
      <c r="L8779" s="60">
        <f t="shared" si="263"/>
        <v>0</v>
      </c>
      <c r="M8779" s="72"/>
      <c r="N8779" s="60"/>
      <c r="O8779" s="95"/>
      <c r="P8779" s="125"/>
      <c r="R8779" t="str">
        <f t="shared" si="265"/>
        <v/>
      </c>
    </row>
    <row r="8780" spans="2:18" ht="15.75" customHeight="1">
      <c r="B8780" s="95"/>
      <c r="C8780" s="55" t="str">
        <f t="shared" si="259"/>
        <v/>
      </c>
      <c r="D8780" s="55" t="str">
        <f t="shared" si="260"/>
        <v/>
      </c>
      <c r="E8780" s="72"/>
      <c r="F8780" s="72"/>
      <c r="G8780" s="72"/>
      <c r="H8780" s="72"/>
      <c r="I8780" s="72"/>
      <c r="J8780" s="72"/>
      <c r="K8780" s="60"/>
      <c r="L8780" s="60">
        <f t="shared" si="263"/>
        <v>0</v>
      </c>
      <c r="M8780" s="72"/>
      <c r="N8780" s="60"/>
      <c r="O8780" s="95"/>
      <c r="P8780" s="125"/>
      <c r="R8780" t="str">
        <f t="shared" si="265"/>
        <v/>
      </c>
    </row>
    <row r="8781" spans="2:18" ht="15.75" customHeight="1">
      <c r="B8781" s="95"/>
      <c r="C8781" s="55" t="str">
        <f t="shared" si="259"/>
        <v/>
      </c>
      <c r="D8781" s="55" t="str">
        <f t="shared" si="260"/>
        <v/>
      </c>
      <c r="E8781" s="72"/>
      <c r="F8781" s="72"/>
      <c r="G8781" s="72"/>
      <c r="H8781" s="72"/>
      <c r="I8781" s="72"/>
      <c r="J8781" s="72"/>
      <c r="K8781" s="60"/>
      <c r="L8781" s="60">
        <f t="shared" si="263"/>
        <v>0</v>
      </c>
      <c r="M8781" s="72"/>
      <c r="N8781" s="60"/>
      <c r="O8781" s="95"/>
      <c r="P8781" s="125"/>
      <c r="R8781" t="str">
        <f t="shared" si="265"/>
        <v/>
      </c>
    </row>
    <row r="8782" spans="2:18" ht="15.75" customHeight="1">
      <c r="B8782" s="95"/>
      <c r="C8782" s="55" t="str">
        <f t="shared" si="259"/>
        <v/>
      </c>
      <c r="D8782" s="55" t="str">
        <f t="shared" si="260"/>
        <v/>
      </c>
      <c r="E8782" s="72"/>
      <c r="F8782" s="72"/>
      <c r="G8782" s="72"/>
      <c r="H8782" s="72"/>
      <c r="I8782" s="72"/>
      <c r="J8782" s="72"/>
      <c r="K8782" s="60"/>
      <c r="L8782" s="60">
        <f t="shared" si="263"/>
        <v>0</v>
      </c>
      <c r="M8782" s="72"/>
      <c r="N8782" s="60"/>
      <c r="O8782" s="95"/>
      <c r="P8782" s="125"/>
      <c r="R8782" t="str">
        <f t="shared" si="265"/>
        <v/>
      </c>
    </row>
    <row r="8783" spans="2:18" ht="15.75" customHeight="1">
      <c r="B8783" s="95"/>
      <c r="C8783" s="55" t="str">
        <f t="shared" si="259"/>
        <v/>
      </c>
      <c r="D8783" s="55" t="str">
        <f t="shared" si="260"/>
        <v/>
      </c>
      <c r="E8783" s="72"/>
      <c r="F8783" s="72"/>
      <c r="G8783" s="72"/>
      <c r="H8783" s="72"/>
      <c r="I8783" s="72"/>
      <c r="J8783" s="72"/>
      <c r="K8783" s="60"/>
      <c r="L8783" s="60">
        <f t="shared" si="263"/>
        <v>0</v>
      </c>
      <c r="M8783" s="72"/>
      <c r="N8783" s="60"/>
      <c r="O8783" s="95"/>
      <c r="P8783" s="125"/>
      <c r="R8783" t="str">
        <f t="shared" si="265"/>
        <v/>
      </c>
    </row>
    <row r="8784" spans="2:18" ht="15.75" customHeight="1">
      <c r="B8784" s="95"/>
      <c r="C8784" s="55" t="str">
        <f t="shared" si="259"/>
        <v/>
      </c>
      <c r="D8784" s="55" t="str">
        <f t="shared" si="260"/>
        <v/>
      </c>
      <c r="E8784" s="72"/>
      <c r="F8784" s="72"/>
      <c r="G8784" s="72"/>
      <c r="H8784" s="72"/>
      <c r="I8784" s="72"/>
      <c r="J8784" s="72"/>
      <c r="K8784" s="60"/>
      <c r="L8784" s="60">
        <f t="shared" si="263"/>
        <v>0</v>
      </c>
      <c r="M8784" s="72"/>
      <c r="N8784" s="60"/>
      <c r="O8784" s="95"/>
      <c r="P8784" s="125"/>
      <c r="R8784" t="str">
        <f t="shared" si="265"/>
        <v/>
      </c>
    </row>
    <row r="8785" spans="2:18" ht="15.75" customHeight="1">
      <c r="B8785" s="95"/>
      <c r="C8785" s="55" t="str">
        <f t="shared" si="259"/>
        <v/>
      </c>
      <c r="D8785" s="55" t="str">
        <f t="shared" si="260"/>
        <v/>
      </c>
      <c r="E8785" s="72"/>
      <c r="F8785" s="72"/>
      <c r="G8785" s="72"/>
      <c r="H8785" s="72"/>
      <c r="I8785" s="72"/>
      <c r="J8785" s="72"/>
      <c r="K8785" s="60"/>
      <c r="L8785" s="60">
        <f t="shared" si="263"/>
        <v>0</v>
      </c>
      <c r="M8785" s="72"/>
      <c r="N8785" s="60"/>
      <c r="O8785" s="95"/>
      <c r="P8785" s="125"/>
      <c r="R8785" t="str">
        <f t="shared" si="265"/>
        <v/>
      </c>
    </row>
    <row r="8786" spans="2:18" ht="15.75" customHeight="1">
      <c r="B8786" s="95"/>
      <c r="C8786" s="55" t="str">
        <f t="shared" si="259"/>
        <v/>
      </c>
      <c r="D8786" s="55" t="str">
        <f t="shared" si="260"/>
        <v/>
      </c>
      <c r="E8786" s="72"/>
      <c r="F8786" s="72"/>
      <c r="G8786" s="72"/>
      <c r="H8786" s="72"/>
      <c r="I8786" s="72"/>
      <c r="J8786" s="72"/>
      <c r="K8786" s="60"/>
      <c r="L8786" s="60">
        <f t="shared" si="263"/>
        <v>0</v>
      </c>
      <c r="M8786" s="72"/>
      <c r="N8786" s="60"/>
      <c r="O8786" s="95"/>
      <c r="P8786" s="125"/>
      <c r="R8786" t="str">
        <f t="shared" si="265"/>
        <v/>
      </c>
    </row>
    <row r="8787" spans="2:18" ht="15.75" customHeight="1">
      <c r="B8787" s="95"/>
      <c r="C8787" s="55" t="str">
        <f t="shared" si="259"/>
        <v/>
      </c>
      <c r="D8787" s="55" t="str">
        <f t="shared" si="260"/>
        <v/>
      </c>
      <c r="E8787" s="72"/>
      <c r="F8787" s="72"/>
      <c r="G8787" s="72"/>
      <c r="H8787" s="72"/>
      <c r="I8787" s="72"/>
      <c r="J8787" s="72"/>
      <c r="K8787" s="60"/>
      <c r="L8787" s="60">
        <f t="shared" si="263"/>
        <v>0</v>
      </c>
      <c r="M8787" s="72"/>
      <c r="N8787" s="60"/>
      <c r="O8787" s="95"/>
      <c r="P8787" s="125"/>
      <c r="R8787" t="str">
        <f t="shared" si="265"/>
        <v/>
      </c>
    </row>
    <row r="8788" spans="2:18" ht="15.75" customHeight="1">
      <c r="B8788" s="95"/>
      <c r="C8788" s="55" t="str">
        <f t="shared" ref="C8788:C9042" si="266">IF(B8788="","",PROPER(TEXT(B8788,"mmmm")))</f>
        <v/>
      </c>
      <c r="D8788" s="55" t="str">
        <f t="shared" si="260"/>
        <v/>
      </c>
      <c r="E8788" s="72"/>
      <c r="F8788" s="72"/>
      <c r="G8788" s="72"/>
      <c r="H8788" s="72"/>
      <c r="I8788" s="72"/>
      <c r="J8788" s="72"/>
      <c r="K8788" s="60"/>
      <c r="L8788" s="60">
        <f t="shared" si="263"/>
        <v>0</v>
      </c>
      <c r="M8788" s="72"/>
      <c r="N8788" s="60"/>
      <c r="O8788" s="95"/>
      <c r="P8788" s="125"/>
      <c r="R8788" t="str">
        <f t="shared" si="265"/>
        <v/>
      </c>
    </row>
    <row r="8789" spans="2:18" ht="15.75" customHeight="1">
      <c r="B8789" s="95"/>
      <c r="C8789" s="55" t="str">
        <f t="shared" si="266"/>
        <v/>
      </c>
      <c r="D8789" s="55" t="str">
        <f t="shared" si="260"/>
        <v/>
      </c>
      <c r="E8789" s="72"/>
      <c r="F8789" s="72"/>
      <c r="G8789" s="72"/>
      <c r="H8789" s="72"/>
      <c r="I8789" s="72"/>
      <c r="J8789" s="72"/>
      <c r="K8789" s="60"/>
      <c r="L8789" s="60">
        <f t="shared" si="263"/>
        <v>0</v>
      </c>
      <c r="M8789" s="72"/>
      <c r="N8789" s="60"/>
      <c r="O8789" s="95"/>
      <c r="P8789" s="125"/>
      <c r="R8789" t="str">
        <f t="shared" si="265"/>
        <v/>
      </c>
    </row>
    <row r="8790" spans="2:18" ht="15.75" customHeight="1">
      <c r="B8790" s="95"/>
      <c r="C8790" s="55" t="str">
        <f t="shared" si="266"/>
        <v/>
      </c>
      <c r="D8790" s="55" t="str">
        <f t="shared" si="260"/>
        <v/>
      </c>
      <c r="E8790" s="72"/>
      <c r="F8790" s="72"/>
      <c r="G8790" s="72"/>
      <c r="H8790" s="72"/>
      <c r="I8790" s="72"/>
      <c r="J8790" s="72"/>
      <c r="K8790" s="60"/>
      <c r="L8790" s="60">
        <f t="shared" si="263"/>
        <v>0</v>
      </c>
      <c r="M8790" s="72"/>
      <c r="N8790" s="60"/>
      <c r="O8790" s="95"/>
      <c r="P8790" s="125"/>
      <c r="R8790" t="str">
        <f t="shared" si="265"/>
        <v/>
      </c>
    </row>
    <row r="8791" spans="2:18" ht="15.75" customHeight="1">
      <c r="B8791" s="95"/>
      <c r="C8791" s="55" t="str">
        <f t="shared" si="266"/>
        <v/>
      </c>
      <c r="D8791" s="55" t="str">
        <f t="shared" si="260"/>
        <v/>
      </c>
      <c r="E8791" s="72"/>
      <c r="F8791" s="72"/>
      <c r="G8791" s="72"/>
      <c r="H8791" s="72"/>
      <c r="I8791" s="72"/>
      <c r="J8791" s="72"/>
      <c r="K8791" s="60"/>
      <c r="L8791" s="60">
        <f t="shared" si="263"/>
        <v>0</v>
      </c>
      <c r="M8791" s="72"/>
      <c r="N8791" s="60"/>
      <c r="O8791" s="95"/>
      <c r="P8791" s="125"/>
      <c r="R8791" t="str">
        <f t="shared" si="265"/>
        <v/>
      </c>
    </row>
    <row r="8792" spans="2:18" ht="15.75" customHeight="1">
      <c r="B8792" s="95"/>
      <c r="C8792" s="55" t="str">
        <f t="shared" si="266"/>
        <v/>
      </c>
      <c r="D8792" s="55" t="str">
        <f t="shared" si="260"/>
        <v/>
      </c>
      <c r="E8792" s="72"/>
      <c r="F8792" s="72"/>
      <c r="G8792" s="72"/>
      <c r="H8792" s="72"/>
      <c r="I8792" s="72"/>
      <c r="J8792" s="72"/>
      <c r="K8792" s="60"/>
      <c r="L8792" s="60">
        <f t="shared" si="263"/>
        <v>0</v>
      </c>
      <c r="M8792" s="72"/>
      <c r="N8792" s="60"/>
      <c r="O8792" s="95"/>
      <c r="P8792" s="125"/>
      <c r="R8792" t="str">
        <f t="shared" si="265"/>
        <v/>
      </c>
    </row>
    <row r="8793" spans="2:18" ht="15.75" customHeight="1">
      <c r="B8793" s="95"/>
      <c r="C8793" s="55" t="str">
        <f t="shared" si="266"/>
        <v/>
      </c>
      <c r="D8793" s="55" t="str">
        <f t="shared" si="260"/>
        <v/>
      </c>
      <c r="E8793" s="72"/>
      <c r="F8793" s="72"/>
      <c r="G8793" s="72"/>
      <c r="H8793" s="72"/>
      <c r="I8793" s="72"/>
      <c r="J8793" s="72"/>
      <c r="K8793" s="60"/>
      <c r="L8793" s="60">
        <f t="shared" si="263"/>
        <v>0</v>
      </c>
      <c r="M8793" s="72"/>
      <c r="N8793" s="60"/>
      <c r="O8793" s="95"/>
      <c r="P8793" s="125"/>
      <c r="R8793" t="str">
        <f t="shared" si="265"/>
        <v/>
      </c>
    </row>
    <row r="8794" spans="2:18" ht="15.75" customHeight="1">
      <c r="B8794" s="95"/>
      <c r="C8794" s="55" t="str">
        <f t="shared" si="266"/>
        <v/>
      </c>
      <c r="D8794" s="55" t="str">
        <f t="shared" si="260"/>
        <v/>
      </c>
      <c r="E8794" s="72"/>
      <c r="F8794" s="72"/>
      <c r="G8794" s="72"/>
      <c r="H8794" s="72"/>
      <c r="I8794" s="72"/>
      <c r="J8794" s="72"/>
      <c r="K8794" s="60"/>
      <c r="L8794" s="60">
        <f t="shared" si="263"/>
        <v>0</v>
      </c>
      <c r="M8794" s="72"/>
      <c r="N8794" s="60"/>
      <c r="O8794" s="95"/>
      <c r="P8794" s="125"/>
      <c r="R8794" t="str">
        <f t="shared" si="265"/>
        <v/>
      </c>
    </row>
    <row r="8795" spans="2:18" ht="15.75" customHeight="1">
      <c r="B8795" s="95"/>
      <c r="C8795" s="55" t="str">
        <f t="shared" si="266"/>
        <v/>
      </c>
      <c r="D8795" s="55" t="str">
        <f t="shared" si="260"/>
        <v/>
      </c>
      <c r="E8795" s="72"/>
      <c r="F8795" s="72"/>
      <c r="G8795" s="72"/>
      <c r="H8795" s="72"/>
      <c r="I8795" s="72"/>
      <c r="J8795" s="72"/>
      <c r="K8795" s="60"/>
      <c r="L8795" s="60">
        <f t="shared" si="263"/>
        <v>0</v>
      </c>
      <c r="M8795" s="72"/>
      <c r="N8795" s="60"/>
      <c r="O8795" s="95"/>
      <c r="P8795" s="125"/>
      <c r="R8795" t="str">
        <f t="shared" si="265"/>
        <v/>
      </c>
    </row>
    <row r="8796" spans="2:18" ht="15.75" customHeight="1">
      <c r="B8796" s="95"/>
      <c r="C8796" s="55" t="str">
        <f t="shared" si="266"/>
        <v/>
      </c>
      <c r="D8796" s="55" t="str">
        <f t="shared" si="260"/>
        <v/>
      </c>
      <c r="E8796" s="72"/>
      <c r="F8796" s="72"/>
      <c r="G8796" s="72"/>
      <c r="H8796" s="72"/>
      <c r="I8796" s="72"/>
      <c r="J8796" s="72"/>
      <c r="K8796" s="60"/>
      <c r="L8796" s="60">
        <f t="shared" si="263"/>
        <v>0</v>
      </c>
      <c r="M8796" s="72"/>
      <c r="N8796" s="60"/>
      <c r="O8796" s="95"/>
      <c r="P8796" s="125"/>
      <c r="R8796" t="str">
        <f t="shared" si="265"/>
        <v/>
      </c>
    </row>
    <row r="8797" spans="2:18" ht="15.75" customHeight="1">
      <c r="B8797" s="95"/>
      <c r="C8797" s="55" t="str">
        <f t="shared" si="266"/>
        <v/>
      </c>
      <c r="D8797" s="55" t="str">
        <f t="shared" si="260"/>
        <v/>
      </c>
      <c r="E8797" s="72"/>
      <c r="F8797" s="72"/>
      <c r="G8797" s="72"/>
      <c r="H8797" s="72"/>
      <c r="I8797" s="72"/>
      <c r="J8797" s="72"/>
      <c r="K8797" s="60"/>
      <c r="L8797" s="60">
        <f t="shared" si="263"/>
        <v>0</v>
      </c>
      <c r="M8797" s="72"/>
      <c r="N8797" s="60"/>
      <c r="O8797" s="95"/>
      <c r="P8797" s="125"/>
      <c r="R8797" t="str">
        <f t="shared" si="265"/>
        <v/>
      </c>
    </row>
    <row r="8798" spans="2:18" ht="15.75" customHeight="1">
      <c r="B8798" s="95"/>
      <c r="C8798" s="55" t="str">
        <f t="shared" si="266"/>
        <v/>
      </c>
      <c r="D8798" s="55" t="str">
        <f t="shared" si="260"/>
        <v/>
      </c>
      <c r="E8798" s="72"/>
      <c r="F8798" s="72"/>
      <c r="G8798" s="72"/>
      <c r="H8798" s="72"/>
      <c r="I8798" s="72"/>
      <c r="J8798" s="72"/>
      <c r="K8798" s="60"/>
      <c r="L8798" s="60">
        <f t="shared" si="263"/>
        <v>0</v>
      </c>
      <c r="M8798" s="72"/>
      <c r="N8798" s="60"/>
      <c r="O8798" s="95"/>
      <c r="P8798" s="125"/>
      <c r="R8798" t="str">
        <f t="shared" si="265"/>
        <v/>
      </c>
    </row>
    <row r="8799" spans="2:18" ht="15.75" customHeight="1">
      <c r="B8799" s="95"/>
      <c r="C8799" s="55" t="str">
        <f t="shared" si="266"/>
        <v/>
      </c>
      <c r="D8799" s="55" t="str">
        <f t="shared" si="260"/>
        <v/>
      </c>
      <c r="E8799" s="72"/>
      <c r="F8799" s="72"/>
      <c r="G8799" s="72"/>
      <c r="H8799" s="72"/>
      <c r="I8799" s="72"/>
      <c r="J8799" s="72"/>
      <c r="K8799" s="60"/>
      <c r="L8799" s="60">
        <f t="shared" si="263"/>
        <v>0</v>
      </c>
      <c r="M8799" s="72"/>
      <c r="N8799" s="60"/>
      <c r="O8799" s="95"/>
      <c r="P8799" s="125"/>
      <c r="R8799" t="str">
        <f t="shared" si="265"/>
        <v/>
      </c>
    </row>
    <row r="8800" spans="2:18" ht="15.75" customHeight="1">
      <c r="B8800" s="95"/>
      <c r="C8800" s="55" t="str">
        <f t="shared" si="266"/>
        <v/>
      </c>
      <c r="D8800" s="55" t="str">
        <f t="shared" si="260"/>
        <v/>
      </c>
      <c r="E8800" s="72"/>
      <c r="F8800" s="72"/>
      <c r="G8800" s="72"/>
      <c r="H8800" s="72"/>
      <c r="I8800" s="72"/>
      <c r="J8800" s="72"/>
      <c r="K8800" s="60"/>
      <c r="L8800" s="60">
        <f t="shared" si="263"/>
        <v>0</v>
      </c>
      <c r="M8800" s="72"/>
      <c r="N8800" s="60"/>
      <c r="O8800" s="95"/>
      <c r="P8800" s="125"/>
      <c r="R8800" t="str">
        <f t="shared" si="265"/>
        <v/>
      </c>
    </row>
    <row r="8801" spans="2:18" ht="15.75" customHeight="1">
      <c r="B8801" s="95"/>
      <c r="C8801" s="55" t="str">
        <f t="shared" si="266"/>
        <v/>
      </c>
      <c r="D8801" s="55" t="str">
        <f t="shared" si="260"/>
        <v/>
      </c>
      <c r="E8801" s="72"/>
      <c r="F8801" s="72"/>
      <c r="G8801" s="72"/>
      <c r="H8801" s="72"/>
      <c r="I8801" s="72"/>
      <c r="J8801" s="72"/>
      <c r="K8801" s="60"/>
      <c r="L8801" s="60">
        <f t="shared" si="263"/>
        <v>0</v>
      </c>
      <c r="M8801" s="72"/>
      <c r="N8801" s="60"/>
      <c r="O8801" s="95"/>
      <c r="P8801" s="125"/>
      <c r="R8801" t="str">
        <f t="shared" si="265"/>
        <v/>
      </c>
    </row>
    <row r="8802" spans="2:18" ht="15.75" customHeight="1">
      <c r="B8802" s="95"/>
      <c r="C8802" s="55" t="str">
        <f t="shared" si="266"/>
        <v/>
      </c>
      <c r="D8802" s="55" t="str">
        <f t="shared" si="260"/>
        <v/>
      </c>
      <c r="E8802" s="72"/>
      <c r="F8802" s="72"/>
      <c r="G8802" s="72"/>
      <c r="H8802" s="72"/>
      <c r="I8802" s="72"/>
      <c r="J8802" s="72"/>
      <c r="K8802" s="60"/>
      <c r="L8802" s="60">
        <f t="shared" si="263"/>
        <v>0</v>
      </c>
      <c r="M8802" s="72"/>
      <c r="N8802" s="60"/>
      <c r="O8802" s="95"/>
      <c r="P8802" s="125"/>
      <c r="R8802" t="str">
        <f t="shared" si="265"/>
        <v/>
      </c>
    </row>
    <row r="8803" spans="2:18" ht="15.75" customHeight="1">
      <c r="B8803" s="95"/>
      <c r="C8803" s="55" t="str">
        <f t="shared" si="266"/>
        <v/>
      </c>
      <c r="D8803" s="55" t="str">
        <f t="shared" si="260"/>
        <v/>
      </c>
      <c r="E8803" s="72"/>
      <c r="F8803" s="72"/>
      <c r="G8803" s="72"/>
      <c r="H8803" s="72"/>
      <c r="I8803" s="72"/>
      <c r="J8803" s="72"/>
      <c r="K8803" s="60"/>
      <c r="L8803" s="60">
        <f t="shared" si="263"/>
        <v>0</v>
      </c>
      <c r="M8803" s="72"/>
      <c r="N8803" s="60"/>
      <c r="O8803" s="95"/>
      <c r="P8803" s="125"/>
      <c r="R8803" t="str">
        <f t="shared" si="265"/>
        <v/>
      </c>
    </row>
    <row r="8804" spans="2:18" ht="15.75" customHeight="1">
      <c r="B8804" s="95"/>
      <c r="C8804" s="55" t="str">
        <f t="shared" si="266"/>
        <v/>
      </c>
      <c r="D8804" s="55" t="str">
        <f t="shared" si="260"/>
        <v/>
      </c>
      <c r="E8804" s="72"/>
      <c r="F8804" s="72"/>
      <c r="G8804" s="72"/>
      <c r="H8804" s="72"/>
      <c r="I8804" s="72"/>
      <c r="J8804" s="72"/>
      <c r="K8804" s="60"/>
      <c r="L8804" s="60">
        <f t="shared" si="263"/>
        <v>0</v>
      </c>
      <c r="M8804" s="72"/>
      <c r="N8804" s="60"/>
      <c r="O8804" s="95"/>
      <c r="P8804" s="125"/>
      <c r="R8804" t="str">
        <f t="shared" si="265"/>
        <v/>
      </c>
    </row>
    <row r="8805" spans="2:18" ht="15.75" customHeight="1">
      <c r="B8805" s="95"/>
      <c r="C8805" s="55" t="str">
        <f t="shared" si="266"/>
        <v/>
      </c>
      <c r="D8805" s="55" t="str">
        <f t="shared" si="260"/>
        <v/>
      </c>
      <c r="E8805" s="72"/>
      <c r="F8805" s="72"/>
      <c r="G8805" s="72"/>
      <c r="H8805" s="72"/>
      <c r="I8805" s="72"/>
      <c r="J8805" s="72"/>
      <c r="K8805" s="60"/>
      <c r="L8805" s="60">
        <f t="shared" si="263"/>
        <v>0</v>
      </c>
      <c r="M8805" s="72"/>
      <c r="N8805" s="60"/>
      <c r="O8805" s="95"/>
      <c r="P8805" s="125"/>
      <c r="R8805" t="str">
        <f t="shared" si="265"/>
        <v/>
      </c>
    </row>
    <row r="8806" spans="2:18" ht="15.75" customHeight="1">
      <c r="B8806" s="95"/>
      <c r="C8806" s="55" t="str">
        <f t="shared" si="266"/>
        <v/>
      </c>
      <c r="D8806" s="55" t="str">
        <f t="shared" si="260"/>
        <v/>
      </c>
      <c r="E8806" s="72"/>
      <c r="F8806" s="72"/>
      <c r="G8806" s="72"/>
      <c r="H8806" s="72"/>
      <c r="I8806" s="72"/>
      <c r="J8806" s="72"/>
      <c r="K8806" s="60"/>
      <c r="L8806" s="60">
        <f t="shared" si="263"/>
        <v>0</v>
      </c>
      <c r="M8806" s="72"/>
      <c r="N8806" s="60"/>
      <c r="O8806" s="95"/>
      <c r="P8806" s="125"/>
      <c r="R8806" t="str">
        <f t="shared" si="265"/>
        <v/>
      </c>
    </row>
    <row r="8807" spans="2:18" ht="15.75" customHeight="1">
      <c r="B8807" s="95"/>
      <c r="C8807" s="55" t="str">
        <f t="shared" si="266"/>
        <v/>
      </c>
      <c r="D8807" s="55" t="str">
        <f t="shared" si="260"/>
        <v/>
      </c>
      <c r="E8807" s="72"/>
      <c r="F8807" s="72"/>
      <c r="G8807" s="72"/>
      <c r="H8807" s="72"/>
      <c r="I8807" s="72"/>
      <c r="J8807" s="72"/>
      <c r="K8807" s="60"/>
      <c r="L8807" s="60">
        <f t="shared" si="263"/>
        <v>0</v>
      </c>
      <c r="M8807" s="72"/>
      <c r="N8807" s="60"/>
      <c r="O8807" s="95"/>
      <c r="P8807" s="125"/>
      <c r="R8807" t="str">
        <f t="shared" si="265"/>
        <v/>
      </c>
    </row>
    <row r="8808" spans="2:18" ht="15.75" customHeight="1">
      <c r="B8808" s="95"/>
      <c r="C8808" s="55" t="str">
        <f t="shared" si="266"/>
        <v/>
      </c>
      <c r="D8808" s="55" t="str">
        <f t="shared" si="260"/>
        <v/>
      </c>
      <c r="E8808" s="72"/>
      <c r="F8808" s="72"/>
      <c r="G8808" s="72"/>
      <c r="H8808" s="72"/>
      <c r="I8808" s="72"/>
      <c r="J8808" s="72"/>
      <c r="K8808" s="60"/>
      <c r="L8808" s="60">
        <f t="shared" si="263"/>
        <v>0</v>
      </c>
      <c r="M8808" s="72"/>
      <c r="N8808" s="60"/>
      <c r="O8808" s="95"/>
      <c r="P8808" s="125"/>
      <c r="R8808" t="str">
        <f t="shared" si="265"/>
        <v/>
      </c>
    </row>
    <row r="8809" spans="2:18" ht="15.75" customHeight="1">
      <c r="B8809" s="95"/>
      <c r="C8809" s="55" t="str">
        <f t="shared" si="266"/>
        <v/>
      </c>
      <c r="D8809" s="55" t="str">
        <f t="shared" ref="D8809:D9063" si="267">IF(B8809="","",YEAR(B8809))</f>
        <v/>
      </c>
      <c r="E8809" s="72"/>
      <c r="F8809" s="72"/>
      <c r="G8809" s="72"/>
      <c r="H8809" s="72"/>
      <c r="I8809" s="72"/>
      <c r="J8809" s="72"/>
      <c r="K8809" s="60"/>
      <c r="L8809" s="60">
        <f t="shared" si="263"/>
        <v>0</v>
      </c>
      <c r="M8809" s="72"/>
      <c r="N8809" s="60"/>
      <c r="O8809" s="95"/>
      <c r="P8809" s="125"/>
      <c r="R8809" t="str">
        <f t="shared" si="265"/>
        <v/>
      </c>
    </row>
    <row r="8810" spans="2:18" ht="15.75" customHeight="1">
      <c r="B8810" s="95"/>
      <c r="C8810" s="55" t="str">
        <f t="shared" si="266"/>
        <v/>
      </c>
      <c r="D8810" s="55" t="str">
        <f t="shared" si="267"/>
        <v/>
      </c>
      <c r="E8810" s="72"/>
      <c r="F8810" s="72"/>
      <c r="G8810" s="72"/>
      <c r="H8810" s="72"/>
      <c r="I8810" s="72"/>
      <c r="J8810" s="72"/>
      <c r="K8810" s="60"/>
      <c r="L8810" s="60">
        <f t="shared" si="263"/>
        <v>0</v>
      </c>
      <c r="M8810" s="72"/>
      <c r="N8810" s="60"/>
      <c r="O8810" s="95"/>
      <c r="P8810" s="125"/>
      <c r="R8810" t="str">
        <f t="shared" si="265"/>
        <v/>
      </c>
    </row>
    <row r="8811" spans="2:18" ht="15.75" customHeight="1">
      <c r="B8811" s="95"/>
      <c r="C8811" s="55" t="str">
        <f t="shared" si="266"/>
        <v/>
      </c>
      <c r="D8811" s="55" t="str">
        <f t="shared" si="267"/>
        <v/>
      </c>
      <c r="E8811" s="72"/>
      <c r="F8811" s="72"/>
      <c r="G8811" s="72"/>
      <c r="H8811" s="72"/>
      <c r="I8811" s="72"/>
      <c r="J8811" s="72"/>
      <c r="K8811" s="60"/>
      <c r="L8811" s="60">
        <f t="shared" si="263"/>
        <v>0</v>
      </c>
      <c r="M8811" s="72"/>
      <c r="N8811" s="60"/>
      <c r="O8811" s="95"/>
      <c r="P8811" s="125"/>
      <c r="R8811" t="str">
        <f t="shared" si="265"/>
        <v/>
      </c>
    </row>
    <row r="8812" spans="2:18" ht="15.75" customHeight="1">
      <c r="B8812" s="95"/>
      <c r="C8812" s="55" t="str">
        <f t="shared" si="266"/>
        <v/>
      </c>
      <c r="D8812" s="55" t="str">
        <f t="shared" si="267"/>
        <v/>
      </c>
      <c r="E8812" s="72"/>
      <c r="F8812" s="72"/>
      <c r="G8812" s="72"/>
      <c r="H8812" s="72"/>
      <c r="I8812" s="72"/>
      <c r="J8812" s="72"/>
      <c r="K8812" s="60"/>
      <c r="L8812" s="60">
        <f t="shared" si="263"/>
        <v>0</v>
      </c>
      <c r="M8812" s="72"/>
      <c r="N8812" s="60"/>
      <c r="O8812" s="95"/>
      <c r="P8812" s="125"/>
      <c r="R8812" t="str">
        <f t="shared" si="265"/>
        <v/>
      </c>
    </row>
    <row r="8813" spans="2:18" ht="15.75" customHeight="1">
      <c r="B8813" s="95"/>
      <c r="C8813" s="55" t="str">
        <f t="shared" si="266"/>
        <v/>
      </c>
      <c r="D8813" s="55" t="str">
        <f t="shared" si="267"/>
        <v/>
      </c>
      <c r="E8813" s="72"/>
      <c r="F8813" s="72"/>
      <c r="G8813" s="72"/>
      <c r="H8813" s="72"/>
      <c r="I8813" s="72"/>
      <c r="J8813" s="72"/>
      <c r="K8813" s="60"/>
      <c r="L8813" s="60">
        <f t="shared" si="263"/>
        <v>0</v>
      </c>
      <c r="M8813" s="72"/>
      <c r="N8813" s="60"/>
      <c r="O8813" s="95"/>
      <c r="P8813" s="125"/>
      <c r="R8813" t="str">
        <f t="shared" si="265"/>
        <v/>
      </c>
    </row>
    <row r="8814" spans="2:18" ht="15.75" customHeight="1">
      <c r="B8814" s="95"/>
      <c r="C8814" s="55" t="str">
        <f t="shared" si="266"/>
        <v/>
      </c>
      <c r="D8814" s="55" t="str">
        <f t="shared" si="267"/>
        <v/>
      </c>
      <c r="E8814" s="72"/>
      <c r="F8814" s="72"/>
      <c r="G8814" s="72"/>
      <c r="H8814" s="72"/>
      <c r="I8814" s="72"/>
      <c r="J8814" s="72"/>
      <c r="K8814" s="60"/>
      <c r="L8814" s="60">
        <f t="shared" si="263"/>
        <v>0</v>
      </c>
      <c r="M8814" s="72"/>
      <c r="N8814" s="60"/>
      <c r="O8814" s="95"/>
      <c r="P8814" s="125"/>
      <c r="R8814" t="str">
        <f t="shared" si="265"/>
        <v/>
      </c>
    </row>
    <row r="8815" spans="2:18" ht="15.75" customHeight="1">
      <c r="B8815" s="95"/>
      <c r="C8815" s="55" t="str">
        <f t="shared" si="266"/>
        <v/>
      </c>
      <c r="D8815" s="55" t="str">
        <f t="shared" si="267"/>
        <v/>
      </c>
      <c r="E8815" s="72"/>
      <c r="F8815" s="72"/>
      <c r="G8815" s="72"/>
      <c r="H8815" s="72"/>
      <c r="I8815" s="72"/>
      <c r="J8815" s="72"/>
      <c r="K8815" s="60"/>
      <c r="L8815" s="60">
        <f t="shared" si="263"/>
        <v>0</v>
      </c>
      <c r="M8815" s="72"/>
      <c r="N8815" s="60"/>
      <c r="O8815" s="95"/>
      <c r="P8815" s="125"/>
      <c r="R8815" t="str">
        <f t="shared" si="265"/>
        <v/>
      </c>
    </row>
    <row r="8816" spans="2:18" ht="15.75" customHeight="1">
      <c r="B8816" s="95"/>
      <c r="C8816" s="55" t="str">
        <f t="shared" si="266"/>
        <v/>
      </c>
      <c r="D8816" s="55" t="str">
        <f t="shared" si="267"/>
        <v/>
      </c>
      <c r="E8816" s="72"/>
      <c r="F8816" s="72"/>
      <c r="G8816" s="72"/>
      <c r="H8816" s="72"/>
      <c r="I8816" s="72"/>
      <c r="J8816" s="72"/>
      <c r="K8816" s="60"/>
      <c r="L8816" s="60">
        <f t="shared" si="263"/>
        <v>0</v>
      </c>
      <c r="M8816" s="72"/>
      <c r="N8816" s="60"/>
      <c r="O8816" s="95"/>
      <c r="P8816" s="125"/>
      <c r="R8816" t="str">
        <f t="shared" si="265"/>
        <v/>
      </c>
    </row>
    <row r="8817" spans="2:18" ht="15.75" customHeight="1">
      <c r="B8817" s="95"/>
      <c r="C8817" s="55" t="str">
        <f t="shared" si="266"/>
        <v/>
      </c>
      <c r="D8817" s="55" t="str">
        <f t="shared" si="267"/>
        <v/>
      </c>
      <c r="E8817" s="72"/>
      <c r="F8817" s="72"/>
      <c r="G8817" s="72"/>
      <c r="H8817" s="72"/>
      <c r="I8817" s="72"/>
      <c r="J8817" s="72"/>
      <c r="K8817" s="60"/>
      <c r="L8817" s="60">
        <f t="shared" si="263"/>
        <v>0</v>
      </c>
      <c r="M8817" s="72"/>
      <c r="N8817" s="60"/>
      <c r="O8817" s="95"/>
      <c r="P8817" s="125"/>
      <c r="R8817" t="str">
        <f t="shared" si="265"/>
        <v/>
      </c>
    </row>
    <row r="8818" spans="2:18" ht="15.75" customHeight="1">
      <c r="B8818" s="95"/>
      <c r="C8818" s="55" t="str">
        <f t="shared" si="266"/>
        <v/>
      </c>
      <c r="D8818" s="55" t="str">
        <f t="shared" si="267"/>
        <v/>
      </c>
      <c r="E8818" s="72"/>
      <c r="F8818" s="72"/>
      <c r="G8818" s="72"/>
      <c r="H8818" s="72"/>
      <c r="I8818" s="72"/>
      <c r="J8818" s="72"/>
      <c r="K8818" s="60"/>
      <c r="L8818" s="60">
        <f t="shared" si="263"/>
        <v>0</v>
      </c>
      <c r="M8818" s="72"/>
      <c r="N8818" s="60"/>
      <c r="O8818" s="95"/>
      <c r="P8818" s="125"/>
      <c r="R8818" t="str">
        <f t="shared" si="265"/>
        <v/>
      </c>
    </row>
    <row r="8819" spans="2:18" ht="15.75" customHeight="1">
      <c r="B8819" s="95"/>
      <c r="C8819" s="55" t="str">
        <f t="shared" si="266"/>
        <v/>
      </c>
      <c r="D8819" s="55" t="str">
        <f t="shared" si="267"/>
        <v/>
      </c>
      <c r="E8819" s="72"/>
      <c r="F8819" s="72"/>
      <c r="G8819" s="72"/>
      <c r="H8819" s="72"/>
      <c r="I8819" s="72"/>
      <c r="J8819" s="72"/>
      <c r="K8819" s="60"/>
      <c r="L8819" s="60">
        <f t="shared" si="263"/>
        <v>0</v>
      </c>
      <c r="M8819" s="72"/>
      <c r="N8819" s="60"/>
      <c r="O8819" s="95"/>
      <c r="P8819" s="125"/>
      <c r="R8819" t="str">
        <f t="shared" si="265"/>
        <v/>
      </c>
    </row>
    <row r="8820" spans="2:18" ht="15.75" customHeight="1">
      <c r="B8820" s="95"/>
      <c r="C8820" s="55" t="str">
        <f t="shared" si="266"/>
        <v/>
      </c>
      <c r="D8820" s="55" t="str">
        <f t="shared" si="267"/>
        <v/>
      </c>
      <c r="E8820" s="72"/>
      <c r="F8820" s="72"/>
      <c r="G8820" s="72"/>
      <c r="H8820" s="72"/>
      <c r="I8820" s="72"/>
      <c r="J8820" s="72"/>
      <c r="K8820" s="60"/>
      <c r="L8820" s="60">
        <f t="shared" si="263"/>
        <v>0</v>
      </c>
      <c r="M8820" s="72"/>
      <c r="N8820" s="60"/>
      <c r="O8820" s="95"/>
      <c r="P8820" s="125"/>
      <c r="R8820" t="str">
        <f t="shared" si="265"/>
        <v/>
      </c>
    </row>
    <row r="8821" spans="2:18" ht="15.75" customHeight="1">
      <c r="B8821" s="95"/>
      <c r="C8821" s="55" t="str">
        <f t="shared" si="266"/>
        <v/>
      </c>
      <c r="D8821" s="55" t="str">
        <f t="shared" si="267"/>
        <v/>
      </c>
      <c r="E8821" s="72"/>
      <c r="F8821" s="72"/>
      <c r="G8821" s="72"/>
      <c r="H8821" s="72"/>
      <c r="I8821" s="72"/>
      <c r="J8821" s="72"/>
      <c r="K8821" s="60"/>
      <c r="L8821" s="60">
        <f t="shared" si="263"/>
        <v>0</v>
      </c>
      <c r="M8821" s="72"/>
      <c r="N8821" s="60"/>
      <c r="O8821" s="95"/>
      <c r="P8821" s="125"/>
      <c r="R8821" t="str">
        <f t="shared" si="265"/>
        <v/>
      </c>
    </row>
    <row r="8822" spans="2:18" ht="15.75" customHeight="1">
      <c r="B8822" s="95"/>
      <c r="C8822" s="55" t="str">
        <f t="shared" si="266"/>
        <v/>
      </c>
      <c r="D8822" s="55" t="str">
        <f t="shared" si="267"/>
        <v/>
      </c>
      <c r="E8822" s="72"/>
      <c r="F8822" s="72"/>
      <c r="G8822" s="72"/>
      <c r="H8822" s="72"/>
      <c r="I8822" s="72"/>
      <c r="J8822" s="72"/>
      <c r="K8822" s="60"/>
      <c r="L8822" s="60">
        <f t="shared" si="263"/>
        <v>0</v>
      </c>
      <c r="M8822" s="72"/>
      <c r="N8822" s="60"/>
      <c r="O8822" s="95"/>
      <c r="P8822" s="125"/>
      <c r="R8822" t="str">
        <f t="shared" si="265"/>
        <v/>
      </c>
    </row>
    <row r="8823" spans="2:18" ht="15.75" customHeight="1">
      <c r="B8823" s="95"/>
      <c r="C8823" s="55" t="str">
        <f t="shared" si="266"/>
        <v/>
      </c>
      <c r="D8823" s="55" t="str">
        <f t="shared" si="267"/>
        <v/>
      </c>
      <c r="E8823" s="72"/>
      <c r="F8823" s="72"/>
      <c r="G8823" s="72"/>
      <c r="H8823" s="72"/>
      <c r="I8823" s="72"/>
      <c r="J8823" s="72"/>
      <c r="K8823" s="60"/>
      <c r="L8823" s="60">
        <f t="shared" si="263"/>
        <v>0</v>
      </c>
      <c r="M8823" s="72"/>
      <c r="N8823" s="60"/>
      <c r="O8823" s="95"/>
      <c r="P8823" s="125"/>
      <c r="R8823" t="str">
        <f t="shared" si="265"/>
        <v/>
      </c>
    </row>
    <row r="8824" spans="2:18" ht="15.75" customHeight="1">
      <c r="B8824" s="138"/>
      <c r="C8824" s="55" t="str">
        <f t="shared" si="266"/>
        <v/>
      </c>
      <c r="D8824" s="55" t="str">
        <f t="shared" si="267"/>
        <v/>
      </c>
      <c r="G8824" s="69"/>
      <c r="L8824" s="60">
        <f t="shared" si="263"/>
        <v>0</v>
      </c>
      <c r="R8824" t="str">
        <f t="shared" si="265"/>
        <v/>
      </c>
    </row>
    <row r="8825" spans="2:18" ht="15.75" customHeight="1">
      <c r="B8825" s="138"/>
      <c r="C8825" s="55" t="str">
        <f t="shared" si="266"/>
        <v/>
      </c>
      <c r="D8825" s="55" t="str">
        <f t="shared" si="267"/>
        <v/>
      </c>
      <c r="G8825" s="69"/>
      <c r="L8825" s="60">
        <f t="shared" si="263"/>
        <v>0</v>
      </c>
      <c r="R8825" t="str">
        <f t="shared" si="265"/>
        <v/>
      </c>
    </row>
    <row r="8826" spans="2:18" ht="15.75" customHeight="1">
      <c r="B8826" s="138"/>
      <c r="C8826" s="55" t="str">
        <f t="shared" si="266"/>
        <v/>
      </c>
      <c r="D8826" s="55" t="str">
        <f t="shared" si="267"/>
        <v/>
      </c>
      <c r="G8826" s="69"/>
      <c r="L8826" s="60">
        <f t="shared" si="263"/>
        <v>0</v>
      </c>
      <c r="R8826" t="str">
        <f t="shared" si="265"/>
        <v/>
      </c>
    </row>
    <row r="8827" spans="2:18" ht="15.75" customHeight="1">
      <c r="B8827" s="138"/>
      <c r="C8827" s="55" t="str">
        <f t="shared" si="266"/>
        <v/>
      </c>
      <c r="D8827" s="55" t="str">
        <f t="shared" si="267"/>
        <v/>
      </c>
      <c r="G8827" s="69"/>
      <c r="L8827" s="60">
        <f t="shared" si="263"/>
        <v>0</v>
      </c>
      <c r="R8827" t="str">
        <f t="shared" si="265"/>
        <v/>
      </c>
    </row>
    <row r="8828" spans="2:18" ht="15.75" customHeight="1">
      <c r="B8828" s="138"/>
      <c r="C8828" s="55" t="str">
        <f t="shared" si="266"/>
        <v/>
      </c>
      <c r="D8828" s="55" t="str">
        <f t="shared" si="267"/>
        <v/>
      </c>
      <c r="G8828" s="69"/>
      <c r="L8828" s="60">
        <f t="shared" si="263"/>
        <v>0</v>
      </c>
      <c r="R8828" t="str">
        <f t="shared" si="265"/>
        <v/>
      </c>
    </row>
    <row r="8829" spans="2:18" ht="15.75" customHeight="1">
      <c r="B8829" s="138"/>
      <c r="C8829" s="55" t="str">
        <f t="shared" si="266"/>
        <v/>
      </c>
      <c r="D8829" s="55" t="str">
        <f t="shared" si="267"/>
        <v/>
      </c>
      <c r="G8829" s="69"/>
      <c r="L8829" s="60">
        <f t="shared" si="263"/>
        <v>0</v>
      </c>
      <c r="R8829" t="str">
        <f t="shared" si="265"/>
        <v/>
      </c>
    </row>
    <row r="8830" spans="2:18" ht="15.75" customHeight="1">
      <c r="B8830" s="138"/>
      <c r="C8830" s="55" t="str">
        <f t="shared" si="266"/>
        <v/>
      </c>
      <c r="D8830" s="55" t="str">
        <f t="shared" si="267"/>
        <v/>
      </c>
      <c r="G8830" s="69"/>
      <c r="L8830" s="60">
        <f t="shared" si="263"/>
        <v>0</v>
      </c>
      <c r="R8830" t="str">
        <f t="shared" si="265"/>
        <v/>
      </c>
    </row>
    <row r="8831" spans="2:18" ht="15.75" customHeight="1">
      <c r="B8831" s="138"/>
      <c r="C8831" s="55" t="str">
        <f t="shared" si="266"/>
        <v/>
      </c>
      <c r="D8831" s="55" t="str">
        <f t="shared" si="267"/>
        <v/>
      </c>
      <c r="G8831" s="69"/>
      <c r="L8831" s="60">
        <f t="shared" si="263"/>
        <v>0</v>
      </c>
      <c r="R8831" t="str">
        <f t="shared" si="265"/>
        <v/>
      </c>
    </row>
    <row r="8832" spans="2:18" ht="15.75" customHeight="1">
      <c r="B8832" s="138"/>
      <c r="C8832" s="55" t="str">
        <f t="shared" si="266"/>
        <v/>
      </c>
      <c r="D8832" s="55" t="str">
        <f t="shared" si="267"/>
        <v/>
      </c>
      <c r="G8832" s="69"/>
      <c r="L8832" s="60">
        <f t="shared" si="263"/>
        <v>0</v>
      </c>
      <c r="R8832" t="str">
        <f t="shared" si="265"/>
        <v/>
      </c>
    </row>
    <row r="8833" spans="2:18" ht="15.75" customHeight="1">
      <c r="B8833" s="138"/>
      <c r="C8833" s="55" t="str">
        <f t="shared" si="266"/>
        <v/>
      </c>
      <c r="D8833" s="55" t="str">
        <f t="shared" si="267"/>
        <v/>
      </c>
      <c r="G8833" s="69"/>
      <c r="L8833" s="60">
        <f t="shared" si="263"/>
        <v>0</v>
      </c>
      <c r="R8833" t="str">
        <f t="shared" si="265"/>
        <v/>
      </c>
    </row>
    <row r="8834" spans="2:18" ht="15.75" customHeight="1">
      <c r="B8834" s="138"/>
      <c r="C8834" s="55" t="str">
        <f t="shared" si="266"/>
        <v/>
      </c>
      <c r="D8834" s="55" t="str">
        <f t="shared" si="267"/>
        <v/>
      </c>
      <c r="G8834" s="69"/>
      <c r="L8834" s="60">
        <f t="shared" si="263"/>
        <v>0</v>
      </c>
      <c r="R8834" t="str">
        <f t="shared" si="265"/>
        <v/>
      </c>
    </row>
    <row r="8835" spans="2:18" ht="15.75" customHeight="1">
      <c r="B8835" s="138"/>
      <c r="C8835" s="55" t="str">
        <f t="shared" si="266"/>
        <v/>
      </c>
      <c r="D8835" s="55" t="str">
        <f t="shared" si="267"/>
        <v/>
      </c>
      <c r="G8835" s="69"/>
      <c r="L8835" s="60">
        <f t="shared" si="263"/>
        <v>0</v>
      </c>
      <c r="R8835" t="str">
        <f t="shared" ref="R8835:R8898" si="268">IF(B8835="","",PROPER(TEXT(B8835,"mmm/aa")))</f>
        <v/>
      </c>
    </row>
    <row r="8836" spans="2:18" ht="15.75" customHeight="1">
      <c r="C8836" s="55" t="str">
        <f t="shared" si="266"/>
        <v/>
      </c>
      <c r="D8836" s="55" t="str">
        <f t="shared" si="267"/>
        <v/>
      </c>
      <c r="G8836" s="69"/>
      <c r="L8836" s="60">
        <f t="shared" si="263"/>
        <v>0</v>
      </c>
      <c r="R8836" t="str">
        <f t="shared" si="268"/>
        <v/>
      </c>
    </row>
    <row r="8837" spans="2:18" ht="15.75" customHeight="1">
      <c r="C8837" s="55" t="str">
        <f t="shared" si="266"/>
        <v/>
      </c>
      <c r="D8837" s="55" t="str">
        <f t="shared" si="267"/>
        <v/>
      </c>
      <c r="G8837" s="69"/>
      <c r="L8837" s="60">
        <f t="shared" si="263"/>
        <v>0</v>
      </c>
      <c r="R8837" t="str">
        <f t="shared" si="268"/>
        <v/>
      </c>
    </row>
    <row r="8838" spans="2:18" ht="15.75" customHeight="1">
      <c r="C8838" s="55" t="str">
        <f t="shared" si="266"/>
        <v/>
      </c>
      <c r="D8838" s="55" t="str">
        <f t="shared" si="267"/>
        <v/>
      </c>
      <c r="G8838" s="69"/>
      <c r="L8838" s="60">
        <f t="shared" si="263"/>
        <v>0</v>
      </c>
      <c r="R8838" t="str">
        <f t="shared" si="268"/>
        <v/>
      </c>
    </row>
    <row r="8839" spans="2:18" ht="15.75" customHeight="1">
      <c r="C8839" s="55" t="str">
        <f t="shared" si="266"/>
        <v/>
      </c>
      <c r="D8839" s="55" t="str">
        <f t="shared" si="267"/>
        <v/>
      </c>
      <c r="G8839" s="69"/>
      <c r="L8839" s="60">
        <f t="shared" si="263"/>
        <v>0</v>
      </c>
      <c r="R8839" t="str">
        <f t="shared" si="268"/>
        <v/>
      </c>
    </row>
    <row r="8840" spans="2:18" ht="15.75" customHeight="1">
      <c r="C8840" s="55" t="str">
        <f t="shared" si="266"/>
        <v/>
      </c>
      <c r="D8840" s="55" t="str">
        <f t="shared" si="267"/>
        <v/>
      </c>
      <c r="G8840" s="69"/>
      <c r="L8840" s="60">
        <f t="shared" si="263"/>
        <v>0</v>
      </c>
      <c r="R8840" t="str">
        <f t="shared" si="268"/>
        <v/>
      </c>
    </row>
    <row r="8841" spans="2:18" ht="15.75" customHeight="1">
      <c r="C8841" s="55" t="str">
        <f t="shared" si="266"/>
        <v/>
      </c>
      <c r="D8841" s="55" t="str">
        <f t="shared" si="267"/>
        <v/>
      </c>
      <c r="G8841" s="69"/>
      <c r="L8841" s="60">
        <f t="shared" si="263"/>
        <v>0</v>
      </c>
      <c r="R8841" t="str">
        <f t="shared" si="268"/>
        <v/>
      </c>
    </row>
    <row r="8842" spans="2:18" ht="15.75" customHeight="1">
      <c r="C8842" s="55" t="str">
        <f t="shared" si="266"/>
        <v/>
      </c>
      <c r="D8842" s="55" t="str">
        <f t="shared" si="267"/>
        <v/>
      </c>
      <c r="G8842" s="69"/>
      <c r="L8842" s="60">
        <f t="shared" si="263"/>
        <v>0</v>
      </c>
      <c r="R8842" t="str">
        <f t="shared" si="268"/>
        <v/>
      </c>
    </row>
    <row r="8843" spans="2:18" ht="15.75" customHeight="1">
      <c r="C8843" s="55" t="str">
        <f t="shared" si="266"/>
        <v/>
      </c>
      <c r="D8843" s="55" t="str">
        <f t="shared" si="267"/>
        <v/>
      </c>
      <c r="G8843" s="69"/>
      <c r="L8843" s="60">
        <f t="shared" si="263"/>
        <v>0</v>
      </c>
      <c r="R8843" t="str">
        <f t="shared" si="268"/>
        <v/>
      </c>
    </row>
    <row r="8844" spans="2:18" ht="15.75" customHeight="1">
      <c r="C8844" s="55" t="str">
        <f t="shared" si="266"/>
        <v/>
      </c>
      <c r="D8844" s="55" t="str">
        <f t="shared" si="267"/>
        <v/>
      </c>
      <c r="G8844" s="69"/>
      <c r="L8844" s="60">
        <f t="shared" si="263"/>
        <v>0</v>
      </c>
      <c r="R8844" t="str">
        <f t="shared" si="268"/>
        <v/>
      </c>
    </row>
    <row r="8845" spans="2:18" ht="15.75" customHeight="1">
      <c r="C8845" s="55" t="str">
        <f t="shared" si="266"/>
        <v/>
      </c>
      <c r="D8845" s="55" t="str">
        <f t="shared" si="267"/>
        <v/>
      </c>
      <c r="G8845" s="69"/>
      <c r="L8845" s="60">
        <f t="shared" si="263"/>
        <v>0</v>
      </c>
      <c r="R8845" t="str">
        <f t="shared" si="268"/>
        <v/>
      </c>
    </row>
    <row r="8846" spans="2:18" ht="15.75" customHeight="1">
      <c r="C8846" s="55" t="str">
        <f t="shared" si="266"/>
        <v/>
      </c>
      <c r="D8846" s="55" t="str">
        <f t="shared" si="267"/>
        <v/>
      </c>
      <c r="G8846" s="69"/>
      <c r="L8846" s="60">
        <f t="shared" si="263"/>
        <v>0</v>
      </c>
      <c r="R8846" t="str">
        <f t="shared" si="268"/>
        <v/>
      </c>
    </row>
    <row r="8847" spans="2:18" ht="15.75" customHeight="1">
      <c r="C8847" s="55" t="str">
        <f t="shared" si="266"/>
        <v/>
      </c>
      <c r="D8847" s="55" t="str">
        <f t="shared" si="267"/>
        <v/>
      </c>
      <c r="G8847" s="69"/>
      <c r="L8847" s="60">
        <f t="shared" si="263"/>
        <v>0</v>
      </c>
      <c r="R8847" t="str">
        <f t="shared" si="268"/>
        <v/>
      </c>
    </row>
    <row r="8848" spans="2:18" ht="15.75" customHeight="1">
      <c r="C8848" s="55" t="str">
        <f t="shared" si="266"/>
        <v/>
      </c>
      <c r="D8848" s="55" t="str">
        <f t="shared" si="267"/>
        <v/>
      </c>
      <c r="G8848" s="69"/>
      <c r="L8848" s="60">
        <f t="shared" si="263"/>
        <v>0</v>
      </c>
      <c r="R8848" t="str">
        <f t="shared" si="268"/>
        <v/>
      </c>
    </row>
    <row r="8849" spans="3:18" ht="15.75" customHeight="1">
      <c r="C8849" s="55" t="str">
        <f t="shared" si="266"/>
        <v/>
      </c>
      <c r="D8849" s="55" t="str">
        <f t="shared" si="267"/>
        <v/>
      </c>
      <c r="G8849" s="69"/>
      <c r="L8849" s="60">
        <f t="shared" si="263"/>
        <v>0</v>
      </c>
      <c r="R8849" t="str">
        <f t="shared" si="268"/>
        <v/>
      </c>
    </row>
    <row r="8850" spans="3:18" ht="15.75" customHeight="1">
      <c r="C8850" s="55" t="str">
        <f t="shared" si="266"/>
        <v/>
      </c>
      <c r="D8850" s="55" t="str">
        <f t="shared" si="267"/>
        <v/>
      </c>
      <c r="G8850" s="69"/>
      <c r="L8850" s="60">
        <f t="shared" si="263"/>
        <v>0</v>
      </c>
      <c r="R8850" t="str">
        <f t="shared" si="268"/>
        <v/>
      </c>
    </row>
    <row r="8851" spans="3:18" ht="15.75" customHeight="1">
      <c r="C8851" s="55" t="str">
        <f t="shared" si="266"/>
        <v/>
      </c>
      <c r="D8851" s="55" t="str">
        <f t="shared" si="267"/>
        <v/>
      </c>
      <c r="G8851" s="69"/>
      <c r="L8851" s="60">
        <f t="shared" si="263"/>
        <v>0</v>
      </c>
      <c r="R8851" t="str">
        <f t="shared" si="268"/>
        <v/>
      </c>
    </row>
    <row r="8852" spans="3:18" ht="15.75" customHeight="1">
      <c r="C8852" s="55" t="str">
        <f t="shared" si="266"/>
        <v/>
      </c>
      <c r="D8852" s="55" t="str">
        <f t="shared" si="267"/>
        <v/>
      </c>
      <c r="G8852" s="69"/>
      <c r="L8852" s="60">
        <f t="shared" si="263"/>
        <v>0</v>
      </c>
      <c r="R8852" t="str">
        <f t="shared" si="268"/>
        <v/>
      </c>
    </row>
    <row r="8853" spans="3:18" ht="15.75" customHeight="1">
      <c r="C8853" s="55" t="str">
        <f t="shared" si="266"/>
        <v/>
      </c>
      <c r="D8853" s="55" t="str">
        <f t="shared" si="267"/>
        <v/>
      </c>
      <c r="G8853" s="69"/>
      <c r="L8853" s="60">
        <f t="shared" si="263"/>
        <v>0</v>
      </c>
      <c r="R8853" t="str">
        <f t="shared" si="268"/>
        <v/>
      </c>
    </row>
    <row r="8854" spans="3:18" ht="15.75" customHeight="1">
      <c r="C8854" s="55" t="str">
        <f t="shared" si="266"/>
        <v/>
      </c>
      <c r="D8854" s="55" t="str">
        <f t="shared" si="267"/>
        <v/>
      </c>
      <c r="G8854" s="69"/>
      <c r="L8854" s="60">
        <f t="shared" si="263"/>
        <v>0</v>
      </c>
      <c r="R8854" t="str">
        <f t="shared" si="268"/>
        <v/>
      </c>
    </row>
    <row r="8855" spans="3:18" ht="15.75" customHeight="1">
      <c r="C8855" s="55" t="str">
        <f t="shared" si="266"/>
        <v/>
      </c>
      <c r="D8855" s="55" t="str">
        <f t="shared" si="267"/>
        <v/>
      </c>
      <c r="G8855" s="69"/>
      <c r="L8855" s="60">
        <f t="shared" si="263"/>
        <v>0</v>
      </c>
      <c r="R8855" t="str">
        <f t="shared" si="268"/>
        <v/>
      </c>
    </row>
    <row r="8856" spans="3:18" ht="15.75" customHeight="1">
      <c r="C8856" s="55" t="str">
        <f t="shared" si="266"/>
        <v/>
      </c>
      <c r="D8856" s="55" t="str">
        <f t="shared" si="267"/>
        <v/>
      </c>
      <c r="G8856" s="69"/>
      <c r="L8856" s="60">
        <f t="shared" si="263"/>
        <v>0</v>
      </c>
      <c r="R8856" t="str">
        <f t="shared" si="268"/>
        <v/>
      </c>
    </row>
    <row r="8857" spans="3:18" ht="15.75" customHeight="1">
      <c r="C8857" s="55" t="str">
        <f t="shared" si="266"/>
        <v/>
      </c>
      <c r="D8857" s="55" t="str">
        <f t="shared" si="267"/>
        <v/>
      </c>
      <c r="G8857" s="69"/>
      <c r="L8857" s="60">
        <f t="shared" si="263"/>
        <v>0</v>
      </c>
      <c r="R8857" t="str">
        <f t="shared" si="268"/>
        <v/>
      </c>
    </row>
    <row r="8858" spans="3:18" ht="15.75" customHeight="1">
      <c r="C8858" s="55" t="str">
        <f t="shared" si="266"/>
        <v/>
      </c>
      <c r="D8858" s="55" t="str">
        <f t="shared" si="267"/>
        <v/>
      </c>
      <c r="G8858" s="69"/>
      <c r="L8858" s="60">
        <f t="shared" si="263"/>
        <v>0</v>
      </c>
      <c r="R8858" t="str">
        <f t="shared" si="268"/>
        <v/>
      </c>
    </row>
    <row r="8859" spans="3:18" ht="15.75" customHeight="1">
      <c r="C8859" s="55" t="str">
        <f t="shared" si="266"/>
        <v/>
      </c>
      <c r="D8859" s="55" t="str">
        <f t="shared" si="267"/>
        <v/>
      </c>
      <c r="G8859" s="69"/>
      <c r="L8859" s="60">
        <f t="shared" si="263"/>
        <v>0</v>
      </c>
      <c r="R8859" t="str">
        <f t="shared" si="268"/>
        <v/>
      </c>
    </row>
    <row r="8860" spans="3:18" ht="15.75" customHeight="1">
      <c r="C8860" s="55" t="str">
        <f t="shared" si="266"/>
        <v/>
      </c>
      <c r="D8860" s="55" t="str">
        <f t="shared" si="267"/>
        <v/>
      </c>
      <c r="G8860" s="69"/>
      <c r="L8860" s="60">
        <f t="shared" si="263"/>
        <v>0</v>
      </c>
      <c r="R8860" t="str">
        <f t="shared" si="268"/>
        <v/>
      </c>
    </row>
    <row r="8861" spans="3:18" ht="15.75" customHeight="1">
      <c r="C8861" s="55" t="str">
        <f t="shared" si="266"/>
        <v/>
      </c>
      <c r="D8861" s="55" t="str">
        <f t="shared" si="267"/>
        <v/>
      </c>
      <c r="G8861" s="69"/>
      <c r="L8861" s="60">
        <f t="shared" si="263"/>
        <v>0</v>
      </c>
      <c r="R8861" t="str">
        <f t="shared" si="268"/>
        <v/>
      </c>
    </row>
    <row r="8862" spans="3:18" ht="15.75" customHeight="1">
      <c r="C8862" s="55" t="str">
        <f t="shared" si="266"/>
        <v/>
      </c>
      <c r="D8862" s="55" t="str">
        <f t="shared" si="267"/>
        <v/>
      </c>
      <c r="G8862" s="69"/>
      <c r="L8862" s="60">
        <f t="shared" si="263"/>
        <v>0</v>
      </c>
      <c r="R8862" t="str">
        <f t="shared" si="268"/>
        <v/>
      </c>
    </row>
    <row r="8863" spans="3:18" ht="15.75" customHeight="1">
      <c r="C8863" s="55" t="str">
        <f t="shared" si="266"/>
        <v/>
      </c>
      <c r="D8863" s="55" t="str">
        <f t="shared" si="267"/>
        <v/>
      </c>
      <c r="G8863" s="69"/>
      <c r="L8863" s="60">
        <f t="shared" si="263"/>
        <v>0</v>
      </c>
      <c r="R8863" t="str">
        <f t="shared" si="268"/>
        <v/>
      </c>
    </row>
    <row r="8864" spans="3:18" ht="15.75" customHeight="1">
      <c r="C8864" s="55" t="str">
        <f t="shared" si="266"/>
        <v/>
      </c>
      <c r="D8864" s="55" t="str">
        <f t="shared" si="267"/>
        <v/>
      </c>
      <c r="G8864" s="69"/>
      <c r="L8864" s="60">
        <f t="shared" si="263"/>
        <v>0</v>
      </c>
      <c r="R8864" t="str">
        <f t="shared" si="268"/>
        <v/>
      </c>
    </row>
    <row r="8865" spans="3:18" ht="15.75" customHeight="1">
      <c r="C8865" s="55" t="str">
        <f t="shared" si="266"/>
        <v/>
      </c>
      <c r="D8865" s="55" t="str">
        <f t="shared" si="267"/>
        <v/>
      </c>
      <c r="G8865" s="69"/>
      <c r="L8865" s="60">
        <f t="shared" si="263"/>
        <v>0</v>
      </c>
      <c r="R8865" t="str">
        <f t="shared" si="268"/>
        <v/>
      </c>
    </row>
    <row r="8866" spans="3:18" ht="15.75" customHeight="1">
      <c r="C8866" s="55" t="str">
        <f t="shared" si="266"/>
        <v/>
      </c>
      <c r="D8866" s="55" t="str">
        <f t="shared" si="267"/>
        <v/>
      </c>
      <c r="G8866" s="69"/>
      <c r="L8866" s="60">
        <f t="shared" si="263"/>
        <v>0</v>
      </c>
      <c r="R8866" t="str">
        <f t="shared" si="268"/>
        <v/>
      </c>
    </row>
    <row r="8867" spans="3:18" ht="15.75" customHeight="1">
      <c r="C8867" s="55" t="str">
        <f t="shared" si="266"/>
        <v/>
      </c>
      <c r="D8867" s="55" t="str">
        <f t="shared" si="267"/>
        <v/>
      </c>
      <c r="G8867" s="69"/>
      <c r="L8867" s="60">
        <f t="shared" si="263"/>
        <v>0</v>
      </c>
      <c r="R8867" t="str">
        <f t="shared" si="268"/>
        <v/>
      </c>
    </row>
    <row r="8868" spans="3:18" ht="15.75" customHeight="1">
      <c r="C8868" s="55" t="str">
        <f t="shared" si="266"/>
        <v/>
      </c>
      <c r="D8868" s="55" t="str">
        <f t="shared" si="267"/>
        <v/>
      </c>
      <c r="G8868" s="69"/>
      <c r="L8868" s="60">
        <f t="shared" si="263"/>
        <v>0</v>
      </c>
      <c r="R8868" t="str">
        <f t="shared" si="268"/>
        <v/>
      </c>
    </row>
    <row r="8869" spans="3:18" ht="15.75" customHeight="1">
      <c r="C8869" s="55" t="str">
        <f t="shared" si="266"/>
        <v/>
      </c>
      <c r="D8869" s="55" t="str">
        <f t="shared" si="267"/>
        <v/>
      </c>
      <c r="G8869" s="69"/>
      <c r="L8869" s="60">
        <f t="shared" si="263"/>
        <v>0</v>
      </c>
      <c r="R8869" t="str">
        <f t="shared" si="268"/>
        <v/>
      </c>
    </row>
    <row r="8870" spans="3:18" ht="15.75" customHeight="1">
      <c r="C8870" s="55" t="str">
        <f t="shared" si="266"/>
        <v/>
      </c>
      <c r="D8870" s="55" t="str">
        <f t="shared" si="267"/>
        <v/>
      </c>
      <c r="G8870" s="69"/>
      <c r="L8870" s="60">
        <f t="shared" si="263"/>
        <v>0</v>
      </c>
      <c r="R8870" t="str">
        <f t="shared" si="268"/>
        <v/>
      </c>
    </row>
    <row r="8871" spans="3:18" ht="15.75" customHeight="1">
      <c r="C8871" s="55" t="str">
        <f t="shared" si="266"/>
        <v/>
      </c>
      <c r="D8871" s="55" t="str">
        <f t="shared" si="267"/>
        <v/>
      </c>
      <c r="G8871" s="69"/>
      <c r="L8871" s="60">
        <f t="shared" si="263"/>
        <v>0</v>
      </c>
      <c r="R8871" t="str">
        <f t="shared" si="268"/>
        <v/>
      </c>
    </row>
    <row r="8872" spans="3:18" ht="15.75" customHeight="1">
      <c r="C8872" s="55" t="str">
        <f t="shared" si="266"/>
        <v/>
      </c>
      <c r="D8872" s="55" t="str">
        <f t="shared" si="267"/>
        <v/>
      </c>
      <c r="G8872" s="69"/>
      <c r="L8872" s="60">
        <f t="shared" si="263"/>
        <v>0</v>
      </c>
      <c r="R8872" t="str">
        <f t="shared" si="268"/>
        <v/>
      </c>
    </row>
    <row r="8873" spans="3:18" ht="15.75" customHeight="1">
      <c r="C8873" s="55" t="str">
        <f t="shared" si="266"/>
        <v/>
      </c>
      <c r="D8873" s="55" t="str">
        <f t="shared" si="267"/>
        <v/>
      </c>
      <c r="G8873" s="69"/>
      <c r="L8873" s="60">
        <f t="shared" si="263"/>
        <v>0</v>
      </c>
      <c r="R8873" t="str">
        <f t="shared" si="268"/>
        <v/>
      </c>
    </row>
    <row r="8874" spans="3:18" ht="15.75" customHeight="1">
      <c r="C8874" s="55" t="str">
        <f t="shared" si="266"/>
        <v/>
      </c>
      <c r="D8874" s="55" t="str">
        <f t="shared" si="267"/>
        <v/>
      </c>
      <c r="G8874" s="69"/>
      <c r="L8874" s="60">
        <f t="shared" si="263"/>
        <v>0</v>
      </c>
      <c r="R8874" t="str">
        <f t="shared" si="268"/>
        <v/>
      </c>
    </row>
    <row r="8875" spans="3:18" ht="15.75" customHeight="1">
      <c r="C8875" s="55" t="str">
        <f t="shared" si="266"/>
        <v/>
      </c>
      <c r="D8875" s="55" t="str">
        <f t="shared" si="267"/>
        <v/>
      </c>
      <c r="G8875" s="69"/>
      <c r="L8875" s="60">
        <f t="shared" si="263"/>
        <v>0</v>
      </c>
      <c r="R8875" t="str">
        <f t="shared" si="268"/>
        <v/>
      </c>
    </row>
    <row r="8876" spans="3:18" ht="15.75" customHeight="1">
      <c r="C8876" s="55" t="str">
        <f t="shared" si="266"/>
        <v/>
      </c>
      <c r="D8876" s="55" t="str">
        <f t="shared" si="267"/>
        <v/>
      </c>
      <c r="G8876" s="69"/>
      <c r="L8876" s="60">
        <f t="shared" si="263"/>
        <v>0</v>
      </c>
      <c r="R8876" t="str">
        <f t="shared" si="268"/>
        <v/>
      </c>
    </row>
    <row r="8877" spans="3:18" ht="15.75" customHeight="1">
      <c r="C8877" s="55" t="str">
        <f t="shared" si="266"/>
        <v/>
      </c>
      <c r="D8877" s="55" t="str">
        <f t="shared" si="267"/>
        <v/>
      </c>
      <c r="G8877" s="69"/>
      <c r="L8877" s="60">
        <f t="shared" si="263"/>
        <v>0</v>
      </c>
      <c r="R8877" t="str">
        <f t="shared" si="268"/>
        <v/>
      </c>
    </row>
    <row r="8878" spans="3:18" ht="15.75" customHeight="1">
      <c r="C8878" s="55" t="str">
        <f t="shared" si="266"/>
        <v/>
      </c>
      <c r="D8878" s="55" t="str">
        <f t="shared" si="267"/>
        <v/>
      </c>
      <c r="G8878" s="69"/>
      <c r="L8878" s="60">
        <f t="shared" si="263"/>
        <v>0</v>
      </c>
      <c r="R8878" t="str">
        <f t="shared" si="268"/>
        <v/>
      </c>
    </row>
    <row r="8879" spans="3:18" ht="15.75" customHeight="1">
      <c r="C8879" s="55" t="str">
        <f t="shared" si="266"/>
        <v/>
      </c>
      <c r="D8879" s="55" t="str">
        <f t="shared" si="267"/>
        <v/>
      </c>
      <c r="G8879" s="69"/>
      <c r="L8879" s="60">
        <f t="shared" si="263"/>
        <v>0</v>
      </c>
      <c r="R8879" t="str">
        <f t="shared" si="268"/>
        <v/>
      </c>
    </row>
    <row r="8880" spans="3:18" ht="15.75" customHeight="1">
      <c r="C8880" s="55" t="str">
        <f t="shared" si="266"/>
        <v/>
      </c>
      <c r="D8880" s="55" t="str">
        <f t="shared" si="267"/>
        <v/>
      </c>
      <c r="G8880" s="69"/>
      <c r="L8880" s="60">
        <f t="shared" si="263"/>
        <v>0</v>
      </c>
      <c r="R8880" t="str">
        <f t="shared" si="268"/>
        <v/>
      </c>
    </row>
    <row r="8881" spans="3:18" ht="15.75" customHeight="1">
      <c r="C8881" s="55" t="str">
        <f t="shared" si="266"/>
        <v/>
      </c>
      <c r="D8881" s="55" t="str">
        <f t="shared" si="267"/>
        <v/>
      </c>
      <c r="G8881" s="69"/>
      <c r="L8881" s="60">
        <f t="shared" si="263"/>
        <v>0</v>
      </c>
      <c r="R8881" t="str">
        <f t="shared" si="268"/>
        <v/>
      </c>
    </row>
    <row r="8882" spans="3:18" ht="15.75" customHeight="1">
      <c r="C8882" s="55" t="str">
        <f t="shared" si="266"/>
        <v/>
      </c>
      <c r="D8882" s="55" t="str">
        <f t="shared" si="267"/>
        <v/>
      </c>
      <c r="G8882" s="69"/>
      <c r="L8882" s="60">
        <f t="shared" si="263"/>
        <v>0</v>
      </c>
      <c r="R8882" t="str">
        <f t="shared" si="268"/>
        <v/>
      </c>
    </row>
    <row r="8883" spans="3:18" ht="15.75" customHeight="1">
      <c r="C8883" s="55" t="str">
        <f t="shared" si="266"/>
        <v/>
      </c>
      <c r="D8883" s="55" t="str">
        <f t="shared" si="267"/>
        <v/>
      </c>
      <c r="G8883" s="69"/>
      <c r="L8883" s="60">
        <f t="shared" si="263"/>
        <v>0</v>
      </c>
      <c r="R8883" t="str">
        <f t="shared" si="268"/>
        <v/>
      </c>
    </row>
    <row r="8884" spans="3:18" ht="15.75" customHeight="1">
      <c r="C8884" s="55" t="str">
        <f t="shared" si="266"/>
        <v/>
      </c>
      <c r="D8884" s="55" t="str">
        <f t="shared" si="267"/>
        <v/>
      </c>
      <c r="G8884" s="69"/>
      <c r="L8884" s="60">
        <f t="shared" si="263"/>
        <v>0</v>
      </c>
      <c r="R8884" t="str">
        <f t="shared" si="268"/>
        <v/>
      </c>
    </row>
    <row r="8885" spans="3:18" ht="15.75" customHeight="1">
      <c r="C8885" s="55" t="str">
        <f t="shared" si="266"/>
        <v/>
      </c>
      <c r="D8885" s="55" t="str">
        <f t="shared" si="267"/>
        <v/>
      </c>
      <c r="G8885" s="69"/>
      <c r="L8885" s="60">
        <f t="shared" si="263"/>
        <v>0</v>
      </c>
      <c r="R8885" t="str">
        <f t="shared" si="268"/>
        <v/>
      </c>
    </row>
    <row r="8886" spans="3:18" ht="15.75" customHeight="1">
      <c r="C8886" s="55" t="str">
        <f t="shared" si="266"/>
        <v/>
      </c>
      <c r="D8886" s="55" t="str">
        <f t="shared" si="267"/>
        <v/>
      </c>
      <c r="G8886" s="69"/>
      <c r="L8886" s="60">
        <f t="shared" si="263"/>
        <v>0</v>
      </c>
      <c r="R8886" t="str">
        <f t="shared" si="268"/>
        <v/>
      </c>
    </row>
    <row r="8887" spans="3:18" ht="15.75" customHeight="1">
      <c r="C8887" s="55" t="str">
        <f t="shared" si="266"/>
        <v/>
      </c>
      <c r="D8887" s="55" t="str">
        <f t="shared" si="267"/>
        <v/>
      </c>
      <c r="G8887" s="69"/>
      <c r="L8887" s="60">
        <f t="shared" si="263"/>
        <v>0</v>
      </c>
      <c r="R8887" t="str">
        <f t="shared" si="268"/>
        <v/>
      </c>
    </row>
    <row r="8888" spans="3:18" ht="15.75" customHeight="1">
      <c r="C8888" s="55" t="str">
        <f t="shared" si="266"/>
        <v/>
      </c>
      <c r="D8888" s="55" t="str">
        <f t="shared" si="267"/>
        <v/>
      </c>
      <c r="G8888" s="69"/>
      <c r="L8888" s="60">
        <f t="shared" si="263"/>
        <v>0</v>
      </c>
      <c r="R8888" t="str">
        <f t="shared" si="268"/>
        <v/>
      </c>
    </row>
    <row r="8889" spans="3:18" ht="15.75" customHeight="1">
      <c r="C8889" s="55" t="str">
        <f t="shared" si="266"/>
        <v/>
      </c>
      <c r="D8889" s="55" t="str">
        <f t="shared" si="267"/>
        <v/>
      </c>
      <c r="G8889" s="69"/>
      <c r="L8889" s="60">
        <f t="shared" si="263"/>
        <v>0</v>
      </c>
      <c r="R8889" t="str">
        <f t="shared" si="268"/>
        <v/>
      </c>
    </row>
    <row r="8890" spans="3:18" ht="15.75" customHeight="1">
      <c r="C8890" s="55" t="str">
        <f t="shared" si="266"/>
        <v/>
      </c>
      <c r="D8890" s="55" t="str">
        <f t="shared" si="267"/>
        <v/>
      </c>
      <c r="G8890" s="69"/>
      <c r="L8890" s="60">
        <f t="shared" si="263"/>
        <v>0</v>
      </c>
      <c r="R8890" t="str">
        <f t="shared" si="268"/>
        <v/>
      </c>
    </row>
    <row r="8891" spans="3:18" ht="15.75" customHeight="1">
      <c r="C8891" s="55" t="str">
        <f t="shared" si="266"/>
        <v/>
      </c>
      <c r="D8891" s="55" t="str">
        <f t="shared" si="267"/>
        <v/>
      </c>
      <c r="G8891" s="69"/>
      <c r="L8891" s="60">
        <f t="shared" si="263"/>
        <v>0</v>
      </c>
      <c r="R8891" t="str">
        <f t="shared" si="268"/>
        <v/>
      </c>
    </row>
    <row r="8892" spans="3:18" ht="15.75" customHeight="1">
      <c r="C8892" s="55" t="str">
        <f t="shared" si="266"/>
        <v/>
      </c>
      <c r="D8892" s="55" t="str">
        <f t="shared" si="267"/>
        <v/>
      </c>
      <c r="G8892" s="69"/>
      <c r="L8892" s="60">
        <f t="shared" si="263"/>
        <v>0</v>
      </c>
      <c r="R8892" t="str">
        <f t="shared" si="268"/>
        <v/>
      </c>
    </row>
    <row r="8893" spans="3:18" ht="15.75" customHeight="1">
      <c r="C8893" s="55" t="str">
        <f t="shared" si="266"/>
        <v/>
      </c>
      <c r="D8893" s="55" t="str">
        <f t="shared" si="267"/>
        <v/>
      </c>
      <c r="G8893" s="69"/>
      <c r="L8893" s="60">
        <f t="shared" si="263"/>
        <v>0</v>
      </c>
      <c r="R8893" t="str">
        <f t="shared" si="268"/>
        <v/>
      </c>
    </row>
    <row r="8894" spans="3:18" ht="15.75" customHeight="1">
      <c r="C8894" s="55" t="str">
        <f t="shared" si="266"/>
        <v/>
      </c>
      <c r="D8894" s="55" t="str">
        <f t="shared" si="267"/>
        <v/>
      </c>
      <c r="G8894" s="69"/>
      <c r="L8894" s="60">
        <f t="shared" si="263"/>
        <v>0</v>
      </c>
      <c r="R8894" t="str">
        <f t="shared" si="268"/>
        <v/>
      </c>
    </row>
    <row r="8895" spans="3:18" ht="15.75" customHeight="1">
      <c r="C8895" s="55" t="str">
        <f t="shared" si="266"/>
        <v/>
      </c>
      <c r="D8895" s="55" t="str">
        <f t="shared" si="267"/>
        <v/>
      </c>
      <c r="G8895" s="69"/>
      <c r="L8895" s="60">
        <f t="shared" si="263"/>
        <v>0</v>
      </c>
      <c r="R8895" t="str">
        <f t="shared" si="268"/>
        <v/>
      </c>
    </row>
    <row r="8896" spans="3:18" ht="15.75" customHeight="1">
      <c r="C8896" s="55" t="str">
        <f t="shared" si="266"/>
        <v/>
      </c>
      <c r="D8896" s="55" t="str">
        <f t="shared" si="267"/>
        <v/>
      </c>
      <c r="G8896" s="69"/>
      <c r="L8896" s="60">
        <f t="shared" si="263"/>
        <v>0</v>
      </c>
      <c r="R8896" t="str">
        <f t="shared" si="268"/>
        <v/>
      </c>
    </row>
    <row r="8897" spans="3:18" ht="15.75" customHeight="1">
      <c r="C8897" s="55" t="str">
        <f t="shared" si="266"/>
        <v/>
      </c>
      <c r="D8897" s="55" t="str">
        <f t="shared" si="267"/>
        <v/>
      </c>
      <c r="G8897" s="69"/>
      <c r="L8897" s="60">
        <f t="shared" si="263"/>
        <v>0</v>
      </c>
      <c r="R8897" t="str">
        <f t="shared" si="268"/>
        <v/>
      </c>
    </row>
    <row r="8898" spans="3:18" ht="15.75" customHeight="1">
      <c r="C8898" s="55" t="str">
        <f t="shared" si="266"/>
        <v/>
      </c>
      <c r="D8898" s="55" t="str">
        <f t="shared" si="267"/>
        <v/>
      </c>
      <c r="G8898" s="69"/>
      <c r="L8898" s="60">
        <f t="shared" si="263"/>
        <v>0</v>
      </c>
      <c r="R8898" t="str">
        <f t="shared" si="268"/>
        <v/>
      </c>
    </row>
    <row r="8899" spans="3:18" ht="15.75" customHeight="1">
      <c r="C8899" s="55" t="str">
        <f t="shared" si="266"/>
        <v/>
      </c>
      <c r="D8899" s="55" t="str">
        <f t="shared" si="267"/>
        <v/>
      </c>
      <c r="G8899" s="69"/>
      <c r="L8899" s="60">
        <f t="shared" si="263"/>
        <v>0</v>
      </c>
      <c r="R8899" t="str">
        <f t="shared" ref="R8899:R8962" si="269">IF(B8899="","",PROPER(TEXT(B8899,"mmm/aa")))</f>
        <v/>
      </c>
    </row>
    <row r="8900" spans="3:18" ht="15.75" customHeight="1">
      <c r="C8900" s="55" t="str">
        <f t="shared" si="266"/>
        <v/>
      </c>
      <c r="D8900" s="55" t="str">
        <f t="shared" si="267"/>
        <v/>
      </c>
      <c r="G8900" s="69"/>
      <c r="L8900" s="60">
        <f t="shared" si="263"/>
        <v>0</v>
      </c>
      <c r="R8900" t="str">
        <f t="shared" si="269"/>
        <v/>
      </c>
    </row>
    <row r="8901" spans="3:18" ht="15.75" customHeight="1">
      <c r="C8901" s="55" t="str">
        <f t="shared" si="266"/>
        <v/>
      </c>
      <c r="D8901" s="55" t="str">
        <f t="shared" si="267"/>
        <v/>
      </c>
      <c r="G8901" s="69"/>
      <c r="L8901" s="60">
        <f t="shared" si="263"/>
        <v>0</v>
      </c>
      <c r="R8901" t="str">
        <f t="shared" si="269"/>
        <v/>
      </c>
    </row>
    <row r="8902" spans="3:18" ht="15.75" customHeight="1">
      <c r="C8902" s="55" t="str">
        <f t="shared" si="266"/>
        <v/>
      </c>
      <c r="D8902" s="55" t="str">
        <f t="shared" si="267"/>
        <v/>
      </c>
      <c r="G8902" s="69"/>
      <c r="L8902" s="60">
        <f t="shared" si="263"/>
        <v>0</v>
      </c>
      <c r="R8902" t="str">
        <f t="shared" si="269"/>
        <v/>
      </c>
    </row>
    <row r="8903" spans="3:18" ht="15.75" customHeight="1">
      <c r="C8903" s="55" t="str">
        <f t="shared" si="266"/>
        <v/>
      </c>
      <c r="D8903" s="55" t="str">
        <f t="shared" si="267"/>
        <v/>
      </c>
      <c r="G8903" s="69"/>
      <c r="L8903" s="60">
        <f t="shared" si="263"/>
        <v>0</v>
      </c>
      <c r="R8903" t="str">
        <f t="shared" si="269"/>
        <v/>
      </c>
    </row>
    <row r="8904" spans="3:18" ht="15.75" customHeight="1">
      <c r="C8904" s="55" t="str">
        <f t="shared" si="266"/>
        <v/>
      </c>
      <c r="D8904" s="55" t="str">
        <f t="shared" si="267"/>
        <v/>
      </c>
      <c r="G8904" s="69"/>
      <c r="L8904" s="60">
        <f t="shared" si="263"/>
        <v>0</v>
      </c>
      <c r="R8904" t="str">
        <f t="shared" si="269"/>
        <v/>
      </c>
    </row>
    <row r="8905" spans="3:18" ht="15.75" customHeight="1">
      <c r="C8905" s="55" t="str">
        <f t="shared" si="266"/>
        <v/>
      </c>
      <c r="D8905" s="55" t="str">
        <f t="shared" si="267"/>
        <v/>
      </c>
      <c r="G8905" s="69"/>
      <c r="L8905" s="60">
        <f t="shared" si="263"/>
        <v>0</v>
      </c>
      <c r="R8905" t="str">
        <f t="shared" si="269"/>
        <v/>
      </c>
    </row>
    <row r="8906" spans="3:18" ht="15.75" customHeight="1">
      <c r="C8906" s="55" t="str">
        <f t="shared" si="266"/>
        <v/>
      </c>
      <c r="D8906" s="55" t="str">
        <f t="shared" si="267"/>
        <v/>
      </c>
      <c r="G8906" s="69"/>
      <c r="L8906" s="60">
        <f t="shared" si="263"/>
        <v>0</v>
      </c>
      <c r="R8906" t="str">
        <f t="shared" si="269"/>
        <v/>
      </c>
    </row>
    <row r="8907" spans="3:18" ht="15.75" customHeight="1">
      <c r="C8907" s="55" t="str">
        <f t="shared" si="266"/>
        <v/>
      </c>
      <c r="D8907" s="55" t="str">
        <f t="shared" si="267"/>
        <v/>
      </c>
      <c r="G8907" s="69"/>
      <c r="L8907" s="60">
        <f t="shared" si="263"/>
        <v>0</v>
      </c>
      <c r="R8907" t="str">
        <f t="shared" si="269"/>
        <v/>
      </c>
    </row>
    <row r="8908" spans="3:18" ht="15.75" customHeight="1">
      <c r="C8908" s="55" t="str">
        <f t="shared" si="266"/>
        <v/>
      </c>
      <c r="D8908" s="55" t="str">
        <f t="shared" si="267"/>
        <v/>
      </c>
      <c r="G8908" s="69"/>
      <c r="L8908" s="60">
        <f t="shared" si="263"/>
        <v>0</v>
      </c>
      <c r="R8908" t="str">
        <f t="shared" si="269"/>
        <v/>
      </c>
    </row>
    <row r="8909" spans="3:18" ht="15.75" customHeight="1">
      <c r="C8909" s="55" t="str">
        <f t="shared" si="266"/>
        <v/>
      </c>
      <c r="D8909" s="55" t="str">
        <f t="shared" si="267"/>
        <v/>
      </c>
      <c r="G8909" s="69"/>
      <c r="L8909" s="60">
        <f t="shared" si="263"/>
        <v>0</v>
      </c>
      <c r="R8909" t="str">
        <f t="shared" si="269"/>
        <v/>
      </c>
    </row>
    <row r="8910" spans="3:18" ht="15.75" customHeight="1">
      <c r="C8910" s="55" t="str">
        <f t="shared" si="266"/>
        <v/>
      </c>
      <c r="D8910" s="55" t="str">
        <f t="shared" si="267"/>
        <v/>
      </c>
      <c r="G8910" s="69"/>
      <c r="L8910" s="60">
        <f t="shared" si="263"/>
        <v>0</v>
      </c>
      <c r="R8910" t="str">
        <f t="shared" si="269"/>
        <v/>
      </c>
    </row>
    <row r="8911" spans="3:18" ht="15.75" customHeight="1">
      <c r="C8911" s="55" t="str">
        <f t="shared" si="266"/>
        <v/>
      </c>
      <c r="D8911" s="55" t="str">
        <f t="shared" si="267"/>
        <v/>
      </c>
      <c r="G8911" s="69"/>
      <c r="L8911" s="60">
        <f t="shared" si="263"/>
        <v>0</v>
      </c>
      <c r="R8911" t="str">
        <f t="shared" si="269"/>
        <v/>
      </c>
    </row>
    <row r="8912" spans="3:18" ht="15.75" customHeight="1">
      <c r="C8912" s="55" t="str">
        <f t="shared" si="266"/>
        <v/>
      </c>
      <c r="D8912" s="55" t="str">
        <f t="shared" si="267"/>
        <v/>
      </c>
      <c r="G8912" s="69"/>
      <c r="L8912" s="60">
        <f t="shared" si="263"/>
        <v>0</v>
      </c>
      <c r="R8912" t="str">
        <f t="shared" si="269"/>
        <v/>
      </c>
    </row>
    <row r="8913" spans="3:18" ht="15.75" customHeight="1">
      <c r="C8913" s="55" t="str">
        <f t="shared" si="266"/>
        <v/>
      </c>
      <c r="D8913" s="55" t="str">
        <f t="shared" si="267"/>
        <v/>
      </c>
      <c r="G8913" s="69"/>
      <c r="L8913" s="60">
        <f t="shared" si="263"/>
        <v>0</v>
      </c>
      <c r="R8913" t="str">
        <f t="shared" si="269"/>
        <v/>
      </c>
    </row>
    <row r="8914" spans="3:18" ht="15.75" customHeight="1">
      <c r="C8914" s="55" t="str">
        <f t="shared" si="266"/>
        <v/>
      </c>
      <c r="D8914" s="55" t="str">
        <f t="shared" si="267"/>
        <v/>
      </c>
      <c r="G8914" s="69"/>
      <c r="L8914" s="60">
        <f t="shared" si="263"/>
        <v>0</v>
      </c>
      <c r="R8914" t="str">
        <f t="shared" si="269"/>
        <v/>
      </c>
    </row>
    <row r="8915" spans="3:18" ht="15.75" customHeight="1">
      <c r="C8915" s="55" t="str">
        <f t="shared" si="266"/>
        <v/>
      </c>
      <c r="D8915" s="55" t="str">
        <f t="shared" si="267"/>
        <v/>
      </c>
      <c r="G8915" s="69"/>
      <c r="L8915" s="60">
        <f t="shared" si="263"/>
        <v>0</v>
      </c>
      <c r="R8915" t="str">
        <f t="shared" si="269"/>
        <v/>
      </c>
    </row>
    <row r="8916" spans="3:18" ht="15.75" customHeight="1">
      <c r="C8916" s="55" t="str">
        <f t="shared" si="266"/>
        <v/>
      </c>
      <c r="D8916" s="55" t="str">
        <f t="shared" si="267"/>
        <v/>
      </c>
      <c r="G8916" s="69"/>
      <c r="L8916" s="60">
        <f t="shared" si="263"/>
        <v>0</v>
      </c>
      <c r="R8916" t="str">
        <f t="shared" si="269"/>
        <v/>
      </c>
    </row>
    <row r="8917" spans="3:18" ht="15.75" customHeight="1">
      <c r="C8917" s="55" t="str">
        <f t="shared" si="266"/>
        <v/>
      </c>
      <c r="D8917" s="55" t="str">
        <f t="shared" si="267"/>
        <v/>
      </c>
      <c r="G8917" s="69"/>
      <c r="L8917" s="60">
        <f t="shared" si="263"/>
        <v>0</v>
      </c>
      <c r="R8917" t="str">
        <f t="shared" si="269"/>
        <v/>
      </c>
    </row>
    <row r="8918" spans="3:18" ht="15.75" customHeight="1">
      <c r="C8918" s="55" t="str">
        <f t="shared" si="266"/>
        <v/>
      </c>
      <c r="D8918" s="55" t="str">
        <f t="shared" si="267"/>
        <v/>
      </c>
      <c r="G8918" s="69"/>
      <c r="L8918" s="60">
        <f t="shared" si="263"/>
        <v>0</v>
      </c>
      <c r="R8918" t="str">
        <f t="shared" si="269"/>
        <v/>
      </c>
    </row>
    <row r="8919" spans="3:18" ht="15.75" customHeight="1">
      <c r="C8919" s="55" t="str">
        <f t="shared" si="266"/>
        <v/>
      </c>
      <c r="D8919" s="55" t="str">
        <f t="shared" si="267"/>
        <v/>
      </c>
      <c r="G8919" s="69"/>
      <c r="L8919" s="60">
        <f t="shared" si="263"/>
        <v>0</v>
      </c>
      <c r="R8919" t="str">
        <f t="shared" si="269"/>
        <v/>
      </c>
    </row>
    <row r="8920" spans="3:18" ht="15.75" customHeight="1">
      <c r="C8920" s="55" t="str">
        <f t="shared" si="266"/>
        <v/>
      </c>
      <c r="D8920" s="55" t="str">
        <f t="shared" si="267"/>
        <v/>
      </c>
      <c r="G8920" s="69"/>
      <c r="L8920" s="60">
        <f t="shared" si="263"/>
        <v>0</v>
      </c>
      <c r="R8920" t="str">
        <f t="shared" si="269"/>
        <v/>
      </c>
    </row>
    <row r="8921" spans="3:18" ht="15.75" customHeight="1">
      <c r="C8921" s="55" t="str">
        <f t="shared" si="266"/>
        <v/>
      </c>
      <c r="D8921" s="55" t="str">
        <f t="shared" si="267"/>
        <v/>
      </c>
      <c r="G8921" s="69"/>
      <c r="L8921" s="60">
        <f t="shared" si="263"/>
        <v>0</v>
      </c>
      <c r="R8921" t="str">
        <f t="shared" si="269"/>
        <v/>
      </c>
    </row>
    <row r="8922" spans="3:18" ht="15.75" customHeight="1">
      <c r="C8922" s="55" t="str">
        <f t="shared" si="266"/>
        <v/>
      </c>
      <c r="D8922" s="55" t="str">
        <f t="shared" si="267"/>
        <v/>
      </c>
      <c r="G8922" s="69"/>
      <c r="L8922" s="60">
        <f t="shared" si="263"/>
        <v>0</v>
      </c>
      <c r="R8922" t="str">
        <f t="shared" si="269"/>
        <v/>
      </c>
    </row>
    <row r="8923" spans="3:18" ht="15.75" customHeight="1">
      <c r="C8923" s="55" t="str">
        <f t="shared" si="266"/>
        <v/>
      </c>
      <c r="D8923" s="55" t="str">
        <f t="shared" si="267"/>
        <v/>
      </c>
      <c r="G8923" s="69"/>
      <c r="L8923" s="60">
        <f t="shared" si="263"/>
        <v>0</v>
      </c>
      <c r="R8923" t="str">
        <f t="shared" si="269"/>
        <v/>
      </c>
    </row>
    <row r="8924" spans="3:18" ht="15.75" customHeight="1">
      <c r="C8924" s="55" t="str">
        <f t="shared" si="266"/>
        <v/>
      </c>
      <c r="D8924" s="55" t="str">
        <f t="shared" si="267"/>
        <v/>
      </c>
      <c r="G8924" s="69"/>
      <c r="L8924" s="60">
        <f t="shared" si="263"/>
        <v>0</v>
      </c>
      <c r="R8924" t="str">
        <f t="shared" si="269"/>
        <v/>
      </c>
    </row>
    <row r="8925" spans="3:18" ht="15.75" customHeight="1">
      <c r="C8925" s="55" t="str">
        <f t="shared" si="266"/>
        <v/>
      </c>
      <c r="D8925" s="55" t="str">
        <f t="shared" si="267"/>
        <v/>
      </c>
      <c r="G8925" s="69"/>
      <c r="L8925" s="60">
        <f t="shared" si="263"/>
        <v>0</v>
      </c>
      <c r="R8925" t="str">
        <f t="shared" si="269"/>
        <v/>
      </c>
    </row>
    <row r="8926" spans="3:18" ht="15.75" customHeight="1">
      <c r="C8926" s="55" t="str">
        <f t="shared" si="266"/>
        <v/>
      </c>
      <c r="D8926" s="55" t="str">
        <f t="shared" si="267"/>
        <v/>
      </c>
      <c r="G8926" s="69"/>
      <c r="L8926" s="60">
        <f t="shared" si="263"/>
        <v>0</v>
      </c>
      <c r="R8926" t="str">
        <f t="shared" si="269"/>
        <v/>
      </c>
    </row>
    <row r="8927" spans="3:18" ht="15.75" customHeight="1">
      <c r="C8927" s="55" t="str">
        <f t="shared" si="266"/>
        <v/>
      </c>
      <c r="D8927" s="55" t="str">
        <f t="shared" si="267"/>
        <v/>
      </c>
      <c r="G8927" s="69"/>
      <c r="L8927" s="60">
        <f t="shared" ref="L8927:L9180" si="270">K8927</f>
        <v>0</v>
      </c>
      <c r="R8927" t="str">
        <f t="shared" si="269"/>
        <v/>
      </c>
    </row>
    <row r="8928" spans="3:18" ht="15.75" customHeight="1">
      <c r="C8928" s="55" t="str">
        <f t="shared" si="266"/>
        <v/>
      </c>
      <c r="D8928" s="55" t="str">
        <f t="shared" si="267"/>
        <v/>
      </c>
      <c r="G8928" s="69"/>
      <c r="L8928" s="60">
        <f t="shared" si="270"/>
        <v>0</v>
      </c>
      <c r="R8928" t="str">
        <f t="shared" si="269"/>
        <v/>
      </c>
    </row>
    <row r="8929" spans="3:18" ht="15.75" customHeight="1">
      <c r="C8929" s="55" t="str">
        <f t="shared" si="266"/>
        <v/>
      </c>
      <c r="D8929" s="55" t="str">
        <f t="shared" si="267"/>
        <v/>
      </c>
      <c r="G8929" s="69"/>
      <c r="L8929" s="60">
        <f t="shared" si="270"/>
        <v>0</v>
      </c>
      <c r="R8929" t="str">
        <f t="shared" si="269"/>
        <v/>
      </c>
    </row>
    <row r="8930" spans="3:18" ht="15.75" customHeight="1">
      <c r="C8930" s="55" t="str">
        <f t="shared" si="266"/>
        <v/>
      </c>
      <c r="D8930" s="55" t="str">
        <f t="shared" si="267"/>
        <v/>
      </c>
      <c r="G8930" s="69"/>
      <c r="L8930" s="60">
        <f t="shared" si="270"/>
        <v>0</v>
      </c>
      <c r="R8930" t="str">
        <f t="shared" si="269"/>
        <v/>
      </c>
    </row>
    <row r="8931" spans="3:18" ht="15.75" customHeight="1">
      <c r="C8931" s="55" t="str">
        <f t="shared" si="266"/>
        <v/>
      </c>
      <c r="D8931" s="55" t="str">
        <f t="shared" si="267"/>
        <v/>
      </c>
      <c r="G8931" s="69"/>
      <c r="L8931" s="60">
        <f t="shared" si="270"/>
        <v>0</v>
      </c>
      <c r="R8931" t="str">
        <f t="shared" si="269"/>
        <v/>
      </c>
    </row>
    <row r="8932" spans="3:18" ht="15.75" customHeight="1">
      <c r="C8932" s="55" t="str">
        <f t="shared" si="266"/>
        <v/>
      </c>
      <c r="D8932" s="55" t="str">
        <f t="shared" si="267"/>
        <v/>
      </c>
      <c r="G8932" s="69"/>
      <c r="L8932" s="60">
        <f t="shared" si="270"/>
        <v>0</v>
      </c>
      <c r="R8932" t="str">
        <f t="shared" si="269"/>
        <v/>
      </c>
    </row>
    <row r="8933" spans="3:18" ht="15.75" customHeight="1">
      <c r="C8933" s="55" t="str">
        <f t="shared" si="266"/>
        <v/>
      </c>
      <c r="D8933" s="55" t="str">
        <f t="shared" si="267"/>
        <v/>
      </c>
      <c r="G8933" s="69"/>
      <c r="L8933" s="60">
        <f t="shared" si="270"/>
        <v>0</v>
      </c>
      <c r="R8933" t="str">
        <f t="shared" si="269"/>
        <v/>
      </c>
    </row>
    <row r="8934" spans="3:18" ht="15.75" customHeight="1">
      <c r="C8934" s="55" t="str">
        <f t="shared" si="266"/>
        <v/>
      </c>
      <c r="D8934" s="55" t="str">
        <f t="shared" si="267"/>
        <v/>
      </c>
      <c r="G8934" s="69"/>
      <c r="L8934" s="60">
        <f t="shared" si="270"/>
        <v>0</v>
      </c>
      <c r="R8934" t="str">
        <f t="shared" si="269"/>
        <v/>
      </c>
    </row>
    <row r="8935" spans="3:18" ht="15.75" customHeight="1">
      <c r="C8935" s="55" t="str">
        <f t="shared" si="266"/>
        <v/>
      </c>
      <c r="D8935" s="55" t="str">
        <f t="shared" si="267"/>
        <v/>
      </c>
      <c r="G8935" s="69"/>
      <c r="L8935" s="60">
        <f t="shared" si="270"/>
        <v>0</v>
      </c>
      <c r="R8935" t="str">
        <f t="shared" si="269"/>
        <v/>
      </c>
    </row>
    <row r="8936" spans="3:18" ht="15.75" customHeight="1">
      <c r="C8936" s="55" t="str">
        <f t="shared" si="266"/>
        <v/>
      </c>
      <c r="D8936" s="55" t="str">
        <f t="shared" si="267"/>
        <v/>
      </c>
      <c r="G8936" s="69"/>
      <c r="L8936" s="60">
        <f t="shared" si="270"/>
        <v>0</v>
      </c>
      <c r="R8936" t="str">
        <f t="shared" si="269"/>
        <v/>
      </c>
    </row>
    <row r="8937" spans="3:18" ht="15.75" customHeight="1">
      <c r="C8937" s="55" t="str">
        <f t="shared" si="266"/>
        <v/>
      </c>
      <c r="D8937" s="55" t="str">
        <f t="shared" si="267"/>
        <v/>
      </c>
      <c r="G8937" s="69"/>
      <c r="L8937" s="60">
        <f t="shared" si="270"/>
        <v>0</v>
      </c>
      <c r="R8937" t="str">
        <f t="shared" si="269"/>
        <v/>
      </c>
    </row>
    <row r="8938" spans="3:18" ht="15.75" customHeight="1">
      <c r="C8938" s="55" t="str">
        <f t="shared" si="266"/>
        <v/>
      </c>
      <c r="D8938" s="55" t="str">
        <f t="shared" si="267"/>
        <v/>
      </c>
      <c r="G8938" s="69"/>
      <c r="L8938" s="60">
        <f t="shared" si="270"/>
        <v>0</v>
      </c>
      <c r="R8938" t="str">
        <f t="shared" si="269"/>
        <v/>
      </c>
    </row>
    <row r="8939" spans="3:18" ht="15.75" customHeight="1">
      <c r="C8939" s="55" t="str">
        <f t="shared" si="266"/>
        <v/>
      </c>
      <c r="D8939" s="55" t="str">
        <f t="shared" si="267"/>
        <v/>
      </c>
      <c r="G8939" s="69"/>
      <c r="L8939" s="60">
        <f t="shared" si="270"/>
        <v>0</v>
      </c>
      <c r="R8939" t="str">
        <f t="shared" si="269"/>
        <v/>
      </c>
    </row>
    <row r="8940" spans="3:18" ht="15.75" customHeight="1">
      <c r="C8940" s="55" t="str">
        <f t="shared" si="266"/>
        <v/>
      </c>
      <c r="D8940" s="55" t="str">
        <f t="shared" si="267"/>
        <v/>
      </c>
      <c r="G8940" s="69"/>
      <c r="L8940" s="60">
        <f t="shared" si="270"/>
        <v>0</v>
      </c>
      <c r="R8940" t="str">
        <f t="shared" si="269"/>
        <v/>
      </c>
    </row>
    <row r="8941" spans="3:18" ht="15.75" customHeight="1">
      <c r="C8941" s="55" t="str">
        <f t="shared" si="266"/>
        <v/>
      </c>
      <c r="D8941" s="55" t="str">
        <f t="shared" si="267"/>
        <v/>
      </c>
      <c r="G8941" s="69"/>
      <c r="L8941" s="60">
        <f t="shared" si="270"/>
        <v>0</v>
      </c>
      <c r="R8941" t="str">
        <f t="shared" si="269"/>
        <v/>
      </c>
    </row>
    <row r="8942" spans="3:18" ht="15.75" customHeight="1">
      <c r="C8942" s="55" t="str">
        <f t="shared" si="266"/>
        <v/>
      </c>
      <c r="D8942" s="55" t="str">
        <f t="shared" si="267"/>
        <v/>
      </c>
      <c r="G8942" s="69"/>
      <c r="L8942" s="60">
        <f t="shared" si="270"/>
        <v>0</v>
      </c>
      <c r="R8942" t="str">
        <f t="shared" si="269"/>
        <v/>
      </c>
    </row>
    <row r="8943" spans="3:18" ht="15.75" customHeight="1">
      <c r="C8943" s="55" t="str">
        <f t="shared" si="266"/>
        <v/>
      </c>
      <c r="D8943" s="55" t="str">
        <f t="shared" si="267"/>
        <v/>
      </c>
      <c r="G8943" s="69"/>
      <c r="L8943" s="60">
        <f t="shared" si="270"/>
        <v>0</v>
      </c>
      <c r="R8943" t="str">
        <f t="shared" si="269"/>
        <v/>
      </c>
    </row>
    <row r="8944" spans="3:18" ht="15.75" customHeight="1">
      <c r="C8944" s="55" t="str">
        <f t="shared" si="266"/>
        <v/>
      </c>
      <c r="D8944" s="55" t="str">
        <f t="shared" si="267"/>
        <v/>
      </c>
      <c r="G8944" s="69"/>
      <c r="L8944" s="60">
        <f t="shared" si="270"/>
        <v>0</v>
      </c>
      <c r="R8944" t="str">
        <f t="shared" si="269"/>
        <v/>
      </c>
    </row>
    <row r="8945" spans="3:18" ht="15.75" customHeight="1">
      <c r="C8945" s="55" t="str">
        <f t="shared" si="266"/>
        <v/>
      </c>
      <c r="D8945" s="55" t="str">
        <f t="shared" si="267"/>
        <v/>
      </c>
      <c r="G8945" s="69"/>
      <c r="L8945" s="60">
        <f t="shared" si="270"/>
        <v>0</v>
      </c>
      <c r="R8945" t="str">
        <f t="shared" si="269"/>
        <v/>
      </c>
    </row>
    <row r="8946" spans="3:18" ht="15.75" customHeight="1">
      <c r="C8946" s="55" t="str">
        <f t="shared" si="266"/>
        <v/>
      </c>
      <c r="D8946" s="55" t="str">
        <f t="shared" si="267"/>
        <v/>
      </c>
      <c r="G8946" s="69"/>
      <c r="L8946" s="60">
        <f t="shared" si="270"/>
        <v>0</v>
      </c>
      <c r="R8946" t="str">
        <f t="shared" si="269"/>
        <v/>
      </c>
    </row>
    <row r="8947" spans="3:18" ht="15.75" customHeight="1">
      <c r="C8947" s="55" t="str">
        <f t="shared" si="266"/>
        <v/>
      </c>
      <c r="D8947" s="55" t="str">
        <f t="shared" si="267"/>
        <v/>
      </c>
      <c r="G8947" s="69"/>
      <c r="L8947" s="60">
        <f t="shared" si="270"/>
        <v>0</v>
      </c>
      <c r="R8947" t="str">
        <f t="shared" si="269"/>
        <v/>
      </c>
    </row>
    <row r="8948" spans="3:18" ht="15.75" customHeight="1">
      <c r="C8948" s="55" t="str">
        <f t="shared" si="266"/>
        <v/>
      </c>
      <c r="D8948" s="55" t="str">
        <f t="shared" si="267"/>
        <v/>
      </c>
      <c r="G8948" s="69"/>
      <c r="L8948" s="60">
        <f t="shared" si="270"/>
        <v>0</v>
      </c>
      <c r="R8948" t="str">
        <f t="shared" si="269"/>
        <v/>
      </c>
    </row>
    <row r="8949" spans="3:18" ht="15.75" customHeight="1">
      <c r="C8949" s="55" t="str">
        <f t="shared" si="266"/>
        <v/>
      </c>
      <c r="D8949" s="55" t="str">
        <f t="shared" si="267"/>
        <v/>
      </c>
      <c r="G8949" s="69"/>
      <c r="L8949" s="60">
        <f t="shared" si="270"/>
        <v>0</v>
      </c>
      <c r="R8949" t="str">
        <f t="shared" si="269"/>
        <v/>
      </c>
    </row>
    <row r="8950" spans="3:18" ht="15.75" customHeight="1">
      <c r="C8950" s="55" t="str">
        <f t="shared" si="266"/>
        <v/>
      </c>
      <c r="D8950" s="55" t="str">
        <f t="shared" si="267"/>
        <v/>
      </c>
      <c r="G8950" s="69"/>
      <c r="L8950" s="60">
        <f t="shared" si="270"/>
        <v>0</v>
      </c>
      <c r="R8950" t="str">
        <f t="shared" si="269"/>
        <v/>
      </c>
    </row>
    <row r="8951" spans="3:18" ht="15.75" customHeight="1">
      <c r="C8951" s="55" t="str">
        <f t="shared" si="266"/>
        <v/>
      </c>
      <c r="D8951" s="55" t="str">
        <f t="shared" si="267"/>
        <v/>
      </c>
      <c r="G8951" s="69"/>
      <c r="L8951" s="60">
        <f t="shared" si="270"/>
        <v>0</v>
      </c>
      <c r="R8951" t="str">
        <f t="shared" si="269"/>
        <v/>
      </c>
    </row>
    <row r="8952" spans="3:18" ht="15.75" customHeight="1">
      <c r="C8952" s="55" t="str">
        <f t="shared" si="266"/>
        <v/>
      </c>
      <c r="D8952" s="55" t="str">
        <f t="shared" si="267"/>
        <v/>
      </c>
      <c r="G8952" s="69"/>
      <c r="L8952" s="60">
        <f t="shared" si="270"/>
        <v>0</v>
      </c>
      <c r="R8952" t="str">
        <f t="shared" si="269"/>
        <v/>
      </c>
    </row>
    <row r="8953" spans="3:18" ht="15.75" customHeight="1">
      <c r="C8953" s="55" t="str">
        <f t="shared" si="266"/>
        <v/>
      </c>
      <c r="D8953" s="55" t="str">
        <f t="shared" si="267"/>
        <v/>
      </c>
      <c r="G8953" s="69"/>
      <c r="L8953" s="60">
        <f t="shared" si="270"/>
        <v>0</v>
      </c>
      <c r="R8953" t="str">
        <f t="shared" si="269"/>
        <v/>
      </c>
    </row>
    <row r="8954" spans="3:18" ht="15.75" customHeight="1">
      <c r="C8954" s="55" t="str">
        <f t="shared" si="266"/>
        <v/>
      </c>
      <c r="D8954" s="55" t="str">
        <f t="shared" si="267"/>
        <v/>
      </c>
      <c r="G8954" s="69"/>
      <c r="L8954" s="60">
        <f t="shared" si="270"/>
        <v>0</v>
      </c>
      <c r="R8954" t="str">
        <f t="shared" si="269"/>
        <v/>
      </c>
    </row>
    <row r="8955" spans="3:18" ht="15.75" customHeight="1">
      <c r="C8955" s="55" t="str">
        <f t="shared" si="266"/>
        <v/>
      </c>
      <c r="D8955" s="55" t="str">
        <f t="shared" si="267"/>
        <v/>
      </c>
      <c r="G8955" s="69"/>
      <c r="L8955" s="60">
        <f t="shared" si="270"/>
        <v>0</v>
      </c>
      <c r="R8955" t="str">
        <f t="shared" si="269"/>
        <v/>
      </c>
    </row>
    <row r="8956" spans="3:18" ht="15.75" customHeight="1">
      <c r="C8956" s="55" t="str">
        <f t="shared" si="266"/>
        <v/>
      </c>
      <c r="D8956" s="55" t="str">
        <f t="shared" si="267"/>
        <v/>
      </c>
      <c r="G8956" s="69"/>
      <c r="L8956" s="60">
        <f t="shared" si="270"/>
        <v>0</v>
      </c>
      <c r="R8956" t="str">
        <f t="shared" si="269"/>
        <v/>
      </c>
    </row>
    <row r="8957" spans="3:18" ht="15.75" customHeight="1">
      <c r="C8957" s="55" t="str">
        <f t="shared" si="266"/>
        <v/>
      </c>
      <c r="D8957" s="55" t="str">
        <f t="shared" si="267"/>
        <v/>
      </c>
      <c r="G8957" s="69"/>
      <c r="L8957" s="60">
        <f t="shared" si="270"/>
        <v>0</v>
      </c>
      <c r="R8957" t="str">
        <f t="shared" si="269"/>
        <v/>
      </c>
    </row>
    <row r="8958" spans="3:18" ht="15.75" customHeight="1">
      <c r="C8958" s="55" t="str">
        <f t="shared" si="266"/>
        <v/>
      </c>
      <c r="D8958" s="55" t="str">
        <f t="shared" si="267"/>
        <v/>
      </c>
      <c r="G8958" s="69"/>
      <c r="L8958" s="60">
        <f t="shared" si="270"/>
        <v>0</v>
      </c>
      <c r="R8958" t="str">
        <f t="shared" si="269"/>
        <v/>
      </c>
    </row>
    <row r="8959" spans="3:18" ht="15.75" customHeight="1">
      <c r="C8959" s="55" t="str">
        <f t="shared" si="266"/>
        <v/>
      </c>
      <c r="D8959" s="55" t="str">
        <f t="shared" si="267"/>
        <v/>
      </c>
      <c r="G8959" s="69"/>
      <c r="L8959" s="60">
        <f t="shared" si="270"/>
        <v>0</v>
      </c>
      <c r="R8959" t="str">
        <f t="shared" si="269"/>
        <v/>
      </c>
    </row>
    <row r="8960" spans="3:18" ht="15.75" customHeight="1">
      <c r="C8960" s="55" t="str">
        <f t="shared" si="266"/>
        <v/>
      </c>
      <c r="D8960" s="55" t="str">
        <f t="shared" si="267"/>
        <v/>
      </c>
      <c r="G8960" s="69"/>
      <c r="L8960" s="60">
        <f t="shared" si="270"/>
        <v>0</v>
      </c>
      <c r="R8960" t="str">
        <f t="shared" si="269"/>
        <v/>
      </c>
    </row>
    <row r="8961" spans="3:18" ht="15.75" customHeight="1">
      <c r="C8961" s="55" t="str">
        <f t="shared" si="266"/>
        <v/>
      </c>
      <c r="D8961" s="55" t="str">
        <f t="shared" si="267"/>
        <v/>
      </c>
      <c r="G8961" s="69"/>
      <c r="L8961" s="60">
        <f t="shared" si="270"/>
        <v>0</v>
      </c>
      <c r="R8961" t="str">
        <f t="shared" si="269"/>
        <v/>
      </c>
    </row>
    <row r="8962" spans="3:18" ht="15.75" customHeight="1">
      <c r="C8962" s="55" t="str">
        <f t="shared" si="266"/>
        <v/>
      </c>
      <c r="D8962" s="55" t="str">
        <f t="shared" si="267"/>
        <v/>
      </c>
      <c r="G8962" s="69"/>
      <c r="L8962" s="60">
        <f t="shared" si="270"/>
        <v>0</v>
      </c>
      <c r="R8962" t="str">
        <f t="shared" si="269"/>
        <v/>
      </c>
    </row>
    <row r="8963" spans="3:18" ht="15.75" customHeight="1">
      <c r="C8963" s="55" t="str">
        <f t="shared" si="266"/>
        <v/>
      </c>
      <c r="D8963" s="55" t="str">
        <f t="shared" si="267"/>
        <v/>
      </c>
      <c r="G8963" s="69"/>
      <c r="L8963" s="60">
        <f t="shared" si="270"/>
        <v>0</v>
      </c>
      <c r="R8963" t="str">
        <f t="shared" ref="R8963:R9026" si="271">IF(B8963="","",PROPER(TEXT(B8963,"mmm/aa")))</f>
        <v/>
      </c>
    </row>
    <row r="8964" spans="3:18" ht="15.75" customHeight="1">
      <c r="C8964" s="55" t="str">
        <f t="shared" si="266"/>
        <v/>
      </c>
      <c r="D8964" s="55" t="str">
        <f t="shared" si="267"/>
        <v/>
      </c>
      <c r="G8964" s="69"/>
      <c r="L8964" s="60">
        <f t="shared" si="270"/>
        <v>0</v>
      </c>
      <c r="R8964" t="str">
        <f t="shared" si="271"/>
        <v/>
      </c>
    </row>
    <row r="8965" spans="3:18" ht="15.75" customHeight="1">
      <c r="C8965" s="55" t="str">
        <f t="shared" si="266"/>
        <v/>
      </c>
      <c r="D8965" s="55" t="str">
        <f t="shared" si="267"/>
        <v/>
      </c>
      <c r="G8965" s="69"/>
      <c r="L8965" s="60">
        <f t="shared" si="270"/>
        <v>0</v>
      </c>
      <c r="R8965" t="str">
        <f t="shared" si="271"/>
        <v/>
      </c>
    </row>
    <row r="8966" spans="3:18" ht="15.75" customHeight="1">
      <c r="C8966" s="55" t="str">
        <f t="shared" si="266"/>
        <v/>
      </c>
      <c r="D8966" s="55" t="str">
        <f t="shared" si="267"/>
        <v/>
      </c>
      <c r="G8966" s="69"/>
      <c r="L8966" s="60">
        <f t="shared" si="270"/>
        <v>0</v>
      </c>
      <c r="R8966" t="str">
        <f t="shared" si="271"/>
        <v/>
      </c>
    </row>
    <row r="8967" spans="3:18" ht="15.75" customHeight="1">
      <c r="C8967" s="55" t="str">
        <f t="shared" si="266"/>
        <v/>
      </c>
      <c r="D8967" s="55" t="str">
        <f t="shared" si="267"/>
        <v/>
      </c>
      <c r="G8967" s="69"/>
      <c r="L8967" s="60">
        <f t="shared" si="270"/>
        <v>0</v>
      </c>
      <c r="R8967" t="str">
        <f t="shared" si="271"/>
        <v/>
      </c>
    </row>
    <row r="8968" spans="3:18" ht="15.75" customHeight="1">
      <c r="C8968" s="55" t="str">
        <f t="shared" si="266"/>
        <v/>
      </c>
      <c r="D8968" s="55" t="str">
        <f t="shared" si="267"/>
        <v/>
      </c>
      <c r="G8968" s="69"/>
      <c r="L8968" s="60">
        <f t="shared" si="270"/>
        <v>0</v>
      </c>
      <c r="R8968" t="str">
        <f t="shared" si="271"/>
        <v/>
      </c>
    </row>
    <row r="8969" spans="3:18" ht="15.75" customHeight="1">
      <c r="C8969" s="55" t="str">
        <f t="shared" si="266"/>
        <v/>
      </c>
      <c r="D8969" s="55" t="str">
        <f t="shared" si="267"/>
        <v/>
      </c>
      <c r="G8969" s="69"/>
      <c r="L8969" s="60">
        <f t="shared" si="270"/>
        <v>0</v>
      </c>
      <c r="R8969" t="str">
        <f t="shared" si="271"/>
        <v/>
      </c>
    </row>
    <row r="8970" spans="3:18" ht="15.75" customHeight="1">
      <c r="C8970" s="55" t="str">
        <f t="shared" si="266"/>
        <v/>
      </c>
      <c r="D8970" s="55" t="str">
        <f t="shared" si="267"/>
        <v/>
      </c>
      <c r="G8970" s="69"/>
      <c r="L8970" s="60">
        <f t="shared" si="270"/>
        <v>0</v>
      </c>
      <c r="R8970" t="str">
        <f t="shared" si="271"/>
        <v/>
      </c>
    </row>
    <row r="8971" spans="3:18" ht="15.75" customHeight="1">
      <c r="C8971" s="55" t="str">
        <f t="shared" si="266"/>
        <v/>
      </c>
      <c r="D8971" s="55" t="str">
        <f t="shared" si="267"/>
        <v/>
      </c>
      <c r="G8971" s="69"/>
      <c r="L8971" s="60">
        <f t="shared" si="270"/>
        <v>0</v>
      </c>
      <c r="R8971" t="str">
        <f t="shared" si="271"/>
        <v/>
      </c>
    </row>
    <row r="8972" spans="3:18" ht="15.75" customHeight="1">
      <c r="C8972" s="55" t="str">
        <f t="shared" si="266"/>
        <v/>
      </c>
      <c r="D8972" s="55" t="str">
        <f t="shared" si="267"/>
        <v/>
      </c>
      <c r="G8972" s="69"/>
      <c r="L8972" s="60">
        <f t="shared" si="270"/>
        <v>0</v>
      </c>
      <c r="R8972" t="str">
        <f t="shared" si="271"/>
        <v/>
      </c>
    </row>
    <row r="8973" spans="3:18" ht="15.75" customHeight="1">
      <c r="C8973" s="55" t="str">
        <f t="shared" si="266"/>
        <v/>
      </c>
      <c r="D8973" s="55" t="str">
        <f t="shared" si="267"/>
        <v/>
      </c>
      <c r="G8973" s="69"/>
      <c r="L8973" s="60">
        <f t="shared" si="270"/>
        <v>0</v>
      </c>
      <c r="R8973" t="str">
        <f t="shared" si="271"/>
        <v/>
      </c>
    </row>
    <row r="8974" spans="3:18" ht="15.75" customHeight="1">
      <c r="C8974" s="55" t="str">
        <f t="shared" si="266"/>
        <v/>
      </c>
      <c r="D8974" s="55" t="str">
        <f t="shared" si="267"/>
        <v/>
      </c>
      <c r="G8974" s="69"/>
      <c r="L8974" s="60">
        <f t="shared" si="270"/>
        <v>0</v>
      </c>
      <c r="R8974" t="str">
        <f t="shared" si="271"/>
        <v/>
      </c>
    </row>
    <row r="8975" spans="3:18" ht="15.75" customHeight="1">
      <c r="C8975" s="55" t="str">
        <f t="shared" si="266"/>
        <v/>
      </c>
      <c r="D8975" s="55" t="str">
        <f t="shared" si="267"/>
        <v/>
      </c>
      <c r="G8975" s="69"/>
      <c r="L8975" s="60">
        <f t="shared" si="270"/>
        <v>0</v>
      </c>
      <c r="R8975" t="str">
        <f t="shared" si="271"/>
        <v/>
      </c>
    </row>
    <row r="8976" spans="3:18" ht="15.75" customHeight="1">
      <c r="C8976" s="55" t="str">
        <f t="shared" si="266"/>
        <v/>
      </c>
      <c r="D8976" s="55" t="str">
        <f t="shared" si="267"/>
        <v/>
      </c>
      <c r="G8976" s="69"/>
      <c r="L8976" s="60">
        <f t="shared" si="270"/>
        <v>0</v>
      </c>
      <c r="R8976" t="str">
        <f t="shared" si="271"/>
        <v/>
      </c>
    </row>
    <row r="8977" spans="3:18" ht="15.75" customHeight="1">
      <c r="C8977" s="55" t="str">
        <f t="shared" si="266"/>
        <v/>
      </c>
      <c r="D8977" s="55" t="str">
        <f t="shared" si="267"/>
        <v/>
      </c>
      <c r="G8977" s="69"/>
      <c r="L8977" s="60">
        <f t="shared" si="270"/>
        <v>0</v>
      </c>
      <c r="R8977" t="str">
        <f t="shared" si="271"/>
        <v/>
      </c>
    </row>
    <row r="8978" spans="3:18" ht="15.75" customHeight="1">
      <c r="C8978" s="55" t="str">
        <f t="shared" si="266"/>
        <v/>
      </c>
      <c r="D8978" s="55" t="str">
        <f t="shared" si="267"/>
        <v/>
      </c>
      <c r="G8978" s="69"/>
      <c r="L8978" s="60">
        <f t="shared" si="270"/>
        <v>0</v>
      </c>
      <c r="R8978" t="str">
        <f t="shared" si="271"/>
        <v/>
      </c>
    </row>
    <row r="8979" spans="3:18" ht="15.75" customHeight="1">
      <c r="C8979" s="55" t="str">
        <f t="shared" si="266"/>
        <v/>
      </c>
      <c r="D8979" s="55" t="str">
        <f t="shared" si="267"/>
        <v/>
      </c>
      <c r="G8979" s="69"/>
      <c r="L8979" s="60">
        <f t="shared" si="270"/>
        <v>0</v>
      </c>
      <c r="R8979" t="str">
        <f t="shared" si="271"/>
        <v/>
      </c>
    </row>
    <row r="8980" spans="3:18" ht="15.75" customHeight="1">
      <c r="C8980" s="55" t="str">
        <f t="shared" si="266"/>
        <v/>
      </c>
      <c r="D8980" s="55" t="str">
        <f t="shared" si="267"/>
        <v/>
      </c>
      <c r="G8980" s="69"/>
      <c r="L8980" s="60">
        <f t="shared" si="270"/>
        <v>0</v>
      </c>
      <c r="R8980" t="str">
        <f t="shared" si="271"/>
        <v/>
      </c>
    </row>
    <row r="8981" spans="3:18" ht="15.75" customHeight="1">
      <c r="C8981" s="55" t="str">
        <f t="shared" si="266"/>
        <v/>
      </c>
      <c r="D8981" s="55" t="str">
        <f t="shared" si="267"/>
        <v/>
      </c>
      <c r="G8981" s="69"/>
      <c r="L8981" s="60">
        <f t="shared" si="270"/>
        <v>0</v>
      </c>
      <c r="R8981" t="str">
        <f t="shared" si="271"/>
        <v/>
      </c>
    </row>
    <row r="8982" spans="3:18" ht="15.75" customHeight="1">
      <c r="C8982" s="55" t="str">
        <f t="shared" si="266"/>
        <v/>
      </c>
      <c r="D8982" s="55" t="str">
        <f t="shared" si="267"/>
        <v/>
      </c>
      <c r="G8982" s="69"/>
      <c r="L8982" s="60">
        <f t="shared" si="270"/>
        <v>0</v>
      </c>
      <c r="R8982" t="str">
        <f t="shared" si="271"/>
        <v/>
      </c>
    </row>
    <row r="8983" spans="3:18" ht="15.75" customHeight="1">
      <c r="C8983" s="55" t="str">
        <f t="shared" si="266"/>
        <v/>
      </c>
      <c r="D8983" s="55" t="str">
        <f t="shared" si="267"/>
        <v/>
      </c>
      <c r="G8983" s="69"/>
      <c r="L8983" s="60">
        <f t="shared" si="270"/>
        <v>0</v>
      </c>
      <c r="R8983" t="str">
        <f t="shared" si="271"/>
        <v/>
      </c>
    </row>
    <row r="8984" spans="3:18" ht="15.75" customHeight="1">
      <c r="C8984" s="55" t="str">
        <f t="shared" si="266"/>
        <v/>
      </c>
      <c r="D8984" s="55" t="str">
        <f t="shared" si="267"/>
        <v/>
      </c>
      <c r="G8984" s="69"/>
      <c r="L8984" s="60">
        <f t="shared" si="270"/>
        <v>0</v>
      </c>
      <c r="R8984" t="str">
        <f t="shared" si="271"/>
        <v/>
      </c>
    </row>
    <row r="8985" spans="3:18" ht="15.75" customHeight="1">
      <c r="C8985" s="55" t="str">
        <f t="shared" si="266"/>
        <v/>
      </c>
      <c r="D8985" s="55" t="str">
        <f t="shared" si="267"/>
        <v/>
      </c>
      <c r="G8985" s="69"/>
      <c r="L8985" s="60">
        <f t="shared" si="270"/>
        <v>0</v>
      </c>
      <c r="R8985" t="str">
        <f t="shared" si="271"/>
        <v/>
      </c>
    </row>
    <row r="8986" spans="3:18" ht="15.75" customHeight="1">
      <c r="C8986" s="55" t="str">
        <f t="shared" si="266"/>
        <v/>
      </c>
      <c r="D8986" s="55" t="str">
        <f t="shared" si="267"/>
        <v/>
      </c>
      <c r="G8986" s="69"/>
      <c r="L8986" s="60">
        <f t="shared" si="270"/>
        <v>0</v>
      </c>
      <c r="R8986" t="str">
        <f t="shared" si="271"/>
        <v/>
      </c>
    </row>
    <row r="8987" spans="3:18" ht="15.75" customHeight="1">
      <c r="C8987" s="55" t="str">
        <f t="shared" si="266"/>
        <v/>
      </c>
      <c r="D8987" s="55" t="str">
        <f t="shared" si="267"/>
        <v/>
      </c>
      <c r="G8987" s="69"/>
      <c r="L8987" s="60">
        <f t="shared" si="270"/>
        <v>0</v>
      </c>
      <c r="R8987" t="str">
        <f t="shared" si="271"/>
        <v/>
      </c>
    </row>
    <row r="8988" spans="3:18" ht="15.75" customHeight="1">
      <c r="C8988" s="55" t="str">
        <f t="shared" si="266"/>
        <v/>
      </c>
      <c r="D8988" s="55" t="str">
        <f t="shared" si="267"/>
        <v/>
      </c>
      <c r="G8988" s="69"/>
      <c r="L8988" s="60">
        <f t="shared" si="270"/>
        <v>0</v>
      </c>
      <c r="R8988" t="str">
        <f t="shared" si="271"/>
        <v/>
      </c>
    </row>
    <row r="8989" spans="3:18" ht="15.75" customHeight="1">
      <c r="C8989" s="55" t="str">
        <f t="shared" si="266"/>
        <v/>
      </c>
      <c r="D8989" s="55" t="str">
        <f t="shared" si="267"/>
        <v/>
      </c>
      <c r="G8989" s="69"/>
      <c r="L8989" s="60">
        <f t="shared" si="270"/>
        <v>0</v>
      </c>
      <c r="R8989" t="str">
        <f t="shared" si="271"/>
        <v/>
      </c>
    </row>
    <row r="8990" spans="3:18" ht="15.75" customHeight="1">
      <c r="C8990" s="55" t="str">
        <f t="shared" si="266"/>
        <v/>
      </c>
      <c r="D8990" s="55" t="str">
        <f t="shared" si="267"/>
        <v/>
      </c>
      <c r="G8990" s="69"/>
      <c r="L8990" s="60">
        <f t="shared" si="270"/>
        <v>0</v>
      </c>
      <c r="R8990" t="str">
        <f t="shared" si="271"/>
        <v/>
      </c>
    </row>
    <row r="8991" spans="3:18" ht="15.75" customHeight="1">
      <c r="C8991" s="55" t="str">
        <f t="shared" si="266"/>
        <v/>
      </c>
      <c r="D8991" s="55" t="str">
        <f t="shared" si="267"/>
        <v/>
      </c>
      <c r="G8991" s="69"/>
      <c r="L8991" s="60">
        <f t="shared" si="270"/>
        <v>0</v>
      </c>
      <c r="R8991" t="str">
        <f t="shared" si="271"/>
        <v/>
      </c>
    </row>
    <row r="8992" spans="3:18" ht="15.75" customHeight="1">
      <c r="C8992" s="55" t="str">
        <f t="shared" si="266"/>
        <v/>
      </c>
      <c r="D8992" s="55" t="str">
        <f t="shared" si="267"/>
        <v/>
      </c>
      <c r="G8992" s="69"/>
      <c r="L8992" s="60">
        <f t="shared" si="270"/>
        <v>0</v>
      </c>
      <c r="R8992" t="str">
        <f t="shared" si="271"/>
        <v/>
      </c>
    </row>
    <row r="8993" spans="3:18" ht="15.75" customHeight="1">
      <c r="C8993" s="55" t="str">
        <f t="shared" si="266"/>
        <v/>
      </c>
      <c r="D8993" s="55" t="str">
        <f t="shared" si="267"/>
        <v/>
      </c>
      <c r="G8993" s="69"/>
      <c r="L8993" s="60">
        <f t="shared" si="270"/>
        <v>0</v>
      </c>
      <c r="R8993" t="str">
        <f t="shared" si="271"/>
        <v/>
      </c>
    </row>
    <row r="8994" spans="3:18" ht="15.75" customHeight="1">
      <c r="C8994" s="55" t="str">
        <f t="shared" si="266"/>
        <v/>
      </c>
      <c r="D8994" s="55" t="str">
        <f t="shared" si="267"/>
        <v/>
      </c>
      <c r="G8994" s="69"/>
      <c r="L8994" s="60">
        <f t="shared" si="270"/>
        <v>0</v>
      </c>
      <c r="R8994" t="str">
        <f t="shared" si="271"/>
        <v/>
      </c>
    </row>
    <row r="8995" spans="3:18" ht="15.75" customHeight="1">
      <c r="C8995" s="55" t="str">
        <f t="shared" si="266"/>
        <v/>
      </c>
      <c r="D8995" s="55" t="str">
        <f t="shared" si="267"/>
        <v/>
      </c>
      <c r="G8995" s="69"/>
      <c r="L8995" s="60">
        <f t="shared" si="270"/>
        <v>0</v>
      </c>
      <c r="R8995" t="str">
        <f t="shared" si="271"/>
        <v/>
      </c>
    </row>
    <row r="8996" spans="3:18" ht="15.75" customHeight="1">
      <c r="C8996" s="55" t="str">
        <f t="shared" si="266"/>
        <v/>
      </c>
      <c r="D8996" s="55" t="str">
        <f t="shared" si="267"/>
        <v/>
      </c>
      <c r="G8996" s="69"/>
      <c r="L8996" s="60">
        <f t="shared" si="270"/>
        <v>0</v>
      </c>
      <c r="R8996" t="str">
        <f t="shared" si="271"/>
        <v/>
      </c>
    </row>
    <row r="8997" spans="3:18" ht="15.75" customHeight="1">
      <c r="C8997" s="55" t="str">
        <f t="shared" si="266"/>
        <v/>
      </c>
      <c r="D8997" s="55" t="str">
        <f t="shared" si="267"/>
        <v/>
      </c>
      <c r="G8997" s="69"/>
      <c r="L8997" s="60">
        <f t="shared" si="270"/>
        <v>0</v>
      </c>
      <c r="R8997" t="str">
        <f t="shared" si="271"/>
        <v/>
      </c>
    </row>
    <row r="8998" spans="3:18" ht="15.75" customHeight="1">
      <c r="C8998" s="55" t="str">
        <f t="shared" si="266"/>
        <v/>
      </c>
      <c r="D8998" s="55" t="str">
        <f t="shared" si="267"/>
        <v/>
      </c>
      <c r="G8998" s="69"/>
      <c r="L8998" s="60">
        <f t="shared" si="270"/>
        <v>0</v>
      </c>
      <c r="R8998" t="str">
        <f t="shared" si="271"/>
        <v/>
      </c>
    </row>
    <row r="8999" spans="3:18" ht="15.75" customHeight="1">
      <c r="C8999" s="55" t="str">
        <f t="shared" si="266"/>
        <v/>
      </c>
      <c r="D8999" s="55" t="str">
        <f t="shared" si="267"/>
        <v/>
      </c>
      <c r="G8999" s="69"/>
      <c r="L8999" s="60">
        <f t="shared" si="270"/>
        <v>0</v>
      </c>
      <c r="R8999" t="str">
        <f t="shared" si="271"/>
        <v/>
      </c>
    </row>
    <row r="9000" spans="3:18" ht="15.75" customHeight="1">
      <c r="C9000" s="55" t="str">
        <f t="shared" si="266"/>
        <v/>
      </c>
      <c r="D9000" s="55" t="str">
        <f t="shared" si="267"/>
        <v/>
      </c>
      <c r="G9000" s="69"/>
      <c r="L9000" s="60">
        <f t="shared" si="270"/>
        <v>0</v>
      </c>
      <c r="R9000" t="str">
        <f t="shared" si="271"/>
        <v/>
      </c>
    </row>
    <row r="9001" spans="3:18" ht="15.75" customHeight="1">
      <c r="C9001" s="55" t="str">
        <f t="shared" si="266"/>
        <v/>
      </c>
      <c r="D9001" s="55" t="str">
        <f t="shared" si="267"/>
        <v/>
      </c>
      <c r="G9001" s="69"/>
      <c r="L9001" s="60">
        <f t="shared" si="270"/>
        <v>0</v>
      </c>
      <c r="R9001" t="str">
        <f t="shared" si="271"/>
        <v/>
      </c>
    </row>
    <row r="9002" spans="3:18" ht="15.75" customHeight="1">
      <c r="C9002" s="55" t="str">
        <f t="shared" si="266"/>
        <v/>
      </c>
      <c r="D9002" s="55" t="str">
        <f t="shared" si="267"/>
        <v/>
      </c>
      <c r="G9002" s="69"/>
      <c r="L9002" s="60">
        <f t="shared" si="270"/>
        <v>0</v>
      </c>
      <c r="R9002" t="str">
        <f t="shared" si="271"/>
        <v/>
      </c>
    </row>
    <row r="9003" spans="3:18" ht="15.75" customHeight="1">
      <c r="C9003" s="55" t="str">
        <f t="shared" si="266"/>
        <v/>
      </c>
      <c r="D9003" s="55" t="str">
        <f t="shared" si="267"/>
        <v/>
      </c>
      <c r="G9003" s="69"/>
      <c r="L9003" s="60">
        <f t="shared" si="270"/>
        <v>0</v>
      </c>
      <c r="R9003" t="str">
        <f t="shared" si="271"/>
        <v/>
      </c>
    </row>
    <row r="9004" spans="3:18" ht="15.75" customHeight="1">
      <c r="C9004" s="55" t="str">
        <f t="shared" si="266"/>
        <v/>
      </c>
      <c r="D9004" s="55" t="str">
        <f t="shared" si="267"/>
        <v/>
      </c>
      <c r="G9004" s="69"/>
      <c r="L9004" s="60">
        <f t="shared" si="270"/>
        <v>0</v>
      </c>
      <c r="R9004" t="str">
        <f t="shared" si="271"/>
        <v/>
      </c>
    </row>
    <row r="9005" spans="3:18" ht="15.75" customHeight="1">
      <c r="C9005" s="55" t="str">
        <f t="shared" si="266"/>
        <v/>
      </c>
      <c r="D9005" s="55" t="str">
        <f t="shared" si="267"/>
        <v/>
      </c>
      <c r="G9005" s="69"/>
      <c r="L9005" s="60">
        <f t="shared" si="270"/>
        <v>0</v>
      </c>
      <c r="R9005" t="str">
        <f t="shared" si="271"/>
        <v/>
      </c>
    </row>
    <row r="9006" spans="3:18" ht="15.75" customHeight="1">
      <c r="C9006" s="55" t="str">
        <f t="shared" si="266"/>
        <v/>
      </c>
      <c r="D9006" s="55" t="str">
        <f t="shared" si="267"/>
        <v/>
      </c>
      <c r="G9006" s="69"/>
      <c r="L9006" s="60">
        <f t="shared" si="270"/>
        <v>0</v>
      </c>
      <c r="R9006" t="str">
        <f t="shared" si="271"/>
        <v/>
      </c>
    </row>
    <row r="9007" spans="3:18" ht="15.75" customHeight="1">
      <c r="C9007" s="55" t="str">
        <f t="shared" si="266"/>
        <v/>
      </c>
      <c r="D9007" s="55" t="str">
        <f t="shared" si="267"/>
        <v/>
      </c>
      <c r="G9007" s="69"/>
      <c r="L9007" s="60">
        <f t="shared" si="270"/>
        <v>0</v>
      </c>
      <c r="R9007" t="str">
        <f t="shared" si="271"/>
        <v/>
      </c>
    </row>
    <row r="9008" spans="3:18" ht="15.75" customHeight="1">
      <c r="C9008" s="55" t="str">
        <f t="shared" si="266"/>
        <v/>
      </c>
      <c r="D9008" s="55" t="str">
        <f t="shared" si="267"/>
        <v/>
      </c>
      <c r="G9008" s="69"/>
      <c r="L9008" s="60">
        <f t="shared" si="270"/>
        <v>0</v>
      </c>
      <c r="R9008" t="str">
        <f t="shared" si="271"/>
        <v/>
      </c>
    </row>
    <row r="9009" spans="3:18" ht="15.75" customHeight="1">
      <c r="C9009" s="55" t="str">
        <f t="shared" si="266"/>
        <v/>
      </c>
      <c r="D9009" s="55" t="str">
        <f t="shared" si="267"/>
        <v/>
      </c>
      <c r="G9009" s="69"/>
      <c r="L9009" s="60">
        <f t="shared" si="270"/>
        <v>0</v>
      </c>
      <c r="R9009" t="str">
        <f t="shared" si="271"/>
        <v/>
      </c>
    </row>
    <row r="9010" spans="3:18" ht="15.75" customHeight="1">
      <c r="C9010" s="55" t="str">
        <f t="shared" si="266"/>
        <v/>
      </c>
      <c r="D9010" s="55" t="str">
        <f t="shared" si="267"/>
        <v/>
      </c>
      <c r="G9010" s="69"/>
      <c r="L9010" s="60">
        <f t="shared" si="270"/>
        <v>0</v>
      </c>
      <c r="R9010" t="str">
        <f t="shared" si="271"/>
        <v/>
      </c>
    </row>
    <row r="9011" spans="3:18" ht="15.75" customHeight="1">
      <c r="C9011" s="55" t="str">
        <f t="shared" si="266"/>
        <v/>
      </c>
      <c r="D9011" s="55" t="str">
        <f t="shared" si="267"/>
        <v/>
      </c>
      <c r="G9011" s="69"/>
      <c r="L9011" s="60">
        <f t="shared" si="270"/>
        <v>0</v>
      </c>
      <c r="R9011" t="str">
        <f t="shared" si="271"/>
        <v/>
      </c>
    </row>
    <row r="9012" spans="3:18" ht="15.75" customHeight="1">
      <c r="C9012" s="55" t="str">
        <f t="shared" si="266"/>
        <v/>
      </c>
      <c r="D9012" s="55" t="str">
        <f t="shared" si="267"/>
        <v/>
      </c>
      <c r="G9012" s="69"/>
      <c r="L9012" s="60">
        <f t="shared" si="270"/>
        <v>0</v>
      </c>
      <c r="R9012" t="str">
        <f t="shared" si="271"/>
        <v/>
      </c>
    </row>
    <row r="9013" spans="3:18" ht="15.75" customHeight="1">
      <c r="C9013" s="55" t="str">
        <f t="shared" si="266"/>
        <v/>
      </c>
      <c r="D9013" s="55" t="str">
        <f t="shared" si="267"/>
        <v/>
      </c>
      <c r="G9013" s="69"/>
      <c r="L9013" s="60">
        <f t="shared" si="270"/>
        <v>0</v>
      </c>
      <c r="R9013" t="str">
        <f t="shared" si="271"/>
        <v/>
      </c>
    </row>
    <row r="9014" spans="3:18" ht="15.75" customHeight="1">
      <c r="C9014" s="55" t="str">
        <f t="shared" si="266"/>
        <v/>
      </c>
      <c r="D9014" s="55" t="str">
        <f t="shared" si="267"/>
        <v/>
      </c>
      <c r="G9014" s="69"/>
      <c r="L9014" s="60">
        <f t="shared" si="270"/>
        <v>0</v>
      </c>
      <c r="R9014" t="str">
        <f t="shared" si="271"/>
        <v/>
      </c>
    </row>
    <row r="9015" spans="3:18" ht="15.75" customHeight="1">
      <c r="C9015" s="55" t="str">
        <f t="shared" si="266"/>
        <v/>
      </c>
      <c r="D9015" s="55" t="str">
        <f t="shared" si="267"/>
        <v/>
      </c>
      <c r="G9015" s="69"/>
      <c r="L9015" s="60">
        <f t="shared" si="270"/>
        <v>0</v>
      </c>
      <c r="R9015" t="str">
        <f t="shared" si="271"/>
        <v/>
      </c>
    </row>
    <row r="9016" spans="3:18" ht="15.75" customHeight="1">
      <c r="C9016" s="55" t="str">
        <f t="shared" si="266"/>
        <v/>
      </c>
      <c r="D9016" s="55" t="str">
        <f t="shared" si="267"/>
        <v/>
      </c>
      <c r="G9016" s="69"/>
      <c r="L9016" s="60">
        <f t="shared" si="270"/>
        <v>0</v>
      </c>
      <c r="R9016" t="str">
        <f t="shared" si="271"/>
        <v/>
      </c>
    </row>
    <row r="9017" spans="3:18" ht="15.75" customHeight="1">
      <c r="C9017" s="55" t="str">
        <f t="shared" si="266"/>
        <v/>
      </c>
      <c r="D9017" s="55" t="str">
        <f t="shared" si="267"/>
        <v/>
      </c>
      <c r="G9017" s="69"/>
      <c r="L9017" s="60">
        <f t="shared" si="270"/>
        <v>0</v>
      </c>
      <c r="R9017" t="str">
        <f t="shared" si="271"/>
        <v/>
      </c>
    </row>
    <row r="9018" spans="3:18" ht="15.75" customHeight="1">
      <c r="C9018" s="55" t="str">
        <f t="shared" si="266"/>
        <v/>
      </c>
      <c r="D9018" s="55" t="str">
        <f t="shared" si="267"/>
        <v/>
      </c>
      <c r="G9018" s="69"/>
      <c r="L9018" s="60">
        <f t="shared" si="270"/>
        <v>0</v>
      </c>
      <c r="R9018" t="str">
        <f t="shared" si="271"/>
        <v/>
      </c>
    </row>
    <row r="9019" spans="3:18" ht="15.75" customHeight="1">
      <c r="C9019" s="55" t="str">
        <f t="shared" si="266"/>
        <v/>
      </c>
      <c r="D9019" s="55" t="str">
        <f t="shared" si="267"/>
        <v/>
      </c>
      <c r="G9019" s="69"/>
      <c r="L9019" s="60">
        <f t="shared" si="270"/>
        <v>0</v>
      </c>
      <c r="R9019" t="str">
        <f t="shared" si="271"/>
        <v/>
      </c>
    </row>
    <row r="9020" spans="3:18" ht="15.75" customHeight="1">
      <c r="C9020" s="55" t="str">
        <f t="shared" si="266"/>
        <v/>
      </c>
      <c r="D9020" s="55" t="str">
        <f t="shared" si="267"/>
        <v/>
      </c>
      <c r="G9020" s="69"/>
      <c r="L9020" s="60">
        <f t="shared" si="270"/>
        <v>0</v>
      </c>
      <c r="R9020" t="str">
        <f t="shared" si="271"/>
        <v/>
      </c>
    </row>
    <row r="9021" spans="3:18" ht="15.75" customHeight="1">
      <c r="C9021" s="55" t="str">
        <f t="shared" si="266"/>
        <v/>
      </c>
      <c r="D9021" s="55" t="str">
        <f t="shared" si="267"/>
        <v/>
      </c>
      <c r="G9021" s="69"/>
      <c r="L9021" s="60">
        <f t="shared" si="270"/>
        <v>0</v>
      </c>
      <c r="R9021" t="str">
        <f t="shared" si="271"/>
        <v/>
      </c>
    </row>
    <row r="9022" spans="3:18" ht="15.75" customHeight="1">
      <c r="C9022" s="55" t="str">
        <f t="shared" si="266"/>
        <v/>
      </c>
      <c r="D9022" s="55" t="str">
        <f t="shared" si="267"/>
        <v/>
      </c>
      <c r="G9022" s="69"/>
      <c r="L9022" s="60">
        <f t="shared" si="270"/>
        <v>0</v>
      </c>
      <c r="R9022" t="str">
        <f t="shared" si="271"/>
        <v/>
      </c>
    </row>
    <row r="9023" spans="3:18" ht="15.75" customHeight="1">
      <c r="C9023" s="55" t="str">
        <f t="shared" si="266"/>
        <v/>
      </c>
      <c r="D9023" s="55" t="str">
        <f t="shared" si="267"/>
        <v/>
      </c>
      <c r="G9023" s="69"/>
      <c r="L9023" s="60">
        <f t="shared" si="270"/>
        <v>0</v>
      </c>
      <c r="R9023" t="str">
        <f t="shared" si="271"/>
        <v/>
      </c>
    </row>
    <row r="9024" spans="3:18" ht="15.75" customHeight="1">
      <c r="C9024" s="55" t="str">
        <f t="shared" si="266"/>
        <v/>
      </c>
      <c r="D9024" s="55" t="str">
        <f t="shared" si="267"/>
        <v/>
      </c>
      <c r="G9024" s="69"/>
      <c r="L9024" s="60">
        <f t="shared" si="270"/>
        <v>0</v>
      </c>
      <c r="R9024" t="str">
        <f t="shared" si="271"/>
        <v/>
      </c>
    </row>
    <row r="9025" spans="3:18" ht="15.75" customHeight="1">
      <c r="C9025" s="55" t="str">
        <f t="shared" si="266"/>
        <v/>
      </c>
      <c r="D9025" s="55" t="str">
        <f t="shared" si="267"/>
        <v/>
      </c>
      <c r="G9025" s="69"/>
      <c r="L9025" s="60">
        <f t="shared" si="270"/>
        <v>0</v>
      </c>
      <c r="R9025" t="str">
        <f t="shared" si="271"/>
        <v/>
      </c>
    </row>
    <row r="9026" spans="3:18" ht="15.75" customHeight="1">
      <c r="C9026" s="55" t="str">
        <f t="shared" si="266"/>
        <v/>
      </c>
      <c r="D9026" s="55" t="str">
        <f t="shared" si="267"/>
        <v/>
      </c>
      <c r="G9026" s="69"/>
      <c r="L9026" s="60">
        <f t="shared" si="270"/>
        <v>0</v>
      </c>
      <c r="R9026" t="str">
        <f t="shared" si="271"/>
        <v/>
      </c>
    </row>
    <row r="9027" spans="3:18" ht="15.75" customHeight="1">
      <c r="C9027" s="55" t="str">
        <f t="shared" si="266"/>
        <v/>
      </c>
      <c r="D9027" s="55" t="str">
        <f t="shared" si="267"/>
        <v/>
      </c>
      <c r="G9027" s="69"/>
      <c r="L9027" s="60">
        <f t="shared" si="270"/>
        <v>0</v>
      </c>
      <c r="R9027" t="str">
        <f t="shared" ref="R9027:R9090" si="272">IF(B9027="","",PROPER(TEXT(B9027,"mmm/aa")))</f>
        <v/>
      </c>
    </row>
    <row r="9028" spans="3:18" ht="15.75" customHeight="1">
      <c r="C9028" s="55" t="str">
        <f t="shared" si="266"/>
        <v/>
      </c>
      <c r="D9028" s="55" t="str">
        <f t="shared" si="267"/>
        <v/>
      </c>
      <c r="G9028" s="69"/>
      <c r="L9028" s="60">
        <f t="shared" si="270"/>
        <v>0</v>
      </c>
      <c r="R9028" t="str">
        <f t="shared" si="272"/>
        <v/>
      </c>
    </row>
    <row r="9029" spans="3:18" ht="15.75" customHeight="1">
      <c r="C9029" s="55" t="str">
        <f t="shared" si="266"/>
        <v/>
      </c>
      <c r="D9029" s="55" t="str">
        <f t="shared" si="267"/>
        <v/>
      </c>
      <c r="G9029" s="69"/>
      <c r="L9029" s="60">
        <f t="shared" si="270"/>
        <v>0</v>
      </c>
      <c r="R9029" t="str">
        <f t="shared" si="272"/>
        <v/>
      </c>
    </row>
    <row r="9030" spans="3:18" ht="15.75" customHeight="1">
      <c r="C9030" s="55" t="str">
        <f t="shared" si="266"/>
        <v/>
      </c>
      <c r="D9030" s="55" t="str">
        <f t="shared" si="267"/>
        <v/>
      </c>
      <c r="G9030" s="69"/>
      <c r="L9030" s="60">
        <f t="shared" si="270"/>
        <v>0</v>
      </c>
      <c r="R9030" t="str">
        <f t="shared" si="272"/>
        <v/>
      </c>
    </row>
    <row r="9031" spans="3:18" ht="15.75" customHeight="1">
      <c r="C9031" s="55" t="str">
        <f t="shared" si="266"/>
        <v/>
      </c>
      <c r="D9031" s="55" t="str">
        <f t="shared" si="267"/>
        <v/>
      </c>
      <c r="G9031" s="69"/>
      <c r="L9031" s="60">
        <f t="shared" si="270"/>
        <v>0</v>
      </c>
      <c r="R9031" t="str">
        <f t="shared" si="272"/>
        <v/>
      </c>
    </row>
    <row r="9032" spans="3:18" ht="15.75" customHeight="1">
      <c r="C9032" s="55" t="str">
        <f t="shared" si="266"/>
        <v/>
      </c>
      <c r="D9032" s="55" t="str">
        <f t="shared" si="267"/>
        <v/>
      </c>
      <c r="G9032" s="69"/>
      <c r="L9032" s="60">
        <f t="shared" si="270"/>
        <v>0</v>
      </c>
      <c r="R9032" t="str">
        <f t="shared" si="272"/>
        <v/>
      </c>
    </row>
    <row r="9033" spans="3:18" ht="15.75" customHeight="1">
      <c r="C9033" s="55" t="str">
        <f t="shared" si="266"/>
        <v/>
      </c>
      <c r="D9033" s="55" t="str">
        <f t="shared" si="267"/>
        <v/>
      </c>
      <c r="G9033" s="69"/>
      <c r="L9033" s="60">
        <f t="shared" si="270"/>
        <v>0</v>
      </c>
      <c r="R9033" t="str">
        <f t="shared" si="272"/>
        <v/>
      </c>
    </row>
    <row r="9034" spans="3:18" ht="15.75" customHeight="1">
      <c r="C9034" s="55" t="str">
        <f t="shared" si="266"/>
        <v/>
      </c>
      <c r="D9034" s="55" t="str">
        <f t="shared" si="267"/>
        <v/>
      </c>
      <c r="G9034" s="69"/>
      <c r="L9034" s="60">
        <f t="shared" si="270"/>
        <v>0</v>
      </c>
      <c r="R9034" t="str">
        <f t="shared" si="272"/>
        <v/>
      </c>
    </row>
    <row r="9035" spans="3:18" ht="15.75" customHeight="1">
      <c r="C9035" s="55" t="str">
        <f t="shared" si="266"/>
        <v/>
      </c>
      <c r="D9035" s="55" t="str">
        <f t="shared" si="267"/>
        <v/>
      </c>
      <c r="G9035" s="69"/>
      <c r="L9035" s="60">
        <f t="shared" si="270"/>
        <v>0</v>
      </c>
      <c r="R9035" t="str">
        <f t="shared" si="272"/>
        <v/>
      </c>
    </row>
    <row r="9036" spans="3:18" ht="15.75" customHeight="1">
      <c r="C9036" s="55" t="str">
        <f t="shared" si="266"/>
        <v/>
      </c>
      <c r="D9036" s="55" t="str">
        <f t="shared" si="267"/>
        <v/>
      </c>
      <c r="G9036" s="69"/>
      <c r="L9036" s="60">
        <f t="shared" si="270"/>
        <v>0</v>
      </c>
      <c r="R9036" t="str">
        <f t="shared" si="272"/>
        <v/>
      </c>
    </row>
    <row r="9037" spans="3:18" ht="15.75" customHeight="1">
      <c r="C9037" s="55" t="str">
        <f t="shared" si="266"/>
        <v/>
      </c>
      <c r="D9037" s="55" t="str">
        <f t="shared" si="267"/>
        <v/>
      </c>
      <c r="G9037" s="69"/>
      <c r="L9037" s="60">
        <f t="shared" si="270"/>
        <v>0</v>
      </c>
      <c r="R9037" t="str">
        <f t="shared" si="272"/>
        <v/>
      </c>
    </row>
    <row r="9038" spans="3:18" ht="15.75" customHeight="1">
      <c r="C9038" s="55" t="str">
        <f t="shared" si="266"/>
        <v/>
      </c>
      <c r="D9038" s="55" t="str">
        <f t="shared" si="267"/>
        <v/>
      </c>
      <c r="G9038" s="69"/>
      <c r="L9038" s="60">
        <f t="shared" si="270"/>
        <v>0</v>
      </c>
      <c r="R9038" t="str">
        <f t="shared" si="272"/>
        <v/>
      </c>
    </row>
    <row r="9039" spans="3:18" ht="15.75" customHeight="1">
      <c r="C9039" s="55" t="str">
        <f t="shared" si="266"/>
        <v/>
      </c>
      <c r="D9039" s="55" t="str">
        <f t="shared" si="267"/>
        <v/>
      </c>
      <c r="G9039" s="69"/>
      <c r="L9039" s="60">
        <f t="shared" si="270"/>
        <v>0</v>
      </c>
      <c r="R9039" t="str">
        <f t="shared" si="272"/>
        <v/>
      </c>
    </row>
    <row r="9040" spans="3:18" ht="15.75" customHeight="1">
      <c r="C9040" s="55" t="str">
        <f t="shared" si="266"/>
        <v/>
      </c>
      <c r="D9040" s="55" t="str">
        <f t="shared" si="267"/>
        <v/>
      </c>
      <c r="G9040" s="69"/>
      <c r="L9040" s="60">
        <f t="shared" si="270"/>
        <v>0</v>
      </c>
      <c r="R9040" t="str">
        <f t="shared" si="272"/>
        <v/>
      </c>
    </row>
    <row r="9041" spans="3:18" ht="15.75" customHeight="1">
      <c r="C9041" s="55" t="str">
        <f t="shared" si="266"/>
        <v/>
      </c>
      <c r="D9041" s="55" t="str">
        <f t="shared" si="267"/>
        <v/>
      </c>
      <c r="G9041" s="69"/>
      <c r="L9041" s="60">
        <f t="shared" si="270"/>
        <v>0</v>
      </c>
      <c r="R9041" t="str">
        <f t="shared" si="272"/>
        <v/>
      </c>
    </row>
    <row r="9042" spans="3:18" ht="15.75" customHeight="1">
      <c r="C9042" s="55" t="str">
        <f t="shared" si="266"/>
        <v/>
      </c>
      <c r="D9042" s="55" t="str">
        <f t="shared" si="267"/>
        <v/>
      </c>
      <c r="G9042" s="69"/>
      <c r="L9042" s="60">
        <f t="shared" si="270"/>
        <v>0</v>
      </c>
      <c r="R9042" t="str">
        <f t="shared" si="272"/>
        <v/>
      </c>
    </row>
    <row r="9043" spans="3:18" ht="15.75" customHeight="1">
      <c r="C9043" s="55" t="str">
        <f t="shared" ref="C9043:C9168" si="273">IF(B9043="","",PROPER(TEXT(B9043,"mmmm")))</f>
        <v/>
      </c>
      <c r="D9043" s="55" t="str">
        <f t="shared" si="267"/>
        <v/>
      </c>
      <c r="G9043" s="69"/>
      <c r="L9043" s="60">
        <f t="shared" si="270"/>
        <v>0</v>
      </c>
      <c r="R9043" t="str">
        <f t="shared" si="272"/>
        <v/>
      </c>
    </row>
    <row r="9044" spans="3:18" ht="15.75" customHeight="1">
      <c r="C9044" s="55" t="str">
        <f t="shared" si="273"/>
        <v/>
      </c>
      <c r="D9044" s="55" t="str">
        <f t="shared" si="267"/>
        <v/>
      </c>
      <c r="G9044" s="69"/>
      <c r="L9044" s="60">
        <f t="shared" si="270"/>
        <v>0</v>
      </c>
      <c r="R9044" t="str">
        <f t="shared" si="272"/>
        <v/>
      </c>
    </row>
    <row r="9045" spans="3:18" ht="15.75" customHeight="1">
      <c r="C9045" s="55" t="str">
        <f t="shared" si="273"/>
        <v/>
      </c>
      <c r="D9045" s="55" t="str">
        <f t="shared" si="267"/>
        <v/>
      </c>
      <c r="G9045" s="69"/>
      <c r="L9045" s="60">
        <f t="shared" si="270"/>
        <v>0</v>
      </c>
      <c r="R9045" t="str">
        <f t="shared" si="272"/>
        <v/>
      </c>
    </row>
    <row r="9046" spans="3:18" ht="15.75" customHeight="1">
      <c r="C9046" s="55" t="str">
        <f t="shared" si="273"/>
        <v/>
      </c>
      <c r="D9046" s="55" t="str">
        <f t="shared" si="267"/>
        <v/>
      </c>
      <c r="G9046" s="69"/>
      <c r="L9046" s="60">
        <f t="shared" si="270"/>
        <v>0</v>
      </c>
      <c r="R9046" t="str">
        <f t="shared" si="272"/>
        <v/>
      </c>
    </row>
    <row r="9047" spans="3:18" ht="15.75" customHeight="1">
      <c r="C9047" s="55" t="str">
        <f t="shared" si="273"/>
        <v/>
      </c>
      <c r="D9047" s="55" t="str">
        <f t="shared" si="267"/>
        <v/>
      </c>
      <c r="G9047" s="69"/>
      <c r="L9047" s="60">
        <f t="shared" si="270"/>
        <v>0</v>
      </c>
      <c r="R9047" t="str">
        <f t="shared" si="272"/>
        <v/>
      </c>
    </row>
    <row r="9048" spans="3:18" ht="15.75" customHeight="1">
      <c r="C9048" s="55" t="str">
        <f t="shared" si="273"/>
        <v/>
      </c>
      <c r="D9048" s="55" t="str">
        <f t="shared" si="267"/>
        <v/>
      </c>
      <c r="G9048" s="69"/>
      <c r="L9048" s="60">
        <f t="shared" si="270"/>
        <v>0</v>
      </c>
      <c r="R9048" t="str">
        <f t="shared" si="272"/>
        <v/>
      </c>
    </row>
    <row r="9049" spans="3:18" ht="15.75" customHeight="1">
      <c r="C9049" s="55" t="str">
        <f t="shared" si="273"/>
        <v/>
      </c>
      <c r="D9049" s="55" t="str">
        <f t="shared" si="267"/>
        <v/>
      </c>
      <c r="G9049" s="69"/>
      <c r="L9049" s="60">
        <f t="shared" si="270"/>
        <v>0</v>
      </c>
      <c r="R9049" t="str">
        <f t="shared" si="272"/>
        <v/>
      </c>
    </row>
    <row r="9050" spans="3:18" ht="15.75" customHeight="1">
      <c r="C9050" s="55" t="str">
        <f t="shared" si="273"/>
        <v/>
      </c>
      <c r="D9050" s="55" t="str">
        <f t="shared" si="267"/>
        <v/>
      </c>
      <c r="G9050" s="69"/>
      <c r="L9050" s="60">
        <f t="shared" si="270"/>
        <v>0</v>
      </c>
      <c r="R9050" t="str">
        <f t="shared" si="272"/>
        <v/>
      </c>
    </row>
    <row r="9051" spans="3:18" ht="15.75" customHeight="1">
      <c r="C9051" s="55" t="str">
        <f t="shared" si="273"/>
        <v/>
      </c>
      <c r="D9051" s="55" t="str">
        <f t="shared" si="267"/>
        <v/>
      </c>
      <c r="G9051" s="69"/>
      <c r="L9051" s="60">
        <f t="shared" si="270"/>
        <v>0</v>
      </c>
      <c r="R9051" t="str">
        <f t="shared" si="272"/>
        <v/>
      </c>
    </row>
    <row r="9052" spans="3:18" ht="15.75" customHeight="1">
      <c r="C9052" s="55" t="str">
        <f t="shared" si="273"/>
        <v/>
      </c>
      <c r="D9052" s="55" t="str">
        <f t="shared" si="267"/>
        <v/>
      </c>
      <c r="G9052" s="69"/>
      <c r="L9052" s="60">
        <f t="shared" si="270"/>
        <v>0</v>
      </c>
      <c r="R9052" t="str">
        <f t="shared" si="272"/>
        <v/>
      </c>
    </row>
    <row r="9053" spans="3:18" ht="15.75" customHeight="1">
      <c r="C9053" s="55" t="str">
        <f t="shared" si="273"/>
        <v/>
      </c>
      <c r="D9053" s="55" t="str">
        <f t="shared" si="267"/>
        <v/>
      </c>
      <c r="G9053" s="69"/>
      <c r="L9053" s="60">
        <f t="shared" si="270"/>
        <v>0</v>
      </c>
      <c r="R9053" t="str">
        <f t="shared" si="272"/>
        <v/>
      </c>
    </row>
    <row r="9054" spans="3:18" ht="15.75" customHeight="1">
      <c r="C9054" s="55" t="str">
        <f t="shared" si="273"/>
        <v/>
      </c>
      <c r="D9054" s="55" t="str">
        <f t="shared" si="267"/>
        <v/>
      </c>
      <c r="G9054" s="69"/>
      <c r="L9054" s="60">
        <f t="shared" si="270"/>
        <v>0</v>
      </c>
      <c r="R9054" t="str">
        <f t="shared" si="272"/>
        <v/>
      </c>
    </row>
    <row r="9055" spans="3:18" ht="15.75" customHeight="1">
      <c r="C9055" s="55" t="str">
        <f t="shared" si="273"/>
        <v/>
      </c>
      <c r="D9055" s="55" t="str">
        <f t="shared" si="267"/>
        <v/>
      </c>
      <c r="G9055" s="69"/>
      <c r="L9055" s="60">
        <f t="shared" si="270"/>
        <v>0</v>
      </c>
      <c r="R9055" t="str">
        <f t="shared" si="272"/>
        <v/>
      </c>
    </row>
    <row r="9056" spans="3:18" ht="15.75" customHeight="1">
      <c r="C9056" s="55" t="str">
        <f t="shared" si="273"/>
        <v/>
      </c>
      <c r="D9056" s="55" t="str">
        <f t="shared" si="267"/>
        <v/>
      </c>
      <c r="G9056" s="69"/>
      <c r="L9056" s="60">
        <f t="shared" si="270"/>
        <v>0</v>
      </c>
      <c r="R9056" t="str">
        <f t="shared" si="272"/>
        <v/>
      </c>
    </row>
    <row r="9057" spans="3:18" ht="15.75" customHeight="1">
      <c r="C9057" s="55" t="str">
        <f t="shared" si="273"/>
        <v/>
      </c>
      <c r="D9057" s="55" t="str">
        <f t="shared" si="267"/>
        <v/>
      </c>
      <c r="G9057" s="69"/>
      <c r="L9057" s="60">
        <f t="shared" si="270"/>
        <v>0</v>
      </c>
      <c r="R9057" t="str">
        <f t="shared" si="272"/>
        <v/>
      </c>
    </row>
    <row r="9058" spans="3:18" ht="15.75" customHeight="1">
      <c r="C9058" s="55" t="str">
        <f t="shared" si="273"/>
        <v/>
      </c>
      <c r="D9058" s="55" t="str">
        <f t="shared" si="267"/>
        <v/>
      </c>
      <c r="G9058" s="69"/>
      <c r="L9058" s="60">
        <f t="shared" si="270"/>
        <v>0</v>
      </c>
      <c r="R9058" t="str">
        <f t="shared" si="272"/>
        <v/>
      </c>
    </row>
    <row r="9059" spans="3:18" ht="15.75" customHeight="1">
      <c r="C9059" s="55" t="str">
        <f t="shared" si="273"/>
        <v/>
      </c>
      <c r="D9059" s="55" t="str">
        <f t="shared" si="267"/>
        <v/>
      </c>
      <c r="G9059" s="69"/>
      <c r="L9059" s="60">
        <f t="shared" si="270"/>
        <v>0</v>
      </c>
      <c r="R9059" t="str">
        <f t="shared" si="272"/>
        <v/>
      </c>
    </row>
    <row r="9060" spans="3:18" ht="15.75" customHeight="1">
      <c r="C9060" s="55" t="str">
        <f t="shared" si="273"/>
        <v/>
      </c>
      <c r="D9060" s="55" t="str">
        <f t="shared" si="267"/>
        <v/>
      </c>
      <c r="G9060" s="69"/>
      <c r="L9060" s="60">
        <f t="shared" si="270"/>
        <v>0</v>
      </c>
      <c r="R9060" t="str">
        <f t="shared" si="272"/>
        <v/>
      </c>
    </row>
    <row r="9061" spans="3:18" ht="15.75" customHeight="1">
      <c r="C9061" s="55" t="str">
        <f t="shared" si="273"/>
        <v/>
      </c>
      <c r="D9061" s="55" t="str">
        <f t="shared" si="267"/>
        <v/>
      </c>
      <c r="G9061" s="69"/>
      <c r="L9061" s="60">
        <f t="shared" si="270"/>
        <v>0</v>
      </c>
      <c r="R9061" t="str">
        <f t="shared" si="272"/>
        <v/>
      </c>
    </row>
    <row r="9062" spans="3:18" ht="15.75" customHeight="1">
      <c r="C9062" s="55" t="str">
        <f t="shared" si="273"/>
        <v/>
      </c>
      <c r="D9062" s="55" t="str">
        <f t="shared" si="267"/>
        <v/>
      </c>
      <c r="G9062" s="69"/>
      <c r="L9062" s="60">
        <f t="shared" si="270"/>
        <v>0</v>
      </c>
      <c r="R9062" t="str">
        <f t="shared" si="272"/>
        <v/>
      </c>
    </row>
    <row r="9063" spans="3:18" ht="15.75" customHeight="1">
      <c r="C9063" s="55" t="str">
        <f t="shared" si="273"/>
        <v/>
      </c>
      <c r="D9063" s="55" t="str">
        <f t="shared" si="267"/>
        <v/>
      </c>
      <c r="G9063" s="69"/>
      <c r="L9063" s="60">
        <f t="shared" si="270"/>
        <v>0</v>
      </c>
      <c r="R9063" t="str">
        <f t="shared" si="272"/>
        <v/>
      </c>
    </row>
    <row r="9064" spans="3:18" ht="15.75" customHeight="1">
      <c r="C9064" s="55" t="str">
        <f t="shared" si="273"/>
        <v/>
      </c>
      <c r="D9064" s="55" t="str">
        <f t="shared" ref="D9064:D9181" si="274">IF(B9064="","",YEAR(B9064))</f>
        <v/>
      </c>
      <c r="G9064" s="69"/>
      <c r="L9064" s="60">
        <f t="shared" si="270"/>
        <v>0</v>
      </c>
      <c r="R9064" t="str">
        <f t="shared" si="272"/>
        <v/>
      </c>
    </row>
    <row r="9065" spans="3:18" ht="15.75" customHeight="1">
      <c r="C9065" s="55" t="str">
        <f t="shared" si="273"/>
        <v/>
      </c>
      <c r="D9065" s="55" t="str">
        <f t="shared" si="274"/>
        <v/>
      </c>
      <c r="G9065" s="69"/>
      <c r="L9065" s="60">
        <f t="shared" si="270"/>
        <v>0</v>
      </c>
      <c r="R9065" t="str">
        <f t="shared" si="272"/>
        <v/>
      </c>
    </row>
    <row r="9066" spans="3:18" ht="15.75" customHeight="1">
      <c r="C9066" s="55" t="str">
        <f t="shared" si="273"/>
        <v/>
      </c>
      <c r="D9066" s="55" t="str">
        <f t="shared" si="274"/>
        <v/>
      </c>
      <c r="G9066" s="69"/>
      <c r="L9066" s="60">
        <f t="shared" si="270"/>
        <v>0</v>
      </c>
      <c r="R9066" t="str">
        <f t="shared" si="272"/>
        <v/>
      </c>
    </row>
    <row r="9067" spans="3:18" ht="15.75" customHeight="1">
      <c r="C9067" s="55" t="str">
        <f t="shared" si="273"/>
        <v/>
      </c>
      <c r="D9067" s="55" t="str">
        <f t="shared" si="274"/>
        <v/>
      </c>
      <c r="G9067" s="69"/>
      <c r="L9067" s="60">
        <f t="shared" si="270"/>
        <v>0</v>
      </c>
      <c r="R9067" t="str">
        <f t="shared" si="272"/>
        <v/>
      </c>
    </row>
    <row r="9068" spans="3:18" ht="15.75" customHeight="1">
      <c r="C9068" s="55" t="str">
        <f t="shared" si="273"/>
        <v/>
      </c>
      <c r="D9068" s="55" t="str">
        <f t="shared" si="274"/>
        <v/>
      </c>
      <c r="G9068" s="69"/>
      <c r="L9068" s="60">
        <f t="shared" si="270"/>
        <v>0</v>
      </c>
      <c r="R9068" t="str">
        <f t="shared" si="272"/>
        <v/>
      </c>
    </row>
    <row r="9069" spans="3:18" ht="15.75" customHeight="1">
      <c r="C9069" s="55" t="str">
        <f t="shared" si="273"/>
        <v/>
      </c>
      <c r="D9069" s="55" t="str">
        <f t="shared" si="274"/>
        <v/>
      </c>
      <c r="G9069" s="69"/>
      <c r="L9069" s="60">
        <f t="shared" si="270"/>
        <v>0</v>
      </c>
      <c r="R9069" t="str">
        <f t="shared" si="272"/>
        <v/>
      </c>
    </row>
    <row r="9070" spans="3:18" ht="15.75" customHeight="1">
      <c r="C9070" s="55" t="str">
        <f t="shared" si="273"/>
        <v/>
      </c>
      <c r="D9070" s="55" t="str">
        <f t="shared" si="274"/>
        <v/>
      </c>
      <c r="G9070" s="69"/>
      <c r="L9070" s="60">
        <f t="shared" si="270"/>
        <v>0</v>
      </c>
      <c r="R9070" t="str">
        <f t="shared" si="272"/>
        <v/>
      </c>
    </row>
    <row r="9071" spans="3:18" ht="15.75" customHeight="1">
      <c r="C9071" s="55" t="str">
        <f t="shared" si="273"/>
        <v/>
      </c>
      <c r="D9071" s="55" t="str">
        <f t="shared" si="274"/>
        <v/>
      </c>
      <c r="G9071" s="69"/>
      <c r="L9071" s="60">
        <f t="shared" si="270"/>
        <v>0</v>
      </c>
      <c r="R9071" t="str">
        <f t="shared" si="272"/>
        <v/>
      </c>
    </row>
    <row r="9072" spans="3:18" ht="15.75" customHeight="1">
      <c r="C9072" s="55" t="str">
        <f t="shared" si="273"/>
        <v/>
      </c>
      <c r="D9072" s="55" t="str">
        <f t="shared" si="274"/>
        <v/>
      </c>
      <c r="G9072" s="69"/>
      <c r="L9072" s="60">
        <f t="shared" si="270"/>
        <v>0</v>
      </c>
      <c r="R9072" t="str">
        <f t="shared" si="272"/>
        <v/>
      </c>
    </row>
    <row r="9073" spans="3:18" ht="15.75" customHeight="1">
      <c r="C9073" s="55" t="str">
        <f t="shared" si="273"/>
        <v/>
      </c>
      <c r="D9073" s="55" t="str">
        <f t="shared" si="274"/>
        <v/>
      </c>
      <c r="G9073" s="69"/>
      <c r="L9073" s="60">
        <f t="shared" si="270"/>
        <v>0</v>
      </c>
      <c r="R9073" t="str">
        <f t="shared" si="272"/>
        <v/>
      </c>
    </row>
    <row r="9074" spans="3:18" ht="15.75" customHeight="1">
      <c r="C9074" s="55" t="str">
        <f t="shared" si="273"/>
        <v/>
      </c>
      <c r="D9074" s="55" t="str">
        <f t="shared" si="274"/>
        <v/>
      </c>
      <c r="G9074" s="69"/>
      <c r="L9074" s="60">
        <f t="shared" si="270"/>
        <v>0</v>
      </c>
      <c r="R9074" t="str">
        <f t="shared" si="272"/>
        <v/>
      </c>
    </row>
    <row r="9075" spans="3:18" ht="15.75" customHeight="1">
      <c r="C9075" s="55" t="str">
        <f t="shared" si="273"/>
        <v/>
      </c>
      <c r="D9075" s="55" t="str">
        <f t="shared" si="274"/>
        <v/>
      </c>
      <c r="G9075" s="69"/>
      <c r="L9075" s="60">
        <f t="shared" si="270"/>
        <v>0</v>
      </c>
      <c r="R9075" t="str">
        <f t="shared" si="272"/>
        <v/>
      </c>
    </row>
    <row r="9076" spans="3:18" ht="15.75" customHeight="1">
      <c r="C9076" s="55" t="str">
        <f t="shared" si="273"/>
        <v/>
      </c>
      <c r="D9076" s="55" t="str">
        <f t="shared" si="274"/>
        <v/>
      </c>
      <c r="G9076" s="69"/>
      <c r="L9076" s="60">
        <f t="shared" si="270"/>
        <v>0</v>
      </c>
      <c r="R9076" t="str">
        <f t="shared" si="272"/>
        <v/>
      </c>
    </row>
    <row r="9077" spans="3:18" ht="15.75" customHeight="1">
      <c r="C9077" s="55" t="str">
        <f t="shared" si="273"/>
        <v/>
      </c>
      <c r="D9077" s="55" t="str">
        <f t="shared" si="274"/>
        <v/>
      </c>
      <c r="G9077" s="69"/>
      <c r="L9077" s="60">
        <f t="shared" si="270"/>
        <v>0</v>
      </c>
      <c r="R9077" t="str">
        <f t="shared" si="272"/>
        <v/>
      </c>
    </row>
    <row r="9078" spans="3:18" ht="15.75" customHeight="1">
      <c r="C9078" s="55" t="str">
        <f t="shared" si="273"/>
        <v/>
      </c>
      <c r="D9078" s="55" t="str">
        <f t="shared" si="274"/>
        <v/>
      </c>
      <c r="G9078" s="69"/>
      <c r="L9078" s="60">
        <f t="shared" si="270"/>
        <v>0</v>
      </c>
      <c r="R9078" t="str">
        <f t="shared" si="272"/>
        <v/>
      </c>
    </row>
    <row r="9079" spans="3:18" ht="15.75" customHeight="1">
      <c r="C9079" s="55" t="str">
        <f t="shared" si="273"/>
        <v/>
      </c>
      <c r="D9079" s="55" t="str">
        <f t="shared" si="274"/>
        <v/>
      </c>
      <c r="G9079" s="69"/>
      <c r="L9079" s="60">
        <f t="shared" si="270"/>
        <v>0</v>
      </c>
      <c r="R9079" t="str">
        <f t="shared" si="272"/>
        <v/>
      </c>
    </row>
    <row r="9080" spans="3:18" ht="15.75" customHeight="1">
      <c r="C9080" s="55" t="str">
        <f t="shared" si="273"/>
        <v/>
      </c>
      <c r="D9080" s="55" t="str">
        <f t="shared" si="274"/>
        <v/>
      </c>
      <c r="G9080" s="69"/>
      <c r="L9080" s="60">
        <f t="shared" si="270"/>
        <v>0</v>
      </c>
      <c r="R9080" t="str">
        <f t="shared" si="272"/>
        <v/>
      </c>
    </row>
    <row r="9081" spans="3:18" ht="15.75" customHeight="1">
      <c r="C9081" s="55" t="str">
        <f t="shared" si="273"/>
        <v/>
      </c>
      <c r="D9081" s="55" t="str">
        <f t="shared" si="274"/>
        <v/>
      </c>
      <c r="G9081" s="69"/>
      <c r="L9081" s="60">
        <f t="shared" si="270"/>
        <v>0</v>
      </c>
      <c r="R9081" t="str">
        <f t="shared" si="272"/>
        <v/>
      </c>
    </row>
    <row r="9082" spans="3:18" ht="15.75" customHeight="1">
      <c r="C9082" s="55" t="str">
        <f t="shared" si="273"/>
        <v/>
      </c>
      <c r="D9082" s="55" t="str">
        <f t="shared" si="274"/>
        <v/>
      </c>
      <c r="G9082" s="69"/>
      <c r="L9082" s="60">
        <f t="shared" si="270"/>
        <v>0</v>
      </c>
      <c r="R9082" t="str">
        <f t="shared" si="272"/>
        <v/>
      </c>
    </row>
    <row r="9083" spans="3:18" ht="15.75" customHeight="1">
      <c r="C9083" s="55" t="str">
        <f t="shared" si="273"/>
        <v/>
      </c>
      <c r="D9083" s="55" t="str">
        <f t="shared" si="274"/>
        <v/>
      </c>
      <c r="G9083" s="69"/>
      <c r="L9083" s="60">
        <f t="shared" si="270"/>
        <v>0</v>
      </c>
      <c r="R9083" t="str">
        <f t="shared" si="272"/>
        <v/>
      </c>
    </row>
    <row r="9084" spans="3:18" ht="15.75" customHeight="1">
      <c r="C9084" s="55" t="str">
        <f t="shared" si="273"/>
        <v/>
      </c>
      <c r="D9084" s="55" t="str">
        <f t="shared" si="274"/>
        <v/>
      </c>
      <c r="G9084" s="69"/>
      <c r="L9084" s="60">
        <f t="shared" si="270"/>
        <v>0</v>
      </c>
      <c r="R9084" t="str">
        <f t="shared" si="272"/>
        <v/>
      </c>
    </row>
    <row r="9085" spans="3:18" ht="15.75" customHeight="1">
      <c r="C9085" s="55" t="str">
        <f t="shared" si="273"/>
        <v/>
      </c>
      <c r="D9085" s="55" t="str">
        <f t="shared" si="274"/>
        <v/>
      </c>
      <c r="G9085" s="69"/>
      <c r="L9085" s="60">
        <f t="shared" si="270"/>
        <v>0</v>
      </c>
      <c r="R9085" t="str">
        <f t="shared" si="272"/>
        <v/>
      </c>
    </row>
    <row r="9086" spans="3:18" ht="15.75" customHeight="1">
      <c r="C9086" s="55" t="str">
        <f t="shared" si="273"/>
        <v/>
      </c>
      <c r="D9086" s="55" t="str">
        <f t="shared" si="274"/>
        <v/>
      </c>
      <c r="G9086" s="69"/>
      <c r="L9086" s="60">
        <f t="shared" si="270"/>
        <v>0</v>
      </c>
      <c r="R9086" t="str">
        <f t="shared" si="272"/>
        <v/>
      </c>
    </row>
    <row r="9087" spans="3:18" ht="15.75" customHeight="1">
      <c r="C9087" s="55" t="str">
        <f t="shared" si="273"/>
        <v/>
      </c>
      <c r="D9087" s="55" t="str">
        <f t="shared" si="274"/>
        <v/>
      </c>
      <c r="G9087" s="69"/>
      <c r="L9087" s="60">
        <f t="shared" si="270"/>
        <v>0</v>
      </c>
      <c r="R9087" t="str">
        <f t="shared" si="272"/>
        <v/>
      </c>
    </row>
    <row r="9088" spans="3:18" ht="15.75" customHeight="1">
      <c r="C9088" s="55" t="str">
        <f t="shared" si="273"/>
        <v/>
      </c>
      <c r="D9088" s="55" t="str">
        <f t="shared" si="274"/>
        <v/>
      </c>
      <c r="G9088" s="69"/>
      <c r="L9088" s="60">
        <f t="shared" si="270"/>
        <v>0</v>
      </c>
      <c r="R9088" t="str">
        <f t="shared" si="272"/>
        <v/>
      </c>
    </row>
    <row r="9089" spans="3:18" ht="15.75" customHeight="1">
      <c r="C9089" s="55" t="str">
        <f t="shared" si="273"/>
        <v/>
      </c>
      <c r="D9089" s="55" t="str">
        <f t="shared" si="274"/>
        <v/>
      </c>
      <c r="G9089" s="69"/>
      <c r="L9089" s="60">
        <f t="shared" si="270"/>
        <v>0</v>
      </c>
      <c r="R9089" t="str">
        <f t="shared" si="272"/>
        <v/>
      </c>
    </row>
    <row r="9090" spans="3:18" ht="15.75" customHeight="1">
      <c r="C9090" s="55" t="str">
        <f t="shared" si="273"/>
        <v/>
      </c>
      <c r="D9090" s="55" t="str">
        <f t="shared" si="274"/>
        <v/>
      </c>
      <c r="G9090" s="69"/>
      <c r="L9090" s="60">
        <f t="shared" si="270"/>
        <v>0</v>
      </c>
      <c r="R9090" t="str">
        <f t="shared" si="272"/>
        <v/>
      </c>
    </row>
    <row r="9091" spans="3:18" ht="15.75" customHeight="1">
      <c r="C9091" s="55" t="str">
        <f t="shared" si="273"/>
        <v/>
      </c>
      <c r="D9091" s="55" t="str">
        <f t="shared" si="274"/>
        <v/>
      </c>
      <c r="G9091" s="69"/>
      <c r="L9091" s="60">
        <f t="shared" si="270"/>
        <v>0</v>
      </c>
      <c r="R9091" t="str">
        <f t="shared" ref="R9091:R9154" si="275">IF(B9091="","",PROPER(TEXT(B9091,"mmm/aa")))</f>
        <v/>
      </c>
    </row>
    <row r="9092" spans="3:18" ht="15.75" customHeight="1">
      <c r="C9092" s="55" t="str">
        <f t="shared" si="273"/>
        <v/>
      </c>
      <c r="D9092" s="55" t="str">
        <f t="shared" si="274"/>
        <v/>
      </c>
      <c r="G9092" s="69"/>
      <c r="L9092" s="60">
        <f t="shared" si="270"/>
        <v>0</v>
      </c>
      <c r="R9092" t="str">
        <f t="shared" si="275"/>
        <v/>
      </c>
    </row>
    <row r="9093" spans="3:18" ht="15.75" customHeight="1">
      <c r="C9093" s="55" t="str">
        <f t="shared" si="273"/>
        <v/>
      </c>
      <c r="D9093" s="55" t="str">
        <f t="shared" si="274"/>
        <v/>
      </c>
      <c r="G9093" s="69"/>
      <c r="L9093" s="60">
        <f t="shared" si="270"/>
        <v>0</v>
      </c>
      <c r="R9093" t="str">
        <f t="shared" si="275"/>
        <v/>
      </c>
    </row>
    <row r="9094" spans="3:18" ht="15.75" customHeight="1">
      <c r="C9094" s="55" t="str">
        <f t="shared" si="273"/>
        <v/>
      </c>
      <c r="D9094" s="55" t="str">
        <f t="shared" si="274"/>
        <v/>
      </c>
      <c r="G9094" s="69"/>
      <c r="L9094" s="60">
        <f t="shared" si="270"/>
        <v>0</v>
      </c>
      <c r="R9094" t="str">
        <f t="shared" si="275"/>
        <v/>
      </c>
    </row>
    <row r="9095" spans="3:18" ht="15.75" customHeight="1">
      <c r="C9095" s="55" t="str">
        <f t="shared" si="273"/>
        <v/>
      </c>
      <c r="D9095" s="55" t="str">
        <f t="shared" si="274"/>
        <v/>
      </c>
      <c r="G9095" s="69"/>
      <c r="L9095" s="60">
        <f t="shared" si="270"/>
        <v>0</v>
      </c>
      <c r="R9095" t="str">
        <f t="shared" si="275"/>
        <v/>
      </c>
    </row>
    <row r="9096" spans="3:18" ht="15.75" customHeight="1">
      <c r="C9096" s="55" t="str">
        <f t="shared" si="273"/>
        <v/>
      </c>
      <c r="D9096" s="55" t="str">
        <f t="shared" si="274"/>
        <v/>
      </c>
      <c r="G9096" s="69"/>
      <c r="L9096" s="60">
        <f t="shared" si="270"/>
        <v>0</v>
      </c>
      <c r="R9096" t="str">
        <f t="shared" si="275"/>
        <v/>
      </c>
    </row>
    <row r="9097" spans="3:18" ht="15.75" customHeight="1">
      <c r="C9097" s="55" t="str">
        <f t="shared" si="273"/>
        <v/>
      </c>
      <c r="D9097" s="55" t="str">
        <f t="shared" si="274"/>
        <v/>
      </c>
      <c r="G9097" s="69"/>
      <c r="L9097" s="60">
        <f t="shared" si="270"/>
        <v>0</v>
      </c>
      <c r="R9097" t="str">
        <f t="shared" si="275"/>
        <v/>
      </c>
    </row>
    <row r="9098" spans="3:18" ht="15.75" customHeight="1">
      <c r="C9098" s="55" t="str">
        <f t="shared" si="273"/>
        <v/>
      </c>
      <c r="D9098" s="55" t="str">
        <f t="shared" si="274"/>
        <v/>
      </c>
      <c r="G9098" s="69"/>
      <c r="L9098" s="60">
        <f t="shared" si="270"/>
        <v>0</v>
      </c>
      <c r="R9098" t="str">
        <f t="shared" si="275"/>
        <v/>
      </c>
    </row>
    <row r="9099" spans="3:18" ht="15.75" customHeight="1">
      <c r="C9099" s="55" t="str">
        <f t="shared" si="273"/>
        <v/>
      </c>
      <c r="D9099" s="55" t="str">
        <f t="shared" si="274"/>
        <v/>
      </c>
      <c r="G9099" s="69"/>
      <c r="L9099" s="60">
        <f t="shared" si="270"/>
        <v>0</v>
      </c>
      <c r="R9099" t="str">
        <f t="shared" si="275"/>
        <v/>
      </c>
    </row>
    <row r="9100" spans="3:18" ht="15.75" customHeight="1">
      <c r="C9100" s="55" t="str">
        <f t="shared" si="273"/>
        <v/>
      </c>
      <c r="D9100" s="55" t="str">
        <f t="shared" si="274"/>
        <v/>
      </c>
      <c r="G9100" s="69"/>
      <c r="L9100" s="60">
        <f t="shared" si="270"/>
        <v>0</v>
      </c>
      <c r="R9100" t="str">
        <f t="shared" si="275"/>
        <v/>
      </c>
    </row>
    <row r="9101" spans="3:18" ht="15.75" customHeight="1">
      <c r="C9101" s="55" t="str">
        <f t="shared" si="273"/>
        <v/>
      </c>
      <c r="D9101" s="55" t="str">
        <f t="shared" si="274"/>
        <v/>
      </c>
      <c r="G9101" s="69"/>
      <c r="L9101" s="60">
        <f t="shared" si="270"/>
        <v>0</v>
      </c>
      <c r="R9101" t="str">
        <f t="shared" si="275"/>
        <v/>
      </c>
    </row>
    <row r="9102" spans="3:18" ht="15.75" customHeight="1">
      <c r="C9102" s="55" t="str">
        <f t="shared" si="273"/>
        <v/>
      </c>
      <c r="D9102" s="55" t="str">
        <f t="shared" si="274"/>
        <v/>
      </c>
      <c r="G9102" s="69"/>
      <c r="L9102" s="60">
        <f t="shared" si="270"/>
        <v>0</v>
      </c>
      <c r="R9102" t="str">
        <f t="shared" si="275"/>
        <v/>
      </c>
    </row>
    <row r="9103" spans="3:18" ht="15.75" customHeight="1">
      <c r="C9103" s="55" t="str">
        <f t="shared" si="273"/>
        <v/>
      </c>
      <c r="D9103" s="55" t="str">
        <f t="shared" si="274"/>
        <v/>
      </c>
      <c r="G9103" s="69"/>
      <c r="L9103" s="60">
        <f t="shared" si="270"/>
        <v>0</v>
      </c>
      <c r="R9103" t="str">
        <f t="shared" si="275"/>
        <v/>
      </c>
    </row>
    <row r="9104" spans="3:18" ht="15.75" customHeight="1">
      <c r="C9104" s="55" t="str">
        <f t="shared" si="273"/>
        <v/>
      </c>
      <c r="D9104" s="55" t="str">
        <f t="shared" si="274"/>
        <v/>
      </c>
      <c r="G9104" s="69"/>
      <c r="L9104" s="60">
        <f t="shared" si="270"/>
        <v>0</v>
      </c>
      <c r="R9104" t="str">
        <f t="shared" si="275"/>
        <v/>
      </c>
    </row>
    <row r="9105" spans="3:18" ht="15.75" customHeight="1">
      <c r="C9105" s="55" t="str">
        <f t="shared" si="273"/>
        <v/>
      </c>
      <c r="D9105" s="55" t="str">
        <f t="shared" si="274"/>
        <v/>
      </c>
      <c r="G9105" s="69"/>
      <c r="L9105" s="60">
        <f t="shared" si="270"/>
        <v>0</v>
      </c>
      <c r="R9105" t="str">
        <f t="shared" si="275"/>
        <v/>
      </c>
    </row>
    <row r="9106" spans="3:18" ht="15.75" customHeight="1">
      <c r="C9106" s="55" t="str">
        <f t="shared" si="273"/>
        <v/>
      </c>
      <c r="D9106" s="55" t="str">
        <f t="shared" si="274"/>
        <v/>
      </c>
      <c r="G9106" s="69"/>
      <c r="L9106" s="60">
        <f t="shared" si="270"/>
        <v>0</v>
      </c>
      <c r="R9106" t="str">
        <f t="shared" si="275"/>
        <v/>
      </c>
    </row>
    <row r="9107" spans="3:18" ht="15.75" customHeight="1">
      <c r="C9107" s="55" t="str">
        <f t="shared" si="273"/>
        <v/>
      </c>
      <c r="D9107" s="55" t="str">
        <f t="shared" si="274"/>
        <v/>
      </c>
      <c r="G9107" s="69"/>
      <c r="L9107" s="60">
        <f t="shared" si="270"/>
        <v>0</v>
      </c>
      <c r="R9107" t="str">
        <f t="shared" si="275"/>
        <v/>
      </c>
    </row>
    <row r="9108" spans="3:18" ht="15.75" customHeight="1">
      <c r="C9108" s="55" t="str">
        <f t="shared" si="273"/>
        <v/>
      </c>
      <c r="D9108" s="55" t="str">
        <f t="shared" si="274"/>
        <v/>
      </c>
      <c r="G9108" s="69"/>
      <c r="L9108" s="60">
        <f t="shared" si="270"/>
        <v>0</v>
      </c>
      <c r="R9108" t="str">
        <f t="shared" si="275"/>
        <v/>
      </c>
    </row>
    <row r="9109" spans="3:18" ht="15.75" customHeight="1">
      <c r="C9109" s="55" t="str">
        <f t="shared" si="273"/>
        <v/>
      </c>
      <c r="D9109" s="55" t="str">
        <f t="shared" si="274"/>
        <v/>
      </c>
      <c r="G9109" s="69"/>
      <c r="L9109" s="60">
        <f t="shared" si="270"/>
        <v>0</v>
      </c>
      <c r="R9109" t="str">
        <f t="shared" si="275"/>
        <v/>
      </c>
    </row>
    <row r="9110" spans="3:18" ht="15.75" customHeight="1">
      <c r="C9110" s="55" t="str">
        <f t="shared" si="273"/>
        <v/>
      </c>
      <c r="D9110" s="55" t="str">
        <f t="shared" si="274"/>
        <v/>
      </c>
      <c r="G9110" s="69"/>
      <c r="L9110" s="60">
        <f t="shared" si="270"/>
        <v>0</v>
      </c>
      <c r="R9110" t="str">
        <f t="shared" si="275"/>
        <v/>
      </c>
    </row>
    <row r="9111" spans="3:18" ht="15.75" customHeight="1">
      <c r="C9111" s="55" t="str">
        <f t="shared" si="273"/>
        <v/>
      </c>
      <c r="D9111" s="55" t="str">
        <f t="shared" si="274"/>
        <v/>
      </c>
      <c r="G9111" s="69"/>
      <c r="L9111" s="60">
        <f t="shared" si="270"/>
        <v>0</v>
      </c>
      <c r="R9111" t="str">
        <f t="shared" si="275"/>
        <v/>
      </c>
    </row>
    <row r="9112" spans="3:18" ht="15.75" customHeight="1">
      <c r="C9112" s="55" t="str">
        <f t="shared" si="273"/>
        <v/>
      </c>
      <c r="D9112" s="55" t="str">
        <f t="shared" si="274"/>
        <v/>
      </c>
      <c r="G9112" s="69"/>
      <c r="L9112" s="60">
        <f t="shared" si="270"/>
        <v>0</v>
      </c>
      <c r="R9112" t="str">
        <f t="shared" si="275"/>
        <v/>
      </c>
    </row>
    <row r="9113" spans="3:18" ht="15.75" customHeight="1">
      <c r="C9113" s="55" t="str">
        <f t="shared" si="273"/>
        <v/>
      </c>
      <c r="D9113" s="55" t="str">
        <f t="shared" si="274"/>
        <v/>
      </c>
      <c r="G9113" s="69"/>
      <c r="L9113" s="60">
        <f t="shared" si="270"/>
        <v>0</v>
      </c>
      <c r="R9113" t="str">
        <f t="shared" si="275"/>
        <v/>
      </c>
    </row>
    <row r="9114" spans="3:18" ht="15.75" customHeight="1">
      <c r="C9114" s="55" t="str">
        <f t="shared" si="273"/>
        <v/>
      </c>
      <c r="D9114" s="55" t="str">
        <f t="shared" si="274"/>
        <v/>
      </c>
      <c r="G9114" s="69"/>
      <c r="L9114" s="60">
        <f t="shared" si="270"/>
        <v>0</v>
      </c>
      <c r="R9114" t="str">
        <f t="shared" si="275"/>
        <v/>
      </c>
    </row>
    <row r="9115" spans="3:18" ht="15.75" customHeight="1">
      <c r="C9115" s="55" t="str">
        <f t="shared" si="273"/>
        <v/>
      </c>
      <c r="D9115" s="55" t="str">
        <f t="shared" si="274"/>
        <v/>
      </c>
      <c r="G9115" s="69"/>
      <c r="L9115" s="60">
        <f t="shared" si="270"/>
        <v>0</v>
      </c>
      <c r="R9115" t="str">
        <f t="shared" si="275"/>
        <v/>
      </c>
    </row>
    <row r="9116" spans="3:18" ht="15.75" customHeight="1">
      <c r="C9116" s="55" t="str">
        <f t="shared" si="273"/>
        <v/>
      </c>
      <c r="D9116" s="55" t="str">
        <f t="shared" si="274"/>
        <v/>
      </c>
      <c r="G9116" s="69"/>
      <c r="L9116" s="60">
        <f t="shared" si="270"/>
        <v>0</v>
      </c>
      <c r="R9116" t="str">
        <f t="shared" si="275"/>
        <v/>
      </c>
    </row>
    <row r="9117" spans="3:18" ht="15.75" customHeight="1">
      <c r="C9117" s="55" t="str">
        <f t="shared" si="273"/>
        <v/>
      </c>
      <c r="D9117" s="55" t="str">
        <f t="shared" si="274"/>
        <v/>
      </c>
      <c r="G9117" s="69"/>
      <c r="L9117" s="60">
        <f t="shared" si="270"/>
        <v>0</v>
      </c>
      <c r="R9117" t="str">
        <f t="shared" si="275"/>
        <v/>
      </c>
    </row>
    <row r="9118" spans="3:18" ht="15.75" customHeight="1">
      <c r="C9118" s="55" t="str">
        <f t="shared" si="273"/>
        <v/>
      </c>
      <c r="D9118" s="55" t="str">
        <f t="shared" si="274"/>
        <v/>
      </c>
      <c r="G9118" s="69"/>
      <c r="L9118" s="60">
        <f t="shared" si="270"/>
        <v>0</v>
      </c>
      <c r="R9118" t="str">
        <f t="shared" si="275"/>
        <v/>
      </c>
    </row>
    <row r="9119" spans="3:18" ht="15.75" customHeight="1">
      <c r="C9119" s="55" t="str">
        <f t="shared" si="273"/>
        <v/>
      </c>
      <c r="D9119" s="55" t="str">
        <f t="shared" si="274"/>
        <v/>
      </c>
      <c r="G9119" s="69"/>
      <c r="L9119" s="60">
        <f t="shared" si="270"/>
        <v>0</v>
      </c>
      <c r="R9119" t="str">
        <f t="shared" si="275"/>
        <v/>
      </c>
    </row>
    <row r="9120" spans="3:18" ht="15.75" customHeight="1">
      <c r="C9120" s="55" t="str">
        <f t="shared" si="273"/>
        <v/>
      </c>
      <c r="D9120" s="55" t="str">
        <f t="shared" si="274"/>
        <v/>
      </c>
      <c r="G9120" s="69"/>
      <c r="L9120" s="60">
        <f t="shared" si="270"/>
        <v>0</v>
      </c>
      <c r="R9120" t="str">
        <f t="shared" si="275"/>
        <v/>
      </c>
    </row>
    <row r="9121" spans="3:18" ht="15.75" customHeight="1">
      <c r="C9121" s="55" t="str">
        <f t="shared" si="273"/>
        <v/>
      </c>
      <c r="D9121" s="55" t="str">
        <f t="shared" si="274"/>
        <v/>
      </c>
      <c r="G9121" s="69"/>
      <c r="L9121" s="60">
        <f t="shared" si="270"/>
        <v>0</v>
      </c>
      <c r="R9121" t="str">
        <f t="shared" si="275"/>
        <v/>
      </c>
    </row>
    <row r="9122" spans="3:18" ht="15.75" customHeight="1">
      <c r="C9122" s="55" t="str">
        <f t="shared" si="273"/>
        <v/>
      </c>
      <c r="D9122" s="55" t="str">
        <f t="shared" si="274"/>
        <v/>
      </c>
      <c r="G9122" s="69"/>
      <c r="L9122" s="60">
        <f t="shared" si="270"/>
        <v>0</v>
      </c>
      <c r="R9122" t="str">
        <f t="shared" si="275"/>
        <v/>
      </c>
    </row>
    <row r="9123" spans="3:18" ht="15.75" customHeight="1">
      <c r="C9123" s="55" t="str">
        <f t="shared" si="273"/>
        <v/>
      </c>
      <c r="D9123" s="55" t="str">
        <f t="shared" si="274"/>
        <v/>
      </c>
      <c r="G9123" s="69"/>
      <c r="L9123" s="60">
        <f t="shared" si="270"/>
        <v>0</v>
      </c>
      <c r="R9123" t="str">
        <f t="shared" si="275"/>
        <v/>
      </c>
    </row>
    <row r="9124" spans="3:18" ht="15.75" customHeight="1">
      <c r="C9124" s="55" t="str">
        <f t="shared" si="273"/>
        <v/>
      </c>
      <c r="D9124" s="55" t="str">
        <f t="shared" si="274"/>
        <v/>
      </c>
      <c r="G9124" s="69"/>
      <c r="L9124" s="60">
        <f t="shared" si="270"/>
        <v>0</v>
      </c>
      <c r="R9124" t="str">
        <f t="shared" si="275"/>
        <v/>
      </c>
    </row>
    <row r="9125" spans="3:18" ht="15.75" customHeight="1">
      <c r="C9125" s="55" t="str">
        <f t="shared" si="273"/>
        <v/>
      </c>
      <c r="D9125" s="55" t="str">
        <f t="shared" si="274"/>
        <v/>
      </c>
      <c r="G9125" s="69"/>
      <c r="L9125" s="60">
        <f t="shared" si="270"/>
        <v>0</v>
      </c>
      <c r="R9125" t="str">
        <f t="shared" si="275"/>
        <v/>
      </c>
    </row>
    <row r="9126" spans="3:18" ht="15.75" customHeight="1">
      <c r="C9126" s="55" t="str">
        <f t="shared" si="273"/>
        <v/>
      </c>
      <c r="D9126" s="55" t="str">
        <f t="shared" si="274"/>
        <v/>
      </c>
      <c r="G9126" s="69"/>
      <c r="L9126" s="60">
        <f t="shared" si="270"/>
        <v>0</v>
      </c>
      <c r="R9126" t="str">
        <f t="shared" si="275"/>
        <v/>
      </c>
    </row>
    <row r="9127" spans="3:18" ht="15.75" customHeight="1">
      <c r="C9127" s="55" t="str">
        <f t="shared" si="273"/>
        <v/>
      </c>
      <c r="D9127" s="55" t="str">
        <f t="shared" si="274"/>
        <v/>
      </c>
      <c r="G9127" s="69"/>
      <c r="L9127" s="60">
        <f t="shared" si="270"/>
        <v>0</v>
      </c>
      <c r="R9127" t="str">
        <f t="shared" si="275"/>
        <v/>
      </c>
    </row>
    <row r="9128" spans="3:18" ht="15.75" customHeight="1">
      <c r="C9128" s="55" t="str">
        <f t="shared" si="273"/>
        <v/>
      </c>
      <c r="D9128" s="55" t="str">
        <f t="shared" si="274"/>
        <v/>
      </c>
      <c r="G9128" s="69"/>
      <c r="L9128" s="60">
        <f t="shared" si="270"/>
        <v>0</v>
      </c>
      <c r="R9128" t="str">
        <f t="shared" si="275"/>
        <v/>
      </c>
    </row>
    <row r="9129" spans="3:18" ht="15.75" customHeight="1">
      <c r="C9129" s="55" t="str">
        <f t="shared" si="273"/>
        <v/>
      </c>
      <c r="D9129" s="55" t="str">
        <f t="shared" si="274"/>
        <v/>
      </c>
      <c r="G9129" s="69"/>
      <c r="L9129" s="60">
        <f t="shared" si="270"/>
        <v>0</v>
      </c>
      <c r="R9129" t="str">
        <f t="shared" si="275"/>
        <v/>
      </c>
    </row>
    <row r="9130" spans="3:18" ht="15.75" customHeight="1">
      <c r="C9130" s="55" t="str">
        <f t="shared" si="273"/>
        <v/>
      </c>
      <c r="D9130" s="55" t="str">
        <f t="shared" si="274"/>
        <v/>
      </c>
      <c r="G9130" s="69"/>
      <c r="L9130" s="60">
        <f t="shared" si="270"/>
        <v>0</v>
      </c>
      <c r="R9130" t="str">
        <f t="shared" si="275"/>
        <v/>
      </c>
    </row>
    <row r="9131" spans="3:18" ht="15.75" customHeight="1">
      <c r="C9131" s="55" t="str">
        <f t="shared" si="273"/>
        <v/>
      </c>
      <c r="D9131" s="55" t="str">
        <f t="shared" si="274"/>
        <v/>
      </c>
      <c r="G9131" s="69"/>
      <c r="L9131" s="60">
        <f t="shared" si="270"/>
        <v>0</v>
      </c>
      <c r="R9131" t="str">
        <f t="shared" si="275"/>
        <v/>
      </c>
    </row>
    <row r="9132" spans="3:18" ht="15.75" customHeight="1">
      <c r="C9132" s="55" t="str">
        <f t="shared" si="273"/>
        <v/>
      </c>
      <c r="D9132" s="55" t="str">
        <f t="shared" si="274"/>
        <v/>
      </c>
      <c r="G9132" s="69"/>
      <c r="L9132" s="60">
        <f t="shared" si="270"/>
        <v>0</v>
      </c>
      <c r="R9132" t="str">
        <f t="shared" si="275"/>
        <v/>
      </c>
    </row>
    <row r="9133" spans="3:18" ht="15.75" customHeight="1">
      <c r="C9133" s="55" t="str">
        <f t="shared" si="273"/>
        <v/>
      </c>
      <c r="D9133" s="55" t="str">
        <f t="shared" si="274"/>
        <v/>
      </c>
      <c r="G9133" s="69"/>
      <c r="L9133" s="60">
        <f t="shared" si="270"/>
        <v>0</v>
      </c>
      <c r="R9133" t="str">
        <f t="shared" si="275"/>
        <v/>
      </c>
    </row>
    <row r="9134" spans="3:18" ht="15.75" customHeight="1">
      <c r="C9134" s="55" t="str">
        <f t="shared" si="273"/>
        <v/>
      </c>
      <c r="D9134" s="55" t="str">
        <f t="shared" si="274"/>
        <v/>
      </c>
      <c r="G9134" s="69"/>
      <c r="L9134" s="60">
        <f t="shared" si="270"/>
        <v>0</v>
      </c>
      <c r="R9134" t="str">
        <f t="shared" si="275"/>
        <v/>
      </c>
    </row>
    <row r="9135" spans="3:18" ht="15.75" customHeight="1">
      <c r="C9135" s="55" t="str">
        <f t="shared" si="273"/>
        <v/>
      </c>
      <c r="D9135" s="55" t="str">
        <f t="shared" si="274"/>
        <v/>
      </c>
      <c r="G9135" s="69"/>
      <c r="L9135" s="60">
        <f t="shared" si="270"/>
        <v>0</v>
      </c>
      <c r="R9135" t="str">
        <f t="shared" si="275"/>
        <v/>
      </c>
    </row>
    <row r="9136" spans="3:18" ht="15.75" customHeight="1">
      <c r="C9136" s="55" t="str">
        <f t="shared" si="273"/>
        <v/>
      </c>
      <c r="D9136" s="55" t="str">
        <f t="shared" si="274"/>
        <v/>
      </c>
      <c r="G9136" s="69"/>
      <c r="L9136" s="60">
        <f t="shared" si="270"/>
        <v>0</v>
      </c>
      <c r="R9136" t="str">
        <f t="shared" si="275"/>
        <v/>
      </c>
    </row>
    <row r="9137" spans="3:18" ht="15.75" customHeight="1">
      <c r="C9137" s="55" t="str">
        <f t="shared" si="273"/>
        <v/>
      </c>
      <c r="D9137" s="55" t="str">
        <f t="shared" si="274"/>
        <v/>
      </c>
      <c r="G9137" s="69"/>
      <c r="L9137" s="60">
        <f t="shared" si="270"/>
        <v>0</v>
      </c>
      <c r="R9137" t="str">
        <f t="shared" si="275"/>
        <v/>
      </c>
    </row>
    <row r="9138" spans="3:18" ht="15.75" customHeight="1">
      <c r="C9138" s="55" t="str">
        <f t="shared" si="273"/>
        <v/>
      </c>
      <c r="D9138" s="55" t="str">
        <f t="shared" si="274"/>
        <v/>
      </c>
      <c r="G9138" s="69"/>
      <c r="L9138" s="60">
        <f t="shared" si="270"/>
        <v>0</v>
      </c>
      <c r="R9138" t="str">
        <f t="shared" si="275"/>
        <v/>
      </c>
    </row>
    <row r="9139" spans="3:18" ht="15.75" customHeight="1">
      <c r="C9139" s="55" t="str">
        <f t="shared" si="273"/>
        <v/>
      </c>
      <c r="D9139" s="55" t="str">
        <f t="shared" si="274"/>
        <v/>
      </c>
      <c r="G9139" s="69"/>
      <c r="L9139" s="60">
        <f t="shared" si="270"/>
        <v>0</v>
      </c>
      <c r="R9139" t="str">
        <f t="shared" si="275"/>
        <v/>
      </c>
    </row>
    <row r="9140" spans="3:18" ht="15.75" customHeight="1">
      <c r="C9140" s="55" t="str">
        <f t="shared" si="273"/>
        <v/>
      </c>
      <c r="D9140" s="55" t="str">
        <f t="shared" si="274"/>
        <v/>
      </c>
      <c r="G9140" s="69"/>
      <c r="L9140" s="60">
        <f t="shared" si="270"/>
        <v>0</v>
      </c>
      <c r="R9140" t="str">
        <f t="shared" si="275"/>
        <v/>
      </c>
    </row>
    <row r="9141" spans="3:18" ht="15.75" customHeight="1">
      <c r="C9141" s="55" t="str">
        <f t="shared" si="273"/>
        <v/>
      </c>
      <c r="D9141" s="55" t="str">
        <f t="shared" si="274"/>
        <v/>
      </c>
      <c r="G9141" s="69"/>
      <c r="L9141" s="60">
        <f t="shared" si="270"/>
        <v>0</v>
      </c>
      <c r="R9141" t="str">
        <f t="shared" si="275"/>
        <v/>
      </c>
    </row>
    <row r="9142" spans="3:18" ht="15.75" customHeight="1">
      <c r="C9142" s="55" t="str">
        <f t="shared" si="273"/>
        <v/>
      </c>
      <c r="D9142" s="55" t="str">
        <f t="shared" si="274"/>
        <v/>
      </c>
      <c r="G9142" s="69"/>
      <c r="L9142" s="60">
        <f t="shared" si="270"/>
        <v>0</v>
      </c>
      <c r="R9142" t="str">
        <f t="shared" si="275"/>
        <v/>
      </c>
    </row>
    <row r="9143" spans="3:18" ht="15.75" customHeight="1">
      <c r="C9143" s="55" t="str">
        <f t="shared" si="273"/>
        <v/>
      </c>
      <c r="D9143" s="55" t="str">
        <f t="shared" si="274"/>
        <v/>
      </c>
      <c r="G9143" s="69"/>
      <c r="L9143" s="60">
        <f t="shared" si="270"/>
        <v>0</v>
      </c>
      <c r="R9143" t="str">
        <f t="shared" si="275"/>
        <v/>
      </c>
    </row>
    <row r="9144" spans="3:18" ht="15.75" customHeight="1">
      <c r="C9144" s="55" t="str">
        <f t="shared" si="273"/>
        <v/>
      </c>
      <c r="D9144" s="55" t="str">
        <f t="shared" si="274"/>
        <v/>
      </c>
      <c r="G9144" s="69"/>
      <c r="L9144" s="60">
        <f t="shared" si="270"/>
        <v>0</v>
      </c>
      <c r="R9144" t="str">
        <f t="shared" si="275"/>
        <v/>
      </c>
    </row>
    <row r="9145" spans="3:18" ht="15.75" customHeight="1">
      <c r="C9145" s="55" t="str">
        <f t="shared" si="273"/>
        <v/>
      </c>
      <c r="D9145" s="55" t="str">
        <f t="shared" si="274"/>
        <v/>
      </c>
      <c r="G9145" s="69"/>
      <c r="L9145" s="60">
        <f t="shared" si="270"/>
        <v>0</v>
      </c>
      <c r="R9145" t="str">
        <f t="shared" si="275"/>
        <v/>
      </c>
    </row>
    <row r="9146" spans="3:18" ht="15.75" customHeight="1">
      <c r="C9146" s="55" t="str">
        <f t="shared" si="273"/>
        <v/>
      </c>
      <c r="D9146" s="55" t="str">
        <f t="shared" si="274"/>
        <v/>
      </c>
      <c r="G9146" s="69"/>
      <c r="L9146" s="60">
        <f t="shared" si="270"/>
        <v>0</v>
      </c>
      <c r="R9146" t="str">
        <f t="shared" si="275"/>
        <v/>
      </c>
    </row>
    <row r="9147" spans="3:18" ht="15.75" customHeight="1">
      <c r="C9147" s="55" t="str">
        <f t="shared" si="273"/>
        <v/>
      </c>
      <c r="D9147" s="55" t="str">
        <f t="shared" si="274"/>
        <v/>
      </c>
      <c r="G9147" s="69"/>
      <c r="L9147" s="60">
        <f t="shared" si="270"/>
        <v>0</v>
      </c>
      <c r="R9147" t="str">
        <f t="shared" si="275"/>
        <v/>
      </c>
    </row>
    <row r="9148" spans="3:18" ht="15.75" customHeight="1">
      <c r="C9148" s="55" t="str">
        <f t="shared" si="273"/>
        <v/>
      </c>
      <c r="D9148" s="55" t="str">
        <f t="shared" si="274"/>
        <v/>
      </c>
      <c r="G9148" s="69"/>
      <c r="L9148" s="60">
        <f t="shared" si="270"/>
        <v>0</v>
      </c>
      <c r="R9148" t="str">
        <f t="shared" si="275"/>
        <v/>
      </c>
    </row>
    <row r="9149" spans="3:18" ht="15.75" customHeight="1">
      <c r="C9149" s="55" t="str">
        <f t="shared" si="273"/>
        <v/>
      </c>
      <c r="D9149" s="55" t="str">
        <f t="shared" si="274"/>
        <v/>
      </c>
      <c r="G9149" s="69"/>
      <c r="L9149" s="60">
        <f t="shared" si="270"/>
        <v>0</v>
      </c>
      <c r="R9149" t="str">
        <f t="shared" si="275"/>
        <v/>
      </c>
    </row>
    <row r="9150" spans="3:18" ht="15.75" customHeight="1">
      <c r="C9150" s="55" t="str">
        <f t="shared" si="273"/>
        <v/>
      </c>
      <c r="D9150" s="55" t="str">
        <f t="shared" si="274"/>
        <v/>
      </c>
      <c r="G9150" s="69"/>
      <c r="L9150" s="60">
        <f t="shared" si="270"/>
        <v>0</v>
      </c>
      <c r="R9150" t="str">
        <f t="shared" si="275"/>
        <v/>
      </c>
    </row>
    <row r="9151" spans="3:18" ht="15.75" customHeight="1">
      <c r="C9151" s="55" t="str">
        <f t="shared" si="273"/>
        <v/>
      </c>
      <c r="D9151" s="55" t="str">
        <f t="shared" si="274"/>
        <v/>
      </c>
      <c r="G9151" s="69"/>
      <c r="L9151" s="60">
        <f t="shared" si="270"/>
        <v>0</v>
      </c>
      <c r="R9151" t="str">
        <f t="shared" si="275"/>
        <v/>
      </c>
    </row>
    <row r="9152" spans="3:18" ht="15.75" customHeight="1">
      <c r="C9152" s="55" t="str">
        <f t="shared" si="273"/>
        <v/>
      </c>
      <c r="D9152" s="55" t="str">
        <f t="shared" si="274"/>
        <v/>
      </c>
      <c r="G9152" s="69"/>
      <c r="L9152" s="60">
        <f t="shared" si="270"/>
        <v>0</v>
      </c>
      <c r="R9152" t="str">
        <f t="shared" si="275"/>
        <v/>
      </c>
    </row>
    <row r="9153" spans="3:18" ht="15.75" customHeight="1">
      <c r="C9153" s="55" t="str">
        <f t="shared" si="273"/>
        <v/>
      </c>
      <c r="D9153" s="55" t="str">
        <f t="shared" si="274"/>
        <v/>
      </c>
      <c r="G9153" s="69"/>
      <c r="L9153" s="60">
        <f t="shared" si="270"/>
        <v>0</v>
      </c>
      <c r="R9153" t="str">
        <f t="shared" si="275"/>
        <v/>
      </c>
    </row>
    <row r="9154" spans="3:18" ht="15.75" customHeight="1">
      <c r="C9154" s="55" t="str">
        <f t="shared" si="273"/>
        <v/>
      </c>
      <c r="D9154" s="55" t="str">
        <f t="shared" si="274"/>
        <v/>
      </c>
      <c r="G9154" s="69"/>
      <c r="L9154" s="60">
        <f t="shared" si="270"/>
        <v>0</v>
      </c>
      <c r="R9154" t="str">
        <f t="shared" si="275"/>
        <v/>
      </c>
    </row>
    <row r="9155" spans="3:18" ht="15.75" customHeight="1">
      <c r="C9155" s="55" t="str">
        <f t="shared" si="273"/>
        <v/>
      </c>
      <c r="D9155" s="55" t="str">
        <f t="shared" si="274"/>
        <v/>
      </c>
      <c r="G9155" s="69"/>
      <c r="L9155" s="60">
        <f t="shared" si="270"/>
        <v>0</v>
      </c>
      <c r="R9155" t="str">
        <f t="shared" ref="R9155:R9218" si="276">IF(B9155="","",PROPER(TEXT(B9155,"mmm/aa")))</f>
        <v/>
      </c>
    </row>
    <row r="9156" spans="3:18" ht="15.75" customHeight="1">
      <c r="C9156" s="55" t="str">
        <f t="shared" si="273"/>
        <v/>
      </c>
      <c r="D9156" s="55" t="str">
        <f t="shared" si="274"/>
        <v/>
      </c>
      <c r="G9156" s="69"/>
      <c r="L9156" s="60">
        <f t="shared" si="270"/>
        <v>0</v>
      </c>
      <c r="R9156" t="str">
        <f t="shared" si="276"/>
        <v/>
      </c>
    </row>
    <row r="9157" spans="3:18" ht="15.75" customHeight="1">
      <c r="C9157" s="55" t="str">
        <f t="shared" si="273"/>
        <v/>
      </c>
      <c r="D9157" s="55" t="str">
        <f t="shared" si="274"/>
        <v/>
      </c>
      <c r="G9157" s="69"/>
      <c r="L9157" s="60">
        <f t="shared" si="270"/>
        <v>0</v>
      </c>
      <c r="R9157" t="str">
        <f t="shared" si="276"/>
        <v/>
      </c>
    </row>
    <row r="9158" spans="3:18" ht="15.75" customHeight="1">
      <c r="C9158" s="55" t="str">
        <f t="shared" si="273"/>
        <v/>
      </c>
      <c r="D9158" s="55" t="str">
        <f t="shared" si="274"/>
        <v/>
      </c>
      <c r="G9158" s="69"/>
      <c r="L9158" s="60">
        <f t="shared" si="270"/>
        <v>0</v>
      </c>
      <c r="R9158" t="str">
        <f t="shared" si="276"/>
        <v/>
      </c>
    </row>
    <row r="9159" spans="3:18" ht="15.75" customHeight="1">
      <c r="C9159" s="55" t="str">
        <f t="shared" si="273"/>
        <v/>
      </c>
      <c r="D9159" s="55" t="str">
        <f t="shared" si="274"/>
        <v/>
      </c>
      <c r="G9159" s="69"/>
      <c r="L9159" s="60">
        <f t="shared" si="270"/>
        <v>0</v>
      </c>
      <c r="R9159" t="str">
        <f t="shared" si="276"/>
        <v/>
      </c>
    </row>
    <row r="9160" spans="3:18" ht="15.75" customHeight="1">
      <c r="C9160" s="55" t="str">
        <f t="shared" si="273"/>
        <v/>
      </c>
      <c r="D9160" s="55" t="str">
        <f t="shared" si="274"/>
        <v/>
      </c>
      <c r="G9160" s="69"/>
      <c r="L9160" s="60">
        <f t="shared" si="270"/>
        <v>0</v>
      </c>
      <c r="R9160" t="str">
        <f t="shared" si="276"/>
        <v/>
      </c>
    </row>
    <row r="9161" spans="3:18" ht="15.75" customHeight="1">
      <c r="C9161" s="55" t="str">
        <f t="shared" si="273"/>
        <v/>
      </c>
      <c r="D9161" s="55" t="str">
        <f t="shared" si="274"/>
        <v/>
      </c>
      <c r="G9161" s="69"/>
      <c r="L9161" s="60">
        <f t="shared" si="270"/>
        <v>0</v>
      </c>
      <c r="R9161" t="str">
        <f t="shared" si="276"/>
        <v/>
      </c>
    </row>
    <row r="9162" spans="3:18" ht="15.75" customHeight="1">
      <c r="C9162" s="55" t="str">
        <f t="shared" si="273"/>
        <v/>
      </c>
      <c r="D9162" s="55" t="str">
        <f t="shared" si="274"/>
        <v/>
      </c>
      <c r="G9162" s="69"/>
      <c r="L9162" s="60">
        <f t="shared" si="270"/>
        <v>0</v>
      </c>
      <c r="R9162" t="str">
        <f t="shared" si="276"/>
        <v/>
      </c>
    </row>
    <row r="9163" spans="3:18" ht="15.75" customHeight="1">
      <c r="C9163" s="55" t="str">
        <f t="shared" si="273"/>
        <v/>
      </c>
      <c r="D9163" s="55" t="str">
        <f t="shared" si="274"/>
        <v/>
      </c>
      <c r="G9163" s="69"/>
      <c r="L9163" s="60">
        <f t="shared" si="270"/>
        <v>0</v>
      </c>
      <c r="R9163" t="str">
        <f t="shared" si="276"/>
        <v/>
      </c>
    </row>
    <row r="9164" spans="3:18" ht="15.75" customHeight="1">
      <c r="C9164" s="55" t="str">
        <f t="shared" si="273"/>
        <v/>
      </c>
      <c r="D9164" s="55" t="str">
        <f t="shared" si="274"/>
        <v/>
      </c>
      <c r="G9164" s="69"/>
      <c r="L9164" s="60">
        <f t="shared" si="270"/>
        <v>0</v>
      </c>
      <c r="R9164" t="str">
        <f t="shared" si="276"/>
        <v/>
      </c>
    </row>
    <row r="9165" spans="3:18" ht="15.75" customHeight="1">
      <c r="C9165" s="55" t="str">
        <f t="shared" si="273"/>
        <v/>
      </c>
      <c r="D9165" s="55" t="str">
        <f t="shared" si="274"/>
        <v/>
      </c>
      <c r="G9165" s="69"/>
      <c r="L9165" s="60">
        <f t="shared" si="270"/>
        <v>0</v>
      </c>
      <c r="R9165" t="str">
        <f t="shared" si="276"/>
        <v/>
      </c>
    </row>
    <row r="9166" spans="3:18" ht="15.75" customHeight="1">
      <c r="C9166" s="55" t="str">
        <f t="shared" si="273"/>
        <v/>
      </c>
      <c r="D9166" s="55" t="str">
        <f t="shared" si="274"/>
        <v/>
      </c>
      <c r="G9166" s="69"/>
      <c r="L9166" s="60">
        <f t="shared" si="270"/>
        <v>0</v>
      </c>
      <c r="R9166" t="str">
        <f t="shared" si="276"/>
        <v/>
      </c>
    </row>
    <row r="9167" spans="3:18" ht="15.75" customHeight="1">
      <c r="C9167" s="55" t="str">
        <f t="shared" si="273"/>
        <v/>
      </c>
      <c r="D9167" s="55" t="str">
        <f t="shared" si="274"/>
        <v/>
      </c>
      <c r="G9167" s="69"/>
      <c r="L9167" s="60">
        <f t="shared" si="270"/>
        <v>0</v>
      </c>
      <c r="R9167" t="str">
        <f t="shared" si="276"/>
        <v/>
      </c>
    </row>
    <row r="9168" spans="3:18" ht="15.75" customHeight="1">
      <c r="C9168" s="55" t="str">
        <f t="shared" si="273"/>
        <v/>
      </c>
      <c r="D9168" s="55" t="str">
        <f t="shared" si="274"/>
        <v/>
      </c>
      <c r="G9168" s="69"/>
      <c r="L9168" s="60">
        <f t="shared" si="270"/>
        <v>0</v>
      </c>
      <c r="R9168" t="str">
        <f t="shared" si="276"/>
        <v/>
      </c>
    </row>
    <row r="9169" spans="3:18" ht="15.75" customHeight="1">
      <c r="C9169" s="69"/>
      <c r="D9169" s="55" t="str">
        <f t="shared" si="274"/>
        <v/>
      </c>
      <c r="G9169" s="69"/>
      <c r="L9169" s="60">
        <f t="shared" si="270"/>
        <v>0</v>
      </c>
      <c r="R9169" t="str">
        <f t="shared" si="276"/>
        <v/>
      </c>
    </row>
    <row r="9170" spans="3:18" ht="15.75" customHeight="1">
      <c r="C9170" s="69"/>
      <c r="D9170" s="55" t="str">
        <f t="shared" si="274"/>
        <v/>
      </c>
      <c r="G9170" s="69"/>
      <c r="L9170" s="60">
        <f t="shared" si="270"/>
        <v>0</v>
      </c>
      <c r="R9170" t="str">
        <f t="shared" si="276"/>
        <v/>
      </c>
    </row>
    <row r="9171" spans="3:18" ht="15.75" customHeight="1">
      <c r="C9171" s="69"/>
      <c r="D9171" s="55" t="str">
        <f t="shared" si="274"/>
        <v/>
      </c>
      <c r="G9171" s="69"/>
      <c r="L9171" s="60">
        <f t="shared" si="270"/>
        <v>0</v>
      </c>
      <c r="R9171" t="str">
        <f t="shared" si="276"/>
        <v/>
      </c>
    </row>
    <row r="9172" spans="3:18" ht="15.75" customHeight="1">
      <c r="C9172" s="69"/>
      <c r="D9172" s="55" t="str">
        <f t="shared" si="274"/>
        <v/>
      </c>
      <c r="G9172" s="69"/>
      <c r="L9172" s="60">
        <f t="shared" si="270"/>
        <v>0</v>
      </c>
      <c r="R9172" t="str">
        <f t="shared" si="276"/>
        <v/>
      </c>
    </row>
    <row r="9173" spans="3:18" ht="15.75" customHeight="1">
      <c r="C9173" s="69"/>
      <c r="D9173" s="55" t="str">
        <f t="shared" si="274"/>
        <v/>
      </c>
      <c r="G9173" s="69"/>
      <c r="L9173" s="60">
        <f t="shared" si="270"/>
        <v>0</v>
      </c>
      <c r="R9173" t="str">
        <f t="shared" si="276"/>
        <v/>
      </c>
    </row>
    <row r="9174" spans="3:18" ht="15.75" customHeight="1">
      <c r="C9174" s="69"/>
      <c r="D9174" s="55" t="str">
        <f t="shared" si="274"/>
        <v/>
      </c>
      <c r="G9174" s="69"/>
      <c r="L9174" s="60">
        <f t="shared" si="270"/>
        <v>0</v>
      </c>
      <c r="R9174" t="str">
        <f t="shared" si="276"/>
        <v/>
      </c>
    </row>
    <row r="9175" spans="3:18" ht="15.75" customHeight="1">
      <c r="C9175" s="69"/>
      <c r="D9175" s="55" t="str">
        <f t="shared" si="274"/>
        <v/>
      </c>
      <c r="G9175" s="69"/>
      <c r="L9175" s="60">
        <f t="shared" si="270"/>
        <v>0</v>
      </c>
      <c r="R9175" t="str">
        <f t="shared" si="276"/>
        <v/>
      </c>
    </row>
    <row r="9176" spans="3:18" ht="15.75" customHeight="1">
      <c r="C9176" s="69"/>
      <c r="D9176" s="55" t="str">
        <f t="shared" si="274"/>
        <v/>
      </c>
      <c r="G9176" s="69"/>
      <c r="L9176" s="60">
        <f t="shared" si="270"/>
        <v>0</v>
      </c>
      <c r="R9176" t="str">
        <f t="shared" si="276"/>
        <v/>
      </c>
    </row>
    <row r="9177" spans="3:18" ht="15.75" customHeight="1">
      <c r="C9177" s="69"/>
      <c r="D9177" s="55" t="str">
        <f t="shared" si="274"/>
        <v/>
      </c>
      <c r="G9177" s="69"/>
      <c r="L9177" s="60">
        <f t="shared" si="270"/>
        <v>0</v>
      </c>
      <c r="R9177" t="str">
        <f t="shared" si="276"/>
        <v/>
      </c>
    </row>
    <row r="9178" spans="3:18" ht="15.75" customHeight="1">
      <c r="C9178" s="69"/>
      <c r="D9178" s="55" t="str">
        <f t="shared" si="274"/>
        <v/>
      </c>
      <c r="G9178" s="69"/>
      <c r="L9178" s="60">
        <f t="shared" si="270"/>
        <v>0</v>
      </c>
      <c r="R9178" t="str">
        <f t="shared" si="276"/>
        <v/>
      </c>
    </row>
    <row r="9179" spans="3:18" ht="15.75" customHeight="1">
      <c r="C9179" s="69"/>
      <c r="D9179" s="55" t="str">
        <f t="shared" si="274"/>
        <v/>
      </c>
      <c r="G9179" s="69"/>
      <c r="L9179" s="60">
        <f t="shared" si="270"/>
        <v>0</v>
      </c>
      <c r="R9179" t="str">
        <f t="shared" si="276"/>
        <v/>
      </c>
    </row>
    <row r="9180" spans="3:18" ht="15.75" customHeight="1">
      <c r="C9180" s="69"/>
      <c r="D9180" s="55" t="str">
        <f t="shared" si="274"/>
        <v/>
      </c>
      <c r="G9180" s="69"/>
      <c r="L9180" s="60">
        <f t="shared" si="270"/>
        <v>0</v>
      </c>
      <c r="R9180" t="str">
        <f t="shared" si="276"/>
        <v/>
      </c>
    </row>
    <row r="9181" spans="3:18" ht="15.75" customHeight="1">
      <c r="C9181" s="69"/>
      <c r="D9181" s="55" t="str">
        <f t="shared" si="274"/>
        <v/>
      </c>
      <c r="G9181" s="69"/>
      <c r="R9181" t="str">
        <f t="shared" si="276"/>
        <v/>
      </c>
    </row>
    <row r="9182" spans="3:18" ht="15" customHeight="1">
      <c r="R9182" t="str">
        <f t="shared" si="276"/>
        <v/>
      </c>
    </row>
    <row r="9183" spans="3:18" ht="15" customHeight="1">
      <c r="R9183" t="str">
        <f t="shared" si="276"/>
        <v/>
      </c>
    </row>
    <row r="9184" spans="3:18" ht="15" customHeight="1">
      <c r="R9184" t="str">
        <f t="shared" si="276"/>
        <v/>
      </c>
    </row>
    <row r="9185" spans="18:18" ht="15" customHeight="1">
      <c r="R9185" t="str">
        <f t="shared" si="276"/>
        <v/>
      </c>
    </row>
    <row r="9186" spans="18:18" ht="15" customHeight="1">
      <c r="R9186" t="str">
        <f t="shared" si="276"/>
        <v/>
      </c>
    </row>
    <row r="9187" spans="18:18" ht="15" customHeight="1">
      <c r="R9187" t="str">
        <f t="shared" si="276"/>
        <v/>
      </c>
    </row>
    <row r="9188" spans="18:18" ht="15" customHeight="1">
      <c r="R9188" t="str">
        <f t="shared" si="276"/>
        <v/>
      </c>
    </row>
    <row r="9189" spans="18:18" ht="15" customHeight="1">
      <c r="R9189" t="str">
        <f t="shared" si="276"/>
        <v/>
      </c>
    </row>
    <row r="9190" spans="18:18" ht="15" customHeight="1">
      <c r="R9190" t="str">
        <f t="shared" si="276"/>
        <v/>
      </c>
    </row>
    <row r="9191" spans="18:18" ht="15" customHeight="1">
      <c r="R9191" t="str">
        <f t="shared" si="276"/>
        <v/>
      </c>
    </row>
    <row r="9192" spans="18:18" ht="15" customHeight="1">
      <c r="R9192" t="str">
        <f t="shared" si="276"/>
        <v/>
      </c>
    </row>
    <row r="9193" spans="18:18" ht="15" customHeight="1">
      <c r="R9193" t="str">
        <f t="shared" si="276"/>
        <v/>
      </c>
    </row>
    <row r="9194" spans="18:18" ht="15" customHeight="1">
      <c r="R9194" t="str">
        <f t="shared" si="276"/>
        <v/>
      </c>
    </row>
    <row r="9195" spans="18:18" ht="15" customHeight="1">
      <c r="R9195" t="str">
        <f t="shared" si="276"/>
        <v/>
      </c>
    </row>
    <row r="9196" spans="18:18" ht="15" customHeight="1">
      <c r="R9196" t="str">
        <f t="shared" si="276"/>
        <v/>
      </c>
    </row>
    <row r="9197" spans="18:18" ht="15" customHeight="1">
      <c r="R9197" t="str">
        <f t="shared" si="276"/>
        <v/>
      </c>
    </row>
    <row r="9198" spans="18:18" ht="15" customHeight="1">
      <c r="R9198" t="str">
        <f t="shared" si="276"/>
        <v/>
      </c>
    </row>
    <row r="9199" spans="18:18" ht="15" customHeight="1">
      <c r="R9199" t="str">
        <f t="shared" si="276"/>
        <v/>
      </c>
    </row>
    <row r="9200" spans="18:18" ht="15" customHeight="1">
      <c r="R9200" t="str">
        <f t="shared" si="276"/>
        <v/>
      </c>
    </row>
    <row r="9201" spans="18:18" ht="15" customHeight="1">
      <c r="R9201" t="str">
        <f t="shared" si="276"/>
        <v/>
      </c>
    </row>
    <row r="9202" spans="18:18" ht="15" customHeight="1">
      <c r="R9202" t="str">
        <f t="shared" si="276"/>
        <v/>
      </c>
    </row>
    <row r="9203" spans="18:18" ht="15" customHeight="1">
      <c r="R9203" t="str">
        <f t="shared" si="276"/>
        <v/>
      </c>
    </row>
    <row r="9204" spans="18:18" ht="15" customHeight="1">
      <c r="R9204" t="str">
        <f t="shared" si="276"/>
        <v/>
      </c>
    </row>
    <row r="9205" spans="18:18" ht="15" customHeight="1">
      <c r="R9205" t="str">
        <f t="shared" si="276"/>
        <v/>
      </c>
    </row>
    <row r="9206" spans="18:18" ht="15" customHeight="1">
      <c r="R9206" t="str">
        <f t="shared" si="276"/>
        <v/>
      </c>
    </row>
    <row r="9207" spans="18:18" ht="15" customHeight="1">
      <c r="R9207" t="str">
        <f t="shared" si="276"/>
        <v/>
      </c>
    </row>
    <row r="9208" spans="18:18" ht="15" customHeight="1">
      <c r="R9208" t="str">
        <f t="shared" si="276"/>
        <v/>
      </c>
    </row>
    <row r="9209" spans="18:18" ht="15" customHeight="1">
      <c r="R9209" t="str">
        <f t="shared" si="276"/>
        <v/>
      </c>
    </row>
    <row r="9210" spans="18:18" ht="15" customHeight="1">
      <c r="R9210" t="str">
        <f t="shared" si="276"/>
        <v/>
      </c>
    </row>
    <row r="9211" spans="18:18" ht="15" customHeight="1">
      <c r="R9211" t="str">
        <f t="shared" si="276"/>
        <v/>
      </c>
    </row>
    <row r="9212" spans="18:18" ht="15" customHeight="1">
      <c r="R9212" t="str">
        <f t="shared" si="276"/>
        <v/>
      </c>
    </row>
    <row r="9213" spans="18:18" ht="15" customHeight="1">
      <c r="R9213" t="str">
        <f t="shared" si="276"/>
        <v/>
      </c>
    </row>
    <row r="9214" spans="18:18" ht="15" customHeight="1">
      <c r="R9214" t="str">
        <f t="shared" si="276"/>
        <v/>
      </c>
    </row>
    <row r="9215" spans="18:18" ht="15" customHeight="1">
      <c r="R9215" t="str">
        <f t="shared" si="276"/>
        <v/>
      </c>
    </row>
    <row r="9216" spans="18:18" ht="15" customHeight="1">
      <c r="R9216" t="str">
        <f t="shared" si="276"/>
        <v/>
      </c>
    </row>
    <row r="9217" spans="18:18" ht="15" customHeight="1">
      <c r="R9217" t="str">
        <f t="shared" si="276"/>
        <v/>
      </c>
    </row>
    <row r="9218" spans="18:18" ht="15" customHeight="1">
      <c r="R9218" t="str">
        <f t="shared" si="276"/>
        <v/>
      </c>
    </row>
    <row r="9219" spans="18:18" ht="15" customHeight="1">
      <c r="R9219" t="str">
        <f t="shared" ref="R9219:R9282" si="277">IF(B9219="","",PROPER(TEXT(B9219,"mmm/aa")))</f>
        <v/>
      </c>
    </row>
    <row r="9220" spans="18:18" ht="15" customHeight="1">
      <c r="R9220" t="str">
        <f t="shared" si="277"/>
        <v/>
      </c>
    </row>
    <row r="9221" spans="18:18" ht="15" customHeight="1">
      <c r="R9221" t="str">
        <f t="shared" si="277"/>
        <v/>
      </c>
    </row>
    <row r="9222" spans="18:18" ht="15" customHeight="1">
      <c r="R9222" t="str">
        <f t="shared" si="277"/>
        <v/>
      </c>
    </row>
    <row r="9223" spans="18:18" ht="15" customHeight="1">
      <c r="R9223" t="str">
        <f t="shared" si="277"/>
        <v/>
      </c>
    </row>
    <row r="9224" spans="18:18" ht="15" customHeight="1">
      <c r="R9224" t="str">
        <f t="shared" si="277"/>
        <v/>
      </c>
    </row>
    <row r="9225" spans="18:18" ht="15" customHeight="1">
      <c r="R9225" t="str">
        <f t="shared" si="277"/>
        <v/>
      </c>
    </row>
    <row r="9226" spans="18:18" ht="15" customHeight="1">
      <c r="R9226" t="str">
        <f t="shared" si="277"/>
        <v/>
      </c>
    </row>
    <row r="9227" spans="18:18" ht="15" customHeight="1">
      <c r="R9227" t="str">
        <f t="shared" si="277"/>
        <v/>
      </c>
    </row>
    <row r="9228" spans="18:18" ht="15" customHeight="1">
      <c r="R9228" t="str">
        <f t="shared" si="277"/>
        <v/>
      </c>
    </row>
    <row r="9229" spans="18:18" ht="15" customHeight="1">
      <c r="R9229" t="str">
        <f t="shared" si="277"/>
        <v/>
      </c>
    </row>
    <row r="9230" spans="18:18" ht="15" customHeight="1">
      <c r="R9230" t="str">
        <f t="shared" si="277"/>
        <v/>
      </c>
    </row>
    <row r="9231" spans="18:18" ht="15" customHeight="1">
      <c r="R9231" t="str">
        <f t="shared" si="277"/>
        <v/>
      </c>
    </row>
    <row r="9232" spans="18:18" ht="15" customHeight="1">
      <c r="R9232" t="str">
        <f t="shared" si="277"/>
        <v/>
      </c>
    </row>
    <row r="9233" spans="18:18" ht="15" customHeight="1">
      <c r="R9233" t="str">
        <f t="shared" si="277"/>
        <v/>
      </c>
    </row>
    <row r="9234" spans="18:18" ht="15" customHeight="1">
      <c r="R9234" t="str">
        <f t="shared" si="277"/>
        <v/>
      </c>
    </row>
    <row r="9235" spans="18:18" ht="15" customHeight="1">
      <c r="R9235" t="str">
        <f t="shared" si="277"/>
        <v/>
      </c>
    </row>
    <row r="9236" spans="18:18" ht="15" customHeight="1">
      <c r="R9236" t="str">
        <f t="shared" si="277"/>
        <v/>
      </c>
    </row>
    <row r="9237" spans="18:18" ht="15" customHeight="1">
      <c r="R9237" t="str">
        <f t="shared" si="277"/>
        <v/>
      </c>
    </row>
    <row r="9238" spans="18:18" ht="15" customHeight="1">
      <c r="R9238" t="str">
        <f t="shared" si="277"/>
        <v/>
      </c>
    </row>
    <row r="9239" spans="18:18" ht="15" customHeight="1">
      <c r="R9239" t="str">
        <f t="shared" si="277"/>
        <v/>
      </c>
    </row>
    <row r="9240" spans="18:18" ht="15" customHeight="1">
      <c r="R9240" t="str">
        <f t="shared" si="277"/>
        <v/>
      </c>
    </row>
    <row r="9241" spans="18:18" ht="15" customHeight="1">
      <c r="R9241" t="str">
        <f t="shared" si="277"/>
        <v/>
      </c>
    </row>
    <row r="9242" spans="18:18" ht="15" customHeight="1">
      <c r="R9242" t="str">
        <f t="shared" si="277"/>
        <v/>
      </c>
    </row>
    <row r="9243" spans="18:18" ht="15" customHeight="1">
      <c r="R9243" t="str">
        <f t="shared" si="277"/>
        <v/>
      </c>
    </row>
    <row r="9244" spans="18:18" ht="15" customHeight="1">
      <c r="R9244" t="str">
        <f t="shared" si="277"/>
        <v/>
      </c>
    </row>
    <row r="9245" spans="18:18" ht="15" customHeight="1">
      <c r="R9245" t="str">
        <f t="shared" si="277"/>
        <v/>
      </c>
    </row>
    <row r="9246" spans="18:18" ht="15" customHeight="1">
      <c r="R9246" t="str">
        <f t="shared" si="277"/>
        <v/>
      </c>
    </row>
    <row r="9247" spans="18:18" ht="15" customHeight="1">
      <c r="R9247" t="str">
        <f t="shared" si="277"/>
        <v/>
      </c>
    </row>
    <row r="9248" spans="18:18" ht="15" customHeight="1">
      <c r="R9248" t="str">
        <f t="shared" si="277"/>
        <v/>
      </c>
    </row>
    <row r="9249" spans="18:18" ht="15" customHeight="1">
      <c r="R9249" t="str">
        <f t="shared" si="277"/>
        <v/>
      </c>
    </row>
    <row r="9250" spans="18:18" ht="15" customHeight="1">
      <c r="R9250" t="str">
        <f t="shared" si="277"/>
        <v/>
      </c>
    </row>
    <row r="9251" spans="18:18" ht="15" customHeight="1">
      <c r="R9251" t="str">
        <f t="shared" si="277"/>
        <v/>
      </c>
    </row>
    <row r="9252" spans="18:18" ht="15" customHeight="1">
      <c r="R9252" t="str">
        <f t="shared" si="277"/>
        <v/>
      </c>
    </row>
    <row r="9253" spans="18:18" ht="15" customHeight="1">
      <c r="R9253" t="str">
        <f t="shared" si="277"/>
        <v/>
      </c>
    </row>
    <row r="9254" spans="18:18" ht="15" customHeight="1">
      <c r="R9254" t="str">
        <f t="shared" si="277"/>
        <v/>
      </c>
    </row>
    <row r="9255" spans="18:18" ht="15" customHeight="1">
      <c r="R9255" t="str">
        <f t="shared" si="277"/>
        <v/>
      </c>
    </row>
    <row r="9256" spans="18:18" ht="15" customHeight="1">
      <c r="R9256" t="str">
        <f t="shared" si="277"/>
        <v/>
      </c>
    </row>
    <row r="9257" spans="18:18" ht="15" customHeight="1">
      <c r="R9257" t="str">
        <f t="shared" si="277"/>
        <v/>
      </c>
    </row>
    <row r="9258" spans="18:18" ht="15" customHeight="1">
      <c r="R9258" t="str">
        <f t="shared" si="277"/>
        <v/>
      </c>
    </row>
    <row r="9259" spans="18:18" ht="15" customHeight="1">
      <c r="R9259" t="str">
        <f t="shared" si="277"/>
        <v/>
      </c>
    </row>
    <row r="9260" spans="18:18" ht="15" customHeight="1">
      <c r="R9260" t="str">
        <f t="shared" si="277"/>
        <v/>
      </c>
    </row>
    <row r="9261" spans="18:18" ht="15" customHeight="1">
      <c r="R9261" t="str">
        <f t="shared" si="277"/>
        <v/>
      </c>
    </row>
    <row r="9262" spans="18:18" ht="15" customHeight="1">
      <c r="R9262" t="str">
        <f t="shared" si="277"/>
        <v/>
      </c>
    </row>
    <row r="9263" spans="18:18" ht="15" customHeight="1">
      <c r="R9263" t="str">
        <f t="shared" si="277"/>
        <v/>
      </c>
    </row>
    <row r="9264" spans="18:18" ht="15" customHeight="1">
      <c r="R9264" t="str">
        <f t="shared" si="277"/>
        <v/>
      </c>
    </row>
    <row r="9265" spans="18:18" ht="15" customHeight="1">
      <c r="R9265" t="str">
        <f t="shared" si="277"/>
        <v/>
      </c>
    </row>
    <row r="9266" spans="18:18" ht="15" customHeight="1">
      <c r="R9266" t="str">
        <f t="shared" si="277"/>
        <v/>
      </c>
    </row>
    <row r="9267" spans="18:18" ht="15" customHeight="1">
      <c r="R9267" t="str">
        <f t="shared" si="277"/>
        <v/>
      </c>
    </row>
    <row r="9268" spans="18:18" ht="15" customHeight="1">
      <c r="R9268" t="str">
        <f t="shared" si="277"/>
        <v/>
      </c>
    </row>
    <row r="9269" spans="18:18" ht="15" customHeight="1">
      <c r="R9269" t="str">
        <f t="shared" si="277"/>
        <v/>
      </c>
    </row>
    <row r="9270" spans="18:18" ht="15" customHeight="1">
      <c r="R9270" t="str">
        <f t="shared" si="277"/>
        <v/>
      </c>
    </row>
    <row r="9271" spans="18:18" ht="15" customHeight="1">
      <c r="R9271" t="str">
        <f t="shared" si="277"/>
        <v/>
      </c>
    </row>
    <row r="9272" spans="18:18" ht="15" customHeight="1">
      <c r="R9272" t="str">
        <f t="shared" si="277"/>
        <v/>
      </c>
    </row>
    <row r="9273" spans="18:18" ht="15" customHeight="1">
      <c r="R9273" t="str">
        <f t="shared" si="277"/>
        <v/>
      </c>
    </row>
    <row r="9274" spans="18:18" ht="15" customHeight="1">
      <c r="R9274" t="str">
        <f t="shared" si="277"/>
        <v/>
      </c>
    </row>
    <row r="9275" spans="18:18" ht="15" customHeight="1">
      <c r="R9275" t="str">
        <f t="shared" si="277"/>
        <v/>
      </c>
    </row>
    <row r="9276" spans="18:18" ht="15" customHeight="1">
      <c r="R9276" t="str">
        <f t="shared" si="277"/>
        <v/>
      </c>
    </row>
    <row r="9277" spans="18:18" ht="15" customHeight="1">
      <c r="R9277" t="str">
        <f t="shared" si="277"/>
        <v/>
      </c>
    </row>
    <row r="9278" spans="18:18" ht="15" customHeight="1">
      <c r="R9278" t="str">
        <f t="shared" si="277"/>
        <v/>
      </c>
    </row>
    <row r="9279" spans="18:18" ht="15" customHeight="1">
      <c r="R9279" t="str">
        <f t="shared" si="277"/>
        <v/>
      </c>
    </row>
    <row r="9280" spans="18:18" ht="15" customHeight="1">
      <c r="R9280" t="str">
        <f t="shared" si="277"/>
        <v/>
      </c>
    </row>
    <row r="9281" spans="18:18" ht="15" customHeight="1">
      <c r="R9281" t="str">
        <f t="shared" si="277"/>
        <v/>
      </c>
    </row>
    <row r="9282" spans="18:18" ht="15" customHeight="1">
      <c r="R9282" t="str">
        <f t="shared" si="277"/>
        <v/>
      </c>
    </row>
    <row r="9283" spans="18:18" ht="15" customHeight="1">
      <c r="R9283" t="str">
        <f t="shared" ref="R9283:R9346" si="278">IF(B9283="","",PROPER(TEXT(B9283,"mmm/aa")))</f>
        <v/>
      </c>
    </row>
    <row r="9284" spans="18:18" ht="15" customHeight="1">
      <c r="R9284" t="str">
        <f t="shared" si="278"/>
        <v/>
      </c>
    </row>
    <row r="9285" spans="18:18" ht="15" customHeight="1">
      <c r="R9285" t="str">
        <f t="shared" si="278"/>
        <v/>
      </c>
    </row>
    <row r="9286" spans="18:18" ht="15" customHeight="1">
      <c r="R9286" t="str">
        <f t="shared" si="278"/>
        <v/>
      </c>
    </row>
    <row r="9287" spans="18:18" ht="15" customHeight="1">
      <c r="R9287" t="str">
        <f t="shared" si="278"/>
        <v/>
      </c>
    </row>
    <row r="9288" spans="18:18" ht="15" customHeight="1">
      <c r="R9288" t="str">
        <f t="shared" si="278"/>
        <v/>
      </c>
    </row>
    <row r="9289" spans="18:18" ht="15" customHeight="1">
      <c r="R9289" t="str">
        <f t="shared" si="278"/>
        <v/>
      </c>
    </row>
    <row r="9290" spans="18:18" ht="15" customHeight="1">
      <c r="R9290" t="str">
        <f t="shared" si="278"/>
        <v/>
      </c>
    </row>
    <row r="9291" spans="18:18" ht="15" customHeight="1">
      <c r="R9291" t="str">
        <f t="shared" si="278"/>
        <v/>
      </c>
    </row>
    <row r="9292" spans="18:18" ht="15" customHeight="1">
      <c r="R9292" t="str">
        <f t="shared" si="278"/>
        <v/>
      </c>
    </row>
    <row r="9293" spans="18:18" ht="15" customHeight="1">
      <c r="R9293" t="str">
        <f t="shared" si="278"/>
        <v/>
      </c>
    </row>
    <row r="9294" spans="18:18" ht="15" customHeight="1">
      <c r="R9294" t="str">
        <f t="shared" si="278"/>
        <v/>
      </c>
    </row>
    <row r="9295" spans="18:18" ht="15" customHeight="1">
      <c r="R9295" t="str">
        <f t="shared" si="278"/>
        <v/>
      </c>
    </row>
    <row r="9296" spans="18:18" ht="15" customHeight="1">
      <c r="R9296" t="str">
        <f t="shared" si="278"/>
        <v/>
      </c>
    </row>
    <row r="9297" spans="18:18" ht="15" customHeight="1">
      <c r="R9297" t="str">
        <f t="shared" si="278"/>
        <v/>
      </c>
    </row>
    <row r="9298" spans="18:18" ht="15" customHeight="1">
      <c r="R9298" t="str">
        <f t="shared" si="278"/>
        <v/>
      </c>
    </row>
    <row r="9299" spans="18:18" ht="15" customHeight="1">
      <c r="R9299" t="str">
        <f t="shared" si="278"/>
        <v/>
      </c>
    </row>
    <row r="9300" spans="18:18" ht="15" customHeight="1">
      <c r="R9300" t="str">
        <f t="shared" si="278"/>
        <v/>
      </c>
    </row>
    <row r="9301" spans="18:18" ht="15" customHeight="1">
      <c r="R9301" t="str">
        <f t="shared" si="278"/>
        <v/>
      </c>
    </row>
    <row r="9302" spans="18:18" ht="15" customHeight="1">
      <c r="R9302" t="str">
        <f t="shared" si="278"/>
        <v/>
      </c>
    </row>
    <row r="9303" spans="18:18" ht="15" customHeight="1">
      <c r="R9303" t="str">
        <f t="shared" si="278"/>
        <v/>
      </c>
    </row>
    <row r="9304" spans="18:18" ht="15" customHeight="1">
      <c r="R9304" t="str">
        <f t="shared" si="278"/>
        <v/>
      </c>
    </row>
    <row r="9305" spans="18:18" ht="15" customHeight="1">
      <c r="R9305" t="str">
        <f t="shared" si="278"/>
        <v/>
      </c>
    </row>
    <row r="9306" spans="18:18" ht="15" customHeight="1">
      <c r="R9306" t="str">
        <f t="shared" si="278"/>
        <v/>
      </c>
    </row>
    <row r="9307" spans="18:18" ht="15" customHeight="1">
      <c r="R9307" t="str">
        <f t="shared" si="278"/>
        <v/>
      </c>
    </row>
    <row r="9308" spans="18:18" ht="15" customHeight="1">
      <c r="R9308" t="str">
        <f t="shared" si="278"/>
        <v/>
      </c>
    </row>
    <row r="9309" spans="18:18" ht="15" customHeight="1">
      <c r="R9309" t="str">
        <f t="shared" si="278"/>
        <v/>
      </c>
    </row>
    <row r="9310" spans="18:18" ht="15" customHeight="1">
      <c r="R9310" t="str">
        <f t="shared" si="278"/>
        <v/>
      </c>
    </row>
    <row r="9311" spans="18:18" ht="15" customHeight="1">
      <c r="R9311" t="str">
        <f t="shared" si="278"/>
        <v/>
      </c>
    </row>
    <row r="9312" spans="18:18" ht="15" customHeight="1">
      <c r="R9312" t="str">
        <f t="shared" si="278"/>
        <v/>
      </c>
    </row>
    <row r="9313" spans="18:18" ht="15" customHeight="1">
      <c r="R9313" t="str">
        <f t="shared" si="278"/>
        <v/>
      </c>
    </row>
    <row r="9314" spans="18:18" ht="15" customHeight="1">
      <c r="R9314" t="str">
        <f t="shared" si="278"/>
        <v/>
      </c>
    </row>
    <row r="9315" spans="18:18" ht="15" customHeight="1">
      <c r="R9315" t="str">
        <f t="shared" si="278"/>
        <v/>
      </c>
    </row>
    <row r="9316" spans="18:18" ht="15" customHeight="1">
      <c r="R9316" t="str">
        <f t="shared" si="278"/>
        <v/>
      </c>
    </row>
    <row r="9317" spans="18:18" ht="15" customHeight="1">
      <c r="R9317" t="str">
        <f t="shared" si="278"/>
        <v/>
      </c>
    </row>
    <row r="9318" spans="18:18" ht="15" customHeight="1">
      <c r="R9318" t="str">
        <f t="shared" si="278"/>
        <v/>
      </c>
    </row>
    <row r="9319" spans="18:18" ht="15" customHeight="1">
      <c r="R9319" t="str">
        <f t="shared" si="278"/>
        <v/>
      </c>
    </row>
    <row r="9320" spans="18:18" ht="15" customHeight="1">
      <c r="R9320" t="str">
        <f t="shared" si="278"/>
        <v/>
      </c>
    </row>
    <row r="9321" spans="18:18" ht="15" customHeight="1">
      <c r="R9321" t="str">
        <f t="shared" si="278"/>
        <v/>
      </c>
    </row>
    <row r="9322" spans="18:18" ht="15" customHeight="1">
      <c r="R9322" t="str">
        <f t="shared" si="278"/>
        <v/>
      </c>
    </row>
    <row r="9323" spans="18:18" ht="15" customHeight="1">
      <c r="R9323" t="str">
        <f t="shared" si="278"/>
        <v/>
      </c>
    </row>
    <row r="9324" spans="18:18" ht="15" customHeight="1">
      <c r="R9324" t="str">
        <f t="shared" si="278"/>
        <v/>
      </c>
    </row>
    <row r="9325" spans="18:18" ht="15" customHeight="1">
      <c r="R9325" t="str">
        <f t="shared" si="278"/>
        <v/>
      </c>
    </row>
    <row r="9326" spans="18:18" ht="15" customHeight="1">
      <c r="R9326" t="str">
        <f t="shared" si="278"/>
        <v/>
      </c>
    </row>
    <row r="9327" spans="18:18" ht="15" customHeight="1">
      <c r="R9327" t="str">
        <f t="shared" si="278"/>
        <v/>
      </c>
    </row>
    <row r="9328" spans="18:18" ht="15" customHeight="1">
      <c r="R9328" t="str">
        <f t="shared" si="278"/>
        <v/>
      </c>
    </row>
    <row r="9329" spans="18:18" ht="15" customHeight="1">
      <c r="R9329" t="str">
        <f t="shared" si="278"/>
        <v/>
      </c>
    </row>
    <row r="9330" spans="18:18" ht="15" customHeight="1">
      <c r="R9330" t="str">
        <f t="shared" si="278"/>
        <v/>
      </c>
    </row>
    <row r="9331" spans="18:18" ht="15" customHeight="1">
      <c r="R9331" t="str">
        <f t="shared" si="278"/>
        <v/>
      </c>
    </row>
    <row r="9332" spans="18:18" ht="15" customHeight="1">
      <c r="R9332" t="str">
        <f t="shared" si="278"/>
        <v/>
      </c>
    </row>
    <row r="9333" spans="18:18" ht="15" customHeight="1">
      <c r="R9333" t="str">
        <f t="shared" si="278"/>
        <v/>
      </c>
    </row>
    <row r="9334" spans="18:18" ht="15" customHeight="1">
      <c r="R9334" t="str">
        <f t="shared" si="278"/>
        <v/>
      </c>
    </row>
    <row r="9335" spans="18:18" ht="15" customHeight="1">
      <c r="R9335" t="str">
        <f t="shared" si="278"/>
        <v/>
      </c>
    </row>
    <row r="9336" spans="18:18" ht="15" customHeight="1">
      <c r="R9336" t="str">
        <f t="shared" si="278"/>
        <v/>
      </c>
    </row>
    <row r="9337" spans="18:18" ht="15" customHeight="1">
      <c r="R9337" t="str">
        <f t="shared" si="278"/>
        <v/>
      </c>
    </row>
    <row r="9338" spans="18:18" ht="15" customHeight="1">
      <c r="R9338" t="str">
        <f t="shared" si="278"/>
        <v/>
      </c>
    </row>
    <row r="9339" spans="18:18" ht="15" customHeight="1">
      <c r="R9339" t="str">
        <f t="shared" si="278"/>
        <v/>
      </c>
    </row>
    <row r="9340" spans="18:18" ht="15" customHeight="1">
      <c r="R9340" t="str">
        <f t="shared" si="278"/>
        <v/>
      </c>
    </row>
    <row r="9341" spans="18:18" ht="15" customHeight="1">
      <c r="R9341" t="str">
        <f t="shared" si="278"/>
        <v/>
      </c>
    </row>
    <row r="9342" spans="18:18" ht="15" customHeight="1">
      <c r="R9342" t="str">
        <f t="shared" si="278"/>
        <v/>
      </c>
    </row>
    <row r="9343" spans="18:18" ht="15" customHeight="1">
      <c r="R9343" t="str">
        <f t="shared" si="278"/>
        <v/>
      </c>
    </row>
    <row r="9344" spans="18:18" ht="15" customHeight="1">
      <c r="R9344" t="str">
        <f t="shared" si="278"/>
        <v/>
      </c>
    </row>
    <row r="9345" spans="18:18" ht="15" customHeight="1">
      <c r="R9345" t="str">
        <f t="shared" si="278"/>
        <v/>
      </c>
    </row>
    <row r="9346" spans="18:18" ht="15" customHeight="1">
      <c r="R9346" t="str">
        <f t="shared" si="278"/>
        <v/>
      </c>
    </row>
    <row r="9347" spans="18:18" ht="15" customHeight="1">
      <c r="R9347" t="str">
        <f t="shared" ref="R9347:R9410" si="279">IF(B9347="","",PROPER(TEXT(B9347,"mmm/aa")))</f>
        <v/>
      </c>
    </row>
    <row r="9348" spans="18:18" ht="15" customHeight="1">
      <c r="R9348" t="str">
        <f t="shared" si="279"/>
        <v/>
      </c>
    </row>
    <row r="9349" spans="18:18" ht="15" customHeight="1">
      <c r="R9349" t="str">
        <f t="shared" si="279"/>
        <v/>
      </c>
    </row>
    <row r="9350" spans="18:18" ht="15" customHeight="1">
      <c r="R9350" t="str">
        <f t="shared" si="279"/>
        <v/>
      </c>
    </row>
    <row r="9351" spans="18:18" ht="15" customHeight="1">
      <c r="R9351" t="str">
        <f t="shared" si="279"/>
        <v/>
      </c>
    </row>
    <row r="9352" spans="18:18" ht="15" customHeight="1">
      <c r="R9352" t="str">
        <f t="shared" si="279"/>
        <v/>
      </c>
    </row>
    <row r="9353" spans="18:18" ht="15" customHeight="1">
      <c r="R9353" t="str">
        <f t="shared" si="279"/>
        <v/>
      </c>
    </row>
    <row r="9354" spans="18:18" ht="15" customHeight="1">
      <c r="R9354" t="str">
        <f t="shared" si="279"/>
        <v/>
      </c>
    </row>
    <row r="9355" spans="18:18" ht="15" customHeight="1">
      <c r="R9355" t="str">
        <f t="shared" si="279"/>
        <v/>
      </c>
    </row>
    <row r="9356" spans="18:18" ht="15" customHeight="1">
      <c r="R9356" t="str">
        <f t="shared" si="279"/>
        <v/>
      </c>
    </row>
    <row r="9357" spans="18:18" ht="15" customHeight="1">
      <c r="R9357" t="str">
        <f t="shared" si="279"/>
        <v/>
      </c>
    </row>
    <row r="9358" spans="18:18" ht="15" customHeight="1">
      <c r="R9358" t="str">
        <f t="shared" si="279"/>
        <v/>
      </c>
    </row>
    <row r="9359" spans="18:18" ht="15" customHeight="1">
      <c r="R9359" t="str">
        <f t="shared" si="279"/>
        <v/>
      </c>
    </row>
    <row r="9360" spans="18:18" ht="15" customHeight="1">
      <c r="R9360" t="str">
        <f t="shared" si="279"/>
        <v/>
      </c>
    </row>
    <row r="9361" spans="18:18" ht="15" customHeight="1">
      <c r="R9361" t="str">
        <f t="shared" si="279"/>
        <v/>
      </c>
    </row>
    <row r="9362" spans="18:18" ht="15" customHeight="1">
      <c r="R9362" t="str">
        <f t="shared" si="279"/>
        <v/>
      </c>
    </row>
    <row r="9363" spans="18:18" ht="15" customHeight="1">
      <c r="R9363" t="str">
        <f t="shared" si="279"/>
        <v/>
      </c>
    </row>
    <row r="9364" spans="18:18" ht="15" customHeight="1">
      <c r="R9364" t="str">
        <f t="shared" si="279"/>
        <v/>
      </c>
    </row>
    <row r="9365" spans="18:18" ht="15" customHeight="1">
      <c r="R9365" t="str">
        <f t="shared" si="279"/>
        <v/>
      </c>
    </row>
    <row r="9366" spans="18:18" ht="15" customHeight="1">
      <c r="R9366" t="str">
        <f t="shared" si="279"/>
        <v/>
      </c>
    </row>
    <row r="9367" spans="18:18" ht="15" customHeight="1">
      <c r="R9367" t="str">
        <f t="shared" si="279"/>
        <v/>
      </c>
    </row>
    <row r="9368" spans="18:18" ht="15" customHeight="1">
      <c r="R9368" t="str">
        <f t="shared" si="279"/>
        <v/>
      </c>
    </row>
    <row r="9369" spans="18:18" ht="15" customHeight="1">
      <c r="R9369" t="str">
        <f t="shared" si="279"/>
        <v/>
      </c>
    </row>
    <row r="9370" spans="18:18" ht="15" customHeight="1">
      <c r="R9370" t="str">
        <f t="shared" si="279"/>
        <v/>
      </c>
    </row>
    <row r="9371" spans="18:18" ht="15" customHeight="1">
      <c r="R9371" t="str">
        <f t="shared" si="279"/>
        <v/>
      </c>
    </row>
    <row r="9372" spans="18:18" ht="15" customHeight="1">
      <c r="R9372" t="str">
        <f t="shared" si="279"/>
        <v/>
      </c>
    </row>
    <row r="9373" spans="18:18" ht="15" customHeight="1">
      <c r="R9373" t="str">
        <f t="shared" si="279"/>
        <v/>
      </c>
    </row>
    <row r="9374" spans="18:18" ht="15" customHeight="1">
      <c r="R9374" t="str">
        <f t="shared" si="279"/>
        <v/>
      </c>
    </row>
    <row r="9375" spans="18:18" ht="15" customHeight="1">
      <c r="R9375" t="str">
        <f t="shared" si="279"/>
        <v/>
      </c>
    </row>
    <row r="9376" spans="18:18" ht="15" customHeight="1">
      <c r="R9376" t="str">
        <f t="shared" si="279"/>
        <v/>
      </c>
    </row>
    <row r="9377" spans="18:18" ht="15" customHeight="1">
      <c r="R9377" t="str">
        <f t="shared" si="279"/>
        <v/>
      </c>
    </row>
    <row r="9378" spans="18:18" ht="15" customHeight="1">
      <c r="R9378" t="str">
        <f t="shared" si="279"/>
        <v/>
      </c>
    </row>
    <row r="9379" spans="18:18" ht="15" customHeight="1">
      <c r="R9379" t="str">
        <f t="shared" si="279"/>
        <v/>
      </c>
    </row>
    <row r="9380" spans="18:18" ht="15" customHeight="1">
      <c r="R9380" t="str">
        <f t="shared" si="279"/>
        <v/>
      </c>
    </row>
    <row r="9381" spans="18:18" ht="15" customHeight="1">
      <c r="R9381" t="str">
        <f t="shared" si="279"/>
        <v/>
      </c>
    </row>
    <row r="9382" spans="18:18" ht="15" customHeight="1">
      <c r="R9382" t="str">
        <f t="shared" si="279"/>
        <v/>
      </c>
    </row>
    <row r="9383" spans="18:18" ht="15" customHeight="1">
      <c r="R9383" t="str">
        <f t="shared" si="279"/>
        <v/>
      </c>
    </row>
    <row r="9384" spans="18:18" ht="15" customHeight="1">
      <c r="R9384" t="str">
        <f t="shared" si="279"/>
        <v/>
      </c>
    </row>
    <row r="9385" spans="18:18" ht="15" customHeight="1">
      <c r="R9385" t="str">
        <f t="shared" si="279"/>
        <v/>
      </c>
    </row>
    <row r="9386" spans="18:18" ht="15" customHeight="1">
      <c r="R9386" t="str">
        <f t="shared" si="279"/>
        <v/>
      </c>
    </row>
    <row r="9387" spans="18:18" ht="15" customHeight="1">
      <c r="R9387" t="str">
        <f t="shared" si="279"/>
        <v/>
      </c>
    </row>
    <row r="9388" spans="18:18" ht="15" customHeight="1">
      <c r="R9388" t="str">
        <f t="shared" si="279"/>
        <v/>
      </c>
    </row>
    <row r="9389" spans="18:18" ht="15" customHeight="1">
      <c r="R9389" t="str">
        <f t="shared" si="279"/>
        <v/>
      </c>
    </row>
    <row r="9390" spans="18:18" ht="15" customHeight="1">
      <c r="R9390" t="str">
        <f t="shared" si="279"/>
        <v/>
      </c>
    </row>
    <row r="9391" spans="18:18" ht="15" customHeight="1">
      <c r="R9391" t="str">
        <f t="shared" si="279"/>
        <v/>
      </c>
    </row>
    <row r="9392" spans="18:18" ht="15" customHeight="1">
      <c r="R9392" t="str">
        <f t="shared" si="279"/>
        <v/>
      </c>
    </row>
    <row r="9393" spans="18:18" ht="15" customHeight="1">
      <c r="R9393" t="str">
        <f t="shared" si="279"/>
        <v/>
      </c>
    </row>
    <row r="9394" spans="18:18" ht="15" customHeight="1">
      <c r="R9394" t="str">
        <f t="shared" si="279"/>
        <v/>
      </c>
    </row>
    <row r="9395" spans="18:18" ht="15" customHeight="1">
      <c r="R9395" t="str">
        <f t="shared" si="279"/>
        <v/>
      </c>
    </row>
    <row r="9396" spans="18:18" ht="15" customHeight="1">
      <c r="R9396" t="str">
        <f t="shared" si="279"/>
        <v/>
      </c>
    </row>
    <row r="9397" spans="18:18" ht="15" customHeight="1">
      <c r="R9397" t="str">
        <f t="shared" si="279"/>
        <v/>
      </c>
    </row>
    <row r="9398" spans="18:18" ht="15" customHeight="1">
      <c r="R9398" t="str">
        <f t="shared" si="279"/>
        <v/>
      </c>
    </row>
    <row r="9399" spans="18:18" ht="15" customHeight="1">
      <c r="R9399" t="str">
        <f t="shared" si="279"/>
        <v/>
      </c>
    </row>
    <row r="9400" spans="18:18" ht="15" customHeight="1">
      <c r="R9400" t="str">
        <f t="shared" si="279"/>
        <v/>
      </c>
    </row>
    <row r="9401" spans="18:18" ht="15" customHeight="1">
      <c r="R9401" t="str">
        <f t="shared" si="279"/>
        <v/>
      </c>
    </row>
    <row r="9402" spans="18:18" ht="15" customHeight="1">
      <c r="R9402" t="str">
        <f t="shared" si="279"/>
        <v/>
      </c>
    </row>
    <row r="9403" spans="18:18" ht="15" customHeight="1">
      <c r="R9403" t="str">
        <f t="shared" si="279"/>
        <v/>
      </c>
    </row>
    <row r="9404" spans="18:18" ht="15" customHeight="1">
      <c r="R9404" t="str">
        <f t="shared" si="279"/>
        <v/>
      </c>
    </row>
    <row r="9405" spans="18:18" ht="15" customHeight="1">
      <c r="R9405" t="str">
        <f t="shared" si="279"/>
        <v/>
      </c>
    </row>
    <row r="9406" spans="18:18" ht="15" customHeight="1">
      <c r="R9406" t="str">
        <f t="shared" si="279"/>
        <v/>
      </c>
    </row>
    <row r="9407" spans="18:18" ht="15" customHeight="1">
      <c r="R9407" t="str">
        <f t="shared" si="279"/>
        <v/>
      </c>
    </row>
    <row r="9408" spans="18:18" ht="15" customHeight="1">
      <c r="R9408" t="str">
        <f t="shared" si="279"/>
        <v/>
      </c>
    </row>
    <row r="9409" spans="18:18" ht="15" customHeight="1">
      <c r="R9409" t="str">
        <f t="shared" si="279"/>
        <v/>
      </c>
    </row>
    <row r="9410" spans="18:18" ht="15" customHeight="1">
      <c r="R9410" t="str">
        <f t="shared" si="279"/>
        <v/>
      </c>
    </row>
    <row r="9411" spans="18:18" ht="15" customHeight="1">
      <c r="R9411" t="str">
        <f t="shared" ref="R9411:R9474" si="280">IF(B9411="","",PROPER(TEXT(B9411,"mmm/aa")))</f>
        <v/>
      </c>
    </row>
    <row r="9412" spans="18:18" ht="15" customHeight="1">
      <c r="R9412" t="str">
        <f t="shared" si="280"/>
        <v/>
      </c>
    </row>
    <row r="9413" spans="18:18" ht="15" customHeight="1">
      <c r="R9413" t="str">
        <f t="shared" si="280"/>
        <v/>
      </c>
    </row>
    <row r="9414" spans="18:18" ht="15" customHeight="1">
      <c r="R9414" t="str">
        <f t="shared" si="280"/>
        <v/>
      </c>
    </row>
    <row r="9415" spans="18:18" ht="15" customHeight="1">
      <c r="R9415" t="str">
        <f t="shared" si="280"/>
        <v/>
      </c>
    </row>
    <row r="9416" spans="18:18" ht="15" customHeight="1">
      <c r="R9416" t="str">
        <f t="shared" si="280"/>
        <v/>
      </c>
    </row>
    <row r="9417" spans="18:18" ht="15" customHeight="1">
      <c r="R9417" t="str">
        <f t="shared" si="280"/>
        <v/>
      </c>
    </row>
    <row r="9418" spans="18:18" ht="15" customHeight="1">
      <c r="R9418" t="str">
        <f t="shared" si="280"/>
        <v/>
      </c>
    </row>
    <row r="9419" spans="18:18" ht="15" customHeight="1">
      <c r="R9419" t="str">
        <f t="shared" si="280"/>
        <v/>
      </c>
    </row>
    <row r="9420" spans="18:18" ht="15" customHeight="1">
      <c r="R9420" t="str">
        <f t="shared" si="280"/>
        <v/>
      </c>
    </row>
    <row r="9421" spans="18:18" ht="15" customHeight="1">
      <c r="R9421" t="str">
        <f t="shared" si="280"/>
        <v/>
      </c>
    </row>
    <row r="9422" spans="18:18" ht="15" customHeight="1">
      <c r="R9422" t="str">
        <f t="shared" si="280"/>
        <v/>
      </c>
    </row>
    <row r="9423" spans="18:18" ht="15" customHeight="1">
      <c r="R9423" t="str">
        <f t="shared" si="280"/>
        <v/>
      </c>
    </row>
    <row r="9424" spans="18:18" ht="15" customHeight="1">
      <c r="R9424" t="str">
        <f t="shared" si="280"/>
        <v/>
      </c>
    </row>
    <row r="9425" spans="18:18" ht="15" customHeight="1">
      <c r="R9425" t="str">
        <f t="shared" si="280"/>
        <v/>
      </c>
    </row>
    <row r="9426" spans="18:18" ht="15" customHeight="1">
      <c r="R9426" t="str">
        <f t="shared" si="280"/>
        <v/>
      </c>
    </row>
    <row r="9427" spans="18:18" ht="15" customHeight="1">
      <c r="R9427" t="str">
        <f t="shared" si="280"/>
        <v/>
      </c>
    </row>
    <row r="9428" spans="18:18" ht="15" customHeight="1">
      <c r="R9428" t="str">
        <f t="shared" si="280"/>
        <v/>
      </c>
    </row>
    <row r="9429" spans="18:18" ht="15" customHeight="1">
      <c r="R9429" t="str">
        <f t="shared" si="280"/>
        <v/>
      </c>
    </row>
    <row r="9430" spans="18:18" ht="15" customHeight="1">
      <c r="R9430" t="str">
        <f t="shared" si="280"/>
        <v/>
      </c>
    </row>
    <row r="9431" spans="18:18" ht="15" customHeight="1">
      <c r="R9431" t="str">
        <f t="shared" si="280"/>
        <v/>
      </c>
    </row>
    <row r="9432" spans="18:18" ht="15" customHeight="1">
      <c r="R9432" t="str">
        <f t="shared" si="280"/>
        <v/>
      </c>
    </row>
    <row r="9433" spans="18:18" ht="15" customHeight="1">
      <c r="R9433" t="str">
        <f t="shared" si="280"/>
        <v/>
      </c>
    </row>
    <row r="9434" spans="18:18" ht="15" customHeight="1">
      <c r="R9434" t="str">
        <f t="shared" si="280"/>
        <v/>
      </c>
    </row>
    <row r="9435" spans="18:18" ht="15" customHeight="1">
      <c r="R9435" t="str">
        <f t="shared" si="280"/>
        <v/>
      </c>
    </row>
    <row r="9436" spans="18:18" ht="15" customHeight="1">
      <c r="R9436" t="str">
        <f t="shared" si="280"/>
        <v/>
      </c>
    </row>
    <row r="9437" spans="18:18" ht="15" customHeight="1">
      <c r="R9437" t="str">
        <f t="shared" si="280"/>
        <v/>
      </c>
    </row>
    <row r="9438" spans="18:18" ht="15" customHeight="1">
      <c r="R9438" t="str">
        <f t="shared" si="280"/>
        <v/>
      </c>
    </row>
    <row r="9439" spans="18:18" ht="15" customHeight="1">
      <c r="R9439" t="str">
        <f t="shared" si="280"/>
        <v/>
      </c>
    </row>
    <row r="9440" spans="18:18" ht="15" customHeight="1">
      <c r="R9440" t="str">
        <f t="shared" si="280"/>
        <v/>
      </c>
    </row>
    <row r="9441" spans="18:18" ht="15" customHeight="1">
      <c r="R9441" t="str">
        <f t="shared" si="280"/>
        <v/>
      </c>
    </row>
    <row r="9442" spans="18:18" ht="15" customHeight="1">
      <c r="R9442" t="str">
        <f t="shared" si="280"/>
        <v/>
      </c>
    </row>
    <row r="9443" spans="18:18" ht="15" customHeight="1">
      <c r="R9443" t="str">
        <f t="shared" si="280"/>
        <v/>
      </c>
    </row>
    <row r="9444" spans="18:18" ht="15" customHeight="1">
      <c r="R9444" t="str">
        <f t="shared" si="280"/>
        <v/>
      </c>
    </row>
    <row r="9445" spans="18:18" ht="15" customHeight="1">
      <c r="R9445" t="str">
        <f t="shared" si="280"/>
        <v/>
      </c>
    </row>
    <row r="9446" spans="18:18" ht="15" customHeight="1">
      <c r="R9446" t="str">
        <f t="shared" si="280"/>
        <v/>
      </c>
    </row>
    <row r="9447" spans="18:18" ht="15" customHeight="1">
      <c r="R9447" t="str">
        <f t="shared" si="280"/>
        <v/>
      </c>
    </row>
    <row r="9448" spans="18:18" ht="15" customHeight="1">
      <c r="R9448" t="str">
        <f t="shared" si="280"/>
        <v/>
      </c>
    </row>
    <row r="9449" spans="18:18" ht="15" customHeight="1">
      <c r="R9449" t="str">
        <f t="shared" si="280"/>
        <v/>
      </c>
    </row>
    <row r="9450" spans="18:18" ht="15" customHeight="1">
      <c r="R9450" t="str">
        <f t="shared" si="280"/>
        <v/>
      </c>
    </row>
    <row r="9451" spans="18:18" ht="15" customHeight="1">
      <c r="R9451" t="str">
        <f t="shared" si="280"/>
        <v/>
      </c>
    </row>
    <row r="9452" spans="18:18" ht="15" customHeight="1">
      <c r="R9452" t="str">
        <f t="shared" si="280"/>
        <v/>
      </c>
    </row>
    <row r="9453" spans="18:18" ht="15" customHeight="1">
      <c r="R9453" t="str">
        <f t="shared" si="280"/>
        <v/>
      </c>
    </row>
    <row r="9454" spans="18:18" ht="15" customHeight="1">
      <c r="R9454" t="str">
        <f t="shared" si="280"/>
        <v/>
      </c>
    </row>
    <row r="9455" spans="18:18" ht="15" customHeight="1">
      <c r="R9455" t="str">
        <f t="shared" si="280"/>
        <v/>
      </c>
    </row>
    <row r="9456" spans="18:18" ht="15" customHeight="1">
      <c r="R9456" t="str">
        <f t="shared" si="280"/>
        <v/>
      </c>
    </row>
    <row r="9457" spans="18:18" ht="15" customHeight="1">
      <c r="R9457" t="str">
        <f t="shared" si="280"/>
        <v/>
      </c>
    </row>
    <row r="9458" spans="18:18" ht="15" customHeight="1">
      <c r="R9458" t="str">
        <f t="shared" si="280"/>
        <v/>
      </c>
    </row>
    <row r="9459" spans="18:18" ht="15" customHeight="1">
      <c r="R9459" t="str">
        <f t="shared" si="280"/>
        <v/>
      </c>
    </row>
    <row r="9460" spans="18:18" ht="15" customHeight="1">
      <c r="R9460" t="str">
        <f t="shared" si="280"/>
        <v/>
      </c>
    </row>
    <row r="9461" spans="18:18" ht="15" customHeight="1">
      <c r="R9461" t="str">
        <f t="shared" si="280"/>
        <v/>
      </c>
    </row>
    <row r="9462" spans="18:18" ht="15" customHeight="1">
      <c r="R9462" t="str">
        <f t="shared" si="280"/>
        <v/>
      </c>
    </row>
    <row r="9463" spans="18:18" ht="15" customHeight="1">
      <c r="R9463" t="str">
        <f t="shared" si="280"/>
        <v/>
      </c>
    </row>
    <row r="9464" spans="18:18" ht="15" customHeight="1">
      <c r="R9464" t="str">
        <f t="shared" si="280"/>
        <v/>
      </c>
    </row>
    <row r="9465" spans="18:18" ht="15" customHeight="1">
      <c r="R9465" t="str">
        <f t="shared" si="280"/>
        <v/>
      </c>
    </row>
    <row r="9466" spans="18:18" ht="15" customHeight="1">
      <c r="R9466" t="str">
        <f t="shared" si="280"/>
        <v/>
      </c>
    </row>
    <row r="9467" spans="18:18" ht="15" customHeight="1">
      <c r="R9467" t="str">
        <f t="shared" si="280"/>
        <v/>
      </c>
    </row>
    <row r="9468" spans="18:18" ht="15" customHeight="1">
      <c r="R9468" t="str">
        <f t="shared" si="280"/>
        <v/>
      </c>
    </row>
    <row r="9469" spans="18:18" ht="15" customHeight="1">
      <c r="R9469" t="str">
        <f t="shared" si="280"/>
        <v/>
      </c>
    </row>
    <row r="9470" spans="18:18" ht="15" customHeight="1">
      <c r="R9470" t="str">
        <f t="shared" si="280"/>
        <v/>
      </c>
    </row>
    <row r="9471" spans="18:18" ht="15" customHeight="1">
      <c r="R9471" t="str">
        <f t="shared" si="280"/>
        <v/>
      </c>
    </row>
    <row r="9472" spans="18:18" ht="15" customHeight="1">
      <c r="R9472" t="str">
        <f t="shared" si="280"/>
        <v/>
      </c>
    </row>
    <row r="9473" spans="18:18" ht="15" customHeight="1">
      <c r="R9473" t="str">
        <f t="shared" si="280"/>
        <v/>
      </c>
    </row>
    <row r="9474" spans="18:18" ht="15" customHeight="1">
      <c r="R9474" t="str">
        <f t="shared" si="280"/>
        <v/>
      </c>
    </row>
    <row r="9475" spans="18:18" ht="15" customHeight="1">
      <c r="R9475" t="str">
        <f t="shared" ref="R9475:R9538" si="281">IF(B9475="","",PROPER(TEXT(B9475,"mmm/aa")))</f>
        <v/>
      </c>
    </row>
    <row r="9476" spans="18:18" ht="15" customHeight="1">
      <c r="R9476" t="str">
        <f t="shared" si="281"/>
        <v/>
      </c>
    </row>
    <row r="9477" spans="18:18" ht="15" customHeight="1">
      <c r="R9477" t="str">
        <f t="shared" si="281"/>
        <v/>
      </c>
    </row>
    <row r="9478" spans="18:18" ht="15" customHeight="1">
      <c r="R9478" t="str">
        <f t="shared" si="281"/>
        <v/>
      </c>
    </row>
    <row r="9479" spans="18:18" ht="15" customHeight="1">
      <c r="R9479" t="str">
        <f t="shared" si="281"/>
        <v/>
      </c>
    </row>
    <row r="9480" spans="18:18" ht="15" customHeight="1">
      <c r="R9480" t="str">
        <f t="shared" si="281"/>
        <v/>
      </c>
    </row>
    <row r="9481" spans="18:18" ht="15" customHeight="1">
      <c r="R9481" t="str">
        <f t="shared" si="281"/>
        <v/>
      </c>
    </row>
    <row r="9482" spans="18:18" ht="15" customHeight="1">
      <c r="R9482" t="str">
        <f t="shared" si="281"/>
        <v/>
      </c>
    </row>
    <row r="9483" spans="18:18" ht="15" customHeight="1">
      <c r="R9483" t="str">
        <f t="shared" si="281"/>
        <v/>
      </c>
    </row>
    <row r="9484" spans="18:18" ht="15" customHeight="1">
      <c r="R9484" t="str">
        <f t="shared" si="281"/>
        <v/>
      </c>
    </row>
    <row r="9485" spans="18:18" ht="15" customHeight="1">
      <c r="R9485" t="str">
        <f t="shared" si="281"/>
        <v/>
      </c>
    </row>
    <row r="9486" spans="18:18" ht="15" customHeight="1">
      <c r="R9486" t="str">
        <f t="shared" si="281"/>
        <v/>
      </c>
    </row>
    <row r="9487" spans="18:18" ht="15" customHeight="1">
      <c r="R9487" t="str">
        <f t="shared" si="281"/>
        <v/>
      </c>
    </row>
    <row r="9488" spans="18:18" ht="15" customHeight="1">
      <c r="R9488" t="str">
        <f t="shared" si="281"/>
        <v/>
      </c>
    </row>
    <row r="9489" spans="18:18" ht="15" customHeight="1">
      <c r="R9489" t="str">
        <f t="shared" si="281"/>
        <v/>
      </c>
    </row>
    <row r="9490" spans="18:18" ht="15" customHeight="1">
      <c r="R9490" t="str">
        <f t="shared" si="281"/>
        <v/>
      </c>
    </row>
    <row r="9491" spans="18:18" ht="15" customHeight="1">
      <c r="R9491" t="str">
        <f t="shared" si="281"/>
        <v/>
      </c>
    </row>
    <row r="9492" spans="18:18" ht="15" customHeight="1">
      <c r="R9492" t="str">
        <f t="shared" si="281"/>
        <v/>
      </c>
    </row>
    <row r="9493" spans="18:18" ht="15" customHeight="1">
      <c r="R9493" t="str">
        <f t="shared" si="281"/>
        <v/>
      </c>
    </row>
    <row r="9494" spans="18:18" ht="15" customHeight="1">
      <c r="R9494" t="str">
        <f t="shared" si="281"/>
        <v/>
      </c>
    </row>
    <row r="9495" spans="18:18" ht="15" customHeight="1">
      <c r="R9495" t="str">
        <f t="shared" si="281"/>
        <v/>
      </c>
    </row>
    <row r="9496" spans="18:18" ht="15" customHeight="1">
      <c r="R9496" t="str">
        <f t="shared" si="281"/>
        <v/>
      </c>
    </row>
    <row r="9497" spans="18:18" ht="15" customHeight="1">
      <c r="R9497" t="str">
        <f t="shared" si="281"/>
        <v/>
      </c>
    </row>
    <row r="9498" spans="18:18" ht="15" customHeight="1">
      <c r="R9498" t="str">
        <f t="shared" si="281"/>
        <v/>
      </c>
    </row>
    <row r="9499" spans="18:18" ht="15" customHeight="1">
      <c r="R9499" t="str">
        <f t="shared" si="281"/>
        <v/>
      </c>
    </row>
    <row r="9500" spans="18:18" ht="15" customHeight="1">
      <c r="R9500" t="str">
        <f t="shared" si="281"/>
        <v/>
      </c>
    </row>
    <row r="9501" spans="18:18" ht="15" customHeight="1">
      <c r="R9501" t="str">
        <f t="shared" si="281"/>
        <v/>
      </c>
    </row>
    <row r="9502" spans="18:18" ht="15" customHeight="1">
      <c r="R9502" t="str">
        <f t="shared" si="281"/>
        <v/>
      </c>
    </row>
    <row r="9503" spans="18:18" ht="15" customHeight="1">
      <c r="R9503" t="str">
        <f t="shared" si="281"/>
        <v/>
      </c>
    </row>
    <row r="9504" spans="18:18" ht="15" customHeight="1">
      <c r="R9504" t="str">
        <f t="shared" si="281"/>
        <v/>
      </c>
    </row>
    <row r="9505" spans="18:18" ht="15" customHeight="1">
      <c r="R9505" t="str">
        <f t="shared" si="281"/>
        <v/>
      </c>
    </row>
    <row r="9506" spans="18:18" ht="15" customHeight="1">
      <c r="R9506" t="str">
        <f t="shared" si="281"/>
        <v/>
      </c>
    </row>
    <row r="9507" spans="18:18" ht="15" customHeight="1">
      <c r="R9507" t="str">
        <f t="shared" si="281"/>
        <v/>
      </c>
    </row>
    <row r="9508" spans="18:18" ht="15" customHeight="1">
      <c r="R9508" t="str">
        <f t="shared" si="281"/>
        <v/>
      </c>
    </row>
    <row r="9509" spans="18:18" ht="15" customHeight="1">
      <c r="R9509" t="str">
        <f t="shared" si="281"/>
        <v/>
      </c>
    </row>
    <row r="9510" spans="18:18" ht="15" customHeight="1">
      <c r="R9510" t="str">
        <f t="shared" si="281"/>
        <v/>
      </c>
    </row>
    <row r="9511" spans="18:18" ht="15" customHeight="1">
      <c r="R9511" t="str">
        <f t="shared" si="281"/>
        <v/>
      </c>
    </row>
    <row r="9512" spans="18:18" ht="15" customHeight="1">
      <c r="R9512" t="str">
        <f t="shared" si="281"/>
        <v/>
      </c>
    </row>
    <row r="9513" spans="18:18" ht="15" customHeight="1">
      <c r="R9513" t="str">
        <f t="shared" si="281"/>
        <v/>
      </c>
    </row>
    <row r="9514" spans="18:18" ht="15" customHeight="1">
      <c r="R9514" t="str">
        <f t="shared" si="281"/>
        <v/>
      </c>
    </row>
    <row r="9515" spans="18:18" ht="15" customHeight="1">
      <c r="R9515" t="str">
        <f t="shared" si="281"/>
        <v/>
      </c>
    </row>
    <row r="9516" spans="18:18" ht="15" customHeight="1">
      <c r="R9516" t="str">
        <f t="shared" si="281"/>
        <v/>
      </c>
    </row>
    <row r="9517" spans="18:18" ht="15" customHeight="1">
      <c r="R9517" t="str">
        <f t="shared" si="281"/>
        <v/>
      </c>
    </row>
    <row r="9518" spans="18:18" ht="15" customHeight="1">
      <c r="R9518" t="str">
        <f t="shared" si="281"/>
        <v/>
      </c>
    </row>
    <row r="9519" spans="18:18" ht="15" customHeight="1">
      <c r="R9519" t="str">
        <f t="shared" si="281"/>
        <v/>
      </c>
    </row>
    <row r="9520" spans="18:18" ht="15" customHeight="1">
      <c r="R9520" t="str">
        <f t="shared" si="281"/>
        <v/>
      </c>
    </row>
    <row r="9521" spans="18:18" ht="15" customHeight="1">
      <c r="R9521" t="str">
        <f t="shared" si="281"/>
        <v/>
      </c>
    </row>
    <row r="9522" spans="18:18" ht="15" customHeight="1">
      <c r="R9522" t="str">
        <f t="shared" si="281"/>
        <v/>
      </c>
    </row>
    <row r="9523" spans="18:18" ht="15" customHeight="1">
      <c r="R9523" t="str">
        <f t="shared" si="281"/>
        <v/>
      </c>
    </row>
    <row r="9524" spans="18:18" ht="15" customHeight="1">
      <c r="R9524" t="str">
        <f t="shared" si="281"/>
        <v/>
      </c>
    </row>
    <row r="9525" spans="18:18" ht="15" customHeight="1">
      <c r="R9525" t="str">
        <f t="shared" si="281"/>
        <v/>
      </c>
    </row>
    <row r="9526" spans="18:18" ht="15" customHeight="1">
      <c r="R9526" t="str">
        <f t="shared" si="281"/>
        <v/>
      </c>
    </row>
    <row r="9527" spans="18:18" ht="15" customHeight="1">
      <c r="R9527" t="str">
        <f t="shared" si="281"/>
        <v/>
      </c>
    </row>
    <row r="9528" spans="18:18" ht="15" customHeight="1">
      <c r="R9528" t="str">
        <f t="shared" si="281"/>
        <v/>
      </c>
    </row>
    <row r="9529" spans="18:18" ht="15" customHeight="1">
      <c r="R9529" t="str">
        <f t="shared" si="281"/>
        <v/>
      </c>
    </row>
    <row r="9530" spans="18:18" ht="15" customHeight="1">
      <c r="R9530" t="str">
        <f t="shared" si="281"/>
        <v/>
      </c>
    </row>
    <row r="9531" spans="18:18" ht="15" customHeight="1">
      <c r="R9531" t="str">
        <f t="shared" si="281"/>
        <v/>
      </c>
    </row>
    <row r="9532" spans="18:18" ht="15" customHeight="1">
      <c r="R9532" t="str">
        <f t="shared" si="281"/>
        <v/>
      </c>
    </row>
    <row r="9533" spans="18:18" ht="15" customHeight="1">
      <c r="R9533" t="str">
        <f t="shared" si="281"/>
        <v/>
      </c>
    </row>
    <row r="9534" spans="18:18" ht="15" customHeight="1">
      <c r="R9534" t="str">
        <f t="shared" si="281"/>
        <v/>
      </c>
    </row>
    <row r="9535" spans="18:18" ht="15" customHeight="1">
      <c r="R9535" t="str">
        <f t="shared" si="281"/>
        <v/>
      </c>
    </row>
    <row r="9536" spans="18:18" ht="15" customHeight="1">
      <c r="R9536" t="str">
        <f t="shared" si="281"/>
        <v/>
      </c>
    </row>
    <row r="9537" spans="18:18" ht="15" customHeight="1">
      <c r="R9537" t="str">
        <f t="shared" si="281"/>
        <v/>
      </c>
    </row>
    <row r="9538" spans="18:18" ht="15" customHeight="1">
      <c r="R9538" t="str">
        <f t="shared" si="281"/>
        <v/>
      </c>
    </row>
    <row r="9539" spans="18:18" ht="15" customHeight="1">
      <c r="R9539" t="str">
        <f t="shared" ref="R9539:R9602" si="282">IF(B9539="","",PROPER(TEXT(B9539,"mmm/aa")))</f>
        <v/>
      </c>
    </row>
    <row r="9540" spans="18:18" ht="15" customHeight="1">
      <c r="R9540" t="str">
        <f t="shared" si="282"/>
        <v/>
      </c>
    </row>
    <row r="9541" spans="18:18" ht="15" customHeight="1">
      <c r="R9541" t="str">
        <f t="shared" si="282"/>
        <v/>
      </c>
    </row>
    <row r="9542" spans="18:18" ht="15" customHeight="1">
      <c r="R9542" t="str">
        <f t="shared" si="282"/>
        <v/>
      </c>
    </row>
    <row r="9543" spans="18:18" ht="15" customHeight="1">
      <c r="R9543" t="str">
        <f t="shared" si="282"/>
        <v/>
      </c>
    </row>
    <row r="9544" spans="18:18" ht="15" customHeight="1">
      <c r="R9544" t="str">
        <f t="shared" si="282"/>
        <v/>
      </c>
    </row>
    <row r="9545" spans="18:18" ht="15" customHeight="1">
      <c r="R9545" t="str">
        <f t="shared" si="282"/>
        <v/>
      </c>
    </row>
    <row r="9546" spans="18:18" ht="15" customHeight="1">
      <c r="R9546" t="str">
        <f t="shared" si="282"/>
        <v/>
      </c>
    </row>
    <row r="9547" spans="18:18" ht="15" customHeight="1">
      <c r="R9547" t="str">
        <f t="shared" si="282"/>
        <v/>
      </c>
    </row>
    <row r="9548" spans="18:18" ht="15" customHeight="1">
      <c r="R9548" t="str">
        <f t="shared" si="282"/>
        <v/>
      </c>
    </row>
    <row r="9549" spans="18:18" ht="15" customHeight="1">
      <c r="R9549" t="str">
        <f t="shared" si="282"/>
        <v/>
      </c>
    </row>
    <row r="9550" spans="18:18" ht="15" customHeight="1">
      <c r="R9550" t="str">
        <f t="shared" si="282"/>
        <v/>
      </c>
    </row>
    <row r="9551" spans="18:18" ht="15" customHeight="1">
      <c r="R9551" t="str">
        <f t="shared" si="282"/>
        <v/>
      </c>
    </row>
    <row r="9552" spans="18:18" ht="15" customHeight="1">
      <c r="R9552" t="str">
        <f t="shared" si="282"/>
        <v/>
      </c>
    </row>
    <row r="9553" spans="18:18" ht="15" customHeight="1">
      <c r="R9553" t="str">
        <f t="shared" si="282"/>
        <v/>
      </c>
    </row>
    <row r="9554" spans="18:18" ht="15" customHeight="1">
      <c r="R9554" t="str">
        <f t="shared" si="282"/>
        <v/>
      </c>
    </row>
    <row r="9555" spans="18:18" ht="15" customHeight="1">
      <c r="R9555" t="str">
        <f t="shared" si="282"/>
        <v/>
      </c>
    </row>
    <row r="9556" spans="18:18" ht="15" customHeight="1">
      <c r="R9556" t="str">
        <f t="shared" si="282"/>
        <v/>
      </c>
    </row>
    <row r="9557" spans="18:18" ht="15" customHeight="1">
      <c r="R9557" t="str">
        <f t="shared" si="282"/>
        <v/>
      </c>
    </row>
    <row r="9558" spans="18:18" ht="15" customHeight="1">
      <c r="R9558" t="str">
        <f t="shared" si="282"/>
        <v/>
      </c>
    </row>
    <row r="9559" spans="18:18" ht="15" customHeight="1">
      <c r="R9559" t="str">
        <f t="shared" si="282"/>
        <v/>
      </c>
    </row>
    <row r="9560" spans="18:18" ht="15" customHeight="1">
      <c r="R9560" t="str">
        <f t="shared" si="282"/>
        <v/>
      </c>
    </row>
    <row r="9561" spans="18:18" ht="15" customHeight="1">
      <c r="R9561" t="str">
        <f t="shared" si="282"/>
        <v/>
      </c>
    </row>
    <row r="9562" spans="18:18" ht="15" customHeight="1">
      <c r="R9562" t="str">
        <f t="shared" si="282"/>
        <v/>
      </c>
    </row>
    <row r="9563" spans="18:18" ht="15" customHeight="1">
      <c r="R9563" t="str">
        <f t="shared" si="282"/>
        <v/>
      </c>
    </row>
    <row r="9564" spans="18:18" ht="15" customHeight="1">
      <c r="R9564" t="str">
        <f t="shared" si="282"/>
        <v/>
      </c>
    </row>
    <row r="9565" spans="18:18" ht="15" customHeight="1">
      <c r="R9565" t="str">
        <f t="shared" si="282"/>
        <v/>
      </c>
    </row>
    <row r="9566" spans="18:18" ht="15" customHeight="1">
      <c r="R9566" t="str">
        <f t="shared" si="282"/>
        <v/>
      </c>
    </row>
    <row r="9567" spans="18:18" ht="15" customHeight="1">
      <c r="R9567" t="str">
        <f t="shared" si="282"/>
        <v/>
      </c>
    </row>
    <row r="9568" spans="18:18" ht="15" customHeight="1">
      <c r="R9568" t="str">
        <f t="shared" si="282"/>
        <v/>
      </c>
    </row>
    <row r="9569" spans="18:18" ht="15" customHeight="1">
      <c r="R9569" t="str">
        <f t="shared" si="282"/>
        <v/>
      </c>
    </row>
    <row r="9570" spans="18:18" ht="15" customHeight="1">
      <c r="R9570" t="str">
        <f t="shared" si="282"/>
        <v/>
      </c>
    </row>
    <row r="9571" spans="18:18" ht="15" customHeight="1">
      <c r="R9571" t="str">
        <f t="shared" si="282"/>
        <v/>
      </c>
    </row>
    <row r="9572" spans="18:18" ht="15" customHeight="1">
      <c r="R9572" t="str">
        <f t="shared" si="282"/>
        <v/>
      </c>
    </row>
    <row r="9573" spans="18:18" ht="15" customHeight="1">
      <c r="R9573" t="str">
        <f t="shared" si="282"/>
        <v/>
      </c>
    </row>
    <row r="9574" spans="18:18" ht="15" customHeight="1">
      <c r="R9574" t="str">
        <f t="shared" si="282"/>
        <v/>
      </c>
    </row>
    <row r="9575" spans="18:18" ht="15" customHeight="1">
      <c r="R9575" t="str">
        <f t="shared" si="282"/>
        <v/>
      </c>
    </row>
    <row r="9576" spans="18:18" ht="15" customHeight="1">
      <c r="R9576" t="str">
        <f t="shared" si="282"/>
        <v/>
      </c>
    </row>
    <row r="9577" spans="18:18" ht="15" customHeight="1">
      <c r="R9577" t="str">
        <f t="shared" si="282"/>
        <v/>
      </c>
    </row>
    <row r="9578" spans="18:18" ht="15" customHeight="1">
      <c r="R9578" t="str">
        <f t="shared" si="282"/>
        <v/>
      </c>
    </row>
    <row r="9579" spans="18:18" ht="15" customHeight="1">
      <c r="R9579" t="str">
        <f t="shared" si="282"/>
        <v/>
      </c>
    </row>
    <row r="9580" spans="18:18" ht="15" customHeight="1">
      <c r="R9580" t="str">
        <f t="shared" si="282"/>
        <v/>
      </c>
    </row>
    <row r="9581" spans="18:18" ht="15" customHeight="1">
      <c r="R9581" t="str">
        <f t="shared" si="282"/>
        <v/>
      </c>
    </row>
    <row r="9582" spans="18:18" ht="15" customHeight="1">
      <c r="R9582" t="str">
        <f t="shared" si="282"/>
        <v/>
      </c>
    </row>
    <row r="9583" spans="18:18" ht="15" customHeight="1">
      <c r="R9583" t="str">
        <f t="shared" si="282"/>
        <v/>
      </c>
    </row>
    <row r="9584" spans="18:18" ht="15" customHeight="1">
      <c r="R9584" t="str">
        <f t="shared" si="282"/>
        <v/>
      </c>
    </row>
    <row r="9585" spans="18:18" ht="15" customHeight="1">
      <c r="R9585" t="str">
        <f t="shared" si="282"/>
        <v/>
      </c>
    </row>
    <row r="9586" spans="18:18" ht="15" customHeight="1">
      <c r="R9586" t="str">
        <f t="shared" si="282"/>
        <v/>
      </c>
    </row>
    <row r="9587" spans="18:18" ht="15" customHeight="1">
      <c r="R9587" t="str">
        <f t="shared" si="282"/>
        <v/>
      </c>
    </row>
    <row r="9588" spans="18:18" ht="15" customHeight="1">
      <c r="R9588" t="str">
        <f t="shared" si="282"/>
        <v/>
      </c>
    </row>
    <row r="9589" spans="18:18" ht="15" customHeight="1">
      <c r="R9589" t="str">
        <f t="shared" si="282"/>
        <v/>
      </c>
    </row>
    <row r="9590" spans="18:18" ht="15" customHeight="1">
      <c r="R9590" t="str">
        <f t="shared" si="282"/>
        <v/>
      </c>
    </row>
    <row r="9591" spans="18:18" ht="15" customHeight="1">
      <c r="R9591" t="str">
        <f t="shared" si="282"/>
        <v/>
      </c>
    </row>
    <row r="9592" spans="18:18" ht="15" customHeight="1">
      <c r="R9592" t="str">
        <f t="shared" si="282"/>
        <v/>
      </c>
    </row>
    <row r="9593" spans="18:18" ht="15" customHeight="1">
      <c r="R9593" t="str">
        <f t="shared" si="282"/>
        <v/>
      </c>
    </row>
    <row r="9594" spans="18:18" ht="15" customHeight="1">
      <c r="R9594" t="str">
        <f t="shared" si="282"/>
        <v/>
      </c>
    </row>
    <row r="9595" spans="18:18" ht="15" customHeight="1">
      <c r="R9595" t="str">
        <f t="shared" si="282"/>
        <v/>
      </c>
    </row>
    <row r="9596" spans="18:18" ht="15" customHeight="1">
      <c r="R9596" t="str">
        <f t="shared" si="282"/>
        <v/>
      </c>
    </row>
    <row r="9597" spans="18:18" ht="15" customHeight="1">
      <c r="R9597" t="str">
        <f t="shared" si="282"/>
        <v/>
      </c>
    </row>
    <row r="9598" spans="18:18" ht="15" customHeight="1">
      <c r="R9598" t="str">
        <f t="shared" si="282"/>
        <v/>
      </c>
    </row>
    <row r="9599" spans="18:18" ht="15" customHeight="1">
      <c r="R9599" t="str">
        <f t="shared" si="282"/>
        <v/>
      </c>
    </row>
    <row r="9600" spans="18:18" ht="15" customHeight="1">
      <c r="R9600" t="str">
        <f t="shared" si="282"/>
        <v/>
      </c>
    </row>
    <row r="9601" spans="18:18" ht="15" customHeight="1">
      <c r="R9601" t="str">
        <f t="shared" si="282"/>
        <v/>
      </c>
    </row>
    <row r="9602" spans="18:18" ht="15" customHeight="1">
      <c r="R9602" t="str">
        <f t="shared" si="282"/>
        <v/>
      </c>
    </row>
    <row r="9603" spans="18:18" ht="15" customHeight="1">
      <c r="R9603" t="str">
        <f t="shared" ref="R9603:R9666" si="283">IF(B9603="","",PROPER(TEXT(B9603,"mmm/aa")))</f>
        <v/>
      </c>
    </row>
    <row r="9604" spans="18:18" ht="15" customHeight="1">
      <c r="R9604" t="str">
        <f t="shared" si="283"/>
        <v/>
      </c>
    </row>
    <row r="9605" spans="18:18" ht="15" customHeight="1">
      <c r="R9605" t="str">
        <f t="shared" si="283"/>
        <v/>
      </c>
    </row>
    <row r="9606" spans="18:18" ht="15" customHeight="1">
      <c r="R9606" t="str">
        <f t="shared" si="283"/>
        <v/>
      </c>
    </row>
    <row r="9607" spans="18:18" ht="15" customHeight="1">
      <c r="R9607" t="str">
        <f t="shared" si="283"/>
        <v/>
      </c>
    </row>
    <row r="9608" spans="18:18" ht="15" customHeight="1">
      <c r="R9608" t="str">
        <f t="shared" si="283"/>
        <v/>
      </c>
    </row>
    <row r="9609" spans="18:18" ht="15" customHeight="1">
      <c r="R9609" t="str">
        <f t="shared" si="283"/>
        <v/>
      </c>
    </row>
    <row r="9610" spans="18:18" ht="15" customHeight="1">
      <c r="R9610" t="str">
        <f t="shared" si="283"/>
        <v/>
      </c>
    </row>
    <row r="9611" spans="18:18" ht="15" customHeight="1">
      <c r="R9611" t="str">
        <f t="shared" si="283"/>
        <v/>
      </c>
    </row>
    <row r="9612" spans="18:18" ht="15" customHeight="1">
      <c r="R9612" t="str">
        <f t="shared" si="283"/>
        <v/>
      </c>
    </row>
    <row r="9613" spans="18:18" ht="15" customHeight="1">
      <c r="R9613" t="str">
        <f t="shared" si="283"/>
        <v/>
      </c>
    </row>
    <row r="9614" spans="18:18" ht="15" customHeight="1">
      <c r="R9614" t="str">
        <f t="shared" si="283"/>
        <v/>
      </c>
    </row>
    <row r="9615" spans="18:18" ht="15" customHeight="1">
      <c r="R9615" t="str">
        <f t="shared" si="283"/>
        <v/>
      </c>
    </row>
    <row r="9616" spans="18:18" ht="15" customHeight="1">
      <c r="R9616" t="str">
        <f t="shared" si="283"/>
        <v/>
      </c>
    </row>
    <row r="9617" spans="18:18" ht="15" customHeight="1">
      <c r="R9617" t="str">
        <f t="shared" si="283"/>
        <v/>
      </c>
    </row>
    <row r="9618" spans="18:18" ht="15" customHeight="1">
      <c r="R9618" t="str">
        <f t="shared" si="283"/>
        <v/>
      </c>
    </row>
    <row r="9619" spans="18:18" ht="15" customHeight="1">
      <c r="R9619" t="str">
        <f t="shared" si="283"/>
        <v/>
      </c>
    </row>
    <row r="9620" spans="18:18" ht="15" customHeight="1">
      <c r="R9620" t="str">
        <f t="shared" si="283"/>
        <v/>
      </c>
    </row>
    <row r="9621" spans="18:18" ht="15" customHeight="1">
      <c r="R9621" t="str">
        <f t="shared" si="283"/>
        <v/>
      </c>
    </row>
    <row r="9622" spans="18:18" ht="15" customHeight="1">
      <c r="R9622" t="str">
        <f t="shared" si="283"/>
        <v/>
      </c>
    </row>
    <row r="9623" spans="18:18" ht="15" customHeight="1">
      <c r="R9623" t="str">
        <f t="shared" si="283"/>
        <v/>
      </c>
    </row>
    <row r="9624" spans="18:18" ht="15" customHeight="1">
      <c r="R9624" t="str">
        <f t="shared" si="283"/>
        <v/>
      </c>
    </row>
    <row r="9625" spans="18:18" ht="15" customHeight="1">
      <c r="R9625" t="str">
        <f t="shared" si="283"/>
        <v/>
      </c>
    </row>
    <row r="9626" spans="18:18" ht="15" customHeight="1">
      <c r="R9626" t="str">
        <f t="shared" si="283"/>
        <v/>
      </c>
    </row>
    <row r="9627" spans="18:18" ht="15" customHeight="1">
      <c r="R9627" t="str">
        <f t="shared" si="283"/>
        <v/>
      </c>
    </row>
    <row r="9628" spans="18:18" ht="15" customHeight="1">
      <c r="R9628" t="str">
        <f t="shared" si="283"/>
        <v/>
      </c>
    </row>
    <row r="9629" spans="18:18" ht="15" customHeight="1">
      <c r="R9629" t="str">
        <f t="shared" si="283"/>
        <v/>
      </c>
    </row>
    <row r="9630" spans="18:18" ht="15" customHeight="1">
      <c r="R9630" t="str">
        <f t="shared" si="283"/>
        <v/>
      </c>
    </row>
    <row r="9631" spans="18:18" ht="15" customHeight="1">
      <c r="R9631" t="str">
        <f t="shared" si="283"/>
        <v/>
      </c>
    </row>
    <row r="9632" spans="18:18" ht="15" customHeight="1">
      <c r="R9632" t="str">
        <f t="shared" si="283"/>
        <v/>
      </c>
    </row>
    <row r="9633" spans="18:18" ht="15" customHeight="1">
      <c r="R9633" t="str">
        <f t="shared" si="283"/>
        <v/>
      </c>
    </row>
    <row r="9634" spans="18:18" ht="15" customHeight="1">
      <c r="R9634" t="str">
        <f t="shared" si="283"/>
        <v/>
      </c>
    </row>
    <row r="9635" spans="18:18" ht="15" customHeight="1">
      <c r="R9635" t="str">
        <f t="shared" si="283"/>
        <v/>
      </c>
    </row>
    <row r="9636" spans="18:18" ht="15" customHeight="1">
      <c r="R9636" t="str">
        <f t="shared" si="283"/>
        <v/>
      </c>
    </row>
    <row r="9637" spans="18:18" ht="15" customHeight="1">
      <c r="R9637" t="str">
        <f t="shared" si="283"/>
        <v/>
      </c>
    </row>
    <row r="9638" spans="18:18" ht="15" customHeight="1">
      <c r="R9638" t="str">
        <f t="shared" si="283"/>
        <v/>
      </c>
    </row>
    <row r="9639" spans="18:18" ht="15" customHeight="1">
      <c r="R9639" t="str">
        <f t="shared" si="283"/>
        <v/>
      </c>
    </row>
    <row r="9640" spans="18:18" ht="15" customHeight="1">
      <c r="R9640" t="str">
        <f t="shared" si="283"/>
        <v/>
      </c>
    </row>
    <row r="9641" spans="18:18" ht="15" customHeight="1">
      <c r="R9641" t="str">
        <f t="shared" si="283"/>
        <v/>
      </c>
    </row>
    <row r="9642" spans="18:18" ht="15" customHeight="1">
      <c r="R9642" t="str">
        <f t="shared" si="283"/>
        <v/>
      </c>
    </row>
    <row r="9643" spans="18:18" ht="15" customHeight="1">
      <c r="R9643" t="str">
        <f t="shared" si="283"/>
        <v/>
      </c>
    </row>
    <row r="9644" spans="18:18" ht="15" customHeight="1">
      <c r="R9644" t="str">
        <f t="shared" si="283"/>
        <v/>
      </c>
    </row>
    <row r="9645" spans="18:18" ht="15" customHeight="1">
      <c r="R9645" t="str">
        <f t="shared" si="283"/>
        <v/>
      </c>
    </row>
    <row r="9646" spans="18:18" ht="15" customHeight="1">
      <c r="R9646" t="str">
        <f t="shared" si="283"/>
        <v/>
      </c>
    </row>
    <row r="9647" spans="18:18" ht="15" customHeight="1">
      <c r="R9647" t="str">
        <f t="shared" si="283"/>
        <v/>
      </c>
    </row>
    <row r="9648" spans="18:18" ht="15" customHeight="1">
      <c r="R9648" t="str">
        <f t="shared" si="283"/>
        <v/>
      </c>
    </row>
    <row r="9649" spans="18:18" ht="15" customHeight="1">
      <c r="R9649" t="str">
        <f t="shared" si="283"/>
        <v/>
      </c>
    </row>
    <row r="9650" spans="18:18" ht="15" customHeight="1">
      <c r="R9650" t="str">
        <f t="shared" si="283"/>
        <v/>
      </c>
    </row>
    <row r="9651" spans="18:18" ht="15" customHeight="1">
      <c r="R9651" t="str">
        <f t="shared" si="283"/>
        <v/>
      </c>
    </row>
    <row r="9652" spans="18:18" ht="15" customHeight="1">
      <c r="R9652" t="str">
        <f t="shared" si="283"/>
        <v/>
      </c>
    </row>
    <row r="9653" spans="18:18" ht="15" customHeight="1">
      <c r="R9653" t="str">
        <f t="shared" si="283"/>
        <v/>
      </c>
    </row>
    <row r="9654" spans="18:18" ht="15" customHeight="1">
      <c r="R9654" t="str">
        <f t="shared" si="283"/>
        <v/>
      </c>
    </row>
    <row r="9655" spans="18:18" ht="15" customHeight="1">
      <c r="R9655" t="str">
        <f t="shared" si="283"/>
        <v/>
      </c>
    </row>
    <row r="9656" spans="18:18" ht="15" customHeight="1">
      <c r="R9656" t="str">
        <f t="shared" si="283"/>
        <v/>
      </c>
    </row>
    <row r="9657" spans="18:18" ht="15" customHeight="1">
      <c r="R9657" t="str">
        <f t="shared" si="283"/>
        <v/>
      </c>
    </row>
    <row r="9658" spans="18:18" ht="15" customHeight="1">
      <c r="R9658" t="str">
        <f t="shared" si="283"/>
        <v/>
      </c>
    </row>
    <row r="9659" spans="18:18" ht="15" customHeight="1">
      <c r="R9659" t="str">
        <f t="shared" si="283"/>
        <v/>
      </c>
    </row>
    <row r="9660" spans="18:18" ht="15" customHeight="1">
      <c r="R9660" t="str">
        <f t="shared" si="283"/>
        <v/>
      </c>
    </row>
    <row r="9661" spans="18:18" ht="15" customHeight="1">
      <c r="R9661" t="str">
        <f t="shared" si="283"/>
        <v/>
      </c>
    </row>
    <row r="9662" spans="18:18" ht="15" customHeight="1">
      <c r="R9662" t="str">
        <f t="shared" si="283"/>
        <v/>
      </c>
    </row>
    <row r="9663" spans="18:18" ht="15" customHeight="1">
      <c r="R9663" t="str">
        <f t="shared" si="283"/>
        <v/>
      </c>
    </row>
    <row r="9664" spans="18:18" ht="15" customHeight="1">
      <c r="R9664" t="str">
        <f t="shared" si="283"/>
        <v/>
      </c>
    </row>
    <row r="9665" spans="18:18" ht="15" customHeight="1">
      <c r="R9665" t="str">
        <f t="shared" si="283"/>
        <v/>
      </c>
    </row>
    <row r="9666" spans="18:18" ht="15" customHeight="1">
      <c r="R9666" t="str">
        <f t="shared" si="283"/>
        <v/>
      </c>
    </row>
    <row r="9667" spans="18:18" ht="15" customHeight="1">
      <c r="R9667" t="str">
        <f t="shared" ref="R9667:R9730" si="284">IF(B9667="","",PROPER(TEXT(B9667,"mmm/aa")))</f>
        <v/>
      </c>
    </row>
    <row r="9668" spans="18:18" ht="15" customHeight="1">
      <c r="R9668" t="str">
        <f t="shared" si="284"/>
        <v/>
      </c>
    </row>
    <row r="9669" spans="18:18" ht="15" customHeight="1">
      <c r="R9669" t="str">
        <f t="shared" si="284"/>
        <v/>
      </c>
    </row>
    <row r="9670" spans="18:18" ht="15" customHeight="1">
      <c r="R9670" t="str">
        <f t="shared" si="284"/>
        <v/>
      </c>
    </row>
    <row r="9671" spans="18:18" ht="15" customHeight="1">
      <c r="R9671" t="str">
        <f t="shared" si="284"/>
        <v/>
      </c>
    </row>
    <row r="9672" spans="18:18" ht="15" customHeight="1">
      <c r="R9672" t="str">
        <f t="shared" si="284"/>
        <v/>
      </c>
    </row>
    <row r="9673" spans="18:18" ht="15" customHeight="1">
      <c r="R9673" t="str">
        <f t="shared" si="284"/>
        <v/>
      </c>
    </row>
    <row r="9674" spans="18:18" ht="15" customHeight="1">
      <c r="R9674" t="str">
        <f t="shared" si="284"/>
        <v/>
      </c>
    </row>
    <row r="9675" spans="18:18" ht="15" customHeight="1">
      <c r="R9675" t="str">
        <f t="shared" si="284"/>
        <v/>
      </c>
    </row>
    <row r="9676" spans="18:18" ht="15" customHeight="1">
      <c r="R9676" t="str">
        <f t="shared" si="284"/>
        <v/>
      </c>
    </row>
    <row r="9677" spans="18:18" ht="15" customHeight="1">
      <c r="R9677" t="str">
        <f t="shared" si="284"/>
        <v/>
      </c>
    </row>
    <row r="9678" spans="18:18" ht="15" customHeight="1">
      <c r="R9678" t="str">
        <f t="shared" si="284"/>
        <v/>
      </c>
    </row>
    <row r="9679" spans="18:18" ht="15" customHeight="1">
      <c r="R9679" t="str">
        <f t="shared" si="284"/>
        <v/>
      </c>
    </row>
    <row r="9680" spans="18:18" ht="15" customHeight="1">
      <c r="R9680" t="str">
        <f t="shared" si="284"/>
        <v/>
      </c>
    </row>
    <row r="9681" spans="18:18" ht="15" customHeight="1">
      <c r="R9681" t="str">
        <f t="shared" si="284"/>
        <v/>
      </c>
    </row>
    <row r="9682" spans="18:18" ht="15" customHeight="1">
      <c r="R9682" t="str">
        <f t="shared" si="284"/>
        <v/>
      </c>
    </row>
    <row r="9683" spans="18:18" ht="15" customHeight="1">
      <c r="R9683" t="str">
        <f t="shared" si="284"/>
        <v/>
      </c>
    </row>
    <row r="9684" spans="18:18" ht="15" customHeight="1">
      <c r="R9684" t="str">
        <f t="shared" si="284"/>
        <v/>
      </c>
    </row>
    <row r="9685" spans="18:18" ht="15" customHeight="1">
      <c r="R9685" t="str">
        <f t="shared" si="284"/>
        <v/>
      </c>
    </row>
    <row r="9686" spans="18:18" ht="15" customHeight="1">
      <c r="R9686" t="str">
        <f t="shared" si="284"/>
        <v/>
      </c>
    </row>
    <row r="9687" spans="18:18" ht="15" customHeight="1">
      <c r="R9687" t="str">
        <f t="shared" si="284"/>
        <v/>
      </c>
    </row>
    <row r="9688" spans="18:18" ht="15" customHeight="1">
      <c r="R9688" t="str">
        <f t="shared" si="284"/>
        <v/>
      </c>
    </row>
    <row r="9689" spans="18:18" ht="15" customHeight="1">
      <c r="R9689" t="str">
        <f t="shared" si="284"/>
        <v/>
      </c>
    </row>
    <row r="9690" spans="18:18" ht="15" customHeight="1">
      <c r="R9690" t="str">
        <f t="shared" si="284"/>
        <v/>
      </c>
    </row>
    <row r="9691" spans="18:18" ht="15" customHeight="1">
      <c r="R9691" t="str">
        <f t="shared" si="284"/>
        <v/>
      </c>
    </row>
    <row r="9692" spans="18:18" ht="15" customHeight="1">
      <c r="R9692" t="str">
        <f t="shared" si="284"/>
        <v/>
      </c>
    </row>
    <row r="9693" spans="18:18" ht="15" customHeight="1">
      <c r="R9693" t="str">
        <f t="shared" si="284"/>
        <v/>
      </c>
    </row>
    <row r="9694" spans="18:18" ht="15" customHeight="1">
      <c r="R9694" t="str">
        <f t="shared" si="284"/>
        <v/>
      </c>
    </row>
    <row r="9695" spans="18:18" ht="15" customHeight="1">
      <c r="R9695" t="str">
        <f t="shared" si="284"/>
        <v/>
      </c>
    </row>
    <row r="9696" spans="18:18" ht="15" customHeight="1">
      <c r="R9696" t="str">
        <f t="shared" si="284"/>
        <v/>
      </c>
    </row>
    <row r="9697" spans="18:18" ht="15" customHeight="1">
      <c r="R9697" t="str">
        <f t="shared" si="284"/>
        <v/>
      </c>
    </row>
    <row r="9698" spans="18:18" ht="15" customHeight="1">
      <c r="R9698" t="str">
        <f t="shared" si="284"/>
        <v/>
      </c>
    </row>
    <row r="9699" spans="18:18" ht="15" customHeight="1">
      <c r="R9699" t="str">
        <f t="shared" si="284"/>
        <v/>
      </c>
    </row>
    <row r="9700" spans="18:18" ht="15" customHeight="1">
      <c r="R9700" t="str">
        <f t="shared" si="284"/>
        <v/>
      </c>
    </row>
    <row r="9701" spans="18:18" ht="15" customHeight="1">
      <c r="R9701" t="str">
        <f t="shared" si="284"/>
        <v/>
      </c>
    </row>
    <row r="9702" spans="18:18" ht="15" customHeight="1">
      <c r="R9702" t="str">
        <f t="shared" si="284"/>
        <v/>
      </c>
    </row>
    <row r="9703" spans="18:18" ht="15" customHeight="1">
      <c r="R9703" t="str">
        <f t="shared" si="284"/>
        <v/>
      </c>
    </row>
    <row r="9704" spans="18:18" ht="15" customHeight="1">
      <c r="R9704" t="str">
        <f t="shared" si="284"/>
        <v/>
      </c>
    </row>
    <row r="9705" spans="18:18" ht="15" customHeight="1">
      <c r="R9705" t="str">
        <f t="shared" si="284"/>
        <v/>
      </c>
    </row>
    <row r="9706" spans="18:18" ht="15" customHeight="1">
      <c r="R9706" t="str">
        <f t="shared" si="284"/>
        <v/>
      </c>
    </row>
    <row r="9707" spans="18:18" ht="15" customHeight="1">
      <c r="R9707" t="str">
        <f t="shared" si="284"/>
        <v/>
      </c>
    </row>
    <row r="9708" spans="18:18" ht="15" customHeight="1">
      <c r="R9708" t="str">
        <f t="shared" si="284"/>
        <v/>
      </c>
    </row>
    <row r="9709" spans="18:18" ht="15" customHeight="1">
      <c r="R9709" t="str">
        <f t="shared" si="284"/>
        <v/>
      </c>
    </row>
    <row r="9710" spans="18:18" ht="15" customHeight="1">
      <c r="R9710" t="str">
        <f t="shared" si="284"/>
        <v/>
      </c>
    </row>
    <row r="9711" spans="18:18" ht="15" customHeight="1">
      <c r="R9711" t="str">
        <f t="shared" si="284"/>
        <v/>
      </c>
    </row>
    <row r="9712" spans="18:18" ht="15" customHeight="1">
      <c r="R9712" t="str">
        <f t="shared" si="284"/>
        <v/>
      </c>
    </row>
    <row r="9713" spans="18:18" ht="15" customHeight="1">
      <c r="R9713" t="str">
        <f t="shared" si="284"/>
        <v/>
      </c>
    </row>
    <row r="9714" spans="18:18" ht="15" customHeight="1">
      <c r="R9714" t="str">
        <f t="shared" si="284"/>
        <v/>
      </c>
    </row>
    <row r="9715" spans="18:18" ht="15" customHeight="1">
      <c r="R9715" t="str">
        <f t="shared" si="284"/>
        <v/>
      </c>
    </row>
    <row r="9716" spans="18:18" ht="15" customHeight="1">
      <c r="R9716" t="str">
        <f t="shared" si="284"/>
        <v/>
      </c>
    </row>
    <row r="9717" spans="18:18" ht="15" customHeight="1">
      <c r="R9717" t="str">
        <f t="shared" si="284"/>
        <v/>
      </c>
    </row>
    <row r="9718" spans="18:18" ht="15" customHeight="1">
      <c r="R9718" t="str">
        <f t="shared" si="284"/>
        <v/>
      </c>
    </row>
    <row r="9719" spans="18:18" ht="15" customHeight="1">
      <c r="R9719" t="str">
        <f t="shared" si="284"/>
        <v/>
      </c>
    </row>
    <row r="9720" spans="18:18" ht="15" customHeight="1">
      <c r="R9720" t="str">
        <f t="shared" si="284"/>
        <v/>
      </c>
    </row>
    <row r="9721" spans="18:18" ht="15" customHeight="1">
      <c r="R9721" t="str">
        <f t="shared" si="284"/>
        <v/>
      </c>
    </row>
    <row r="9722" spans="18:18" ht="15" customHeight="1">
      <c r="R9722" t="str">
        <f t="shared" si="284"/>
        <v/>
      </c>
    </row>
    <row r="9723" spans="18:18" ht="15" customHeight="1">
      <c r="R9723" t="str">
        <f t="shared" si="284"/>
        <v/>
      </c>
    </row>
    <row r="9724" spans="18:18" ht="15" customHeight="1">
      <c r="R9724" t="str">
        <f t="shared" si="284"/>
        <v/>
      </c>
    </row>
    <row r="9725" spans="18:18" ht="15" customHeight="1">
      <c r="R9725" t="str">
        <f t="shared" si="284"/>
        <v/>
      </c>
    </row>
    <row r="9726" spans="18:18" ht="15" customHeight="1">
      <c r="R9726" t="str">
        <f t="shared" si="284"/>
        <v/>
      </c>
    </row>
    <row r="9727" spans="18:18" ht="15" customHeight="1">
      <c r="R9727" t="str">
        <f t="shared" si="284"/>
        <v/>
      </c>
    </row>
    <row r="9728" spans="18:18" ht="15" customHeight="1">
      <c r="R9728" t="str">
        <f t="shared" si="284"/>
        <v/>
      </c>
    </row>
    <row r="9729" spans="18:18" ht="15" customHeight="1">
      <c r="R9729" t="str">
        <f t="shared" si="284"/>
        <v/>
      </c>
    </row>
    <row r="9730" spans="18:18" ht="15" customHeight="1">
      <c r="R9730" t="str">
        <f t="shared" si="284"/>
        <v/>
      </c>
    </row>
    <row r="9731" spans="18:18" ht="15" customHeight="1">
      <c r="R9731" t="str">
        <f t="shared" ref="R9731:R9794" si="285">IF(B9731="","",PROPER(TEXT(B9731,"mmm/aa")))</f>
        <v/>
      </c>
    </row>
    <row r="9732" spans="18:18" ht="15" customHeight="1">
      <c r="R9732" t="str">
        <f t="shared" si="285"/>
        <v/>
      </c>
    </row>
    <row r="9733" spans="18:18" ht="15" customHeight="1">
      <c r="R9733" t="str">
        <f t="shared" si="285"/>
        <v/>
      </c>
    </row>
    <row r="9734" spans="18:18" ht="15" customHeight="1">
      <c r="R9734" t="str">
        <f t="shared" si="285"/>
        <v/>
      </c>
    </row>
    <row r="9735" spans="18:18" ht="15" customHeight="1">
      <c r="R9735" t="str">
        <f t="shared" si="285"/>
        <v/>
      </c>
    </row>
    <row r="9736" spans="18:18" ht="15" customHeight="1">
      <c r="R9736" t="str">
        <f t="shared" si="285"/>
        <v/>
      </c>
    </row>
    <row r="9737" spans="18:18" ht="15" customHeight="1">
      <c r="R9737" t="str">
        <f t="shared" si="285"/>
        <v/>
      </c>
    </row>
    <row r="9738" spans="18:18" ht="15" customHeight="1">
      <c r="R9738" t="str">
        <f t="shared" si="285"/>
        <v/>
      </c>
    </row>
    <row r="9739" spans="18:18" ht="15" customHeight="1">
      <c r="R9739" t="str">
        <f t="shared" si="285"/>
        <v/>
      </c>
    </row>
    <row r="9740" spans="18:18" ht="15" customHeight="1">
      <c r="R9740" t="str">
        <f t="shared" si="285"/>
        <v/>
      </c>
    </row>
    <row r="9741" spans="18:18" ht="15" customHeight="1">
      <c r="R9741" t="str">
        <f t="shared" si="285"/>
        <v/>
      </c>
    </row>
    <row r="9742" spans="18:18" ht="15" customHeight="1">
      <c r="R9742" t="str">
        <f t="shared" si="285"/>
        <v/>
      </c>
    </row>
    <row r="9743" spans="18:18" ht="15" customHeight="1">
      <c r="R9743" t="str">
        <f t="shared" si="285"/>
        <v/>
      </c>
    </row>
    <row r="9744" spans="18:18" ht="15" customHeight="1">
      <c r="R9744" t="str">
        <f t="shared" si="285"/>
        <v/>
      </c>
    </row>
    <row r="9745" spans="18:18" ht="15" customHeight="1">
      <c r="R9745" t="str">
        <f t="shared" si="285"/>
        <v/>
      </c>
    </row>
    <row r="9746" spans="18:18" ht="15" customHeight="1">
      <c r="R9746" t="str">
        <f t="shared" si="285"/>
        <v/>
      </c>
    </row>
    <row r="9747" spans="18:18" ht="15" customHeight="1">
      <c r="R9747" t="str">
        <f t="shared" si="285"/>
        <v/>
      </c>
    </row>
    <row r="9748" spans="18:18" ht="15" customHeight="1">
      <c r="R9748" t="str">
        <f t="shared" si="285"/>
        <v/>
      </c>
    </row>
    <row r="9749" spans="18:18" ht="15" customHeight="1">
      <c r="R9749" t="str">
        <f t="shared" si="285"/>
        <v/>
      </c>
    </row>
    <row r="9750" spans="18:18" ht="15" customHeight="1">
      <c r="R9750" t="str">
        <f t="shared" si="285"/>
        <v/>
      </c>
    </row>
    <row r="9751" spans="18:18" ht="15" customHeight="1">
      <c r="R9751" t="str">
        <f t="shared" si="285"/>
        <v/>
      </c>
    </row>
    <row r="9752" spans="18:18" ht="15" customHeight="1">
      <c r="R9752" t="str">
        <f t="shared" si="285"/>
        <v/>
      </c>
    </row>
    <row r="9753" spans="18:18" ht="15" customHeight="1">
      <c r="R9753" t="str">
        <f t="shared" si="285"/>
        <v/>
      </c>
    </row>
    <row r="9754" spans="18:18" ht="15" customHeight="1">
      <c r="R9754" t="str">
        <f t="shared" si="285"/>
        <v/>
      </c>
    </row>
    <row r="9755" spans="18:18" ht="15" customHeight="1">
      <c r="R9755" t="str">
        <f t="shared" si="285"/>
        <v/>
      </c>
    </row>
    <row r="9756" spans="18:18" ht="15" customHeight="1">
      <c r="R9756" t="str">
        <f t="shared" si="285"/>
        <v/>
      </c>
    </row>
    <row r="9757" spans="18:18" ht="15" customHeight="1">
      <c r="R9757" t="str">
        <f t="shared" si="285"/>
        <v/>
      </c>
    </row>
    <row r="9758" spans="18:18" ht="15" customHeight="1">
      <c r="R9758" t="str">
        <f t="shared" si="285"/>
        <v/>
      </c>
    </row>
    <row r="9759" spans="18:18" ht="15" customHeight="1">
      <c r="R9759" t="str">
        <f t="shared" si="285"/>
        <v/>
      </c>
    </row>
    <row r="9760" spans="18:18" ht="15" customHeight="1">
      <c r="R9760" t="str">
        <f t="shared" si="285"/>
        <v/>
      </c>
    </row>
    <row r="9761" spans="18:18" ht="15" customHeight="1">
      <c r="R9761" t="str">
        <f t="shared" si="285"/>
        <v/>
      </c>
    </row>
    <row r="9762" spans="18:18" ht="15" customHeight="1">
      <c r="R9762" t="str">
        <f t="shared" si="285"/>
        <v/>
      </c>
    </row>
    <row r="9763" spans="18:18" ht="15" customHeight="1">
      <c r="R9763" t="str">
        <f t="shared" si="285"/>
        <v/>
      </c>
    </row>
    <row r="9764" spans="18:18" ht="15" customHeight="1">
      <c r="R9764" t="str">
        <f t="shared" si="285"/>
        <v/>
      </c>
    </row>
    <row r="9765" spans="18:18" ht="15" customHeight="1">
      <c r="R9765" t="str">
        <f t="shared" si="285"/>
        <v/>
      </c>
    </row>
    <row r="9766" spans="18:18" ht="15" customHeight="1">
      <c r="R9766" t="str">
        <f t="shared" si="285"/>
        <v/>
      </c>
    </row>
    <row r="9767" spans="18:18" ht="15" customHeight="1">
      <c r="R9767" t="str">
        <f t="shared" si="285"/>
        <v/>
      </c>
    </row>
    <row r="9768" spans="18:18" ht="15" customHeight="1">
      <c r="R9768" t="str">
        <f t="shared" si="285"/>
        <v/>
      </c>
    </row>
    <row r="9769" spans="18:18" ht="15" customHeight="1">
      <c r="R9769" t="str">
        <f t="shared" si="285"/>
        <v/>
      </c>
    </row>
    <row r="9770" spans="18:18" ht="15" customHeight="1">
      <c r="R9770" t="str">
        <f t="shared" si="285"/>
        <v/>
      </c>
    </row>
    <row r="9771" spans="18:18" ht="15" customHeight="1">
      <c r="R9771" t="str">
        <f t="shared" si="285"/>
        <v/>
      </c>
    </row>
    <row r="9772" spans="18:18" ht="15" customHeight="1">
      <c r="R9772" t="str">
        <f t="shared" si="285"/>
        <v/>
      </c>
    </row>
    <row r="9773" spans="18:18" ht="15" customHeight="1">
      <c r="R9773" t="str">
        <f t="shared" si="285"/>
        <v/>
      </c>
    </row>
    <row r="9774" spans="18:18" ht="15" customHeight="1">
      <c r="R9774" t="str">
        <f t="shared" si="285"/>
        <v/>
      </c>
    </row>
    <row r="9775" spans="18:18" ht="15" customHeight="1">
      <c r="R9775" t="str">
        <f t="shared" si="285"/>
        <v/>
      </c>
    </row>
    <row r="9776" spans="18:18" ht="15" customHeight="1">
      <c r="R9776" t="str">
        <f t="shared" si="285"/>
        <v/>
      </c>
    </row>
    <row r="9777" spans="18:18" ht="15" customHeight="1">
      <c r="R9777" t="str">
        <f t="shared" si="285"/>
        <v/>
      </c>
    </row>
    <row r="9778" spans="18:18" ht="15" customHeight="1">
      <c r="R9778" t="str">
        <f t="shared" si="285"/>
        <v/>
      </c>
    </row>
    <row r="9779" spans="18:18" ht="15" customHeight="1">
      <c r="R9779" t="str">
        <f t="shared" si="285"/>
        <v/>
      </c>
    </row>
    <row r="9780" spans="18:18" ht="15" customHeight="1">
      <c r="R9780" t="str">
        <f t="shared" si="285"/>
        <v/>
      </c>
    </row>
    <row r="9781" spans="18:18" ht="15" customHeight="1">
      <c r="R9781" t="str">
        <f t="shared" si="285"/>
        <v/>
      </c>
    </row>
    <row r="9782" spans="18:18" ht="15" customHeight="1">
      <c r="R9782" t="str">
        <f t="shared" si="285"/>
        <v/>
      </c>
    </row>
    <row r="9783" spans="18:18" ht="15" customHeight="1">
      <c r="R9783" t="str">
        <f t="shared" si="285"/>
        <v/>
      </c>
    </row>
    <row r="9784" spans="18:18" ht="15" customHeight="1">
      <c r="R9784" t="str">
        <f t="shared" si="285"/>
        <v/>
      </c>
    </row>
    <row r="9785" spans="18:18" ht="15" customHeight="1">
      <c r="R9785" t="str">
        <f t="shared" si="285"/>
        <v/>
      </c>
    </row>
    <row r="9786" spans="18:18" ht="15" customHeight="1">
      <c r="R9786" t="str">
        <f t="shared" si="285"/>
        <v/>
      </c>
    </row>
    <row r="9787" spans="18:18" ht="15" customHeight="1">
      <c r="R9787" t="str">
        <f t="shared" si="285"/>
        <v/>
      </c>
    </row>
    <row r="9788" spans="18:18" ht="15" customHeight="1">
      <c r="R9788" t="str">
        <f t="shared" si="285"/>
        <v/>
      </c>
    </row>
    <row r="9789" spans="18:18" ht="15" customHeight="1">
      <c r="R9789" t="str">
        <f t="shared" si="285"/>
        <v/>
      </c>
    </row>
    <row r="9790" spans="18:18" ht="15" customHeight="1">
      <c r="R9790" t="str">
        <f t="shared" si="285"/>
        <v/>
      </c>
    </row>
    <row r="9791" spans="18:18" ht="15" customHeight="1">
      <c r="R9791" t="str">
        <f t="shared" si="285"/>
        <v/>
      </c>
    </row>
    <row r="9792" spans="18:18" ht="15" customHeight="1">
      <c r="R9792" t="str">
        <f t="shared" si="285"/>
        <v/>
      </c>
    </row>
    <row r="9793" spans="18:18" ht="15" customHeight="1">
      <c r="R9793" t="str">
        <f t="shared" si="285"/>
        <v/>
      </c>
    </row>
    <row r="9794" spans="18:18" ht="15" customHeight="1">
      <c r="R9794" t="str">
        <f t="shared" si="285"/>
        <v/>
      </c>
    </row>
    <row r="9795" spans="18:18" ht="15" customHeight="1">
      <c r="R9795" t="str">
        <f t="shared" ref="R9795:R9858" si="286">IF(B9795="","",PROPER(TEXT(B9795,"mmm/aa")))</f>
        <v/>
      </c>
    </row>
    <row r="9796" spans="18:18" ht="15" customHeight="1">
      <c r="R9796" t="str">
        <f t="shared" si="286"/>
        <v/>
      </c>
    </row>
    <row r="9797" spans="18:18" ht="15" customHeight="1">
      <c r="R9797" t="str">
        <f t="shared" si="286"/>
        <v/>
      </c>
    </row>
    <row r="9798" spans="18:18" ht="15" customHeight="1">
      <c r="R9798" t="str">
        <f t="shared" si="286"/>
        <v/>
      </c>
    </row>
    <row r="9799" spans="18:18" ht="15" customHeight="1">
      <c r="R9799" t="str">
        <f t="shared" si="286"/>
        <v/>
      </c>
    </row>
    <row r="9800" spans="18:18" ht="15" customHeight="1">
      <c r="R9800" t="str">
        <f t="shared" si="286"/>
        <v/>
      </c>
    </row>
    <row r="9801" spans="18:18" ht="15" customHeight="1">
      <c r="R9801" t="str">
        <f t="shared" si="286"/>
        <v/>
      </c>
    </row>
    <row r="9802" spans="18:18" ht="15" customHeight="1">
      <c r="R9802" t="str">
        <f t="shared" si="286"/>
        <v/>
      </c>
    </row>
    <row r="9803" spans="18:18" ht="15" customHeight="1">
      <c r="R9803" t="str">
        <f t="shared" si="286"/>
        <v/>
      </c>
    </row>
    <row r="9804" spans="18:18" ht="15" customHeight="1">
      <c r="R9804" t="str">
        <f t="shared" si="286"/>
        <v/>
      </c>
    </row>
    <row r="9805" spans="18:18" ht="15" customHeight="1">
      <c r="R9805" t="str">
        <f t="shared" si="286"/>
        <v/>
      </c>
    </row>
    <row r="9806" spans="18:18" ht="15" customHeight="1">
      <c r="R9806" t="str">
        <f t="shared" si="286"/>
        <v/>
      </c>
    </row>
    <row r="9807" spans="18:18" ht="15" customHeight="1">
      <c r="R9807" t="str">
        <f t="shared" si="286"/>
        <v/>
      </c>
    </row>
    <row r="9808" spans="18:18" ht="15" customHeight="1">
      <c r="R9808" t="str">
        <f t="shared" si="286"/>
        <v/>
      </c>
    </row>
    <row r="9809" spans="18:18" ht="15" customHeight="1">
      <c r="R9809" t="str">
        <f t="shared" si="286"/>
        <v/>
      </c>
    </row>
    <row r="9810" spans="18:18" ht="15" customHeight="1">
      <c r="R9810" t="str">
        <f t="shared" si="286"/>
        <v/>
      </c>
    </row>
    <row r="9811" spans="18:18" ht="15" customHeight="1">
      <c r="R9811" t="str">
        <f t="shared" si="286"/>
        <v/>
      </c>
    </row>
    <row r="9812" spans="18:18" ht="15" customHeight="1">
      <c r="R9812" t="str">
        <f t="shared" si="286"/>
        <v/>
      </c>
    </row>
    <row r="9813" spans="18:18" ht="15" customHeight="1">
      <c r="R9813" t="str">
        <f t="shared" si="286"/>
        <v/>
      </c>
    </row>
    <row r="9814" spans="18:18" ht="15" customHeight="1">
      <c r="R9814" t="str">
        <f t="shared" si="286"/>
        <v/>
      </c>
    </row>
    <row r="9815" spans="18:18" ht="15" customHeight="1">
      <c r="R9815" t="str">
        <f t="shared" si="286"/>
        <v/>
      </c>
    </row>
    <row r="9816" spans="18:18" ht="15" customHeight="1">
      <c r="R9816" t="str">
        <f t="shared" si="286"/>
        <v/>
      </c>
    </row>
    <row r="9817" spans="18:18" ht="15" customHeight="1">
      <c r="R9817" t="str">
        <f t="shared" si="286"/>
        <v/>
      </c>
    </row>
    <row r="9818" spans="18:18" ht="15" customHeight="1">
      <c r="R9818" t="str">
        <f t="shared" si="286"/>
        <v/>
      </c>
    </row>
    <row r="9819" spans="18:18" ht="15" customHeight="1">
      <c r="R9819" t="str">
        <f t="shared" si="286"/>
        <v/>
      </c>
    </row>
    <row r="9820" spans="18:18" ht="15" customHeight="1">
      <c r="R9820" t="str">
        <f t="shared" si="286"/>
        <v/>
      </c>
    </row>
    <row r="9821" spans="18:18" ht="15" customHeight="1">
      <c r="R9821" t="str">
        <f t="shared" si="286"/>
        <v/>
      </c>
    </row>
    <row r="9822" spans="18:18" ht="15" customHeight="1">
      <c r="R9822" t="str">
        <f t="shared" si="286"/>
        <v/>
      </c>
    </row>
    <row r="9823" spans="18:18" ht="15" customHeight="1">
      <c r="R9823" t="str">
        <f t="shared" si="286"/>
        <v/>
      </c>
    </row>
    <row r="9824" spans="18:18" ht="15" customHeight="1">
      <c r="R9824" t="str">
        <f t="shared" si="286"/>
        <v/>
      </c>
    </row>
    <row r="9825" spans="18:18" ht="15" customHeight="1">
      <c r="R9825" t="str">
        <f t="shared" si="286"/>
        <v/>
      </c>
    </row>
    <row r="9826" spans="18:18" ht="15" customHeight="1">
      <c r="R9826" t="str">
        <f t="shared" si="286"/>
        <v/>
      </c>
    </row>
    <row r="9827" spans="18:18" ht="15" customHeight="1">
      <c r="R9827" t="str">
        <f t="shared" si="286"/>
        <v/>
      </c>
    </row>
    <row r="9828" spans="18:18" ht="15" customHeight="1">
      <c r="R9828" t="str">
        <f t="shared" si="286"/>
        <v/>
      </c>
    </row>
    <row r="9829" spans="18:18" ht="15" customHeight="1">
      <c r="R9829" t="str">
        <f t="shared" si="286"/>
        <v/>
      </c>
    </row>
    <row r="9830" spans="18:18" ht="15" customHeight="1">
      <c r="R9830" t="str">
        <f t="shared" si="286"/>
        <v/>
      </c>
    </row>
    <row r="9831" spans="18:18" ht="15" customHeight="1">
      <c r="R9831" t="str">
        <f t="shared" si="286"/>
        <v/>
      </c>
    </row>
    <row r="9832" spans="18:18" ht="15" customHeight="1">
      <c r="R9832" t="str">
        <f t="shared" si="286"/>
        <v/>
      </c>
    </row>
    <row r="9833" spans="18:18" ht="15" customHeight="1">
      <c r="R9833" t="str">
        <f t="shared" si="286"/>
        <v/>
      </c>
    </row>
    <row r="9834" spans="18:18" ht="15" customHeight="1">
      <c r="R9834" t="str">
        <f t="shared" si="286"/>
        <v/>
      </c>
    </row>
    <row r="9835" spans="18:18" ht="15" customHeight="1">
      <c r="R9835" t="str">
        <f t="shared" si="286"/>
        <v/>
      </c>
    </row>
    <row r="9836" spans="18:18" ht="15" customHeight="1">
      <c r="R9836" t="str">
        <f t="shared" si="286"/>
        <v/>
      </c>
    </row>
    <row r="9837" spans="18:18" ht="15" customHeight="1">
      <c r="R9837" t="str">
        <f t="shared" si="286"/>
        <v/>
      </c>
    </row>
    <row r="9838" spans="18:18" ht="15" customHeight="1">
      <c r="R9838" t="str">
        <f t="shared" si="286"/>
        <v/>
      </c>
    </row>
    <row r="9839" spans="18:18" ht="15" customHeight="1">
      <c r="R9839" t="str">
        <f t="shared" si="286"/>
        <v/>
      </c>
    </row>
    <row r="9840" spans="18:18" ht="15" customHeight="1">
      <c r="R9840" t="str">
        <f t="shared" si="286"/>
        <v/>
      </c>
    </row>
    <row r="9841" spans="18:18" ht="15" customHeight="1">
      <c r="R9841" t="str">
        <f t="shared" si="286"/>
        <v/>
      </c>
    </row>
    <row r="9842" spans="18:18" ht="15" customHeight="1">
      <c r="R9842" t="str">
        <f t="shared" si="286"/>
        <v/>
      </c>
    </row>
    <row r="9843" spans="18:18" ht="15" customHeight="1">
      <c r="R9843" t="str">
        <f t="shared" si="286"/>
        <v/>
      </c>
    </row>
    <row r="9844" spans="18:18" ht="15" customHeight="1">
      <c r="R9844" t="str">
        <f t="shared" si="286"/>
        <v/>
      </c>
    </row>
    <row r="9845" spans="18:18" ht="15" customHeight="1">
      <c r="R9845" t="str">
        <f t="shared" si="286"/>
        <v/>
      </c>
    </row>
    <row r="9846" spans="18:18" ht="15" customHeight="1">
      <c r="R9846" t="str">
        <f t="shared" si="286"/>
        <v/>
      </c>
    </row>
    <row r="9847" spans="18:18" ht="15" customHeight="1">
      <c r="R9847" t="str">
        <f t="shared" si="286"/>
        <v/>
      </c>
    </row>
    <row r="9848" spans="18:18" ht="15" customHeight="1">
      <c r="R9848" t="str">
        <f t="shared" si="286"/>
        <v/>
      </c>
    </row>
    <row r="9849" spans="18:18" ht="15" customHeight="1">
      <c r="R9849" t="str">
        <f t="shared" si="286"/>
        <v/>
      </c>
    </row>
    <row r="9850" spans="18:18" ht="15" customHeight="1">
      <c r="R9850" t="str">
        <f t="shared" si="286"/>
        <v/>
      </c>
    </row>
    <row r="9851" spans="18:18" ht="15" customHeight="1">
      <c r="R9851" t="str">
        <f t="shared" si="286"/>
        <v/>
      </c>
    </row>
    <row r="9852" spans="18:18" ht="15" customHeight="1">
      <c r="R9852" t="str">
        <f t="shared" si="286"/>
        <v/>
      </c>
    </row>
    <row r="9853" spans="18:18" ht="15" customHeight="1">
      <c r="R9853" t="str">
        <f t="shared" si="286"/>
        <v/>
      </c>
    </row>
    <row r="9854" spans="18:18" ht="15" customHeight="1">
      <c r="R9854" t="str">
        <f t="shared" si="286"/>
        <v/>
      </c>
    </row>
    <row r="9855" spans="18:18" ht="15" customHeight="1">
      <c r="R9855" t="str">
        <f t="shared" si="286"/>
        <v/>
      </c>
    </row>
    <row r="9856" spans="18:18" ht="15" customHeight="1">
      <c r="R9856" t="str">
        <f t="shared" si="286"/>
        <v/>
      </c>
    </row>
    <row r="9857" spans="18:18" ht="15" customHeight="1">
      <c r="R9857" t="str">
        <f t="shared" si="286"/>
        <v/>
      </c>
    </row>
    <row r="9858" spans="18:18" ht="15" customHeight="1">
      <c r="R9858" t="str">
        <f t="shared" si="286"/>
        <v/>
      </c>
    </row>
    <row r="9859" spans="18:18" ht="15" customHeight="1">
      <c r="R9859" t="str">
        <f t="shared" ref="R9859:R9922" si="287">IF(B9859="","",PROPER(TEXT(B9859,"mmm/aa")))</f>
        <v/>
      </c>
    </row>
    <row r="9860" spans="18:18" ht="15" customHeight="1">
      <c r="R9860" t="str">
        <f t="shared" si="287"/>
        <v/>
      </c>
    </row>
    <row r="9861" spans="18:18" ht="15" customHeight="1">
      <c r="R9861" t="str">
        <f t="shared" si="287"/>
        <v/>
      </c>
    </row>
    <row r="9862" spans="18:18" ht="15" customHeight="1">
      <c r="R9862" t="str">
        <f t="shared" si="287"/>
        <v/>
      </c>
    </row>
    <row r="9863" spans="18:18" ht="15" customHeight="1">
      <c r="R9863" t="str">
        <f t="shared" si="287"/>
        <v/>
      </c>
    </row>
    <row r="9864" spans="18:18" ht="15" customHeight="1">
      <c r="R9864" t="str">
        <f t="shared" si="287"/>
        <v/>
      </c>
    </row>
    <row r="9865" spans="18:18" ht="15" customHeight="1">
      <c r="R9865" t="str">
        <f t="shared" si="287"/>
        <v/>
      </c>
    </row>
    <row r="9866" spans="18:18" ht="15" customHeight="1">
      <c r="R9866" t="str">
        <f t="shared" si="287"/>
        <v/>
      </c>
    </row>
    <row r="9867" spans="18:18" ht="15" customHeight="1">
      <c r="R9867" t="str">
        <f t="shared" si="287"/>
        <v/>
      </c>
    </row>
    <row r="9868" spans="18:18" ht="15" customHeight="1">
      <c r="R9868" t="str">
        <f t="shared" si="287"/>
        <v/>
      </c>
    </row>
    <row r="9869" spans="18:18" ht="15" customHeight="1">
      <c r="R9869" t="str">
        <f t="shared" si="287"/>
        <v/>
      </c>
    </row>
    <row r="9870" spans="18:18" ht="15" customHeight="1">
      <c r="R9870" t="str">
        <f t="shared" si="287"/>
        <v/>
      </c>
    </row>
    <row r="9871" spans="18:18" ht="15" customHeight="1">
      <c r="R9871" t="str">
        <f t="shared" si="287"/>
        <v/>
      </c>
    </row>
    <row r="9872" spans="18:18" ht="15" customHeight="1">
      <c r="R9872" t="str">
        <f t="shared" si="287"/>
        <v/>
      </c>
    </row>
    <row r="9873" spans="18:18" ht="15" customHeight="1">
      <c r="R9873" t="str">
        <f t="shared" si="287"/>
        <v/>
      </c>
    </row>
    <row r="9874" spans="18:18" ht="15" customHeight="1">
      <c r="R9874" t="str">
        <f t="shared" si="287"/>
        <v/>
      </c>
    </row>
    <row r="9875" spans="18:18" ht="15" customHeight="1">
      <c r="R9875" t="str">
        <f t="shared" si="287"/>
        <v/>
      </c>
    </row>
    <row r="9876" spans="18:18" ht="15" customHeight="1">
      <c r="R9876" t="str">
        <f t="shared" si="287"/>
        <v/>
      </c>
    </row>
    <row r="9877" spans="18:18" ht="15" customHeight="1">
      <c r="R9877" t="str">
        <f t="shared" si="287"/>
        <v/>
      </c>
    </row>
    <row r="9878" spans="18:18" ht="15" customHeight="1">
      <c r="R9878" t="str">
        <f t="shared" si="287"/>
        <v/>
      </c>
    </row>
    <row r="9879" spans="18:18" ht="15" customHeight="1">
      <c r="R9879" t="str">
        <f t="shared" si="287"/>
        <v/>
      </c>
    </row>
    <row r="9880" spans="18:18" ht="15" customHeight="1">
      <c r="R9880" t="str">
        <f t="shared" si="287"/>
        <v/>
      </c>
    </row>
    <row r="9881" spans="18:18" ht="15" customHeight="1">
      <c r="R9881" t="str">
        <f t="shared" si="287"/>
        <v/>
      </c>
    </row>
    <row r="9882" spans="18:18" ht="15" customHeight="1">
      <c r="R9882" t="str">
        <f t="shared" si="287"/>
        <v/>
      </c>
    </row>
    <row r="9883" spans="18:18" ht="15" customHeight="1">
      <c r="R9883" t="str">
        <f t="shared" si="287"/>
        <v/>
      </c>
    </row>
    <row r="9884" spans="18:18" ht="15" customHeight="1">
      <c r="R9884" t="str">
        <f t="shared" si="287"/>
        <v/>
      </c>
    </row>
    <row r="9885" spans="18:18" ht="15" customHeight="1">
      <c r="R9885" t="str">
        <f t="shared" si="287"/>
        <v/>
      </c>
    </row>
    <row r="9886" spans="18:18" ht="15" customHeight="1">
      <c r="R9886" t="str">
        <f t="shared" si="287"/>
        <v/>
      </c>
    </row>
    <row r="9887" spans="18:18" ht="15" customHeight="1">
      <c r="R9887" t="str">
        <f t="shared" si="287"/>
        <v/>
      </c>
    </row>
    <row r="9888" spans="18:18" ht="15" customHeight="1">
      <c r="R9888" t="str">
        <f t="shared" si="287"/>
        <v/>
      </c>
    </row>
    <row r="9889" spans="18:18" ht="15" customHeight="1">
      <c r="R9889" t="str">
        <f t="shared" si="287"/>
        <v/>
      </c>
    </row>
    <row r="9890" spans="18:18" ht="15" customHeight="1">
      <c r="R9890" t="str">
        <f t="shared" si="287"/>
        <v/>
      </c>
    </row>
    <row r="9891" spans="18:18" ht="15" customHeight="1">
      <c r="R9891" t="str">
        <f t="shared" si="287"/>
        <v/>
      </c>
    </row>
    <row r="9892" spans="18:18" ht="15" customHeight="1">
      <c r="R9892" t="str">
        <f t="shared" si="287"/>
        <v/>
      </c>
    </row>
    <row r="9893" spans="18:18" ht="15" customHeight="1">
      <c r="R9893" t="str">
        <f t="shared" si="287"/>
        <v/>
      </c>
    </row>
    <row r="9894" spans="18:18" ht="15" customHeight="1">
      <c r="R9894" t="str">
        <f t="shared" si="287"/>
        <v/>
      </c>
    </row>
    <row r="9895" spans="18:18" ht="15" customHeight="1">
      <c r="R9895" t="str">
        <f t="shared" si="287"/>
        <v/>
      </c>
    </row>
    <row r="9896" spans="18:18" ht="15" customHeight="1">
      <c r="R9896" t="str">
        <f t="shared" si="287"/>
        <v/>
      </c>
    </row>
    <row r="9897" spans="18:18" ht="15" customHeight="1">
      <c r="R9897" t="str">
        <f t="shared" si="287"/>
        <v/>
      </c>
    </row>
    <row r="9898" spans="18:18" ht="15" customHeight="1">
      <c r="R9898" t="str">
        <f t="shared" si="287"/>
        <v/>
      </c>
    </row>
    <row r="9899" spans="18:18" ht="15" customHeight="1">
      <c r="R9899" t="str">
        <f t="shared" si="287"/>
        <v/>
      </c>
    </row>
    <row r="9900" spans="18:18" ht="15" customHeight="1">
      <c r="R9900" t="str">
        <f t="shared" si="287"/>
        <v/>
      </c>
    </row>
    <row r="9901" spans="18:18" ht="15" customHeight="1">
      <c r="R9901" t="str">
        <f t="shared" si="287"/>
        <v/>
      </c>
    </row>
    <row r="9902" spans="18:18" ht="15" customHeight="1">
      <c r="R9902" t="str">
        <f t="shared" si="287"/>
        <v/>
      </c>
    </row>
    <row r="9903" spans="18:18" ht="15" customHeight="1">
      <c r="R9903" t="str">
        <f t="shared" si="287"/>
        <v/>
      </c>
    </row>
    <row r="9904" spans="18:18" ht="15" customHeight="1">
      <c r="R9904" t="str">
        <f t="shared" si="287"/>
        <v/>
      </c>
    </row>
    <row r="9905" spans="18:18" ht="15" customHeight="1">
      <c r="R9905" t="str">
        <f t="shared" si="287"/>
        <v/>
      </c>
    </row>
    <row r="9906" spans="18:18" ht="15" customHeight="1">
      <c r="R9906" t="str">
        <f t="shared" si="287"/>
        <v/>
      </c>
    </row>
    <row r="9907" spans="18:18" ht="15" customHeight="1">
      <c r="R9907" t="str">
        <f t="shared" si="287"/>
        <v/>
      </c>
    </row>
    <row r="9908" spans="18:18" ht="15" customHeight="1">
      <c r="R9908" t="str">
        <f t="shared" si="287"/>
        <v/>
      </c>
    </row>
    <row r="9909" spans="18:18" ht="15" customHeight="1">
      <c r="R9909" t="str">
        <f t="shared" si="287"/>
        <v/>
      </c>
    </row>
    <row r="9910" spans="18:18" ht="15" customHeight="1">
      <c r="R9910" t="str">
        <f t="shared" si="287"/>
        <v/>
      </c>
    </row>
    <row r="9911" spans="18:18" ht="15" customHeight="1">
      <c r="R9911" t="str">
        <f t="shared" si="287"/>
        <v/>
      </c>
    </row>
    <row r="9912" spans="18:18" ht="15" customHeight="1">
      <c r="R9912" t="str">
        <f t="shared" si="287"/>
        <v/>
      </c>
    </row>
    <row r="9913" spans="18:18" ht="15" customHeight="1">
      <c r="R9913" t="str">
        <f t="shared" si="287"/>
        <v/>
      </c>
    </row>
    <row r="9914" spans="18:18" ht="15" customHeight="1">
      <c r="R9914" t="str">
        <f t="shared" si="287"/>
        <v/>
      </c>
    </row>
    <row r="9915" spans="18:18" ht="15" customHeight="1">
      <c r="R9915" t="str">
        <f t="shared" si="287"/>
        <v/>
      </c>
    </row>
    <row r="9916" spans="18:18" ht="15" customHeight="1">
      <c r="R9916" t="str">
        <f t="shared" si="287"/>
        <v/>
      </c>
    </row>
    <row r="9917" spans="18:18" ht="15" customHeight="1">
      <c r="R9917" t="str">
        <f t="shared" si="287"/>
        <v/>
      </c>
    </row>
    <row r="9918" spans="18:18" ht="15" customHeight="1">
      <c r="R9918" t="str">
        <f t="shared" si="287"/>
        <v/>
      </c>
    </row>
    <row r="9919" spans="18:18" ht="15" customHeight="1">
      <c r="R9919" t="str">
        <f t="shared" si="287"/>
        <v/>
      </c>
    </row>
    <row r="9920" spans="18:18" ht="15" customHeight="1">
      <c r="R9920" t="str">
        <f t="shared" si="287"/>
        <v/>
      </c>
    </row>
    <row r="9921" spans="18:18" ht="15" customHeight="1">
      <c r="R9921" t="str">
        <f t="shared" si="287"/>
        <v/>
      </c>
    </row>
    <row r="9922" spans="18:18" ht="15" customHeight="1">
      <c r="R9922" t="str">
        <f t="shared" si="287"/>
        <v/>
      </c>
    </row>
    <row r="9923" spans="18:18" ht="15" customHeight="1">
      <c r="R9923" t="str">
        <f t="shared" ref="R9923:R9986" si="288">IF(B9923="","",PROPER(TEXT(B9923,"mmm/aa")))</f>
        <v/>
      </c>
    </row>
    <row r="9924" spans="18:18" ht="15" customHeight="1">
      <c r="R9924" t="str">
        <f t="shared" si="288"/>
        <v/>
      </c>
    </row>
    <row r="9925" spans="18:18" ht="15" customHeight="1">
      <c r="R9925" t="str">
        <f t="shared" si="288"/>
        <v/>
      </c>
    </row>
    <row r="9926" spans="18:18" ht="15" customHeight="1">
      <c r="R9926" t="str">
        <f t="shared" si="288"/>
        <v/>
      </c>
    </row>
    <row r="9927" spans="18:18" ht="15" customHeight="1">
      <c r="R9927" t="str">
        <f t="shared" si="288"/>
        <v/>
      </c>
    </row>
    <row r="9928" spans="18:18" ht="15" customHeight="1">
      <c r="R9928" t="str">
        <f t="shared" si="288"/>
        <v/>
      </c>
    </row>
    <row r="9929" spans="18:18" ht="15" customHeight="1">
      <c r="R9929" t="str">
        <f t="shared" si="288"/>
        <v/>
      </c>
    </row>
    <row r="9930" spans="18:18" ht="15" customHeight="1">
      <c r="R9930" t="str">
        <f t="shared" si="288"/>
        <v/>
      </c>
    </row>
    <row r="9931" spans="18:18" ht="15" customHeight="1">
      <c r="R9931" t="str">
        <f t="shared" si="288"/>
        <v/>
      </c>
    </row>
    <row r="9932" spans="18:18" ht="15" customHeight="1">
      <c r="R9932" t="str">
        <f t="shared" si="288"/>
        <v/>
      </c>
    </row>
    <row r="9933" spans="18:18" ht="15" customHeight="1">
      <c r="R9933" t="str">
        <f t="shared" si="288"/>
        <v/>
      </c>
    </row>
    <row r="9934" spans="18:18" ht="15" customHeight="1">
      <c r="R9934" t="str">
        <f t="shared" si="288"/>
        <v/>
      </c>
    </row>
    <row r="9935" spans="18:18" ht="15" customHeight="1">
      <c r="R9935" t="str">
        <f t="shared" si="288"/>
        <v/>
      </c>
    </row>
    <row r="9936" spans="18:18" ht="15" customHeight="1">
      <c r="R9936" t="str">
        <f t="shared" si="288"/>
        <v/>
      </c>
    </row>
    <row r="9937" spans="18:18" ht="15" customHeight="1">
      <c r="R9937" t="str">
        <f t="shared" si="288"/>
        <v/>
      </c>
    </row>
    <row r="9938" spans="18:18" ht="15" customHeight="1">
      <c r="R9938" t="str">
        <f t="shared" si="288"/>
        <v/>
      </c>
    </row>
    <row r="9939" spans="18:18" ht="15" customHeight="1">
      <c r="R9939" t="str">
        <f t="shared" si="288"/>
        <v/>
      </c>
    </row>
    <row r="9940" spans="18:18" ht="15" customHeight="1">
      <c r="R9940" t="str">
        <f t="shared" si="288"/>
        <v/>
      </c>
    </row>
    <row r="9941" spans="18:18" ht="15" customHeight="1">
      <c r="R9941" t="str">
        <f t="shared" si="288"/>
        <v/>
      </c>
    </row>
    <row r="9942" spans="18:18" ht="15" customHeight="1">
      <c r="R9942" t="str">
        <f t="shared" si="288"/>
        <v/>
      </c>
    </row>
    <row r="9943" spans="18:18" ht="15" customHeight="1">
      <c r="R9943" t="str">
        <f t="shared" si="288"/>
        <v/>
      </c>
    </row>
    <row r="9944" spans="18:18" ht="15" customHeight="1">
      <c r="R9944" t="str">
        <f t="shared" si="288"/>
        <v/>
      </c>
    </row>
    <row r="9945" spans="18:18" ht="15" customHeight="1">
      <c r="R9945" t="str">
        <f t="shared" si="288"/>
        <v/>
      </c>
    </row>
    <row r="9946" spans="18:18" ht="15" customHeight="1">
      <c r="R9946" t="str">
        <f t="shared" si="288"/>
        <v/>
      </c>
    </row>
    <row r="9947" spans="18:18" ht="15" customHeight="1">
      <c r="R9947" t="str">
        <f t="shared" si="288"/>
        <v/>
      </c>
    </row>
    <row r="9948" spans="18:18" ht="15" customHeight="1">
      <c r="R9948" t="str">
        <f t="shared" si="288"/>
        <v/>
      </c>
    </row>
    <row r="9949" spans="18:18" ht="15" customHeight="1">
      <c r="R9949" t="str">
        <f t="shared" si="288"/>
        <v/>
      </c>
    </row>
    <row r="9950" spans="18:18" ht="15" customHeight="1">
      <c r="R9950" t="str">
        <f t="shared" si="288"/>
        <v/>
      </c>
    </row>
    <row r="9951" spans="18:18" ht="15" customHeight="1">
      <c r="R9951" t="str">
        <f t="shared" si="288"/>
        <v/>
      </c>
    </row>
    <row r="9952" spans="18:18" ht="15" customHeight="1">
      <c r="R9952" t="str">
        <f t="shared" si="288"/>
        <v/>
      </c>
    </row>
    <row r="9953" spans="18:18" ht="15" customHeight="1">
      <c r="R9953" t="str">
        <f t="shared" si="288"/>
        <v/>
      </c>
    </row>
    <row r="9954" spans="18:18" ht="15" customHeight="1">
      <c r="R9954" t="str">
        <f t="shared" si="288"/>
        <v/>
      </c>
    </row>
    <row r="9955" spans="18:18" ht="15" customHeight="1">
      <c r="R9955" t="str">
        <f t="shared" si="288"/>
        <v/>
      </c>
    </row>
    <row r="9956" spans="18:18" ht="15" customHeight="1">
      <c r="R9956" t="str">
        <f t="shared" si="288"/>
        <v/>
      </c>
    </row>
    <row r="9957" spans="18:18" ht="15" customHeight="1">
      <c r="R9957" t="str">
        <f t="shared" si="288"/>
        <v/>
      </c>
    </row>
    <row r="9958" spans="18:18" ht="15" customHeight="1">
      <c r="R9958" t="str">
        <f t="shared" si="288"/>
        <v/>
      </c>
    </row>
    <row r="9959" spans="18:18" ht="15" customHeight="1">
      <c r="R9959" t="str">
        <f t="shared" si="288"/>
        <v/>
      </c>
    </row>
    <row r="9960" spans="18:18" ht="15" customHeight="1">
      <c r="R9960" t="str">
        <f t="shared" si="288"/>
        <v/>
      </c>
    </row>
    <row r="9961" spans="18:18" ht="15" customHeight="1">
      <c r="R9961" t="str">
        <f t="shared" si="288"/>
        <v/>
      </c>
    </row>
    <row r="9962" spans="18:18" ht="15" customHeight="1">
      <c r="R9962" t="str">
        <f t="shared" si="288"/>
        <v/>
      </c>
    </row>
    <row r="9963" spans="18:18" ht="15" customHeight="1">
      <c r="R9963" t="str">
        <f t="shared" si="288"/>
        <v/>
      </c>
    </row>
    <row r="9964" spans="18:18" ht="15" customHeight="1">
      <c r="R9964" t="str">
        <f t="shared" si="288"/>
        <v/>
      </c>
    </row>
    <row r="9965" spans="18:18" ht="15" customHeight="1">
      <c r="R9965" t="str">
        <f t="shared" si="288"/>
        <v/>
      </c>
    </row>
    <row r="9966" spans="18:18" ht="15" customHeight="1">
      <c r="R9966" t="str">
        <f t="shared" si="288"/>
        <v/>
      </c>
    </row>
    <row r="9967" spans="18:18" ht="15" customHeight="1">
      <c r="R9967" t="str">
        <f t="shared" si="288"/>
        <v/>
      </c>
    </row>
    <row r="9968" spans="18:18" ht="15" customHeight="1">
      <c r="R9968" t="str">
        <f t="shared" si="288"/>
        <v/>
      </c>
    </row>
    <row r="9969" spans="18:18" ht="15" customHeight="1">
      <c r="R9969" t="str">
        <f t="shared" si="288"/>
        <v/>
      </c>
    </row>
    <row r="9970" spans="18:18" ht="15" customHeight="1">
      <c r="R9970" t="str">
        <f t="shared" si="288"/>
        <v/>
      </c>
    </row>
    <row r="9971" spans="18:18" ht="15" customHeight="1">
      <c r="R9971" t="str">
        <f t="shared" si="288"/>
        <v/>
      </c>
    </row>
    <row r="9972" spans="18:18" ht="15" customHeight="1">
      <c r="R9972" t="str">
        <f t="shared" si="288"/>
        <v/>
      </c>
    </row>
    <row r="9973" spans="18:18" ht="15" customHeight="1">
      <c r="R9973" t="str">
        <f t="shared" si="288"/>
        <v/>
      </c>
    </row>
    <row r="9974" spans="18:18" ht="15" customHeight="1">
      <c r="R9974" t="str">
        <f t="shared" si="288"/>
        <v/>
      </c>
    </row>
    <row r="9975" spans="18:18" ht="15" customHeight="1">
      <c r="R9975" t="str">
        <f t="shared" si="288"/>
        <v/>
      </c>
    </row>
    <row r="9976" spans="18:18" ht="15" customHeight="1">
      <c r="R9976" t="str">
        <f t="shared" si="288"/>
        <v/>
      </c>
    </row>
    <row r="9977" spans="18:18" ht="15" customHeight="1">
      <c r="R9977" t="str">
        <f t="shared" si="288"/>
        <v/>
      </c>
    </row>
    <row r="9978" spans="18:18" ht="15" customHeight="1">
      <c r="R9978" t="str">
        <f t="shared" si="288"/>
        <v/>
      </c>
    </row>
    <row r="9979" spans="18:18" ht="15" customHeight="1">
      <c r="R9979" t="str">
        <f t="shared" si="288"/>
        <v/>
      </c>
    </row>
    <row r="9980" spans="18:18" ht="15" customHeight="1">
      <c r="R9980" t="str">
        <f t="shared" si="288"/>
        <v/>
      </c>
    </row>
    <row r="9981" spans="18:18" ht="15" customHeight="1">
      <c r="R9981" t="str">
        <f t="shared" si="288"/>
        <v/>
      </c>
    </row>
    <row r="9982" spans="18:18" ht="15" customHeight="1">
      <c r="R9982" t="str">
        <f t="shared" si="288"/>
        <v/>
      </c>
    </row>
    <row r="9983" spans="18:18" ht="15" customHeight="1">
      <c r="R9983" t="str">
        <f t="shared" si="288"/>
        <v/>
      </c>
    </row>
    <row r="9984" spans="18:18" ht="15" customHeight="1">
      <c r="R9984" t="str">
        <f t="shared" si="288"/>
        <v/>
      </c>
    </row>
    <row r="9985" spans="18:18" ht="15" customHeight="1">
      <c r="R9985" t="str">
        <f t="shared" si="288"/>
        <v/>
      </c>
    </row>
    <row r="9986" spans="18:18" ht="15" customHeight="1">
      <c r="R9986" t="str">
        <f t="shared" si="288"/>
        <v/>
      </c>
    </row>
    <row r="9987" spans="18:18" ht="15" customHeight="1">
      <c r="R9987" t="str">
        <f t="shared" ref="R9987:R10050" si="289">IF(B9987="","",PROPER(TEXT(B9987,"mmm/aa")))</f>
        <v/>
      </c>
    </row>
    <row r="9988" spans="18:18" ht="15" customHeight="1">
      <c r="R9988" t="str">
        <f t="shared" si="289"/>
        <v/>
      </c>
    </row>
    <row r="9989" spans="18:18" ht="15" customHeight="1">
      <c r="R9989" t="str">
        <f t="shared" si="289"/>
        <v/>
      </c>
    </row>
    <row r="9990" spans="18:18" ht="15" customHeight="1">
      <c r="R9990" t="str">
        <f t="shared" si="289"/>
        <v/>
      </c>
    </row>
    <row r="9991" spans="18:18" ht="15" customHeight="1">
      <c r="R9991" t="str">
        <f t="shared" si="289"/>
        <v/>
      </c>
    </row>
    <row r="9992" spans="18:18" ht="15" customHeight="1">
      <c r="R9992" t="str">
        <f t="shared" si="289"/>
        <v/>
      </c>
    </row>
    <row r="9993" spans="18:18" ht="15" customHeight="1">
      <c r="R9993" t="str">
        <f t="shared" si="289"/>
        <v/>
      </c>
    </row>
    <row r="9994" spans="18:18" ht="15" customHeight="1">
      <c r="R9994" t="str">
        <f t="shared" si="289"/>
        <v/>
      </c>
    </row>
    <row r="9995" spans="18:18" ht="15" customHeight="1">
      <c r="R9995" t="str">
        <f t="shared" si="289"/>
        <v/>
      </c>
    </row>
    <row r="9996" spans="18:18" ht="15" customHeight="1">
      <c r="R9996" t="str">
        <f t="shared" si="289"/>
        <v/>
      </c>
    </row>
    <row r="9997" spans="18:18" ht="15" customHeight="1">
      <c r="R9997" t="str">
        <f t="shared" si="289"/>
        <v/>
      </c>
    </row>
    <row r="9998" spans="18:18" ht="15" customHeight="1">
      <c r="R9998" t="str">
        <f t="shared" si="289"/>
        <v/>
      </c>
    </row>
    <row r="9999" spans="18:18" ht="15" customHeight="1">
      <c r="R9999" t="str">
        <f t="shared" si="289"/>
        <v/>
      </c>
    </row>
    <row r="10000" spans="18:18" ht="15" customHeight="1">
      <c r="R10000" t="str">
        <f t="shared" si="289"/>
        <v/>
      </c>
    </row>
    <row r="10001" spans="18:18" ht="15" customHeight="1">
      <c r="R10001" t="str">
        <f t="shared" si="289"/>
        <v/>
      </c>
    </row>
    <row r="10002" spans="18:18" ht="15" customHeight="1">
      <c r="R10002" t="str">
        <f t="shared" si="289"/>
        <v/>
      </c>
    </row>
    <row r="10003" spans="18:18" ht="15" customHeight="1">
      <c r="R10003" t="str">
        <f t="shared" si="289"/>
        <v/>
      </c>
    </row>
    <row r="10004" spans="18:18" ht="15" customHeight="1">
      <c r="R10004" t="str">
        <f t="shared" si="289"/>
        <v/>
      </c>
    </row>
    <row r="10005" spans="18:18" ht="15" customHeight="1">
      <c r="R10005" t="str">
        <f t="shared" si="289"/>
        <v/>
      </c>
    </row>
    <row r="10006" spans="18:18" ht="15" customHeight="1">
      <c r="R10006" t="str">
        <f t="shared" si="289"/>
        <v/>
      </c>
    </row>
    <row r="10007" spans="18:18" ht="15" customHeight="1">
      <c r="R10007" t="str">
        <f t="shared" si="289"/>
        <v/>
      </c>
    </row>
    <row r="10008" spans="18:18" ht="15" customHeight="1">
      <c r="R10008" t="str">
        <f t="shared" si="289"/>
        <v/>
      </c>
    </row>
    <row r="10009" spans="18:18" ht="15" customHeight="1">
      <c r="R10009" t="str">
        <f t="shared" si="289"/>
        <v/>
      </c>
    </row>
    <row r="10010" spans="18:18" ht="15" customHeight="1">
      <c r="R10010" t="str">
        <f t="shared" si="289"/>
        <v/>
      </c>
    </row>
    <row r="10011" spans="18:18" ht="15" customHeight="1">
      <c r="R10011" t="str">
        <f t="shared" si="289"/>
        <v/>
      </c>
    </row>
    <row r="10012" spans="18:18" ht="15" customHeight="1">
      <c r="R10012" t="str">
        <f t="shared" si="289"/>
        <v/>
      </c>
    </row>
    <row r="10013" spans="18:18" ht="15" customHeight="1">
      <c r="R10013" t="str">
        <f t="shared" si="289"/>
        <v/>
      </c>
    </row>
    <row r="10014" spans="18:18" ht="15" customHeight="1">
      <c r="R10014" t="str">
        <f t="shared" si="289"/>
        <v/>
      </c>
    </row>
    <row r="10015" spans="18:18" ht="15" customHeight="1">
      <c r="R10015" t="str">
        <f t="shared" si="289"/>
        <v/>
      </c>
    </row>
    <row r="10016" spans="18:18" ht="15" customHeight="1">
      <c r="R10016" t="str">
        <f t="shared" si="289"/>
        <v/>
      </c>
    </row>
    <row r="10017" spans="18:18" ht="15" customHeight="1">
      <c r="R10017" t="str">
        <f t="shared" si="289"/>
        <v/>
      </c>
    </row>
    <row r="10018" spans="18:18" ht="15" customHeight="1">
      <c r="R10018" t="str">
        <f t="shared" si="289"/>
        <v/>
      </c>
    </row>
    <row r="10019" spans="18:18" ht="15" customHeight="1">
      <c r="R10019" t="str">
        <f t="shared" si="289"/>
        <v/>
      </c>
    </row>
    <row r="10020" spans="18:18" ht="15" customHeight="1">
      <c r="R10020" t="str">
        <f t="shared" si="289"/>
        <v/>
      </c>
    </row>
    <row r="10021" spans="18:18" ht="15" customHeight="1">
      <c r="R10021" t="str">
        <f t="shared" si="289"/>
        <v/>
      </c>
    </row>
    <row r="10022" spans="18:18" ht="15" customHeight="1">
      <c r="R10022" t="str">
        <f t="shared" si="289"/>
        <v/>
      </c>
    </row>
    <row r="10023" spans="18:18" ht="15" customHeight="1">
      <c r="R10023" t="str">
        <f t="shared" si="289"/>
        <v/>
      </c>
    </row>
    <row r="10024" spans="18:18" ht="15" customHeight="1">
      <c r="R10024" t="str">
        <f t="shared" si="289"/>
        <v/>
      </c>
    </row>
    <row r="10025" spans="18:18" ht="15" customHeight="1">
      <c r="R10025" t="str">
        <f t="shared" si="289"/>
        <v/>
      </c>
    </row>
    <row r="10026" spans="18:18" ht="15" customHeight="1">
      <c r="R10026" t="str">
        <f t="shared" si="289"/>
        <v/>
      </c>
    </row>
    <row r="10027" spans="18:18" ht="15" customHeight="1">
      <c r="R10027" t="str">
        <f t="shared" si="289"/>
        <v/>
      </c>
    </row>
    <row r="10028" spans="18:18" ht="15" customHeight="1">
      <c r="R10028" t="str">
        <f t="shared" si="289"/>
        <v/>
      </c>
    </row>
    <row r="10029" spans="18:18" ht="15" customHeight="1">
      <c r="R10029" t="str">
        <f t="shared" si="289"/>
        <v/>
      </c>
    </row>
    <row r="10030" spans="18:18" ht="15" customHeight="1">
      <c r="R10030" t="str">
        <f t="shared" si="289"/>
        <v/>
      </c>
    </row>
    <row r="10031" spans="18:18" ht="15" customHeight="1">
      <c r="R10031" t="str">
        <f t="shared" si="289"/>
        <v/>
      </c>
    </row>
    <row r="10032" spans="18:18" ht="15" customHeight="1">
      <c r="R10032" t="str">
        <f t="shared" si="289"/>
        <v/>
      </c>
    </row>
    <row r="10033" spans="18:18" ht="15" customHeight="1">
      <c r="R10033" t="str">
        <f t="shared" si="289"/>
        <v/>
      </c>
    </row>
    <row r="10034" spans="18:18" ht="15" customHeight="1">
      <c r="R10034" t="str">
        <f t="shared" si="289"/>
        <v/>
      </c>
    </row>
    <row r="10035" spans="18:18" ht="15" customHeight="1">
      <c r="R10035" t="str">
        <f t="shared" si="289"/>
        <v/>
      </c>
    </row>
    <row r="10036" spans="18:18" ht="15" customHeight="1">
      <c r="R10036" t="str">
        <f t="shared" si="289"/>
        <v/>
      </c>
    </row>
    <row r="10037" spans="18:18" ht="15" customHeight="1">
      <c r="R10037" t="str">
        <f t="shared" si="289"/>
        <v/>
      </c>
    </row>
    <row r="10038" spans="18:18" ht="15" customHeight="1">
      <c r="R10038" t="str">
        <f t="shared" si="289"/>
        <v/>
      </c>
    </row>
    <row r="10039" spans="18:18" ht="15" customHeight="1">
      <c r="R10039" t="str">
        <f t="shared" si="289"/>
        <v/>
      </c>
    </row>
    <row r="10040" spans="18:18" ht="15" customHeight="1">
      <c r="R10040" t="str">
        <f t="shared" si="289"/>
        <v/>
      </c>
    </row>
    <row r="10041" spans="18:18" ht="15" customHeight="1">
      <c r="R10041" t="str">
        <f t="shared" si="289"/>
        <v/>
      </c>
    </row>
    <row r="10042" spans="18:18" ht="15" customHeight="1">
      <c r="R10042" t="str">
        <f t="shared" si="289"/>
        <v/>
      </c>
    </row>
    <row r="10043" spans="18:18" ht="15" customHeight="1">
      <c r="R10043" t="str">
        <f t="shared" si="289"/>
        <v/>
      </c>
    </row>
    <row r="10044" spans="18:18" ht="15" customHeight="1">
      <c r="R10044" t="str">
        <f t="shared" si="289"/>
        <v/>
      </c>
    </row>
    <row r="10045" spans="18:18" ht="15" customHeight="1">
      <c r="R10045" t="str">
        <f t="shared" si="289"/>
        <v/>
      </c>
    </row>
    <row r="10046" spans="18:18" ht="15" customHeight="1">
      <c r="R10046" t="str">
        <f t="shared" si="289"/>
        <v/>
      </c>
    </row>
    <row r="10047" spans="18:18" ht="15" customHeight="1">
      <c r="R10047" t="str">
        <f t="shared" si="289"/>
        <v/>
      </c>
    </row>
    <row r="10048" spans="18:18" ht="15" customHeight="1">
      <c r="R10048" t="str">
        <f t="shared" si="289"/>
        <v/>
      </c>
    </row>
    <row r="10049" spans="18:18" ht="15" customHeight="1">
      <c r="R10049" t="str">
        <f t="shared" si="289"/>
        <v/>
      </c>
    </row>
    <row r="10050" spans="18:18" ht="15" customHeight="1">
      <c r="R10050" t="str">
        <f t="shared" si="289"/>
        <v/>
      </c>
    </row>
    <row r="10051" spans="18:18" ht="15" customHeight="1">
      <c r="R10051" t="str">
        <f t="shared" ref="R10051:R10114" si="290">IF(B10051="","",PROPER(TEXT(B10051,"mmm/aa")))</f>
        <v/>
      </c>
    </row>
    <row r="10052" spans="18:18" ht="15" customHeight="1">
      <c r="R10052" t="str">
        <f t="shared" si="290"/>
        <v/>
      </c>
    </row>
    <row r="10053" spans="18:18" ht="15" customHeight="1">
      <c r="R10053" t="str">
        <f t="shared" si="290"/>
        <v/>
      </c>
    </row>
    <row r="10054" spans="18:18" ht="15" customHeight="1">
      <c r="R10054" t="str">
        <f t="shared" si="290"/>
        <v/>
      </c>
    </row>
    <row r="10055" spans="18:18" ht="15" customHeight="1">
      <c r="R10055" t="str">
        <f t="shared" si="290"/>
        <v/>
      </c>
    </row>
    <row r="10056" spans="18:18" ht="15" customHeight="1">
      <c r="R10056" t="str">
        <f t="shared" si="290"/>
        <v/>
      </c>
    </row>
    <row r="10057" spans="18:18" ht="15" customHeight="1">
      <c r="R10057" t="str">
        <f t="shared" si="290"/>
        <v/>
      </c>
    </row>
    <row r="10058" spans="18:18" ht="15" customHeight="1">
      <c r="R10058" t="str">
        <f t="shared" si="290"/>
        <v/>
      </c>
    </row>
    <row r="10059" spans="18:18" ht="15" customHeight="1">
      <c r="R10059" t="str">
        <f t="shared" si="290"/>
        <v/>
      </c>
    </row>
    <row r="10060" spans="18:18" ht="15" customHeight="1">
      <c r="R10060" t="str">
        <f t="shared" si="290"/>
        <v/>
      </c>
    </row>
    <row r="10061" spans="18:18" ht="15" customHeight="1">
      <c r="R10061" t="str">
        <f t="shared" si="290"/>
        <v/>
      </c>
    </row>
    <row r="10062" spans="18:18" ht="15" customHeight="1">
      <c r="R10062" t="str">
        <f t="shared" si="290"/>
        <v/>
      </c>
    </row>
    <row r="10063" spans="18:18" ht="15" customHeight="1">
      <c r="R10063" t="str">
        <f t="shared" si="290"/>
        <v/>
      </c>
    </row>
    <row r="10064" spans="18:18" ht="15" customHeight="1">
      <c r="R10064" t="str">
        <f t="shared" si="290"/>
        <v/>
      </c>
    </row>
    <row r="10065" spans="18:18" ht="15" customHeight="1">
      <c r="R10065" t="str">
        <f t="shared" si="290"/>
        <v/>
      </c>
    </row>
    <row r="10066" spans="18:18" ht="15" customHeight="1">
      <c r="R10066" t="str">
        <f t="shared" si="290"/>
        <v/>
      </c>
    </row>
    <row r="10067" spans="18:18" ht="15" customHeight="1">
      <c r="R10067" t="str">
        <f t="shared" si="290"/>
        <v/>
      </c>
    </row>
    <row r="10068" spans="18:18" ht="15" customHeight="1">
      <c r="R10068" t="str">
        <f t="shared" si="290"/>
        <v/>
      </c>
    </row>
    <row r="10069" spans="18:18" ht="15" customHeight="1">
      <c r="R10069" t="str">
        <f t="shared" si="290"/>
        <v/>
      </c>
    </row>
    <row r="10070" spans="18:18" ht="15" customHeight="1">
      <c r="R10070" t="str">
        <f t="shared" si="290"/>
        <v/>
      </c>
    </row>
    <row r="10071" spans="18:18" ht="15" customHeight="1">
      <c r="R10071" t="str">
        <f t="shared" si="290"/>
        <v/>
      </c>
    </row>
    <row r="10072" spans="18:18" ht="15" customHeight="1">
      <c r="R10072" t="str">
        <f t="shared" si="290"/>
        <v/>
      </c>
    </row>
    <row r="10073" spans="18:18" ht="15" customHeight="1">
      <c r="R10073" t="str">
        <f t="shared" si="290"/>
        <v/>
      </c>
    </row>
    <row r="10074" spans="18:18" ht="15" customHeight="1">
      <c r="R10074" t="str">
        <f t="shared" si="290"/>
        <v/>
      </c>
    </row>
    <row r="10075" spans="18:18" ht="15" customHeight="1">
      <c r="R10075" t="str">
        <f t="shared" si="290"/>
        <v/>
      </c>
    </row>
    <row r="10076" spans="18:18" ht="15" customHeight="1">
      <c r="R10076" t="str">
        <f t="shared" si="290"/>
        <v/>
      </c>
    </row>
    <row r="10077" spans="18:18" ht="15" customHeight="1">
      <c r="R10077" t="str">
        <f t="shared" si="290"/>
        <v/>
      </c>
    </row>
    <row r="10078" spans="18:18" ht="15" customHeight="1">
      <c r="R10078" t="str">
        <f t="shared" si="290"/>
        <v/>
      </c>
    </row>
    <row r="10079" spans="18:18" ht="15" customHeight="1">
      <c r="R10079" t="str">
        <f t="shared" si="290"/>
        <v/>
      </c>
    </row>
    <row r="10080" spans="18:18" ht="15" customHeight="1">
      <c r="R10080" t="str">
        <f t="shared" si="290"/>
        <v/>
      </c>
    </row>
    <row r="10081" spans="18:18" ht="15" customHeight="1">
      <c r="R10081" t="str">
        <f t="shared" si="290"/>
        <v/>
      </c>
    </row>
    <row r="10082" spans="18:18" ht="15" customHeight="1">
      <c r="R10082" t="str">
        <f t="shared" si="290"/>
        <v/>
      </c>
    </row>
    <row r="10083" spans="18:18" ht="15" customHeight="1">
      <c r="R10083" t="str">
        <f t="shared" si="290"/>
        <v/>
      </c>
    </row>
    <row r="10084" spans="18:18" ht="15" customHeight="1">
      <c r="R10084" t="str">
        <f t="shared" si="290"/>
        <v/>
      </c>
    </row>
    <row r="10085" spans="18:18" ht="15" customHeight="1">
      <c r="R10085" t="str">
        <f t="shared" si="290"/>
        <v/>
      </c>
    </row>
    <row r="10086" spans="18:18" ht="15" customHeight="1">
      <c r="R10086" t="str">
        <f t="shared" si="290"/>
        <v/>
      </c>
    </row>
    <row r="10087" spans="18:18" ht="15" customHeight="1">
      <c r="R10087" t="str">
        <f t="shared" si="290"/>
        <v/>
      </c>
    </row>
    <row r="10088" spans="18:18" ht="15" customHeight="1">
      <c r="R10088" t="str">
        <f t="shared" si="290"/>
        <v/>
      </c>
    </row>
    <row r="10089" spans="18:18" ht="15" customHeight="1">
      <c r="R10089" t="str">
        <f t="shared" si="290"/>
        <v/>
      </c>
    </row>
    <row r="10090" spans="18:18" ht="15" customHeight="1">
      <c r="R10090" t="str">
        <f t="shared" si="290"/>
        <v/>
      </c>
    </row>
    <row r="10091" spans="18:18" ht="15" customHeight="1">
      <c r="R10091" t="str">
        <f t="shared" si="290"/>
        <v/>
      </c>
    </row>
    <row r="10092" spans="18:18" ht="15" customHeight="1">
      <c r="R10092" t="str">
        <f t="shared" si="290"/>
        <v/>
      </c>
    </row>
    <row r="10093" spans="18:18" ht="15" customHeight="1">
      <c r="R10093" t="str">
        <f t="shared" si="290"/>
        <v/>
      </c>
    </row>
    <row r="10094" spans="18:18" ht="15" customHeight="1">
      <c r="R10094" t="str">
        <f t="shared" si="290"/>
        <v/>
      </c>
    </row>
    <row r="10095" spans="18:18" ht="15" customHeight="1">
      <c r="R10095" t="str">
        <f t="shared" si="290"/>
        <v/>
      </c>
    </row>
    <row r="10096" spans="18:18" ht="15" customHeight="1">
      <c r="R10096" t="str">
        <f t="shared" si="290"/>
        <v/>
      </c>
    </row>
    <row r="10097" spans="18:18" ht="15" customHeight="1">
      <c r="R10097" t="str">
        <f t="shared" si="290"/>
        <v/>
      </c>
    </row>
    <row r="10098" spans="18:18" ht="15" customHeight="1">
      <c r="R10098" t="str">
        <f t="shared" si="290"/>
        <v/>
      </c>
    </row>
    <row r="10099" spans="18:18" ht="15" customHeight="1">
      <c r="R10099" t="str">
        <f t="shared" si="290"/>
        <v/>
      </c>
    </row>
    <row r="10100" spans="18:18" ht="15" customHeight="1">
      <c r="R10100" t="str">
        <f t="shared" si="290"/>
        <v/>
      </c>
    </row>
    <row r="10101" spans="18:18" ht="15" customHeight="1">
      <c r="R10101" t="str">
        <f t="shared" si="290"/>
        <v/>
      </c>
    </row>
    <row r="10102" spans="18:18" ht="15" customHeight="1">
      <c r="R10102" t="str">
        <f t="shared" si="290"/>
        <v/>
      </c>
    </row>
    <row r="10103" spans="18:18" ht="15" customHeight="1">
      <c r="R10103" t="str">
        <f t="shared" si="290"/>
        <v/>
      </c>
    </row>
    <row r="10104" spans="18:18" ht="15" customHeight="1">
      <c r="R10104" t="str">
        <f t="shared" si="290"/>
        <v/>
      </c>
    </row>
    <row r="10105" spans="18:18" ht="15" customHeight="1">
      <c r="R10105" t="str">
        <f t="shared" si="290"/>
        <v/>
      </c>
    </row>
    <row r="10106" spans="18:18" ht="15" customHeight="1">
      <c r="R10106" t="str">
        <f t="shared" si="290"/>
        <v/>
      </c>
    </row>
    <row r="10107" spans="18:18" ht="15" customHeight="1">
      <c r="R10107" t="str">
        <f t="shared" si="290"/>
        <v/>
      </c>
    </row>
    <row r="10108" spans="18:18" ht="15" customHeight="1">
      <c r="R10108" t="str">
        <f t="shared" si="290"/>
        <v/>
      </c>
    </row>
    <row r="10109" spans="18:18" ht="15" customHeight="1">
      <c r="R10109" t="str">
        <f t="shared" si="290"/>
        <v/>
      </c>
    </row>
    <row r="10110" spans="18:18" ht="15" customHeight="1">
      <c r="R10110" t="str">
        <f t="shared" si="290"/>
        <v/>
      </c>
    </row>
    <row r="10111" spans="18:18" ht="15" customHeight="1">
      <c r="R10111" t="str">
        <f t="shared" si="290"/>
        <v/>
      </c>
    </row>
    <row r="10112" spans="18:18" ht="15" customHeight="1">
      <c r="R10112" t="str">
        <f t="shared" si="290"/>
        <v/>
      </c>
    </row>
    <row r="10113" spans="18:18" ht="15" customHeight="1">
      <c r="R10113" t="str">
        <f t="shared" si="290"/>
        <v/>
      </c>
    </row>
    <row r="10114" spans="18:18" ht="15" customHeight="1">
      <c r="R10114" t="str">
        <f t="shared" si="290"/>
        <v/>
      </c>
    </row>
    <row r="10115" spans="18:18" ht="15" customHeight="1">
      <c r="R10115" t="str">
        <f t="shared" ref="R10115:R10178" si="291">IF(B10115="","",PROPER(TEXT(B10115,"mmm/aa")))</f>
        <v/>
      </c>
    </row>
    <row r="10116" spans="18:18" ht="15" customHeight="1">
      <c r="R10116" t="str">
        <f t="shared" si="291"/>
        <v/>
      </c>
    </row>
    <row r="10117" spans="18:18" ht="15" customHeight="1">
      <c r="R10117" t="str">
        <f t="shared" si="291"/>
        <v/>
      </c>
    </row>
    <row r="10118" spans="18:18" ht="15" customHeight="1">
      <c r="R10118" t="str">
        <f t="shared" si="291"/>
        <v/>
      </c>
    </row>
    <row r="10119" spans="18:18" ht="15" customHeight="1">
      <c r="R10119" t="str">
        <f t="shared" si="291"/>
        <v/>
      </c>
    </row>
    <row r="10120" spans="18:18" ht="15" customHeight="1">
      <c r="R10120" t="str">
        <f t="shared" si="291"/>
        <v/>
      </c>
    </row>
    <row r="10121" spans="18:18" ht="15" customHeight="1">
      <c r="R10121" t="str">
        <f t="shared" si="291"/>
        <v/>
      </c>
    </row>
    <row r="10122" spans="18:18" ht="15" customHeight="1">
      <c r="R10122" t="str">
        <f t="shared" si="291"/>
        <v/>
      </c>
    </row>
    <row r="10123" spans="18:18" ht="15" customHeight="1">
      <c r="R10123" t="str">
        <f t="shared" si="291"/>
        <v/>
      </c>
    </row>
    <row r="10124" spans="18:18" ht="15" customHeight="1">
      <c r="R10124" t="str">
        <f t="shared" si="291"/>
        <v/>
      </c>
    </row>
    <row r="10125" spans="18:18" ht="15" customHeight="1">
      <c r="R10125" t="str">
        <f t="shared" si="291"/>
        <v/>
      </c>
    </row>
    <row r="10126" spans="18:18" ht="15" customHeight="1">
      <c r="R10126" t="str">
        <f t="shared" si="291"/>
        <v/>
      </c>
    </row>
    <row r="10127" spans="18:18" ht="15" customHeight="1">
      <c r="R10127" t="str">
        <f t="shared" si="291"/>
        <v/>
      </c>
    </row>
    <row r="10128" spans="18:18" ht="15" customHeight="1">
      <c r="R10128" t="str">
        <f t="shared" si="291"/>
        <v/>
      </c>
    </row>
    <row r="10129" spans="18:18" ht="15" customHeight="1">
      <c r="R10129" t="str">
        <f t="shared" si="291"/>
        <v/>
      </c>
    </row>
    <row r="10130" spans="18:18" ht="15" customHeight="1">
      <c r="R10130" t="str">
        <f t="shared" si="291"/>
        <v/>
      </c>
    </row>
    <row r="10131" spans="18:18" ht="15" customHeight="1">
      <c r="R10131" t="str">
        <f t="shared" si="291"/>
        <v/>
      </c>
    </row>
    <row r="10132" spans="18:18" ht="15" customHeight="1">
      <c r="R10132" t="str">
        <f t="shared" si="291"/>
        <v/>
      </c>
    </row>
    <row r="10133" spans="18:18" ht="15" customHeight="1">
      <c r="R10133" t="str">
        <f t="shared" si="291"/>
        <v/>
      </c>
    </row>
    <row r="10134" spans="18:18" ht="15" customHeight="1">
      <c r="R10134" t="str">
        <f t="shared" si="291"/>
        <v/>
      </c>
    </row>
    <row r="10135" spans="18:18" ht="15" customHeight="1">
      <c r="R10135" t="str">
        <f t="shared" si="291"/>
        <v/>
      </c>
    </row>
    <row r="10136" spans="18:18" ht="15" customHeight="1">
      <c r="R10136" t="str">
        <f t="shared" si="291"/>
        <v/>
      </c>
    </row>
    <row r="10137" spans="18:18" ht="15" customHeight="1">
      <c r="R10137" t="str">
        <f t="shared" si="291"/>
        <v/>
      </c>
    </row>
    <row r="10138" spans="18:18" ht="15" customHeight="1">
      <c r="R10138" t="str">
        <f t="shared" si="291"/>
        <v/>
      </c>
    </row>
    <row r="10139" spans="18:18" ht="15" customHeight="1">
      <c r="R10139" t="str">
        <f t="shared" si="291"/>
        <v/>
      </c>
    </row>
    <row r="10140" spans="18:18" ht="15" customHeight="1">
      <c r="R10140" t="str">
        <f t="shared" si="291"/>
        <v/>
      </c>
    </row>
    <row r="10141" spans="18:18" ht="15" customHeight="1">
      <c r="R10141" t="str">
        <f t="shared" si="291"/>
        <v/>
      </c>
    </row>
    <row r="10142" spans="18:18" ht="15" customHeight="1">
      <c r="R10142" t="str">
        <f t="shared" si="291"/>
        <v/>
      </c>
    </row>
    <row r="10143" spans="18:18" ht="15" customHeight="1">
      <c r="R10143" t="str">
        <f t="shared" si="291"/>
        <v/>
      </c>
    </row>
    <row r="10144" spans="18:18" ht="15" customHeight="1">
      <c r="R10144" t="str">
        <f t="shared" si="291"/>
        <v/>
      </c>
    </row>
    <row r="10145" spans="18:18" ht="15" customHeight="1">
      <c r="R10145" t="str">
        <f t="shared" si="291"/>
        <v/>
      </c>
    </row>
    <row r="10146" spans="18:18" ht="15" customHeight="1">
      <c r="R10146" t="str">
        <f t="shared" si="291"/>
        <v/>
      </c>
    </row>
    <row r="10147" spans="18:18" ht="15" customHeight="1">
      <c r="R10147" t="str">
        <f t="shared" si="291"/>
        <v/>
      </c>
    </row>
    <row r="10148" spans="18:18" ht="15" customHeight="1">
      <c r="R10148" t="str">
        <f t="shared" si="291"/>
        <v/>
      </c>
    </row>
    <row r="10149" spans="18:18" ht="15" customHeight="1">
      <c r="R10149" t="str">
        <f t="shared" si="291"/>
        <v/>
      </c>
    </row>
    <row r="10150" spans="18:18" ht="15" customHeight="1">
      <c r="R10150" t="str">
        <f t="shared" si="291"/>
        <v/>
      </c>
    </row>
    <row r="10151" spans="18:18" ht="15" customHeight="1">
      <c r="R10151" t="str">
        <f t="shared" si="291"/>
        <v/>
      </c>
    </row>
    <row r="10152" spans="18:18" ht="15" customHeight="1">
      <c r="R10152" t="str">
        <f t="shared" si="291"/>
        <v/>
      </c>
    </row>
    <row r="10153" spans="18:18" ht="15" customHeight="1">
      <c r="R10153" t="str">
        <f t="shared" si="291"/>
        <v/>
      </c>
    </row>
    <row r="10154" spans="18:18" ht="15" customHeight="1">
      <c r="R10154" t="str">
        <f t="shared" si="291"/>
        <v/>
      </c>
    </row>
    <row r="10155" spans="18:18" ht="15" customHeight="1">
      <c r="R10155" t="str">
        <f t="shared" si="291"/>
        <v/>
      </c>
    </row>
    <row r="10156" spans="18:18" ht="15" customHeight="1">
      <c r="R10156" t="str">
        <f t="shared" si="291"/>
        <v/>
      </c>
    </row>
    <row r="10157" spans="18:18" ht="15" customHeight="1">
      <c r="R10157" t="str">
        <f t="shared" si="291"/>
        <v/>
      </c>
    </row>
    <row r="10158" spans="18:18" ht="15" customHeight="1">
      <c r="R10158" t="str">
        <f t="shared" si="291"/>
        <v/>
      </c>
    </row>
    <row r="10159" spans="18:18" ht="15" customHeight="1">
      <c r="R10159" t="str">
        <f t="shared" si="291"/>
        <v/>
      </c>
    </row>
    <row r="10160" spans="18:18" ht="15" customHeight="1">
      <c r="R10160" t="str">
        <f t="shared" si="291"/>
        <v/>
      </c>
    </row>
    <row r="10161" spans="18:18" ht="15" customHeight="1">
      <c r="R10161" t="str">
        <f t="shared" si="291"/>
        <v/>
      </c>
    </row>
    <row r="10162" spans="18:18" ht="15" customHeight="1">
      <c r="R10162" t="str">
        <f t="shared" si="291"/>
        <v/>
      </c>
    </row>
    <row r="10163" spans="18:18" ht="15" customHeight="1">
      <c r="R10163" t="str">
        <f t="shared" si="291"/>
        <v/>
      </c>
    </row>
    <row r="10164" spans="18:18" ht="15" customHeight="1">
      <c r="R10164" t="str">
        <f t="shared" si="291"/>
        <v/>
      </c>
    </row>
    <row r="10165" spans="18:18" ht="15" customHeight="1">
      <c r="R10165" t="str">
        <f t="shared" si="291"/>
        <v/>
      </c>
    </row>
    <row r="10166" spans="18:18" ht="15" customHeight="1">
      <c r="R10166" t="str">
        <f t="shared" si="291"/>
        <v/>
      </c>
    </row>
    <row r="10167" spans="18:18" ht="15" customHeight="1">
      <c r="R10167" t="str">
        <f t="shared" si="291"/>
        <v/>
      </c>
    </row>
    <row r="10168" spans="18:18" ht="15" customHeight="1">
      <c r="R10168" t="str">
        <f t="shared" si="291"/>
        <v/>
      </c>
    </row>
    <row r="10169" spans="18:18" ht="15" customHeight="1">
      <c r="R10169" t="str">
        <f t="shared" si="291"/>
        <v/>
      </c>
    </row>
    <row r="10170" spans="18:18" ht="15" customHeight="1">
      <c r="R10170" t="str">
        <f t="shared" si="291"/>
        <v/>
      </c>
    </row>
    <row r="10171" spans="18:18" ht="15" customHeight="1">
      <c r="R10171" t="str">
        <f t="shared" si="291"/>
        <v/>
      </c>
    </row>
    <row r="10172" spans="18:18" ht="15" customHeight="1">
      <c r="R10172" t="str">
        <f t="shared" si="291"/>
        <v/>
      </c>
    </row>
    <row r="10173" spans="18:18" ht="15" customHeight="1">
      <c r="R10173" t="str">
        <f t="shared" si="291"/>
        <v/>
      </c>
    </row>
    <row r="10174" spans="18:18" ht="15" customHeight="1">
      <c r="R10174" t="str">
        <f t="shared" si="291"/>
        <v/>
      </c>
    </row>
    <row r="10175" spans="18:18" ht="15" customHeight="1">
      <c r="R10175" t="str">
        <f t="shared" si="291"/>
        <v/>
      </c>
    </row>
    <row r="10176" spans="18:18" ht="15" customHeight="1">
      <c r="R10176" t="str">
        <f t="shared" si="291"/>
        <v/>
      </c>
    </row>
    <row r="10177" spans="18:18" ht="15" customHeight="1">
      <c r="R10177" t="str">
        <f t="shared" si="291"/>
        <v/>
      </c>
    </row>
    <row r="10178" spans="18:18" ht="15" customHeight="1">
      <c r="R10178" t="str">
        <f t="shared" si="291"/>
        <v/>
      </c>
    </row>
    <row r="10179" spans="18:18" ht="15" customHeight="1">
      <c r="R10179" t="str">
        <f t="shared" ref="R10179:R10242" si="292">IF(B10179="","",PROPER(TEXT(B10179,"mmm/aa")))</f>
        <v/>
      </c>
    </row>
    <row r="10180" spans="18:18" ht="15" customHeight="1">
      <c r="R10180" t="str">
        <f t="shared" si="292"/>
        <v/>
      </c>
    </row>
    <row r="10181" spans="18:18" ht="15" customHeight="1">
      <c r="R10181" t="str">
        <f t="shared" si="292"/>
        <v/>
      </c>
    </row>
    <row r="10182" spans="18:18" ht="15" customHeight="1">
      <c r="R10182" t="str">
        <f t="shared" si="292"/>
        <v/>
      </c>
    </row>
    <row r="10183" spans="18:18" ht="15" customHeight="1">
      <c r="R10183" t="str">
        <f t="shared" si="292"/>
        <v/>
      </c>
    </row>
    <row r="10184" spans="18:18" ht="15" customHeight="1">
      <c r="R10184" t="str">
        <f t="shared" si="292"/>
        <v/>
      </c>
    </row>
    <row r="10185" spans="18:18" ht="15" customHeight="1">
      <c r="R10185" t="str">
        <f t="shared" si="292"/>
        <v/>
      </c>
    </row>
    <row r="10186" spans="18:18" ht="15" customHeight="1">
      <c r="R10186" t="str">
        <f t="shared" si="292"/>
        <v/>
      </c>
    </row>
    <row r="10187" spans="18:18" ht="15" customHeight="1">
      <c r="R10187" t="str">
        <f t="shared" si="292"/>
        <v/>
      </c>
    </row>
    <row r="10188" spans="18:18" ht="15" customHeight="1">
      <c r="R10188" t="str">
        <f t="shared" si="292"/>
        <v/>
      </c>
    </row>
    <row r="10189" spans="18:18" ht="15" customHeight="1">
      <c r="R10189" t="str">
        <f t="shared" si="292"/>
        <v/>
      </c>
    </row>
    <row r="10190" spans="18:18" ht="15" customHeight="1">
      <c r="R10190" t="str">
        <f t="shared" si="292"/>
        <v/>
      </c>
    </row>
    <row r="10191" spans="18:18" ht="15" customHeight="1">
      <c r="R10191" t="str">
        <f t="shared" si="292"/>
        <v/>
      </c>
    </row>
    <row r="10192" spans="18:18" ht="15" customHeight="1">
      <c r="R10192" t="str">
        <f t="shared" si="292"/>
        <v/>
      </c>
    </row>
    <row r="10193" spans="18:18" ht="15" customHeight="1">
      <c r="R10193" t="str">
        <f t="shared" si="292"/>
        <v/>
      </c>
    </row>
    <row r="10194" spans="18:18" ht="15" customHeight="1">
      <c r="R10194" t="str">
        <f t="shared" si="292"/>
        <v/>
      </c>
    </row>
    <row r="10195" spans="18:18" ht="15" customHeight="1">
      <c r="R10195" t="str">
        <f t="shared" si="292"/>
        <v/>
      </c>
    </row>
    <row r="10196" spans="18:18" ht="15" customHeight="1">
      <c r="R10196" t="str">
        <f t="shared" si="292"/>
        <v/>
      </c>
    </row>
    <row r="10197" spans="18:18" ht="15" customHeight="1">
      <c r="R10197" t="str">
        <f t="shared" si="292"/>
        <v/>
      </c>
    </row>
    <row r="10198" spans="18:18" ht="15" customHeight="1">
      <c r="R10198" t="str">
        <f t="shared" si="292"/>
        <v/>
      </c>
    </row>
    <row r="10199" spans="18:18" ht="15" customHeight="1">
      <c r="R10199" t="str">
        <f t="shared" si="292"/>
        <v/>
      </c>
    </row>
    <row r="10200" spans="18:18" ht="15" customHeight="1">
      <c r="R10200" t="str">
        <f t="shared" si="292"/>
        <v/>
      </c>
    </row>
    <row r="10201" spans="18:18" ht="15" customHeight="1">
      <c r="R10201" t="str">
        <f t="shared" si="292"/>
        <v/>
      </c>
    </row>
    <row r="10202" spans="18:18" ht="15" customHeight="1">
      <c r="R10202" t="str">
        <f t="shared" si="292"/>
        <v/>
      </c>
    </row>
    <row r="10203" spans="18:18" ht="15" customHeight="1">
      <c r="R10203" t="str">
        <f t="shared" si="292"/>
        <v/>
      </c>
    </row>
    <row r="10204" spans="18:18" ht="15" customHeight="1">
      <c r="R10204" t="str">
        <f t="shared" si="292"/>
        <v/>
      </c>
    </row>
    <row r="10205" spans="18:18" ht="15" customHeight="1">
      <c r="R10205" t="str">
        <f t="shared" si="292"/>
        <v/>
      </c>
    </row>
    <row r="10206" spans="18:18" ht="15" customHeight="1">
      <c r="R10206" t="str">
        <f t="shared" si="292"/>
        <v/>
      </c>
    </row>
    <row r="10207" spans="18:18" ht="15" customHeight="1">
      <c r="R10207" t="str">
        <f t="shared" si="292"/>
        <v/>
      </c>
    </row>
    <row r="10208" spans="18:18" ht="15" customHeight="1">
      <c r="R10208" t="str">
        <f t="shared" si="292"/>
        <v/>
      </c>
    </row>
    <row r="10209" spans="18:18" ht="15" customHeight="1">
      <c r="R10209" t="str">
        <f t="shared" si="292"/>
        <v/>
      </c>
    </row>
    <row r="10210" spans="18:18" ht="15" customHeight="1">
      <c r="R10210" t="str">
        <f t="shared" si="292"/>
        <v/>
      </c>
    </row>
    <row r="10211" spans="18:18" ht="15" customHeight="1">
      <c r="R10211" t="str">
        <f t="shared" si="292"/>
        <v/>
      </c>
    </row>
    <row r="10212" spans="18:18" ht="15" customHeight="1">
      <c r="R10212" t="str">
        <f t="shared" si="292"/>
        <v/>
      </c>
    </row>
    <row r="10213" spans="18:18" ht="15" customHeight="1">
      <c r="R10213" t="str">
        <f t="shared" si="292"/>
        <v/>
      </c>
    </row>
    <row r="10214" spans="18:18" ht="15" customHeight="1">
      <c r="R10214" t="str">
        <f t="shared" si="292"/>
        <v/>
      </c>
    </row>
    <row r="10215" spans="18:18" ht="15" customHeight="1">
      <c r="R10215" t="str">
        <f t="shared" si="292"/>
        <v/>
      </c>
    </row>
    <row r="10216" spans="18:18" ht="15" customHeight="1">
      <c r="R10216" t="str">
        <f t="shared" si="292"/>
        <v/>
      </c>
    </row>
    <row r="10217" spans="18:18" ht="15" customHeight="1">
      <c r="R10217" t="str">
        <f t="shared" si="292"/>
        <v/>
      </c>
    </row>
    <row r="10218" spans="18:18" ht="15" customHeight="1">
      <c r="R10218" t="str">
        <f t="shared" si="292"/>
        <v/>
      </c>
    </row>
    <row r="10219" spans="18:18" ht="15" customHeight="1">
      <c r="R10219" t="str">
        <f t="shared" si="292"/>
        <v/>
      </c>
    </row>
    <row r="10220" spans="18:18" ht="15" customHeight="1">
      <c r="R10220" t="str">
        <f t="shared" si="292"/>
        <v/>
      </c>
    </row>
    <row r="10221" spans="18:18" ht="15" customHeight="1">
      <c r="R10221" t="str">
        <f t="shared" si="292"/>
        <v/>
      </c>
    </row>
    <row r="10222" spans="18:18" ht="15" customHeight="1">
      <c r="R10222" t="str">
        <f t="shared" si="292"/>
        <v/>
      </c>
    </row>
    <row r="10223" spans="18:18" ht="15" customHeight="1">
      <c r="R10223" t="str">
        <f t="shared" si="292"/>
        <v/>
      </c>
    </row>
    <row r="10224" spans="18:18" ht="15" customHeight="1">
      <c r="R10224" t="str">
        <f t="shared" si="292"/>
        <v/>
      </c>
    </row>
    <row r="10225" spans="18:18" ht="15" customHeight="1">
      <c r="R10225" t="str">
        <f t="shared" si="292"/>
        <v/>
      </c>
    </row>
    <row r="10226" spans="18:18" ht="15" customHeight="1">
      <c r="R10226" t="str">
        <f t="shared" si="292"/>
        <v/>
      </c>
    </row>
    <row r="10227" spans="18:18" ht="15" customHeight="1">
      <c r="R10227" t="str">
        <f t="shared" si="292"/>
        <v/>
      </c>
    </row>
    <row r="10228" spans="18:18" ht="15" customHeight="1">
      <c r="R10228" t="str">
        <f t="shared" si="292"/>
        <v/>
      </c>
    </row>
    <row r="10229" spans="18:18" ht="15" customHeight="1">
      <c r="R10229" t="str">
        <f t="shared" si="292"/>
        <v/>
      </c>
    </row>
    <row r="10230" spans="18:18" ht="15" customHeight="1">
      <c r="R10230" t="str">
        <f t="shared" si="292"/>
        <v/>
      </c>
    </row>
    <row r="10231" spans="18:18" ht="15" customHeight="1">
      <c r="R10231" t="str">
        <f t="shared" si="292"/>
        <v/>
      </c>
    </row>
    <row r="10232" spans="18:18" ht="15" customHeight="1">
      <c r="R10232" t="str">
        <f t="shared" si="292"/>
        <v/>
      </c>
    </row>
    <row r="10233" spans="18:18" ht="15" customHeight="1">
      <c r="R10233" t="str">
        <f t="shared" si="292"/>
        <v/>
      </c>
    </row>
    <row r="10234" spans="18:18" ht="15" customHeight="1">
      <c r="R10234" t="str">
        <f t="shared" si="292"/>
        <v/>
      </c>
    </row>
    <row r="10235" spans="18:18" ht="15" customHeight="1">
      <c r="R10235" t="str">
        <f t="shared" si="292"/>
        <v/>
      </c>
    </row>
    <row r="10236" spans="18:18" ht="15" customHeight="1">
      <c r="R10236" t="str">
        <f t="shared" si="292"/>
        <v/>
      </c>
    </row>
    <row r="10237" spans="18:18" ht="15" customHeight="1">
      <c r="R10237" t="str">
        <f t="shared" si="292"/>
        <v/>
      </c>
    </row>
    <row r="10238" spans="18:18" ht="15" customHeight="1">
      <c r="R10238" t="str">
        <f t="shared" si="292"/>
        <v/>
      </c>
    </row>
    <row r="10239" spans="18:18" ht="15" customHeight="1">
      <c r="R10239" t="str">
        <f t="shared" si="292"/>
        <v/>
      </c>
    </row>
    <row r="10240" spans="18:18" ht="15" customHeight="1">
      <c r="R10240" t="str">
        <f t="shared" si="292"/>
        <v/>
      </c>
    </row>
    <row r="10241" spans="18:18" ht="15" customHeight="1">
      <c r="R10241" t="str">
        <f t="shared" si="292"/>
        <v/>
      </c>
    </row>
    <row r="10242" spans="18:18" ht="15" customHeight="1">
      <c r="R10242" t="str">
        <f t="shared" si="292"/>
        <v/>
      </c>
    </row>
    <row r="10243" spans="18:18" ht="15" customHeight="1">
      <c r="R10243" t="str">
        <f t="shared" ref="R10243:R10306" si="293">IF(B10243="","",PROPER(TEXT(B10243,"mmm/aa")))</f>
        <v/>
      </c>
    </row>
    <row r="10244" spans="18:18" ht="15" customHeight="1">
      <c r="R10244" t="str">
        <f t="shared" si="293"/>
        <v/>
      </c>
    </row>
    <row r="10245" spans="18:18" ht="15" customHeight="1">
      <c r="R10245" t="str">
        <f t="shared" si="293"/>
        <v/>
      </c>
    </row>
    <row r="10246" spans="18:18" ht="15" customHeight="1">
      <c r="R10246" t="str">
        <f t="shared" si="293"/>
        <v/>
      </c>
    </row>
    <row r="10247" spans="18:18" ht="15" customHeight="1">
      <c r="R10247" t="str">
        <f t="shared" si="293"/>
        <v/>
      </c>
    </row>
    <row r="10248" spans="18:18" ht="15" customHeight="1">
      <c r="R10248" t="str">
        <f t="shared" si="293"/>
        <v/>
      </c>
    </row>
    <row r="10249" spans="18:18" ht="15" customHeight="1">
      <c r="R10249" t="str">
        <f t="shared" si="293"/>
        <v/>
      </c>
    </row>
    <row r="10250" spans="18:18" ht="15" customHeight="1">
      <c r="R10250" t="str">
        <f t="shared" si="293"/>
        <v/>
      </c>
    </row>
    <row r="10251" spans="18:18" ht="15" customHeight="1">
      <c r="R10251" t="str">
        <f t="shared" si="293"/>
        <v/>
      </c>
    </row>
    <row r="10252" spans="18:18" ht="15" customHeight="1">
      <c r="R10252" t="str">
        <f t="shared" si="293"/>
        <v/>
      </c>
    </row>
    <row r="10253" spans="18:18" ht="15" customHeight="1">
      <c r="R10253" t="str">
        <f t="shared" si="293"/>
        <v/>
      </c>
    </row>
    <row r="10254" spans="18:18" ht="15" customHeight="1">
      <c r="R10254" t="str">
        <f t="shared" si="293"/>
        <v/>
      </c>
    </row>
    <row r="10255" spans="18:18" ht="15" customHeight="1">
      <c r="R10255" t="str">
        <f t="shared" si="293"/>
        <v/>
      </c>
    </row>
    <row r="10256" spans="18:18" ht="15" customHeight="1">
      <c r="R10256" t="str">
        <f t="shared" si="293"/>
        <v/>
      </c>
    </row>
    <row r="10257" spans="18:18" ht="15" customHeight="1">
      <c r="R10257" t="str">
        <f t="shared" si="293"/>
        <v/>
      </c>
    </row>
    <row r="10258" spans="18:18" ht="15" customHeight="1">
      <c r="R10258" t="str">
        <f t="shared" si="293"/>
        <v/>
      </c>
    </row>
    <row r="10259" spans="18:18" ht="15" customHeight="1">
      <c r="R10259" t="str">
        <f t="shared" si="293"/>
        <v/>
      </c>
    </row>
    <row r="10260" spans="18:18" ht="15" customHeight="1">
      <c r="R10260" t="str">
        <f t="shared" si="293"/>
        <v/>
      </c>
    </row>
    <row r="10261" spans="18:18" ht="15" customHeight="1">
      <c r="R10261" t="str">
        <f t="shared" si="293"/>
        <v/>
      </c>
    </row>
    <row r="10262" spans="18:18" ht="15" customHeight="1">
      <c r="R10262" t="str">
        <f t="shared" si="293"/>
        <v/>
      </c>
    </row>
    <row r="10263" spans="18:18" ht="15" customHeight="1">
      <c r="R10263" t="str">
        <f t="shared" si="293"/>
        <v/>
      </c>
    </row>
    <row r="10264" spans="18:18" ht="15" customHeight="1">
      <c r="R10264" t="str">
        <f t="shared" si="293"/>
        <v/>
      </c>
    </row>
    <row r="10265" spans="18:18" ht="15" customHeight="1">
      <c r="R10265" t="str">
        <f t="shared" si="293"/>
        <v/>
      </c>
    </row>
    <row r="10266" spans="18:18" ht="15" customHeight="1">
      <c r="R10266" t="str">
        <f t="shared" si="293"/>
        <v/>
      </c>
    </row>
    <row r="10267" spans="18:18" ht="15" customHeight="1">
      <c r="R10267" t="str">
        <f t="shared" si="293"/>
        <v/>
      </c>
    </row>
    <row r="10268" spans="18:18" ht="15" customHeight="1">
      <c r="R10268" t="str">
        <f t="shared" si="293"/>
        <v/>
      </c>
    </row>
    <row r="10269" spans="18:18" ht="15" customHeight="1">
      <c r="R10269" t="str">
        <f t="shared" si="293"/>
        <v/>
      </c>
    </row>
    <row r="10270" spans="18:18" ht="15" customHeight="1">
      <c r="R10270" t="str">
        <f t="shared" si="293"/>
        <v/>
      </c>
    </row>
    <row r="10271" spans="18:18" ht="15" customHeight="1">
      <c r="R10271" t="str">
        <f t="shared" si="293"/>
        <v/>
      </c>
    </row>
    <row r="10272" spans="18:18" ht="15" customHeight="1">
      <c r="R10272" t="str">
        <f t="shared" si="293"/>
        <v/>
      </c>
    </row>
    <row r="10273" spans="18:18" ht="15" customHeight="1">
      <c r="R10273" t="str">
        <f t="shared" si="293"/>
        <v/>
      </c>
    </row>
    <row r="10274" spans="18:18" ht="15" customHeight="1">
      <c r="R10274" t="str">
        <f t="shared" si="293"/>
        <v/>
      </c>
    </row>
    <row r="10275" spans="18:18" ht="15" customHeight="1">
      <c r="R10275" t="str">
        <f t="shared" si="293"/>
        <v/>
      </c>
    </row>
    <row r="10276" spans="18:18" ht="15" customHeight="1">
      <c r="R10276" t="str">
        <f t="shared" si="293"/>
        <v/>
      </c>
    </row>
    <row r="10277" spans="18:18" ht="15" customHeight="1">
      <c r="R10277" t="str">
        <f t="shared" si="293"/>
        <v/>
      </c>
    </row>
    <row r="10278" spans="18:18" ht="15" customHeight="1">
      <c r="R10278" t="str">
        <f t="shared" si="293"/>
        <v/>
      </c>
    </row>
    <row r="10279" spans="18:18" ht="15" customHeight="1">
      <c r="R10279" t="str">
        <f t="shared" si="293"/>
        <v/>
      </c>
    </row>
    <row r="10280" spans="18:18" ht="15" customHeight="1">
      <c r="R10280" t="str">
        <f t="shared" si="293"/>
        <v/>
      </c>
    </row>
    <row r="10281" spans="18:18" ht="15" customHeight="1">
      <c r="R10281" t="str">
        <f t="shared" si="293"/>
        <v/>
      </c>
    </row>
    <row r="10282" spans="18:18" ht="15" customHeight="1">
      <c r="R10282" t="str">
        <f t="shared" si="293"/>
        <v/>
      </c>
    </row>
    <row r="10283" spans="18:18" ht="15" customHeight="1">
      <c r="R10283" t="str">
        <f t="shared" si="293"/>
        <v/>
      </c>
    </row>
    <row r="10284" spans="18:18" ht="15" customHeight="1">
      <c r="R10284" t="str">
        <f t="shared" si="293"/>
        <v/>
      </c>
    </row>
    <row r="10285" spans="18:18" ht="15" customHeight="1">
      <c r="R10285" t="str">
        <f t="shared" si="293"/>
        <v/>
      </c>
    </row>
    <row r="10286" spans="18:18" ht="15" customHeight="1">
      <c r="R10286" t="str">
        <f t="shared" si="293"/>
        <v/>
      </c>
    </row>
    <row r="10287" spans="18:18" ht="15" customHeight="1">
      <c r="R10287" t="str">
        <f t="shared" si="293"/>
        <v/>
      </c>
    </row>
    <row r="10288" spans="18:18" ht="15" customHeight="1">
      <c r="R10288" t="str">
        <f t="shared" si="293"/>
        <v/>
      </c>
    </row>
    <row r="10289" spans="18:18" ht="15" customHeight="1">
      <c r="R10289" t="str">
        <f t="shared" si="293"/>
        <v/>
      </c>
    </row>
    <row r="10290" spans="18:18" ht="15" customHeight="1">
      <c r="R10290" t="str">
        <f t="shared" si="293"/>
        <v/>
      </c>
    </row>
    <row r="10291" spans="18:18" ht="15" customHeight="1">
      <c r="R10291" t="str">
        <f t="shared" si="293"/>
        <v/>
      </c>
    </row>
    <row r="10292" spans="18:18" ht="15" customHeight="1">
      <c r="R10292" t="str">
        <f t="shared" si="293"/>
        <v/>
      </c>
    </row>
    <row r="10293" spans="18:18" ht="15" customHeight="1">
      <c r="R10293" t="str">
        <f t="shared" si="293"/>
        <v/>
      </c>
    </row>
    <row r="10294" spans="18:18" ht="15" customHeight="1">
      <c r="R10294" t="str">
        <f t="shared" si="293"/>
        <v/>
      </c>
    </row>
    <row r="10295" spans="18:18" ht="15" customHeight="1">
      <c r="R10295" t="str">
        <f t="shared" si="293"/>
        <v/>
      </c>
    </row>
    <row r="10296" spans="18:18" ht="15" customHeight="1">
      <c r="R10296" t="str">
        <f t="shared" si="293"/>
        <v/>
      </c>
    </row>
    <row r="10297" spans="18:18" ht="15" customHeight="1">
      <c r="R10297" t="str">
        <f t="shared" si="293"/>
        <v/>
      </c>
    </row>
    <row r="10298" spans="18:18" ht="15" customHeight="1">
      <c r="R10298" t="str">
        <f t="shared" si="293"/>
        <v/>
      </c>
    </row>
    <row r="10299" spans="18:18" ht="15" customHeight="1">
      <c r="R10299" t="str">
        <f t="shared" si="293"/>
        <v/>
      </c>
    </row>
    <row r="10300" spans="18:18" ht="15" customHeight="1">
      <c r="R10300" t="str">
        <f t="shared" si="293"/>
        <v/>
      </c>
    </row>
    <row r="10301" spans="18:18" ht="15" customHeight="1">
      <c r="R10301" t="str">
        <f t="shared" si="293"/>
        <v/>
      </c>
    </row>
    <row r="10302" spans="18:18" ht="15" customHeight="1">
      <c r="R10302" t="str">
        <f t="shared" si="293"/>
        <v/>
      </c>
    </row>
    <row r="10303" spans="18:18" ht="15" customHeight="1">
      <c r="R10303" t="str">
        <f t="shared" si="293"/>
        <v/>
      </c>
    </row>
    <row r="10304" spans="18:18" ht="15" customHeight="1">
      <c r="R10304" t="str">
        <f t="shared" si="293"/>
        <v/>
      </c>
    </row>
    <row r="10305" spans="18:18" ht="15" customHeight="1">
      <c r="R10305" t="str">
        <f t="shared" si="293"/>
        <v/>
      </c>
    </row>
    <row r="10306" spans="18:18" ht="15" customHeight="1">
      <c r="R10306" t="str">
        <f t="shared" si="293"/>
        <v/>
      </c>
    </row>
    <row r="10307" spans="18:18" ht="15" customHeight="1">
      <c r="R10307" t="str">
        <f t="shared" ref="R10307:R10370" si="294">IF(B10307="","",PROPER(TEXT(B10307,"mmm/aa")))</f>
        <v/>
      </c>
    </row>
    <row r="10308" spans="18:18" ht="15" customHeight="1">
      <c r="R10308" t="str">
        <f t="shared" si="294"/>
        <v/>
      </c>
    </row>
    <row r="10309" spans="18:18" ht="15" customHeight="1">
      <c r="R10309" t="str">
        <f t="shared" si="294"/>
        <v/>
      </c>
    </row>
    <row r="10310" spans="18:18" ht="15" customHeight="1">
      <c r="R10310" t="str">
        <f t="shared" si="294"/>
        <v/>
      </c>
    </row>
    <row r="10311" spans="18:18" ht="15" customHeight="1">
      <c r="R10311" t="str">
        <f t="shared" si="294"/>
        <v/>
      </c>
    </row>
    <row r="10312" spans="18:18" ht="15" customHeight="1">
      <c r="R10312" t="str">
        <f t="shared" si="294"/>
        <v/>
      </c>
    </row>
    <row r="10313" spans="18:18" ht="15" customHeight="1">
      <c r="R10313" t="str">
        <f t="shared" si="294"/>
        <v/>
      </c>
    </row>
    <row r="10314" spans="18:18" ht="15" customHeight="1">
      <c r="R10314" t="str">
        <f t="shared" si="294"/>
        <v/>
      </c>
    </row>
    <row r="10315" spans="18:18" ht="15" customHeight="1">
      <c r="R10315" t="str">
        <f t="shared" si="294"/>
        <v/>
      </c>
    </row>
    <row r="10316" spans="18:18" ht="15" customHeight="1">
      <c r="R10316" t="str">
        <f t="shared" si="294"/>
        <v/>
      </c>
    </row>
    <row r="10317" spans="18:18" ht="15" customHeight="1">
      <c r="R10317" t="str">
        <f t="shared" si="294"/>
        <v/>
      </c>
    </row>
    <row r="10318" spans="18:18" ht="15" customHeight="1">
      <c r="R10318" t="str">
        <f t="shared" si="294"/>
        <v/>
      </c>
    </row>
    <row r="10319" spans="18:18" ht="15" customHeight="1">
      <c r="R10319" t="str">
        <f t="shared" si="294"/>
        <v/>
      </c>
    </row>
    <row r="10320" spans="18:18" ht="15" customHeight="1">
      <c r="R10320" t="str">
        <f t="shared" si="294"/>
        <v/>
      </c>
    </row>
    <row r="10321" spans="18:18" ht="15" customHeight="1">
      <c r="R10321" t="str">
        <f t="shared" si="294"/>
        <v/>
      </c>
    </row>
    <row r="10322" spans="18:18" ht="15" customHeight="1">
      <c r="R10322" t="str">
        <f t="shared" si="294"/>
        <v/>
      </c>
    </row>
    <row r="10323" spans="18:18" ht="15" customHeight="1">
      <c r="R10323" t="str">
        <f t="shared" si="294"/>
        <v/>
      </c>
    </row>
    <row r="10324" spans="18:18" ht="15" customHeight="1">
      <c r="R10324" t="str">
        <f t="shared" si="294"/>
        <v/>
      </c>
    </row>
    <row r="10325" spans="18:18" ht="15" customHeight="1">
      <c r="R10325" t="str">
        <f t="shared" si="294"/>
        <v/>
      </c>
    </row>
    <row r="10326" spans="18:18" ht="15" customHeight="1">
      <c r="R10326" t="str">
        <f t="shared" si="294"/>
        <v/>
      </c>
    </row>
    <row r="10327" spans="18:18" ht="15" customHeight="1">
      <c r="R10327" t="str">
        <f t="shared" si="294"/>
        <v/>
      </c>
    </row>
    <row r="10328" spans="18:18" ht="15" customHeight="1">
      <c r="R10328" t="str">
        <f t="shared" si="294"/>
        <v/>
      </c>
    </row>
    <row r="10329" spans="18:18" ht="15" customHeight="1">
      <c r="R10329" t="str">
        <f t="shared" si="294"/>
        <v/>
      </c>
    </row>
    <row r="10330" spans="18:18" ht="15" customHeight="1">
      <c r="R10330" t="str">
        <f t="shared" si="294"/>
        <v/>
      </c>
    </row>
    <row r="10331" spans="18:18" ht="15" customHeight="1">
      <c r="R10331" t="str">
        <f t="shared" si="294"/>
        <v/>
      </c>
    </row>
    <row r="10332" spans="18:18" ht="15" customHeight="1">
      <c r="R10332" t="str">
        <f t="shared" si="294"/>
        <v/>
      </c>
    </row>
    <row r="10333" spans="18:18" ht="15" customHeight="1">
      <c r="R10333" t="str">
        <f t="shared" si="294"/>
        <v/>
      </c>
    </row>
    <row r="10334" spans="18:18" ht="15" customHeight="1">
      <c r="R10334" t="str">
        <f t="shared" si="294"/>
        <v/>
      </c>
    </row>
    <row r="10335" spans="18:18" ht="15" customHeight="1">
      <c r="R10335" t="str">
        <f t="shared" si="294"/>
        <v/>
      </c>
    </row>
    <row r="10336" spans="18:18" ht="15" customHeight="1">
      <c r="R10336" t="str">
        <f t="shared" si="294"/>
        <v/>
      </c>
    </row>
    <row r="10337" spans="18:18" ht="15" customHeight="1">
      <c r="R10337" t="str">
        <f t="shared" si="294"/>
        <v/>
      </c>
    </row>
    <row r="10338" spans="18:18" ht="15" customHeight="1">
      <c r="R10338" t="str">
        <f t="shared" si="294"/>
        <v/>
      </c>
    </row>
    <row r="10339" spans="18:18" ht="15" customHeight="1">
      <c r="R10339" t="str">
        <f t="shared" si="294"/>
        <v/>
      </c>
    </row>
    <row r="10340" spans="18:18" ht="15" customHeight="1">
      <c r="R10340" t="str">
        <f t="shared" si="294"/>
        <v/>
      </c>
    </row>
    <row r="10341" spans="18:18" ht="15" customHeight="1">
      <c r="R10341" t="str">
        <f t="shared" si="294"/>
        <v/>
      </c>
    </row>
    <row r="10342" spans="18:18" ht="15" customHeight="1">
      <c r="R10342" t="str">
        <f t="shared" si="294"/>
        <v/>
      </c>
    </row>
    <row r="10343" spans="18:18" ht="15" customHeight="1">
      <c r="R10343" t="str">
        <f t="shared" si="294"/>
        <v/>
      </c>
    </row>
    <row r="10344" spans="18:18" ht="15" customHeight="1">
      <c r="R10344" t="str">
        <f t="shared" si="294"/>
        <v/>
      </c>
    </row>
    <row r="10345" spans="18:18" ht="15" customHeight="1">
      <c r="R10345" t="str">
        <f t="shared" si="294"/>
        <v/>
      </c>
    </row>
    <row r="10346" spans="18:18" ht="15" customHeight="1">
      <c r="R10346" t="str">
        <f t="shared" si="294"/>
        <v/>
      </c>
    </row>
    <row r="10347" spans="18:18" ht="15" customHeight="1">
      <c r="R10347" t="str">
        <f t="shared" si="294"/>
        <v/>
      </c>
    </row>
    <row r="10348" spans="18:18" ht="15" customHeight="1">
      <c r="R10348" t="str">
        <f t="shared" si="294"/>
        <v/>
      </c>
    </row>
    <row r="10349" spans="18:18" ht="15" customHeight="1">
      <c r="R10349" t="str">
        <f t="shared" si="294"/>
        <v/>
      </c>
    </row>
    <row r="10350" spans="18:18" ht="15" customHeight="1">
      <c r="R10350" t="str">
        <f t="shared" si="294"/>
        <v/>
      </c>
    </row>
    <row r="10351" spans="18:18" ht="15" customHeight="1">
      <c r="R10351" t="str">
        <f t="shared" si="294"/>
        <v/>
      </c>
    </row>
    <row r="10352" spans="18:18" ht="15" customHeight="1">
      <c r="R10352" t="str">
        <f t="shared" si="294"/>
        <v/>
      </c>
    </row>
    <row r="10353" spans="18:18" ht="15" customHeight="1">
      <c r="R10353" t="str">
        <f t="shared" si="294"/>
        <v/>
      </c>
    </row>
    <row r="10354" spans="18:18" ht="15" customHeight="1">
      <c r="R10354" t="str">
        <f t="shared" si="294"/>
        <v/>
      </c>
    </row>
    <row r="10355" spans="18:18" ht="15" customHeight="1">
      <c r="R10355" t="str">
        <f t="shared" si="294"/>
        <v/>
      </c>
    </row>
    <row r="10356" spans="18:18" ht="15" customHeight="1">
      <c r="R10356" t="str">
        <f t="shared" si="294"/>
        <v/>
      </c>
    </row>
    <row r="10357" spans="18:18" ht="15" customHeight="1">
      <c r="R10357" t="str">
        <f t="shared" si="294"/>
        <v/>
      </c>
    </row>
    <row r="10358" spans="18:18" ht="15" customHeight="1">
      <c r="R10358" t="str">
        <f t="shared" si="294"/>
        <v/>
      </c>
    </row>
    <row r="10359" spans="18:18" ht="15" customHeight="1">
      <c r="R10359" t="str">
        <f t="shared" si="294"/>
        <v/>
      </c>
    </row>
    <row r="10360" spans="18:18" ht="15" customHeight="1">
      <c r="R10360" t="str">
        <f t="shared" si="294"/>
        <v/>
      </c>
    </row>
    <row r="10361" spans="18:18" ht="15" customHeight="1">
      <c r="R10361" t="str">
        <f t="shared" si="294"/>
        <v/>
      </c>
    </row>
    <row r="10362" spans="18:18" ht="15" customHeight="1">
      <c r="R10362" t="str">
        <f t="shared" si="294"/>
        <v/>
      </c>
    </row>
    <row r="10363" spans="18:18" ht="15" customHeight="1">
      <c r="R10363" t="str">
        <f t="shared" si="294"/>
        <v/>
      </c>
    </row>
    <row r="10364" spans="18:18" ht="15" customHeight="1">
      <c r="R10364" t="str">
        <f t="shared" si="294"/>
        <v/>
      </c>
    </row>
    <row r="10365" spans="18:18" ht="15" customHeight="1">
      <c r="R10365" t="str">
        <f t="shared" si="294"/>
        <v/>
      </c>
    </row>
    <row r="10366" spans="18:18" ht="15" customHeight="1">
      <c r="R10366" t="str">
        <f t="shared" si="294"/>
        <v/>
      </c>
    </row>
    <row r="10367" spans="18:18" ht="15" customHeight="1">
      <c r="R10367" t="str">
        <f t="shared" si="294"/>
        <v/>
      </c>
    </row>
    <row r="10368" spans="18:18" ht="15" customHeight="1">
      <c r="R10368" t="str">
        <f t="shared" si="294"/>
        <v/>
      </c>
    </row>
    <row r="10369" spans="18:18" ht="15" customHeight="1">
      <c r="R10369" t="str">
        <f t="shared" si="294"/>
        <v/>
      </c>
    </row>
    <row r="10370" spans="18:18" ht="15" customHeight="1">
      <c r="R10370" t="str">
        <f t="shared" si="294"/>
        <v/>
      </c>
    </row>
    <row r="10371" spans="18:18" ht="15" customHeight="1">
      <c r="R10371" t="str">
        <f t="shared" ref="R10371:R10434" si="295">IF(B10371="","",PROPER(TEXT(B10371,"mmm/aa")))</f>
        <v/>
      </c>
    </row>
    <row r="10372" spans="18:18" ht="15" customHeight="1">
      <c r="R10372" t="str">
        <f t="shared" si="295"/>
        <v/>
      </c>
    </row>
    <row r="10373" spans="18:18" ht="15" customHeight="1">
      <c r="R10373" t="str">
        <f t="shared" si="295"/>
        <v/>
      </c>
    </row>
    <row r="10374" spans="18:18" ht="15" customHeight="1">
      <c r="R10374" t="str">
        <f t="shared" si="295"/>
        <v/>
      </c>
    </row>
    <row r="10375" spans="18:18" ht="15" customHeight="1">
      <c r="R10375" t="str">
        <f t="shared" si="295"/>
        <v/>
      </c>
    </row>
    <row r="10376" spans="18:18" ht="15" customHeight="1">
      <c r="R10376" t="str">
        <f t="shared" si="295"/>
        <v/>
      </c>
    </row>
    <row r="10377" spans="18:18" ht="15" customHeight="1">
      <c r="R10377" t="str">
        <f t="shared" si="295"/>
        <v/>
      </c>
    </row>
    <row r="10378" spans="18:18" ht="15" customHeight="1">
      <c r="R10378" t="str">
        <f t="shared" si="295"/>
        <v/>
      </c>
    </row>
    <row r="10379" spans="18:18" ht="15" customHeight="1">
      <c r="R10379" t="str">
        <f t="shared" si="295"/>
        <v/>
      </c>
    </row>
    <row r="10380" spans="18:18" ht="15" customHeight="1">
      <c r="R10380" t="str">
        <f t="shared" si="295"/>
        <v/>
      </c>
    </row>
    <row r="10381" spans="18:18" ht="15" customHeight="1">
      <c r="R10381" t="str">
        <f t="shared" si="295"/>
        <v/>
      </c>
    </row>
    <row r="10382" spans="18:18" ht="15" customHeight="1">
      <c r="R10382" t="str">
        <f t="shared" si="295"/>
        <v/>
      </c>
    </row>
    <row r="10383" spans="18:18" ht="15" customHeight="1">
      <c r="R10383" t="str">
        <f t="shared" si="295"/>
        <v/>
      </c>
    </row>
    <row r="10384" spans="18:18" ht="15" customHeight="1">
      <c r="R10384" t="str">
        <f t="shared" si="295"/>
        <v/>
      </c>
    </row>
    <row r="10385" spans="18:18" ht="15" customHeight="1">
      <c r="R10385" t="str">
        <f t="shared" si="295"/>
        <v/>
      </c>
    </row>
    <row r="10386" spans="18:18" ht="15" customHeight="1">
      <c r="R10386" t="str">
        <f t="shared" si="295"/>
        <v/>
      </c>
    </row>
    <row r="10387" spans="18:18" ht="15" customHeight="1">
      <c r="R10387" t="str">
        <f t="shared" si="295"/>
        <v/>
      </c>
    </row>
    <row r="10388" spans="18:18" ht="15" customHeight="1">
      <c r="R10388" t="str">
        <f t="shared" si="295"/>
        <v/>
      </c>
    </row>
    <row r="10389" spans="18:18" ht="15" customHeight="1">
      <c r="R10389" t="str">
        <f t="shared" si="295"/>
        <v/>
      </c>
    </row>
    <row r="10390" spans="18:18" ht="15" customHeight="1">
      <c r="R10390" t="str">
        <f t="shared" si="295"/>
        <v/>
      </c>
    </row>
    <row r="10391" spans="18:18" ht="15" customHeight="1">
      <c r="R10391" t="str">
        <f t="shared" si="295"/>
        <v/>
      </c>
    </row>
    <row r="10392" spans="18:18" ht="15" customHeight="1">
      <c r="R10392" t="str">
        <f t="shared" si="295"/>
        <v/>
      </c>
    </row>
    <row r="10393" spans="18:18" ht="15" customHeight="1">
      <c r="R10393" t="str">
        <f t="shared" si="295"/>
        <v/>
      </c>
    </row>
    <row r="10394" spans="18:18" ht="15" customHeight="1">
      <c r="R10394" t="str">
        <f t="shared" si="295"/>
        <v/>
      </c>
    </row>
    <row r="10395" spans="18:18" ht="15" customHeight="1">
      <c r="R10395" t="str">
        <f t="shared" si="295"/>
        <v/>
      </c>
    </row>
    <row r="10396" spans="18:18" ht="15" customHeight="1">
      <c r="R10396" t="str">
        <f t="shared" si="295"/>
        <v/>
      </c>
    </row>
    <row r="10397" spans="18:18" ht="15" customHeight="1">
      <c r="R10397" t="str">
        <f t="shared" si="295"/>
        <v/>
      </c>
    </row>
    <row r="10398" spans="18:18" ht="15" customHeight="1">
      <c r="R10398" t="str">
        <f t="shared" si="295"/>
        <v/>
      </c>
    </row>
    <row r="10399" spans="18:18" ht="15" customHeight="1">
      <c r="R10399" t="str">
        <f t="shared" si="295"/>
        <v/>
      </c>
    </row>
    <row r="10400" spans="18:18" ht="15" customHeight="1">
      <c r="R10400" t="str">
        <f t="shared" si="295"/>
        <v/>
      </c>
    </row>
    <row r="10401" spans="18:18" ht="15" customHeight="1">
      <c r="R10401" t="str">
        <f t="shared" si="295"/>
        <v/>
      </c>
    </row>
    <row r="10402" spans="18:18" ht="15" customHeight="1">
      <c r="R10402" t="str">
        <f t="shared" si="295"/>
        <v/>
      </c>
    </row>
    <row r="10403" spans="18:18" ht="15" customHeight="1">
      <c r="R10403" t="str">
        <f t="shared" si="295"/>
        <v/>
      </c>
    </row>
    <row r="10404" spans="18:18" ht="15" customHeight="1">
      <c r="R10404" t="str">
        <f t="shared" si="295"/>
        <v/>
      </c>
    </row>
    <row r="10405" spans="18:18" ht="15" customHeight="1">
      <c r="R10405" t="str">
        <f t="shared" si="295"/>
        <v/>
      </c>
    </row>
    <row r="10406" spans="18:18" ht="15" customHeight="1">
      <c r="R10406" t="str">
        <f t="shared" si="295"/>
        <v/>
      </c>
    </row>
    <row r="10407" spans="18:18" ht="15" customHeight="1">
      <c r="R10407" t="str">
        <f t="shared" si="295"/>
        <v/>
      </c>
    </row>
    <row r="10408" spans="18:18" ht="15" customHeight="1">
      <c r="R10408" t="str">
        <f t="shared" si="295"/>
        <v/>
      </c>
    </row>
    <row r="10409" spans="18:18" ht="15" customHeight="1">
      <c r="R10409" t="str">
        <f t="shared" si="295"/>
        <v/>
      </c>
    </row>
    <row r="10410" spans="18:18" ht="15" customHeight="1">
      <c r="R10410" t="str">
        <f t="shared" si="295"/>
        <v/>
      </c>
    </row>
    <row r="10411" spans="18:18" ht="15" customHeight="1">
      <c r="R10411" t="str">
        <f t="shared" si="295"/>
        <v/>
      </c>
    </row>
    <row r="10412" spans="18:18" ht="15" customHeight="1">
      <c r="R10412" t="str">
        <f t="shared" si="295"/>
        <v/>
      </c>
    </row>
    <row r="10413" spans="18:18" ht="15" customHeight="1">
      <c r="R10413" t="str">
        <f t="shared" si="295"/>
        <v/>
      </c>
    </row>
    <row r="10414" spans="18:18" ht="15" customHeight="1">
      <c r="R10414" t="str">
        <f t="shared" si="295"/>
        <v/>
      </c>
    </row>
    <row r="10415" spans="18:18" ht="15" customHeight="1">
      <c r="R10415" t="str">
        <f t="shared" si="295"/>
        <v/>
      </c>
    </row>
    <row r="10416" spans="18:18" ht="15" customHeight="1">
      <c r="R10416" t="str">
        <f t="shared" si="295"/>
        <v/>
      </c>
    </row>
    <row r="10417" spans="18:18" ht="15" customHeight="1">
      <c r="R10417" t="str">
        <f t="shared" si="295"/>
        <v/>
      </c>
    </row>
    <row r="10418" spans="18:18" ht="15" customHeight="1">
      <c r="R10418" t="str">
        <f t="shared" si="295"/>
        <v/>
      </c>
    </row>
    <row r="10419" spans="18:18" ht="15" customHeight="1">
      <c r="R10419" t="str">
        <f t="shared" si="295"/>
        <v/>
      </c>
    </row>
    <row r="10420" spans="18:18" ht="15" customHeight="1">
      <c r="R10420" t="str">
        <f t="shared" si="295"/>
        <v/>
      </c>
    </row>
    <row r="10421" spans="18:18" ht="15" customHeight="1">
      <c r="R10421" t="str">
        <f t="shared" si="295"/>
        <v/>
      </c>
    </row>
    <row r="10422" spans="18:18" ht="15" customHeight="1">
      <c r="R10422" t="str">
        <f t="shared" si="295"/>
        <v/>
      </c>
    </row>
    <row r="10423" spans="18:18" ht="15" customHeight="1">
      <c r="R10423" t="str">
        <f t="shared" si="295"/>
        <v/>
      </c>
    </row>
    <row r="10424" spans="18:18" ht="15" customHeight="1">
      <c r="R10424" t="str">
        <f t="shared" si="295"/>
        <v/>
      </c>
    </row>
    <row r="10425" spans="18:18" ht="15" customHeight="1">
      <c r="R10425" t="str">
        <f t="shared" si="295"/>
        <v/>
      </c>
    </row>
    <row r="10426" spans="18:18" ht="15" customHeight="1">
      <c r="R10426" t="str">
        <f t="shared" si="295"/>
        <v/>
      </c>
    </row>
    <row r="10427" spans="18:18" ht="15" customHeight="1">
      <c r="R10427" t="str">
        <f t="shared" si="295"/>
        <v/>
      </c>
    </row>
    <row r="10428" spans="18:18" ht="15" customHeight="1">
      <c r="R10428" t="str">
        <f t="shared" si="295"/>
        <v/>
      </c>
    </row>
    <row r="10429" spans="18:18" ht="15" customHeight="1">
      <c r="R10429" t="str">
        <f t="shared" si="295"/>
        <v/>
      </c>
    </row>
    <row r="10430" spans="18:18" ht="15" customHeight="1">
      <c r="R10430" t="str">
        <f t="shared" si="295"/>
        <v/>
      </c>
    </row>
    <row r="10431" spans="18:18" ht="15" customHeight="1">
      <c r="R10431" t="str">
        <f t="shared" si="295"/>
        <v/>
      </c>
    </row>
    <row r="10432" spans="18:18" ht="15" customHeight="1">
      <c r="R10432" t="str">
        <f t="shared" si="295"/>
        <v/>
      </c>
    </row>
    <row r="10433" spans="18:18" ht="15" customHeight="1">
      <c r="R10433" t="str">
        <f t="shared" si="295"/>
        <v/>
      </c>
    </row>
    <row r="10434" spans="18:18" ht="15" customHeight="1">
      <c r="R10434" t="str">
        <f t="shared" si="295"/>
        <v/>
      </c>
    </row>
    <row r="10435" spans="18:18" ht="15" customHeight="1">
      <c r="R10435" t="str">
        <f t="shared" ref="R10435:R10498" si="296">IF(B10435="","",PROPER(TEXT(B10435,"mmm/aa")))</f>
        <v/>
      </c>
    </row>
    <row r="10436" spans="18:18" ht="15" customHeight="1">
      <c r="R10436" t="str">
        <f t="shared" si="296"/>
        <v/>
      </c>
    </row>
    <row r="10437" spans="18:18" ht="15" customHeight="1">
      <c r="R10437" t="str">
        <f t="shared" si="296"/>
        <v/>
      </c>
    </row>
    <row r="10438" spans="18:18" ht="15" customHeight="1">
      <c r="R10438" t="str">
        <f t="shared" si="296"/>
        <v/>
      </c>
    </row>
    <row r="10439" spans="18:18" ht="15" customHeight="1">
      <c r="R10439" t="str">
        <f t="shared" si="296"/>
        <v/>
      </c>
    </row>
    <row r="10440" spans="18:18" ht="15" customHeight="1">
      <c r="R10440" t="str">
        <f t="shared" si="296"/>
        <v/>
      </c>
    </row>
    <row r="10441" spans="18:18" ht="15" customHeight="1">
      <c r="R10441" t="str">
        <f t="shared" si="296"/>
        <v/>
      </c>
    </row>
    <row r="10442" spans="18:18" ht="15" customHeight="1">
      <c r="R10442" t="str">
        <f t="shared" si="296"/>
        <v/>
      </c>
    </row>
    <row r="10443" spans="18:18" ht="15" customHeight="1">
      <c r="R10443" t="str">
        <f t="shared" si="296"/>
        <v/>
      </c>
    </row>
    <row r="10444" spans="18:18" ht="15" customHeight="1">
      <c r="R10444" t="str">
        <f t="shared" si="296"/>
        <v/>
      </c>
    </row>
    <row r="10445" spans="18:18" ht="15" customHeight="1">
      <c r="R10445" t="str">
        <f t="shared" si="296"/>
        <v/>
      </c>
    </row>
    <row r="10446" spans="18:18" ht="15" customHeight="1">
      <c r="R10446" t="str">
        <f t="shared" si="296"/>
        <v/>
      </c>
    </row>
    <row r="10447" spans="18:18" ht="15" customHeight="1">
      <c r="R10447" t="str">
        <f t="shared" si="296"/>
        <v/>
      </c>
    </row>
    <row r="10448" spans="18:18" ht="15" customHeight="1">
      <c r="R10448" t="str">
        <f t="shared" si="296"/>
        <v/>
      </c>
    </row>
    <row r="10449" spans="18:18" ht="15" customHeight="1">
      <c r="R10449" t="str">
        <f t="shared" si="296"/>
        <v/>
      </c>
    </row>
    <row r="10450" spans="18:18" ht="15" customHeight="1">
      <c r="R10450" t="str">
        <f t="shared" si="296"/>
        <v/>
      </c>
    </row>
    <row r="10451" spans="18:18" ht="15" customHeight="1">
      <c r="R10451" t="str">
        <f t="shared" si="296"/>
        <v/>
      </c>
    </row>
    <row r="10452" spans="18:18" ht="15" customHeight="1">
      <c r="R10452" t="str">
        <f t="shared" si="296"/>
        <v/>
      </c>
    </row>
    <row r="10453" spans="18:18" ht="15" customHeight="1">
      <c r="R10453" t="str">
        <f t="shared" si="296"/>
        <v/>
      </c>
    </row>
    <row r="10454" spans="18:18" ht="15" customHeight="1">
      <c r="R10454" t="str">
        <f t="shared" si="296"/>
        <v/>
      </c>
    </row>
    <row r="10455" spans="18:18" ht="15" customHeight="1">
      <c r="R10455" t="str">
        <f t="shared" si="296"/>
        <v/>
      </c>
    </row>
    <row r="10456" spans="18:18" ht="15" customHeight="1">
      <c r="R10456" t="str">
        <f t="shared" si="296"/>
        <v/>
      </c>
    </row>
    <row r="10457" spans="18:18" ht="15" customHeight="1">
      <c r="R10457" t="str">
        <f t="shared" si="296"/>
        <v/>
      </c>
    </row>
    <row r="10458" spans="18:18" ht="15" customHeight="1">
      <c r="R10458" t="str">
        <f t="shared" si="296"/>
        <v/>
      </c>
    </row>
    <row r="10459" spans="18:18" ht="15" customHeight="1">
      <c r="R10459" t="str">
        <f t="shared" si="296"/>
        <v/>
      </c>
    </row>
    <row r="10460" spans="18:18" ht="15" customHeight="1">
      <c r="R10460" t="str">
        <f t="shared" si="296"/>
        <v/>
      </c>
    </row>
    <row r="10461" spans="18:18" ht="15" customHeight="1">
      <c r="R10461" t="str">
        <f t="shared" si="296"/>
        <v/>
      </c>
    </row>
    <row r="10462" spans="18:18" ht="15" customHeight="1">
      <c r="R10462" t="str">
        <f t="shared" si="296"/>
        <v/>
      </c>
    </row>
    <row r="10463" spans="18:18" ht="15" customHeight="1">
      <c r="R10463" t="str">
        <f t="shared" si="296"/>
        <v/>
      </c>
    </row>
    <row r="10464" spans="18:18" ht="15" customHeight="1">
      <c r="R10464" t="str">
        <f t="shared" si="296"/>
        <v/>
      </c>
    </row>
    <row r="10465" spans="18:18" ht="15" customHeight="1">
      <c r="R10465" t="str">
        <f t="shared" si="296"/>
        <v/>
      </c>
    </row>
    <row r="10466" spans="18:18" ht="15" customHeight="1">
      <c r="R10466" t="str">
        <f t="shared" si="296"/>
        <v/>
      </c>
    </row>
    <row r="10467" spans="18:18" ht="15" customHeight="1">
      <c r="R10467" t="str">
        <f t="shared" si="296"/>
        <v/>
      </c>
    </row>
    <row r="10468" spans="18:18" ht="15" customHeight="1">
      <c r="R10468" t="str">
        <f t="shared" si="296"/>
        <v/>
      </c>
    </row>
    <row r="10469" spans="18:18" ht="15" customHeight="1">
      <c r="R10469" t="str">
        <f t="shared" si="296"/>
        <v/>
      </c>
    </row>
    <row r="10470" spans="18:18" ht="15" customHeight="1">
      <c r="R10470" t="str">
        <f t="shared" si="296"/>
        <v/>
      </c>
    </row>
    <row r="10471" spans="18:18" ht="15" customHeight="1">
      <c r="R10471" t="str">
        <f t="shared" si="296"/>
        <v/>
      </c>
    </row>
    <row r="10472" spans="18:18" ht="15" customHeight="1">
      <c r="R10472" t="str">
        <f t="shared" si="296"/>
        <v/>
      </c>
    </row>
    <row r="10473" spans="18:18" ht="15" customHeight="1">
      <c r="R10473" t="str">
        <f t="shared" si="296"/>
        <v/>
      </c>
    </row>
    <row r="10474" spans="18:18" ht="15" customHeight="1">
      <c r="R10474" t="str">
        <f t="shared" si="296"/>
        <v/>
      </c>
    </row>
    <row r="10475" spans="18:18" ht="15" customHeight="1">
      <c r="R10475" t="str">
        <f t="shared" si="296"/>
        <v/>
      </c>
    </row>
    <row r="10476" spans="18:18" ht="15" customHeight="1">
      <c r="R10476" t="str">
        <f t="shared" si="296"/>
        <v/>
      </c>
    </row>
    <row r="10477" spans="18:18" ht="15" customHeight="1">
      <c r="R10477" t="str">
        <f t="shared" si="296"/>
        <v/>
      </c>
    </row>
    <row r="10478" spans="18:18" ht="15" customHeight="1">
      <c r="R10478" t="str">
        <f t="shared" si="296"/>
        <v/>
      </c>
    </row>
    <row r="10479" spans="18:18" ht="15" customHeight="1">
      <c r="R10479" t="str">
        <f t="shared" si="296"/>
        <v/>
      </c>
    </row>
    <row r="10480" spans="18:18" ht="15" customHeight="1">
      <c r="R10480" t="str">
        <f t="shared" si="296"/>
        <v/>
      </c>
    </row>
    <row r="10481" spans="18:18" ht="15" customHeight="1">
      <c r="R10481" t="str">
        <f t="shared" si="296"/>
        <v/>
      </c>
    </row>
    <row r="10482" spans="18:18" ht="15" customHeight="1">
      <c r="R10482" t="str">
        <f t="shared" si="296"/>
        <v/>
      </c>
    </row>
    <row r="10483" spans="18:18" ht="15" customHeight="1">
      <c r="R10483" t="str">
        <f t="shared" si="296"/>
        <v/>
      </c>
    </row>
    <row r="10484" spans="18:18" ht="15" customHeight="1">
      <c r="R10484" t="str">
        <f t="shared" si="296"/>
        <v/>
      </c>
    </row>
    <row r="10485" spans="18:18" ht="15" customHeight="1">
      <c r="R10485" t="str">
        <f t="shared" si="296"/>
        <v/>
      </c>
    </row>
    <row r="10486" spans="18:18" ht="15" customHeight="1">
      <c r="R10486" t="str">
        <f t="shared" si="296"/>
        <v/>
      </c>
    </row>
    <row r="10487" spans="18:18" ht="15" customHeight="1">
      <c r="R10487" t="str">
        <f t="shared" si="296"/>
        <v/>
      </c>
    </row>
    <row r="10488" spans="18:18" ht="15" customHeight="1">
      <c r="R10488" t="str">
        <f t="shared" si="296"/>
        <v/>
      </c>
    </row>
    <row r="10489" spans="18:18" ht="15" customHeight="1">
      <c r="R10489" t="str">
        <f t="shared" si="296"/>
        <v/>
      </c>
    </row>
    <row r="10490" spans="18:18" ht="15" customHeight="1">
      <c r="R10490" t="str">
        <f t="shared" si="296"/>
        <v/>
      </c>
    </row>
    <row r="10491" spans="18:18" ht="15" customHeight="1">
      <c r="R10491" t="str">
        <f t="shared" si="296"/>
        <v/>
      </c>
    </row>
    <row r="10492" spans="18:18" ht="15" customHeight="1">
      <c r="R10492" t="str">
        <f t="shared" si="296"/>
        <v/>
      </c>
    </row>
    <row r="10493" spans="18:18" ht="15" customHeight="1">
      <c r="R10493" t="str">
        <f t="shared" si="296"/>
        <v/>
      </c>
    </row>
    <row r="10494" spans="18:18" ht="15" customHeight="1">
      <c r="R10494" t="str">
        <f t="shared" si="296"/>
        <v/>
      </c>
    </row>
    <row r="10495" spans="18:18" ht="15" customHeight="1">
      <c r="R10495" t="str">
        <f t="shared" si="296"/>
        <v/>
      </c>
    </row>
    <row r="10496" spans="18:18" ht="15" customHeight="1">
      <c r="R10496" t="str">
        <f t="shared" si="296"/>
        <v/>
      </c>
    </row>
    <row r="10497" spans="18:18" ht="15" customHeight="1">
      <c r="R10497" t="str">
        <f t="shared" si="296"/>
        <v/>
      </c>
    </row>
    <row r="10498" spans="18:18" ht="15" customHeight="1">
      <c r="R10498" t="str">
        <f t="shared" si="296"/>
        <v/>
      </c>
    </row>
    <row r="10499" spans="18:18" ht="15" customHeight="1">
      <c r="R10499" t="str">
        <f t="shared" ref="R10499:R10562" si="297">IF(B10499="","",PROPER(TEXT(B10499,"mmm/aa")))</f>
        <v/>
      </c>
    </row>
    <row r="10500" spans="18:18" ht="15" customHeight="1">
      <c r="R10500" t="str">
        <f t="shared" si="297"/>
        <v/>
      </c>
    </row>
    <row r="10501" spans="18:18" ht="15" customHeight="1">
      <c r="R10501" t="str">
        <f t="shared" si="297"/>
        <v/>
      </c>
    </row>
    <row r="10502" spans="18:18" ht="15" customHeight="1">
      <c r="R10502" t="str">
        <f t="shared" si="297"/>
        <v/>
      </c>
    </row>
    <row r="10503" spans="18:18" ht="15" customHeight="1">
      <c r="R10503" t="str">
        <f t="shared" si="297"/>
        <v/>
      </c>
    </row>
    <row r="10504" spans="18:18" ht="15" customHeight="1">
      <c r="R10504" t="str">
        <f t="shared" si="297"/>
        <v/>
      </c>
    </row>
    <row r="10505" spans="18:18" ht="15" customHeight="1">
      <c r="R10505" t="str">
        <f t="shared" si="297"/>
        <v/>
      </c>
    </row>
    <row r="10506" spans="18:18" ht="15" customHeight="1">
      <c r="R10506" t="str">
        <f t="shared" si="297"/>
        <v/>
      </c>
    </row>
    <row r="10507" spans="18:18" ht="15" customHeight="1">
      <c r="R10507" t="str">
        <f t="shared" si="297"/>
        <v/>
      </c>
    </row>
    <row r="10508" spans="18:18" ht="15" customHeight="1">
      <c r="R10508" t="str">
        <f t="shared" si="297"/>
        <v/>
      </c>
    </row>
    <row r="10509" spans="18:18" ht="15" customHeight="1">
      <c r="R10509" t="str">
        <f t="shared" si="297"/>
        <v/>
      </c>
    </row>
    <row r="10510" spans="18:18" ht="15" customHeight="1">
      <c r="R10510" t="str">
        <f t="shared" si="297"/>
        <v/>
      </c>
    </row>
    <row r="10511" spans="18:18" ht="15" customHeight="1">
      <c r="R10511" t="str">
        <f t="shared" si="297"/>
        <v/>
      </c>
    </row>
    <row r="10512" spans="18:18" ht="15" customHeight="1">
      <c r="R10512" t="str">
        <f t="shared" si="297"/>
        <v/>
      </c>
    </row>
    <row r="10513" spans="18:18" ht="15" customHeight="1">
      <c r="R10513" t="str">
        <f t="shared" si="297"/>
        <v/>
      </c>
    </row>
    <row r="10514" spans="18:18" ht="15" customHeight="1">
      <c r="R10514" t="str">
        <f t="shared" si="297"/>
        <v/>
      </c>
    </row>
    <row r="10515" spans="18:18" ht="15" customHeight="1">
      <c r="R10515" t="str">
        <f t="shared" si="297"/>
        <v/>
      </c>
    </row>
    <row r="10516" spans="18:18" ht="15" customHeight="1">
      <c r="R10516" t="str">
        <f t="shared" si="297"/>
        <v/>
      </c>
    </row>
    <row r="10517" spans="18:18" ht="15" customHeight="1">
      <c r="R10517" t="str">
        <f t="shared" si="297"/>
        <v/>
      </c>
    </row>
    <row r="10518" spans="18:18" ht="15" customHeight="1">
      <c r="R10518" t="str">
        <f t="shared" si="297"/>
        <v/>
      </c>
    </row>
    <row r="10519" spans="18:18" ht="15" customHeight="1">
      <c r="R10519" t="str">
        <f t="shared" si="297"/>
        <v/>
      </c>
    </row>
    <row r="10520" spans="18:18" ht="15" customHeight="1">
      <c r="R10520" t="str">
        <f t="shared" si="297"/>
        <v/>
      </c>
    </row>
    <row r="10521" spans="18:18" ht="15" customHeight="1">
      <c r="R10521" t="str">
        <f t="shared" si="297"/>
        <v/>
      </c>
    </row>
    <row r="10522" spans="18:18" ht="15" customHeight="1">
      <c r="R10522" t="str">
        <f t="shared" si="297"/>
        <v/>
      </c>
    </row>
    <row r="10523" spans="18:18" ht="15" customHeight="1">
      <c r="R10523" t="str">
        <f t="shared" si="297"/>
        <v/>
      </c>
    </row>
    <row r="10524" spans="18:18" ht="15" customHeight="1">
      <c r="R10524" t="str">
        <f t="shared" si="297"/>
        <v/>
      </c>
    </row>
    <row r="10525" spans="18:18" ht="15" customHeight="1">
      <c r="R10525" t="str">
        <f t="shared" si="297"/>
        <v/>
      </c>
    </row>
    <row r="10526" spans="18:18" ht="15" customHeight="1">
      <c r="R10526" t="str">
        <f t="shared" si="297"/>
        <v/>
      </c>
    </row>
    <row r="10527" spans="18:18" ht="15" customHeight="1">
      <c r="R10527" t="str">
        <f t="shared" si="297"/>
        <v/>
      </c>
    </row>
    <row r="10528" spans="18:18" ht="15" customHeight="1">
      <c r="R10528" t="str">
        <f t="shared" si="297"/>
        <v/>
      </c>
    </row>
    <row r="10529" spans="18:18" ht="15" customHeight="1">
      <c r="R10529" t="str">
        <f t="shared" si="297"/>
        <v/>
      </c>
    </row>
    <row r="10530" spans="18:18" ht="15" customHeight="1">
      <c r="R10530" t="str">
        <f t="shared" si="297"/>
        <v/>
      </c>
    </row>
    <row r="10531" spans="18:18" ht="15" customHeight="1">
      <c r="R10531" t="str">
        <f t="shared" si="297"/>
        <v/>
      </c>
    </row>
    <row r="10532" spans="18:18" ht="15" customHeight="1">
      <c r="R10532" t="str">
        <f t="shared" si="297"/>
        <v/>
      </c>
    </row>
    <row r="10533" spans="18:18" ht="15" customHeight="1">
      <c r="R10533" t="str">
        <f t="shared" si="297"/>
        <v/>
      </c>
    </row>
    <row r="10534" spans="18:18" ht="15" customHeight="1">
      <c r="R10534" t="str">
        <f t="shared" si="297"/>
        <v/>
      </c>
    </row>
    <row r="10535" spans="18:18" ht="15" customHeight="1">
      <c r="R10535" t="str">
        <f t="shared" si="297"/>
        <v/>
      </c>
    </row>
    <row r="10536" spans="18:18" ht="15" customHeight="1">
      <c r="R10536" t="str">
        <f t="shared" si="297"/>
        <v/>
      </c>
    </row>
    <row r="10537" spans="18:18" ht="15" customHeight="1">
      <c r="R10537" t="str">
        <f t="shared" si="297"/>
        <v/>
      </c>
    </row>
    <row r="10538" spans="18:18" ht="15" customHeight="1">
      <c r="R10538" t="str">
        <f t="shared" si="297"/>
        <v/>
      </c>
    </row>
    <row r="10539" spans="18:18" ht="15" customHeight="1">
      <c r="R10539" t="str">
        <f t="shared" si="297"/>
        <v/>
      </c>
    </row>
    <row r="10540" spans="18:18" ht="15" customHeight="1">
      <c r="R10540" t="str">
        <f t="shared" si="297"/>
        <v/>
      </c>
    </row>
    <row r="10541" spans="18:18" ht="15" customHeight="1">
      <c r="R10541" t="str">
        <f t="shared" si="297"/>
        <v/>
      </c>
    </row>
    <row r="10542" spans="18:18" ht="15" customHeight="1">
      <c r="R10542" t="str">
        <f t="shared" si="297"/>
        <v/>
      </c>
    </row>
    <row r="10543" spans="18:18" ht="15" customHeight="1">
      <c r="R10543" t="str">
        <f t="shared" si="297"/>
        <v/>
      </c>
    </row>
    <row r="10544" spans="18:18" ht="15" customHeight="1">
      <c r="R10544" t="str">
        <f t="shared" si="297"/>
        <v/>
      </c>
    </row>
    <row r="10545" spans="18:18" ht="15" customHeight="1">
      <c r="R10545" t="str">
        <f t="shared" si="297"/>
        <v/>
      </c>
    </row>
    <row r="10546" spans="18:18" ht="15" customHeight="1">
      <c r="R10546" t="str">
        <f t="shared" si="297"/>
        <v/>
      </c>
    </row>
    <row r="10547" spans="18:18" ht="15" customHeight="1">
      <c r="R10547" t="str">
        <f t="shared" si="297"/>
        <v/>
      </c>
    </row>
    <row r="10548" spans="18:18" ht="15" customHeight="1">
      <c r="R10548" t="str">
        <f t="shared" si="297"/>
        <v/>
      </c>
    </row>
    <row r="10549" spans="18:18" ht="15" customHeight="1">
      <c r="R10549" t="str">
        <f t="shared" si="297"/>
        <v/>
      </c>
    </row>
    <row r="10550" spans="18:18" ht="15" customHeight="1">
      <c r="R10550" t="str">
        <f t="shared" si="297"/>
        <v/>
      </c>
    </row>
    <row r="10551" spans="18:18" ht="15" customHeight="1">
      <c r="R10551" t="str">
        <f t="shared" si="297"/>
        <v/>
      </c>
    </row>
    <row r="10552" spans="18:18" ht="15" customHeight="1">
      <c r="R10552" t="str">
        <f t="shared" si="297"/>
        <v/>
      </c>
    </row>
    <row r="10553" spans="18:18" ht="15" customHeight="1">
      <c r="R10553" t="str">
        <f t="shared" si="297"/>
        <v/>
      </c>
    </row>
    <row r="10554" spans="18:18" ht="15" customHeight="1">
      <c r="R10554" t="str">
        <f t="shared" si="297"/>
        <v/>
      </c>
    </row>
    <row r="10555" spans="18:18" ht="15" customHeight="1">
      <c r="R10555" t="str">
        <f t="shared" si="297"/>
        <v/>
      </c>
    </row>
    <row r="10556" spans="18:18" ht="15" customHeight="1">
      <c r="R10556" t="str">
        <f t="shared" si="297"/>
        <v/>
      </c>
    </row>
    <row r="10557" spans="18:18" ht="15" customHeight="1">
      <c r="R10557" t="str">
        <f t="shared" si="297"/>
        <v/>
      </c>
    </row>
    <row r="10558" spans="18:18" ht="15" customHeight="1">
      <c r="R10558" t="str">
        <f t="shared" si="297"/>
        <v/>
      </c>
    </row>
    <row r="10559" spans="18:18" ht="15" customHeight="1">
      <c r="R10559" t="str">
        <f t="shared" si="297"/>
        <v/>
      </c>
    </row>
    <row r="10560" spans="18:18" ht="15" customHeight="1">
      <c r="R10560" t="str">
        <f t="shared" si="297"/>
        <v/>
      </c>
    </row>
    <row r="10561" spans="18:18" ht="15" customHeight="1">
      <c r="R10561" t="str">
        <f t="shared" si="297"/>
        <v/>
      </c>
    </row>
    <row r="10562" spans="18:18" ht="15" customHeight="1">
      <c r="R10562" t="str">
        <f t="shared" si="297"/>
        <v/>
      </c>
    </row>
    <row r="10563" spans="18:18" ht="15" customHeight="1">
      <c r="R10563" t="str">
        <f t="shared" ref="R10563:R10626" si="298">IF(B10563="","",PROPER(TEXT(B10563,"mmm/aa")))</f>
        <v/>
      </c>
    </row>
    <row r="10564" spans="18:18" ht="15" customHeight="1">
      <c r="R10564" t="str">
        <f t="shared" si="298"/>
        <v/>
      </c>
    </row>
    <row r="10565" spans="18:18" ht="15" customHeight="1">
      <c r="R10565" t="str">
        <f t="shared" si="298"/>
        <v/>
      </c>
    </row>
    <row r="10566" spans="18:18" ht="15" customHeight="1">
      <c r="R10566" t="str">
        <f t="shared" si="298"/>
        <v/>
      </c>
    </row>
    <row r="10567" spans="18:18" ht="15" customHeight="1">
      <c r="R10567" t="str">
        <f t="shared" si="298"/>
        <v/>
      </c>
    </row>
    <row r="10568" spans="18:18" ht="15" customHeight="1">
      <c r="R10568" t="str">
        <f t="shared" si="298"/>
        <v/>
      </c>
    </row>
    <row r="10569" spans="18:18" ht="15" customHeight="1">
      <c r="R10569" t="str">
        <f t="shared" si="298"/>
        <v/>
      </c>
    </row>
    <row r="10570" spans="18:18" ht="15" customHeight="1">
      <c r="R10570" t="str">
        <f t="shared" si="298"/>
        <v/>
      </c>
    </row>
    <row r="10571" spans="18:18" ht="15" customHeight="1">
      <c r="R10571" t="str">
        <f t="shared" si="298"/>
        <v/>
      </c>
    </row>
    <row r="10572" spans="18:18" ht="15" customHeight="1">
      <c r="R10572" t="str">
        <f t="shared" si="298"/>
        <v/>
      </c>
    </row>
    <row r="10573" spans="18:18" ht="15" customHeight="1">
      <c r="R10573" t="str">
        <f t="shared" si="298"/>
        <v/>
      </c>
    </row>
    <row r="10574" spans="18:18" ht="15" customHeight="1">
      <c r="R10574" t="str">
        <f t="shared" si="298"/>
        <v/>
      </c>
    </row>
    <row r="10575" spans="18:18" ht="15" customHeight="1">
      <c r="R10575" t="str">
        <f t="shared" si="298"/>
        <v/>
      </c>
    </row>
    <row r="10576" spans="18:18" ht="15" customHeight="1">
      <c r="R10576" t="str">
        <f t="shared" si="298"/>
        <v/>
      </c>
    </row>
    <row r="10577" spans="18:18" ht="15" customHeight="1">
      <c r="R10577" t="str">
        <f t="shared" si="298"/>
        <v/>
      </c>
    </row>
    <row r="10578" spans="18:18" ht="15" customHeight="1">
      <c r="R10578" t="str">
        <f t="shared" si="298"/>
        <v/>
      </c>
    </row>
    <row r="10579" spans="18:18" ht="15" customHeight="1">
      <c r="R10579" t="str">
        <f t="shared" si="298"/>
        <v/>
      </c>
    </row>
    <row r="10580" spans="18:18" ht="15" customHeight="1">
      <c r="R10580" t="str">
        <f t="shared" si="298"/>
        <v/>
      </c>
    </row>
    <row r="10581" spans="18:18" ht="15" customHeight="1">
      <c r="R10581" t="str">
        <f t="shared" si="298"/>
        <v/>
      </c>
    </row>
    <row r="10582" spans="18:18" ht="15" customHeight="1">
      <c r="R10582" t="str">
        <f t="shared" si="298"/>
        <v/>
      </c>
    </row>
    <row r="10583" spans="18:18" ht="15" customHeight="1">
      <c r="R10583" t="str">
        <f t="shared" si="298"/>
        <v/>
      </c>
    </row>
    <row r="10584" spans="18:18" ht="15" customHeight="1">
      <c r="R10584" t="str">
        <f t="shared" si="298"/>
        <v/>
      </c>
    </row>
    <row r="10585" spans="18:18" ht="15" customHeight="1">
      <c r="R10585" t="str">
        <f t="shared" si="298"/>
        <v/>
      </c>
    </row>
    <row r="10586" spans="18:18" ht="15" customHeight="1">
      <c r="R10586" t="str">
        <f t="shared" si="298"/>
        <v/>
      </c>
    </row>
    <row r="10587" spans="18:18" ht="15" customHeight="1">
      <c r="R10587" t="str">
        <f t="shared" si="298"/>
        <v/>
      </c>
    </row>
    <row r="10588" spans="18:18" ht="15" customHeight="1">
      <c r="R10588" t="str">
        <f t="shared" si="298"/>
        <v/>
      </c>
    </row>
    <row r="10589" spans="18:18" ht="15" customHeight="1">
      <c r="R10589" t="str">
        <f t="shared" si="298"/>
        <v/>
      </c>
    </row>
    <row r="10590" spans="18:18" ht="15" customHeight="1">
      <c r="R10590" t="str">
        <f t="shared" si="298"/>
        <v/>
      </c>
    </row>
    <row r="10591" spans="18:18" ht="15" customHeight="1">
      <c r="R10591" t="str">
        <f t="shared" si="298"/>
        <v/>
      </c>
    </row>
    <row r="10592" spans="18:18" ht="15" customHeight="1">
      <c r="R10592" t="str">
        <f t="shared" si="298"/>
        <v/>
      </c>
    </row>
    <row r="10593" spans="18:18" ht="15" customHeight="1">
      <c r="R10593" t="str">
        <f t="shared" si="298"/>
        <v/>
      </c>
    </row>
    <row r="10594" spans="18:18" ht="15" customHeight="1">
      <c r="R10594" t="str">
        <f t="shared" si="298"/>
        <v/>
      </c>
    </row>
    <row r="10595" spans="18:18" ht="15" customHeight="1">
      <c r="R10595" t="str">
        <f t="shared" si="298"/>
        <v/>
      </c>
    </row>
    <row r="10596" spans="18:18" ht="15" customHeight="1">
      <c r="R10596" t="str">
        <f t="shared" si="298"/>
        <v/>
      </c>
    </row>
    <row r="10597" spans="18:18" ht="15" customHeight="1">
      <c r="R10597" t="str">
        <f t="shared" si="298"/>
        <v/>
      </c>
    </row>
    <row r="10598" spans="18:18" ht="15" customHeight="1">
      <c r="R10598" t="str">
        <f t="shared" si="298"/>
        <v/>
      </c>
    </row>
    <row r="10599" spans="18:18" ht="15" customHeight="1">
      <c r="R10599" t="str">
        <f t="shared" si="298"/>
        <v/>
      </c>
    </row>
    <row r="10600" spans="18:18" ht="15" customHeight="1">
      <c r="R10600" t="str">
        <f t="shared" si="298"/>
        <v/>
      </c>
    </row>
    <row r="10601" spans="18:18" ht="15" customHeight="1">
      <c r="R10601" t="str">
        <f t="shared" si="298"/>
        <v/>
      </c>
    </row>
    <row r="10602" spans="18:18" ht="15" customHeight="1">
      <c r="R10602" t="str">
        <f t="shared" si="298"/>
        <v/>
      </c>
    </row>
    <row r="10603" spans="18:18" ht="15" customHeight="1">
      <c r="R10603" t="str">
        <f t="shared" si="298"/>
        <v/>
      </c>
    </row>
    <row r="10604" spans="18:18" ht="15" customHeight="1">
      <c r="R10604" t="str">
        <f t="shared" si="298"/>
        <v/>
      </c>
    </row>
    <row r="10605" spans="18:18" ht="15" customHeight="1">
      <c r="R10605" t="str">
        <f t="shared" si="298"/>
        <v/>
      </c>
    </row>
    <row r="10606" spans="18:18" ht="15" customHeight="1">
      <c r="R10606" t="str">
        <f t="shared" si="298"/>
        <v/>
      </c>
    </row>
    <row r="10607" spans="18:18" ht="15" customHeight="1">
      <c r="R10607" t="str">
        <f t="shared" si="298"/>
        <v/>
      </c>
    </row>
    <row r="10608" spans="18:18" ht="15" customHeight="1">
      <c r="R10608" t="str">
        <f t="shared" si="298"/>
        <v/>
      </c>
    </row>
    <row r="10609" spans="18:18" ht="15" customHeight="1">
      <c r="R10609" t="str">
        <f t="shared" si="298"/>
        <v/>
      </c>
    </row>
    <row r="10610" spans="18:18" ht="15" customHeight="1">
      <c r="R10610" t="str">
        <f t="shared" si="298"/>
        <v/>
      </c>
    </row>
    <row r="10611" spans="18:18" ht="15" customHeight="1">
      <c r="R10611" t="str">
        <f t="shared" si="298"/>
        <v/>
      </c>
    </row>
    <row r="10612" spans="18:18" ht="15" customHeight="1">
      <c r="R10612" t="str">
        <f t="shared" si="298"/>
        <v/>
      </c>
    </row>
    <row r="10613" spans="18:18" ht="15" customHeight="1">
      <c r="R10613" t="str">
        <f t="shared" si="298"/>
        <v/>
      </c>
    </row>
    <row r="10614" spans="18:18" ht="15" customHeight="1">
      <c r="R10614" t="str">
        <f t="shared" si="298"/>
        <v/>
      </c>
    </row>
    <row r="10615" spans="18:18" ht="15" customHeight="1">
      <c r="R10615" t="str">
        <f t="shared" si="298"/>
        <v/>
      </c>
    </row>
    <row r="10616" spans="18:18" ht="15" customHeight="1">
      <c r="R10616" t="str">
        <f t="shared" si="298"/>
        <v/>
      </c>
    </row>
    <row r="10617" spans="18:18" ht="15" customHeight="1">
      <c r="R10617" t="str">
        <f t="shared" si="298"/>
        <v/>
      </c>
    </row>
    <row r="10618" spans="18:18" ht="15" customHeight="1">
      <c r="R10618" t="str">
        <f t="shared" si="298"/>
        <v/>
      </c>
    </row>
    <row r="10619" spans="18:18" ht="15" customHeight="1">
      <c r="R10619" t="str">
        <f t="shared" si="298"/>
        <v/>
      </c>
    </row>
    <row r="10620" spans="18:18" ht="15" customHeight="1">
      <c r="R10620" t="str">
        <f t="shared" si="298"/>
        <v/>
      </c>
    </row>
    <row r="10621" spans="18:18" ht="15" customHeight="1">
      <c r="R10621" t="str">
        <f t="shared" si="298"/>
        <v/>
      </c>
    </row>
    <row r="10622" spans="18:18" ht="15" customHeight="1">
      <c r="R10622" t="str">
        <f t="shared" si="298"/>
        <v/>
      </c>
    </row>
    <row r="10623" spans="18:18" ht="15" customHeight="1">
      <c r="R10623" t="str">
        <f t="shared" si="298"/>
        <v/>
      </c>
    </row>
    <row r="10624" spans="18:18" ht="15" customHeight="1">
      <c r="R10624" t="str">
        <f t="shared" si="298"/>
        <v/>
      </c>
    </row>
    <row r="10625" spans="18:18" ht="15" customHeight="1">
      <c r="R10625" t="str">
        <f t="shared" si="298"/>
        <v/>
      </c>
    </row>
    <row r="10626" spans="18:18" ht="15" customHeight="1">
      <c r="R10626" t="str">
        <f t="shared" si="298"/>
        <v/>
      </c>
    </row>
    <row r="10627" spans="18:18" ht="15" customHeight="1">
      <c r="R10627" t="str">
        <f t="shared" ref="R10627:R10690" si="299">IF(B10627="","",PROPER(TEXT(B10627,"mmm/aa")))</f>
        <v/>
      </c>
    </row>
    <row r="10628" spans="18:18" ht="15" customHeight="1">
      <c r="R10628" t="str">
        <f t="shared" si="299"/>
        <v/>
      </c>
    </row>
    <row r="10629" spans="18:18" ht="15" customHeight="1">
      <c r="R10629" t="str">
        <f t="shared" si="299"/>
        <v/>
      </c>
    </row>
    <row r="10630" spans="18:18" ht="15" customHeight="1">
      <c r="R10630" t="str">
        <f t="shared" si="299"/>
        <v/>
      </c>
    </row>
    <row r="10631" spans="18:18" ht="15" customHeight="1">
      <c r="R10631" t="str">
        <f t="shared" si="299"/>
        <v/>
      </c>
    </row>
    <row r="10632" spans="18:18" ht="15" customHeight="1">
      <c r="R10632" t="str">
        <f t="shared" si="299"/>
        <v/>
      </c>
    </row>
    <row r="10633" spans="18:18" ht="15" customHeight="1">
      <c r="R10633" t="str">
        <f t="shared" si="299"/>
        <v/>
      </c>
    </row>
    <row r="10634" spans="18:18" ht="15" customHeight="1">
      <c r="R10634" t="str">
        <f t="shared" si="299"/>
        <v/>
      </c>
    </row>
    <row r="10635" spans="18:18" ht="15" customHeight="1">
      <c r="R10635" t="str">
        <f t="shared" si="299"/>
        <v/>
      </c>
    </row>
    <row r="10636" spans="18:18" ht="15" customHeight="1">
      <c r="R10636" t="str">
        <f t="shared" si="299"/>
        <v/>
      </c>
    </row>
    <row r="10637" spans="18:18" ht="15" customHeight="1">
      <c r="R10637" t="str">
        <f t="shared" si="299"/>
        <v/>
      </c>
    </row>
    <row r="10638" spans="18:18" ht="15" customHeight="1">
      <c r="R10638" t="str">
        <f t="shared" si="299"/>
        <v/>
      </c>
    </row>
    <row r="10639" spans="18:18" ht="15" customHeight="1">
      <c r="R10639" t="str">
        <f t="shared" si="299"/>
        <v/>
      </c>
    </row>
    <row r="10640" spans="18:18" ht="15" customHeight="1">
      <c r="R10640" t="str">
        <f t="shared" si="299"/>
        <v/>
      </c>
    </row>
    <row r="10641" spans="18:18" ht="15" customHeight="1">
      <c r="R10641" t="str">
        <f t="shared" si="299"/>
        <v/>
      </c>
    </row>
    <row r="10642" spans="18:18" ht="15" customHeight="1">
      <c r="R10642" t="str">
        <f t="shared" si="299"/>
        <v/>
      </c>
    </row>
    <row r="10643" spans="18:18" ht="15" customHeight="1">
      <c r="R10643" t="str">
        <f t="shared" si="299"/>
        <v/>
      </c>
    </row>
    <row r="10644" spans="18:18" ht="15" customHeight="1">
      <c r="R10644" t="str">
        <f t="shared" si="299"/>
        <v/>
      </c>
    </row>
    <row r="10645" spans="18:18" ht="15" customHeight="1">
      <c r="R10645" t="str">
        <f t="shared" si="299"/>
        <v/>
      </c>
    </row>
    <row r="10646" spans="18:18" ht="15" customHeight="1">
      <c r="R10646" t="str">
        <f t="shared" si="299"/>
        <v/>
      </c>
    </row>
    <row r="10647" spans="18:18" ht="15" customHeight="1">
      <c r="R10647" t="str">
        <f t="shared" si="299"/>
        <v/>
      </c>
    </row>
    <row r="10648" spans="18:18" ht="15" customHeight="1">
      <c r="R10648" t="str">
        <f t="shared" si="299"/>
        <v/>
      </c>
    </row>
    <row r="10649" spans="18:18" ht="15" customHeight="1">
      <c r="R10649" t="str">
        <f t="shared" si="299"/>
        <v/>
      </c>
    </row>
    <row r="10650" spans="18:18" ht="15" customHeight="1">
      <c r="R10650" t="str">
        <f t="shared" si="299"/>
        <v/>
      </c>
    </row>
    <row r="10651" spans="18:18" ht="15" customHeight="1">
      <c r="R10651" t="str">
        <f t="shared" si="299"/>
        <v/>
      </c>
    </row>
    <row r="10652" spans="18:18" ht="15" customHeight="1">
      <c r="R10652" t="str">
        <f t="shared" si="299"/>
        <v/>
      </c>
    </row>
    <row r="10653" spans="18:18" ht="15" customHeight="1">
      <c r="R10653" t="str">
        <f t="shared" si="299"/>
        <v/>
      </c>
    </row>
    <row r="10654" spans="18:18" ht="15" customHeight="1">
      <c r="R10654" t="str">
        <f t="shared" si="299"/>
        <v/>
      </c>
    </row>
    <row r="10655" spans="18:18" ht="15" customHeight="1">
      <c r="R10655" t="str">
        <f t="shared" si="299"/>
        <v/>
      </c>
    </row>
    <row r="10656" spans="18:18" ht="15" customHeight="1">
      <c r="R10656" t="str">
        <f t="shared" si="299"/>
        <v/>
      </c>
    </row>
    <row r="10657" spans="18:18" ht="15" customHeight="1">
      <c r="R10657" t="str">
        <f t="shared" si="299"/>
        <v/>
      </c>
    </row>
    <row r="10658" spans="18:18" ht="15" customHeight="1">
      <c r="R10658" t="str">
        <f t="shared" si="299"/>
        <v/>
      </c>
    </row>
    <row r="10659" spans="18:18" ht="15" customHeight="1">
      <c r="R10659" t="str">
        <f t="shared" si="299"/>
        <v/>
      </c>
    </row>
    <row r="10660" spans="18:18" ht="15" customHeight="1">
      <c r="R10660" t="str">
        <f t="shared" si="299"/>
        <v/>
      </c>
    </row>
    <row r="10661" spans="18:18" ht="15" customHeight="1">
      <c r="R10661" t="str">
        <f t="shared" si="299"/>
        <v/>
      </c>
    </row>
    <row r="10662" spans="18:18" ht="15" customHeight="1">
      <c r="R10662" t="str">
        <f t="shared" si="299"/>
        <v/>
      </c>
    </row>
    <row r="10663" spans="18:18" ht="15" customHeight="1">
      <c r="R10663" t="str">
        <f t="shared" si="299"/>
        <v/>
      </c>
    </row>
    <row r="10664" spans="18:18" ht="15" customHeight="1">
      <c r="R10664" t="str">
        <f t="shared" si="299"/>
        <v/>
      </c>
    </row>
    <row r="10665" spans="18:18" ht="15" customHeight="1">
      <c r="R10665" t="str">
        <f t="shared" si="299"/>
        <v/>
      </c>
    </row>
    <row r="10666" spans="18:18" ht="15" customHeight="1">
      <c r="R10666" t="str">
        <f t="shared" si="299"/>
        <v/>
      </c>
    </row>
    <row r="10667" spans="18:18" ht="15" customHeight="1">
      <c r="R10667" t="str">
        <f t="shared" si="299"/>
        <v/>
      </c>
    </row>
    <row r="10668" spans="18:18" ht="15" customHeight="1">
      <c r="R10668" t="str">
        <f t="shared" si="299"/>
        <v/>
      </c>
    </row>
    <row r="10669" spans="18:18" ht="15" customHeight="1">
      <c r="R10669" t="str">
        <f t="shared" si="299"/>
        <v/>
      </c>
    </row>
    <row r="10670" spans="18:18" ht="15" customHeight="1">
      <c r="R10670" t="str">
        <f t="shared" si="299"/>
        <v/>
      </c>
    </row>
    <row r="10671" spans="18:18" ht="15" customHeight="1">
      <c r="R10671" t="str">
        <f t="shared" si="299"/>
        <v/>
      </c>
    </row>
    <row r="10672" spans="18:18" ht="15" customHeight="1">
      <c r="R10672" t="str">
        <f t="shared" si="299"/>
        <v/>
      </c>
    </row>
    <row r="10673" spans="18:18" ht="15" customHeight="1">
      <c r="R10673" t="str">
        <f t="shared" si="299"/>
        <v/>
      </c>
    </row>
    <row r="10674" spans="18:18" ht="15" customHeight="1">
      <c r="R10674" t="str">
        <f t="shared" si="299"/>
        <v/>
      </c>
    </row>
    <row r="10675" spans="18:18" ht="15" customHeight="1">
      <c r="R10675" t="str">
        <f t="shared" si="299"/>
        <v/>
      </c>
    </row>
    <row r="10676" spans="18:18" ht="15" customHeight="1">
      <c r="R10676" t="str">
        <f t="shared" si="299"/>
        <v/>
      </c>
    </row>
    <row r="10677" spans="18:18" ht="15" customHeight="1">
      <c r="R10677" t="str">
        <f t="shared" si="299"/>
        <v/>
      </c>
    </row>
    <row r="10678" spans="18:18" ht="15" customHeight="1">
      <c r="R10678" t="str">
        <f t="shared" si="299"/>
        <v/>
      </c>
    </row>
    <row r="10679" spans="18:18" ht="15" customHeight="1">
      <c r="R10679" t="str">
        <f t="shared" si="299"/>
        <v/>
      </c>
    </row>
    <row r="10680" spans="18:18" ht="15" customHeight="1">
      <c r="R10680" t="str">
        <f t="shared" si="299"/>
        <v/>
      </c>
    </row>
    <row r="10681" spans="18:18" ht="15" customHeight="1">
      <c r="R10681" t="str">
        <f t="shared" si="299"/>
        <v/>
      </c>
    </row>
    <row r="10682" spans="18:18" ht="15" customHeight="1">
      <c r="R10682" t="str">
        <f t="shared" si="299"/>
        <v/>
      </c>
    </row>
    <row r="10683" spans="18:18" ht="15" customHeight="1">
      <c r="R10683" t="str">
        <f t="shared" si="299"/>
        <v/>
      </c>
    </row>
    <row r="10684" spans="18:18" ht="15" customHeight="1">
      <c r="R10684" t="str">
        <f t="shared" si="299"/>
        <v/>
      </c>
    </row>
    <row r="10685" spans="18:18" ht="15" customHeight="1">
      <c r="R10685" t="str">
        <f t="shared" si="299"/>
        <v/>
      </c>
    </row>
    <row r="10686" spans="18:18" ht="15" customHeight="1">
      <c r="R10686" t="str">
        <f t="shared" si="299"/>
        <v/>
      </c>
    </row>
    <row r="10687" spans="18:18" ht="15" customHeight="1">
      <c r="R10687" t="str">
        <f t="shared" si="299"/>
        <v/>
      </c>
    </row>
    <row r="10688" spans="18:18" ht="15" customHeight="1">
      <c r="R10688" t="str">
        <f t="shared" si="299"/>
        <v/>
      </c>
    </row>
    <row r="10689" spans="18:18" ht="15" customHeight="1">
      <c r="R10689" t="str">
        <f t="shared" si="299"/>
        <v/>
      </c>
    </row>
    <row r="10690" spans="18:18" ht="15" customHeight="1">
      <c r="R10690" t="str">
        <f t="shared" si="299"/>
        <v/>
      </c>
    </row>
    <row r="10691" spans="18:18" ht="15" customHeight="1">
      <c r="R10691" t="str">
        <f t="shared" ref="R10691:R10754" si="300">IF(B10691="","",PROPER(TEXT(B10691,"mmm/aa")))</f>
        <v/>
      </c>
    </row>
    <row r="10692" spans="18:18" ht="15" customHeight="1">
      <c r="R10692" t="str">
        <f t="shared" si="300"/>
        <v/>
      </c>
    </row>
    <row r="10693" spans="18:18" ht="15" customHeight="1">
      <c r="R10693" t="str">
        <f t="shared" si="300"/>
        <v/>
      </c>
    </row>
    <row r="10694" spans="18:18" ht="15" customHeight="1">
      <c r="R10694" t="str">
        <f t="shared" si="300"/>
        <v/>
      </c>
    </row>
    <row r="10695" spans="18:18" ht="15" customHeight="1">
      <c r="R10695" t="str">
        <f t="shared" si="300"/>
        <v/>
      </c>
    </row>
    <row r="10696" spans="18:18" ht="15" customHeight="1">
      <c r="R10696" t="str">
        <f t="shared" si="300"/>
        <v/>
      </c>
    </row>
    <row r="10697" spans="18:18" ht="15" customHeight="1">
      <c r="R10697" t="str">
        <f t="shared" si="300"/>
        <v/>
      </c>
    </row>
    <row r="10698" spans="18:18" ht="15" customHeight="1">
      <c r="R10698" t="str">
        <f t="shared" si="300"/>
        <v/>
      </c>
    </row>
    <row r="10699" spans="18:18" ht="15" customHeight="1">
      <c r="R10699" t="str">
        <f t="shared" si="300"/>
        <v/>
      </c>
    </row>
    <row r="10700" spans="18:18" ht="15" customHeight="1">
      <c r="R10700" t="str">
        <f t="shared" si="300"/>
        <v/>
      </c>
    </row>
    <row r="10701" spans="18:18" ht="15" customHeight="1">
      <c r="R10701" t="str">
        <f t="shared" si="300"/>
        <v/>
      </c>
    </row>
    <row r="10702" spans="18:18" ht="15" customHeight="1">
      <c r="R10702" t="str">
        <f t="shared" si="300"/>
        <v/>
      </c>
    </row>
    <row r="10703" spans="18:18" ht="15" customHeight="1">
      <c r="R10703" t="str">
        <f t="shared" si="300"/>
        <v/>
      </c>
    </row>
    <row r="10704" spans="18:18" ht="15" customHeight="1">
      <c r="R10704" t="str">
        <f t="shared" si="300"/>
        <v/>
      </c>
    </row>
    <row r="10705" spans="18:18" ht="15" customHeight="1">
      <c r="R10705" t="str">
        <f t="shared" si="300"/>
        <v/>
      </c>
    </row>
    <row r="10706" spans="18:18" ht="15" customHeight="1">
      <c r="R10706" t="str">
        <f t="shared" si="300"/>
        <v/>
      </c>
    </row>
    <row r="10707" spans="18:18" ht="15" customHeight="1">
      <c r="R10707" t="str">
        <f t="shared" si="300"/>
        <v/>
      </c>
    </row>
    <row r="10708" spans="18:18" ht="15" customHeight="1">
      <c r="R10708" t="str">
        <f t="shared" si="300"/>
        <v/>
      </c>
    </row>
    <row r="10709" spans="18:18" ht="15" customHeight="1">
      <c r="R10709" t="str">
        <f t="shared" si="300"/>
        <v/>
      </c>
    </row>
    <row r="10710" spans="18:18" ht="15" customHeight="1">
      <c r="R10710" t="str">
        <f t="shared" si="300"/>
        <v/>
      </c>
    </row>
    <row r="10711" spans="18:18" ht="15" customHeight="1">
      <c r="R10711" t="str">
        <f t="shared" si="300"/>
        <v/>
      </c>
    </row>
    <row r="10712" spans="18:18" ht="15" customHeight="1">
      <c r="R10712" t="str">
        <f t="shared" si="300"/>
        <v/>
      </c>
    </row>
    <row r="10713" spans="18:18" ht="15" customHeight="1">
      <c r="R10713" t="str">
        <f t="shared" si="300"/>
        <v/>
      </c>
    </row>
    <row r="10714" spans="18:18" ht="15" customHeight="1">
      <c r="R10714" t="str">
        <f t="shared" si="300"/>
        <v/>
      </c>
    </row>
    <row r="10715" spans="18:18" ht="15" customHeight="1">
      <c r="R10715" t="str">
        <f t="shared" si="300"/>
        <v/>
      </c>
    </row>
    <row r="10716" spans="18:18" ht="15" customHeight="1">
      <c r="R10716" t="str">
        <f t="shared" si="300"/>
        <v/>
      </c>
    </row>
    <row r="10717" spans="18:18" ht="15" customHeight="1">
      <c r="R10717" t="str">
        <f t="shared" si="300"/>
        <v/>
      </c>
    </row>
    <row r="10718" spans="18:18" ht="15" customHeight="1">
      <c r="R10718" t="str">
        <f t="shared" si="300"/>
        <v/>
      </c>
    </row>
    <row r="10719" spans="18:18" ht="15" customHeight="1">
      <c r="R10719" t="str">
        <f t="shared" si="300"/>
        <v/>
      </c>
    </row>
    <row r="10720" spans="18:18" ht="15" customHeight="1">
      <c r="R10720" t="str">
        <f t="shared" si="300"/>
        <v/>
      </c>
    </row>
    <row r="10721" spans="18:18" ht="15" customHeight="1">
      <c r="R10721" t="str">
        <f t="shared" si="300"/>
        <v/>
      </c>
    </row>
    <row r="10722" spans="18:18" ht="15" customHeight="1">
      <c r="R10722" t="str">
        <f t="shared" si="300"/>
        <v/>
      </c>
    </row>
    <row r="10723" spans="18:18" ht="15" customHeight="1">
      <c r="R10723" t="str">
        <f t="shared" si="300"/>
        <v/>
      </c>
    </row>
    <row r="10724" spans="18:18" ht="15" customHeight="1">
      <c r="R10724" t="str">
        <f t="shared" si="300"/>
        <v/>
      </c>
    </row>
    <row r="10725" spans="18:18" ht="15" customHeight="1">
      <c r="R10725" t="str">
        <f t="shared" si="300"/>
        <v/>
      </c>
    </row>
    <row r="10726" spans="18:18" ht="15" customHeight="1">
      <c r="R10726" t="str">
        <f t="shared" si="300"/>
        <v/>
      </c>
    </row>
    <row r="10727" spans="18:18" ht="15" customHeight="1">
      <c r="R10727" t="str">
        <f t="shared" si="300"/>
        <v/>
      </c>
    </row>
    <row r="10728" spans="18:18" ht="15" customHeight="1">
      <c r="R10728" t="str">
        <f t="shared" si="300"/>
        <v/>
      </c>
    </row>
    <row r="10729" spans="18:18" ht="15" customHeight="1">
      <c r="R10729" t="str">
        <f t="shared" si="300"/>
        <v/>
      </c>
    </row>
    <row r="10730" spans="18:18" ht="15" customHeight="1">
      <c r="R10730" t="str">
        <f t="shared" si="300"/>
        <v/>
      </c>
    </row>
    <row r="10731" spans="18:18" ht="15" customHeight="1">
      <c r="R10731" t="str">
        <f t="shared" si="300"/>
        <v/>
      </c>
    </row>
    <row r="10732" spans="18:18" ht="15" customHeight="1">
      <c r="R10732" t="str">
        <f t="shared" si="300"/>
        <v/>
      </c>
    </row>
    <row r="10733" spans="18:18" ht="15" customHeight="1">
      <c r="R10733" t="str">
        <f t="shared" si="300"/>
        <v/>
      </c>
    </row>
    <row r="10734" spans="18:18" ht="15" customHeight="1">
      <c r="R10734" t="str">
        <f t="shared" si="300"/>
        <v/>
      </c>
    </row>
    <row r="10735" spans="18:18" ht="15" customHeight="1">
      <c r="R10735" t="str">
        <f t="shared" si="300"/>
        <v/>
      </c>
    </row>
    <row r="10736" spans="18:18" ht="15" customHeight="1">
      <c r="R10736" t="str">
        <f t="shared" si="300"/>
        <v/>
      </c>
    </row>
    <row r="10737" spans="18:18" ht="15" customHeight="1">
      <c r="R10737" t="str">
        <f t="shared" si="300"/>
        <v/>
      </c>
    </row>
    <row r="10738" spans="18:18" ht="15" customHeight="1">
      <c r="R10738" t="str">
        <f t="shared" si="300"/>
        <v/>
      </c>
    </row>
    <row r="10739" spans="18:18" ht="15" customHeight="1">
      <c r="R10739" t="str">
        <f t="shared" si="300"/>
        <v/>
      </c>
    </row>
    <row r="10740" spans="18:18" ht="15" customHeight="1">
      <c r="R10740" t="str">
        <f t="shared" si="300"/>
        <v/>
      </c>
    </row>
    <row r="10741" spans="18:18" ht="15" customHeight="1">
      <c r="R10741" t="str">
        <f t="shared" si="300"/>
        <v/>
      </c>
    </row>
    <row r="10742" spans="18:18" ht="15" customHeight="1">
      <c r="R10742" t="str">
        <f t="shared" si="300"/>
        <v/>
      </c>
    </row>
    <row r="10743" spans="18:18" ht="15" customHeight="1">
      <c r="R10743" t="str">
        <f t="shared" si="300"/>
        <v/>
      </c>
    </row>
    <row r="10744" spans="18:18" ht="15" customHeight="1">
      <c r="R10744" t="str">
        <f t="shared" si="300"/>
        <v/>
      </c>
    </row>
    <row r="10745" spans="18:18" ht="15" customHeight="1">
      <c r="R10745" t="str">
        <f t="shared" si="300"/>
        <v/>
      </c>
    </row>
    <row r="10746" spans="18:18" ht="15" customHeight="1">
      <c r="R10746" t="str">
        <f t="shared" si="300"/>
        <v/>
      </c>
    </row>
    <row r="10747" spans="18:18" ht="15" customHeight="1">
      <c r="R10747" t="str">
        <f t="shared" si="300"/>
        <v/>
      </c>
    </row>
    <row r="10748" spans="18:18" ht="15" customHeight="1">
      <c r="R10748" t="str">
        <f t="shared" si="300"/>
        <v/>
      </c>
    </row>
    <row r="10749" spans="18:18" ht="15" customHeight="1">
      <c r="R10749" t="str">
        <f t="shared" si="300"/>
        <v/>
      </c>
    </row>
    <row r="10750" spans="18:18" ht="15" customHeight="1">
      <c r="R10750" t="str">
        <f t="shared" si="300"/>
        <v/>
      </c>
    </row>
    <row r="10751" spans="18:18" ht="15" customHeight="1">
      <c r="R10751" t="str">
        <f t="shared" si="300"/>
        <v/>
      </c>
    </row>
    <row r="10752" spans="18:18" ht="15" customHeight="1">
      <c r="R10752" t="str">
        <f t="shared" si="300"/>
        <v/>
      </c>
    </row>
    <row r="10753" spans="18:18" ht="15" customHeight="1">
      <c r="R10753" t="str">
        <f t="shared" si="300"/>
        <v/>
      </c>
    </row>
    <row r="10754" spans="18:18" ht="15" customHeight="1">
      <c r="R10754" t="str">
        <f t="shared" si="300"/>
        <v/>
      </c>
    </row>
    <row r="10755" spans="18:18" ht="15" customHeight="1">
      <c r="R10755" t="str">
        <f t="shared" ref="R10755:R10818" si="301">IF(B10755="","",PROPER(TEXT(B10755,"mmm/aa")))</f>
        <v/>
      </c>
    </row>
    <row r="10756" spans="18:18" ht="15" customHeight="1">
      <c r="R10756" t="str">
        <f t="shared" si="301"/>
        <v/>
      </c>
    </row>
    <row r="10757" spans="18:18" ht="15" customHeight="1">
      <c r="R10757" t="str">
        <f t="shared" si="301"/>
        <v/>
      </c>
    </row>
    <row r="10758" spans="18:18" ht="15" customHeight="1">
      <c r="R10758" t="str">
        <f t="shared" si="301"/>
        <v/>
      </c>
    </row>
    <row r="10759" spans="18:18" ht="15" customHeight="1">
      <c r="R10759" t="str">
        <f t="shared" si="301"/>
        <v/>
      </c>
    </row>
    <row r="10760" spans="18:18" ht="15" customHeight="1">
      <c r="R10760" t="str">
        <f t="shared" si="301"/>
        <v/>
      </c>
    </row>
    <row r="10761" spans="18:18" ht="15" customHeight="1">
      <c r="R10761" t="str">
        <f t="shared" si="301"/>
        <v/>
      </c>
    </row>
    <row r="10762" spans="18:18" ht="15" customHeight="1">
      <c r="R10762" t="str">
        <f t="shared" si="301"/>
        <v/>
      </c>
    </row>
    <row r="10763" spans="18:18" ht="15" customHeight="1">
      <c r="R10763" t="str">
        <f t="shared" si="301"/>
        <v/>
      </c>
    </row>
    <row r="10764" spans="18:18" ht="15" customHeight="1">
      <c r="R10764" t="str">
        <f t="shared" si="301"/>
        <v/>
      </c>
    </row>
    <row r="10765" spans="18:18" ht="15" customHeight="1">
      <c r="R10765" t="str">
        <f t="shared" si="301"/>
        <v/>
      </c>
    </row>
    <row r="10766" spans="18:18" ht="15" customHeight="1">
      <c r="R10766" t="str">
        <f t="shared" si="301"/>
        <v/>
      </c>
    </row>
    <row r="10767" spans="18:18" ht="15" customHeight="1">
      <c r="R10767" t="str">
        <f t="shared" si="301"/>
        <v/>
      </c>
    </row>
    <row r="10768" spans="18:18" ht="15" customHeight="1">
      <c r="R10768" t="str">
        <f t="shared" si="301"/>
        <v/>
      </c>
    </row>
    <row r="10769" spans="18:18" ht="15" customHeight="1">
      <c r="R10769" t="str">
        <f t="shared" si="301"/>
        <v/>
      </c>
    </row>
    <row r="10770" spans="18:18" ht="15" customHeight="1">
      <c r="R10770" t="str">
        <f t="shared" si="301"/>
        <v/>
      </c>
    </row>
    <row r="10771" spans="18:18" ht="15" customHeight="1">
      <c r="R10771" t="str">
        <f t="shared" si="301"/>
        <v/>
      </c>
    </row>
    <row r="10772" spans="18:18" ht="15" customHeight="1">
      <c r="R10772" t="str">
        <f t="shared" si="301"/>
        <v/>
      </c>
    </row>
    <row r="10773" spans="18:18" ht="15" customHeight="1">
      <c r="R10773" t="str">
        <f t="shared" si="301"/>
        <v/>
      </c>
    </row>
    <row r="10774" spans="18:18" ht="15" customHeight="1">
      <c r="R10774" t="str">
        <f t="shared" si="301"/>
        <v/>
      </c>
    </row>
    <row r="10775" spans="18:18" ht="15" customHeight="1">
      <c r="R10775" t="str">
        <f t="shared" si="301"/>
        <v/>
      </c>
    </row>
    <row r="10776" spans="18:18" ht="15" customHeight="1">
      <c r="R10776" t="str">
        <f t="shared" si="301"/>
        <v/>
      </c>
    </row>
    <row r="10777" spans="18:18" ht="15" customHeight="1">
      <c r="R10777" t="str">
        <f t="shared" si="301"/>
        <v/>
      </c>
    </row>
    <row r="10778" spans="18:18" ht="15" customHeight="1">
      <c r="R10778" t="str">
        <f t="shared" si="301"/>
        <v/>
      </c>
    </row>
    <row r="10779" spans="18:18" ht="15" customHeight="1">
      <c r="R10779" t="str">
        <f t="shared" si="301"/>
        <v/>
      </c>
    </row>
    <row r="10780" spans="18:18" ht="15" customHeight="1">
      <c r="R10780" t="str">
        <f t="shared" si="301"/>
        <v/>
      </c>
    </row>
    <row r="10781" spans="18:18" ht="15" customHeight="1">
      <c r="R10781" t="str">
        <f t="shared" si="301"/>
        <v/>
      </c>
    </row>
    <row r="10782" spans="18:18" ht="15" customHeight="1">
      <c r="R10782" t="str">
        <f t="shared" si="301"/>
        <v/>
      </c>
    </row>
    <row r="10783" spans="18:18" ht="15" customHeight="1">
      <c r="R10783" t="str">
        <f t="shared" si="301"/>
        <v/>
      </c>
    </row>
    <row r="10784" spans="18:18" ht="15" customHeight="1">
      <c r="R10784" t="str">
        <f t="shared" si="301"/>
        <v/>
      </c>
    </row>
    <row r="10785" spans="18:18" ht="15" customHeight="1">
      <c r="R10785" t="str">
        <f t="shared" si="301"/>
        <v/>
      </c>
    </row>
    <row r="10786" spans="18:18" ht="15" customHeight="1">
      <c r="R10786" t="str">
        <f t="shared" si="301"/>
        <v/>
      </c>
    </row>
    <row r="10787" spans="18:18" ht="15" customHeight="1">
      <c r="R10787" t="str">
        <f t="shared" si="301"/>
        <v/>
      </c>
    </row>
    <row r="10788" spans="18:18" ht="15" customHeight="1">
      <c r="R10788" t="str">
        <f t="shared" si="301"/>
        <v/>
      </c>
    </row>
    <row r="10789" spans="18:18" ht="15" customHeight="1">
      <c r="R10789" t="str">
        <f t="shared" si="301"/>
        <v/>
      </c>
    </row>
    <row r="10790" spans="18:18" ht="15" customHeight="1">
      <c r="R10790" t="str">
        <f t="shared" si="301"/>
        <v/>
      </c>
    </row>
    <row r="10791" spans="18:18" ht="15" customHeight="1">
      <c r="R10791" t="str">
        <f t="shared" si="301"/>
        <v/>
      </c>
    </row>
    <row r="10792" spans="18:18" ht="15" customHeight="1">
      <c r="R10792" t="str">
        <f t="shared" si="301"/>
        <v/>
      </c>
    </row>
    <row r="10793" spans="18:18" ht="15" customHeight="1">
      <c r="R10793" t="str">
        <f t="shared" si="301"/>
        <v/>
      </c>
    </row>
    <row r="10794" spans="18:18" ht="15" customHeight="1">
      <c r="R10794" t="str">
        <f t="shared" si="301"/>
        <v/>
      </c>
    </row>
    <row r="10795" spans="18:18" ht="15" customHeight="1">
      <c r="R10795" t="str">
        <f t="shared" si="301"/>
        <v/>
      </c>
    </row>
    <row r="10796" spans="18:18" ht="15" customHeight="1">
      <c r="R10796" t="str">
        <f t="shared" si="301"/>
        <v/>
      </c>
    </row>
    <row r="10797" spans="18:18" ht="15" customHeight="1">
      <c r="R10797" t="str">
        <f t="shared" si="301"/>
        <v/>
      </c>
    </row>
    <row r="10798" spans="18:18" ht="15" customHeight="1">
      <c r="R10798" t="str">
        <f t="shared" si="301"/>
        <v/>
      </c>
    </row>
    <row r="10799" spans="18:18" ht="15" customHeight="1">
      <c r="R10799" t="str">
        <f t="shared" si="301"/>
        <v/>
      </c>
    </row>
    <row r="10800" spans="18:18" ht="15" customHeight="1">
      <c r="R10800" t="str">
        <f t="shared" si="301"/>
        <v/>
      </c>
    </row>
    <row r="10801" spans="18:18" ht="15" customHeight="1">
      <c r="R10801" t="str">
        <f t="shared" si="301"/>
        <v/>
      </c>
    </row>
    <row r="10802" spans="18:18" ht="15" customHeight="1">
      <c r="R10802" t="str">
        <f t="shared" si="301"/>
        <v/>
      </c>
    </row>
    <row r="10803" spans="18:18" ht="15" customHeight="1">
      <c r="R10803" t="str">
        <f t="shared" si="301"/>
        <v/>
      </c>
    </row>
    <row r="10804" spans="18:18" ht="15" customHeight="1">
      <c r="R10804" t="str">
        <f t="shared" si="301"/>
        <v/>
      </c>
    </row>
    <row r="10805" spans="18:18" ht="15" customHeight="1">
      <c r="R10805" t="str">
        <f t="shared" si="301"/>
        <v/>
      </c>
    </row>
    <row r="10806" spans="18:18" ht="15" customHeight="1">
      <c r="R10806" t="str">
        <f t="shared" si="301"/>
        <v/>
      </c>
    </row>
    <row r="10807" spans="18:18" ht="15" customHeight="1">
      <c r="R10807" t="str">
        <f t="shared" si="301"/>
        <v/>
      </c>
    </row>
    <row r="10808" spans="18:18" ht="15" customHeight="1">
      <c r="R10808" t="str">
        <f t="shared" si="301"/>
        <v/>
      </c>
    </row>
    <row r="10809" spans="18:18" ht="15" customHeight="1">
      <c r="R10809" t="str">
        <f t="shared" si="301"/>
        <v/>
      </c>
    </row>
    <row r="10810" spans="18:18" ht="15" customHeight="1">
      <c r="R10810" t="str">
        <f t="shared" si="301"/>
        <v/>
      </c>
    </row>
    <row r="10811" spans="18:18" ht="15" customHeight="1">
      <c r="R10811" t="str">
        <f t="shared" si="301"/>
        <v/>
      </c>
    </row>
    <row r="10812" spans="18:18" ht="15" customHeight="1">
      <c r="R10812" t="str">
        <f t="shared" si="301"/>
        <v/>
      </c>
    </row>
    <row r="10813" spans="18:18" ht="15" customHeight="1">
      <c r="R10813" t="str">
        <f t="shared" si="301"/>
        <v/>
      </c>
    </row>
    <row r="10814" spans="18:18" ht="15" customHeight="1">
      <c r="R10814" t="str">
        <f t="shared" si="301"/>
        <v/>
      </c>
    </row>
    <row r="10815" spans="18:18" ht="15" customHeight="1">
      <c r="R10815" t="str">
        <f t="shared" si="301"/>
        <v/>
      </c>
    </row>
    <row r="10816" spans="18:18" ht="15" customHeight="1">
      <c r="R10816" t="str">
        <f t="shared" si="301"/>
        <v/>
      </c>
    </row>
    <row r="10817" spans="18:18" ht="15" customHeight="1">
      <c r="R10817" t="str">
        <f t="shared" si="301"/>
        <v/>
      </c>
    </row>
    <row r="10818" spans="18:18" ht="15" customHeight="1">
      <c r="R10818" t="str">
        <f t="shared" si="301"/>
        <v/>
      </c>
    </row>
    <row r="10819" spans="18:18" ht="15" customHeight="1">
      <c r="R10819" t="str">
        <f t="shared" ref="R10819:R10882" si="302">IF(B10819="","",PROPER(TEXT(B10819,"mmm/aa")))</f>
        <v/>
      </c>
    </row>
    <row r="10820" spans="18:18" ht="15" customHeight="1">
      <c r="R10820" t="str">
        <f t="shared" si="302"/>
        <v/>
      </c>
    </row>
    <row r="10821" spans="18:18" ht="15" customHeight="1">
      <c r="R10821" t="str">
        <f t="shared" si="302"/>
        <v/>
      </c>
    </row>
    <row r="10822" spans="18:18" ht="15" customHeight="1">
      <c r="R10822" t="str">
        <f t="shared" si="302"/>
        <v/>
      </c>
    </row>
    <row r="10823" spans="18:18" ht="15" customHeight="1">
      <c r="R10823" t="str">
        <f t="shared" si="302"/>
        <v/>
      </c>
    </row>
    <row r="10824" spans="18:18" ht="15" customHeight="1">
      <c r="R10824" t="str">
        <f t="shared" si="302"/>
        <v/>
      </c>
    </row>
    <row r="10825" spans="18:18" ht="15" customHeight="1">
      <c r="R10825" t="str">
        <f t="shared" si="302"/>
        <v/>
      </c>
    </row>
    <row r="10826" spans="18:18" ht="15" customHeight="1">
      <c r="R10826" t="str">
        <f t="shared" si="302"/>
        <v/>
      </c>
    </row>
    <row r="10827" spans="18:18" ht="15" customHeight="1">
      <c r="R10827" t="str">
        <f t="shared" si="302"/>
        <v/>
      </c>
    </row>
    <row r="10828" spans="18:18" ht="15" customHeight="1">
      <c r="R10828" t="str">
        <f t="shared" si="302"/>
        <v/>
      </c>
    </row>
    <row r="10829" spans="18:18" ht="15" customHeight="1">
      <c r="R10829" t="str">
        <f t="shared" si="302"/>
        <v/>
      </c>
    </row>
    <row r="10830" spans="18:18" ht="15" customHeight="1">
      <c r="R10830" t="str">
        <f t="shared" si="302"/>
        <v/>
      </c>
    </row>
    <row r="10831" spans="18:18" ht="15" customHeight="1">
      <c r="R10831" t="str">
        <f t="shared" si="302"/>
        <v/>
      </c>
    </row>
    <row r="10832" spans="18:18" ht="15" customHeight="1">
      <c r="R10832" t="str">
        <f t="shared" si="302"/>
        <v/>
      </c>
    </row>
    <row r="10833" spans="18:18" ht="15" customHeight="1">
      <c r="R10833" t="str">
        <f t="shared" si="302"/>
        <v/>
      </c>
    </row>
    <row r="10834" spans="18:18" ht="15" customHeight="1">
      <c r="R10834" t="str">
        <f t="shared" si="302"/>
        <v/>
      </c>
    </row>
    <row r="10835" spans="18:18" ht="15" customHeight="1">
      <c r="R10835" t="str">
        <f t="shared" si="302"/>
        <v/>
      </c>
    </row>
    <row r="10836" spans="18:18" ht="15" customHeight="1">
      <c r="R10836" t="str">
        <f t="shared" si="302"/>
        <v/>
      </c>
    </row>
    <row r="10837" spans="18:18" ht="15" customHeight="1">
      <c r="R10837" t="str">
        <f t="shared" si="302"/>
        <v/>
      </c>
    </row>
    <row r="10838" spans="18:18" ht="15" customHeight="1">
      <c r="R10838" t="str">
        <f t="shared" si="302"/>
        <v/>
      </c>
    </row>
    <row r="10839" spans="18:18" ht="15" customHeight="1">
      <c r="R10839" t="str">
        <f t="shared" si="302"/>
        <v/>
      </c>
    </row>
    <row r="10840" spans="18:18" ht="15" customHeight="1">
      <c r="R10840" t="str">
        <f t="shared" si="302"/>
        <v/>
      </c>
    </row>
    <row r="10841" spans="18:18" ht="15" customHeight="1">
      <c r="R10841" t="str">
        <f t="shared" si="302"/>
        <v/>
      </c>
    </row>
    <row r="10842" spans="18:18" ht="15" customHeight="1">
      <c r="R10842" t="str">
        <f t="shared" si="302"/>
        <v/>
      </c>
    </row>
    <row r="10843" spans="18:18" ht="15" customHeight="1">
      <c r="R10843" t="str">
        <f t="shared" si="302"/>
        <v/>
      </c>
    </row>
    <row r="10844" spans="18:18" ht="15" customHeight="1">
      <c r="R10844" t="str">
        <f t="shared" si="302"/>
        <v/>
      </c>
    </row>
    <row r="10845" spans="18:18" ht="15" customHeight="1">
      <c r="R10845" t="str">
        <f t="shared" si="302"/>
        <v/>
      </c>
    </row>
    <row r="10846" spans="18:18" ht="15" customHeight="1">
      <c r="R10846" t="str">
        <f t="shared" si="302"/>
        <v/>
      </c>
    </row>
    <row r="10847" spans="18:18" ht="15" customHeight="1">
      <c r="R10847" t="str">
        <f t="shared" si="302"/>
        <v/>
      </c>
    </row>
    <row r="10848" spans="18:18" ht="15" customHeight="1">
      <c r="R10848" t="str">
        <f t="shared" si="302"/>
        <v/>
      </c>
    </row>
    <row r="10849" spans="18:18" ht="15" customHeight="1">
      <c r="R10849" t="str">
        <f t="shared" si="302"/>
        <v/>
      </c>
    </row>
    <row r="10850" spans="18:18" ht="15" customHeight="1">
      <c r="R10850" t="str">
        <f t="shared" si="302"/>
        <v/>
      </c>
    </row>
    <row r="10851" spans="18:18" ht="15" customHeight="1">
      <c r="R10851" t="str">
        <f t="shared" si="302"/>
        <v/>
      </c>
    </row>
    <row r="10852" spans="18:18" ht="15" customHeight="1">
      <c r="R10852" t="str">
        <f t="shared" si="302"/>
        <v/>
      </c>
    </row>
    <row r="10853" spans="18:18" ht="15" customHeight="1">
      <c r="R10853" t="str">
        <f t="shared" si="302"/>
        <v/>
      </c>
    </row>
    <row r="10854" spans="18:18" ht="15" customHeight="1">
      <c r="R10854" t="str">
        <f t="shared" si="302"/>
        <v/>
      </c>
    </row>
    <row r="10855" spans="18:18" ht="15" customHeight="1">
      <c r="R10855" t="str">
        <f t="shared" si="302"/>
        <v/>
      </c>
    </row>
    <row r="10856" spans="18:18" ht="15" customHeight="1">
      <c r="R10856" t="str">
        <f t="shared" si="302"/>
        <v/>
      </c>
    </row>
    <row r="10857" spans="18:18" ht="15" customHeight="1">
      <c r="R10857" t="str">
        <f t="shared" si="302"/>
        <v/>
      </c>
    </row>
    <row r="10858" spans="18:18" ht="15" customHeight="1">
      <c r="R10858" t="str">
        <f t="shared" si="302"/>
        <v/>
      </c>
    </row>
    <row r="10859" spans="18:18" ht="15" customHeight="1">
      <c r="R10859" t="str">
        <f t="shared" si="302"/>
        <v/>
      </c>
    </row>
    <row r="10860" spans="18:18" ht="15" customHeight="1">
      <c r="R10860" t="str">
        <f t="shared" si="302"/>
        <v/>
      </c>
    </row>
    <row r="10861" spans="18:18" ht="15" customHeight="1">
      <c r="R10861" t="str">
        <f t="shared" si="302"/>
        <v/>
      </c>
    </row>
    <row r="10862" spans="18:18" ht="15" customHeight="1">
      <c r="R10862" t="str">
        <f t="shared" si="302"/>
        <v/>
      </c>
    </row>
    <row r="10863" spans="18:18" ht="15" customHeight="1">
      <c r="R10863" t="str">
        <f t="shared" si="302"/>
        <v/>
      </c>
    </row>
    <row r="10864" spans="18:18" ht="15" customHeight="1">
      <c r="R10864" t="str">
        <f t="shared" si="302"/>
        <v/>
      </c>
    </row>
    <row r="10865" spans="18:18" ht="15" customHeight="1">
      <c r="R10865" t="str">
        <f t="shared" si="302"/>
        <v/>
      </c>
    </row>
    <row r="10866" spans="18:18" ht="15" customHeight="1">
      <c r="R10866" t="str">
        <f t="shared" si="302"/>
        <v/>
      </c>
    </row>
    <row r="10867" spans="18:18" ht="15" customHeight="1">
      <c r="R10867" t="str">
        <f t="shared" si="302"/>
        <v/>
      </c>
    </row>
    <row r="10868" spans="18:18" ht="15" customHeight="1">
      <c r="R10868" t="str">
        <f t="shared" si="302"/>
        <v/>
      </c>
    </row>
    <row r="10869" spans="18:18" ht="15" customHeight="1">
      <c r="R10869" t="str">
        <f t="shared" si="302"/>
        <v/>
      </c>
    </row>
    <row r="10870" spans="18:18" ht="15" customHeight="1">
      <c r="R10870" t="str">
        <f t="shared" si="302"/>
        <v/>
      </c>
    </row>
    <row r="10871" spans="18:18" ht="15" customHeight="1">
      <c r="R10871" t="str">
        <f t="shared" si="302"/>
        <v/>
      </c>
    </row>
    <row r="10872" spans="18:18" ht="15" customHeight="1">
      <c r="R10872" t="str">
        <f t="shared" si="302"/>
        <v/>
      </c>
    </row>
    <row r="10873" spans="18:18" ht="15" customHeight="1">
      <c r="R10873" t="str">
        <f t="shared" si="302"/>
        <v/>
      </c>
    </row>
    <row r="10874" spans="18:18" ht="15" customHeight="1">
      <c r="R10874" t="str">
        <f t="shared" si="302"/>
        <v/>
      </c>
    </row>
    <row r="10875" spans="18:18" ht="15" customHeight="1">
      <c r="R10875" t="str">
        <f t="shared" si="302"/>
        <v/>
      </c>
    </row>
    <row r="10876" spans="18:18" ht="15" customHeight="1">
      <c r="R10876" t="str">
        <f t="shared" si="302"/>
        <v/>
      </c>
    </row>
    <row r="10877" spans="18:18" ht="15" customHeight="1">
      <c r="R10877" t="str">
        <f t="shared" si="302"/>
        <v/>
      </c>
    </row>
    <row r="10878" spans="18:18" ht="15" customHeight="1">
      <c r="R10878" t="str">
        <f t="shared" si="302"/>
        <v/>
      </c>
    </row>
    <row r="10879" spans="18:18" ht="15" customHeight="1">
      <c r="R10879" t="str">
        <f t="shared" si="302"/>
        <v/>
      </c>
    </row>
    <row r="10880" spans="18:18" ht="15" customHeight="1">
      <c r="R10880" t="str">
        <f t="shared" si="302"/>
        <v/>
      </c>
    </row>
    <row r="10881" spans="18:18" ht="15" customHeight="1">
      <c r="R10881" t="str">
        <f t="shared" si="302"/>
        <v/>
      </c>
    </row>
    <row r="10882" spans="18:18" ht="15" customHeight="1">
      <c r="R10882" t="str">
        <f t="shared" si="302"/>
        <v/>
      </c>
    </row>
    <row r="10883" spans="18:18" ht="15" customHeight="1">
      <c r="R10883" t="str">
        <f t="shared" ref="R10883:R10946" si="303">IF(B10883="","",PROPER(TEXT(B10883,"mmm/aa")))</f>
        <v/>
      </c>
    </row>
    <row r="10884" spans="18:18" ht="15" customHeight="1">
      <c r="R10884" t="str">
        <f t="shared" si="303"/>
        <v/>
      </c>
    </row>
    <row r="10885" spans="18:18" ht="15" customHeight="1">
      <c r="R10885" t="str">
        <f t="shared" si="303"/>
        <v/>
      </c>
    </row>
    <row r="10886" spans="18:18" ht="15" customHeight="1">
      <c r="R10886" t="str">
        <f t="shared" si="303"/>
        <v/>
      </c>
    </row>
    <row r="10887" spans="18:18" ht="15" customHeight="1">
      <c r="R10887" t="str">
        <f t="shared" si="303"/>
        <v/>
      </c>
    </row>
    <row r="10888" spans="18:18" ht="15" customHeight="1">
      <c r="R10888" t="str">
        <f t="shared" si="303"/>
        <v/>
      </c>
    </row>
    <row r="10889" spans="18:18" ht="15" customHeight="1">
      <c r="R10889" t="str">
        <f t="shared" si="303"/>
        <v/>
      </c>
    </row>
    <row r="10890" spans="18:18" ht="15" customHeight="1">
      <c r="R10890" t="str">
        <f t="shared" si="303"/>
        <v/>
      </c>
    </row>
    <row r="10891" spans="18:18" ht="15" customHeight="1">
      <c r="R10891" t="str">
        <f t="shared" si="303"/>
        <v/>
      </c>
    </row>
    <row r="10892" spans="18:18" ht="15" customHeight="1">
      <c r="R10892" t="str">
        <f t="shared" si="303"/>
        <v/>
      </c>
    </row>
    <row r="10893" spans="18:18" ht="15" customHeight="1">
      <c r="R10893" t="str">
        <f t="shared" si="303"/>
        <v/>
      </c>
    </row>
    <row r="10894" spans="18:18" ht="15" customHeight="1">
      <c r="R10894" t="str">
        <f t="shared" si="303"/>
        <v/>
      </c>
    </row>
    <row r="10895" spans="18:18" ht="15" customHeight="1">
      <c r="R10895" t="str">
        <f t="shared" si="303"/>
        <v/>
      </c>
    </row>
    <row r="10896" spans="18:18" ht="15" customHeight="1">
      <c r="R10896" t="str">
        <f t="shared" si="303"/>
        <v/>
      </c>
    </row>
    <row r="10897" spans="18:18" ht="15" customHeight="1">
      <c r="R10897" t="str">
        <f t="shared" si="303"/>
        <v/>
      </c>
    </row>
    <row r="10898" spans="18:18" ht="15" customHeight="1">
      <c r="R10898" t="str">
        <f t="shared" si="303"/>
        <v/>
      </c>
    </row>
    <row r="10899" spans="18:18" ht="15" customHeight="1">
      <c r="R10899" t="str">
        <f t="shared" si="303"/>
        <v/>
      </c>
    </row>
    <row r="10900" spans="18:18" ht="15" customHeight="1">
      <c r="R10900" t="str">
        <f t="shared" si="303"/>
        <v/>
      </c>
    </row>
    <row r="10901" spans="18:18" ht="15" customHeight="1">
      <c r="R10901" t="str">
        <f t="shared" si="303"/>
        <v/>
      </c>
    </row>
    <row r="10902" spans="18:18" ht="15" customHeight="1">
      <c r="R10902" t="str">
        <f t="shared" si="303"/>
        <v/>
      </c>
    </row>
    <row r="10903" spans="18:18" ht="15" customHeight="1">
      <c r="R10903" t="str">
        <f t="shared" si="303"/>
        <v/>
      </c>
    </row>
    <row r="10904" spans="18:18" ht="15" customHeight="1">
      <c r="R10904" t="str">
        <f t="shared" si="303"/>
        <v/>
      </c>
    </row>
    <row r="10905" spans="18:18" ht="15" customHeight="1">
      <c r="R10905" t="str">
        <f t="shared" si="303"/>
        <v/>
      </c>
    </row>
    <row r="10906" spans="18:18" ht="15" customHeight="1">
      <c r="R10906" t="str">
        <f t="shared" si="303"/>
        <v/>
      </c>
    </row>
    <row r="10907" spans="18:18" ht="15" customHeight="1">
      <c r="R10907" t="str">
        <f t="shared" si="303"/>
        <v/>
      </c>
    </row>
    <row r="10908" spans="18:18" ht="15" customHeight="1">
      <c r="R10908" t="str">
        <f t="shared" si="303"/>
        <v/>
      </c>
    </row>
    <row r="10909" spans="18:18" ht="15" customHeight="1">
      <c r="R10909" t="str">
        <f t="shared" si="303"/>
        <v/>
      </c>
    </row>
    <row r="10910" spans="18:18" ht="15" customHeight="1">
      <c r="R10910" t="str">
        <f t="shared" si="303"/>
        <v/>
      </c>
    </row>
    <row r="10911" spans="18:18" ht="15" customHeight="1">
      <c r="R10911" t="str">
        <f t="shared" si="303"/>
        <v/>
      </c>
    </row>
    <row r="10912" spans="18:18" ht="15" customHeight="1">
      <c r="R10912" t="str">
        <f t="shared" si="303"/>
        <v/>
      </c>
    </row>
    <row r="10913" spans="18:18" ht="15" customHeight="1">
      <c r="R10913" t="str">
        <f t="shared" si="303"/>
        <v/>
      </c>
    </row>
    <row r="10914" spans="18:18" ht="15" customHeight="1">
      <c r="R10914" t="str">
        <f t="shared" si="303"/>
        <v/>
      </c>
    </row>
    <row r="10915" spans="18:18" ht="15" customHeight="1">
      <c r="R10915" t="str">
        <f t="shared" si="303"/>
        <v/>
      </c>
    </row>
    <row r="10916" spans="18:18" ht="15" customHeight="1">
      <c r="R10916" t="str">
        <f t="shared" si="303"/>
        <v/>
      </c>
    </row>
    <row r="10917" spans="18:18" ht="15" customHeight="1">
      <c r="R10917" t="str">
        <f t="shared" si="303"/>
        <v/>
      </c>
    </row>
    <row r="10918" spans="18:18" ht="15" customHeight="1">
      <c r="R10918" t="str">
        <f t="shared" si="303"/>
        <v/>
      </c>
    </row>
    <row r="10919" spans="18:18" ht="15" customHeight="1">
      <c r="R10919" t="str">
        <f t="shared" si="303"/>
        <v/>
      </c>
    </row>
    <row r="10920" spans="18:18" ht="15" customHeight="1">
      <c r="R10920" t="str">
        <f t="shared" si="303"/>
        <v/>
      </c>
    </row>
    <row r="10921" spans="18:18" ht="15" customHeight="1">
      <c r="R10921" t="str">
        <f t="shared" si="303"/>
        <v/>
      </c>
    </row>
    <row r="10922" spans="18:18" ht="15" customHeight="1">
      <c r="R10922" t="str">
        <f t="shared" si="303"/>
        <v/>
      </c>
    </row>
    <row r="10923" spans="18:18" ht="15" customHeight="1">
      <c r="R10923" t="str">
        <f t="shared" si="303"/>
        <v/>
      </c>
    </row>
    <row r="10924" spans="18:18" ht="15" customHeight="1">
      <c r="R10924" t="str">
        <f t="shared" si="303"/>
        <v/>
      </c>
    </row>
    <row r="10925" spans="18:18" ht="15" customHeight="1">
      <c r="R10925" t="str">
        <f t="shared" si="303"/>
        <v/>
      </c>
    </row>
    <row r="10926" spans="18:18" ht="15" customHeight="1">
      <c r="R10926" t="str">
        <f t="shared" si="303"/>
        <v/>
      </c>
    </row>
    <row r="10927" spans="18:18" ht="15" customHeight="1">
      <c r="R10927" t="str">
        <f t="shared" si="303"/>
        <v/>
      </c>
    </row>
    <row r="10928" spans="18:18" ht="15" customHeight="1">
      <c r="R10928" t="str">
        <f t="shared" si="303"/>
        <v/>
      </c>
    </row>
    <row r="10929" spans="18:18" ht="15" customHeight="1">
      <c r="R10929" t="str">
        <f t="shared" si="303"/>
        <v/>
      </c>
    </row>
    <row r="10930" spans="18:18" ht="15" customHeight="1">
      <c r="R10930" t="str">
        <f t="shared" si="303"/>
        <v/>
      </c>
    </row>
    <row r="10931" spans="18:18" ht="15" customHeight="1">
      <c r="R10931" t="str">
        <f t="shared" si="303"/>
        <v/>
      </c>
    </row>
    <row r="10932" spans="18:18" ht="15" customHeight="1">
      <c r="R10932" t="str">
        <f t="shared" si="303"/>
        <v/>
      </c>
    </row>
    <row r="10933" spans="18:18" ht="15" customHeight="1">
      <c r="R10933" t="str">
        <f t="shared" si="303"/>
        <v/>
      </c>
    </row>
    <row r="10934" spans="18:18" ht="15" customHeight="1">
      <c r="R10934" t="str">
        <f t="shared" si="303"/>
        <v/>
      </c>
    </row>
    <row r="10935" spans="18:18" ht="15" customHeight="1">
      <c r="R10935" t="str">
        <f t="shared" si="303"/>
        <v/>
      </c>
    </row>
    <row r="10936" spans="18:18" ht="15" customHeight="1">
      <c r="R10936" t="str">
        <f t="shared" si="303"/>
        <v/>
      </c>
    </row>
    <row r="10937" spans="18:18" ht="15" customHeight="1">
      <c r="R10937" t="str">
        <f t="shared" si="303"/>
        <v/>
      </c>
    </row>
    <row r="10938" spans="18:18" ht="15" customHeight="1">
      <c r="R10938" t="str">
        <f t="shared" si="303"/>
        <v/>
      </c>
    </row>
    <row r="10939" spans="18:18" ht="15" customHeight="1">
      <c r="R10939" t="str">
        <f t="shared" si="303"/>
        <v/>
      </c>
    </row>
    <row r="10940" spans="18:18" ht="15" customHeight="1">
      <c r="R10940" t="str">
        <f t="shared" si="303"/>
        <v/>
      </c>
    </row>
    <row r="10941" spans="18:18" ht="15" customHeight="1">
      <c r="R10941" t="str">
        <f t="shared" si="303"/>
        <v/>
      </c>
    </row>
    <row r="10942" spans="18:18" ht="15" customHeight="1">
      <c r="R10942" t="str">
        <f t="shared" si="303"/>
        <v/>
      </c>
    </row>
    <row r="10943" spans="18:18" ht="15" customHeight="1">
      <c r="R10943" t="str">
        <f t="shared" si="303"/>
        <v/>
      </c>
    </row>
    <row r="10944" spans="18:18" ht="15" customHeight="1">
      <c r="R10944" t="str">
        <f t="shared" si="303"/>
        <v/>
      </c>
    </row>
    <row r="10945" spans="18:18" ht="15" customHeight="1">
      <c r="R10945" t="str">
        <f t="shared" si="303"/>
        <v/>
      </c>
    </row>
    <row r="10946" spans="18:18" ht="15" customHeight="1">
      <c r="R10946" t="str">
        <f t="shared" si="303"/>
        <v/>
      </c>
    </row>
    <row r="10947" spans="18:18" ht="15" customHeight="1">
      <c r="R10947" t="str">
        <f t="shared" ref="R10947:R11010" si="304">IF(B10947="","",PROPER(TEXT(B10947,"mmm/aa")))</f>
        <v/>
      </c>
    </row>
    <row r="10948" spans="18:18" ht="15" customHeight="1">
      <c r="R10948" t="str">
        <f t="shared" si="304"/>
        <v/>
      </c>
    </row>
    <row r="10949" spans="18:18" ht="15" customHeight="1">
      <c r="R10949" t="str">
        <f t="shared" si="304"/>
        <v/>
      </c>
    </row>
    <row r="10950" spans="18:18" ht="15" customHeight="1">
      <c r="R10950" t="str">
        <f t="shared" si="304"/>
        <v/>
      </c>
    </row>
    <row r="10951" spans="18:18" ht="15" customHeight="1">
      <c r="R10951" t="str">
        <f t="shared" si="304"/>
        <v/>
      </c>
    </row>
    <row r="10952" spans="18:18" ht="15" customHeight="1">
      <c r="R10952" t="str">
        <f t="shared" si="304"/>
        <v/>
      </c>
    </row>
    <row r="10953" spans="18:18" ht="15" customHeight="1">
      <c r="R10953" t="str">
        <f t="shared" si="304"/>
        <v/>
      </c>
    </row>
    <row r="10954" spans="18:18" ht="15" customHeight="1">
      <c r="R10954" t="str">
        <f t="shared" si="304"/>
        <v/>
      </c>
    </row>
    <row r="10955" spans="18:18" ht="15" customHeight="1">
      <c r="R10955" t="str">
        <f t="shared" si="304"/>
        <v/>
      </c>
    </row>
    <row r="10956" spans="18:18" ht="15" customHeight="1">
      <c r="R10956" t="str">
        <f t="shared" si="304"/>
        <v/>
      </c>
    </row>
    <row r="10957" spans="18:18" ht="15" customHeight="1">
      <c r="R10957" t="str">
        <f t="shared" si="304"/>
        <v/>
      </c>
    </row>
    <row r="10958" spans="18:18" ht="15" customHeight="1">
      <c r="R10958" t="str">
        <f t="shared" si="304"/>
        <v/>
      </c>
    </row>
    <row r="10959" spans="18:18" ht="15" customHeight="1">
      <c r="R10959" t="str">
        <f t="shared" si="304"/>
        <v/>
      </c>
    </row>
    <row r="10960" spans="18:18" ht="15" customHeight="1">
      <c r="R10960" t="str">
        <f t="shared" si="304"/>
        <v/>
      </c>
    </row>
    <row r="10961" spans="18:18" ht="15" customHeight="1">
      <c r="R10961" t="str">
        <f t="shared" si="304"/>
        <v/>
      </c>
    </row>
    <row r="10962" spans="18:18" ht="15" customHeight="1">
      <c r="R10962" t="str">
        <f t="shared" si="304"/>
        <v/>
      </c>
    </row>
    <row r="10963" spans="18:18" ht="15" customHeight="1">
      <c r="R10963" t="str">
        <f t="shared" si="304"/>
        <v/>
      </c>
    </row>
    <row r="10964" spans="18:18" ht="15" customHeight="1">
      <c r="R10964" t="str">
        <f t="shared" si="304"/>
        <v/>
      </c>
    </row>
    <row r="10965" spans="18:18" ht="15" customHeight="1">
      <c r="R10965" t="str">
        <f t="shared" si="304"/>
        <v/>
      </c>
    </row>
    <row r="10966" spans="18:18" ht="15" customHeight="1">
      <c r="R10966" t="str">
        <f t="shared" si="304"/>
        <v/>
      </c>
    </row>
    <row r="10967" spans="18:18" ht="15" customHeight="1">
      <c r="R10967" t="str">
        <f t="shared" si="304"/>
        <v/>
      </c>
    </row>
    <row r="10968" spans="18:18" ht="15" customHeight="1">
      <c r="R10968" t="str">
        <f t="shared" si="304"/>
        <v/>
      </c>
    </row>
    <row r="10969" spans="18:18" ht="15" customHeight="1">
      <c r="R10969" t="str">
        <f t="shared" si="304"/>
        <v/>
      </c>
    </row>
    <row r="10970" spans="18:18" ht="15" customHeight="1">
      <c r="R10970" t="str">
        <f t="shared" si="304"/>
        <v/>
      </c>
    </row>
    <row r="10971" spans="18:18" ht="15" customHeight="1">
      <c r="R10971" t="str">
        <f t="shared" si="304"/>
        <v/>
      </c>
    </row>
    <row r="10972" spans="18:18" ht="15" customHeight="1">
      <c r="R10972" t="str">
        <f t="shared" si="304"/>
        <v/>
      </c>
    </row>
    <row r="10973" spans="18:18" ht="15" customHeight="1">
      <c r="R10973" t="str">
        <f t="shared" si="304"/>
        <v/>
      </c>
    </row>
    <row r="10974" spans="18:18" ht="15" customHeight="1">
      <c r="R10974" t="str">
        <f t="shared" si="304"/>
        <v/>
      </c>
    </row>
    <row r="10975" spans="18:18" ht="15" customHeight="1">
      <c r="R10975" t="str">
        <f t="shared" si="304"/>
        <v/>
      </c>
    </row>
    <row r="10976" spans="18:18" ht="15" customHeight="1">
      <c r="R10976" t="str">
        <f t="shared" si="304"/>
        <v/>
      </c>
    </row>
    <row r="10977" spans="18:18" ht="15" customHeight="1">
      <c r="R10977" t="str">
        <f t="shared" si="304"/>
        <v/>
      </c>
    </row>
    <row r="10978" spans="18:18" ht="15" customHeight="1">
      <c r="R10978" t="str">
        <f t="shared" si="304"/>
        <v/>
      </c>
    </row>
    <row r="10979" spans="18:18" ht="15" customHeight="1">
      <c r="R10979" t="str">
        <f t="shared" si="304"/>
        <v/>
      </c>
    </row>
    <row r="10980" spans="18:18" ht="15" customHeight="1">
      <c r="R10980" t="str">
        <f t="shared" si="304"/>
        <v/>
      </c>
    </row>
    <row r="10981" spans="18:18" ht="15" customHeight="1">
      <c r="R10981" t="str">
        <f t="shared" si="304"/>
        <v/>
      </c>
    </row>
    <row r="10982" spans="18:18" ht="15" customHeight="1">
      <c r="R10982" t="str">
        <f t="shared" si="304"/>
        <v/>
      </c>
    </row>
    <row r="10983" spans="18:18" ht="15" customHeight="1">
      <c r="R10983" t="str">
        <f t="shared" si="304"/>
        <v/>
      </c>
    </row>
    <row r="10984" spans="18:18" ht="15" customHeight="1">
      <c r="R10984" t="str">
        <f t="shared" si="304"/>
        <v/>
      </c>
    </row>
    <row r="10985" spans="18:18" ht="15" customHeight="1">
      <c r="R10985" t="str">
        <f t="shared" si="304"/>
        <v/>
      </c>
    </row>
    <row r="10986" spans="18:18" ht="15" customHeight="1">
      <c r="R10986" t="str">
        <f t="shared" si="304"/>
        <v/>
      </c>
    </row>
    <row r="10987" spans="18:18" ht="15" customHeight="1">
      <c r="R10987" t="str">
        <f t="shared" si="304"/>
        <v/>
      </c>
    </row>
    <row r="10988" spans="18:18" ht="15" customHeight="1">
      <c r="R10988" t="str">
        <f t="shared" si="304"/>
        <v/>
      </c>
    </row>
    <row r="10989" spans="18:18" ht="15" customHeight="1">
      <c r="R10989" t="str">
        <f t="shared" si="304"/>
        <v/>
      </c>
    </row>
    <row r="10990" spans="18:18" ht="15" customHeight="1">
      <c r="R10990" t="str">
        <f t="shared" si="304"/>
        <v/>
      </c>
    </row>
    <row r="10991" spans="18:18" ht="15" customHeight="1">
      <c r="R10991" t="str">
        <f t="shared" si="304"/>
        <v/>
      </c>
    </row>
    <row r="10992" spans="18:18" ht="15" customHeight="1">
      <c r="R10992" t="str">
        <f t="shared" si="304"/>
        <v/>
      </c>
    </row>
    <row r="10993" spans="18:18" ht="15" customHeight="1">
      <c r="R10993" t="str">
        <f t="shared" si="304"/>
        <v/>
      </c>
    </row>
    <row r="10994" spans="18:18" ht="15" customHeight="1">
      <c r="R10994" t="str">
        <f t="shared" si="304"/>
        <v/>
      </c>
    </row>
    <row r="10995" spans="18:18" ht="15" customHeight="1">
      <c r="R10995" t="str">
        <f t="shared" si="304"/>
        <v/>
      </c>
    </row>
    <row r="10996" spans="18:18" ht="15" customHeight="1">
      <c r="R10996" t="str">
        <f t="shared" si="304"/>
        <v/>
      </c>
    </row>
    <row r="10997" spans="18:18" ht="15" customHeight="1">
      <c r="R10997" t="str">
        <f t="shared" si="304"/>
        <v/>
      </c>
    </row>
    <row r="10998" spans="18:18" ht="15" customHeight="1">
      <c r="R10998" t="str">
        <f t="shared" si="304"/>
        <v/>
      </c>
    </row>
    <row r="10999" spans="18:18" ht="15" customHeight="1">
      <c r="R10999" t="str">
        <f t="shared" si="304"/>
        <v/>
      </c>
    </row>
    <row r="11000" spans="18:18" ht="15" customHeight="1">
      <c r="R11000" t="str">
        <f t="shared" si="304"/>
        <v/>
      </c>
    </row>
    <row r="11001" spans="18:18" ht="15" customHeight="1">
      <c r="R11001" t="str">
        <f t="shared" si="304"/>
        <v/>
      </c>
    </row>
    <row r="11002" spans="18:18" ht="15" customHeight="1">
      <c r="R11002" t="str">
        <f t="shared" si="304"/>
        <v/>
      </c>
    </row>
    <row r="11003" spans="18:18" ht="15" customHeight="1">
      <c r="R11003" t="str">
        <f t="shared" si="304"/>
        <v/>
      </c>
    </row>
    <row r="11004" spans="18:18" ht="15" customHeight="1">
      <c r="R11004" t="str">
        <f t="shared" si="304"/>
        <v/>
      </c>
    </row>
    <row r="11005" spans="18:18" ht="15" customHeight="1">
      <c r="R11005" t="str">
        <f t="shared" si="304"/>
        <v/>
      </c>
    </row>
    <row r="11006" spans="18:18" ht="15" customHeight="1">
      <c r="R11006" t="str">
        <f t="shared" si="304"/>
        <v/>
      </c>
    </row>
    <row r="11007" spans="18:18" ht="15" customHeight="1">
      <c r="R11007" t="str">
        <f t="shared" si="304"/>
        <v/>
      </c>
    </row>
    <row r="11008" spans="18:18" ht="15" customHeight="1">
      <c r="R11008" t="str">
        <f t="shared" si="304"/>
        <v/>
      </c>
    </row>
    <row r="11009" spans="18:18" ht="15" customHeight="1">
      <c r="R11009" t="str">
        <f t="shared" si="304"/>
        <v/>
      </c>
    </row>
    <row r="11010" spans="18:18" ht="15" customHeight="1">
      <c r="R11010" t="str">
        <f t="shared" si="304"/>
        <v/>
      </c>
    </row>
    <row r="11011" spans="18:18" ht="15" customHeight="1">
      <c r="R11011" t="str">
        <f t="shared" ref="R11011:R11074" si="305">IF(B11011="","",PROPER(TEXT(B11011,"mmm/aa")))</f>
        <v/>
      </c>
    </row>
    <row r="11012" spans="18:18" ht="15" customHeight="1">
      <c r="R11012" t="str">
        <f t="shared" si="305"/>
        <v/>
      </c>
    </row>
    <row r="11013" spans="18:18" ht="15" customHeight="1">
      <c r="R11013" t="str">
        <f t="shared" si="305"/>
        <v/>
      </c>
    </row>
    <row r="11014" spans="18:18" ht="15" customHeight="1">
      <c r="R11014" t="str">
        <f t="shared" si="305"/>
        <v/>
      </c>
    </row>
    <row r="11015" spans="18:18" ht="15" customHeight="1">
      <c r="R11015" t="str">
        <f t="shared" si="305"/>
        <v/>
      </c>
    </row>
    <row r="11016" spans="18:18" ht="15" customHeight="1">
      <c r="R11016" t="str">
        <f t="shared" si="305"/>
        <v/>
      </c>
    </row>
    <row r="11017" spans="18:18" ht="15" customHeight="1">
      <c r="R11017" t="str">
        <f t="shared" si="305"/>
        <v/>
      </c>
    </row>
    <row r="11018" spans="18:18" ht="15" customHeight="1">
      <c r="R11018" t="str">
        <f t="shared" si="305"/>
        <v/>
      </c>
    </row>
    <row r="11019" spans="18:18" ht="15" customHeight="1">
      <c r="R11019" t="str">
        <f t="shared" si="305"/>
        <v/>
      </c>
    </row>
    <row r="11020" spans="18:18" ht="15" customHeight="1">
      <c r="R11020" t="str">
        <f t="shared" si="305"/>
        <v/>
      </c>
    </row>
    <row r="11021" spans="18:18" ht="15" customHeight="1">
      <c r="R11021" t="str">
        <f t="shared" si="305"/>
        <v/>
      </c>
    </row>
    <row r="11022" spans="18:18" ht="15" customHeight="1">
      <c r="R11022" t="str">
        <f t="shared" si="305"/>
        <v/>
      </c>
    </row>
    <row r="11023" spans="18:18" ht="15" customHeight="1">
      <c r="R11023" t="str">
        <f t="shared" si="305"/>
        <v/>
      </c>
    </row>
    <row r="11024" spans="18:18" ht="15" customHeight="1">
      <c r="R11024" t="str">
        <f t="shared" si="305"/>
        <v/>
      </c>
    </row>
    <row r="11025" spans="18:18" ht="15" customHeight="1">
      <c r="R11025" t="str">
        <f t="shared" si="305"/>
        <v/>
      </c>
    </row>
    <row r="11026" spans="18:18" ht="15" customHeight="1">
      <c r="R11026" t="str">
        <f t="shared" si="305"/>
        <v/>
      </c>
    </row>
    <row r="11027" spans="18:18" ht="15" customHeight="1">
      <c r="R11027" t="str">
        <f t="shared" si="305"/>
        <v/>
      </c>
    </row>
    <row r="11028" spans="18:18" ht="15" customHeight="1">
      <c r="R11028" t="str">
        <f t="shared" si="305"/>
        <v/>
      </c>
    </row>
    <row r="11029" spans="18:18" ht="15" customHeight="1">
      <c r="R11029" t="str">
        <f t="shared" si="305"/>
        <v/>
      </c>
    </row>
    <row r="11030" spans="18:18" ht="15" customHeight="1">
      <c r="R11030" t="str">
        <f t="shared" si="305"/>
        <v/>
      </c>
    </row>
    <row r="11031" spans="18:18" ht="15" customHeight="1">
      <c r="R11031" t="str">
        <f t="shared" si="305"/>
        <v/>
      </c>
    </row>
    <row r="11032" spans="18:18" ht="15" customHeight="1">
      <c r="R11032" t="str">
        <f t="shared" si="305"/>
        <v/>
      </c>
    </row>
    <row r="11033" spans="18:18" ht="15" customHeight="1">
      <c r="R11033" t="str">
        <f t="shared" si="305"/>
        <v/>
      </c>
    </row>
    <row r="11034" spans="18:18" ht="15" customHeight="1">
      <c r="R11034" t="str">
        <f t="shared" si="305"/>
        <v/>
      </c>
    </row>
    <row r="11035" spans="18:18" ht="15" customHeight="1">
      <c r="R11035" t="str">
        <f t="shared" si="305"/>
        <v/>
      </c>
    </row>
    <row r="11036" spans="18:18" ht="15" customHeight="1">
      <c r="R11036" t="str">
        <f t="shared" si="305"/>
        <v/>
      </c>
    </row>
    <row r="11037" spans="18:18" ht="15" customHeight="1">
      <c r="R11037" t="str">
        <f t="shared" si="305"/>
        <v/>
      </c>
    </row>
    <row r="11038" spans="18:18" ht="15" customHeight="1">
      <c r="R11038" t="str">
        <f t="shared" si="305"/>
        <v/>
      </c>
    </row>
    <row r="11039" spans="18:18" ht="15" customHeight="1">
      <c r="R11039" t="str">
        <f t="shared" si="305"/>
        <v/>
      </c>
    </row>
    <row r="11040" spans="18:18" ht="15" customHeight="1">
      <c r="R11040" t="str">
        <f t="shared" si="305"/>
        <v/>
      </c>
    </row>
    <row r="11041" spans="18:18" ht="15" customHeight="1">
      <c r="R11041" t="str">
        <f t="shared" si="305"/>
        <v/>
      </c>
    </row>
    <row r="11042" spans="18:18" ht="15" customHeight="1">
      <c r="R11042" t="str">
        <f t="shared" si="305"/>
        <v/>
      </c>
    </row>
    <row r="11043" spans="18:18" ht="15" customHeight="1">
      <c r="R11043" t="str">
        <f t="shared" si="305"/>
        <v/>
      </c>
    </row>
    <row r="11044" spans="18:18" ht="15" customHeight="1">
      <c r="R11044" t="str">
        <f t="shared" si="305"/>
        <v/>
      </c>
    </row>
    <row r="11045" spans="18:18" ht="15" customHeight="1">
      <c r="R11045" t="str">
        <f t="shared" si="305"/>
        <v/>
      </c>
    </row>
    <row r="11046" spans="18:18" ht="15" customHeight="1">
      <c r="R11046" t="str">
        <f t="shared" si="305"/>
        <v/>
      </c>
    </row>
    <row r="11047" spans="18:18" ht="15" customHeight="1">
      <c r="R11047" t="str">
        <f t="shared" si="305"/>
        <v/>
      </c>
    </row>
    <row r="11048" spans="18:18" ht="15" customHeight="1">
      <c r="R11048" t="str">
        <f t="shared" si="305"/>
        <v/>
      </c>
    </row>
    <row r="11049" spans="18:18" ht="15" customHeight="1">
      <c r="R11049" t="str">
        <f t="shared" si="305"/>
        <v/>
      </c>
    </row>
    <row r="11050" spans="18:18" ht="15" customHeight="1">
      <c r="R11050" t="str">
        <f t="shared" si="305"/>
        <v/>
      </c>
    </row>
    <row r="11051" spans="18:18" ht="15" customHeight="1">
      <c r="R11051" t="str">
        <f t="shared" si="305"/>
        <v/>
      </c>
    </row>
    <row r="11052" spans="18:18" ht="15" customHeight="1">
      <c r="R11052" t="str">
        <f t="shared" si="305"/>
        <v/>
      </c>
    </row>
    <row r="11053" spans="18:18" ht="15" customHeight="1">
      <c r="R11053" t="str">
        <f t="shared" si="305"/>
        <v/>
      </c>
    </row>
    <row r="11054" spans="18:18" ht="15" customHeight="1">
      <c r="R11054" t="str">
        <f t="shared" si="305"/>
        <v/>
      </c>
    </row>
    <row r="11055" spans="18:18" ht="15" customHeight="1">
      <c r="R11055" t="str">
        <f t="shared" si="305"/>
        <v/>
      </c>
    </row>
    <row r="11056" spans="18:18" ht="15" customHeight="1">
      <c r="R11056" t="str">
        <f t="shared" si="305"/>
        <v/>
      </c>
    </row>
    <row r="11057" spans="18:18" ht="15" customHeight="1">
      <c r="R11057" t="str">
        <f t="shared" si="305"/>
        <v/>
      </c>
    </row>
    <row r="11058" spans="18:18" ht="15" customHeight="1">
      <c r="R11058" t="str">
        <f t="shared" si="305"/>
        <v/>
      </c>
    </row>
    <row r="11059" spans="18:18" ht="15" customHeight="1">
      <c r="R11059" t="str">
        <f t="shared" si="305"/>
        <v/>
      </c>
    </row>
    <row r="11060" spans="18:18" ht="15" customHeight="1">
      <c r="R11060" t="str">
        <f t="shared" si="305"/>
        <v/>
      </c>
    </row>
    <row r="11061" spans="18:18" ht="15" customHeight="1">
      <c r="R11061" t="str">
        <f t="shared" si="305"/>
        <v/>
      </c>
    </row>
    <row r="11062" spans="18:18" ht="15" customHeight="1">
      <c r="R11062" t="str">
        <f t="shared" si="305"/>
        <v/>
      </c>
    </row>
    <row r="11063" spans="18:18" ht="15" customHeight="1">
      <c r="R11063" t="str">
        <f t="shared" si="305"/>
        <v/>
      </c>
    </row>
    <row r="11064" spans="18:18" ht="15" customHeight="1">
      <c r="R11064" t="str">
        <f t="shared" si="305"/>
        <v/>
      </c>
    </row>
    <row r="11065" spans="18:18" ht="15" customHeight="1">
      <c r="R11065" t="str">
        <f t="shared" si="305"/>
        <v/>
      </c>
    </row>
    <row r="11066" spans="18:18" ht="15" customHeight="1">
      <c r="R11066" t="str">
        <f t="shared" si="305"/>
        <v/>
      </c>
    </row>
    <row r="11067" spans="18:18" ht="15" customHeight="1">
      <c r="R11067" t="str">
        <f t="shared" si="305"/>
        <v/>
      </c>
    </row>
    <row r="11068" spans="18:18" ht="15" customHeight="1">
      <c r="R11068" t="str">
        <f t="shared" si="305"/>
        <v/>
      </c>
    </row>
    <row r="11069" spans="18:18" ht="15" customHeight="1">
      <c r="R11069" t="str">
        <f t="shared" si="305"/>
        <v/>
      </c>
    </row>
    <row r="11070" spans="18:18" ht="15" customHeight="1">
      <c r="R11070" t="str">
        <f t="shared" si="305"/>
        <v/>
      </c>
    </row>
    <row r="11071" spans="18:18" ht="15" customHeight="1">
      <c r="R11071" t="str">
        <f t="shared" si="305"/>
        <v/>
      </c>
    </row>
    <row r="11072" spans="18:18" ht="15" customHeight="1">
      <c r="R11072" t="str">
        <f t="shared" si="305"/>
        <v/>
      </c>
    </row>
    <row r="11073" spans="18:18" ht="15" customHeight="1">
      <c r="R11073" t="str">
        <f t="shared" si="305"/>
        <v/>
      </c>
    </row>
    <row r="11074" spans="18:18" ht="15" customHeight="1">
      <c r="R11074" t="str">
        <f t="shared" si="305"/>
        <v/>
      </c>
    </row>
    <row r="11075" spans="18:18" ht="15" customHeight="1">
      <c r="R11075" t="str">
        <f t="shared" ref="R11075:R11138" si="306">IF(B11075="","",PROPER(TEXT(B11075,"mmm/aa")))</f>
        <v/>
      </c>
    </row>
    <row r="11076" spans="18:18" ht="15" customHeight="1">
      <c r="R11076" t="str">
        <f t="shared" si="306"/>
        <v/>
      </c>
    </row>
    <row r="11077" spans="18:18" ht="15" customHeight="1">
      <c r="R11077" t="str">
        <f t="shared" si="306"/>
        <v/>
      </c>
    </row>
    <row r="11078" spans="18:18" ht="15" customHeight="1">
      <c r="R11078" t="str">
        <f t="shared" si="306"/>
        <v/>
      </c>
    </row>
    <row r="11079" spans="18:18" ht="15" customHeight="1">
      <c r="R11079" t="str">
        <f t="shared" si="306"/>
        <v/>
      </c>
    </row>
    <row r="11080" spans="18:18" ht="15" customHeight="1">
      <c r="R11080" t="str">
        <f t="shared" si="306"/>
        <v/>
      </c>
    </row>
    <row r="11081" spans="18:18" ht="15" customHeight="1">
      <c r="R11081" t="str">
        <f t="shared" si="306"/>
        <v/>
      </c>
    </row>
    <row r="11082" spans="18:18" ht="15" customHeight="1">
      <c r="R11082" t="str">
        <f t="shared" si="306"/>
        <v/>
      </c>
    </row>
    <row r="11083" spans="18:18" ht="15" customHeight="1">
      <c r="R11083" t="str">
        <f t="shared" si="306"/>
        <v/>
      </c>
    </row>
    <row r="11084" spans="18:18" ht="15" customHeight="1">
      <c r="R11084" t="str">
        <f t="shared" si="306"/>
        <v/>
      </c>
    </row>
    <row r="11085" spans="18:18" ht="15" customHeight="1">
      <c r="R11085" t="str">
        <f t="shared" si="306"/>
        <v/>
      </c>
    </row>
    <row r="11086" spans="18:18" ht="15" customHeight="1">
      <c r="R11086" t="str">
        <f t="shared" si="306"/>
        <v/>
      </c>
    </row>
    <row r="11087" spans="18:18" ht="15" customHeight="1">
      <c r="R11087" t="str">
        <f t="shared" si="306"/>
        <v/>
      </c>
    </row>
    <row r="11088" spans="18:18" ht="15" customHeight="1">
      <c r="R11088" t="str">
        <f t="shared" si="306"/>
        <v/>
      </c>
    </row>
    <row r="11089" spans="18:18" ht="15" customHeight="1">
      <c r="R11089" t="str">
        <f t="shared" si="306"/>
        <v/>
      </c>
    </row>
    <row r="11090" spans="18:18" ht="15" customHeight="1">
      <c r="R11090" t="str">
        <f t="shared" si="306"/>
        <v/>
      </c>
    </row>
    <row r="11091" spans="18:18" ht="15" customHeight="1">
      <c r="R11091" t="str">
        <f t="shared" si="306"/>
        <v/>
      </c>
    </row>
    <row r="11092" spans="18:18" ht="15" customHeight="1">
      <c r="R11092" t="str">
        <f t="shared" si="306"/>
        <v/>
      </c>
    </row>
    <row r="11093" spans="18:18" ht="15" customHeight="1">
      <c r="R11093" t="str">
        <f t="shared" si="306"/>
        <v/>
      </c>
    </row>
    <row r="11094" spans="18:18" ht="15" customHeight="1">
      <c r="R11094" t="str">
        <f t="shared" si="306"/>
        <v/>
      </c>
    </row>
    <row r="11095" spans="18:18" ht="15" customHeight="1">
      <c r="R11095" t="str">
        <f t="shared" si="306"/>
        <v/>
      </c>
    </row>
    <row r="11096" spans="18:18" ht="15" customHeight="1">
      <c r="R11096" t="str">
        <f t="shared" si="306"/>
        <v/>
      </c>
    </row>
    <row r="11097" spans="18:18" ht="15" customHeight="1">
      <c r="R11097" t="str">
        <f t="shared" si="306"/>
        <v/>
      </c>
    </row>
    <row r="11098" spans="18:18" ht="15" customHeight="1">
      <c r="R11098" t="str">
        <f t="shared" si="306"/>
        <v/>
      </c>
    </row>
    <row r="11099" spans="18:18" ht="15" customHeight="1">
      <c r="R11099" t="str">
        <f t="shared" si="306"/>
        <v/>
      </c>
    </row>
    <row r="11100" spans="18:18" ht="15" customHeight="1">
      <c r="R11100" t="str">
        <f t="shared" si="306"/>
        <v/>
      </c>
    </row>
    <row r="11101" spans="18:18" ht="15" customHeight="1">
      <c r="R11101" t="str">
        <f t="shared" si="306"/>
        <v/>
      </c>
    </row>
    <row r="11102" spans="18:18" ht="15" customHeight="1">
      <c r="R11102" t="str">
        <f t="shared" si="306"/>
        <v/>
      </c>
    </row>
    <row r="11103" spans="18:18" ht="15" customHeight="1">
      <c r="R11103" t="str">
        <f t="shared" si="306"/>
        <v/>
      </c>
    </row>
    <row r="11104" spans="18:18" ht="15" customHeight="1">
      <c r="R11104" t="str">
        <f t="shared" si="306"/>
        <v/>
      </c>
    </row>
    <row r="11105" spans="18:18" ht="15" customHeight="1">
      <c r="R11105" t="str">
        <f t="shared" si="306"/>
        <v/>
      </c>
    </row>
    <row r="11106" spans="18:18" ht="15" customHeight="1">
      <c r="R11106" t="str">
        <f t="shared" si="306"/>
        <v/>
      </c>
    </row>
    <row r="11107" spans="18:18" ht="15" customHeight="1">
      <c r="R11107" t="str">
        <f t="shared" si="306"/>
        <v/>
      </c>
    </row>
    <row r="11108" spans="18:18" ht="15" customHeight="1">
      <c r="R11108" t="str">
        <f t="shared" si="306"/>
        <v/>
      </c>
    </row>
    <row r="11109" spans="18:18" ht="15" customHeight="1">
      <c r="R11109" t="str">
        <f t="shared" si="306"/>
        <v/>
      </c>
    </row>
    <row r="11110" spans="18:18" ht="15" customHeight="1">
      <c r="R11110" t="str">
        <f t="shared" si="306"/>
        <v/>
      </c>
    </row>
    <row r="11111" spans="18:18" ht="15" customHeight="1">
      <c r="R11111" t="str">
        <f t="shared" si="306"/>
        <v/>
      </c>
    </row>
    <row r="11112" spans="18:18" ht="15" customHeight="1">
      <c r="R11112" t="str">
        <f t="shared" si="306"/>
        <v/>
      </c>
    </row>
    <row r="11113" spans="18:18" ht="15" customHeight="1">
      <c r="R11113" t="str">
        <f t="shared" si="306"/>
        <v/>
      </c>
    </row>
    <row r="11114" spans="18:18" ht="15" customHeight="1">
      <c r="R11114" t="str">
        <f t="shared" si="306"/>
        <v/>
      </c>
    </row>
    <row r="11115" spans="18:18" ht="15" customHeight="1">
      <c r="R11115" t="str">
        <f t="shared" si="306"/>
        <v/>
      </c>
    </row>
    <row r="11116" spans="18:18" ht="15" customHeight="1">
      <c r="R11116" t="str">
        <f t="shared" si="306"/>
        <v/>
      </c>
    </row>
    <row r="11117" spans="18:18" ht="15" customHeight="1">
      <c r="R11117" t="str">
        <f t="shared" si="306"/>
        <v/>
      </c>
    </row>
    <row r="11118" spans="18:18" ht="15" customHeight="1">
      <c r="R11118" t="str">
        <f t="shared" si="306"/>
        <v/>
      </c>
    </row>
    <row r="11119" spans="18:18" ht="15" customHeight="1">
      <c r="R11119" t="str">
        <f t="shared" si="306"/>
        <v/>
      </c>
    </row>
    <row r="11120" spans="18:18" ht="15" customHeight="1">
      <c r="R11120" t="str">
        <f t="shared" si="306"/>
        <v/>
      </c>
    </row>
    <row r="11121" spans="18:18" ht="15" customHeight="1">
      <c r="R11121" t="str">
        <f t="shared" si="306"/>
        <v/>
      </c>
    </row>
    <row r="11122" spans="18:18" ht="15" customHeight="1">
      <c r="R11122" t="str">
        <f t="shared" si="306"/>
        <v/>
      </c>
    </row>
    <row r="11123" spans="18:18" ht="15" customHeight="1">
      <c r="R11123" t="str">
        <f t="shared" si="306"/>
        <v/>
      </c>
    </row>
    <row r="11124" spans="18:18" ht="15" customHeight="1">
      <c r="R11124" t="str">
        <f t="shared" si="306"/>
        <v/>
      </c>
    </row>
    <row r="11125" spans="18:18" ht="15" customHeight="1">
      <c r="R11125" t="str">
        <f t="shared" si="306"/>
        <v/>
      </c>
    </row>
    <row r="11126" spans="18:18" ht="15" customHeight="1">
      <c r="R11126" t="str">
        <f t="shared" si="306"/>
        <v/>
      </c>
    </row>
    <row r="11127" spans="18:18" ht="15" customHeight="1">
      <c r="R11127" t="str">
        <f t="shared" si="306"/>
        <v/>
      </c>
    </row>
    <row r="11128" spans="18:18" ht="15" customHeight="1">
      <c r="R11128" t="str">
        <f t="shared" si="306"/>
        <v/>
      </c>
    </row>
    <row r="11129" spans="18:18" ht="15" customHeight="1">
      <c r="R11129" t="str">
        <f t="shared" si="306"/>
        <v/>
      </c>
    </row>
    <row r="11130" spans="18:18" ht="15" customHeight="1">
      <c r="R11130" t="str">
        <f t="shared" si="306"/>
        <v/>
      </c>
    </row>
    <row r="11131" spans="18:18" ht="15" customHeight="1">
      <c r="R11131" t="str">
        <f t="shared" si="306"/>
        <v/>
      </c>
    </row>
    <row r="11132" spans="18:18" ht="15" customHeight="1">
      <c r="R11132" t="str">
        <f t="shared" si="306"/>
        <v/>
      </c>
    </row>
    <row r="11133" spans="18:18" ht="15" customHeight="1">
      <c r="R11133" t="str">
        <f t="shared" si="306"/>
        <v/>
      </c>
    </row>
    <row r="11134" spans="18:18" ht="15" customHeight="1">
      <c r="R11134" t="str">
        <f t="shared" si="306"/>
        <v/>
      </c>
    </row>
    <row r="11135" spans="18:18" ht="15" customHeight="1">
      <c r="R11135" t="str">
        <f t="shared" si="306"/>
        <v/>
      </c>
    </row>
    <row r="11136" spans="18:18" ht="15" customHeight="1">
      <c r="R11136" t="str">
        <f t="shared" si="306"/>
        <v/>
      </c>
    </row>
    <row r="11137" spans="18:18" ht="15" customHeight="1">
      <c r="R11137" t="str">
        <f t="shared" si="306"/>
        <v/>
      </c>
    </row>
    <row r="11138" spans="18:18" ht="15" customHeight="1">
      <c r="R11138" t="str">
        <f t="shared" si="306"/>
        <v/>
      </c>
    </row>
    <row r="11139" spans="18:18" ht="15" customHeight="1">
      <c r="R11139" t="str">
        <f t="shared" ref="R11139:R11202" si="307">IF(B11139="","",PROPER(TEXT(B11139,"mmm/aa")))</f>
        <v/>
      </c>
    </row>
    <row r="11140" spans="18:18" ht="15" customHeight="1">
      <c r="R11140" t="str">
        <f t="shared" si="307"/>
        <v/>
      </c>
    </row>
    <row r="11141" spans="18:18" ht="15" customHeight="1">
      <c r="R11141" t="str">
        <f t="shared" si="307"/>
        <v/>
      </c>
    </row>
    <row r="11142" spans="18:18" ht="15" customHeight="1">
      <c r="R11142" t="str">
        <f t="shared" si="307"/>
        <v/>
      </c>
    </row>
    <row r="11143" spans="18:18" ht="15" customHeight="1">
      <c r="R11143" t="str">
        <f t="shared" si="307"/>
        <v/>
      </c>
    </row>
    <row r="11144" spans="18:18" ht="15" customHeight="1">
      <c r="R11144" t="str">
        <f t="shared" si="307"/>
        <v/>
      </c>
    </row>
    <row r="11145" spans="18:18" ht="15" customHeight="1">
      <c r="R11145" t="str">
        <f t="shared" si="307"/>
        <v/>
      </c>
    </row>
    <row r="11146" spans="18:18" ht="15" customHeight="1">
      <c r="R11146" t="str">
        <f t="shared" si="307"/>
        <v/>
      </c>
    </row>
    <row r="11147" spans="18:18" ht="15" customHeight="1">
      <c r="R11147" t="str">
        <f t="shared" si="307"/>
        <v/>
      </c>
    </row>
    <row r="11148" spans="18:18" ht="15" customHeight="1">
      <c r="R11148" t="str">
        <f t="shared" si="307"/>
        <v/>
      </c>
    </row>
    <row r="11149" spans="18:18" ht="15" customHeight="1">
      <c r="R11149" t="str">
        <f t="shared" si="307"/>
        <v/>
      </c>
    </row>
    <row r="11150" spans="18:18" ht="15" customHeight="1">
      <c r="R11150" t="str">
        <f t="shared" si="307"/>
        <v/>
      </c>
    </row>
    <row r="11151" spans="18:18" ht="15" customHeight="1">
      <c r="R11151" t="str">
        <f t="shared" si="307"/>
        <v/>
      </c>
    </row>
    <row r="11152" spans="18:18" ht="15" customHeight="1">
      <c r="R11152" t="str">
        <f t="shared" si="307"/>
        <v/>
      </c>
    </row>
    <row r="11153" spans="18:18" ht="15" customHeight="1">
      <c r="R11153" t="str">
        <f t="shared" si="307"/>
        <v/>
      </c>
    </row>
    <row r="11154" spans="18:18" ht="15" customHeight="1">
      <c r="R11154" t="str">
        <f t="shared" si="307"/>
        <v/>
      </c>
    </row>
    <row r="11155" spans="18:18" ht="15" customHeight="1">
      <c r="R11155" t="str">
        <f t="shared" si="307"/>
        <v/>
      </c>
    </row>
    <row r="11156" spans="18:18" ht="15" customHeight="1">
      <c r="R11156" t="str">
        <f t="shared" si="307"/>
        <v/>
      </c>
    </row>
    <row r="11157" spans="18:18" ht="15" customHeight="1">
      <c r="R11157" t="str">
        <f t="shared" si="307"/>
        <v/>
      </c>
    </row>
    <row r="11158" spans="18:18" ht="15" customHeight="1">
      <c r="R11158" t="str">
        <f t="shared" si="307"/>
        <v/>
      </c>
    </row>
    <row r="11159" spans="18:18" ht="15" customHeight="1">
      <c r="R11159" t="str">
        <f t="shared" si="307"/>
        <v/>
      </c>
    </row>
    <row r="11160" spans="18:18" ht="15" customHeight="1">
      <c r="R11160" t="str">
        <f t="shared" si="307"/>
        <v/>
      </c>
    </row>
    <row r="11161" spans="18:18" ht="15" customHeight="1">
      <c r="R11161" t="str">
        <f t="shared" si="307"/>
        <v/>
      </c>
    </row>
    <row r="11162" spans="18:18" ht="15" customHeight="1">
      <c r="R11162" t="str">
        <f t="shared" si="307"/>
        <v/>
      </c>
    </row>
    <row r="11163" spans="18:18" ht="15" customHeight="1">
      <c r="R11163" t="str">
        <f t="shared" si="307"/>
        <v/>
      </c>
    </row>
    <row r="11164" spans="18:18" ht="15" customHeight="1">
      <c r="R11164" t="str">
        <f t="shared" si="307"/>
        <v/>
      </c>
    </row>
    <row r="11165" spans="18:18" ht="15" customHeight="1">
      <c r="R11165" t="str">
        <f t="shared" si="307"/>
        <v/>
      </c>
    </row>
    <row r="11166" spans="18:18" ht="15" customHeight="1">
      <c r="R11166" t="str">
        <f t="shared" si="307"/>
        <v/>
      </c>
    </row>
    <row r="11167" spans="18:18" ht="15" customHeight="1">
      <c r="R11167" t="str">
        <f t="shared" si="307"/>
        <v/>
      </c>
    </row>
    <row r="11168" spans="18:18" ht="15" customHeight="1">
      <c r="R11168" t="str">
        <f t="shared" si="307"/>
        <v/>
      </c>
    </row>
    <row r="11169" spans="18:18" ht="15" customHeight="1">
      <c r="R11169" t="str">
        <f t="shared" si="307"/>
        <v/>
      </c>
    </row>
    <row r="11170" spans="18:18" ht="15" customHeight="1">
      <c r="R11170" t="str">
        <f t="shared" si="307"/>
        <v/>
      </c>
    </row>
    <row r="11171" spans="18:18" ht="15" customHeight="1">
      <c r="R11171" t="str">
        <f t="shared" si="307"/>
        <v/>
      </c>
    </row>
    <row r="11172" spans="18:18" ht="15" customHeight="1">
      <c r="R11172" t="str">
        <f t="shared" si="307"/>
        <v/>
      </c>
    </row>
    <row r="11173" spans="18:18" ht="15" customHeight="1">
      <c r="R11173" t="str">
        <f t="shared" si="307"/>
        <v/>
      </c>
    </row>
    <row r="11174" spans="18:18" ht="15" customHeight="1">
      <c r="R11174" t="str">
        <f t="shared" si="307"/>
        <v/>
      </c>
    </row>
    <row r="11175" spans="18:18" ht="15" customHeight="1">
      <c r="R11175" t="str">
        <f t="shared" si="307"/>
        <v/>
      </c>
    </row>
    <row r="11176" spans="18:18" ht="15" customHeight="1">
      <c r="R11176" t="str">
        <f t="shared" si="307"/>
        <v/>
      </c>
    </row>
    <row r="11177" spans="18:18" ht="15" customHeight="1">
      <c r="R11177" t="str">
        <f t="shared" si="307"/>
        <v/>
      </c>
    </row>
    <row r="11178" spans="18:18" ht="15" customHeight="1">
      <c r="R11178" t="str">
        <f t="shared" si="307"/>
        <v/>
      </c>
    </row>
    <row r="11179" spans="18:18" ht="15" customHeight="1">
      <c r="R11179" t="str">
        <f t="shared" si="307"/>
        <v/>
      </c>
    </row>
    <row r="11180" spans="18:18" ht="15" customHeight="1">
      <c r="R11180" t="str">
        <f t="shared" si="307"/>
        <v/>
      </c>
    </row>
    <row r="11181" spans="18:18" ht="15" customHeight="1">
      <c r="R11181" t="str">
        <f t="shared" si="307"/>
        <v/>
      </c>
    </row>
    <row r="11182" spans="18:18" ht="15" customHeight="1">
      <c r="R11182" t="str">
        <f t="shared" si="307"/>
        <v/>
      </c>
    </row>
    <row r="11183" spans="18:18" ht="15" customHeight="1">
      <c r="R11183" t="str">
        <f t="shared" si="307"/>
        <v/>
      </c>
    </row>
    <row r="11184" spans="18:18" ht="15" customHeight="1">
      <c r="R11184" t="str">
        <f t="shared" si="307"/>
        <v/>
      </c>
    </row>
    <row r="11185" spans="18:18" ht="15" customHeight="1">
      <c r="R11185" t="str">
        <f t="shared" si="307"/>
        <v/>
      </c>
    </row>
    <row r="11186" spans="18:18" ht="15" customHeight="1">
      <c r="R11186" t="str">
        <f t="shared" si="307"/>
        <v/>
      </c>
    </row>
    <row r="11187" spans="18:18" ht="15" customHeight="1">
      <c r="R11187" t="str">
        <f t="shared" si="307"/>
        <v/>
      </c>
    </row>
    <row r="11188" spans="18:18" ht="15" customHeight="1">
      <c r="R11188" t="str">
        <f t="shared" si="307"/>
        <v/>
      </c>
    </row>
    <row r="11189" spans="18:18" ht="15" customHeight="1">
      <c r="R11189" t="str">
        <f t="shared" si="307"/>
        <v/>
      </c>
    </row>
    <row r="11190" spans="18:18" ht="15" customHeight="1">
      <c r="R11190" t="str">
        <f t="shared" si="307"/>
        <v/>
      </c>
    </row>
    <row r="11191" spans="18:18" ht="15" customHeight="1">
      <c r="R11191" t="str">
        <f t="shared" si="307"/>
        <v/>
      </c>
    </row>
    <row r="11192" spans="18:18" ht="15" customHeight="1">
      <c r="R11192" t="str">
        <f t="shared" si="307"/>
        <v/>
      </c>
    </row>
    <row r="11193" spans="18:18" ht="15" customHeight="1">
      <c r="R11193" t="str">
        <f t="shared" si="307"/>
        <v/>
      </c>
    </row>
    <row r="11194" spans="18:18" ht="15" customHeight="1">
      <c r="R11194" t="str">
        <f t="shared" si="307"/>
        <v/>
      </c>
    </row>
    <row r="11195" spans="18:18" ht="15" customHeight="1">
      <c r="R11195" t="str">
        <f t="shared" si="307"/>
        <v/>
      </c>
    </row>
    <row r="11196" spans="18:18" ht="15" customHeight="1">
      <c r="R11196" t="str">
        <f t="shared" si="307"/>
        <v/>
      </c>
    </row>
    <row r="11197" spans="18:18" ht="15" customHeight="1">
      <c r="R11197" t="str">
        <f t="shared" si="307"/>
        <v/>
      </c>
    </row>
    <row r="11198" spans="18:18" ht="15" customHeight="1">
      <c r="R11198" t="str">
        <f t="shared" si="307"/>
        <v/>
      </c>
    </row>
    <row r="11199" spans="18:18" ht="15" customHeight="1">
      <c r="R11199" t="str">
        <f t="shared" si="307"/>
        <v/>
      </c>
    </row>
    <row r="11200" spans="18:18" ht="15" customHeight="1">
      <c r="R11200" t="str">
        <f t="shared" si="307"/>
        <v/>
      </c>
    </row>
    <row r="11201" spans="18:18" ht="15" customHeight="1">
      <c r="R11201" t="str">
        <f t="shared" si="307"/>
        <v/>
      </c>
    </row>
    <row r="11202" spans="18:18" ht="15" customHeight="1">
      <c r="R11202" t="str">
        <f t="shared" si="307"/>
        <v/>
      </c>
    </row>
    <row r="11203" spans="18:18" ht="15" customHeight="1">
      <c r="R11203" t="str">
        <f t="shared" ref="R11203:R11266" si="308">IF(B11203="","",PROPER(TEXT(B11203,"mmm/aa")))</f>
        <v/>
      </c>
    </row>
    <row r="11204" spans="18:18" ht="15" customHeight="1">
      <c r="R11204" t="str">
        <f t="shared" si="308"/>
        <v/>
      </c>
    </row>
    <row r="11205" spans="18:18" ht="15" customHeight="1">
      <c r="R11205" t="str">
        <f t="shared" si="308"/>
        <v/>
      </c>
    </row>
    <row r="11206" spans="18:18" ht="15" customHeight="1">
      <c r="R11206" t="str">
        <f t="shared" si="308"/>
        <v/>
      </c>
    </row>
    <row r="11207" spans="18:18" ht="15" customHeight="1">
      <c r="R11207" t="str">
        <f t="shared" si="308"/>
        <v/>
      </c>
    </row>
    <row r="11208" spans="18:18" ht="15" customHeight="1">
      <c r="R11208" t="str">
        <f t="shared" si="308"/>
        <v/>
      </c>
    </row>
    <row r="11209" spans="18:18" ht="15" customHeight="1">
      <c r="R11209" t="str">
        <f t="shared" si="308"/>
        <v/>
      </c>
    </row>
    <row r="11210" spans="18:18" ht="15" customHeight="1">
      <c r="R11210" t="str">
        <f t="shared" si="308"/>
        <v/>
      </c>
    </row>
    <row r="11211" spans="18:18" ht="15" customHeight="1">
      <c r="R11211" t="str">
        <f t="shared" si="308"/>
        <v/>
      </c>
    </row>
    <row r="11212" spans="18:18" ht="15" customHeight="1">
      <c r="R11212" t="str">
        <f t="shared" si="308"/>
        <v/>
      </c>
    </row>
    <row r="11213" spans="18:18" ht="15" customHeight="1">
      <c r="R11213" t="str">
        <f t="shared" si="308"/>
        <v/>
      </c>
    </row>
    <row r="11214" spans="18:18" ht="15" customHeight="1">
      <c r="R11214" t="str">
        <f t="shared" si="308"/>
        <v/>
      </c>
    </row>
    <row r="11215" spans="18:18" ht="15" customHeight="1">
      <c r="R11215" t="str">
        <f t="shared" si="308"/>
        <v/>
      </c>
    </row>
    <row r="11216" spans="18:18" ht="15" customHeight="1">
      <c r="R11216" t="str">
        <f t="shared" si="308"/>
        <v/>
      </c>
    </row>
    <row r="11217" spans="18:18" ht="15" customHeight="1">
      <c r="R11217" t="str">
        <f t="shared" si="308"/>
        <v/>
      </c>
    </row>
    <row r="11218" spans="18:18" ht="15" customHeight="1">
      <c r="R11218" t="str">
        <f t="shared" si="308"/>
        <v/>
      </c>
    </row>
    <row r="11219" spans="18:18" ht="15" customHeight="1">
      <c r="R11219" t="str">
        <f t="shared" si="308"/>
        <v/>
      </c>
    </row>
    <row r="11220" spans="18:18" ht="15" customHeight="1">
      <c r="R11220" t="str">
        <f t="shared" si="308"/>
        <v/>
      </c>
    </row>
    <row r="11221" spans="18:18" ht="15" customHeight="1">
      <c r="R11221" t="str">
        <f t="shared" si="308"/>
        <v/>
      </c>
    </row>
    <row r="11222" spans="18:18" ht="15" customHeight="1">
      <c r="R11222" t="str">
        <f t="shared" si="308"/>
        <v/>
      </c>
    </row>
    <row r="11223" spans="18:18" ht="15" customHeight="1">
      <c r="R11223" t="str">
        <f t="shared" si="308"/>
        <v/>
      </c>
    </row>
    <row r="11224" spans="18:18" ht="15" customHeight="1">
      <c r="R11224" t="str">
        <f t="shared" si="308"/>
        <v/>
      </c>
    </row>
    <row r="11225" spans="18:18" ht="15" customHeight="1">
      <c r="R11225" t="str">
        <f t="shared" si="308"/>
        <v/>
      </c>
    </row>
    <row r="11226" spans="18:18" ht="15" customHeight="1">
      <c r="R11226" t="str">
        <f t="shared" si="308"/>
        <v/>
      </c>
    </row>
    <row r="11227" spans="18:18" ht="15" customHeight="1">
      <c r="R11227" t="str">
        <f t="shared" si="308"/>
        <v/>
      </c>
    </row>
    <row r="11228" spans="18:18" ht="15" customHeight="1">
      <c r="R11228" t="str">
        <f t="shared" si="308"/>
        <v/>
      </c>
    </row>
    <row r="11229" spans="18:18" ht="15" customHeight="1">
      <c r="R11229" t="str">
        <f t="shared" si="308"/>
        <v/>
      </c>
    </row>
    <row r="11230" spans="18:18" ht="15" customHeight="1">
      <c r="R11230" t="str">
        <f t="shared" si="308"/>
        <v/>
      </c>
    </row>
    <row r="11231" spans="18:18" ht="15" customHeight="1">
      <c r="R11231" t="str">
        <f t="shared" si="308"/>
        <v/>
      </c>
    </row>
    <row r="11232" spans="18:18" ht="15" customHeight="1">
      <c r="R11232" t="str">
        <f t="shared" si="308"/>
        <v/>
      </c>
    </row>
    <row r="11233" spans="18:18" ht="15" customHeight="1">
      <c r="R11233" t="str">
        <f t="shared" si="308"/>
        <v/>
      </c>
    </row>
    <row r="11234" spans="18:18" ht="15" customHeight="1">
      <c r="R11234" t="str">
        <f t="shared" si="308"/>
        <v/>
      </c>
    </row>
    <row r="11235" spans="18:18" ht="15" customHeight="1">
      <c r="R11235" t="str">
        <f t="shared" si="308"/>
        <v/>
      </c>
    </row>
    <row r="11236" spans="18:18" ht="15" customHeight="1">
      <c r="R11236" t="str">
        <f t="shared" si="308"/>
        <v/>
      </c>
    </row>
    <row r="11237" spans="18:18" ht="15" customHeight="1">
      <c r="R11237" t="str">
        <f t="shared" si="308"/>
        <v/>
      </c>
    </row>
    <row r="11238" spans="18:18" ht="15" customHeight="1">
      <c r="R11238" t="str">
        <f t="shared" si="308"/>
        <v/>
      </c>
    </row>
    <row r="11239" spans="18:18" ht="15" customHeight="1">
      <c r="R11239" t="str">
        <f t="shared" si="308"/>
        <v/>
      </c>
    </row>
    <row r="11240" spans="18:18" ht="15" customHeight="1">
      <c r="R11240" t="str">
        <f t="shared" si="308"/>
        <v/>
      </c>
    </row>
    <row r="11241" spans="18:18" ht="15" customHeight="1">
      <c r="R11241" t="str">
        <f t="shared" si="308"/>
        <v/>
      </c>
    </row>
    <row r="11242" spans="18:18" ht="15" customHeight="1">
      <c r="R11242" t="str">
        <f t="shared" si="308"/>
        <v/>
      </c>
    </row>
    <row r="11243" spans="18:18" ht="15" customHeight="1">
      <c r="R11243" t="str">
        <f t="shared" si="308"/>
        <v/>
      </c>
    </row>
    <row r="11244" spans="18:18" ht="15" customHeight="1">
      <c r="R11244" t="str">
        <f t="shared" si="308"/>
        <v/>
      </c>
    </row>
    <row r="11245" spans="18:18" ht="15" customHeight="1">
      <c r="R11245" t="str">
        <f t="shared" si="308"/>
        <v/>
      </c>
    </row>
    <row r="11246" spans="18:18" ht="15" customHeight="1">
      <c r="R11246" t="str">
        <f t="shared" si="308"/>
        <v/>
      </c>
    </row>
    <row r="11247" spans="18:18" ht="15" customHeight="1">
      <c r="R11247" t="str">
        <f t="shared" si="308"/>
        <v/>
      </c>
    </row>
    <row r="11248" spans="18:18" ht="15" customHeight="1">
      <c r="R11248" t="str">
        <f t="shared" si="308"/>
        <v/>
      </c>
    </row>
    <row r="11249" spans="18:18" ht="15" customHeight="1">
      <c r="R11249" t="str">
        <f t="shared" si="308"/>
        <v/>
      </c>
    </row>
    <row r="11250" spans="18:18" ht="15" customHeight="1">
      <c r="R11250" t="str">
        <f t="shared" si="308"/>
        <v/>
      </c>
    </row>
    <row r="11251" spans="18:18" ht="15" customHeight="1">
      <c r="R11251" t="str">
        <f t="shared" si="308"/>
        <v/>
      </c>
    </row>
    <row r="11252" spans="18:18" ht="15" customHeight="1">
      <c r="R11252" t="str">
        <f t="shared" si="308"/>
        <v/>
      </c>
    </row>
    <row r="11253" spans="18:18" ht="15" customHeight="1">
      <c r="R11253" t="str">
        <f t="shared" si="308"/>
        <v/>
      </c>
    </row>
    <row r="11254" spans="18:18" ht="15" customHeight="1">
      <c r="R11254" t="str">
        <f t="shared" si="308"/>
        <v/>
      </c>
    </row>
    <row r="11255" spans="18:18" ht="15" customHeight="1">
      <c r="R11255" t="str">
        <f t="shared" si="308"/>
        <v/>
      </c>
    </row>
    <row r="11256" spans="18:18" ht="15" customHeight="1">
      <c r="R11256" t="str">
        <f t="shared" si="308"/>
        <v/>
      </c>
    </row>
    <row r="11257" spans="18:18" ht="15" customHeight="1">
      <c r="R11257" t="str">
        <f t="shared" si="308"/>
        <v/>
      </c>
    </row>
    <row r="11258" spans="18:18" ht="15" customHeight="1">
      <c r="R11258" t="str">
        <f t="shared" si="308"/>
        <v/>
      </c>
    </row>
    <row r="11259" spans="18:18" ht="15" customHeight="1">
      <c r="R11259" t="str">
        <f t="shared" si="308"/>
        <v/>
      </c>
    </row>
    <row r="11260" spans="18:18" ht="15" customHeight="1">
      <c r="R11260" t="str">
        <f t="shared" si="308"/>
        <v/>
      </c>
    </row>
    <row r="11261" spans="18:18" ht="15" customHeight="1">
      <c r="R11261" t="str">
        <f t="shared" si="308"/>
        <v/>
      </c>
    </row>
    <row r="11262" spans="18:18" ht="15" customHeight="1">
      <c r="R11262" t="str">
        <f t="shared" si="308"/>
        <v/>
      </c>
    </row>
    <row r="11263" spans="18:18" ht="15" customHeight="1">
      <c r="R11263" t="str">
        <f t="shared" si="308"/>
        <v/>
      </c>
    </row>
    <row r="11264" spans="18:18" ht="15" customHeight="1">
      <c r="R11264" t="str">
        <f t="shared" si="308"/>
        <v/>
      </c>
    </row>
    <row r="11265" spans="18:18" ht="15" customHeight="1">
      <c r="R11265" t="str">
        <f t="shared" si="308"/>
        <v/>
      </c>
    </row>
    <row r="11266" spans="18:18" ht="15" customHeight="1">
      <c r="R11266" t="str">
        <f t="shared" si="308"/>
        <v/>
      </c>
    </row>
    <row r="11267" spans="18:18" ht="15" customHeight="1">
      <c r="R11267" t="str">
        <f t="shared" ref="R11267:R11330" si="309">IF(B11267="","",PROPER(TEXT(B11267,"mmm/aa")))</f>
        <v/>
      </c>
    </row>
    <row r="11268" spans="18:18" ht="15" customHeight="1">
      <c r="R11268" t="str">
        <f t="shared" si="309"/>
        <v/>
      </c>
    </row>
    <row r="11269" spans="18:18" ht="15" customHeight="1">
      <c r="R11269" t="str">
        <f t="shared" si="309"/>
        <v/>
      </c>
    </row>
    <row r="11270" spans="18:18" ht="15" customHeight="1">
      <c r="R11270" t="str">
        <f t="shared" si="309"/>
        <v/>
      </c>
    </row>
    <row r="11271" spans="18:18" ht="15" customHeight="1">
      <c r="R11271" t="str">
        <f t="shared" si="309"/>
        <v/>
      </c>
    </row>
    <row r="11272" spans="18:18" ht="15" customHeight="1">
      <c r="R11272" t="str">
        <f t="shared" si="309"/>
        <v/>
      </c>
    </row>
    <row r="11273" spans="18:18" ht="15" customHeight="1">
      <c r="R11273" t="str">
        <f t="shared" si="309"/>
        <v/>
      </c>
    </row>
    <row r="11274" spans="18:18" ht="15" customHeight="1">
      <c r="R11274" t="str">
        <f t="shared" si="309"/>
        <v/>
      </c>
    </row>
    <row r="11275" spans="18:18" ht="15" customHeight="1">
      <c r="R11275" t="str">
        <f t="shared" si="309"/>
        <v/>
      </c>
    </row>
    <row r="11276" spans="18:18" ht="15" customHeight="1">
      <c r="R11276" t="str">
        <f t="shared" si="309"/>
        <v/>
      </c>
    </row>
    <row r="11277" spans="18:18" ht="15" customHeight="1">
      <c r="R11277" t="str">
        <f t="shared" si="309"/>
        <v/>
      </c>
    </row>
    <row r="11278" spans="18:18" ht="15" customHeight="1">
      <c r="R11278" t="str">
        <f t="shared" si="309"/>
        <v/>
      </c>
    </row>
    <row r="11279" spans="18:18" ht="15" customHeight="1">
      <c r="R11279" t="str">
        <f t="shared" si="309"/>
        <v/>
      </c>
    </row>
    <row r="11280" spans="18:18" ht="15" customHeight="1">
      <c r="R11280" t="str">
        <f t="shared" si="309"/>
        <v/>
      </c>
    </row>
    <row r="11281" spans="18:18" ht="15" customHeight="1">
      <c r="R11281" t="str">
        <f t="shared" si="309"/>
        <v/>
      </c>
    </row>
    <row r="11282" spans="18:18" ht="15" customHeight="1">
      <c r="R11282" t="str">
        <f t="shared" si="309"/>
        <v/>
      </c>
    </row>
    <row r="11283" spans="18:18" ht="15" customHeight="1">
      <c r="R11283" t="str">
        <f t="shared" si="309"/>
        <v/>
      </c>
    </row>
    <row r="11284" spans="18:18" ht="15" customHeight="1">
      <c r="R11284" t="str">
        <f t="shared" si="309"/>
        <v/>
      </c>
    </row>
    <row r="11285" spans="18:18" ht="15" customHeight="1">
      <c r="R11285" t="str">
        <f t="shared" si="309"/>
        <v/>
      </c>
    </row>
    <row r="11286" spans="18:18" ht="15" customHeight="1">
      <c r="R11286" t="str">
        <f t="shared" si="309"/>
        <v/>
      </c>
    </row>
    <row r="11287" spans="18:18" ht="15" customHeight="1">
      <c r="R11287" t="str">
        <f t="shared" si="309"/>
        <v/>
      </c>
    </row>
    <row r="11288" spans="18:18" ht="15" customHeight="1">
      <c r="R11288" t="str">
        <f t="shared" si="309"/>
        <v/>
      </c>
    </row>
    <row r="11289" spans="18:18" ht="15" customHeight="1">
      <c r="R11289" t="str">
        <f t="shared" si="309"/>
        <v/>
      </c>
    </row>
    <row r="11290" spans="18:18" ht="15" customHeight="1">
      <c r="R11290" t="str">
        <f t="shared" si="309"/>
        <v/>
      </c>
    </row>
    <row r="11291" spans="18:18" ht="15" customHeight="1">
      <c r="R11291" t="str">
        <f t="shared" si="309"/>
        <v/>
      </c>
    </row>
    <row r="11292" spans="18:18" ht="15" customHeight="1">
      <c r="R11292" t="str">
        <f t="shared" si="309"/>
        <v/>
      </c>
    </row>
    <row r="11293" spans="18:18" ht="15" customHeight="1">
      <c r="R11293" t="str">
        <f t="shared" si="309"/>
        <v/>
      </c>
    </row>
    <row r="11294" spans="18:18" ht="15" customHeight="1">
      <c r="R11294" t="str">
        <f t="shared" si="309"/>
        <v/>
      </c>
    </row>
    <row r="11295" spans="18:18" ht="15" customHeight="1">
      <c r="R11295" t="str">
        <f t="shared" si="309"/>
        <v/>
      </c>
    </row>
    <row r="11296" spans="18:18" ht="15" customHeight="1">
      <c r="R11296" t="str">
        <f t="shared" si="309"/>
        <v/>
      </c>
    </row>
    <row r="11297" spans="18:18" ht="15" customHeight="1">
      <c r="R11297" t="str">
        <f t="shared" si="309"/>
        <v/>
      </c>
    </row>
    <row r="11298" spans="18:18" ht="15" customHeight="1">
      <c r="R11298" t="str">
        <f t="shared" si="309"/>
        <v/>
      </c>
    </row>
    <row r="11299" spans="18:18" ht="15" customHeight="1">
      <c r="R11299" t="str">
        <f t="shared" si="309"/>
        <v/>
      </c>
    </row>
    <row r="11300" spans="18:18" ht="15" customHeight="1">
      <c r="R11300" t="str">
        <f t="shared" si="309"/>
        <v/>
      </c>
    </row>
    <row r="11301" spans="18:18" ht="15" customHeight="1">
      <c r="R11301" t="str">
        <f t="shared" si="309"/>
        <v/>
      </c>
    </row>
    <row r="11302" spans="18:18" ht="15" customHeight="1">
      <c r="R11302" t="str">
        <f t="shared" si="309"/>
        <v/>
      </c>
    </row>
    <row r="11303" spans="18:18" ht="15" customHeight="1">
      <c r="R11303" t="str">
        <f t="shared" si="309"/>
        <v/>
      </c>
    </row>
    <row r="11304" spans="18:18" ht="15" customHeight="1">
      <c r="R11304" t="str">
        <f t="shared" si="309"/>
        <v/>
      </c>
    </row>
    <row r="11305" spans="18:18" ht="15" customHeight="1">
      <c r="R11305" t="str">
        <f t="shared" si="309"/>
        <v/>
      </c>
    </row>
    <row r="11306" spans="18:18" ht="15" customHeight="1">
      <c r="R11306" t="str">
        <f t="shared" si="309"/>
        <v/>
      </c>
    </row>
    <row r="11307" spans="18:18" ht="15" customHeight="1">
      <c r="R11307" t="str">
        <f t="shared" si="309"/>
        <v/>
      </c>
    </row>
    <row r="11308" spans="18:18" ht="15" customHeight="1">
      <c r="R11308" t="str">
        <f t="shared" si="309"/>
        <v/>
      </c>
    </row>
    <row r="11309" spans="18:18" ht="15" customHeight="1">
      <c r="R11309" t="str">
        <f t="shared" si="309"/>
        <v/>
      </c>
    </row>
    <row r="11310" spans="18:18" ht="15" customHeight="1">
      <c r="R11310" t="str">
        <f t="shared" si="309"/>
        <v/>
      </c>
    </row>
    <row r="11311" spans="18:18" ht="15" customHeight="1">
      <c r="R11311" t="str">
        <f t="shared" si="309"/>
        <v/>
      </c>
    </row>
    <row r="11312" spans="18:18" ht="15" customHeight="1">
      <c r="R11312" t="str">
        <f t="shared" si="309"/>
        <v/>
      </c>
    </row>
    <row r="11313" spans="18:18" ht="15" customHeight="1">
      <c r="R11313" t="str">
        <f t="shared" si="309"/>
        <v/>
      </c>
    </row>
    <row r="11314" spans="18:18" ht="15" customHeight="1">
      <c r="R11314" t="str">
        <f t="shared" si="309"/>
        <v/>
      </c>
    </row>
    <row r="11315" spans="18:18" ht="15" customHeight="1">
      <c r="R11315" t="str">
        <f t="shared" si="309"/>
        <v/>
      </c>
    </row>
    <row r="11316" spans="18:18" ht="15" customHeight="1">
      <c r="R11316" t="str">
        <f t="shared" si="309"/>
        <v/>
      </c>
    </row>
    <row r="11317" spans="18:18" ht="15" customHeight="1">
      <c r="R11317" t="str">
        <f t="shared" si="309"/>
        <v/>
      </c>
    </row>
    <row r="11318" spans="18:18" ht="15" customHeight="1">
      <c r="R11318" t="str">
        <f t="shared" si="309"/>
        <v/>
      </c>
    </row>
    <row r="11319" spans="18:18" ht="15" customHeight="1">
      <c r="R11319" t="str">
        <f t="shared" si="309"/>
        <v/>
      </c>
    </row>
    <row r="11320" spans="18:18" ht="15" customHeight="1">
      <c r="R11320" t="str">
        <f t="shared" si="309"/>
        <v/>
      </c>
    </row>
    <row r="11321" spans="18:18" ht="15" customHeight="1">
      <c r="R11321" t="str">
        <f t="shared" si="309"/>
        <v/>
      </c>
    </row>
    <row r="11322" spans="18:18" ht="15" customHeight="1">
      <c r="R11322" t="str">
        <f t="shared" si="309"/>
        <v/>
      </c>
    </row>
    <row r="11323" spans="18:18" ht="15" customHeight="1">
      <c r="R11323" t="str">
        <f t="shared" si="309"/>
        <v/>
      </c>
    </row>
    <row r="11324" spans="18:18" ht="15" customHeight="1">
      <c r="R11324" t="str">
        <f t="shared" si="309"/>
        <v/>
      </c>
    </row>
    <row r="11325" spans="18:18" ht="15" customHeight="1">
      <c r="R11325" t="str">
        <f t="shared" si="309"/>
        <v/>
      </c>
    </row>
    <row r="11326" spans="18:18" ht="15" customHeight="1">
      <c r="R11326" t="str">
        <f t="shared" si="309"/>
        <v/>
      </c>
    </row>
    <row r="11327" spans="18:18" ht="15" customHeight="1">
      <c r="R11327" t="str">
        <f t="shared" si="309"/>
        <v/>
      </c>
    </row>
    <row r="11328" spans="18:18" ht="15" customHeight="1">
      <c r="R11328" t="str">
        <f t="shared" si="309"/>
        <v/>
      </c>
    </row>
    <row r="11329" spans="18:18" ht="15" customHeight="1">
      <c r="R11329" t="str">
        <f t="shared" si="309"/>
        <v/>
      </c>
    </row>
    <row r="11330" spans="18:18" ht="15" customHeight="1">
      <c r="R11330" t="str">
        <f t="shared" si="309"/>
        <v/>
      </c>
    </row>
    <row r="11331" spans="18:18" ht="15" customHeight="1">
      <c r="R11331" t="str">
        <f t="shared" ref="R11331:R11394" si="310">IF(B11331="","",PROPER(TEXT(B11331,"mmm/aa")))</f>
        <v/>
      </c>
    </row>
    <row r="11332" spans="18:18" ht="15" customHeight="1">
      <c r="R11332" t="str">
        <f t="shared" si="310"/>
        <v/>
      </c>
    </row>
    <row r="11333" spans="18:18" ht="15" customHeight="1">
      <c r="R11333" t="str">
        <f t="shared" si="310"/>
        <v/>
      </c>
    </row>
    <row r="11334" spans="18:18" ht="15" customHeight="1">
      <c r="R11334" t="str">
        <f t="shared" si="310"/>
        <v/>
      </c>
    </row>
    <row r="11335" spans="18:18" ht="15" customHeight="1">
      <c r="R11335" t="str">
        <f t="shared" si="310"/>
        <v/>
      </c>
    </row>
    <row r="11336" spans="18:18" ht="15" customHeight="1">
      <c r="R11336" t="str">
        <f t="shared" si="310"/>
        <v/>
      </c>
    </row>
    <row r="11337" spans="18:18" ht="15" customHeight="1">
      <c r="R11337" t="str">
        <f t="shared" si="310"/>
        <v/>
      </c>
    </row>
    <row r="11338" spans="18:18" ht="15" customHeight="1">
      <c r="R11338" t="str">
        <f t="shared" si="310"/>
        <v/>
      </c>
    </row>
    <row r="11339" spans="18:18" ht="15" customHeight="1">
      <c r="R11339" t="str">
        <f t="shared" si="310"/>
        <v/>
      </c>
    </row>
    <row r="11340" spans="18:18" ht="15" customHeight="1">
      <c r="R11340" t="str">
        <f t="shared" si="310"/>
        <v/>
      </c>
    </row>
    <row r="11341" spans="18:18" ht="15" customHeight="1">
      <c r="R11341" t="str">
        <f t="shared" si="310"/>
        <v/>
      </c>
    </row>
    <row r="11342" spans="18:18" ht="15" customHeight="1">
      <c r="R11342" t="str">
        <f t="shared" si="310"/>
        <v/>
      </c>
    </row>
    <row r="11343" spans="18:18" ht="15" customHeight="1">
      <c r="R11343" t="str">
        <f t="shared" si="310"/>
        <v/>
      </c>
    </row>
    <row r="11344" spans="18:18" ht="15" customHeight="1">
      <c r="R11344" t="str">
        <f t="shared" si="310"/>
        <v/>
      </c>
    </row>
    <row r="11345" spans="18:18" ht="15" customHeight="1">
      <c r="R11345" t="str">
        <f t="shared" si="310"/>
        <v/>
      </c>
    </row>
    <row r="11346" spans="18:18" ht="15" customHeight="1">
      <c r="R11346" t="str">
        <f t="shared" si="310"/>
        <v/>
      </c>
    </row>
    <row r="11347" spans="18:18" ht="15" customHeight="1">
      <c r="R11347" t="str">
        <f t="shared" si="310"/>
        <v/>
      </c>
    </row>
    <row r="11348" spans="18:18" ht="15" customHeight="1">
      <c r="R11348" t="str">
        <f t="shared" si="310"/>
        <v/>
      </c>
    </row>
    <row r="11349" spans="18:18" ht="15" customHeight="1">
      <c r="R11349" t="str">
        <f t="shared" si="310"/>
        <v/>
      </c>
    </row>
    <row r="11350" spans="18:18" ht="15" customHeight="1">
      <c r="R11350" t="str">
        <f t="shared" si="310"/>
        <v/>
      </c>
    </row>
    <row r="11351" spans="18:18" ht="15" customHeight="1">
      <c r="R11351" t="str">
        <f t="shared" si="310"/>
        <v/>
      </c>
    </row>
    <row r="11352" spans="18:18" ht="15" customHeight="1">
      <c r="R11352" t="str">
        <f t="shared" si="310"/>
        <v/>
      </c>
    </row>
    <row r="11353" spans="18:18" ht="15" customHeight="1">
      <c r="R11353" t="str">
        <f t="shared" si="310"/>
        <v/>
      </c>
    </row>
    <row r="11354" spans="18:18" ht="15" customHeight="1">
      <c r="R11354" t="str">
        <f t="shared" si="310"/>
        <v/>
      </c>
    </row>
    <row r="11355" spans="18:18" ht="15" customHeight="1">
      <c r="R11355" t="str">
        <f t="shared" si="310"/>
        <v/>
      </c>
    </row>
    <row r="11356" spans="18:18" ht="15" customHeight="1">
      <c r="R11356" t="str">
        <f t="shared" si="310"/>
        <v/>
      </c>
    </row>
    <row r="11357" spans="18:18" ht="15" customHeight="1">
      <c r="R11357" t="str">
        <f t="shared" si="310"/>
        <v/>
      </c>
    </row>
    <row r="11358" spans="18:18" ht="15" customHeight="1">
      <c r="R11358" t="str">
        <f t="shared" si="310"/>
        <v/>
      </c>
    </row>
    <row r="11359" spans="18:18" ht="15" customHeight="1">
      <c r="R11359" t="str">
        <f t="shared" si="310"/>
        <v/>
      </c>
    </row>
    <row r="11360" spans="18:18" ht="15" customHeight="1">
      <c r="R11360" t="str">
        <f t="shared" si="310"/>
        <v/>
      </c>
    </row>
    <row r="11361" spans="18:18" ht="15" customHeight="1">
      <c r="R11361" t="str">
        <f t="shared" si="310"/>
        <v/>
      </c>
    </row>
    <row r="11362" spans="18:18" ht="15" customHeight="1">
      <c r="R11362" t="str">
        <f t="shared" si="310"/>
        <v/>
      </c>
    </row>
    <row r="11363" spans="18:18" ht="15" customHeight="1">
      <c r="R11363" t="str">
        <f t="shared" si="310"/>
        <v/>
      </c>
    </row>
    <row r="11364" spans="18:18" ht="15" customHeight="1">
      <c r="R11364" t="str">
        <f t="shared" si="310"/>
        <v/>
      </c>
    </row>
    <row r="11365" spans="18:18" ht="15" customHeight="1">
      <c r="R11365" t="str">
        <f t="shared" si="310"/>
        <v/>
      </c>
    </row>
    <row r="11366" spans="18:18" ht="15" customHeight="1">
      <c r="R11366" t="str">
        <f t="shared" si="310"/>
        <v/>
      </c>
    </row>
    <row r="11367" spans="18:18" ht="15" customHeight="1">
      <c r="R11367" t="str">
        <f t="shared" si="310"/>
        <v/>
      </c>
    </row>
    <row r="11368" spans="18:18" ht="15" customHeight="1">
      <c r="R11368" t="str">
        <f t="shared" si="310"/>
        <v/>
      </c>
    </row>
    <row r="11369" spans="18:18" ht="15" customHeight="1">
      <c r="R11369" t="str">
        <f t="shared" si="310"/>
        <v/>
      </c>
    </row>
    <row r="11370" spans="18:18" ht="15" customHeight="1">
      <c r="R11370" t="str">
        <f t="shared" si="310"/>
        <v/>
      </c>
    </row>
    <row r="11371" spans="18:18" ht="15" customHeight="1">
      <c r="R11371" t="str">
        <f t="shared" si="310"/>
        <v/>
      </c>
    </row>
    <row r="11372" spans="18:18" ht="15" customHeight="1">
      <c r="R11372" t="str">
        <f t="shared" si="310"/>
        <v/>
      </c>
    </row>
    <row r="11373" spans="18:18" ht="15" customHeight="1">
      <c r="R11373" t="str">
        <f t="shared" si="310"/>
        <v/>
      </c>
    </row>
    <row r="11374" spans="18:18" ht="15" customHeight="1">
      <c r="R11374" t="str">
        <f t="shared" si="310"/>
        <v/>
      </c>
    </row>
    <row r="11375" spans="18:18" ht="15" customHeight="1">
      <c r="R11375" t="str">
        <f t="shared" si="310"/>
        <v/>
      </c>
    </row>
    <row r="11376" spans="18:18" ht="15" customHeight="1">
      <c r="R11376" t="str">
        <f t="shared" si="310"/>
        <v/>
      </c>
    </row>
    <row r="11377" spans="18:18" ht="15" customHeight="1">
      <c r="R11377" t="str">
        <f t="shared" si="310"/>
        <v/>
      </c>
    </row>
    <row r="11378" spans="18:18" ht="15" customHeight="1">
      <c r="R11378" t="str">
        <f t="shared" si="310"/>
        <v/>
      </c>
    </row>
    <row r="11379" spans="18:18" ht="15" customHeight="1">
      <c r="R11379" t="str">
        <f t="shared" si="310"/>
        <v/>
      </c>
    </row>
    <row r="11380" spans="18:18" ht="15" customHeight="1">
      <c r="R11380" t="str">
        <f t="shared" si="310"/>
        <v/>
      </c>
    </row>
    <row r="11381" spans="18:18" ht="15" customHeight="1">
      <c r="R11381" t="str">
        <f t="shared" si="310"/>
        <v/>
      </c>
    </row>
    <row r="11382" spans="18:18" ht="15" customHeight="1">
      <c r="R11382" t="str">
        <f t="shared" si="310"/>
        <v/>
      </c>
    </row>
    <row r="11383" spans="18:18" ht="15" customHeight="1">
      <c r="R11383" t="str">
        <f t="shared" si="310"/>
        <v/>
      </c>
    </row>
    <row r="11384" spans="18:18" ht="15" customHeight="1">
      <c r="R11384" t="str">
        <f t="shared" si="310"/>
        <v/>
      </c>
    </row>
    <row r="11385" spans="18:18" ht="15" customHeight="1">
      <c r="R11385" t="str">
        <f t="shared" si="310"/>
        <v/>
      </c>
    </row>
    <row r="11386" spans="18:18" ht="15" customHeight="1">
      <c r="R11386" t="str">
        <f t="shared" si="310"/>
        <v/>
      </c>
    </row>
    <row r="11387" spans="18:18" ht="15" customHeight="1">
      <c r="R11387" t="str">
        <f t="shared" si="310"/>
        <v/>
      </c>
    </row>
    <row r="11388" spans="18:18" ht="15" customHeight="1">
      <c r="R11388" t="str">
        <f t="shared" si="310"/>
        <v/>
      </c>
    </row>
    <row r="11389" spans="18:18" ht="15" customHeight="1">
      <c r="R11389" t="str">
        <f t="shared" si="310"/>
        <v/>
      </c>
    </row>
    <row r="11390" spans="18:18" ht="15" customHeight="1">
      <c r="R11390" t="str">
        <f t="shared" si="310"/>
        <v/>
      </c>
    </row>
    <row r="11391" spans="18:18" ht="15" customHeight="1">
      <c r="R11391" t="str">
        <f t="shared" si="310"/>
        <v/>
      </c>
    </row>
    <row r="11392" spans="18:18" ht="15" customHeight="1">
      <c r="R11392" t="str">
        <f t="shared" si="310"/>
        <v/>
      </c>
    </row>
    <row r="11393" spans="18:18" ht="15" customHeight="1">
      <c r="R11393" t="str">
        <f t="shared" si="310"/>
        <v/>
      </c>
    </row>
    <row r="11394" spans="18:18" ht="15" customHeight="1">
      <c r="R11394" t="str">
        <f t="shared" si="310"/>
        <v/>
      </c>
    </row>
    <row r="11395" spans="18:18" ht="15" customHeight="1">
      <c r="R11395" t="str">
        <f t="shared" ref="R11395:R11458" si="311">IF(B11395="","",PROPER(TEXT(B11395,"mmm/aa")))</f>
        <v/>
      </c>
    </row>
    <row r="11396" spans="18:18" ht="15" customHeight="1">
      <c r="R11396" t="str">
        <f t="shared" si="311"/>
        <v/>
      </c>
    </row>
    <row r="11397" spans="18:18" ht="15" customHeight="1">
      <c r="R11397" t="str">
        <f t="shared" si="311"/>
        <v/>
      </c>
    </row>
    <row r="11398" spans="18:18" ht="15" customHeight="1">
      <c r="R11398" t="str">
        <f t="shared" si="311"/>
        <v/>
      </c>
    </row>
    <row r="11399" spans="18:18" ht="15" customHeight="1">
      <c r="R11399" t="str">
        <f t="shared" si="311"/>
        <v/>
      </c>
    </row>
    <row r="11400" spans="18:18" ht="15" customHeight="1">
      <c r="R11400" t="str">
        <f t="shared" si="311"/>
        <v/>
      </c>
    </row>
    <row r="11401" spans="18:18" ht="15" customHeight="1">
      <c r="R11401" t="str">
        <f t="shared" si="311"/>
        <v/>
      </c>
    </row>
    <row r="11402" spans="18:18" ht="15" customHeight="1">
      <c r="R11402" t="str">
        <f t="shared" si="311"/>
        <v/>
      </c>
    </row>
    <row r="11403" spans="18:18" ht="15" customHeight="1">
      <c r="R11403" t="str">
        <f t="shared" si="311"/>
        <v/>
      </c>
    </row>
    <row r="11404" spans="18:18" ht="15" customHeight="1">
      <c r="R11404" t="str">
        <f t="shared" si="311"/>
        <v/>
      </c>
    </row>
    <row r="11405" spans="18:18" ht="15" customHeight="1">
      <c r="R11405" t="str">
        <f t="shared" si="311"/>
        <v/>
      </c>
    </row>
    <row r="11406" spans="18:18" ht="15" customHeight="1">
      <c r="R11406" t="str">
        <f t="shared" si="311"/>
        <v/>
      </c>
    </row>
    <row r="11407" spans="18:18" ht="15" customHeight="1">
      <c r="R11407" t="str">
        <f t="shared" si="311"/>
        <v/>
      </c>
    </row>
    <row r="11408" spans="18:18" ht="15" customHeight="1">
      <c r="R11408" t="str">
        <f t="shared" si="311"/>
        <v/>
      </c>
    </row>
    <row r="11409" spans="18:18" ht="15" customHeight="1">
      <c r="R11409" t="str">
        <f t="shared" si="311"/>
        <v/>
      </c>
    </row>
    <row r="11410" spans="18:18" ht="15" customHeight="1">
      <c r="R11410" t="str">
        <f t="shared" si="311"/>
        <v/>
      </c>
    </row>
    <row r="11411" spans="18:18" ht="15" customHeight="1">
      <c r="R11411" t="str">
        <f t="shared" si="311"/>
        <v/>
      </c>
    </row>
    <row r="11412" spans="18:18" ht="15" customHeight="1">
      <c r="R11412" t="str">
        <f t="shared" si="311"/>
        <v/>
      </c>
    </row>
    <row r="11413" spans="18:18" ht="15" customHeight="1">
      <c r="R11413" t="str">
        <f t="shared" si="311"/>
        <v/>
      </c>
    </row>
    <row r="11414" spans="18:18" ht="15" customHeight="1">
      <c r="R11414" t="str">
        <f t="shared" si="311"/>
        <v/>
      </c>
    </row>
    <row r="11415" spans="18:18" ht="15" customHeight="1">
      <c r="R11415" t="str">
        <f t="shared" si="311"/>
        <v/>
      </c>
    </row>
    <row r="11416" spans="18:18" ht="15" customHeight="1">
      <c r="R11416" t="str">
        <f t="shared" si="311"/>
        <v/>
      </c>
    </row>
    <row r="11417" spans="18:18" ht="15" customHeight="1">
      <c r="R11417" t="str">
        <f t="shared" si="311"/>
        <v/>
      </c>
    </row>
    <row r="11418" spans="18:18" ht="15" customHeight="1">
      <c r="R11418" t="str">
        <f t="shared" si="311"/>
        <v/>
      </c>
    </row>
    <row r="11419" spans="18:18" ht="15" customHeight="1">
      <c r="R11419" t="str">
        <f t="shared" si="311"/>
        <v/>
      </c>
    </row>
    <row r="11420" spans="18:18" ht="15" customHeight="1">
      <c r="R11420" t="str">
        <f t="shared" si="311"/>
        <v/>
      </c>
    </row>
    <row r="11421" spans="18:18" ht="15" customHeight="1">
      <c r="R11421" t="str">
        <f t="shared" si="311"/>
        <v/>
      </c>
    </row>
    <row r="11422" spans="18:18" ht="15" customHeight="1">
      <c r="R11422" t="str">
        <f t="shared" si="311"/>
        <v/>
      </c>
    </row>
    <row r="11423" spans="18:18" ht="15" customHeight="1">
      <c r="R11423" t="str">
        <f t="shared" si="311"/>
        <v/>
      </c>
    </row>
    <row r="11424" spans="18:18" ht="15" customHeight="1">
      <c r="R11424" t="str">
        <f t="shared" si="311"/>
        <v/>
      </c>
    </row>
    <row r="11425" spans="18:18" ht="15" customHeight="1">
      <c r="R11425" t="str">
        <f t="shared" si="311"/>
        <v/>
      </c>
    </row>
    <row r="11426" spans="18:18" ht="15" customHeight="1">
      <c r="R11426" t="str">
        <f t="shared" si="311"/>
        <v/>
      </c>
    </row>
    <row r="11427" spans="18:18" ht="15" customHeight="1">
      <c r="R11427" t="str">
        <f t="shared" si="311"/>
        <v/>
      </c>
    </row>
    <row r="11428" spans="18:18" ht="15" customHeight="1">
      <c r="R11428" t="str">
        <f t="shared" si="311"/>
        <v/>
      </c>
    </row>
    <row r="11429" spans="18:18" ht="15" customHeight="1">
      <c r="R11429" t="str">
        <f t="shared" si="311"/>
        <v/>
      </c>
    </row>
    <row r="11430" spans="18:18" ht="15" customHeight="1">
      <c r="R11430" t="str">
        <f t="shared" si="311"/>
        <v/>
      </c>
    </row>
    <row r="11431" spans="18:18" ht="15" customHeight="1">
      <c r="R11431" t="str">
        <f t="shared" si="311"/>
        <v/>
      </c>
    </row>
    <row r="11432" spans="18:18" ht="15" customHeight="1">
      <c r="R11432" t="str">
        <f t="shared" si="311"/>
        <v/>
      </c>
    </row>
    <row r="11433" spans="18:18" ht="15" customHeight="1">
      <c r="R11433" t="str">
        <f t="shared" si="311"/>
        <v/>
      </c>
    </row>
    <row r="11434" spans="18:18" ht="15" customHeight="1">
      <c r="R11434" t="str">
        <f t="shared" si="311"/>
        <v/>
      </c>
    </row>
    <row r="11435" spans="18:18" ht="15" customHeight="1">
      <c r="R11435" t="str">
        <f t="shared" si="311"/>
        <v/>
      </c>
    </row>
    <row r="11436" spans="18:18" ht="15" customHeight="1">
      <c r="R11436" t="str">
        <f t="shared" si="311"/>
        <v/>
      </c>
    </row>
    <row r="11437" spans="18:18" ht="15" customHeight="1">
      <c r="R11437" t="str">
        <f t="shared" si="311"/>
        <v/>
      </c>
    </row>
    <row r="11438" spans="18:18" ht="15" customHeight="1">
      <c r="R11438" t="str">
        <f t="shared" si="311"/>
        <v/>
      </c>
    </row>
    <row r="11439" spans="18:18" ht="15" customHeight="1">
      <c r="R11439" t="str">
        <f t="shared" si="311"/>
        <v/>
      </c>
    </row>
    <row r="11440" spans="18:18" ht="15" customHeight="1">
      <c r="R11440" t="str">
        <f t="shared" si="311"/>
        <v/>
      </c>
    </row>
    <row r="11441" spans="18:18" ht="15" customHeight="1">
      <c r="R11441" t="str">
        <f t="shared" si="311"/>
        <v/>
      </c>
    </row>
    <row r="11442" spans="18:18" ht="15" customHeight="1">
      <c r="R11442" t="str">
        <f t="shared" si="311"/>
        <v/>
      </c>
    </row>
    <row r="11443" spans="18:18" ht="15" customHeight="1">
      <c r="R11443" t="str">
        <f t="shared" si="311"/>
        <v/>
      </c>
    </row>
    <row r="11444" spans="18:18" ht="15" customHeight="1">
      <c r="R11444" t="str">
        <f t="shared" si="311"/>
        <v/>
      </c>
    </row>
    <row r="11445" spans="18:18" ht="15" customHeight="1">
      <c r="R11445" t="str">
        <f t="shared" si="311"/>
        <v/>
      </c>
    </row>
    <row r="11446" spans="18:18" ht="15" customHeight="1">
      <c r="R11446" t="str">
        <f t="shared" si="311"/>
        <v/>
      </c>
    </row>
    <row r="11447" spans="18:18" ht="15" customHeight="1">
      <c r="R11447" t="str">
        <f t="shared" si="311"/>
        <v/>
      </c>
    </row>
    <row r="11448" spans="18:18" ht="15" customHeight="1">
      <c r="R11448" t="str">
        <f t="shared" si="311"/>
        <v/>
      </c>
    </row>
    <row r="11449" spans="18:18" ht="15" customHeight="1">
      <c r="R11449" t="str">
        <f t="shared" si="311"/>
        <v/>
      </c>
    </row>
    <row r="11450" spans="18:18" ht="15" customHeight="1">
      <c r="R11450" t="str">
        <f t="shared" si="311"/>
        <v/>
      </c>
    </row>
    <row r="11451" spans="18:18" ht="15" customHeight="1">
      <c r="R11451" t="str">
        <f t="shared" si="311"/>
        <v/>
      </c>
    </row>
    <row r="11452" spans="18:18" ht="15" customHeight="1">
      <c r="R11452" t="str">
        <f t="shared" si="311"/>
        <v/>
      </c>
    </row>
    <row r="11453" spans="18:18" ht="15" customHeight="1">
      <c r="R11453" t="str">
        <f t="shared" si="311"/>
        <v/>
      </c>
    </row>
    <row r="11454" spans="18:18" ht="15" customHeight="1">
      <c r="R11454" t="str">
        <f t="shared" si="311"/>
        <v/>
      </c>
    </row>
    <row r="11455" spans="18:18" ht="15" customHeight="1">
      <c r="R11455" t="str">
        <f t="shared" si="311"/>
        <v/>
      </c>
    </row>
    <row r="11456" spans="18:18" ht="15" customHeight="1">
      <c r="R11456" t="str">
        <f t="shared" si="311"/>
        <v/>
      </c>
    </row>
    <row r="11457" spans="18:18" ht="15" customHeight="1">
      <c r="R11457" t="str">
        <f t="shared" si="311"/>
        <v/>
      </c>
    </row>
    <row r="11458" spans="18:18" ht="15" customHeight="1">
      <c r="R11458" t="str">
        <f t="shared" si="311"/>
        <v/>
      </c>
    </row>
    <row r="11459" spans="18:18" ht="15" customHeight="1">
      <c r="R11459" t="str">
        <f t="shared" ref="R11459:R11522" si="312">IF(B11459="","",PROPER(TEXT(B11459,"mmm/aa")))</f>
        <v/>
      </c>
    </row>
    <row r="11460" spans="18:18" ht="15" customHeight="1">
      <c r="R11460" t="str">
        <f t="shared" si="312"/>
        <v/>
      </c>
    </row>
    <row r="11461" spans="18:18" ht="15" customHeight="1">
      <c r="R11461" t="str">
        <f t="shared" si="312"/>
        <v/>
      </c>
    </row>
    <row r="11462" spans="18:18" ht="15" customHeight="1">
      <c r="R11462" t="str">
        <f t="shared" si="312"/>
        <v/>
      </c>
    </row>
    <row r="11463" spans="18:18" ht="15" customHeight="1">
      <c r="R11463" t="str">
        <f t="shared" si="312"/>
        <v/>
      </c>
    </row>
    <row r="11464" spans="18:18" ht="15" customHeight="1">
      <c r="R11464" t="str">
        <f t="shared" si="312"/>
        <v/>
      </c>
    </row>
    <row r="11465" spans="18:18" ht="15" customHeight="1">
      <c r="R11465" t="str">
        <f t="shared" si="312"/>
        <v/>
      </c>
    </row>
    <row r="11466" spans="18:18" ht="15" customHeight="1">
      <c r="R11466" t="str">
        <f t="shared" si="312"/>
        <v/>
      </c>
    </row>
    <row r="11467" spans="18:18" ht="15" customHeight="1">
      <c r="R11467" t="str">
        <f t="shared" si="312"/>
        <v/>
      </c>
    </row>
    <row r="11468" spans="18:18" ht="15" customHeight="1">
      <c r="R11468" t="str">
        <f t="shared" si="312"/>
        <v/>
      </c>
    </row>
    <row r="11469" spans="18:18" ht="15" customHeight="1">
      <c r="R11469" t="str">
        <f t="shared" si="312"/>
        <v/>
      </c>
    </row>
    <row r="11470" spans="18:18" ht="15" customHeight="1">
      <c r="R11470" t="str">
        <f t="shared" si="312"/>
        <v/>
      </c>
    </row>
    <row r="11471" spans="18:18" ht="15" customHeight="1">
      <c r="R11471" t="str">
        <f t="shared" si="312"/>
        <v/>
      </c>
    </row>
    <row r="11472" spans="18:18" ht="15" customHeight="1">
      <c r="R11472" t="str">
        <f t="shared" si="312"/>
        <v/>
      </c>
    </row>
    <row r="11473" spans="18:18" ht="15" customHeight="1">
      <c r="R11473" t="str">
        <f t="shared" si="312"/>
        <v/>
      </c>
    </row>
    <row r="11474" spans="18:18" ht="15" customHeight="1">
      <c r="R11474" t="str">
        <f t="shared" si="312"/>
        <v/>
      </c>
    </row>
    <row r="11475" spans="18:18" ht="15" customHeight="1">
      <c r="R11475" t="str">
        <f t="shared" si="312"/>
        <v/>
      </c>
    </row>
    <row r="11476" spans="18:18" ht="15" customHeight="1">
      <c r="R11476" t="str">
        <f t="shared" si="312"/>
        <v/>
      </c>
    </row>
    <row r="11477" spans="18:18" ht="15" customHeight="1">
      <c r="R11477" t="str">
        <f t="shared" si="312"/>
        <v/>
      </c>
    </row>
    <row r="11478" spans="18:18" ht="15" customHeight="1">
      <c r="R11478" t="str">
        <f t="shared" si="312"/>
        <v/>
      </c>
    </row>
    <row r="11479" spans="18:18" ht="15" customHeight="1">
      <c r="R11479" t="str">
        <f t="shared" si="312"/>
        <v/>
      </c>
    </row>
    <row r="11480" spans="18:18" ht="15" customHeight="1">
      <c r="R11480" t="str">
        <f t="shared" si="312"/>
        <v/>
      </c>
    </row>
    <row r="11481" spans="18:18" ht="15" customHeight="1">
      <c r="R11481" t="str">
        <f t="shared" si="312"/>
        <v/>
      </c>
    </row>
    <row r="11482" spans="18:18" ht="15" customHeight="1">
      <c r="R11482" t="str">
        <f t="shared" si="312"/>
        <v/>
      </c>
    </row>
    <row r="11483" spans="18:18" ht="15" customHeight="1">
      <c r="R11483" t="str">
        <f t="shared" si="312"/>
        <v/>
      </c>
    </row>
    <row r="11484" spans="18:18" ht="15" customHeight="1">
      <c r="R11484" t="str">
        <f t="shared" si="312"/>
        <v/>
      </c>
    </row>
    <row r="11485" spans="18:18" ht="15" customHeight="1">
      <c r="R11485" t="str">
        <f t="shared" si="312"/>
        <v/>
      </c>
    </row>
    <row r="11486" spans="18:18" ht="15" customHeight="1">
      <c r="R11486" t="str">
        <f t="shared" si="312"/>
        <v/>
      </c>
    </row>
    <row r="11487" spans="18:18" ht="15" customHeight="1">
      <c r="R11487" t="str">
        <f t="shared" si="312"/>
        <v/>
      </c>
    </row>
    <row r="11488" spans="18:18" ht="15" customHeight="1">
      <c r="R11488" t="str">
        <f t="shared" si="312"/>
        <v/>
      </c>
    </row>
    <row r="11489" spans="18:18" ht="15" customHeight="1">
      <c r="R11489" t="str">
        <f t="shared" si="312"/>
        <v/>
      </c>
    </row>
    <row r="11490" spans="18:18" ht="15" customHeight="1">
      <c r="R11490" t="str">
        <f t="shared" si="312"/>
        <v/>
      </c>
    </row>
    <row r="11491" spans="18:18" ht="15" customHeight="1">
      <c r="R11491" t="str">
        <f t="shared" si="312"/>
        <v/>
      </c>
    </row>
    <row r="11492" spans="18:18" ht="15" customHeight="1">
      <c r="R11492" t="str">
        <f t="shared" si="312"/>
        <v/>
      </c>
    </row>
    <row r="11493" spans="18:18" ht="15" customHeight="1">
      <c r="R11493" t="str">
        <f t="shared" si="312"/>
        <v/>
      </c>
    </row>
    <row r="11494" spans="18:18" ht="15" customHeight="1">
      <c r="R11494" t="str">
        <f t="shared" si="312"/>
        <v/>
      </c>
    </row>
    <row r="11495" spans="18:18" ht="15" customHeight="1">
      <c r="R11495" t="str">
        <f t="shared" si="312"/>
        <v/>
      </c>
    </row>
    <row r="11496" spans="18:18" ht="15" customHeight="1">
      <c r="R11496" t="str">
        <f t="shared" si="312"/>
        <v/>
      </c>
    </row>
    <row r="11497" spans="18:18" ht="15" customHeight="1">
      <c r="R11497" t="str">
        <f t="shared" si="312"/>
        <v/>
      </c>
    </row>
    <row r="11498" spans="18:18" ht="15" customHeight="1">
      <c r="R11498" t="str">
        <f t="shared" si="312"/>
        <v/>
      </c>
    </row>
    <row r="11499" spans="18:18" ht="15" customHeight="1">
      <c r="R11499" t="str">
        <f t="shared" si="312"/>
        <v/>
      </c>
    </row>
    <row r="11500" spans="18:18" ht="15" customHeight="1">
      <c r="R11500" t="str">
        <f t="shared" si="312"/>
        <v/>
      </c>
    </row>
    <row r="11501" spans="18:18" ht="15" customHeight="1">
      <c r="R11501" t="str">
        <f t="shared" si="312"/>
        <v/>
      </c>
    </row>
    <row r="11502" spans="18:18" ht="15" customHeight="1">
      <c r="R11502" t="str">
        <f t="shared" si="312"/>
        <v/>
      </c>
    </row>
    <row r="11503" spans="18:18" ht="15" customHeight="1">
      <c r="R11503" t="str">
        <f t="shared" si="312"/>
        <v/>
      </c>
    </row>
    <row r="11504" spans="18:18" ht="15" customHeight="1">
      <c r="R11504" t="str">
        <f t="shared" si="312"/>
        <v/>
      </c>
    </row>
    <row r="11505" spans="18:18" ht="15" customHeight="1">
      <c r="R11505" t="str">
        <f t="shared" si="312"/>
        <v/>
      </c>
    </row>
    <row r="11506" spans="18:18" ht="15" customHeight="1">
      <c r="R11506" t="str">
        <f t="shared" si="312"/>
        <v/>
      </c>
    </row>
    <row r="11507" spans="18:18" ht="15" customHeight="1">
      <c r="R11507" t="str">
        <f t="shared" si="312"/>
        <v/>
      </c>
    </row>
    <row r="11508" spans="18:18" ht="15" customHeight="1">
      <c r="R11508" t="str">
        <f t="shared" si="312"/>
        <v/>
      </c>
    </row>
    <row r="11509" spans="18:18" ht="15" customHeight="1">
      <c r="R11509" t="str">
        <f t="shared" si="312"/>
        <v/>
      </c>
    </row>
    <row r="11510" spans="18:18" ht="15" customHeight="1">
      <c r="R11510" t="str">
        <f t="shared" si="312"/>
        <v/>
      </c>
    </row>
    <row r="11511" spans="18:18" ht="15" customHeight="1">
      <c r="R11511" t="str">
        <f t="shared" si="312"/>
        <v/>
      </c>
    </row>
    <row r="11512" spans="18:18" ht="15" customHeight="1">
      <c r="R11512" t="str">
        <f t="shared" si="312"/>
        <v/>
      </c>
    </row>
    <row r="11513" spans="18:18" ht="15" customHeight="1">
      <c r="R11513" t="str">
        <f t="shared" si="312"/>
        <v/>
      </c>
    </row>
    <row r="11514" spans="18:18" ht="15" customHeight="1">
      <c r="R11514" t="str">
        <f t="shared" si="312"/>
        <v/>
      </c>
    </row>
    <row r="11515" spans="18:18" ht="15" customHeight="1">
      <c r="R11515" t="str">
        <f t="shared" si="312"/>
        <v/>
      </c>
    </row>
    <row r="11516" spans="18:18" ht="15" customHeight="1">
      <c r="R11516" t="str">
        <f t="shared" si="312"/>
        <v/>
      </c>
    </row>
    <row r="11517" spans="18:18" ht="15" customHeight="1">
      <c r="R11517" t="str">
        <f t="shared" si="312"/>
        <v/>
      </c>
    </row>
    <row r="11518" spans="18:18" ht="15" customHeight="1">
      <c r="R11518" t="str">
        <f t="shared" si="312"/>
        <v/>
      </c>
    </row>
    <row r="11519" spans="18:18" ht="15" customHeight="1">
      <c r="R11519" t="str">
        <f t="shared" si="312"/>
        <v/>
      </c>
    </row>
    <row r="11520" spans="18:18" ht="15" customHeight="1">
      <c r="R11520" t="str">
        <f t="shared" si="312"/>
        <v/>
      </c>
    </row>
    <row r="11521" spans="18:18" ht="15" customHeight="1">
      <c r="R11521" t="str">
        <f t="shared" si="312"/>
        <v/>
      </c>
    </row>
    <row r="11522" spans="18:18" ht="15" customHeight="1">
      <c r="R11522" t="str">
        <f t="shared" si="312"/>
        <v/>
      </c>
    </row>
    <row r="11523" spans="18:18" ht="15" customHeight="1">
      <c r="R11523" t="str">
        <f t="shared" ref="R11523:R11586" si="313">IF(B11523="","",PROPER(TEXT(B11523,"mmm/aa")))</f>
        <v/>
      </c>
    </row>
    <row r="11524" spans="18:18" ht="15" customHeight="1">
      <c r="R11524" t="str">
        <f t="shared" si="313"/>
        <v/>
      </c>
    </row>
    <row r="11525" spans="18:18" ht="15" customHeight="1">
      <c r="R11525" t="str">
        <f t="shared" si="313"/>
        <v/>
      </c>
    </row>
    <row r="11526" spans="18:18" ht="15" customHeight="1">
      <c r="R11526" t="str">
        <f t="shared" si="313"/>
        <v/>
      </c>
    </row>
    <row r="11527" spans="18:18" ht="15" customHeight="1">
      <c r="R11527" t="str">
        <f t="shared" si="313"/>
        <v/>
      </c>
    </row>
    <row r="11528" spans="18:18" ht="15" customHeight="1">
      <c r="R11528" t="str">
        <f t="shared" si="313"/>
        <v/>
      </c>
    </row>
    <row r="11529" spans="18:18" ht="15" customHeight="1">
      <c r="R11529" t="str">
        <f t="shared" si="313"/>
        <v/>
      </c>
    </row>
    <row r="11530" spans="18:18" ht="15" customHeight="1">
      <c r="R11530" t="str">
        <f t="shared" si="313"/>
        <v/>
      </c>
    </row>
    <row r="11531" spans="18:18" ht="15" customHeight="1">
      <c r="R11531" t="str">
        <f t="shared" si="313"/>
        <v/>
      </c>
    </row>
    <row r="11532" spans="18:18" ht="15" customHeight="1">
      <c r="R11532" t="str">
        <f t="shared" si="313"/>
        <v/>
      </c>
    </row>
    <row r="11533" spans="18:18" ht="15" customHeight="1">
      <c r="R11533" t="str">
        <f t="shared" si="313"/>
        <v/>
      </c>
    </row>
    <row r="11534" spans="18:18" ht="15" customHeight="1">
      <c r="R11534" t="str">
        <f t="shared" si="313"/>
        <v/>
      </c>
    </row>
    <row r="11535" spans="18:18" ht="15" customHeight="1">
      <c r="R11535" t="str">
        <f t="shared" si="313"/>
        <v/>
      </c>
    </row>
    <row r="11536" spans="18:18" ht="15" customHeight="1">
      <c r="R11536" t="str">
        <f t="shared" si="313"/>
        <v/>
      </c>
    </row>
    <row r="11537" spans="18:18" ht="15" customHeight="1">
      <c r="R11537" t="str">
        <f t="shared" si="313"/>
        <v/>
      </c>
    </row>
    <row r="11538" spans="18:18" ht="15" customHeight="1">
      <c r="R11538" t="str">
        <f t="shared" si="313"/>
        <v/>
      </c>
    </row>
    <row r="11539" spans="18:18" ht="15" customHeight="1">
      <c r="R11539" t="str">
        <f t="shared" si="313"/>
        <v/>
      </c>
    </row>
    <row r="11540" spans="18:18" ht="15" customHeight="1">
      <c r="R11540" t="str">
        <f t="shared" si="313"/>
        <v/>
      </c>
    </row>
    <row r="11541" spans="18:18" ht="15" customHeight="1">
      <c r="R11541" t="str">
        <f t="shared" si="313"/>
        <v/>
      </c>
    </row>
    <row r="11542" spans="18:18" ht="15" customHeight="1">
      <c r="R11542" t="str">
        <f t="shared" si="313"/>
        <v/>
      </c>
    </row>
    <row r="11543" spans="18:18" ht="15" customHeight="1">
      <c r="R11543" t="str">
        <f t="shared" si="313"/>
        <v/>
      </c>
    </row>
    <row r="11544" spans="18:18" ht="15" customHeight="1">
      <c r="R11544" t="str">
        <f t="shared" si="313"/>
        <v/>
      </c>
    </row>
    <row r="11545" spans="18:18" ht="15" customHeight="1">
      <c r="R11545" t="str">
        <f t="shared" si="313"/>
        <v/>
      </c>
    </row>
    <row r="11546" spans="18:18" ht="15" customHeight="1">
      <c r="R11546" t="str">
        <f t="shared" si="313"/>
        <v/>
      </c>
    </row>
    <row r="11547" spans="18:18" ht="15" customHeight="1">
      <c r="R11547" t="str">
        <f t="shared" si="313"/>
        <v/>
      </c>
    </row>
    <row r="11548" spans="18:18" ht="15" customHeight="1">
      <c r="R11548" t="str">
        <f t="shared" si="313"/>
        <v/>
      </c>
    </row>
    <row r="11549" spans="18:18" ht="15" customHeight="1">
      <c r="R11549" t="str">
        <f t="shared" si="313"/>
        <v/>
      </c>
    </row>
    <row r="11550" spans="18:18" ht="15" customHeight="1">
      <c r="R11550" t="str">
        <f t="shared" si="313"/>
        <v/>
      </c>
    </row>
    <row r="11551" spans="18:18" ht="15" customHeight="1">
      <c r="R11551" t="str">
        <f t="shared" si="313"/>
        <v/>
      </c>
    </row>
    <row r="11552" spans="18:18" ht="15" customHeight="1">
      <c r="R11552" t="str">
        <f t="shared" si="313"/>
        <v/>
      </c>
    </row>
    <row r="11553" spans="18:18" ht="15" customHeight="1">
      <c r="R11553" t="str">
        <f t="shared" si="313"/>
        <v/>
      </c>
    </row>
    <row r="11554" spans="18:18" ht="15" customHeight="1">
      <c r="R11554" t="str">
        <f t="shared" si="313"/>
        <v/>
      </c>
    </row>
    <row r="11555" spans="18:18" ht="15" customHeight="1">
      <c r="R11555" t="str">
        <f t="shared" si="313"/>
        <v/>
      </c>
    </row>
    <row r="11556" spans="18:18" ht="15" customHeight="1">
      <c r="R11556" t="str">
        <f t="shared" si="313"/>
        <v/>
      </c>
    </row>
    <row r="11557" spans="18:18" ht="15" customHeight="1">
      <c r="R11557" t="str">
        <f t="shared" si="313"/>
        <v/>
      </c>
    </row>
    <row r="11558" spans="18:18" ht="15" customHeight="1">
      <c r="R11558" t="str">
        <f t="shared" si="313"/>
        <v/>
      </c>
    </row>
    <row r="11559" spans="18:18" ht="15" customHeight="1">
      <c r="R11559" t="str">
        <f t="shared" si="313"/>
        <v/>
      </c>
    </row>
    <row r="11560" spans="18:18" ht="15" customHeight="1">
      <c r="R11560" t="str">
        <f t="shared" si="313"/>
        <v/>
      </c>
    </row>
    <row r="11561" spans="18:18" ht="15" customHeight="1">
      <c r="R11561" t="str">
        <f t="shared" si="313"/>
        <v/>
      </c>
    </row>
    <row r="11562" spans="18:18" ht="15" customHeight="1">
      <c r="R11562" t="str">
        <f t="shared" si="313"/>
        <v/>
      </c>
    </row>
    <row r="11563" spans="18:18" ht="15" customHeight="1">
      <c r="R11563" t="str">
        <f t="shared" si="313"/>
        <v/>
      </c>
    </row>
    <row r="11564" spans="18:18" ht="15" customHeight="1">
      <c r="R11564" t="str">
        <f t="shared" si="313"/>
        <v/>
      </c>
    </row>
    <row r="11565" spans="18:18" ht="15" customHeight="1">
      <c r="R11565" t="str">
        <f t="shared" si="313"/>
        <v/>
      </c>
    </row>
    <row r="11566" spans="18:18" ht="15" customHeight="1">
      <c r="R11566" t="str">
        <f t="shared" si="313"/>
        <v/>
      </c>
    </row>
    <row r="11567" spans="18:18" ht="15" customHeight="1">
      <c r="R11567" t="str">
        <f t="shared" si="313"/>
        <v/>
      </c>
    </row>
    <row r="11568" spans="18:18" ht="15" customHeight="1">
      <c r="R11568" t="str">
        <f t="shared" si="313"/>
        <v/>
      </c>
    </row>
    <row r="11569" spans="18:18" ht="15" customHeight="1">
      <c r="R11569" t="str">
        <f t="shared" si="313"/>
        <v/>
      </c>
    </row>
    <row r="11570" spans="18:18" ht="15" customHeight="1">
      <c r="R11570" t="str">
        <f t="shared" si="313"/>
        <v/>
      </c>
    </row>
    <row r="11571" spans="18:18" ht="15" customHeight="1">
      <c r="R11571" t="str">
        <f t="shared" si="313"/>
        <v/>
      </c>
    </row>
    <row r="11572" spans="18:18" ht="15" customHeight="1">
      <c r="R11572" t="str">
        <f t="shared" si="313"/>
        <v/>
      </c>
    </row>
    <row r="11573" spans="18:18" ht="15" customHeight="1">
      <c r="R11573" t="str">
        <f t="shared" si="313"/>
        <v/>
      </c>
    </row>
    <row r="11574" spans="18:18" ht="15" customHeight="1">
      <c r="R11574" t="str">
        <f t="shared" si="313"/>
        <v/>
      </c>
    </row>
    <row r="11575" spans="18:18" ht="15" customHeight="1">
      <c r="R11575" t="str">
        <f t="shared" si="313"/>
        <v/>
      </c>
    </row>
    <row r="11576" spans="18:18" ht="15" customHeight="1">
      <c r="R11576" t="str">
        <f t="shared" si="313"/>
        <v/>
      </c>
    </row>
    <row r="11577" spans="18:18" ht="15" customHeight="1">
      <c r="R11577" t="str">
        <f t="shared" si="313"/>
        <v/>
      </c>
    </row>
    <row r="11578" spans="18:18" ht="15" customHeight="1">
      <c r="R11578" t="str">
        <f t="shared" si="313"/>
        <v/>
      </c>
    </row>
    <row r="11579" spans="18:18" ht="15" customHeight="1">
      <c r="R11579" t="str">
        <f t="shared" si="313"/>
        <v/>
      </c>
    </row>
    <row r="11580" spans="18:18" ht="15" customHeight="1">
      <c r="R11580" t="str">
        <f t="shared" si="313"/>
        <v/>
      </c>
    </row>
    <row r="11581" spans="18:18" ht="15" customHeight="1">
      <c r="R11581" t="str">
        <f t="shared" si="313"/>
        <v/>
      </c>
    </row>
    <row r="11582" spans="18:18" ht="15" customHeight="1">
      <c r="R11582" t="str">
        <f t="shared" si="313"/>
        <v/>
      </c>
    </row>
    <row r="11583" spans="18:18" ht="15" customHeight="1">
      <c r="R11583" t="str">
        <f t="shared" si="313"/>
        <v/>
      </c>
    </row>
    <row r="11584" spans="18:18" ht="15" customHeight="1">
      <c r="R11584" t="str">
        <f t="shared" si="313"/>
        <v/>
      </c>
    </row>
    <row r="11585" spans="18:18" ht="15" customHeight="1">
      <c r="R11585" t="str">
        <f t="shared" si="313"/>
        <v/>
      </c>
    </row>
    <row r="11586" spans="18:18" ht="15" customHeight="1">
      <c r="R11586" t="str">
        <f t="shared" si="313"/>
        <v/>
      </c>
    </row>
    <row r="11587" spans="18:18" ht="15" customHeight="1">
      <c r="R11587" t="str">
        <f t="shared" ref="R11587:R11650" si="314">IF(B11587="","",PROPER(TEXT(B11587,"mmm/aa")))</f>
        <v/>
      </c>
    </row>
    <row r="11588" spans="18:18" ht="15" customHeight="1">
      <c r="R11588" t="str">
        <f t="shared" si="314"/>
        <v/>
      </c>
    </row>
    <row r="11589" spans="18:18" ht="15" customHeight="1">
      <c r="R11589" t="str">
        <f t="shared" si="314"/>
        <v/>
      </c>
    </row>
    <row r="11590" spans="18:18" ht="15" customHeight="1">
      <c r="R11590" t="str">
        <f t="shared" si="314"/>
        <v/>
      </c>
    </row>
    <row r="11591" spans="18:18" ht="15" customHeight="1">
      <c r="R11591" t="str">
        <f t="shared" si="314"/>
        <v/>
      </c>
    </row>
    <row r="11592" spans="18:18" ht="15" customHeight="1">
      <c r="R11592" t="str">
        <f t="shared" si="314"/>
        <v/>
      </c>
    </row>
    <row r="11593" spans="18:18" ht="15" customHeight="1">
      <c r="R11593" t="str">
        <f t="shared" si="314"/>
        <v/>
      </c>
    </row>
    <row r="11594" spans="18:18" ht="15" customHeight="1">
      <c r="R11594" t="str">
        <f t="shared" si="314"/>
        <v/>
      </c>
    </row>
    <row r="11595" spans="18:18" ht="15" customHeight="1">
      <c r="R11595" t="str">
        <f t="shared" si="314"/>
        <v/>
      </c>
    </row>
    <row r="11596" spans="18:18" ht="15" customHeight="1">
      <c r="R11596" t="str">
        <f t="shared" si="314"/>
        <v/>
      </c>
    </row>
    <row r="11597" spans="18:18" ht="15" customHeight="1">
      <c r="R11597" t="str">
        <f t="shared" si="314"/>
        <v/>
      </c>
    </row>
    <row r="11598" spans="18:18" ht="15" customHeight="1">
      <c r="R11598" t="str">
        <f t="shared" si="314"/>
        <v/>
      </c>
    </row>
    <row r="11599" spans="18:18" ht="15" customHeight="1">
      <c r="R11599" t="str">
        <f t="shared" si="314"/>
        <v/>
      </c>
    </row>
    <row r="11600" spans="18:18" ht="15" customHeight="1">
      <c r="R11600" t="str">
        <f t="shared" si="314"/>
        <v/>
      </c>
    </row>
    <row r="11601" spans="18:18" ht="15" customHeight="1">
      <c r="R11601" t="str">
        <f t="shared" si="314"/>
        <v/>
      </c>
    </row>
    <row r="11602" spans="18:18" ht="15" customHeight="1">
      <c r="R11602" t="str">
        <f t="shared" si="314"/>
        <v/>
      </c>
    </row>
    <row r="11603" spans="18:18" ht="15" customHeight="1">
      <c r="R11603" t="str">
        <f t="shared" si="314"/>
        <v/>
      </c>
    </row>
    <row r="11604" spans="18:18" ht="15" customHeight="1">
      <c r="R11604" t="str">
        <f t="shared" si="314"/>
        <v/>
      </c>
    </row>
    <row r="11605" spans="18:18" ht="15" customHeight="1">
      <c r="R11605" t="str">
        <f t="shared" si="314"/>
        <v/>
      </c>
    </row>
    <row r="11606" spans="18:18" ht="15" customHeight="1">
      <c r="R11606" t="str">
        <f t="shared" si="314"/>
        <v/>
      </c>
    </row>
    <row r="11607" spans="18:18" ht="15" customHeight="1">
      <c r="R11607" t="str">
        <f t="shared" si="314"/>
        <v/>
      </c>
    </row>
    <row r="11608" spans="18:18" ht="15" customHeight="1">
      <c r="R11608" t="str">
        <f t="shared" si="314"/>
        <v/>
      </c>
    </row>
    <row r="11609" spans="18:18" ht="15" customHeight="1">
      <c r="R11609" t="str">
        <f t="shared" si="314"/>
        <v/>
      </c>
    </row>
    <row r="11610" spans="18:18" ht="15" customHeight="1">
      <c r="R11610" t="str">
        <f t="shared" si="314"/>
        <v/>
      </c>
    </row>
    <row r="11611" spans="18:18" ht="15" customHeight="1">
      <c r="R11611" t="str">
        <f t="shared" si="314"/>
        <v/>
      </c>
    </row>
    <row r="11612" spans="18:18" ht="15" customHeight="1">
      <c r="R11612" t="str">
        <f t="shared" si="314"/>
        <v/>
      </c>
    </row>
    <row r="11613" spans="18:18" ht="15" customHeight="1">
      <c r="R11613" t="str">
        <f t="shared" si="314"/>
        <v/>
      </c>
    </row>
    <row r="11614" spans="18:18" ht="15" customHeight="1">
      <c r="R11614" t="str">
        <f t="shared" si="314"/>
        <v/>
      </c>
    </row>
    <row r="11615" spans="18:18" ht="15" customHeight="1">
      <c r="R11615" t="str">
        <f t="shared" si="314"/>
        <v/>
      </c>
    </row>
    <row r="11616" spans="18:18" ht="15" customHeight="1">
      <c r="R11616" t="str">
        <f t="shared" si="314"/>
        <v/>
      </c>
    </row>
    <row r="11617" spans="18:18" ht="15" customHeight="1">
      <c r="R11617" t="str">
        <f t="shared" si="314"/>
        <v/>
      </c>
    </row>
    <row r="11618" spans="18:18" ht="15" customHeight="1">
      <c r="R11618" t="str">
        <f t="shared" si="314"/>
        <v/>
      </c>
    </row>
    <row r="11619" spans="18:18" ht="15" customHeight="1">
      <c r="R11619" t="str">
        <f t="shared" si="314"/>
        <v/>
      </c>
    </row>
    <row r="11620" spans="18:18" ht="15" customHeight="1">
      <c r="R11620" t="str">
        <f t="shared" si="314"/>
        <v/>
      </c>
    </row>
    <row r="11621" spans="18:18" ht="15" customHeight="1">
      <c r="R11621" t="str">
        <f t="shared" si="314"/>
        <v/>
      </c>
    </row>
    <row r="11622" spans="18:18" ht="15" customHeight="1">
      <c r="R11622" t="str">
        <f t="shared" si="314"/>
        <v/>
      </c>
    </row>
    <row r="11623" spans="18:18" ht="15" customHeight="1">
      <c r="R11623" t="str">
        <f t="shared" si="314"/>
        <v/>
      </c>
    </row>
    <row r="11624" spans="18:18" ht="15" customHeight="1">
      <c r="R11624" t="str">
        <f t="shared" si="314"/>
        <v/>
      </c>
    </row>
    <row r="11625" spans="18:18" ht="15" customHeight="1">
      <c r="R11625" t="str">
        <f t="shared" si="314"/>
        <v/>
      </c>
    </row>
    <row r="11626" spans="18:18" ht="15" customHeight="1">
      <c r="R11626" t="str">
        <f t="shared" si="314"/>
        <v/>
      </c>
    </row>
    <row r="11627" spans="18:18" ht="15" customHeight="1">
      <c r="R11627" t="str">
        <f t="shared" si="314"/>
        <v/>
      </c>
    </row>
    <row r="11628" spans="18:18" ht="15" customHeight="1">
      <c r="R11628" t="str">
        <f t="shared" si="314"/>
        <v/>
      </c>
    </row>
    <row r="11629" spans="18:18" ht="15" customHeight="1">
      <c r="R11629" t="str">
        <f t="shared" si="314"/>
        <v/>
      </c>
    </row>
    <row r="11630" spans="18:18" ht="15" customHeight="1">
      <c r="R11630" t="str">
        <f t="shared" si="314"/>
        <v/>
      </c>
    </row>
    <row r="11631" spans="18:18" ht="15" customHeight="1">
      <c r="R11631" t="str">
        <f t="shared" si="314"/>
        <v/>
      </c>
    </row>
    <row r="11632" spans="18:18" ht="15" customHeight="1">
      <c r="R11632" t="str">
        <f t="shared" si="314"/>
        <v/>
      </c>
    </row>
    <row r="11633" spans="18:18" ht="15" customHeight="1">
      <c r="R11633" t="str">
        <f t="shared" si="314"/>
        <v/>
      </c>
    </row>
    <row r="11634" spans="18:18" ht="15" customHeight="1">
      <c r="R11634" t="str">
        <f t="shared" si="314"/>
        <v/>
      </c>
    </row>
    <row r="11635" spans="18:18" ht="15" customHeight="1">
      <c r="R11635" t="str">
        <f t="shared" si="314"/>
        <v/>
      </c>
    </row>
    <row r="11636" spans="18:18" ht="15" customHeight="1">
      <c r="R11636" t="str">
        <f t="shared" si="314"/>
        <v/>
      </c>
    </row>
    <row r="11637" spans="18:18" ht="15" customHeight="1">
      <c r="R11637" t="str">
        <f t="shared" si="314"/>
        <v/>
      </c>
    </row>
    <row r="11638" spans="18:18" ht="15" customHeight="1">
      <c r="R11638" t="str">
        <f t="shared" si="314"/>
        <v/>
      </c>
    </row>
    <row r="11639" spans="18:18" ht="15" customHeight="1">
      <c r="R11639" t="str">
        <f t="shared" si="314"/>
        <v/>
      </c>
    </row>
    <row r="11640" spans="18:18" ht="15" customHeight="1">
      <c r="R11640" t="str">
        <f t="shared" si="314"/>
        <v/>
      </c>
    </row>
    <row r="11641" spans="18:18" ht="15" customHeight="1">
      <c r="R11641" t="str">
        <f t="shared" si="314"/>
        <v/>
      </c>
    </row>
    <row r="11642" spans="18:18" ht="15" customHeight="1">
      <c r="R11642" t="str">
        <f t="shared" si="314"/>
        <v/>
      </c>
    </row>
    <row r="11643" spans="18:18" ht="15" customHeight="1">
      <c r="R11643" t="str">
        <f t="shared" si="314"/>
        <v/>
      </c>
    </row>
    <row r="11644" spans="18:18" ht="15" customHeight="1">
      <c r="R11644" t="str">
        <f t="shared" si="314"/>
        <v/>
      </c>
    </row>
    <row r="11645" spans="18:18" ht="15" customHeight="1">
      <c r="R11645" t="str">
        <f t="shared" si="314"/>
        <v/>
      </c>
    </row>
    <row r="11646" spans="18:18" ht="15" customHeight="1">
      <c r="R11646" t="str">
        <f t="shared" si="314"/>
        <v/>
      </c>
    </row>
    <row r="11647" spans="18:18" ht="15" customHeight="1">
      <c r="R11647" t="str">
        <f t="shared" si="314"/>
        <v/>
      </c>
    </row>
    <row r="11648" spans="18:18" ht="15" customHeight="1">
      <c r="R11648" t="str">
        <f t="shared" si="314"/>
        <v/>
      </c>
    </row>
    <row r="11649" spans="18:18" ht="15" customHeight="1">
      <c r="R11649" t="str">
        <f t="shared" si="314"/>
        <v/>
      </c>
    </row>
    <row r="11650" spans="18:18" ht="15" customHeight="1">
      <c r="R11650" t="str">
        <f t="shared" si="314"/>
        <v/>
      </c>
    </row>
    <row r="11651" spans="18:18" ht="15" customHeight="1">
      <c r="R11651" t="str">
        <f t="shared" ref="R11651:R11714" si="315">IF(B11651="","",PROPER(TEXT(B11651,"mmm/aa")))</f>
        <v/>
      </c>
    </row>
    <row r="11652" spans="18:18" ht="15" customHeight="1">
      <c r="R11652" t="str">
        <f t="shared" si="315"/>
        <v/>
      </c>
    </row>
    <row r="11653" spans="18:18" ht="15" customHeight="1">
      <c r="R11653" t="str">
        <f t="shared" si="315"/>
        <v/>
      </c>
    </row>
    <row r="11654" spans="18:18" ht="15" customHeight="1">
      <c r="R11654" t="str">
        <f t="shared" si="315"/>
        <v/>
      </c>
    </row>
    <row r="11655" spans="18:18" ht="15" customHeight="1">
      <c r="R11655" t="str">
        <f t="shared" si="315"/>
        <v/>
      </c>
    </row>
    <row r="11656" spans="18:18" ht="15" customHeight="1">
      <c r="R11656" t="str">
        <f t="shared" si="315"/>
        <v/>
      </c>
    </row>
    <row r="11657" spans="18:18" ht="15" customHeight="1">
      <c r="R11657" t="str">
        <f t="shared" si="315"/>
        <v/>
      </c>
    </row>
    <row r="11658" spans="18:18" ht="15" customHeight="1">
      <c r="R11658" t="str">
        <f t="shared" si="315"/>
        <v/>
      </c>
    </row>
    <row r="11659" spans="18:18" ht="15" customHeight="1">
      <c r="R11659" t="str">
        <f t="shared" si="315"/>
        <v/>
      </c>
    </row>
    <row r="11660" spans="18:18" ht="15" customHeight="1">
      <c r="R11660" t="str">
        <f t="shared" si="315"/>
        <v/>
      </c>
    </row>
    <row r="11661" spans="18:18" ht="15" customHeight="1">
      <c r="R11661" t="str">
        <f t="shared" si="315"/>
        <v/>
      </c>
    </row>
    <row r="11662" spans="18:18" ht="15" customHeight="1">
      <c r="R11662" t="str">
        <f t="shared" si="315"/>
        <v/>
      </c>
    </row>
    <row r="11663" spans="18:18" ht="15" customHeight="1">
      <c r="R11663" t="str">
        <f t="shared" si="315"/>
        <v/>
      </c>
    </row>
    <row r="11664" spans="18:18" ht="15" customHeight="1">
      <c r="R11664" t="str">
        <f t="shared" si="315"/>
        <v/>
      </c>
    </row>
    <row r="11665" spans="18:18" ht="15" customHeight="1">
      <c r="R11665" t="str">
        <f t="shared" si="315"/>
        <v/>
      </c>
    </row>
    <row r="11666" spans="18:18" ht="15" customHeight="1">
      <c r="R11666" t="str">
        <f t="shared" si="315"/>
        <v/>
      </c>
    </row>
    <row r="11667" spans="18:18" ht="15" customHeight="1">
      <c r="R11667" t="str">
        <f t="shared" si="315"/>
        <v/>
      </c>
    </row>
    <row r="11668" spans="18:18" ht="15" customHeight="1">
      <c r="R11668" t="str">
        <f t="shared" si="315"/>
        <v/>
      </c>
    </row>
    <row r="11669" spans="18:18" ht="15" customHeight="1">
      <c r="R11669" t="str">
        <f t="shared" si="315"/>
        <v/>
      </c>
    </row>
    <row r="11670" spans="18:18" ht="15" customHeight="1">
      <c r="R11670" t="str">
        <f t="shared" si="315"/>
        <v/>
      </c>
    </row>
    <row r="11671" spans="18:18" ht="15" customHeight="1">
      <c r="R11671" t="str">
        <f t="shared" si="315"/>
        <v/>
      </c>
    </row>
    <row r="11672" spans="18:18" ht="15" customHeight="1">
      <c r="R11672" t="str">
        <f t="shared" si="315"/>
        <v/>
      </c>
    </row>
    <row r="11673" spans="18:18" ht="15" customHeight="1">
      <c r="R11673" t="str">
        <f t="shared" si="315"/>
        <v/>
      </c>
    </row>
    <row r="11674" spans="18:18" ht="15" customHeight="1">
      <c r="R11674" t="str">
        <f t="shared" si="315"/>
        <v/>
      </c>
    </row>
    <row r="11675" spans="18:18" ht="15" customHeight="1">
      <c r="R11675" t="str">
        <f t="shared" si="315"/>
        <v/>
      </c>
    </row>
    <row r="11676" spans="18:18" ht="15" customHeight="1">
      <c r="R11676" t="str">
        <f t="shared" si="315"/>
        <v/>
      </c>
    </row>
    <row r="11677" spans="18:18" ht="15" customHeight="1">
      <c r="R11677" t="str">
        <f t="shared" si="315"/>
        <v/>
      </c>
    </row>
    <row r="11678" spans="18:18" ht="15" customHeight="1">
      <c r="R11678" t="str">
        <f t="shared" si="315"/>
        <v/>
      </c>
    </row>
    <row r="11679" spans="18:18" ht="15" customHeight="1">
      <c r="R11679" t="str">
        <f t="shared" si="315"/>
        <v/>
      </c>
    </row>
    <row r="11680" spans="18:18" ht="15" customHeight="1">
      <c r="R11680" t="str">
        <f t="shared" si="315"/>
        <v/>
      </c>
    </row>
    <row r="11681" spans="18:18" ht="15" customHeight="1">
      <c r="R11681" t="str">
        <f t="shared" si="315"/>
        <v/>
      </c>
    </row>
    <row r="11682" spans="18:18" ht="15" customHeight="1">
      <c r="R11682" t="str">
        <f t="shared" si="315"/>
        <v/>
      </c>
    </row>
    <row r="11683" spans="18:18" ht="15" customHeight="1">
      <c r="R11683" t="str">
        <f t="shared" si="315"/>
        <v/>
      </c>
    </row>
    <row r="11684" spans="18:18" ht="15" customHeight="1">
      <c r="R11684" t="str">
        <f t="shared" si="315"/>
        <v/>
      </c>
    </row>
    <row r="11685" spans="18:18" ht="15" customHeight="1">
      <c r="R11685" t="str">
        <f t="shared" si="315"/>
        <v/>
      </c>
    </row>
    <row r="11686" spans="18:18" ht="15" customHeight="1">
      <c r="R11686" t="str">
        <f t="shared" si="315"/>
        <v/>
      </c>
    </row>
    <row r="11687" spans="18:18" ht="15" customHeight="1">
      <c r="R11687" t="str">
        <f t="shared" si="315"/>
        <v/>
      </c>
    </row>
    <row r="11688" spans="18:18" ht="15" customHeight="1">
      <c r="R11688" t="str">
        <f t="shared" si="315"/>
        <v/>
      </c>
    </row>
    <row r="11689" spans="18:18" ht="15" customHeight="1">
      <c r="R11689" t="str">
        <f t="shared" si="315"/>
        <v/>
      </c>
    </row>
    <row r="11690" spans="18:18" ht="15" customHeight="1">
      <c r="R11690" t="str">
        <f t="shared" si="315"/>
        <v/>
      </c>
    </row>
    <row r="11691" spans="18:18" ht="15" customHeight="1">
      <c r="R11691" t="str">
        <f t="shared" si="315"/>
        <v/>
      </c>
    </row>
    <row r="11692" spans="18:18" ht="15" customHeight="1">
      <c r="R11692" t="str">
        <f t="shared" si="315"/>
        <v/>
      </c>
    </row>
    <row r="11693" spans="18:18" ht="15" customHeight="1">
      <c r="R11693" t="str">
        <f t="shared" si="315"/>
        <v/>
      </c>
    </row>
    <row r="11694" spans="18:18" ht="15" customHeight="1">
      <c r="R11694" t="str">
        <f t="shared" si="315"/>
        <v/>
      </c>
    </row>
    <row r="11695" spans="18:18" ht="15" customHeight="1">
      <c r="R11695" t="str">
        <f t="shared" si="315"/>
        <v/>
      </c>
    </row>
    <row r="11696" spans="18:18" ht="15" customHeight="1">
      <c r="R11696" t="str">
        <f t="shared" si="315"/>
        <v/>
      </c>
    </row>
    <row r="11697" spans="18:18" ht="15" customHeight="1">
      <c r="R11697" t="str">
        <f t="shared" si="315"/>
        <v/>
      </c>
    </row>
    <row r="11698" spans="18:18" ht="15" customHeight="1">
      <c r="R11698" t="str">
        <f t="shared" si="315"/>
        <v/>
      </c>
    </row>
    <row r="11699" spans="18:18" ht="15" customHeight="1">
      <c r="R11699" t="str">
        <f t="shared" si="315"/>
        <v/>
      </c>
    </row>
    <row r="11700" spans="18:18" ht="15" customHeight="1">
      <c r="R11700" t="str">
        <f t="shared" si="315"/>
        <v/>
      </c>
    </row>
    <row r="11701" spans="18:18" ht="15" customHeight="1">
      <c r="R11701" t="str">
        <f t="shared" si="315"/>
        <v/>
      </c>
    </row>
    <row r="11702" spans="18:18" ht="15" customHeight="1">
      <c r="R11702" t="str">
        <f t="shared" si="315"/>
        <v/>
      </c>
    </row>
    <row r="11703" spans="18:18" ht="15" customHeight="1">
      <c r="R11703" t="str">
        <f t="shared" si="315"/>
        <v/>
      </c>
    </row>
    <row r="11704" spans="18:18" ht="15" customHeight="1">
      <c r="R11704" t="str">
        <f t="shared" si="315"/>
        <v/>
      </c>
    </row>
    <row r="11705" spans="18:18" ht="15" customHeight="1">
      <c r="R11705" t="str">
        <f t="shared" si="315"/>
        <v/>
      </c>
    </row>
    <row r="11706" spans="18:18" ht="15" customHeight="1">
      <c r="R11706" t="str">
        <f t="shared" si="315"/>
        <v/>
      </c>
    </row>
    <row r="11707" spans="18:18" ht="15" customHeight="1">
      <c r="R11707" t="str">
        <f t="shared" si="315"/>
        <v/>
      </c>
    </row>
    <row r="11708" spans="18:18" ht="15" customHeight="1">
      <c r="R11708" t="str">
        <f t="shared" si="315"/>
        <v/>
      </c>
    </row>
    <row r="11709" spans="18:18" ht="15" customHeight="1">
      <c r="R11709" t="str">
        <f t="shared" si="315"/>
        <v/>
      </c>
    </row>
    <row r="11710" spans="18:18" ht="15" customHeight="1">
      <c r="R11710" t="str">
        <f t="shared" si="315"/>
        <v/>
      </c>
    </row>
    <row r="11711" spans="18:18" ht="15" customHeight="1">
      <c r="R11711" t="str">
        <f t="shared" si="315"/>
        <v/>
      </c>
    </row>
    <row r="11712" spans="18:18" ht="15" customHeight="1">
      <c r="R11712" t="str">
        <f t="shared" si="315"/>
        <v/>
      </c>
    </row>
    <row r="11713" spans="18:18" ht="15" customHeight="1">
      <c r="R11713" t="str">
        <f t="shared" si="315"/>
        <v/>
      </c>
    </row>
    <row r="11714" spans="18:18" ht="15" customHeight="1">
      <c r="R11714" t="str">
        <f t="shared" si="315"/>
        <v/>
      </c>
    </row>
    <row r="11715" spans="18:18" ht="15" customHeight="1">
      <c r="R11715" t="str">
        <f t="shared" ref="R11715:R11778" si="316">IF(B11715="","",PROPER(TEXT(B11715,"mmm/aa")))</f>
        <v/>
      </c>
    </row>
    <row r="11716" spans="18:18" ht="15" customHeight="1">
      <c r="R11716" t="str">
        <f t="shared" si="316"/>
        <v/>
      </c>
    </row>
    <row r="11717" spans="18:18" ht="15" customHeight="1">
      <c r="R11717" t="str">
        <f t="shared" si="316"/>
        <v/>
      </c>
    </row>
    <row r="11718" spans="18:18" ht="15" customHeight="1">
      <c r="R11718" t="str">
        <f t="shared" si="316"/>
        <v/>
      </c>
    </row>
    <row r="11719" spans="18:18" ht="15" customHeight="1">
      <c r="R11719" t="str">
        <f t="shared" si="316"/>
        <v/>
      </c>
    </row>
    <row r="11720" spans="18:18" ht="15" customHeight="1">
      <c r="R11720" t="str">
        <f t="shared" si="316"/>
        <v/>
      </c>
    </row>
    <row r="11721" spans="18:18" ht="15" customHeight="1">
      <c r="R11721" t="str">
        <f t="shared" si="316"/>
        <v/>
      </c>
    </row>
    <row r="11722" spans="18:18" ht="15" customHeight="1">
      <c r="R11722" t="str">
        <f t="shared" si="316"/>
        <v/>
      </c>
    </row>
    <row r="11723" spans="18:18" ht="15" customHeight="1">
      <c r="R11723" t="str">
        <f t="shared" si="316"/>
        <v/>
      </c>
    </row>
    <row r="11724" spans="18:18" ht="15" customHeight="1">
      <c r="R11724" t="str">
        <f t="shared" si="316"/>
        <v/>
      </c>
    </row>
    <row r="11725" spans="18:18" ht="15" customHeight="1">
      <c r="R11725" t="str">
        <f t="shared" si="316"/>
        <v/>
      </c>
    </row>
    <row r="11726" spans="18:18" ht="15" customHeight="1">
      <c r="R11726" t="str">
        <f t="shared" si="316"/>
        <v/>
      </c>
    </row>
    <row r="11727" spans="18:18" ht="15" customHeight="1">
      <c r="R11727" t="str">
        <f t="shared" si="316"/>
        <v/>
      </c>
    </row>
    <row r="11728" spans="18:18" ht="15" customHeight="1">
      <c r="R11728" t="str">
        <f t="shared" si="316"/>
        <v/>
      </c>
    </row>
    <row r="11729" spans="18:18" ht="15" customHeight="1">
      <c r="R11729" t="str">
        <f t="shared" si="316"/>
        <v/>
      </c>
    </row>
    <row r="11730" spans="18:18" ht="15" customHeight="1">
      <c r="R11730" t="str">
        <f t="shared" si="316"/>
        <v/>
      </c>
    </row>
    <row r="11731" spans="18:18" ht="15" customHeight="1">
      <c r="R11731" t="str">
        <f t="shared" si="316"/>
        <v/>
      </c>
    </row>
    <row r="11732" spans="18:18" ht="15" customHeight="1">
      <c r="R11732" t="str">
        <f t="shared" si="316"/>
        <v/>
      </c>
    </row>
    <row r="11733" spans="18:18" ht="15" customHeight="1">
      <c r="R11733" t="str">
        <f t="shared" si="316"/>
        <v/>
      </c>
    </row>
    <row r="11734" spans="18:18" ht="15" customHeight="1">
      <c r="R11734" t="str">
        <f t="shared" si="316"/>
        <v/>
      </c>
    </row>
    <row r="11735" spans="18:18" ht="15" customHeight="1">
      <c r="R11735" t="str">
        <f t="shared" si="316"/>
        <v/>
      </c>
    </row>
    <row r="11736" spans="18:18" ht="15" customHeight="1">
      <c r="R11736" t="str">
        <f t="shared" si="316"/>
        <v/>
      </c>
    </row>
    <row r="11737" spans="18:18" ht="15" customHeight="1">
      <c r="R11737" t="str">
        <f t="shared" si="316"/>
        <v/>
      </c>
    </row>
    <row r="11738" spans="18:18" ht="15" customHeight="1">
      <c r="R11738" t="str">
        <f t="shared" si="316"/>
        <v/>
      </c>
    </row>
    <row r="11739" spans="18:18" ht="15" customHeight="1">
      <c r="R11739" t="str">
        <f t="shared" si="316"/>
        <v/>
      </c>
    </row>
    <row r="11740" spans="18:18" ht="15" customHeight="1">
      <c r="R11740" t="str">
        <f t="shared" si="316"/>
        <v/>
      </c>
    </row>
    <row r="11741" spans="18:18" ht="15" customHeight="1">
      <c r="R11741" t="str">
        <f t="shared" si="316"/>
        <v/>
      </c>
    </row>
    <row r="11742" spans="18:18" ht="15" customHeight="1">
      <c r="R11742" t="str">
        <f t="shared" si="316"/>
        <v/>
      </c>
    </row>
    <row r="11743" spans="18:18" ht="15" customHeight="1">
      <c r="R11743" t="str">
        <f t="shared" si="316"/>
        <v/>
      </c>
    </row>
    <row r="11744" spans="18:18" ht="15" customHeight="1">
      <c r="R11744" t="str">
        <f t="shared" si="316"/>
        <v/>
      </c>
    </row>
    <row r="11745" spans="18:18" ht="15" customHeight="1">
      <c r="R11745" t="str">
        <f t="shared" si="316"/>
        <v/>
      </c>
    </row>
    <row r="11746" spans="18:18" ht="15" customHeight="1">
      <c r="R11746" t="str">
        <f t="shared" si="316"/>
        <v/>
      </c>
    </row>
    <row r="11747" spans="18:18" ht="15" customHeight="1">
      <c r="R11747" t="str">
        <f t="shared" si="316"/>
        <v/>
      </c>
    </row>
    <row r="11748" spans="18:18" ht="15" customHeight="1">
      <c r="R11748" t="str">
        <f t="shared" si="316"/>
        <v/>
      </c>
    </row>
    <row r="11749" spans="18:18" ht="15" customHeight="1">
      <c r="R11749" t="str">
        <f t="shared" si="316"/>
        <v/>
      </c>
    </row>
    <row r="11750" spans="18:18" ht="15" customHeight="1">
      <c r="R11750" t="str">
        <f t="shared" si="316"/>
        <v/>
      </c>
    </row>
    <row r="11751" spans="18:18" ht="15" customHeight="1">
      <c r="R11751" t="str">
        <f t="shared" si="316"/>
        <v/>
      </c>
    </row>
    <row r="11752" spans="18:18" ht="15" customHeight="1">
      <c r="R11752" t="str">
        <f t="shared" si="316"/>
        <v/>
      </c>
    </row>
    <row r="11753" spans="18:18" ht="15" customHeight="1">
      <c r="R11753" t="str">
        <f t="shared" si="316"/>
        <v/>
      </c>
    </row>
    <row r="11754" spans="18:18" ht="15" customHeight="1">
      <c r="R11754" t="str">
        <f t="shared" si="316"/>
        <v/>
      </c>
    </row>
    <row r="11755" spans="18:18" ht="15" customHeight="1">
      <c r="R11755" t="str">
        <f t="shared" si="316"/>
        <v/>
      </c>
    </row>
    <row r="11756" spans="18:18" ht="15" customHeight="1">
      <c r="R11756" t="str">
        <f t="shared" si="316"/>
        <v/>
      </c>
    </row>
    <row r="11757" spans="18:18" ht="15" customHeight="1">
      <c r="R11757" t="str">
        <f t="shared" si="316"/>
        <v/>
      </c>
    </row>
    <row r="11758" spans="18:18" ht="15" customHeight="1">
      <c r="R11758" t="str">
        <f t="shared" si="316"/>
        <v/>
      </c>
    </row>
    <row r="11759" spans="18:18" ht="15" customHeight="1">
      <c r="R11759" t="str">
        <f t="shared" si="316"/>
        <v/>
      </c>
    </row>
    <row r="11760" spans="18:18" ht="15" customHeight="1">
      <c r="R11760" t="str">
        <f t="shared" si="316"/>
        <v/>
      </c>
    </row>
    <row r="11761" spans="18:18" ht="15" customHeight="1">
      <c r="R11761" t="str">
        <f t="shared" si="316"/>
        <v/>
      </c>
    </row>
    <row r="11762" spans="18:18" ht="15" customHeight="1">
      <c r="R11762" t="str">
        <f t="shared" si="316"/>
        <v/>
      </c>
    </row>
    <row r="11763" spans="18:18" ht="15" customHeight="1">
      <c r="R11763" t="str">
        <f t="shared" si="316"/>
        <v/>
      </c>
    </row>
    <row r="11764" spans="18:18" ht="15" customHeight="1">
      <c r="R11764" t="str">
        <f t="shared" si="316"/>
        <v/>
      </c>
    </row>
    <row r="11765" spans="18:18" ht="15" customHeight="1">
      <c r="R11765" t="str">
        <f t="shared" si="316"/>
        <v/>
      </c>
    </row>
    <row r="11766" spans="18:18" ht="15" customHeight="1">
      <c r="R11766" t="str">
        <f t="shared" si="316"/>
        <v/>
      </c>
    </row>
    <row r="11767" spans="18:18" ht="15" customHeight="1">
      <c r="R11767" t="str">
        <f t="shared" si="316"/>
        <v/>
      </c>
    </row>
    <row r="11768" spans="18:18" ht="15" customHeight="1">
      <c r="R11768" t="str">
        <f t="shared" si="316"/>
        <v/>
      </c>
    </row>
    <row r="11769" spans="18:18" ht="15" customHeight="1">
      <c r="R11769" t="str">
        <f t="shared" si="316"/>
        <v/>
      </c>
    </row>
    <row r="11770" spans="18:18" ht="15" customHeight="1">
      <c r="R11770" t="str">
        <f t="shared" si="316"/>
        <v/>
      </c>
    </row>
    <row r="11771" spans="18:18" ht="15" customHeight="1">
      <c r="R11771" t="str">
        <f t="shared" si="316"/>
        <v/>
      </c>
    </row>
    <row r="11772" spans="18:18" ht="15" customHeight="1">
      <c r="R11772" t="str">
        <f t="shared" si="316"/>
        <v/>
      </c>
    </row>
    <row r="11773" spans="18:18" ht="15" customHeight="1">
      <c r="R11773" t="str">
        <f t="shared" si="316"/>
        <v/>
      </c>
    </row>
    <row r="11774" spans="18:18" ht="15" customHeight="1">
      <c r="R11774" t="str">
        <f t="shared" si="316"/>
        <v/>
      </c>
    </row>
    <row r="11775" spans="18:18" ht="15" customHeight="1">
      <c r="R11775" t="str">
        <f t="shared" si="316"/>
        <v/>
      </c>
    </row>
    <row r="11776" spans="18:18" ht="15" customHeight="1">
      <c r="R11776" t="str">
        <f t="shared" si="316"/>
        <v/>
      </c>
    </row>
    <row r="11777" spans="18:18" ht="15" customHeight="1">
      <c r="R11777" t="str">
        <f t="shared" si="316"/>
        <v/>
      </c>
    </row>
    <row r="11778" spans="18:18" ht="15" customHeight="1">
      <c r="R11778" t="str">
        <f t="shared" si="316"/>
        <v/>
      </c>
    </row>
    <row r="11779" spans="18:18" ht="15" customHeight="1">
      <c r="R11779" t="str">
        <f t="shared" ref="R11779:R11792" si="317">IF(B11779="","",PROPER(TEXT(B11779,"mmm/aa")))</f>
        <v/>
      </c>
    </row>
    <row r="11780" spans="18:18" ht="15" customHeight="1">
      <c r="R11780" t="str">
        <f t="shared" si="317"/>
        <v/>
      </c>
    </row>
    <row r="11781" spans="18:18" ht="15" customHeight="1">
      <c r="R11781" t="str">
        <f t="shared" si="317"/>
        <v/>
      </c>
    </row>
    <row r="11782" spans="18:18" ht="15" customHeight="1">
      <c r="R11782" t="str">
        <f t="shared" si="317"/>
        <v/>
      </c>
    </row>
    <row r="11783" spans="18:18" ht="15" customHeight="1">
      <c r="R11783" t="str">
        <f t="shared" si="317"/>
        <v/>
      </c>
    </row>
    <row r="11784" spans="18:18" ht="15" customHeight="1">
      <c r="R11784" t="str">
        <f t="shared" si="317"/>
        <v/>
      </c>
    </row>
    <row r="11785" spans="18:18" ht="15" customHeight="1">
      <c r="R11785" t="str">
        <f t="shared" si="317"/>
        <v/>
      </c>
    </row>
    <row r="11786" spans="18:18" ht="15" customHeight="1">
      <c r="R11786" t="str">
        <f t="shared" si="317"/>
        <v/>
      </c>
    </row>
    <row r="11787" spans="18:18" ht="15" customHeight="1">
      <c r="R11787" t="str">
        <f t="shared" si="317"/>
        <v/>
      </c>
    </row>
    <row r="11788" spans="18:18" ht="15" customHeight="1">
      <c r="R11788" t="str">
        <f t="shared" si="317"/>
        <v/>
      </c>
    </row>
    <row r="11789" spans="18:18" ht="15" customHeight="1">
      <c r="R11789" t="str">
        <f t="shared" si="317"/>
        <v/>
      </c>
    </row>
    <row r="11790" spans="18:18" ht="15" customHeight="1">
      <c r="R11790" t="str">
        <f t="shared" si="317"/>
        <v/>
      </c>
    </row>
    <row r="11791" spans="18:18" ht="15" customHeight="1">
      <c r="R11791" t="str">
        <f t="shared" si="317"/>
        <v/>
      </c>
    </row>
    <row r="11792" spans="18:18" ht="15" customHeight="1">
      <c r="R11792" t="str">
        <f t="shared" si="317"/>
        <v/>
      </c>
    </row>
  </sheetData>
  <autoFilter ref="B1:P9181" xr:uid="{00000000-0009-0000-0000-000001000000}">
    <sortState xmlns:xlrd2="http://schemas.microsoft.com/office/spreadsheetml/2017/richdata2" ref="B2:P8415">
      <sortCondition ref="H1:H8415"/>
      <sortCondition ref="F1:F8415"/>
      <sortCondition ref="G1:G8415"/>
      <sortCondition ref="B1:B8415"/>
    </sortState>
  </autoFilter>
  <conditionalFormatting sqref="P4589:P4593">
    <cfRule type="containsText" dxfId="5" priority="12" operator="containsText" text="PAGO">
      <formula>NOT(ISERROR(SEARCH(("PAGO"),(#REF!))))</formula>
    </cfRule>
    <cfRule type="containsText" dxfId="4" priority="13" operator="containsText" text="A P">
      <formula>NOT(ISERROR(SEARCH(("A P"),(#REF!))))</formula>
    </cfRule>
  </conditionalFormatting>
  <conditionalFormatting sqref="B5206:P9181">
    <cfRule type="expression" dxfId="3" priority="14">
      <formula>AND(#REF!&lt;&gt;"", REGEXMATCH(#REF!,"EM ATRASO"))</formula>
    </cfRule>
  </conditionalFormatting>
  <dataValidations count="2">
    <dataValidation type="list" allowBlank="1" showErrorMessage="1" sqref="C2:C9181" xr:uid="{00000000-0002-0000-0100-000001000000}">
      <formula1>"Janeiro,Fevereiro,Março,Abril,Maio,Junho,Julho,Agosto,Setembro,Outubro,Novembro,Dezembro"</formula1>
    </dataValidation>
    <dataValidation type="list" allowBlank="1" showErrorMessage="1" sqref="D2:D9181" xr:uid="{00000000-0002-0000-0100-000002000000}">
      <formula1>"2023,2024,2025,2026"</formula1>
    </dataValidation>
  </dataValidations>
  <pageMargins left="0.511811024" right="0.511811024" top="0.78740157499999996" bottom="0.78740157499999996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#REF!</xm:f>
          </x14:formula1>
          <xm:sqref>G2:G9181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AL2095"/>
  <sheetViews>
    <sheetView showGridLines="0" workbookViewId="0">
      <pane xSplit="4" ySplit="3" topLeftCell="E319" activePane="bottomRight" state="frozen"/>
      <selection pane="topRight" activeCell="E1" sqref="E1"/>
      <selection pane="bottomLeft" activeCell="A4" sqref="A4"/>
      <selection pane="bottomRight" activeCell="A279" sqref="A279"/>
    </sheetView>
  </sheetViews>
  <sheetFormatPr defaultColWidth="11.19921875" defaultRowHeight="15" customHeight="1"/>
  <cols>
    <col min="1" max="1" width="14.796875" customWidth="1"/>
    <col min="2" max="2" width="12.69921875" customWidth="1"/>
    <col min="3" max="3" width="11.19921875" customWidth="1"/>
    <col min="4" max="4" width="14.3984375" customWidth="1"/>
    <col min="5" max="5" width="11.59765625" customWidth="1"/>
    <col min="6" max="6" width="13.69921875" customWidth="1"/>
    <col min="8" max="8" width="14.5" customWidth="1"/>
    <col min="14" max="14" width="15.19921875" customWidth="1"/>
    <col min="16" max="16" width="17.5" customWidth="1"/>
    <col min="17" max="17" width="17.19921875" customWidth="1"/>
    <col min="18" max="18" width="13.19921875" customWidth="1"/>
  </cols>
  <sheetData>
    <row r="1" spans="1:38" ht="16.2" thickBot="1">
      <c r="A1" s="1">
        <v>0</v>
      </c>
      <c r="B1" s="2"/>
      <c r="C1" s="3"/>
      <c r="D1" s="4"/>
      <c r="E1" s="5"/>
      <c r="F1" s="5"/>
      <c r="G1" s="5"/>
      <c r="H1" s="5"/>
      <c r="I1" s="6"/>
      <c r="J1" s="7"/>
      <c r="K1" s="7"/>
      <c r="L1" s="9"/>
      <c r="M1" s="9"/>
      <c r="N1" s="5"/>
      <c r="O1" s="10"/>
      <c r="P1" s="5"/>
      <c r="Q1" s="10"/>
      <c r="R1" s="10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 ht="16.8" thickTop="1" thickBot="1">
      <c r="A2" s="3"/>
      <c r="B2" s="2"/>
      <c r="C2" s="3"/>
      <c r="D2" s="4"/>
      <c r="E2" s="5"/>
      <c r="F2" s="5"/>
      <c r="G2" s="5"/>
      <c r="H2" s="5"/>
      <c r="I2" s="5"/>
      <c r="J2" s="14">
        <v>1.01E-2</v>
      </c>
      <c r="K2" s="14">
        <f>(0.0189+0.0135)</f>
        <v>3.2399999999999998E-2</v>
      </c>
      <c r="L2" s="14">
        <v>0.06</v>
      </c>
      <c r="M2" s="14">
        <v>5.8999999999999999E-3</v>
      </c>
      <c r="N2" s="16">
        <f>SUM(N4:N334195)</f>
        <v>174639.29000000004</v>
      </c>
      <c r="O2" s="5"/>
      <c r="P2" s="16">
        <f>SUM(P4:P334195)</f>
        <v>5171163.9600000009</v>
      </c>
      <c r="Q2" s="16">
        <f>SUM(Q4:Q334195)</f>
        <v>4967019.5612319997</v>
      </c>
      <c r="R2" s="5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 ht="16.2" thickTop="1">
      <c r="A3" s="17" t="s">
        <v>0</v>
      </c>
      <c r="B3" s="18" t="s">
        <v>1</v>
      </c>
      <c r="C3" s="18" t="s">
        <v>2</v>
      </c>
      <c r="D3" s="19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1" t="s">
        <v>8</v>
      </c>
      <c r="J3" s="20" t="s">
        <v>9</v>
      </c>
      <c r="K3" s="20" t="s">
        <v>10</v>
      </c>
      <c r="L3" s="22" t="s">
        <v>11</v>
      </c>
      <c r="M3" s="22" t="s">
        <v>12</v>
      </c>
      <c r="N3" s="22" t="s">
        <v>13</v>
      </c>
      <c r="O3" s="21" t="s">
        <v>14</v>
      </c>
      <c r="P3" s="20" t="s">
        <v>15</v>
      </c>
      <c r="Q3" s="21" t="s">
        <v>16</v>
      </c>
      <c r="R3" s="21" t="s">
        <v>17</v>
      </c>
      <c r="S3" s="12" t="s">
        <v>1658</v>
      </c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 ht="15.75" customHeight="1">
      <c r="A4" s="23">
        <v>45748</v>
      </c>
      <c r="B4" s="24" t="s">
        <v>20</v>
      </c>
      <c r="C4" s="25">
        <v>2025</v>
      </c>
      <c r="D4" s="26" t="s">
        <v>187</v>
      </c>
      <c r="E4" s="80">
        <v>2348.25</v>
      </c>
      <c r="F4" s="80">
        <v>1837.9</v>
      </c>
      <c r="G4" s="80"/>
      <c r="H4" s="80">
        <v>1147.55</v>
      </c>
      <c r="I4" s="81">
        <v>434.96</v>
      </c>
      <c r="J4" s="82">
        <f>IF(E4="","",(1-J$2)*E4)</f>
        <v>2324.5326749999999</v>
      </c>
      <c r="K4" s="82">
        <f>IF(F4="","",(1-K$2)*F4)</f>
        <v>1778.3520400000002</v>
      </c>
      <c r="L4" s="82" t="str">
        <f>IF(G4="","",(1-L$2)*G4)</f>
        <v/>
      </c>
      <c r="M4" s="82">
        <f>IF(H4="","",(1-M$2)*H4)</f>
        <v>1140.7794549999999</v>
      </c>
      <c r="N4" s="83"/>
      <c r="O4" s="84">
        <v>334.81</v>
      </c>
      <c r="P4" s="28">
        <f t="shared" ref="P4:P167" si="0">IF(E4="","",E4+F4+G4+H4+I4+O4)</f>
        <v>6103.47</v>
      </c>
      <c r="Q4" s="29">
        <f>IF(P4="","",SUM(J4:O4))</f>
        <v>5578.4741700000004</v>
      </c>
      <c r="R4" s="30">
        <f>IF(P4="","",SUM($Q$4:Q4))</f>
        <v>5578.4741700000004</v>
      </c>
      <c r="S4" t="str">
        <f>IF(A4="","",PROPER(TEXT(A4,"mmm/aa")))</f>
        <v>Abr/25</v>
      </c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 ht="15.75" customHeight="1">
      <c r="A5" s="23">
        <v>45749</v>
      </c>
      <c r="B5" s="24" t="s">
        <v>21</v>
      </c>
      <c r="C5" s="25">
        <v>2025</v>
      </c>
      <c r="D5" s="26" t="s">
        <v>187</v>
      </c>
      <c r="E5" s="80">
        <v>3160.9</v>
      </c>
      <c r="F5" s="80">
        <v>2273.4</v>
      </c>
      <c r="G5" s="80"/>
      <c r="H5" s="80">
        <v>1075.56</v>
      </c>
      <c r="I5" s="81">
        <v>254.8</v>
      </c>
      <c r="J5" s="82">
        <f>IF(E5="","",(1-J$2)*E5)</f>
        <v>3128.9749099999999</v>
      </c>
      <c r="K5" s="82">
        <f>IF(F5="","",(1-K$2)*F5)</f>
        <v>2199.7418400000001</v>
      </c>
      <c r="L5" s="82" t="str">
        <f>IF(G5="","",(1-L$2)*G5)</f>
        <v/>
      </c>
      <c r="M5" s="82">
        <f>IF(H5="","",(1-M$2)*H5)</f>
        <v>1069.2141959999999</v>
      </c>
      <c r="N5" s="83"/>
      <c r="O5" s="84">
        <v>235.14</v>
      </c>
      <c r="P5" s="28">
        <f t="shared" si="0"/>
        <v>6999.8000000000011</v>
      </c>
      <c r="Q5" s="29">
        <f t="shared" ref="Q5:Q68" si="1">IF(P5="","",SUM(J5:O5))</f>
        <v>6633.0709459999998</v>
      </c>
      <c r="R5" s="30">
        <f>IF(P5="","",SUM($Q$4:Q5))</f>
        <v>12211.545116000001</v>
      </c>
      <c r="S5" t="str">
        <f t="shared" ref="S5:S68" si="2">IF(A5="","",PROPER(TEXT(A5,"mmm/aa")))</f>
        <v>Abr/25</v>
      </c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 spans="1:38" ht="15.75" customHeight="1">
      <c r="A6" s="23">
        <v>45750</v>
      </c>
      <c r="B6" s="24" t="s">
        <v>23</v>
      </c>
      <c r="C6" s="25">
        <v>2025</v>
      </c>
      <c r="D6" s="26" t="s">
        <v>187</v>
      </c>
      <c r="E6" s="80">
        <v>1958.2</v>
      </c>
      <c r="F6" s="80">
        <v>1912.7</v>
      </c>
      <c r="G6" s="80"/>
      <c r="H6" s="80">
        <v>681.4</v>
      </c>
      <c r="I6" s="80">
        <v>113.68</v>
      </c>
      <c r="J6" s="82">
        <f>IF(E6="","",(1-J$2)*E6)</f>
        <v>1938.42218</v>
      </c>
      <c r="K6" s="82">
        <f>IF(F6="","",(1-K$2)*F6)</f>
        <v>1850.7285200000001</v>
      </c>
      <c r="L6" s="82" t="str">
        <f>IF(G6="","",(1-L$2)*G6)</f>
        <v/>
      </c>
      <c r="M6" s="82">
        <f>IF(H6="","",(1-M$2)*H6)</f>
        <v>677.37973999999997</v>
      </c>
      <c r="N6" s="83"/>
      <c r="O6" s="84">
        <v>137</v>
      </c>
      <c r="P6" s="28">
        <f t="shared" si="0"/>
        <v>4802.9800000000005</v>
      </c>
      <c r="Q6" s="29">
        <f t="shared" si="1"/>
        <v>4603.5304400000005</v>
      </c>
      <c r="R6" s="30">
        <f>IF(P6="","",SUM($Q$4:Q6))</f>
        <v>16815.075556000003</v>
      </c>
      <c r="S6" t="str">
        <f t="shared" si="2"/>
        <v>Abr/25</v>
      </c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 ht="15.75" customHeight="1">
      <c r="A7" s="23">
        <v>45751</v>
      </c>
      <c r="B7" s="24" t="s">
        <v>30</v>
      </c>
      <c r="C7" s="25">
        <v>2025</v>
      </c>
      <c r="D7" s="26" t="s">
        <v>187</v>
      </c>
      <c r="E7" s="80">
        <v>5648.6</v>
      </c>
      <c r="F7" s="80">
        <v>2212.8000000000002</v>
      </c>
      <c r="G7" s="80">
        <v>79</v>
      </c>
      <c r="H7" s="80">
        <v>1499.2</v>
      </c>
      <c r="I7" s="81">
        <v>367.01</v>
      </c>
      <c r="J7" s="82">
        <f>IF(E7="","",(1-J$2)*E7)</f>
        <v>5591.5491400000001</v>
      </c>
      <c r="K7" s="82">
        <f>IF(F7="","",(1-K$2)*F7)</f>
        <v>2141.1052800000002</v>
      </c>
      <c r="L7" s="82">
        <f>IF(G7="","",(1-L$2)*G7)</f>
        <v>74.259999999999991</v>
      </c>
      <c r="M7" s="82">
        <f>IF(H7="","",(1-M$2)*H7)</f>
        <v>1490.35472</v>
      </c>
      <c r="N7" s="83"/>
      <c r="O7" s="84">
        <v>877</v>
      </c>
      <c r="P7" s="28">
        <f t="shared" si="0"/>
        <v>10683.61</v>
      </c>
      <c r="Q7" s="29">
        <f t="shared" si="1"/>
        <v>10174.26914</v>
      </c>
      <c r="R7" s="30">
        <f>IF(P7="","",SUM($Q$4:Q7))</f>
        <v>26989.344696000004</v>
      </c>
      <c r="S7" t="str">
        <f t="shared" si="2"/>
        <v>Abr/25</v>
      </c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 spans="1:38" ht="15.75" customHeight="1">
      <c r="A8" s="23">
        <v>45752</v>
      </c>
      <c r="B8" s="24" t="s">
        <v>38</v>
      </c>
      <c r="C8" s="25">
        <v>2025</v>
      </c>
      <c r="D8" s="26" t="s">
        <v>187</v>
      </c>
      <c r="E8" s="80">
        <v>10455.1</v>
      </c>
      <c r="F8" s="80">
        <v>3291.1</v>
      </c>
      <c r="G8" s="80">
        <v>38</v>
      </c>
      <c r="H8" s="80">
        <v>4509.6000000000004</v>
      </c>
      <c r="I8" s="81">
        <v>492.19</v>
      </c>
      <c r="J8" s="82">
        <f>IF(E8="","",(1-J$2)*E8)</f>
        <v>10349.503490000001</v>
      </c>
      <c r="K8" s="82">
        <f>IF(F8="","",(1-K$2)*F8)</f>
        <v>3184.4683599999998</v>
      </c>
      <c r="L8" s="82">
        <f>IF(G8="","",(1-L$2)*G8)</f>
        <v>35.72</v>
      </c>
      <c r="M8" s="82">
        <f>IF(H8="","",(1-M$2)*H8)</f>
        <v>4482.9933600000004</v>
      </c>
      <c r="N8" s="83"/>
      <c r="O8" s="84">
        <v>1556.61</v>
      </c>
      <c r="P8" s="28">
        <f t="shared" si="0"/>
        <v>20342.600000000002</v>
      </c>
      <c r="Q8" s="29">
        <f t="shared" si="1"/>
        <v>19609.295210000004</v>
      </c>
      <c r="R8" s="30">
        <f>IF(P8="","",SUM($Q$4:Q8))</f>
        <v>46598.639906000011</v>
      </c>
      <c r="S8" t="str">
        <f t="shared" si="2"/>
        <v>Abr/25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 ht="15.75" customHeight="1">
      <c r="A9" s="23">
        <v>45753</v>
      </c>
      <c r="B9" s="24" t="s">
        <v>44</v>
      </c>
      <c r="C9" s="25">
        <v>2025</v>
      </c>
      <c r="D9" s="26" t="s">
        <v>187</v>
      </c>
      <c r="E9" s="80">
        <v>7694.8</v>
      </c>
      <c r="F9" s="80">
        <v>3712.8</v>
      </c>
      <c r="G9" s="80"/>
      <c r="H9" s="80">
        <v>3989</v>
      </c>
      <c r="I9" s="81">
        <v>1257.83</v>
      </c>
      <c r="J9" s="82">
        <f>IF(E9="","",(1-J$2)*E9)</f>
        <v>7617.0825199999999</v>
      </c>
      <c r="K9" s="82">
        <f>IF(F9="","",(1-K$2)*F9)</f>
        <v>3592.5052800000003</v>
      </c>
      <c r="L9" s="82" t="str">
        <f>IF(G9="","",(1-L$2)*G9)</f>
        <v/>
      </c>
      <c r="M9" s="82">
        <f>IF(H9="","",(1-M$2)*H9)</f>
        <v>3965.4648999999999</v>
      </c>
      <c r="N9" s="83"/>
      <c r="O9" s="84">
        <v>1414.02</v>
      </c>
      <c r="P9" s="28">
        <f t="shared" si="0"/>
        <v>18068.45</v>
      </c>
      <c r="Q9" s="29">
        <f t="shared" si="1"/>
        <v>16589.072700000001</v>
      </c>
      <c r="R9" s="30">
        <f>IF(P9="","",SUM($Q$4:Q9))</f>
        <v>63187.712606000016</v>
      </c>
      <c r="S9" t="str">
        <f t="shared" si="2"/>
        <v>Abr/25</v>
      </c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 spans="1:38" ht="15.75" customHeight="1">
      <c r="A10" s="23">
        <v>45754</v>
      </c>
      <c r="B10" s="24" t="s">
        <v>18</v>
      </c>
      <c r="C10" s="25">
        <v>2025</v>
      </c>
      <c r="D10" s="26" t="s">
        <v>187</v>
      </c>
      <c r="E10" s="80">
        <v>33</v>
      </c>
      <c r="F10" s="80"/>
      <c r="G10" s="80"/>
      <c r="H10" s="80">
        <v>20</v>
      </c>
      <c r="I10" s="81"/>
      <c r="J10" s="82">
        <f>IF(E10="","",(1-J$2)*E10)</f>
        <v>32.666699999999999</v>
      </c>
      <c r="K10" s="82" t="str">
        <f>IF(F10="","",(1-K$2)*F10)</f>
        <v/>
      </c>
      <c r="L10" s="82" t="str">
        <f>IF(G10="","",(1-L$2)*G10)</f>
        <v/>
      </c>
      <c r="M10" s="82">
        <f>IF(H10="","",(1-M$2)*H10)</f>
        <v>19.881999999999998</v>
      </c>
      <c r="N10" s="83"/>
      <c r="O10" s="84">
        <v>92</v>
      </c>
      <c r="P10" s="28">
        <f t="shared" si="0"/>
        <v>145</v>
      </c>
      <c r="Q10" s="29">
        <f t="shared" si="1"/>
        <v>144.5487</v>
      </c>
      <c r="R10" s="30">
        <f>IF(P10="","",SUM($Q$4:Q10))</f>
        <v>63332.261306000015</v>
      </c>
      <c r="S10" t="str">
        <f t="shared" si="2"/>
        <v>Abr/25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 ht="15.75" customHeight="1">
      <c r="A11" s="23">
        <v>45755</v>
      </c>
      <c r="B11" s="24" t="s">
        <v>20</v>
      </c>
      <c r="C11" s="25">
        <v>2025</v>
      </c>
      <c r="D11" s="26" t="s">
        <v>187</v>
      </c>
      <c r="E11" s="80">
        <v>934.2</v>
      </c>
      <c r="F11" s="80">
        <v>672</v>
      </c>
      <c r="G11" s="80"/>
      <c r="H11" s="80">
        <v>310</v>
      </c>
      <c r="I11" s="81">
        <v>427</v>
      </c>
      <c r="J11" s="82">
        <f>IF(E11="","",(1-J$2)*E11)</f>
        <v>924.76458000000002</v>
      </c>
      <c r="K11" s="82">
        <f>IF(F11="","",(1-K$2)*F11)</f>
        <v>650.22720000000004</v>
      </c>
      <c r="L11" s="82" t="str">
        <f>IF(G11="","",(1-L$2)*G11)</f>
        <v/>
      </c>
      <c r="M11" s="82">
        <f>IF(H11="","",(1-M$2)*H11)</f>
        <v>308.17099999999999</v>
      </c>
      <c r="N11" s="83"/>
      <c r="O11" s="84">
        <v>221.26</v>
      </c>
      <c r="P11" s="28">
        <f t="shared" si="0"/>
        <v>2564.46</v>
      </c>
      <c r="Q11" s="29">
        <f t="shared" si="1"/>
        <v>2104.4227799999999</v>
      </c>
      <c r="R11" s="30">
        <f>IF(P11="","",SUM($Q$4:Q11))</f>
        <v>65436.684086000016</v>
      </c>
      <c r="S11" t="str">
        <f t="shared" si="2"/>
        <v>Abr/25</v>
      </c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 spans="1:38" ht="15.75" customHeight="1">
      <c r="A12" s="23">
        <v>45756</v>
      </c>
      <c r="B12" s="24" t="s">
        <v>21</v>
      </c>
      <c r="C12" s="25">
        <v>2025</v>
      </c>
      <c r="D12" s="26" t="s">
        <v>187</v>
      </c>
      <c r="E12" s="80">
        <v>1276</v>
      </c>
      <c r="F12" s="80">
        <v>969.6</v>
      </c>
      <c r="G12" s="80"/>
      <c r="H12" s="80">
        <v>541.4</v>
      </c>
      <c r="I12" s="81">
        <v>371.58</v>
      </c>
      <c r="J12" s="82">
        <f>IF(E12="","",(1-J$2)*E12)</f>
        <v>1263.1124</v>
      </c>
      <c r="K12" s="82">
        <f>IF(F12="","",(1-K$2)*F12)</f>
        <v>938.18496000000005</v>
      </c>
      <c r="L12" s="82" t="str">
        <f>IF(G12="","",(1-L$2)*G12)</f>
        <v/>
      </c>
      <c r="M12" s="82">
        <f>IF(H12="","",(1-M$2)*H12)</f>
        <v>538.20573999999999</v>
      </c>
      <c r="N12" s="83"/>
      <c r="O12" s="84">
        <v>194.06</v>
      </c>
      <c r="P12" s="28">
        <f t="shared" si="0"/>
        <v>3352.64</v>
      </c>
      <c r="Q12" s="29">
        <f t="shared" si="1"/>
        <v>2933.5630999999998</v>
      </c>
      <c r="R12" s="30">
        <f>IF(P12="","",SUM($Q$4:Q12))</f>
        <v>68370.247186000022</v>
      </c>
      <c r="S12" t="str">
        <f t="shared" si="2"/>
        <v>Abr/25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 spans="1:38" ht="15.75" customHeight="1">
      <c r="A13" s="23">
        <v>45757</v>
      </c>
      <c r="B13" s="24" t="s">
        <v>23</v>
      </c>
      <c r="C13" s="25">
        <v>2025</v>
      </c>
      <c r="D13" s="26" t="s">
        <v>187</v>
      </c>
      <c r="E13" s="80">
        <v>2102</v>
      </c>
      <c r="F13" s="80">
        <v>2306</v>
      </c>
      <c r="G13" s="80"/>
      <c r="H13" s="80">
        <v>714.8</v>
      </c>
      <c r="I13" s="81">
        <v>528.45000000000005</v>
      </c>
      <c r="J13" s="82">
        <f>IF(E13="","",(1-J$2)*E13)</f>
        <v>2080.7698</v>
      </c>
      <c r="K13" s="82">
        <f>IF(F13="","",(1-K$2)*F13)</f>
        <v>2231.2856000000002</v>
      </c>
      <c r="L13" s="82" t="str">
        <f>IF(G13="","",(1-L$2)*G13)</f>
        <v/>
      </c>
      <c r="M13" s="82">
        <f>IF(H13="","",(1-M$2)*H13)</f>
        <v>710.58267999999998</v>
      </c>
      <c r="N13" s="83"/>
      <c r="O13" s="84">
        <v>308.8</v>
      </c>
      <c r="P13" s="28">
        <f t="shared" si="0"/>
        <v>5960.05</v>
      </c>
      <c r="Q13" s="29">
        <f t="shared" si="1"/>
        <v>5331.4380800000008</v>
      </c>
      <c r="R13" s="30">
        <f>IF(P13="","",SUM($Q$4:Q13))</f>
        <v>73701.68526600003</v>
      </c>
      <c r="S13" t="str">
        <f t="shared" si="2"/>
        <v>Abr/25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 spans="1:38" ht="15.75" customHeight="1">
      <c r="A14" s="23">
        <v>45758</v>
      </c>
      <c r="B14" s="24" t="s">
        <v>30</v>
      </c>
      <c r="C14" s="25">
        <v>2025</v>
      </c>
      <c r="D14" s="26" t="s">
        <v>187</v>
      </c>
      <c r="E14" s="80">
        <v>7845.6</v>
      </c>
      <c r="F14" s="80">
        <v>4875</v>
      </c>
      <c r="G14" s="80"/>
      <c r="H14" s="80">
        <v>2954.8</v>
      </c>
      <c r="I14" s="81">
        <v>479.88</v>
      </c>
      <c r="J14" s="82">
        <f>IF(E14="","",(1-J$2)*E14)</f>
        <v>7766.3594400000002</v>
      </c>
      <c r="K14" s="82">
        <f>IF(F14="","",(1-K$2)*F14)</f>
        <v>4717.05</v>
      </c>
      <c r="L14" s="82" t="str">
        <f>IF(G14="","",(1-L$2)*G14)</f>
        <v/>
      </c>
      <c r="M14" s="82">
        <f>IF(H14="","",(1-M$2)*H14)</f>
        <v>2937.3666800000001</v>
      </c>
      <c r="N14" s="83"/>
      <c r="O14" s="84">
        <v>2389.61</v>
      </c>
      <c r="P14" s="28">
        <f t="shared" si="0"/>
        <v>18544.89</v>
      </c>
      <c r="Q14" s="29">
        <f t="shared" si="1"/>
        <v>17810.386119999999</v>
      </c>
      <c r="R14" s="30">
        <f>IF(P14="","",SUM($Q$4:Q14))</f>
        <v>91512.071386000025</v>
      </c>
      <c r="S14" t="str">
        <f t="shared" si="2"/>
        <v>Abr/25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 spans="1:38" ht="15.75" customHeight="1">
      <c r="A15" s="23">
        <v>45759</v>
      </c>
      <c r="B15" s="24" t="s">
        <v>38</v>
      </c>
      <c r="C15" s="25">
        <v>2025</v>
      </c>
      <c r="D15" s="26" t="s">
        <v>187</v>
      </c>
      <c r="E15" s="80">
        <v>9770.2999999999993</v>
      </c>
      <c r="F15" s="80">
        <v>5354.5</v>
      </c>
      <c r="G15" s="80"/>
      <c r="H15" s="80">
        <v>3770.5</v>
      </c>
      <c r="I15" s="81">
        <v>535.69000000000005</v>
      </c>
      <c r="J15" s="82">
        <f>IF(E15="","",(1-J$2)*E15)</f>
        <v>9671.6199699999997</v>
      </c>
      <c r="K15" s="82">
        <f>IF(F15="","",(1-K$2)*F15)</f>
        <v>5181.0142000000005</v>
      </c>
      <c r="L15" s="82" t="str">
        <f>IF(G15="","",(1-L$2)*G15)</f>
        <v/>
      </c>
      <c r="M15" s="82">
        <f>IF(H15="","",(1-M$2)*H15)</f>
        <v>3748.25405</v>
      </c>
      <c r="N15" s="83"/>
      <c r="O15" s="84">
        <v>2016.22</v>
      </c>
      <c r="P15" s="28">
        <f t="shared" si="0"/>
        <v>21447.21</v>
      </c>
      <c r="Q15" s="29">
        <f t="shared" si="1"/>
        <v>20617.108220000002</v>
      </c>
      <c r="R15" s="30">
        <f>IF(P15="","",SUM($Q$4:Q15))</f>
        <v>112129.17960600002</v>
      </c>
      <c r="S15" t="str">
        <f t="shared" si="2"/>
        <v>Abr/25</v>
      </c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spans="1:38" ht="15.75" customHeight="1">
      <c r="A16" s="23">
        <v>45760</v>
      </c>
      <c r="B16" s="24" t="s">
        <v>44</v>
      </c>
      <c r="C16" s="25">
        <v>2025</v>
      </c>
      <c r="D16" s="26" t="s">
        <v>187</v>
      </c>
      <c r="E16" s="80">
        <v>3435.1</v>
      </c>
      <c r="F16" s="80">
        <v>2103</v>
      </c>
      <c r="G16" s="80"/>
      <c r="H16" s="80">
        <v>1424.5</v>
      </c>
      <c r="I16" s="81">
        <v>1159.81</v>
      </c>
      <c r="J16" s="82">
        <f>IF(E16="","",(1-J$2)*E16)</f>
        <v>3400.4054900000001</v>
      </c>
      <c r="K16" s="82">
        <f>IF(F16="","",(1-K$2)*F16)</f>
        <v>2034.8628000000001</v>
      </c>
      <c r="L16" s="82" t="str">
        <f>IF(G16="","",(1-L$2)*G16)</f>
        <v/>
      </c>
      <c r="M16" s="82">
        <f>IF(H16="","",(1-M$2)*H16)</f>
        <v>1416.09545</v>
      </c>
      <c r="N16" s="83"/>
      <c r="O16" s="84">
        <v>793</v>
      </c>
      <c r="P16" s="28">
        <f t="shared" si="0"/>
        <v>8915.41</v>
      </c>
      <c r="Q16" s="29">
        <f t="shared" si="1"/>
        <v>7644.3637399999998</v>
      </c>
      <c r="R16" s="30">
        <f>IF(P16="","",SUM($Q$4:Q16))</f>
        <v>119773.54334600002</v>
      </c>
      <c r="S16" t="str">
        <f t="shared" si="2"/>
        <v>Abr/25</v>
      </c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 spans="1:38" ht="15.75" customHeight="1">
      <c r="A17" s="23">
        <v>45761</v>
      </c>
      <c r="B17" s="24" t="s">
        <v>18</v>
      </c>
      <c r="C17" s="25">
        <v>2025</v>
      </c>
      <c r="D17" s="26" t="s">
        <v>187</v>
      </c>
      <c r="E17" s="80"/>
      <c r="F17" s="80"/>
      <c r="G17" s="80"/>
      <c r="H17" s="80"/>
      <c r="I17" s="81"/>
      <c r="J17" s="82" t="str">
        <f>IF(E17="","",(1-J$2)*E17)</f>
        <v/>
      </c>
      <c r="K17" s="82" t="str">
        <f>IF(F17="","",(1-K$2)*F17)</f>
        <v/>
      </c>
      <c r="L17" s="82" t="str">
        <f>IF(G17="","",(1-L$2)*G17)</f>
        <v/>
      </c>
      <c r="M17" s="82" t="str">
        <f>IF(H17="","",(1-M$2)*H17)</f>
        <v/>
      </c>
      <c r="N17" s="83"/>
      <c r="O17" s="84"/>
      <c r="P17" s="28" t="str">
        <f t="shared" si="0"/>
        <v/>
      </c>
      <c r="Q17" s="29" t="str">
        <f t="shared" si="1"/>
        <v/>
      </c>
      <c r="R17" s="30" t="str">
        <f>IF(P17="","",SUM($Q$4:Q17))</f>
        <v/>
      </c>
      <c r="S17" t="str">
        <f t="shared" si="2"/>
        <v>Abr/25</v>
      </c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 spans="1:38" ht="15.75" customHeight="1">
      <c r="A18" s="23">
        <v>45762</v>
      </c>
      <c r="B18" s="24" t="s">
        <v>20</v>
      </c>
      <c r="C18" s="25">
        <v>2025</v>
      </c>
      <c r="D18" s="26" t="s">
        <v>187</v>
      </c>
      <c r="E18" s="80">
        <v>1996.8</v>
      </c>
      <c r="F18" s="80">
        <v>2292.5</v>
      </c>
      <c r="G18" s="80"/>
      <c r="H18" s="80">
        <v>1062.3800000000001</v>
      </c>
      <c r="I18" s="81">
        <v>327.89</v>
      </c>
      <c r="J18" s="82">
        <f>IF(E18="","",(1-J$2)*E18)</f>
        <v>1976.6323199999999</v>
      </c>
      <c r="K18" s="82">
        <f>IF(F18="","",(1-K$2)*F18)</f>
        <v>2218.223</v>
      </c>
      <c r="L18" s="82" t="str">
        <f>IF(G18="","",(1-L$2)*G18)</f>
        <v/>
      </c>
      <c r="M18" s="82">
        <f>IF(H18="","",(1-M$2)*H18)</f>
        <v>1056.1119580000002</v>
      </c>
      <c r="N18" s="83"/>
      <c r="O18" s="84">
        <v>338.25</v>
      </c>
      <c r="P18" s="28">
        <f t="shared" si="0"/>
        <v>6017.8200000000006</v>
      </c>
      <c r="Q18" s="29">
        <f t="shared" si="1"/>
        <v>5589.2172780000001</v>
      </c>
      <c r="R18" s="30">
        <f>IF(P18="","",SUM($Q$4:Q18))</f>
        <v>125362.76062400002</v>
      </c>
      <c r="S18" t="str">
        <f t="shared" si="2"/>
        <v>Abr/25</v>
      </c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 spans="1:38" ht="15.75" customHeight="1">
      <c r="A19" s="23">
        <v>45763</v>
      </c>
      <c r="B19" s="24" t="s">
        <v>21</v>
      </c>
      <c r="C19" s="25">
        <v>2025</v>
      </c>
      <c r="D19" s="26" t="s">
        <v>187</v>
      </c>
      <c r="E19" s="80">
        <v>2890</v>
      </c>
      <c r="F19" s="80">
        <v>2131</v>
      </c>
      <c r="G19" s="80"/>
      <c r="H19" s="80">
        <v>1048</v>
      </c>
      <c r="I19" s="81">
        <v>339.7</v>
      </c>
      <c r="J19" s="82">
        <f>IF(E19="","",(1-J$2)*E19)</f>
        <v>2860.8110000000001</v>
      </c>
      <c r="K19" s="82">
        <f>IF(F19="","",(1-K$2)*F19)</f>
        <v>2061.9556000000002</v>
      </c>
      <c r="L19" s="82" t="str">
        <f>IF(G19="","",(1-L$2)*G19)</f>
        <v/>
      </c>
      <c r="M19" s="82">
        <f>IF(H19="","",(1-M$2)*H19)</f>
        <v>1041.8168000000001</v>
      </c>
      <c r="N19" s="83"/>
      <c r="O19" s="84">
        <v>268.01</v>
      </c>
      <c r="P19" s="28">
        <f t="shared" si="0"/>
        <v>6676.71</v>
      </c>
      <c r="Q19" s="29">
        <f t="shared" si="1"/>
        <v>6232.5934000000016</v>
      </c>
      <c r="R19" s="30">
        <f>IF(P19="","",SUM($Q$4:Q19))</f>
        <v>131595.35402400003</v>
      </c>
      <c r="S19" t="str">
        <f t="shared" si="2"/>
        <v>Abr/25</v>
      </c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 spans="1:38" ht="15.75" customHeight="1">
      <c r="A20" s="23">
        <v>45764</v>
      </c>
      <c r="B20" s="24" t="s">
        <v>23</v>
      </c>
      <c r="C20" s="25">
        <v>2025</v>
      </c>
      <c r="D20" s="26" t="s">
        <v>187</v>
      </c>
      <c r="E20" s="80">
        <v>6054</v>
      </c>
      <c r="F20" s="80">
        <v>4340.3</v>
      </c>
      <c r="G20" s="80"/>
      <c r="H20" s="80">
        <v>3661.7</v>
      </c>
      <c r="I20" s="81">
        <v>352.51</v>
      </c>
      <c r="J20" s="82">
        <f>IF(E20="","",(1-J$2)*E20)</f>
        <v>5992.8545999999997</v>
      </c>
      <c r="K20" s="82">
        <f>IF(F20="","",(1-K$2)*F20)</f>
        <v>4199.6742800000002</v>
      </c>
      <c r="L20" s="82" t="str">
        <f>IF(G20="","",(1-L$2)*G20)</f>
        <v/>
      </c>
      <c r="M20" s="82">
        <f>IF(H20="","",(1-M$2)*H20)</f>
        <v>3640.0959699999999</v>
      </c>
      <c r="N20" s="83"/>
      <c r="O20" s="84">
        <v>1420.8</v>
      </c>
      <c r="P20" s="28">
        <f t="shared" si="0"/>
        <v>15829.31</v>
      </c>
      <c r="Q20" s="29">
        <f t="shared" si="1"/>
        <v>15253.424849999999</v>
      </c>
      <c r="R20" s="30">
        <f>IF(P20="","",SUM($Q$4:Q20))</f>
        <v>146848.77887400004</v>
      </c>
      <c r="S20" t="str">
        <f t="shared" si="2"/>
        <v>Abr/25</v>
      </c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 spans="1:38" ht="15.75" customHeight="1">
      <c r="A21" s="23">
        <v>45765</v>
      </c>
      <c r="B21" s="24" t="s">
        <v>30</v>
      </c>
      <c r="C21" s="25">
        <v>2025</v>
      </c>
      <c r="D21" s="26" t="s">
        <v>187</v>
      </c>
      <c r="E21" s="80">
        <v>8481.35</v>
      </c>
      <c r="F21" s="80">
        <v>4246</v>
      </c>
      <c r="G21" s="80"/>
      <c r="H21" s="80">
        <v>3267.3</v>
      </c>
      <c r="I21" s="86">
        <v>589.78</v>
      </c>
      <c r="J21" s="82">
        <f>IF(E21="","",(1-J$2)*E21)</f>
        <v>8395.688365</v>
      </c>
      <c r="K21" s="82">
        <f>IF(F21="","",(1-K$2)*F21)</f>
        <v>4108.4296000000004</v>
      </c>
      <c r="L21" s="82" t="str">
        <f>IF(G21="","",(1-L$2)*G21)</f>
        <v/>
      </c>
      <c r="M21" s="82">
        <f>IF(H21="","",(1-M$2)*H21)</f>
        <v>3248.0229300000001</v>
      </c>
      <c r="N21" s="83"/>
      <c r="O21" s="84">
        <v>1679.6</v>
      </c>
      <c r="P21" s="28">
        <f t="shared" si="0"/>
        <v>18264.03</v>
      </c>
      <c r="Q21" s="29">
        <f t="shared" si="1"/>
        <v>17431.740894999999</v>
      </c>
      <c r="R21" s="30">
        <f>IF(P21="","",SUM($Q$4:Q21))</f>
        <v>164280.51976900004</v>
      </c>
      <c r="S21" t="str">
        <f t="shared" si="2"/>
        <v>Abr/25</v>
      </c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spans="1:38" ht="15.75" customHeight="1">
      <c r="A22" s="23">
        <v>45766</v>
      </c>
      <c r="B22" s="24" t="s">
        <v>38</v>
      </c>
      <c r="C22" s="25">
        <v>2025</v>
      </c>
      <c r="D22" s="26" t="s">
        <v>187</v>
      </c>
      <c r="E22" s="80">
        <v>9500.9</v>
      </c>
      <c r="F22" s="80">
        <v>5058</v>
      </c>
      <c r="G22" s="80"/>
      <c r="H22" s="80">
        <v>3129</v>
      </c>
      <c r="I22" s="81">
        <v>979.56</v>
      </c>
      <c r="J22" s="82">
        <f>IF(E22="","",(1-J$2)*E22)</f>
        <v>9404.9409099999993</v>
      </c>
      <c r="K22" s="82">
        <f>IF(F22="","",(1-K$2)*F22)</f>
        <v>4894.1207999999997</v>
      </c>
      <c r="L22" s="82" t="str">
        <f>IF(G22="","",(1-L$2)*G22)</f>
        <v/>
      </c>
      <c r="M22" s="82">
        <f>IF(H22="","",(1-M$2)*H22)</f>
        <v>3110.5389</v>
      </c>
      <c r="N22" s="83"/>
      <c r="O22" s="84">
        <v>1817.92</v>
      </c>
      <c r="P22" s="28">
        <f t="shared" si="0"/>
        <v>20485.380000000005</v>
      </c>
      <c r="Q22" s="29">
        <f t="shared" si="1"/>
        <v>19227.52061</v>
      </c>
      <c r="R22" s="30">
        <f>IF(P22="","",SUM($Q$4:Q22))</f>
        <v>183508.04037900004</v>
      </c>
      <c r="S22" t="str">
        <f t="shared" si="2"/>
        <v>Abr/25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spans="1:38" ht="15.75" customHeight="1">
      <c r="A23" s="23">
        <v>45767</v>
      </c>
      <c r="B23" s="24" t="s">
        <v>44</v>
      </c>
      <c r="C23" s="25">
        <v>2025</v>
      </c>
      <c r="D23" s="26" t="s">
        <v>187</v>
      </c>
      <c r="E23" s="80">
        <v>11460.1</v>
      </c>
      <c r="F23" s="80">
        <v>5962</v>
      </c>
      <c r="G23" s="80">
        <v>148</v>
      </c>
      <c r="H23" s="80">
        <v>3966.3</v>
      </c>
      <c r="I23" s="81">
        <v>760.8</v>
      </c>
      <c r="J23" s="82">
        <f>IF(E23="","",(1-J$2)*E23)</f>
        <v>11344.352990000001</v>
      </c>
      <c r="K23" s="82">
        <f>IF(F23="","",(1-K$2)*F23)</f>
        <v>5768.8312000000005</v>
      </c>
      <c r="L23" s="82">
        <f>IF(G23="","",(1-L$2)*G23)</f>
        <v>139.12</v>
      </c>
      <c r="M23" s="82">
        <f>IF(H23="","",(1-M$2)*H23)</f>
        <v>3942.8988300000001</v>
      </c>
      <c r="N23" s="83"/>
      <c r="O23" s="84">
        <v>2844.72</v>
      </c>
      <c r="P23" s="28">
        <f t="shared" si="0"/>
        <v>25141.919999999998</v>
      </c>
      <c r="Q23" s="29">
        <f t="shared" si="1"/>
        <v>24039.923020000002</v>
      </c>
      <c r="R23" s="30">
        <f>IF(P23="","",SUM($Q$4:Q23))</f>
        <v>207547.96339900006</v>
      </c>
      <c r="S23" t="str">
        <f t="shared" si="2"/>
        <v>Abr/25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spans="1:38" ht="15.75" customHeight="1">
      <c r="A24" s="23">
        <v>45768</v>
      </c>
      <c r="B24" s="24" t="s">
        <v>18</v>
      </c>
      <c r="C24" s="25">
        <v>2025</v>
      </c>
      <c r="D24" s="26" t="s">
        <v>187</v>
      </c>
      <c r="E24" s="80">
        <v>5427</v>
      </c>
      <c r="F24" s="80">
        <v>2958.4</v>
      </c>
      <c r="G24" s="80">
        <v>61</v>
      </c>
      <c r="H24" s="80">
        <v>2074</v>
      </c>
      <c r="I24" s="81">
        <v>818.62</v>
      </c>
      <c r="J24" s="82">
        <f>IF(E24="","",(1-J$2)*E24)</f>
        <v>5372.1872999999996</v>
      </c>
      <c r="K24" s="82">
        <f>IF(F24="","",(1-K$2)*F24)</f>
        <v>2862.5478400000002</v>
      </c>
      <c r="L24" s="82">
        <f>IF(G24="","",(1-L$2)*G24)</f>
        <v>57.339999999999996</v>
      </c>
      <c r="M24" s="82">
        <f>IF(H24="","",(1-M$2)*H24)</f>
        <v>2061.7633999999998</v>
      </c>
      <c r="N24" s="83"/>
      <c r="O24" s="84">
        <v>824</v>
      </c>
      <c r="P24" s="28">
        <f t="shared" si="0"/>
        <v>12163.02</v>
      </c>
      <c r="Q24" s="29">
        <f t="shared" si="1"/>
        <v>11177.838540000001</v>
      </c>
      <c r="R24" s="30">
        <f>IF(P24="","",SUM($Q$4:Q24))</f>
        <v>218725.80193900006</v>
      </c>
      <c r="S24" t="str">
        <f t="shared" si="2"/>
        <v>Abr/25</v>
      </c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spans="1:38" ht="15.75" customHeight="1">
      <c r="A25" s="23">
        <v>45769</v>
      </c>
      <c r="B25" s="24" t="s">
        <v>20</v>
      </c>
      <c r="C25" s="25">
        <v>2025</v>
      </c>
      <c r="D25" s="26" t="s">
        <v>187</v>
      </c>
      <c r="E25" s="80"/>
      <c r="F25" s="80"/>
      <c r="G25" s="80"/>
      <c r="H25" s="80"/>
      <c r="I25" s="81"/>
      <c r="J25" s="82" t="str">
        <f>IF(E25="","",(1-J$2)*E25)</f>
        <v/>
      </c>
      <c r="K25" s="82" t="str">
        <f>IF(F25="","",(1-K$2)*F25)</f>
        <v/>
      </c>
      <c r="L25" s="82" t="str">
        <f>IF(G25="","",(1-L$2)*G25)</f>
        <v/>
      </c>
      <c r="M25" s="82" t="str">
        <f>IF(H25="","",(1-M$2)*H25)</f>
        <v/>
      </c>
      <c r="N25" s="83"/>
      <c r="O25" s="84"/>
      <c r="P25" s="28" t="str">
        <f t="shared" si="0"/>
        <v/>
      </c>
      <c r="Q25" s="29" t="str">
        <f t="shared" si="1"/>
        <v/>
      </c>
      <c r="R25" s="30" t="str">
        <f>IF(P25="","",SUM($Q$4:Q25))</f>
        <v/>
      </c>
      <c r="S25" t="str">
        <f t="shared" si="2"/>
        <v>Abr/25</v>
      </c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spans="1:38" ht="15.75" customHeight="1">
      <c r="A26" s="23">
        <v>45770</v>
      </c>
      <c r="B26" s="24" t="s">
        <v>21</v>
      </c>
      <c r="C26" s="25">
        <v>2025</v>
      </c>
      <c r="D26" s="26" t="s">
        <v>187</v>
      </c>
      <c r="E26" s="80">
        <v>1097.5999999999999</v>
      </c>
      <c r="F26" s="80">
        <v>1642.8</v>
      </c>
      <c r="G26" s="80"/>
      <c r="H26" s="80">
        <v>335</v>
      </c>
      <c r="I26" s="81">
        <v>167.97</v>
      </c>
      <c r="J26" s="82">
        <f>IF(E26="","",(1-J$2)*E26)</f>
        <v>1086.51424</v>
      </c>
      <c r="K26" s="82">
        <f>IF(F26="","",(1-K$2)*F26)</f>
        <v>1589.5732800000001</v>
      </c>
      <c r="L26" s="82" t="str">
        <f>IF(G26="","",(1-L$2)*G26)</f>
        <v/>
      </c>
      <c r="M26" s="82">
        <f>IF(H26="","",(1-M$2)*H26)</f>
        <v>333.02350000000001</v>
      </c>
      <c r="N26" s="83"/>
      <c r="O26" s="84">
        <v>278</v>
      </c>
      <c r="P26" s="28">
        <f t="shared" si="0"/>
        <v>3521.3699999999994</v>
      </c>
      <c r="Q26" s="29">
        <f t="shared" si="1"/>
        <v>3287.1110200000003</v>
      </c>
      <c r="R26" s="30">
        <f>IF(P26="","",SUM($Q$4:Q26))</f>
        <v>222012.91295900007</v>
      </c>
      <c r="S26" t="str">
        <f t="shared" si="2"/>
        <v>Abr/25</v>
      </c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spans="1:38" ht="15.75" customHeight="1">
      <c r="A27" s="23">
        <v>45771</v>
      </c>
      <c r="B27" s="24" t="s">
        <v>23</v>
      </c>
      <c r="C27" s="25">
        <v>2025</v>
      </c>
      <c r="D27" s="26" t="s">
        <v>187</v>
      </c>
      <c r="E27" s="80">
        <v>1227.7</v>
      </c>
      <c r="F27" s="80">
        <v>611.9</v>
      </c>
      <c r="G27" s="80">
        <v>32</v>
      </c>
      <c r="H27" s="80">
        <v>229</v>
      </c>
      <c r="I27" s="81">
        <v>229</v>
      </c>
      <c r="J27" s="82">
        <f>IF(E27="","",(1-J$2)*E27)</f>
        <v>1215.3002300000001</v>
      </c>
      <c r="K27" s="82">
        <f>IF(F27="","",(1-K$2)*F27)</f>
        <v>592.07443999999998</v>
      </c>
      <c r="L27" s="82">
        <f>IF(G27="","",(1-L$2)*G27)</f>
        <v>30.08</v>
      </c>
      <c r="M27" s="82">
        <f>IF(H27="","",(1-M$2)*H27)</f>
        <v>227.6489</v>
      </c>
      <c r="N27" s="83"/>
      <c r="O27" s="84">
        <v>18</v>
      </c>
      <c r="P27" s="28">
        <f t="shared" si="0"/>
        <v>2347.6</v>
      </c>
      <c r="Q27" s="29">
        <f t="shared" si="1"/>
        <v>2083.1035700000002</v>
      </c>
      <c r="R27" s="30">
        <f>IF(P27="","",SUM($Q$4:Q27))</f>
        <v>224096.01652900007</v>
      </c>
      <c r="S27" t="str">
        <f t="shared" si="2"/>
        <v>Abr/25</v>
      </c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spans="1:38" ht="15.75" customHeight="1">
      <c r="A28" s="23">
        <v>45772</v>
      </c>
      <c r="B28" s="24" t="s">
        <v>30</v>
      </c>
      <c r="C28" s="25">
        <v>2025</v>
      </c>
      <c r="D28" s="26" t="s">
        <v>187</v>
      </c>
      <c r="E28" s="80">
        <v>3786.4</v>
      </c>
      <c r="F28" s="80">
        <v>2076</v>
      </c>
      <c r="G28" s="80"/>
      <c r="H28" s="80">
        <v>1212.0999999999999</v>
      </c>
      <c r="I28" s="81">
        <v>696.4</v>
      </c>
      <c r="J28" s="82">
        <f>IF(E28="","",(1-J$2)*E28)</f>
        <v>3748.1573600000002</v>
      </c>
      <c r="K28" s="82">
        <f>IF(F28="","",(1-K$2)*F28)</f>
        <v>2008.7375999999999</v>
      </c>
      <c r="L28" s="82" t="str">
        <f>IF(G28="","",(1-L$2)*G28)</f>
        <v/>
      </c>
      <c r="M28" s="82">
        <f>IF(H28="","",(1-M$2)*H28)</f>
        <v>1204.9486099999999</v>
      </c>
      <c r="N28" s="83"/>
      <c r="O28" s="84">
        <v>668</v>
      </c>
      <c r="P28" s="28">
        <f t="shared" si="0"/>
        <v>8438.9</v>
      </c>
      <c r="Q28" s="29">
        <f t="shared" si="1"/>
        <v>7629.8435699999991</v>
      </c>
      <c r="R28" s="30">
        <f>IF(P28="","",SUM($Q$4:Q28))</f>
        <v>231725.86009900007</v>
      </c>
      <c r="S28" t="str">
        <f t="shared" si="2"/>
        <v>Abr/25</v>
      </c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spans="1:38" ht="15.75" customHeight="1">
      <c r="A29" s="23">
        <v>45773</v>
      </c>
      <c r="B29" s="24" t="s">
        <v>38</v>
      </c>
      <c r="C29" s="25">
        <v>2025</v>
      </c>
      <c r="D29" s="26" t="s">
        <v>187</v>
      </c>
      <c r="E29" s="80">
        <v>9217.9</v>
      </c>
      <c r="F29" s="80">
        <v>4100</v>
      </c>
      <c r="G29" s="80"/>
      <c r="H29" s="80">
        <v>3354.2</v>
      </c>
      <c r="I29" s="81">
        <v>524.88</v>
      </c>
      <c r="J29" s="82">
        <f>IF(E29="","",(1-J$2)*E29)</f>
        <v>9124.7992099999992</v>
      </c>
      <c r="K29" s="82">
        <f>IF(F29="","",(1-K$2)*F29)</f>
        <v>3967.16</v>
      </c>
      <c r="L29" s="82" t="str">
        <f>IF(G29="","",(1-L$2)*G29)</f>
        <v/>
      </c>
      <c r="M29" s="82">
        <f>IF(H29="","",(1-M$2)*H29)</f>
        <v>3334.4102199999998</v>
      </c>
      <c r="N29" s="83"/>
      <c r="O29" s="84">
        <v>1547.84</v>
      </c>
      <c r="P29" s="28">
        <f t="shared" si="0"/>
        <v>18744.82</v>
      </c>
      <c r="Q29" s="29">
        <f t="shared" si="1"/>
        <v>17974.209429999999</v>
      </c>
      <c r="R29" s="30">
        <f>IF(P29="","",SUM($Q$4:Q29))</f>
        <v>249700.06952900006</v>
      </c>
      <c r="S29" t="str">
        <f t="shared" si="2"/>
        <v>Abr/25</v>
      </c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spans="1:38" ht="15.75" customHeight="1">
      <c r="A30" s="23">
        <v>45774</v>
      </c>
      <c r="B30" s="24" t="s">
        <v>44</v>
      </c>
      <c r="C30" s="25">
        <v>2025</v>
      </c>
      <c r="D30" s="26" t="s">
        <v>187</v>
      </c>
      <c r="E30" s="80">
        <v>7950.6</v>
      </c>
      <c r="F30" s="80">
        <v>4937.6000000000004</v>
      </c>
      <c r="G30" s="80"/>
      <c r="H30" s="80">
        <v>4161</v>
      </c>
      <c r="I30" s="81">
        <v>1354.28</v>
      </c>
      <c r="J30" s="82">
        <f>IF(E30="","",(1-J$2)*E30)</f>
        <v>7870.2989400000006</v>
      </c>
      <c r="K30" s="82">
        <f>IF(F30="","",(1-K$2)*F30)</f>
        <v>4777.62176</v>
      </c>
      <c r="L30" s="82" t="str">
        <f>IF(G30="","",(1-L$2)*G30)</f>
        <v/>
      </c>
      <c r="M30" s="82">
        <f>IF(H30="","",(1-M$2)*H30)</f>
        <v>4136.4501</v>
      </c>
      <c r="N30" s="83"/>
      <c r="O30" s="84">
        <v>2093.8200000000002</v>
      </c>
      <c r="P30" s="28">
        <f t="shared" si="0"/>
        <v>20497.3</v>
      </c>
      <c r="Q30" s="29">
        <f t="shared" si="1"/>
        <v>18878.1908</v>
      </c>
      <c r="R30" s="30">
        <f>IF(P30="","",SUM($Q$4:Q30))</f>
        <v>268578.26032900007</v>
      </c>
      <c r="S30" t="str">
        <f t="shared" si="2"/>
        <v>Abr/25</v>
      </c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spans="1:38" ht="15.75" customHeight="1">
      <c r="A31" s="23">
        <v>45775</v>
      </c>
      <c r="B31" s="24" t="s">
        <v>18</v>
      </c>
      <c r="C31" s="25">
        <v>2025</v>
      </c>
      <c r="D31" s="26" t="s">
        <v>187</v>
      </c>
      <c r="E31" s="80">
        <v>576.5</v>
      </c>
      <c r="F31" s="80">
        <v>357.5</v>
      </c>
      <c r="G31" s="80"/>
      <c r="H31" s="80">
        <v>274</v>
      </c>
      <c r="I31" s="81"/>
      <c r="J31" s="82">
        <f>IF(E31="","",(1-J$2)*E31)</f>
        <v>570.67735000000005</v>
      </c>
      <c r="K31" s="82">
        <f>IF(F31="","",(1-K$2)*F31)</f>
        <v>345.91700000000003</v>
      </c>
      <c r="L31" s="82" t="str">
        <f>IF(G31="","",(1-L$2)*G31)</f>
        <v/>
      </c>
      <c r="M31" s="82">
        <f>IF(H31="","",(1-M$2)*H31)</f>
        <v>272.38339999999999</v>
      </c>
      <c r="N31" s="83"/>
      <c r="O31" s="84">
        <v>297</v>
      </c>
      <c r="P31" s="28">
        <f t="shared" si="0"/>
        <v>1505</v>
      </c>
      <c r="Q31" s="29">
        <f t="shared" si="1"/>
        <v>1485.97775</v>
      </c>
      <c r="R31" s="30">
        <f>IF(P31="","",SUM($Q$4:Q31))</f>
        <v>270064.23807900009</v>
      </c>
      <c r="S31" t="str">
        <f t="shared" si="2"/>
        <v>Abr/25</v>
      </c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spans="1:38" ht="15.75" customHeight="1">
      <c r="A32" s="23">
        <v>45776</v>
      </c>
      <c r="B32" s="24" t="s">
        <v>20</v>
      </c>
      <c r="C32" s="25">
        <v>2025</v>
      </c>
      <c r="D32" s="26" t="s">
        <v>187</v>
      </c>
      <c r="E32" s="80">
        <v>1182</v>
      </c>
      <c r="F32" s="80">
        <v>932.6</v>
      </c>
      <c r="G32" s="80"/>
      <c r="H32" s="80">
        <v>638.6</v>
      </c>
      <c r="I32" s="81">
        <v>571.1</v>
      </c>
      <c r="J32" s="82">
        <f>IF(E32="","",(1-J$2)*E32)</f>
        <v>1170.0617999999999</v>
      </c>
      <c r="K32" s="82">
        <f>IF(F32="","",(1-K$2)*F32)</f>
        <v>902.38376000000005</v>
      </c>
      <c r="L32" s="82" t="str">
        <f>IF(G32="","",(1-L$2)*G32)</f>
        <v/>
      </c>
      <c r="M32" s="82">
        <f>IF(H32="","",(1-M$2)*H32)</f>
        <v>634.83226000000002</v>
      </c>
      <c r="N32" s="83"/>
      <c r="O32" s="84">
        <v>75.06</v>
      </c>
      <c r="P32" s="28">
        <f t="shared" si="0"/>
        <v>3399.3599999999997</v>
      </c>
      <c r="Q32" s="29">
        <f t="shared" si="1"/>
        <v>2782.3378200000002</v>
      </c>
      <c r="R32" s="30">
        <f>IF(P32="","",SUM($Q$4:Q32))</f>
        <v>272846.5758990001</v>
      </c>
      <c r="S32" t="str">
        <f t="shared" si="2"/>
        <v>Abr/25</v>
      </c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spans="1:38" ht="15.75" customHeight="1">
      <c r="A33" s="23">
        <v>45777</v>
      </c>
      <c r="B33" s="24" t="s">
        <v>21</v>
      </c>
      <c r="C33" s="25">
        <v>2025</v>
      </c>
      <c r="D33" s="26" t="s">
        <v>187</v>
      </c>
      <c r="E33" s="80">
        <v>7047</v>
      </c>
      <c r="F33" s="80">
        <v>3998.5</v>
      </c>
      <c r="G33" s="80">
        <v>72</v>
      </c>
      <c r="H33" s="80">
        <v>3111</v>
      </c>
      <c r="I33" s="81">
        <v>871.8</v>
      </c>
      <c r="J33" s="82">
        <f>IF(E33="","",(1-J$2)*E33)</f>
        <v>6975.8253000000004</v>
      </c>
      <c r="K33" s="82">
        <f>IF(F33="","",(1-K$2)*F33)</f>
        <v>3868.9486000000002</v>
      </c>
      <c r="L33" s="82">
        <f>IF(G33="","",(1-L$2)*G33)</f>
        <v>67.679999999999993</v>
      </c>
      <c r="M33" s="82">
        <f>IF(H33="","",(1-M$2)*H33)</f>
        <v>3092.6450999999997</v>
      </c>
      <c r="N33" s="83"/>
      <c r="O33" s="84">
        <v>1003.19</v>
      </c>
      <c r="P33" s="28">
        <f t="shared" si="0"/>
        <v>16103.49</v>
      </c>
      <c r="Q33" s="29">
        <f t="shared" si="1"/>
        <v>15008.289000000001</v>
      </c>
      <c r="R33" s="30">
        <f>IF(P33="","",SUM($Q$4:Q33))</f>
        <v>287854.86489900009</v>
      </c>
      <c r="S33" t="str">
        <f t="shared" si="2"/>
        <v>Abr/25</v>
      </c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spans="1:38" ht="15.75" customHeight="1">
      <c r="A34" s="23">
        <v>45778</v>
      </c>
      <c r="B34" s="24" t="s">
        <v>23</v>
      </c>
      <c r="C34" s="25">
        <v>2025</v>
      </c>
      <c r="D34" s="26" t="s">
        <v>225</v>
      </c>
      <c r="E34" s="80">
        <v>7905.9</v>
      </c>
      <c r="F34" s="80">
        <v>3730.2</v>
      </c>
      <c r="G34" s="80"/>
      <c r="H34" s="80">
        <v>3500.6</v>
      </c>
      <c r="I34" s="86">
        <v>979.38</v>
      </c>
      <c r="J34" s="88">
        <f>IF(E34="","",(1-J$2)*E34)</f>
        <v>7826.0504099999998</v>
      </c>
      <c r="K34" s="88">
        <f>IF(F34="","",(1-K$2)*F34)</f>
        <v>3609.3415199999999</v>
      </c>
      <c r="L34" s="88" t="str">
        <f>IF(G34="","",(1-L$2)*G34)</f>
        <v/>
      </c>
      <c r="M34" s="88">
        <f>IF(H34="","",(1-M$2)*H34)</f>
        <v>3479.9464599999997</v>
      </c>
      <c r="N34" s="80"/>
      <c r="O34" s="86">
        <v>1131.2</v>
      </c>
      <c r="P34" s="28">
        <f t="shared" si="0"/>
        <v>17247.28</v>
      </c>
      <c r="Q34" s="29">
        <f t="shared" si="1"/>
        <v>16046.53839</v>
      </c>
      <c r="R34" s="30">
        <f>IF(P34="","",SUM($Q$4:Q34))</f>
        <v>303901.4032890001</v>
      </c>
      <c r="S34" t="str">
        <f t="shared" si="2"/>
        <v>Mai/25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 spans="1:38" ht="15.75" customHeight="1">
      <c r="A35" s="23">
        <v>45779</v>
      </c>
      <c r="B35" s="24" t="s">
        <v>30</v>
      </c>
      <c r="C35" s="25">
        <v>2025</v>
      </c>
      <c r="D35" s="26" t="s">
        <v>225</v>
      </c>
      <c r="E35" s="80">
        <v>8436</v>
      </c>
      <c r="F35" s="80">
        <v>4619.5</v>
      </c>
      <c r="G35" s="80">
        <v>78</v>
      </c>
      <c r="H35" s="80">
        <v>3332.4</v>
      </c>
      <c r="I35" s="86">
        <v>316.55</v>
      </c>
      <c r="J35" s="88">
        <f>IF(E35="","",(1-J$2)*E35)</f>
        <v>8350.7963999999993</v>
      </c>
      <c r="K35" s="88">
        <f>IF(F35="","",(1-K$2)*F35)</f>
        <v>4469.8281999999999</v>
      </c>
      <c r="L35" s="88">
        <f>IF(G35="","",(1-L$2)*G35)</f>
        <v>73.319999999999993</v>
      </c>
      <c r="M35" s="88">
        <f>IF(H35="","",(1-M$2)*H35)</f>
        <v>3312.73884</v>
      </c>
      <c r="N35" s="80"/>
      <c r="O35" s="86">
        <v>2073.94</v>
      </c>
      <c r="P35" s="28">
        <f t="shared" si="0"/>
        <v>18856.39</v>
      </c>
      <c r="Q35" s="29">
        <f t="shared" si="1"/>
        <v>18280.623439999999</v>
      </c>
      <c r="R35" s="30">
        <f>IF(P35="","",SUM($Q$4:Q35))</f>
        <v>322182.02672900009</v>
      </c>
      <c r="S35" t="str">
        <f t="shared" si="2"/>
        <v>Mai/25</v>
      </c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spans="1:38" ht="15.75" customHeight="1">
      <c r="A36" s="23">
        <v>45780</v>
      </c>
      <c r="B36" s="24" t="s">
        <v>38</v>
      </c>
      <c r="C36" s="25">
        <v>2025</v>
      </c>
      <c r="D36" s="26" t="s">
        <v>225</v>
      </c>
      <c r="E36" s="80">
        <v>13153.1</v>
      </c>
      <c r="F36" s="80">
        <v>5570.6</v>
      </c>
      <c r="G36" s="80">
        <v>150</v>
      </c>
      <c r="H36" s="80">
        <v>5364.4</v>
      </c>
      <c r="I36" s="86">
        <v>803.19</v>
      </c>
      <c r="J36" s="88">
        <f>IF(E36="","",(1-J$2)*E36)</f>
        <v>13020.25369</v>
      </c>
      <c r="K36" s="88">
        <f>IF(F36="","",(1-K$2)*F36)</f>
        <v>5390.1125600000005</v>
      </c>
      <c r="L36" s="88">
        <f>IF(G36="","",(1-L$2)*G36)</f>
        <v>141</v>
      </c>
      <c r="M36" s="88">
        <f>IF(H36="","",(1-M$2)*H36)</f>
        <v>5332.7500399999999</v>
      </c>
      <c r="N36" s="80"/>
      <c r="O36" s="86">
        <v>2634.12</v>
      </c>
      <c r="P36" s="28">
        <f t="shared" si="0"/>
        <v>27675.409999999996</v>
      </c>
      <c r="Q36" s="29">
        <f t="shared" si="1"/>
        <v>26518.236289999997</v>
      </c>
      <c r="R36" s="30">
        <f>IF(P36="","",SUM($Q$4:Q36))</f>
        <v>348700.26301900006</v>
      </c>
      <c r="S36" t="str">
        <f t="shared" si="2"/>
        <v>Mai/25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spans="1:38" ht="15.75" customHeight="1">
      <c r="A37" s="23">
        <v>45781</v>
      </c>
      <c r="B37" s="24" t="s">
        <v>44</v>
      </c>
      <c r="C37" s="25">
        <v>2025</v>
      </c>
      <c r="D37" s="26" t="s">
        <v>225</v>
      </c>
      <c r="E37" s="80">
        <v>6425.4</v>
      </c>
      <c r="F37" s="80">
        <v>3212.65</v>
      </c>
      <c r="G37" s="80">
        <v>76</v>
      </c>
      <c r="H37" s="80">
        <v>2789.4</v>
      </c>
      <c r="I37" s="86">
        <v>653</v>
      </c>
      <c r="J37" s="88">
        <f>IF(E37="","",(1-J$2)*E37)</f>
        <v>6360.5034599999999</v>
      </c>
      <c r="K37" s="88">
        <f>IF(F37="","",(1-K$2)*F37)</f>
        <v>3108.56014</v>
      </c>
      <c r="L37" s="88">
        <f>IF(G37="","",(1-L$2)*G37)</f>
        <v>71.44</v>
      </c>
      <c r="M37" s="88">
        <f>IF(H37="","",(1-M$2)*H37)</f>
        <v>2772.94254</v>
      </c>
      <c r="N37" s="80"/>
      <c r="O37" s="86">
        <v>1788.4</v>
      </c>
      <c r="P37" s="28">
        <f t="shared" si="0"/>
        <v>14944.849999999999</v>
      </c>
      <c r="Q37" s="29">
        <f t="shared" si="1"/>
        <v>14101.84614</v>
      </c>
      <c r="R37" s="30">
        <f>IF(P37="","",SUM($Q$4:Q37))</f>
        <v>362802.10915900004</v>
      </c>
      <c r="S37" t="str">
        <f t="shared" si="2"/>
        <v>Mai/25</v>
      </c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spans="1:38" ht="15.75" customHeight="1">
      <c r="A38" s="23">
        <v>45782</v>
      </c>
      <c r="B38" s="24" t="s">
        <v>18</v>
      </c>
      <c r="C38" s="25">
        <v>2025</v>
      </c>
      <c r="D38" s="26" t="s">
        <v>225</v>
      </c>
      <c r="E38" s="80"/>
      <c r="F38" s="80"/>
      <c r="G38" s="80"/>
      <c r="H38" s="80"/>
      <c r="I38" s="86"/>
      <c r="J38" s="88"/>
      <c r="K38" s="88"/>
      <c r="L38" s="88"/>
      <c r="M38" s="88"/>
      <c r="N38" s="80"/>
      <c r="O38" s="86"/>
      <c r="P38" s="28" t="str">
        <f t="shared" si="0"/>
        <v/>
      </c>
      <c r="Q38" s="29" t="str">
        <f t="shared" si="1"/>
        <v/>
      </c>
      <c r="R38" s="30" t="str">
        <f>IF(P38="","",SUM($Q$4:Q38))</f>
        <v/>
      </c>
      <c r="S38" t="str">
        <f t="shared" si="2"/>
        <v>Mai/25</v>
      </c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spans="1:38" ht="15.75" customHeight="1">
      <c r="A39" s="23">
        <v>45783</v>
      </c>
      <c r="B39" s="24" t="s">
        <v>20</v>
      </c>
      <c r="C39" s="25">
        <v>2025</v>
      </c>
      <c r="D39" s="26" t="s">
        <v>225</v>
      </c>
      <c r="E39" s="80">
        <v>1002.4</v>
      </c>
      <c r="F39" s="80">
        <v>1181.5999999999999</v>
      </c>
      <c r="G39" s="80">
        <v>12</v>
      </c>
      <c r="H39" s="80">
        <v>668</v>
      </c>
      <c r="I39" s="86">
        <v>376.03</v>
      </c>
      <c r="J39" s="88">
        <f>IF(E39="","",(1-J$2)*E39)</f>
        <v>992.27575999999999</v>
      </c>
      <c r="K39" s="88">
        <f>IF(F39="","",(1-K$2)*F39)</f>
        <v>1143.3161599999999</v>
      </c>
      <c r="L39" s="88">
        <f>IF(G39="","",(1-L$2)*G39)</f>
        <v>11.28</v>
      </c>
      <c r="M39" s="88">
        <f>IF(H39="","",(1-M$2)*H39)</f>
        <v>664.05880000000002</v>
      </c>
      <c r="N39" s="61"/>
      <c r="O39" s="86">
        <v>62</v>
      </c>
      <c r="P39" s="28">
        <f t="shared" si="0"/>
        <v>3302.0299999999997</v>
      </c>
      <c r="Q39" s="29">
        <f t="shared" si="1"/>
        <v>2872.9307200000003</v>
      </c>
      <c r="R39" s="30">
        <f>IF(P39="","",SUM($Q$4:Q39))</f>
        <v>365675.03987900005</v>
      </c>
      <c r="S39" t="str">
        <f t="shared" si="2"/>
        <v>Mai/25</v>
      </c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spans="1:38" ht="15.75" customHeight="1">
      <c r="A40" s="23">
        <v>45784</v>
      </c>
      <c r="B40" s="24" t="s">
        <v>21</v>
      </c>
      <c r="C40" s="25">
        <v>2025</v>
      </c>
      <c r="D40" s="26" t="s">
        <v>225</v>
      </c>
      <c r="E40" s="80">
        <v>1807.8</v>
      </c>
      <c r="F40" s="80">
        <v>1394.6</v>
      </c>
      <c r="G40" s="61"/>
      <c r="H40" s="80">
        <v>725.1</v>
      </c>
      <c r="I40" s="86">
        <v>579.69000000000005</v>
      </c>
      <c r="J40" s="88">
        <f>IF(E40="","",(1-J$2)*E40)</f>
        <v>1789.5412200000001</v>
      </c>
      <c r="K40" s="88">
        <f>IF(F40="","",(1-K$2)*F40)</f>
        <v>1349.4149599999998</v>
      </c>
      <c r="L40" s="89" t="str">
        <f>IF(G40="","",(1-L$2)*G40)</f>
        <v/>
      </c>
      <c r="M40" s="88">
        <f>IF(H40="","",(1-M$2)*H40)</f>
        <v>720.82191</v>
      </c>
      <c r="N40" s="61"/>
      <c r="O40" s="86">
        <v>1340.29</v>
      </c>
      <c r="P40" s="28">
        <f t="shared" si="0"/>
        <v>5847.48</v>
      </c>
      <c r="Q40" s="29">
        <f t="shared" si="1"/>
        <v>5200.0680900000007</v>
      </c>
      <c r="R40" s="30">
        <f>IF(P40="","",SUM($Q$4:Q40))</f>
        <v>370875.10796900006</v>
      </c>
      <c r="S40" t="str">
        <f t="shared" si="2"/>
        <v>Mai/25</v>
      </c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spans="1:38" ht="15.75" customHeight="1">
      <c r="A41" s="23">
        <v>45785</v>
      </c>
      <c r="B41" s="24" t="s">
        <v>23</v>
      </c>
      <c r="C41" s="25">
        <v>2025</v>
      </c>
      <c r="D41" s="26" t="s">
        <v>225</v>
      </c>
      <c r="E41" s="80">
        <v>1029</v>
      </c>
      <c r="F41" s="80">
        <v>1107</v>
      </c>
      <c r="G41" s="61"/>
      <c r="H41" s="80">
        <v>596.4</v>
      </c>
      <c r="I41" s="86">
        <v>280.68</v>
      </c>
      <c r="J41" s="88">
        <f>IF(E41="","",(1-J$2)*E41)</f>
        <v>1018.6070999999999</v>
      </c>
      <c r="K41" s="88">
        <f>IF(F41="","",(1-K$2)*F41)</f>
        <v>1071.1332</v>
      </c>
      <c r="L41" s="89" t="str">
        <f>IF(G41="","",(1-L$2)*G41)</f>
        <v/>
      </c>
      <c r="M41" s="88">
        <f>IF(H41="","",(1-M$2)*H41)</f>
        <v>592.88123999999993</v>
      </c>
      <c r="N41" s="61"/>
      <c r="O41" s="86">
        <v>119.6</v>
      </c>
      <c r="P41" s="28">
        <f t="shared" si="0"/>
        <v>3132.68</v>
      </c>
      <c r="Q41" s="29">
        <f t="shared" si="1"/>
        <v>2802.22154</v>
      </c>
      <c r="R41" s="30">
        <f>IF(P41="","",SUM($Q$4:Q41))</f>
        <v>373677.32950900006</v>
      </c>
      <c r="S41" t="str">
        <f t="shared" si="2"/>
        <v>Mai/25</v>
      </c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spans="1:38" ht="15.75" customHeight="1">
      <c r="A42" s="23">
        <v>45786</v>
      </c>
      <c r="B42" s="24" t="s">
        <v>30</v>
      </c>
      <c r="C42" s="25">
        <v>2025</v>
      </c>
      <c r="D42" s="26" t="s">
        <v>225</v>
      </c>
      <c r="E42" s="80">
        <v>7057</v>
      </c>
      <c r="F42" s="80">
        <v>3356.7</v>
      </c>
      <c r="G42" s="80">
        <v>47</v>
      </c>
      <c r="H42" s="80">
        <v>2485.6</v>
      </c>
      <c r="I42" s="86">
        <v>333.5</v>
      </c>
      <c r="J42" s="88">
        <f>IF(E42="","",(1-J$2)*E42)</f>
        <v>6985.7242999999999</v>
      </c>
      <c r="K42" s="88">
        <f>IF(F42="","",(1-K$2)*F42)</f>
        <v>3247.94292</v>
      </c>
      <c r="L42" s="88">
        <f>IF(G42="","",(1-L$2)*G42)</f>
        <v>44.18</v>
      </c>
      <c r="M42" s="88">
        <f>IF(H42="","",(1-M$2)*H42)</f>
        <v>2470.93496</v>
      </c>
      <c r="N42" s="80"/>
      <c r="O42" s="86">
        <v>1127.8</v>
      </c>
      <c r="P42" s="28">
        <f t="shared" si="0"/>
        <v>14407.6</v>
      </c>
      <c r="Q42" s="29">
        <f t="shared" si="1"/>
        <v>13876.582179999999</v>
      </c>
      <c r="R42" s="30">
        <f>IF(P42="","",SUM($Q$4:Q42))</f>
        <v>387553.91168900009</v>
      </c>
      <c r="S42" t="str">
        <f t="shared" si="2"/>
        <v>Mai/25</v>
      </c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spans="1:38" ht="15.75" customHeight="1">
      <c r="A43" s="23">
        <v>45787</v>
      </c>
      <c r="B43" s="24" t="s">
        <v>38</v>
      </c>
      <c r="C43" s="25">
        <v>2025</v>
      </c>
      <c r="D43" s="26" t="s">
        <v>225</v>
      </c>
      <c r="E43" s="80">
        <v>8700.2999999999993</v>
      </c>
      <c r="F43" s="80">
        <v>4357.8999999999996</v>
      </c>
      <c r="G43" s="80"/>
      <c r="H43" s="80">
        <v>2135.6999999999998</v>
      </c>
      <c r="I43" s="86">
        <v>548.59</v>
      </c>
      <c r="J43" s="88">
        <f>IF(E43="","",(1-J$2)*E43)</f>
        <v>8612.4269699999986</v>
      </c>
      <c r="K43" s="88">
        <f>IF(F43="","",(1-K$2)*F43)</f>
        <v>4216.7040399999996</v>
      </c>
      <c r="L43" s="88" t="str">
        <f>IF(G43="","",(1-L$2)*G43)</f>
        <v/>
      </c>
      <c r="M43" s="88">
        <f>IF(H43="","",(1-M$2)*H43)</f>
        <v>2123.0993699999999</v>
      </c>
      <c r="N43" s="80"/>
      <c r="O43" s="86">
        <v>1803.08</v>
      </c>
      <c r="P43" s="28">
        <f t="shared" si="0"/>
        <v>17545.57</v>
      </c>
      <c r="Q43" s="29">
        <f t="shared" si="1"/>
        <v>16755.310379999995</v>
      </c>
      <c r="R43" s="30">
        <f>IF(P43="","",SUM($Q$4:Q43))</f>
        <v>404309.22206900007</v>
      </c>
      <c r="S43" t="str">
        <f t="shared" si="2"/>
        <v>Mai/25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spans="1:38" ht="15.75" customHeight="1">
      <c r="A44" s="23">
        <v>45788</v>
      </c>
      <c r="B44" s="24" t="s">
        <v>44</v>
      </c>
      <c r="C44" s="25">
        <v>2025</v>
      </c>
      <c r="D44" s="26" t="s">
        <v>225</v>
      </c>
      <c r="E44" s="80">
        <v>5135</v>
      </c>
      <c r="F44" s="80">
        <v>3570.3</v>
      </c>
      <c r="G44" s="80"/>
      <c r="H44" s="80">
        <v>2135.6</v>
      </c>
      <c r="I44" s="86">
        <v>706.68</v>
      </c>
      <c r="J44" s="88">
        <f>IF(E44="","",(1-J$2)*E44)</f>
        <v>5083.1364999999996</v>
      </c>
      <c r="K44" s="88">
        <f>IF(F44="","",(1-K$2)*F44)</f>
        <v>3454.62228</v>
      </c>
      <c r="L44" s="88" t="str">
        <f>IF(G44="","",(1-L$2)*G44)</f>
        <v/>
      </c>
      <c r="M44" s="88">
        <f>IF(H44="","",(1-M$2)*H44)</f>
        <v>2122.9999600000001</v>
      </c>
      <c r="N44" s="80"/>
      <c r="O44" s="86">
        <v>1245.24</v>
      </c>
      <c r="P44" s="28">
        <f t="shared" si="0"/>
        <v>12792.82</v>
      </c>
      <c r="Q44" s="29">
        <f t="shared" si="1"/>
        <v>11905.998740000001</v>
      </c>
      <c r="R44" s="30">
        <f>IF(P44="","",SUM($Q$4:Q44))</f>
        <v>416215.22080900008</v>
      </c>
      <c r="S44" t="str">
        <f t="shared" si="2"/>
        <v>Mai/25</v>
      </c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spans="1:38" ht="15.75" customHeight="1">
      <c r="A45" s="23">
        <v>45789</v>
      </c>
      <c r="B45" s="24" t="s">
        <v>18</v>
      </c>
      <c r="C45" s="25">
        <v>2025</v>
      </c>
      <c r="D45" s="26" t="s">
        <v>225</v>
      </c>
      <c r="E45" s="80"/>
      <c r="F45" s="80"/>
      <c r="G45" s="80"/>
      <c r="H45" s="80"/>
      <c r="I45" s="86"/>
      <c r="J45" s="88" t="str">
        <f>IF(E45="","",(1-J$2)*E45)</f>
        <v/>
      </c>
      <c r="K45" s="88" t="str">
        <f>IF(F45="","",(1-K$2)*F45)</f>
        <v/>
      </c>
      <c r="L45" s="88" t="str">
        <f>IF(G45="","",(1-L$2)*G45)</f>
        <v/>
      </c>
      <c r="M45" s="88" t="str">
        <f>IF(H45="","",(1-M$2)*H45)</f>
        <v/>
      </c>
      <c r="N45" s="80"/>
      <c r="O45" s="86"/>
      <c r="P45" s="28" t="str">
        <f t="shared" si="0"/>
        <v/>
      </c>
      <c r="Q45" s="29" t="str">
        <f t="shared" si="1"/>
        <v/>
      </c>
      <c r="R45" s="30" t="str">
        <f>IF(P45="","",SUM($Q$4:Q45))</f>
        <v/>
      </c>
      <c r="S45" t="str">
        <f t="shared" si="2"/>
        <v>Mai/25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spans="1:38" ht="15.75" customHeight="1">
      <c r="A46" s="23">
        <v>45790</v>
      </c>
      <c r="B46" s="24" t="s">
        <v>20</v>
      </c>
      <c r="C46" s="25">
        <v>2025</v>
      </c>
      <c r="D46" s="26" t="s">
        <v>225</v>
      </c>
      <c r="E46" s="80">
        <v>1362</v>
      </c>
      <c r="F46" s="80">
        <v>1618</v>
      </c>
      <c r="G46" s="80"/>
      <c r="H46" s="80">
        <v>302</v>
      </c>
      <c r="I46" s="86">
        <v>220.1</v>
      </c>
      <c r="J46" s="88">
        <f>IF(E46="","",(1-J$2)*E46)</f>
        <v>1348.2438</v>
      </c>
      <c r="K46" s="88">
        <f>IF(F46="","",(1-K$2)*F46)</f>
        <v>1565.5768</v>
      </c>
      <c r="L46" s="88" t="str">
        <f>IF(G46="","",(1-L$2)*G46)</f>
        <v/>
      </c>
      <c r="M46" s="88">
        <f>IF(H46="","",(1-M$2)*H46)</f>
        <v>300.21819999999997</v>
      </c>
      <c r="N46" s="80"/>
      <c r="O46" s="86">
        <v>177.1</v>
      </c>
      <c r="P46" s="28">
        <f t="shared" si="0"/>
        <v>3679.2</v>
      </c>
      <c r="Q46" s="29">
        <f t="shared" si="1"/>
        <v>3391.1387999999997</v>
      </c>
      <c r="R46" s="30">
        <f>IF(P46="","",SUM($Q$4:Q46))</f>
        <v>419606.35960900009</v>
      </c>
      <c r="S46" t="str">
        <f t="shared" si="2"/>
        <v>Mai/25</v>
      </c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spans="1:38" ht="15.75" customHeight="1">
      <c r="A47" s="23">
        <v>45791</v>
      </c>
      <c r="B47" s="24" t="s">
        <v>21</v>
      </c>
      <c r="C47" s="25">
        <v>2025</v>
      </c>
      <c r="D47" s="26" t="s">
        <v>225</v>
      </c>
      <c r="E47" s="80">
        <v>1092</v>
      </c>
      <c r="F47" s="80">
        <v>1400</v>
      </c>
      <c r="G47" s="80">
        <v>24</v>
      </c>
      <c r="H47" s="80">
        <v>300</v>
      </c>
      <c r="I47" s="86">
        <v>396.5</v>
      </c>
      <c r="J47" s="88">
        <f>IF(E47="","",(1-J$2)*E47)</f>
        <v>1080.9708000000001</v>
      </c>
      <c r="K47" s="88">
        <f>IF(F47="","",(1-K$2)*F47)</f>
        <v>1354.64</v>
      </c>
      <c r="L47" s="88">
        <f>IF(G47="","",(1-L$2)*G47)</f>
        <v>22.56</v>
      </c>
      <c r="M47" s="88">
        <f>IF(H47="","",(1-M$2)*H47)</f>
        <v>298.23</v>
      </c>
      <c r="N47" s="80"/>
      <c r="O47" s="86">
        <v>337.7</v>
      </c>
      <c r="P47" s="28">
        <f t="shared" si="0"/>
        <v>3550.2</v>
      </c>
      <c r="Q47" s="29">
        <f t="shared" si="1"/>
        <v>3094.1008000000002</v>
      </c>
      <c r="R47" s="30">
        <f>IF(P47="","",SUM($Q$4:Q47))</f>
        <v>422700.46040900011</v>
      </c>
      <c r="S47" t="str">
        <f t="shared" si="2"/>
        <v>Mai/25</v>
      </c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spans="1:38" ht="15.75" customHeight="1">
      <c r="A48" s="23">
        <v>45792</v>
      </c>
      <c r="B48" s="24" t="s">
        <v>23</v>
      </c>
      <c r="C48" s="25">
        <v>2025</v>
      </c>
      <c r="D48" s="26" t="s">
        <v>225</v>
      </c>
      <c r="E48" s="80">
        <v>1671.7</v>
      </c>
      <c r="F48" s="80">
        <v>898.4</v>
      </c>
      <c r="G48" s="80"/>
      <c r="H48" s="80">
        <v>683.5</v>
      </c>
      <c r="I48" s="86">
        <v>293.7</v>
      </c>
      <c r="J48" s="88">
        <f>IF(E48="","",(1-J$2)*E48)</f>
        <v>1654.81583</v>
      </c>
      <c r="K48" s="88">
        <f>IF(F48="","",(1-K$2)*F48)</f>
        <v>869.29183999999998</v>
      </c>
      <c r="L48" s="88" t="str">
        <f>IF(G48="","",(1-L$2)*G48)</f>
        <v/>
      </c>
      <c r="M48" s="88">
        <f>IF(H48="","",(1-M$2)*H48)</f>
        <v>679.46735000000001</v>
      </c>
      <c r="N48" s="80"/>
      <c r="O48" s="86">
        <v>266.83999999999997</v>
      </c>
      <c r="P48" s="28">
        <f t="shared" si="0"/>
        <v>3814.14</v>
      </c>
      <c r="Q48" s="29">
        <f t="shared" si="1"/>
        <v>3470.4150199999999</v>
      </c>
      <c r="R48" s="30">
        <f>IF(P48="","",SUM($Q$4:Q48))</f>
        <v>426170.87542900012</v>
      </c>
      <c r="S48" t="str">
        <f t="shared" si="2"/>
        <v>Mai/25</v>
      </c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spans="1:38" ht="15.75" customHeight="1">
      <c r="A49" s="23">
        <v>45793</v>
      </c>
      <c r="B49" s="24" t="s">
        <v>30</v>
      </c>
      <c r="C49" s="25">
        <v>2025</v>
      </c>
      <c r="D49" s="26" t="s">
        <v>225</v>
      </c>
      <c r="E49" s="80">
        <v>8050</v>
      </c>
      <c r="F49" s="80">
        <v>4491.6000000000004</v>
      </c>
      <c r="G49" s="80"/>
      <c r="H49" s="80">
        <v>2469.8000000000002</v>
      </c>
      <c r="I49" s="86">
        <v>495.9</v>
      </c>
      <c r="J49" s="88">
        <f>IF(E49="","",(1-J$2)*E49)</f>
        <v>7968.6949999999997</v>
      </c>
      <c r="K49" s="88">
        <f>IF(F49="","",(1-K$2)*F49)</f>
        <v>4346.0721600000006</v>
      </c>
      <c r="L49" s="88" t="str">
        <f>IF(G49="","",(1-L$2)*G49)</f>
        <v/>
      </c>
      <c r="M49" s="88">
        <f>IF(H49="","",(1-M$2)*H49)</f>
        <v>2455.2281800000001</v>
      </c>
      <c r="N49" s="80"/>
      <c r="O49" s="86">
        <v>1541.77</v>
      </c>
      <c r="P49" s="28">
        <f t="shared" si="0"/>
        <v>17049.07</v>
      </c>
      <c r="Q49" s="29">
        <f t="shared" si="1"/>
        <v>16311.76534</v>
      </c>
      <c r="R49" s="30">
        <f>IF(P49="","",SUM($Q$4:Q49))</f>
        <v>442482.64076900011</v>
      </c>
      <c r="S49" t="str">
        <f t="shared" si="2"/>
        <v>Mai/25</v>
      </c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 spans="1:38" ht="15.75" customHeight="1">
      <c r="A50" s="23">
        <v>45794</v>
      </c>
      <c r="B50" s="24" t="s">
        <v>38</v>
      </c>
      <c r="C50" s="25">
        <v>2025</v>
      </c>
      <c r="D50" s="26" t="s">
        <v>225</v>
      </c>
      <c r="E50" s="80">
        <v>8410.9</v>
      </c>
      <c r="F50" s="80">
        <v>6692.2</v>
      </c>
      <c r="G50" s="80"/>
      <c r="H50" s="80">
        <v>3387</v>
      </c>
      <c r="I50" s="86">
        <v>282.27999999999997</v>
      </c>
      <c r="J50" s="88">
        <f>IF(E50="","",(1-J$2)*E50)</f>
        <v>8325.9499099999994</v>
      </c>
      <c r="K50" s="88">
        <f>IF(F50="","",(1-K$2)*F50)</f>
        <v>6475.3727200000003</v>
      </c>
      <c r="L50" s="88" t="str">
        <f>IF(G50="","",(1-L$2)*G50)</f>
        <v/>
      </c>
      <c r="M50" s="88">
        <f>IF(H50="","",(1-M$2)*H50)</f>
        <v>3367.0167000000001</v>
      </c>
      <c r="N50" s="80"/>
      <c r="O50" s="86">
        <v>1605.2</v>
      </c>
      <c r="P50" s="28">
        <f t="shared" si="0"/>
        <v>20377.579999999998</v>
      </c>
      <c r="Q50" s="29">
        <f t="shared" si="1"/>
        <v>19773.53933</v>
      </c>
      <c r="R50" s="30">
        <f>IF(P50="","",SUM($Q$4:Q50))</f>
        <v>462256.18009900011</v>
      </c>
      <c r="S50" t="str">
        <f t="shared" si="2"/>
        <v>Mai/25</v>
      </c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spans="1:38" ht="15.75" customHeight="1">
      <c r="A51" s="23">
        <v>45795</v>
      </c>
      <c r="B51" s="24" t="s">
        <v>44</v>
      </c>
      <c r="C51" s="25">
        <v>2025</v>
      </c>
      <c r="D51" s="26" t="s">
        <v>225</v>
      </c>
      <c r="E51" s="80">
        <v>8044.8</v>
      </c>
      <c r="F51" s="80">
        <v>4588.5</v>
      </c>
      <c r="G51" s="80"/>
      <c r="H51" s="80">
        <v>3962</v>
      </c>
      <c r="I51" s="86">
        <v>882.57</v>
      </c>
      <c r="J51" s="88">
        <f>IF(E51="","",(1-J$2)*E51)</f>
        <v>7963.5475200000001</v>
      </c>
      <c r="K51" s="88">
        <f>IF(F51="","",(1-K$2)*F51)</f>
        <v>4439.8325999999997</v>
      </c>
      <c r="L51" s="88" t="str">
        <f>IF(G51="","",(1-L$2)*G51)</f>
        <v/>
      </c>
      <c r="M51" s="88">
        <f>IF(H51="","",(1-M$2)*H51)</f>
        <v>3938.6241999999997</v>
      </c>
      <c r="N51" s="80"/>
      <c r="O51" s="86">
        <v>2097</v>
      </c>
      <c r="P51" s="28">
        <f t="shared" si="0"/>
        <v>19574.87</v>
      </c>
      <c r="Q51" s="29">
        <f t="shared" si="1"/>
        <v>18439.00432</v>
      </c>
      <c r="R51" s="30">
        <f>IF(P51="","",SUM($Q$4:Q51))</f>
        <v>480695.18441900011</v>
      </c>
      <c r="S51" t="str">
        <f t="shared" si="2"/>
        <v>Mai/25</v>
      </c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spans="1:38" ht="15.75" customHeight="1">
      <c r="A52" s="23">
        <v>45796</v>
      </c>
      <c r="B52" s="24" t="s">
        <v>18</v>
      </c>
      <c r="C52" s="25">
        <v>2025</v>
      </c>
      <c r="D52" s="26" t="s">
        <v>225</v>
      </c>
      <c r="E52" s="80"/>
      <c r="F52" s="80"/>
      <c r="G52" s="80"/>
      <c r="H52" s="80"/>
      <c r="I52" s="86"/>
      <c r="J52" s="88"/>
      <c r="K52" s="88"/>
      <c r="L52" s="88"/>
      <c r="M52" s="88"/>
      <c r="N52" s="80"/>
      <c r="O52" s="86"/>
      <c r="P52" s="28" t="str">
        <f t="shared" si="0"/>
        <v/>
      </c>
      <c r="Q52" s="29" t="str">
        <f t="shared" si="1"/>
        <v/>
      </c>
      <c r="R52" s="30" t="str">
        <f>IF(P52="","",SUM($Q$4:Q52))</f>
        <v/>
      </c>
      <c r="S52" t="str">
        <f t="shared" si="2"/>
        <v>Mai/25</v>
      </c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spans="1:38" ht="15.75" customHeight="1">
      <c r="A53" s="23">
        <v>45797</v>
      </c>
      <c r="B53" s="24" t="s">
        <v>20</v>
      </c>
      <c r="C53" s="25">
        <v>2025</v>
      </c>
      <c r="D53" s="26" t="s">
        <v>225</v>
      </c>
      <c r="E53" s="80">
        <v>1187.8</v>
      </c>
      <c r="F53" s="80">
        <v>261</v>
      </c>
      <c r="G53" s="61"/>
      <c r="H53" s="80">
        <v>196.4</v>
      </c>
      <c r="I53" s="86">
        <v>504.91</v>
      </c>
      <c r="J53" s="88">
        <f>IF(E53="","",(1-J$2)*E53)</f>
        <v>1175.80322</v>
      </c>
      <c r="K53" s="88">
        <f>IF(F53="","",(1-K$2)*F53)</f>
        <v>252.5436</v>
      </c>
      <c r="L53" s="89" t="str">
        <f>IF(G53="","",(1-L$2)*G53)</f>
        <v/>
      </c>
      <c r="M53" s="88">
        <f>IF(H53="","",(1-M$2)*H53)</f>
        <v>195.24124</v>
      </c>
      <c r="N53" s="61"/>
      <c r="O53" s="86">
        <v>111</v>
      </c>
      <c r="P53" s="28">
        <f t="shared" si="0"/>
        <v>2261.11</v>
      </c>
      <c r="Q53" s="29">
        <f t="shared" si="1"/>
        <v>1734.58806</v>
      </c>
      <c r="R53" s="30">
        <f>IF(P53="","",SUM($Q$4:Q53))</f>
        <v>482429.77247900009</v>
      </c>
      <c r="S53" t="str">
        <f t="shared" si="2"/>
        <v>Mai/25</v>
      </c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spans="1:38" ht="15.75" customHeight="1">
      <c r="A54" s="23">
        <v>45798</v>
      </c>
      <c r="B54" s="24" t="s">
        <v>21</v>
      </c>
      <c r="C54" s="25">
        <v>2025</v>
      </c>
      <c r="D54" s="26" t="s">
        <v>225</v>
      </c>
      <c r="E54" s="80">
        <v>687.5</v>
      </c>
      <c r="F54" s="80">
        <v>918</v>
      </c>
      <c r="G54" s="61"/>
      <c r="H54" s="80">
        <v>494.5</v>
      </c>
      <c r="I54" s="86">
        <v>325.75</v>
      </c>
      <c r="J54" s="88">
        <f>IF(E54="","",(1-J$2)*E54)</f>
        <v>680.55624999999998</v>
      </c>
      <c r="K54" s="88">
        <f>IF(F54="","",(1-K$2)*F54)</f>
        <v>888.2568</v>
      </c>
      <c r="L54" s="89" t="str">
        <f>IF(G54="","",(1-L$2)*G54)</f>
        <v/>
      </c>
      <c r="M54" s="88">
        <f>IF(H54="","",(1-M$2)*H54)</f>
        <v>491.58244999999999</v>
      </c>
      <c r="N54" s="61"/>
      <c r="O54" s="86">
        <v>129</v>
      </c>
      <c r="P54" s="28">
        <f t="shared" si="0"/>
        <v>2554.75</v>
      </c>
      <c r="Q54" s="29">
        <f t="shared" si="1"/>
        <v>2189.3955000000001</v>
      </c>
      <c r="R54" s="30">
        <f>IF(P54="","",SUM($Q$4:Q54))</f>
        <v>484619.16797900008</v>
      </c>
      <c r="S54" t="str">
        <f t="shared" si="2"/>
        <v>Mai/25</v>
      </c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spans="1:38" ht="15.75" customHeight="1">
      <c r="A55" s="23">
        <v>45799</v>
      </c>
      <c r="B55" s="24" t="s">
        <v>23</v>
      </c>
      <c r="C55" s="25">
        <v>2025</v>
      </c>
      <c r="D55" s="26" t="s">
        <v>225</v>
      </c>
      <c r="E55" s="80">
        <v>1777.89</v>
      </c>
      <c r="F55" s="80">
        <v>1401</v>
      </c>
      <c r="G55" s="61"/>
      <c r="H55" s="80">
        <v>335</v>
      </c>
      <c r="I55" s="86">
        <v>408.35</v>
      </c>
      <c r="J55" s="88">
        <f>IF(E55="","",(1-J$2)*E55)</f>
        <v>1759.933311</v>
      </c>
      <c r="K55" s="88">
        <f>IF(F55="","",(1-K$2)*F55)</f>
        <v>1355.6076</v>
      </c>
      <c r="L55" s="89" t="str">
        <f>IF(G55="","",(1-L$2)*G55)</f>
        <v/>
      </c>
      <c r="M55" s="88">
        <f>IF(H55="","",(1-M$2)*H55)</f>
        <v>333.02350000000001</v>
      </c>
      <c r="N55" s="61"/>
      <c r="O55" s="86">
        <v>131</v>
      </c>
      <c r="P55" s="28">
        <f t="shared" si="0"/>
        <v>4053.2400000000002</v>
      </c>
      <c r="Q55" s="29">
        <f t="shared" si="1"/>
        <v>3579.5644110000003</v>
      </c>
      <c r="R55" s="30">
        <f>IF(P55="","",SUM($Q$4:Q55))</f>
        <v>488198.73239000008</v>
      </c>
      <c r="S55" t="str">
        <f t="shared" si="2"/>
        <v>Mai/25</v>
      </c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spans="1:38" ht="15.75" customHeight="1">
      <c r="A56" s="23">
        <v>45800</v>
      </c>
      <c r="B56" s="24" t="s">
        <v>30</v>
      </c>
      <c r="C56" s="25">
        <v>2025</v>
      </c>
      <c r="D56" s="26" t="s">
        <v>225</v>
      </c>
      <c r="E56" s="80">
        <v>3113</v>
      </c>
      <c r="F56" s="80">
        <v>1911.7</v>
      </c>
      <c r="G56" s="80"/>
      <c r="H56" s="80">
        <v>1323.7</v>
      </c>
      <c r="I56" s="86">
        <v>704.52</v>
      </c>
      <c r="J56" s="88">
        <f>IF(E56="","",(1-J$2)*E56)</f>
        <v>3081.5587</v>
      </c>
      <c r="K56" s="88">
        <f>IF(F56="","",(1-K$2)*F56)</f>
        <v>1849.7609200000002</v>
      </c>
      <c r="L56" s="88" t="str">
        <f>IF(G56="","",(1-L$2)*G56)</f>
        <v/>
      </c>
      <c r="M56" s="88">
        <f>IF(H56="","",(1-M$2)*H56)</f>
        <v>1315.8901700000001</v>
      </c>
      <c r="N56" s="80"/>
      <c r="O56" s="86">
        <v>821</v>
      </c>
      <c r="P56" s="28">
        <f t="shared" si="0"/>
        <v>7873.92</v>
      </c>
      <c r="Q56" s="29">
        <f t="shared" si="1"/>
        <v>7068.2097900000008</v>
      </c>
      <c r="R56" s="30">
        <f>IF(P56="","",SUM($Q$4:Q56))</f>
        <v>495266.94218000007</v>
      </c>
      <c r="S56" t="str">
        <f t="shared" si="2"/>
        <v>Mai/25</v>
      </c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spans="1:38" ht="15.75" customHeight="1">
      <c r="A57" s="23">
        <v>45801</v>
      </c>
      <c r="B57" s="24" t="s">
        <v>38</v>
      </c>
      <c r="C57" s="25">
        <v>2025</v>
      </c>
      <c r="D57" s="26" t="s">
        <v>225</v>
      </c>
      <c r="E57" s="80">
        <v>5133.6000000000004</v>
      </c>
      <c r="F57" s="80">
        <v>2642</v>
      </c>
      <c r="G57" s="80"/>
      <c r="H57" s="80">
        <v>1988</v>
      </c>
      <c r="I57" s="86">
        <v>188.48</v>
      </c>
      <c r="J57" s="88">
        <f>IF(E57="","",(1-J$2)*E57)</f>
        <v>5081.7506400000002</v>
      </c>
      <c r="K57" s="88">
        <f>IF(F57="","",(1-K$2)*F57)</f>
        <v>2556.3991999999998</v>
      </c>
      <c r="L57" s="88" t="str">
        <f>IF(G57="","",(1-L$2)*G57)</f>
        <v/>
      </c>
      <c r="M57" s="88">
        <f>IF(H57="","",(1-M$2)*H57)</f>
        <v>1976.2708</v>
      </c>
      <c r="N57" s="80"/>
      <c r="O57" s="86">
        <v>894</v>
      </c>
      <c r="P57" s="28">
        <f t="shared" si="0"/>
        <v>10846.08</v>
      </c>
      <c r="Q57" s="29">
        <f t="shared" si="1"/>
        <v>10508.42064</v>
      </c>
      <c r="R57" s="30">
        <f>IF(P57="","",SUM($Q$4:Q57))</f>
        <v>505775.3628200001</v>
      </c>
      <c r="S57" t="str">
        <f t="shared" si="2"/>
        <v>Mai/25</v>
      </c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spans="1:38" ht="15.75" customHeight="1">
      <c r="A58" s="23">
        <v>45802</v>
      </c>
      <c r="B58" s="24" t="s">
        <v>44</v>
      </c>
      <c r="C58" s="25">
        <v>2025</v>
      </c>
      <c r="D58" s="26" t="s">
        <v>225</v>
      </c>
      <c r="E58" s="80">
        <v>5371.5</v>
      </c>
      <c r="F58" s="80">
        <v>2525.4</v>
      </c>
      <c r="G58" s="80"/>
      <c r="H58" s="80">
        <v>2800.1</v>
      </c>
      <c r="I58" s="86">
        <v>1190.8</v>
      </c>
      <c r="J58" s="88">
        <f>IF(E58="","",(1-J$2)*E58)</f>
        <v>5317.2478499999997</v>
      </c>
      <c r="K58" s="88">
        <f>IF(F58="","",(1-K$2)*F58)</f>
        <v>2443.5770400000001</v>
      </c>
      <c r="L58" s="88" t="str">
        <f>IF(G58="","",(1-L$2)*G58)</f>
        <v/>
      </c>
      <c r="M58" s="88">
        <f>IF(H58="","",(1-M$2)*H58)</f>
        <v>2783.5794099999998</v>
      </c>
      <c r="N58" s="80"/>
      <c r="O58" s="86">
        <v>1323.01</v>
      </c>
      <c r="P58" s="28">
        <f t="shared" si="0"/>
        <v>13210.81</v>
      </c>
      <c r="Q58" s="29">
        <f t="shared" si="1"/>
        <v>11867.4143</v>
      </c>
      <c r="R58" s="30">
        <f>IF(P58="","",SUM($Q$4:Q58))</f>
        <v>517642.7771200001</v>
      </c>
      <c r="S58" t="str">
        <f t="shared" si="2"/>
        <v>Mai/25</v>
      </c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spans="1:38" ht="15.75" customHeight="1">
      <c r="A59" s="23">
        <v>45803</v>
      </c>
      <c r="B59" s="24" t="s">
        <v>18</v>
      </c>
      <c r="C59" s="25">
        <v>2025</v>
      </c>
      <c r="D59" s="26" t="s">
        <v>225</v>
      </c>
      <c r="E59" s="80">
        <v>79</v>
      </c>
      <c r="F59" s="80">
        <v>20</v>
      </c>
      <c r="G59" s="80"/>
      <c r="H59" s="80">
        <v>30</v>
      </c>
      <c r="I59" s="86"/>
      <c r="J59" s="88">
        <f>IF(E59="","",(1-J$2)*E59)</f>
        <v>78.202100000000002</v>
      </c>
      <c r="K59" s="88">
        <f>IF(F59="","",(1-K$2)*F59)</f>
        <v>19.352</v>
      </c>
      <c r="L59" s="88" t="str">
        <f>IF(G59="","",(1-L$2)*G59)</f>
        <v/>
      </c>
      <c r="M59" s="88">
        <f>IF(H59="","",(1-M$2)*H59)</f>
        <v>29.823</v>
      </c>
      <c r="N59" s="80"/>
      <c r="O59" s="86">
        <v>20</v>
      </c>
      <c r="P59" s="28">
        <f t="shared" si="0"/>
        <v>149</v>
      </c>
      <c r="Q59" s="29">
        <f t="shared" si="1"/>
        <v>147.37710000000001</v>
      </c>
      <c r="R59" s="30">
        <f>IF(P59="","",SUM($Q$4:Q59))</f>
        <v>517790.15422000008</v>
      </c>
      <c r="S59" t="str">
        <f t="shared" si="2"/>
        <v>Mai/25</v>
      </c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spans="1:38" ht="15.75" customHeight="1">
      <c r="A60" s="23">
        <v>45804</v>
      </c>
      <c r="B60" s="24" t="s">
        <v>20</v>
      </c>
      <c r="C60" s="25">
        <v>2025</v>
      </c>
      <c r="D60" s="26" t="s">
        <v>225</v>
      </c>
      <c r="E60" s="80">
        <v>1328.1</v>
      </c>
      <c r="F60" s="80">
        <v>1427.1</v>
      </c>
      <c r="G60" s="80"/>
      <c r="H60" s="80">
        <v>240</v>
      </c>
      <c r="I60" s="86">
        <v>578.36</v>
      </c>
      <c r="J60" s="88">
        <f>IF(E60="","",(1-J$2)*E60)</f>
        <v>1314.6861899999999</v>
      </c>
      <c r="K60" s="88">
        <f>IF(F60="","",(1-K$2)*F60)</f>
        <v>1380.86196</v>
      </c>
      <c r="L60" s="88" t="str">
        <f>IF(G60="","",(1-L$2)*G60)</f>
        <v/>
      </c>
      <c r="M60" s="88">
        <f>IF(H60="","",(1-M$2)*H60)</f>
        <v>238.584</v>
      </c>
      <c r="N60" s="80"/>
      <c r="O60" s="86">
        <v>232.03</v>
      </c>
      <c r="P60" s="28">
        <f t="shared" si="0"/>
        <v>3805.59</v>
      </c>
      <c r="Q60" s="29">
        <f t="shared" si="1"/>
        <v>3166.1621499999997</v>
      </c>
      <c r="R60" s="30">
        <f>IF(P60="","",SUM($Q$4:Q60))</f>
        <v>520956.31637000007</v>
      </c>
      <c r="S60" t="str">
        <f t="shared" si="2"/>
        <v>Mai/25</v>
      </c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spans="1:38" ht="15.75" customHeight="1">
      <c r="A61" s="23">
        <v>45805</v>
      </c>
      <c r="B61" s="24" t="s">
        <v>21</v>
      </c>
      <c r="C61" s="25">
        <v>2025</v>
      </c>
      <c r="D61" s="26" t="s">
        <v>225</v>
      </c>
      <c r="E61" s="80">
        <v>932.8</v>
      </c>
      <c r="F61" s="80">
        <v>688.1</v>
      </c>
      <c r="G61" s="80"/>
      <c r="H61" s="80">
        <v>149.6</v>
      </c>
      <c r="I61" s="86">
        <v>646.82000000000005</v>
      </c>
      <c r="J61" s="88">
        <f>IF(E61="","",(1-J$2)*E61)</f>
        <v>923.37871999999993</v>
      </c>
      <c r="K61" s="88">
        <f>IF(F61="","",(1-K$2)*F61)</f>
        <v>665.80556000000001</v>
      </c>
      <c r="L61" s="88" t="str">
        <f>IF(G61="","",(1-L$2)*G61)</f>
        <v/>
      </c>
      <c r="M61" s="88">
        <f>IF(H61="","",(1-M$2)*H61)</f>
        <v>148.71735999999999</v>
      </c>
      <c r="N61" s="80"/>
      <c r="O61" s="86">
        <v>226</v>
      </c>
      <c r="P61" s="28">
        <f t="shared" si="0"/>
        <v>2643.32</v>
      </c>
      <c r="Q61" s="29">
        <f t="shared" si="1"/>
        <v>1963.90164</v>
      </c>
      <c r="R61" s="30">
        <f>IF(P61="","",SUM($Q$4:Q61))</f>
        <v>522920.21801000007</v>
      </c>
      <c r="S61" t="str">
        <f t="shared" si="2"/>
        <v>Mai/25</v>
      </c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spans="1:38" ht="15.75" customHeight="1">
      <c r="A62" s="23">
        <v>45806</v>
      </c>
      <c r="B62" s="24" t="s">
        <v>23</v>
      </c>
      <c r="C62" s="25">
        <v>2025</v>
      </c>
      <c r="D62" s="26" t="s">
        <v>225</v>
      </c>
      <c r="E62" s="80">
        <v>1349</v>
      </c>
      <c r="F62" s="80">
        <v>1232.4000000000001</v>
      </c>
      <c r="G62" s="80"/>
      <c r="H62" s="80">
        <v>1095.8</v>
      </c>
      <c r="I62" s="86">
        <v>271.27</v>
      </c>
      <c r="J62" s="88">
        <f>IF(E62="","",(1-J$2)*E62)</f>
        <v>1335.3751</v>
      </c>
      <c r="K62" s="88">
        <f>IF(F62="","",(1-K$2)*F62)</f>
        <v>1192.4702400000001</v>
      </c>
      <c r="L62" s="88" t="str">
        <f>IF(G62="","",(1-L$2)*G62)</f>
        <v/>
      </c>
      <c r="M62" s="88">
        <f>IF(H62="","",(1-M$2)*H62)</f>
        <v>1089.3347799999999</v>
      </c>
      <c r="N62" s="80"/>
      <c r="O62" s="86">
        <v>368.06</v>
      </c>
      <c r="P62" s="28">
        <f t="shared" si="0"/>
        <v>4316.53</v>
      </c>
      <c r="Q62" s="29">
        <f t="shared" si="1"/>
        <v>3985.2401199999999</v>
      </c>
      <c r="R62" s="30">
        <f>IF(P62="","",SUM($Q$4:Q62))</f>
        <v>526905.45813000004</v>
      </c>
      <c r="S62" t="str">
        <f t="shared" si="2"/>
        <v>Mai/25</v>
      </c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spans="1:38" ht="15.75" customHeight="1">
      <c r="A63" s="23">
        <v>45807</v>
      </c>
      <c r="B63" s="24" t="s">
        <v>30</v>
      </c>
      <c r="C63" s="25">
        <v>2025</v>
      </c>
      <c r="D63" s="26" t="s">
        <v>225</v>
      </c>
      <c r="E63" s="80">
        <v>6766</v>
      </c>
      <c r="F63" s="80">
        <v>2673</v>
      </c>
      <c r="G63" s="80">
        <v>79</v>
      </c>
      <c r="H63" s="80">
        <v>1940</v>
      </c>
      <c r="I63" s="86">
        <v>618.94000000000005</v>
      </c>
      <c r="J63" s="88">
        <f>IF(E63="","",(1-J$2)*E63)</f>
        <v>6697.6634000000004</v>
      </c>
      <c r="K63" s="88">
        <f>IF(F63="","",(1-K$2)*F63)</f>
        <v>2586.3948</v>
      </c>
      <c r="L63" s="88">
        <f>IF(G63="","",(1-L$2)*G63)</f>
        <v>74.259999999999991</v>
      </c>
      <c r="M63" s="88">
        <f>IF(H63="","",(1-M$2)*H63)</f>
        <v>1928.5539999999999</v>
      </c>
      <c r="N63" s="80"/>
      <c r="O63" s="86">
        <v>570</v>
      </c>
      <c r="P63" s="28">
        <f t="shared" si="0"/>
        <v>12646.94</v>
      </c>
      <c r="Q63" s="29">
        <f t="shared" si="1"/>
        <v>11856.8722</v>
      </c>
      <c r="R63" s="30">
        <f>IF(P63="","",SUM($Q$4:Q63))</f>
        <v>538762.33033000003</v>
      </c>
      <c r="S63" t="str">
        <f t="shared" si="2"/>
        <v>Mai/25</v>
      </c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spans="1:38" ht="15.75" customHeight="1">
      <c r="A64" s="23">
        <v>45808</v>
      </c>
      <c r="B64" s="24" t="s">
        <v>38</v>
      </c>
      <c r="C64" s="25">
        <v>2025</v>
      </c>
      <c r="D64" s="26" t="s">
        <v>225</v>
      </c>
      <c r="E64" s="80">
        <v>8661</v>
      </c>
      <c r="F64" s="80">
        <v>5307.06</v>
      </c>
      <c r="G64" s="80">
        <v>30</v>
      </c>
      <c r="H64" s="80">
        <v>2776.4</v>
      </c>
      <c r="I64" s="86">
        <v>898.88</v>
      </c>
      <c r="J64" s="88">
        <f>IF(E64="","",(1-J$2)*E64)</f>
        <v>8573.5239000000001</v>
      </c>
      <c r="K64" s="88">
        <f>IF(F64="","",(1-K$2)*F64)</f>
        <v>5135.1112560000001</v>
      </c>
      <c r="L64" s="88">
        <f>IF(G64="","",(1-L$2)*G64)</f>
        <v>28.2</v>
      </c>
      <c r="M64" s="88">
        <f>IF(H64="","",(1-M$2)*H64)</f>
        <v>2760.0192400000001</v>
      </c>
      <c r="N64" s="80"/>
      <c r="O64" s="86">
        <v>1215.3900000000001</v>
      </c>
      <c r="P64" s="28">
        <f t="shared" si="0"/>
        <v>18888.730000000003</v>
      </c>
      <c r="Q64" s="29">
        <f t="shared" si="1"/>
        <v>17712.244396000002</v>
      </c>
      <c r="R64" s="30">
        <f>IF(P64="","",SUM($Q$4:Q64))</f>
        <v>556474.57472600008</v>
      </c>
      <c r="S64" t="str">
        <f t="shared" si="2"/>
        <v>Mai/25</v>
      </c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spans="1:38" ht="15.75" customHeight="1">
      <c r="A65" s="23">
        <v>45809</v>
      </c>
      <c r="B65" s="24" t="s">
        <v>44</v>
      </c>
      <c r="C65" s="25">
        <v>2025</v>
      </c>
      <c r="D65" s="26" t="s">
        <v>263</v>
      </c>
      <c r="E65" s="80">
        <v>5860</v>
      </c>
      <c r="F65" s="80">
        <v>2441.3000000000002</v>
      </c>
      <c r="G65" s="80"/>
      <c r="H65" s="80">
        <v>3468</v>
      </c>
      <c r="I65" s="81">
        <v>1070.8900000000001</v>
      </c>
      <c r="J65" s="27">
        <f>IF(E65="","",(1-J$2)*E65)</f>
        <v>5800.8140000000003</v>
      </c>
      <c r="K65" s="27">
        <f>IF(F65="","",(1-K$2)*F65)</f>
        <v>2362.2018800000001</v>
      </c>
      <c r="L65" s="27" t="str">
        <f>IF(G65="","",(1-L$2)*G65)</f>
        <v/>
      </c>
      <c r="M65" s="27">
        <f>IF(H65="","",(1-M$2)*H65)</f>
        <v>3447.5387999999998</v>
      </c>
      <c r="N65" s="40"/>
      <c r="O65" s="41">
        <v>1058.3</v>
      </c>
      <c r="P65" s="28">
        <f t="shared" si="0"/>
        <v>13898.489999999998</v>
      </c>
      <c r="Q65" s="29">
        <f t="shared" si="1"/>
        <v>12668.85468</v>
      </c>
      <c r="R65" s="30">
        <f>IF(P65="","",SUM($Q$4:Q65))</f>
        <v>569143.42940600007</v>
      </c>
      <c r="S65" t="str">
        <f t="shared" si="2"/>
        <v>Jun/25</v>
      </c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spans="1:38" ht="15.75" customHeight="1">
      <c r="A66" s="23">
        <v>45810</v>
      </c>
      <c r="B66" s="24" t="s">
        <v>18</v>
      </c>
      <c r="C66" s="25">
        <v>2025</v>
      </c>
      <c r="D66" s="26" t="s">
        <v>263</v>
      </c>
      <c r="E66" s="80">
        <v>0</v>
      </c>
      <c r="F66" s="80">
        <v>0</v>
      </c>
      <c r="G66" s="80">
        <v>0</v>
      </c>
      <c r="H66" s="80">
        <v>0</v>
      </c>
      <c r="I66" s="81">
        <v>0</v>
      </c>
      <c r="J66" s="27">
        <v>0</v>
      </c>
      <c r="K66" s="27">
        <f>IF(F66="","",(1-K$2)*F66)</f>
        <v>0</v>
      </c>
      <c r="L66" s="27">
        <f>IF(G66="","",(1-L$2)*G66)</f>
        <v>0</v>
      </c>
      <c r="M66" s="27">
        <f>IF(H66="","",(1-M$2)*H66)</f>
        <v>0</v>
      </c>
      <c r="N66" s="40"/>
      <c r="O66" s="41">
        <v>20</v>
      </c>
      <c r="P66" s="28">
        <f t="shared" si="0"/>
        <v>20</v>
      </c>
      <c r="Q66" s="29">
        <f t="shared" si="1"/>
        <v>20</v>
      </c>
      <c r="R66" s="30">
        <f>IF(P66="","",SUM($Q$4:Q66))</f>
        <v>569163.42940600007</v>
      </c>
      <c r="S66" t="str">
        <f t="shared" si="2"/>
        <v>Jun/25</v>
      </c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spans="1:38" ht="15.75" customHeight="1">
      <c r="A67" s="23">
        <v>45811</v>
      </c>
      <c r="B67" s="24" t="s">
        <v>20</v>
      </c>
      <c r="C67" s="25">
        <v>2025</v>
      </c>
      <c r="D67" s="26" t="s">
        <v>263</v>
      </c>
      <c r="E67" s="80">
        <v>1488.9</v>
      </c>
      <c r="F67" s="80">
        <v>771</v>
      </c>
      <c r="G67" s="80"/>
      <c r="H67" s="80">
        <v>1056.0999999999999</v>
      </c>
      <c r="I67" s="81">
        <v>519.64</v>
      </c>
      <c r="J67" s="27">
        <f>IF(E67="","",(1-J$2)*E67)</f>
        <v>1473.86211</v>
      </c>
      <c r="K67" s="27">
        <f>IF(F67="","",(1-K$2)*F67)</f>
        <v>746.01959999999997</v>
      </c>
      <c r="L67" s="27" t="str">
        <f>IF(G67="","",(1-L$2)*G67)</f>
        <v/>
      </c>
      <c r="M67" s="27">
        <f>IF(H67="","",(1-M$2)*H67)</f>
        <v>1049.8690099999999</v>
      </c>
      <c r="N67" s="40"/>
      <c r="O67" s="41">
        <v>145.93</v>
      </c>
      <c r="P67" s="28">
        <f t="shared" si="0"/>
        <v>3981.5699999999997</v>
      </c>
      <c r="Q67" s="29">
        <f t="shared" si="1"/>
        <v>3415.6807199999998</v>
      </c>
      <c r="R67" s="30">
        <f>IF(P67="","",SUM($Q$4:Q67))</f>
        <v>572579.11012600001</v>
      </c>
      <c r="S67" t="str">
        <f t="shared" si="2"/>
        <v>Jun/25</v>
      </c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spans="1:38" ht="15.75" customHeight="1">
      <c r="A68" s="23">
        <v>45812</v>
      </c>
      <c r="B68" s="24" t="s">
        <v>21</v>
      </c>
      <c r="C68" s="25">
        <v>2025</v>
      </c>
      <c r="D68" s="26" t="s">
        <v>263</v>
      </c>
      <c r="E68" s="80">
        <v>1688.2</v>
      </c>
      <c r="F68" s="80">
        <v>1451.7</v>
      </c>
      <c r="G68" s="80"/>
      <c r="H68" s="80">
        <v>540</v>
      </c>
      <c r="I68" s="81">
        <v>600.41999999999996</v>
      </c>
      <c r="J68" s="27">
        <f>IF(E68="","",(1-J$2)*E68)</f>
        <v>1671.1491800000001</v>
      </c>
      <c r="K68" s="27">
        <f>IF(F68="","",(1-K$2)*F68)</f>
        <v>1404.6649200000002</v>
      </c>
      <c r="L68" s="27" t="str">
        <f>IF(G68="","",(1-L$2)*G68)</f>
        <v/>
      </c>
      <c r="M68" s="27">
        <f>IF(H68="","",(1-M$2)*H68)</f>
        <v>536.81399999999996</v>
      </c>
      <c r="N68" s="40">
        <v>2532.25</v>
      </c>
      <c r="O68" s="41">
        <v>869.2</v>
      </c>
      <c r="P68" s="28">
        <f t="shared" si="0"/>
        <v>5149.5199999999995</v>
      </c>
      <c r="Q68" s="29">
        <f t="shared" si="1"/>
        <v>7014.0780999999997</v>
      </c>
      <c r="R68" s="30">
        <f>IF(P68="","",SUM($Q$4:Q68))</f>
        <v>579593.18822600006</v>
      </c>
      <c r="S68" t="str">
        <f t="shared" si="2"/>
        <v>Jun/25</v>
      </c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spans="1:38" ht="15.75" customHeight="1">
      <c r="A69" s="23">
        <v>45813</v>
      </c>
      <c r="B69" s="24" t="s">
        <v>23</v>
      </c>
      <c r="C69" s="25">
        <v>2025</v>
      </c>
      <c r="D69" s="26" t="s">
        <v>263</v>
      </c>
      <c r="E69" s="80">
        <v>737.4</v>
      </c>
      <c r="F69" s="80">
        <v>1059</v>
      </c>
      <c r="G69" s="80"/>
      <c r="H69" s="80">
        <v>527</v>
      </c>
      <c r="I69" s="81">
        <v>453.11</v>
      </c>
      <c r="J69" s="27">
        <f>IF(E69="","",(1-J$2)*E69)</f>
        <v>729.95226000000002</v>
      </c>
      <c r="K69" s="27">
        <f>IF(F69="","",(1-K$2)*F69)</f>
        <v>1024.6884</v>
      </c>
      <c r="L69" s="27" t="str">
        <f>IF(G69="","",(1-L$2)*G69)</f>
        <v/>
      </c>
      <c r="M69" s="27">
        <f>IF(H69="","",(1-M$2)*H69)</f>
        <v>523.89070000000004</v>
      </c>
      <c r="N69" s="40"/>
      <c r="O69" s="41">
        <v>194.99</v>
      </c>
      <c r="P69" s="28">
        <f t="shared" si="0"/>
        <v>2971.5</v>
      </c>
      <c r="Q69" s="29">
        <f t="shared" ref="Q69:Q132" si="3">IF(P69="","",SUM(J69:O69))</f>
        <v>2473.5213599999997</v>
      </c>
      <c r="R69" s="30">
        <f>IF(P69="","",SUM($Q$4:Q69))</f>
        <v>582066.70958600007</v>
      </c>
      <c r="S69" t="str">
        <f t="shared" ref="S69:S132" si="4">IF(A69="","",PROPER(TEXT(A69,"mmm/aa")))</f>
        <v>Jun/25</v>
      </c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spans="1:38" ht="15.75" customHeight="1">
      <c r="A70" s="23">
        <v>45814</v>
      </c>
      <c r="B70" s="24" t="s">
        <v>30</v>
      </c>
      <c r="C70" s="25">
        <v>2025</v>
      </c>
      <c r="D70" s="26" t="s">
        <v>263</v>
      </c>
      <c r="E70" s="80">
        <v>5855.2</v>
      </c>
      <c r="F70" s="80">
        <v>3491</v>
      </c>
      <c r="G70" s="80"/>
      <c r="H70" s="80">
        <v>2085.1999999999998</v>
      </c>
      <c r="I70" s="81">
        <v>436.36</v>
      </c>
      <c r="J70" s="27">
        <f>IF(E70="","",(1-J$2)*E70)</f>
        <v>5796.0624799999996</v>
      </c>
      <c r="K70" s="27">
        <f>IF(F70="","",(1-K$2)*F70)</f>
        <v>3377.8915999999999</v>
      </c>
      <c r="L70" s="27" t="str">
        <f>IF(G70="","",(1-L$2)*G70)</f>
        <v/>
      </c>
      <c r="M70" s="27">
        <f>IF(H70="","",(1-M$2)*H70)</f>
        <v>2072.8973199999996</v>
      </c>
      <c r="N70" s="40"/>
      <c r="O70" s="41">
        <v>1193.01</v>
      </c>
      <c r="P70" s="28">
        <f t="shared" si="0"/>
        <v>13060.770000000002</v>
      </c>
      <c r="Q70" s="29">
        <f t="shared" si="3"/>
        <v>12439.8614</v>
      </c>
      <c r="R70" s="30">
        <f>IF(P70="","",SUM($Q$4:Q70))</f>
        <v>594506.57098600012</v>
      </c>
      <c r="S70" t="str">
        <f t="shared" si="4"/>
        <v>Jun/25</v>
      </c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spans="1:38" ht="15.75" customHeight="1">
      <c r="A71" s="23">
        <v>45815</v>
      </c>
      <c r="B71" s="24" t="s">
        <v>38</v>
      </c>
      <c r="C71" s="25">
        <v>2025</v>
      </c>
      <c r="D71" s="26" t="s">
        <v>263</v>
      </c>
      <c r="E71" s="80">
        <v>5037</v>
      </c>
      <c r="F71" s="80">
        <v>2189.9</v>
      </c>
      <c r="G71" s="80"/>
      <c r="H71" s="80">
        <v>1853.1</v>
      </c>
      <c r="I71" s="81">
        <v>888.2</v>
      </c>
      <c r="J71" s="27">
        <f>IF(E71="","",(1-J$2)*E71)</f>
        <v>4986.1262999999999</v>
      </c>
      <c r="K71" s="27">
        <f>IF(F71="","",(1-K$2)*F71)</f>
        <v>2118.94724</v>
      </c>
      <c r="L71" s="27" t="str">
        <f>IF(G71="","",(1-L$2)*G71)</f>
        <v/>
      </c>
      <c r="M71" s="27">
        <f>IF(H71="","",(1-M$2)*H71)</f>
        <v>1842.16671</v>
      </c>
      <c r="N71" s="40"/>
      <c r="O71" s="41">
        <v>840</v>
      </c>
      <c r="P71" s="28">
        <f t="shared" si="0"/>
        <v>10808.2</v>
      </c>
      <c r="Q71" s="29">
        <f t="shared" si="3"/>
        <v>9787.2402499999989</v>
      </c>
      <c r="R71" s="30">
        <f>IF(P71="","",SUM($Q$4:Q71))</f>
        <v>604293.81123600015</v>
      </c>
      <c r="S71" t="str">
        <f t="shared" si="4"/>
        <v>Jun/25</v>
      </c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spans="1:38" ht="15.75" customHeight="1">
      <c r="A72" s="23">
        <v>45816</v>
      </c>
      <c r="B72" s="24" t="s">
        <v>44</v>
      </c>
      <c r="C72" s="25">
        <v>2025</v>
      </c>
      <c r="D72" s="26" t="s">
        <v>263</v>
      </c>
      <c r="E72" s="80">
        <v>3948</v>
      </c>
      <c r="F72" s="80">
        <v>2173</v>
      </c>
      <c r="G72" s="80">
        <v>80</v>
      </c>
      <c r="H72" s="80">
        <v>2033.6</v>
      </c>
      <c r="I72" s="81">
        <v>1146.01</v>
      </c>
      <c r="J72" s="27">
        <f>IF(E72="","",(1-J$2)*E72)</f>
        <v>3908.1251999999999</v>
      </c>
      <c r="K72" s="27">
        <f>IF(F72="","",(1-K$2)*F72)</f>
        <v>2102.5947999999999</v>
      </c>
      <c r="L72" s="27">
        <f>IF(G72="","",(1-L$2)*G72)</f>
        <v>75.199999999999989</v>
      </c>
      <c r="M72" s="27">
        <f>IF(H72="","",(1-M$2)*H72)</f>
        <v>2021.6017599999998</v>
      </c>
      <c r="N72" s="40"/>
      <c r="O72" s="41">
        <v>1263</v>
      </c>
      <c r="P72" s="28">
        <f t="shared" si="0"/>
        <v>10643.61</v>
      </c>
      <c r="Q72" s="29">
        <f t="shared" si="3"/>
        <v>9370.5217599999996</v>
      </c>
      <c r="R72" s="30">
        <f>IF(P72="","",SUM($Q$4:Q72))</f>
        <v>613664.33299600019</v>
      </c>
      <c r="S72" t="str">
        <f t="shared" si="4"/>
        <v>Jun/25</v>
      </c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spans="1:38" ht="15.75" customHeight="1">
      <c r="A73" s="23">
        <v>45817</v>
      </c>
      <c r="B73" s="24" t="s">
        <v>18</v>
      </c>
      <c r="C73" s="25">
        <v>2025</v>
      </c>
      <c r="D73" s="26" t="s">
        <v>263</v>
      </c>
      <c r="E73" s="80"/>
      <c r="F73" s="80"/>
      <c r="G73" s="80"/>
      <c r="H73" s="80"/>
      <c r="I73" s="81"/>
      <c r="J73" s="27"/>
      <c r="K73" s="27"/>
      <c r="L73" s="27"/>
      <c r="M73" s="27"/>
      <c r="N73" s="40"/>
      <c r="O73" s="41"/>
      <c r="P73" s="28" t="str">
        <f t="shared" si="0"/>
        <v/>
      </c>
      <c r="Q73" s="29" t="str">
        <f t="shared" si="3"/>
        <v/>
      </c>
      <c r="R73" s="30" t="str">
        <f>IF(P73="","",SUM($Q$4:Q73))</f>
        <v/>
      </c>
      <c r="S73" t="str">
        <f t="shared" si="4"/>
        <v>Jun/25</v>
      </c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spans="1:38" ht="15.75" customHeight="1">
      <c r="A74" s="23">
        <v>45818</v>
      </c>
      <c r="B74" s="24" t="s">
        <v>20</v>
      </c>
      <c r="C74" s="25">
        <v>2025</v>
      </c>
      <c r="D74" s="26" t="s">
        <v>263</v>
      </c>
      <c r="E74" s="80">
        <v>1324.4</v>
      </c>
      <c r="F74" s="80">
        <v>1614</v>
      </c>
      <c r="G74" s="61"/>
      <c r="H74" s="80">
        <v>255.1</v>
      </c>
      <c r="I74" s="81">
        <v>687</v>
      </c>
      <c r="J74" s="27">
        <f>IF(E74="","",(1-J$2)*E74)</f>
        <v>1311.0235600000001</v>
      </c>
      <c r="K74" s="27">
        <f>IF(F74="","",(1-K$2)*F74)</f>
        <v>1561.7064</v>
      </c>
      <c r="L74" s="93" t="str">
        <f>IF(G74="","",(1-L$2)*G74)</f>
        <v/>
      </c>
      <c r="M74" s="27">
        <f>IF(H74="","",(1-M$2)*H74)</f>
        <v>253.59491</v>
      </c>
      <c r="N74" s="94"/>
      <c r="O74" s="41">
        <v>484.64</v>
      </c>
      <c r="P74" s="28">
        <f t="shared" si="0"/>
        <v>4365.1400000000003</v>
      </c>
      <c r="Q74" s="29">
        <f t="shared" si="3"/>
        <v>3610.9648699999998</v>
      </c>
      <c r="R74" s="30">
        <f>IF(P74="","",SUM($Q$4:Q74))</f>
        <v>617275.29786600021</v>
      </c>
      <c r="S74" t="str">
        <f t="shared" si="4"/>
        <v>Jun/25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spans="1:38" ht="15.75" customHeight="1">
      <c r="A75" s="23">
        <v>45819</v>
      </c>
      <c r="B75" s="24" t="s">
        <v>21</v>
      </c>
      <c r="C75" s="25">
        <v>2025</v>
      </c>
      <c r="D75" s="26" t="s">
        <v>263</v>
      </c>
      <c r="E75" s="80">
        <v>776</v>
      </c>
      <c r="F75" s="80">
        <v>1004.4</v>
      </c>
      <c r="G75" s="61"/>
      <c r="H75" s="80">
        <v>403</v>
      </c>
      <c r="I75" s="81">
        <v>425.54</v>
      </c>
      <c r="J75" s="27">
        <f>IF(E75="","",(1-J$2)*E75)</f>
        <v>768.16240000000005</v>
      </c>
      <c r="K75" s="27">
        <f>IF(F75="","",(1-K$2)*F75)</f>
        <v>971.85744</v>
      </c>
      <c r="L75" s="93" t="str">
        <f>IF(G75="","",(1-L$2)*G75)</f>
        <v/>
      </c>
      <c r="M75" s="27">
        <f>IF(H75="","",(1-M$2)*H75)</f>
        <v>400.6223</v>
      </c>
      <c r="N75" s="94">
        <v>2439.16</v>
      </c>
      <c r="O75" s="41">
        <v>179</v>
      </c>
      <c r="P75" s="28">
        <f t="shared" si="0"/>
        <v>2787.94</v>
      </c>
      <c r="Q75" s="29">
        <f t="shared" si="3"/>
        <v>4758.8021399999998</v>
      </c>
      <c r="R75" s="30">
        <f>IF(P75="","",SUM($Q$4:Q75))</f>
        <v>622034.10000600026</v>
      </c>
      <c r="S75" t="str">
        <f t="shared" si="4"/>
        <v>Jun/25</v>
      </c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spans="1:38" ht="15.75" customHeight="1">
      <c r="A76" s="23">
        <v>45820</v>
      </c>
      <c r="B76" s="24" t="s">
        <v>23</v>
      </c>
      <c r="C76" s="25">
        <v>2025</v>
      </c>
      <c r="D76" s="26" t="s">
        <v>263</v>
      </c>
      <c r="E76" s="80">
        <v>2634</v>
      </c>
      <c r="F76" s="80">
        <v>1867.5</v>
      </c>
      <c r="G76" s="61"/>
      <c r="H76" s="80">
        <v>1260</v>
      </c>
      <c r="I76" s="81">
        <v>564.38</v>
      </c>
      <c r="J76" s="27">
        <f>IF(E76="","",(1-J$2)*E76)</f>
        <v>2607.3966</v>
      </c>
      <c r="K76" s="27">
        <f>IF(F76="","",(1-K$2)*F76)</f>
        <v>1806.9929999999999</v>
      </c>
      <c r="L76" s="93" t="str">
        <f>IF(G76="","",(1-L$2)*G76)</f>
        <v/>
      </c>
      <c r="M76" s="27">
        <f>IF(H76="","",(1-M$2)*H76)</f>
        <v>1252.566</v>
      </c>
      <c r="N76" s="94"/>
      <c r="O76" s="41">
        <v>1285.2</v>
      </c>
      <c r="P76" s="28">
        <f t="shared" si="0"/>
        <v>7611.08</v>
      </c>
      <c r="Q76" s="29">
        <f t="shared" si="3"/>
        <v>6952.1556</v>
      </c>
      <c r="R76" s="30">
        <f>IF(P76="","",SUM($Q$4:Q76))</f>
        <v>628986.25560600031</v>
      </c>
      <c r="S76" t="str">
        <f t="shared" si="4"/>
        <v>Jun/25</v>
      </c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spans="1:38" ht="15.75" customHeight="1">
      <c r="A77" s="23">
        <v>45821</v>
      </c>
      <c r="B77" s="24" t="s">
        <v>30</v>
      </c>
      <c r="C77" s="25">
        <v>2025</v>
      </c>
      <c r="D77" s="26" t="s">
        <v>263</v>
      </c>
      <c r="E77" s="80">
        <v>4068</v>
      </c>
      <c r="F77" s="80">
        <v>2742.4</v>
      </c>
      <c r="G77" s="61"/>
      <c r="H77" s="80">
        <v>2069.8000000000002</v>
      </c>
      <c r="I77" s="81">
        <v>439.06</v>
      </c>
      <c r="J77" s="27">
        <f>IF(E77="","",(1-J$2)*E77)</f>
        <v>4026.9132</v>
      </c>
      <c r="K77" s="27">
        <f>IF(F77="","",(1-K$2)*F77)</f>
        <v>2653.5462400000001</v>
      </c>
      <c r="L77" s="93" t="str">
        <f>IF(G77="","",(1-L$2)*G77)</f>
        <v/>
      </c>
      <c r="M77" s="27">
        <f>IF(H77="","",(1-M$2)*H77)</f>
        <v>2057.5881800000002</v>
      </c>
      <c r="N77" s="94"/>
      <c r="O77" s="41">
        <v>951.8</v>
      </c>
      <c r="P77" s="28">
        <f t="shared" si="0"/>
        <v>10271.06</v>
      </c>
      <c r="Q77" s="29">
        <f t="shared" si="3"/>
        <v>9689.8476200000005</v>
      </c>
      <c r="R77" s="30">
        <f>IF(P77="","",SUM($Q$4:Q77))</f>
        <v>638676.10322600033</v>
      </c>
      <c r="S77" t="str">
        <f t="shared" si="4"/>
        <v>Jun/25</v>
      </c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spans="1:38" ht="15.75" customHeight="1">
      <c r="A78" s="23">
        <v>45822</v>
      </c>
      <c r="B78" s="24" t="s">
        <v>38</v>
      </c>
      <c r="C78" s="25">
        <v>2025</v>
      </c>
      <c r="D78" s="26" t="s">
        <v>263</v>
      </c>
      <c r="E78" s="80">
        <v>7167.95</v>
      </c>
      <c r="F78" s="80">
        <v>3492</v>
      </c>
      <c r="G78" s="80">
        <v>105</v>
      </c>
      <c r="H78" s="80">
        <v>2817.8</v>
      </c>
      <c r="I78" s="81">
        <v>785.8</v>
      </c>
      <c r="J78" s="27">
        <f>IF(E78="","",(1-J$2)*E78)</f>
        <v>7095.5537050000003</v>
      </c>
      <c r="K78" s="27">
        <f>IF(F78="","",(1-K$2)*F78)</f>
        <v>3378.8591999999999</v>
      </c>
      <c r="L78" s="27">
        <f>IF(G78="","",(1-L$2)*G78)</f>
        <v>98.699999999999989</v>
      </c>
      <c r="M78" s="27">
        <f>IF(H78="","",(1-M$2)*H78)</f>
        <v>2801.1749800000002</v>
      </c>
      <c r="N78" s="94"/>
      <c r="O78" s="41">
        <v>1549.24</v>
      </c>
      <c r="P78" s="28">
        <f t="shared" si="0"/>
        <v>15917.789999999999</v>
      </c>
      <c r="Q78" s="29">
        <f t="shared" si="3"/>
        <v>14923.527885000001</v>
      </c>
      <c r="R78" s="30">
        <f>IF(P78="","",SUM($Q$4:Q78))</f>
        <v>653599.63111100032</v>
      </c>
      <c r="S78" t="str">
        <f t="shared" si="4"/>
        <v>Jun/25</v>
      </c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spans="1:38" ht="15.75" customHeight="1">
      <c r="A79" s="23">
        <v>45823</v>
      </c>
      <c r="B79" s="24" t="s">
        <v>44</v>
      </c>
      <c r="C79" s="25">
        <v>2025</v>
      </c>
      <c r="D79" s="26" t="s">
        <v>263</v>
      </c>
      <c r="E79" s="80">
        <v>5137</v>
      </c>
      <c r="F79" s="80">
        <v>3216</v>
      </c>
      <c r="G79" s="61"/>
      <c r="H79" s="80">
        <v>2869</v>
      </c>
      <c r="I79" s="81">
        <v>1412.66</v>
      </c>
      <c r="J79" s="27">
        <f>IF(E79="","",(1-J$2)*E79)</f>
        <v>5085.1162999999997</v>
      </c>
      <c r="K79" s="27">
        <f>IF(F79="","",(1-K$2)*F79)</f>
        <v>3111.8016000000002</v>
      </c>
      <c r="L79" s="93" t="str">
        <f>IF(G79="","",(1-L$2)*G79)</f>
        <v/>
      </c>
      <c r="M79" s="27">
        <f>IF(H79="","",(1-M$2)*H79)</f>
        <v>2852.0729000000001</v>
      </c>
      <c r="N79" s="94"/>
      <c r="O79" s="41">
        <v>1875.6</v>
      </c>
      <c r="P79" s="28">
        <f t="shared" si="0"/>
        <v>14510.26</v>
      </c>
      <c r="Q79" s="29">
        <f t="shared" si="3"/>
        <v>12924.5908</v>
      </c>
      <c r="R79" s="30">
        <f>IF(P79="","",SUM($Q$4:Q79))</f>
        <v>666524.22191100032</v>
      </c>
      <c r="S79" t="str">
        <f t="shared" si="4"/>
        <v>Jun/25</v>
      </c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 spans="1:38" ht="15.75" customHeight="1">
      <c r="A80" s="23">
        <v>45824</v>
      </c>
      <c r="B80" s="24" t="s">
        <v>18</v>
      </c>
      <c r="C80" s="25">
        <v>2025</v>
      </c>
      <c r="D80" s="26" t="s">
        <v>263</v>
      </c>
      <c r="E80" s="80">
        <v>0</v>
      </c>
      <c r="F80" s="80">
        <v>0</v>
      </c>
      <c r="G80" s="80">
        <v>0</v>
      </c>
      <c r="H80" s="80">
        <v>0</v>
      </c>
      <c r="I80" s="81">
        <v>12</v>
      </c>
      <c r="J80" s="27">
        <f>IF(E80="","",(1-J$2)*E80)</f>
        <v>0</v>
      </c>
      <c r="K80" s="27">
        <f>IF(F80="","",(1-K$2)*F80)</f>
        <v>0</v>
      </c>
      <c r="L80" s="27">
        <f>IF(G80="","",(1-L$2)*G80)</f>
        <v>0</v>
      </c>
      <c r="M80" s="27">
        <v>11</v>
      </c>
      <c r="N80" s="94"/>
      <c r="O80" s="41">
        <v>0</v>
      </c>
      <c r="P80" s="28">
        <f t="shared" si="0"/>
        <v>12</v>
      </c>
      <c r="Q80" s="29">
        <f t="shared" si="3"/>
        <v>11</v>
      </c>
      <c r="R80" s="30">
        <f>IF(P80="","",SUM($Q$4:Q80))</f>
        <v>666535.22191100032</v>
      </c>
      <c r="S80" t="str">
        <f t="shared" si="4"/>
        <v>Jun/25</v>
      </c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 spans="1:38" ht="15.75" customHeight="1">
      <c r="A81" s="23">
        <v>45825</v>
      </c>
      <c r="B81" s="24" t="s">
        <v>20</v>
      </c>
      <c r="C81" s="25">
        <v>2025</v>
      </c>
      <c r="D81" s="26" t="s">
        <v>263</v>
      </c>
      <c r="E81" s="80">
        <v>1221</v>
      </c>
      <c r="F81" s="80">
        <v>1006.6</v>
      </c>
      <c r="G81" s="80"/>
      <c r="H81" s="80">
        <v>822.7</v>
      </c>
      <c r="I81" s="81">
        <v>571.80999999999995</v>
      </c>
      <c r="J81" s="27">
        <f>IF(E81="","",(1-J$2)*E81)</f>
        <v>1208.6678999999999</v>
      </c>
      <c r="K81" s="27">
        <f>IF(F81="","",(1-K$2)*F81)</f>
        <v>973.98616000000004</v>
      </c>
      <c r="L81" s="27" t="str">
        <f>IF(G81="","",(1-L$2)*G81)</f>
        <v/>
      </c>
      <c r="M81" s="27">
        <f>IF(H81="","",(1-M$2)*H81)</f>
        <v>817.84607000000005</v>
      </c>
      <c r="N81" s="40"/>
      <c r="O81" s="41">
        <v>200.77</v>
      </c>
      <c r="P81" s="28">
        <f t="shared" si="0"/>
        <v>3822.88</v>
      </c>
      <c r="Q81" s="29">
        <f t="shared" si="3"/>
        <v>3201.2701299999999</v>
      </c>
      <c r="R81" s="30">
        <f>IF(P81="","",SUM($Q$4:Q81))</f>
        <v>669736.49204100028</v>
      </c>
      <c r="S81" t="str">
        <f t="shared" si="4"/>
        <v>Jun/25</v>
      </c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 spans="1:38" ht="15.75" customHeight="1">
      <c r="A82" s="23">
        <v>45826</v>
      </c>
      <c r="B82" s="24" t="s">
        <v>21</v>
      </c>
      <c r="C82" s="25">
        <v>2025</v>
      </c>
      <c r="D82" s="26" t="s">
        <v>263</v>
      </c>
      <c r="E82" s="80">
        <v>3969</v>
      </c>
      <c r="F82" s="80">
        <v>2131</v>
      </c>
      <c r="G82" s="80"/>
      <c r="H82" s="80">
        <v>2114.6</v>
      </c>
      <c r="I82" s="81">
        <v>487.16</v>
      </c>
      <c r="J82" s="27">
        <f>IF(E82="","",(1-J$2)*E82)</f>
        <v>3928.9131000000002</v>
      </c>
      <c r="K82" s="27">
        <f>IF(F82="","",(1-K$2)*F82)</f>
        <v>2061.9556000000002</v>
      </c>
      <c r="L82" s="27" t="str">
        <f>IF(G82="","",(1-L$2)*G82)</f>
        <v/>
      </c>
      <c r="M82" s="27">
        <f>IF(H82="","",(1-M$2)*H82)</f>
        <v>2102.1238599999997</v>
      </c>
      <c r="N82" s="40">
        <v>2779.49</v>
      </c>
      <c r="O82" s="41">
        <v>909.83</v>
      </c>
      <c r="P82" s="28">
        <f t="shared" si="0"/>
        <v>9611.59</v>
      </c>
      <c r="Q82" s="29">
        <f t="shared" si="3"/>
        <v>11782.31256</v>
      </c>
      <c r="R82" s="30">
        <f>IF(P82="","",SUM($Q$4:Q82))</f>
        <v>681518.80460100027</v>
      </c>
      <c r="S82" t="str">
        <f t="shared" si="4"/>
        <v>Jun/25</v>
      </c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 spans="1:38" ht="15.75" customHeight="1">
      <c r="A83" s="23">
        <v>45827</v>
      </c>
      <c r="B83" s="24" t="s">
        <v>23</v>
      </c>
      <c r="C83" s="25">
        <v>2025</v>
      </c>
      <c r="D83" s="26" t="s">
        <v>263</v>
      </c>
      <c r="E83" s="80">
        <v>3944.6</v>
      </c>
      <c r="F83" s="80">
        <v>2654</v>
      </c>
      <c r="G83" s="80"/>
      <c r="H83" s="80">
        <v>2093</v>
      </c>
      <c r="I83" s="81">
        <v>357.44</v>
      </c>
      <c r="J83" s="27">
        <f>IF(E83="","",(1-J$2)*E83)</f>
        <v>3904.75954</v>
      </c>
      <c r="K83" s="27">
        <f>IF(F83="","",(1-K$2)*F83)</f>
        <v>2568.0104000000001</v>
      </c>
      <c r="L83" s="27" t="str">
        <f>IF(G83="","",(1-L$2)*G83)</f>
        <v/>
      </c>
      <c r="M83" s="27">
        <f>IF(H83="","",(1-M$2)*H83)</f>
        <v>2080.6513</v>
      </c>
      <c r="N83" s="40"/>
      <c r="O83" s="41">
        <v>915.5</v>
      </c>
      <c r="P83" s="28">
        <f t="shared" si="0"/>
        <v>9964.5400000000009</v>
      </c>
      <c r="Q83" s="29">
        <f t="shared" si="3"/>
        <v>9468.9212399999997</v>
      </c>
      <c r="R83" s="30">
        <f>IF(P83="","",SUM($Q$4:Q83))</f>
        <v>690987.72584100033</v>
      </c>
      <c r="S83" t="str">
        <f t="shared" si="4"/>
        <v>Jun/25</v>
      </c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 spans="1:38" ht="15.75" customHeight="1">
      <c r="A84" s="23">
        <v>45828</v>
      </c>
      <c r="B84" s="24" t="s">
        <v>30</v>
      </c>
      <c r="C84" s="25">
        <v>2025</v>
      </c>
      <c r="D84" s="26" t="s">
        <v>263</v>
      </c>
      <c r="E84" s="80">
        <v>5899</v>
      </c>
      <c r="F84" s="80">
        <v>2779</v>
      </c>
      <c r="G84" s="80"/>
      <c r="H84" s="80">
        <v>1819.9</v>
      </c>
      <c r="I84" s="81">
        <v>260.47000000000003</v>
      </c>
      <c r="J84" s="27">
        <f>IF(E84="","",(1-J$2)*E84)</f>
        <v>5839.4201000000003</v>
      </c>
      <c r="K84" s="27">
        <f>IF(F84="","",(1-K$2)*F84)</f>
        <v>2688.9603999999999</v>
      </c>
      <c r="L84" s="27" t="str">
        <f>IF(G84="","",(1-L$2)*G84)</f>
        <v/>
      </c>
      <c r="M84" s="27">
        <f>IF(H84="","",(1-M$2)*H84)</f>
        <v>1809.1625900000001</v>
      </c>
      <c r="N84" s="40"/>
      <c r="O84" s="41">
        <v>707.69</v>
      </c>
      <c r="P84" s="28">
        <f t="shared" si="0"/>
        <v>11466.06</v>
      </c>
      <c r="Q84" s="29">
        <f t="shared" si="3"/>
        <v>11045.23309</v>
      </c>
      <c r="R84" s="30">
        <f>IF(P84="","",SUM($Q$4:Q84))</f>
        <v>702032.95893100032</v>
      </c>
      <c r="S84" t="str">
        <f t="shared" si="4"/>
        <v>Jun/25</v>
      </c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 spans="1:38" ht="15.75" customHeight="1">
      <c r="A85" s="23">
        <v>45829</v>
      </c>
      <c r="B85" s="24" t="s">
        <v>38</v>
      </c>
      <c r="C85" s="25">
        <v>2025</v>
      </c>
      <c r="D85" s="26" t="s">
        <v>263</v>
      </c>
      <c r="E85" s="80">
        <v>8856</v>
      </c>
      <c r="F85" s="80">
        <v>4244</v>
      </c>
      <c r="G85" s="80"/>
      <c r="H85" s="80">
        <v>3426.9</v>
      </c>
      <c r="I85" s="81">
        <v>730.66</v>
      </c>
      <c r="J85" s="27">
        <f>IF(E85="","",(1-J$2)*E85)</f>
        <v>8766.5544000000009</v>
      </c>
      <c r="K85" s="27">
        <f>IF(F85="","",(1-K$2)*F85)</f>
        <v>4106.4944000000005</v>
      </c>
      <c r="L85" s="27" t="str">
        <f>IF(G85="","",(1-L$2)*G85)</f>
        <v/>
      </c>
      <c r="M85" s="27">
        <f>IF(H85="","",(1-M$2)*H85)</f>
        <v>3406.68129</v>
      </c>
      <c r="N85" s="40"/>
      <c r="O85" s="41">
        <v>1859</v>
      </c>
      <c r="P85" s="28">
        <f t="shared" si="0"/>
        <v>19116.560000000001</v>
      </c>
      <c r="Q85" s="29">
        <f t="shared" si="3"/>
        <v>18138.730090000001</v>
      </c>
      <c r="R85" s="30">
        <f>IF(P85="","",SUM($Q$4:Q85))</f>
        <v>720171.68902100029</v>
      </c>
      <c r="S85" t="str">
        <f t="shared" si="4"/>
        <v>Jun/25</v>
      </c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 spans="1:38" ht="15.75" customHeight="1">
      <c r="A86" s="23">
        <v>45830</v>
      </c>
      <c r="B86" s="24" t="s">
        <v>44</v>
      </c>
      <c r="C86" s="25">
        <v>2025</v>
      </c>
      <c r="D86" s="26" t="s">
        <v>263</v>
      </c>
      <c r="E86" s="80">
        <v>5707.1</v>
      </c>
      <c r="F86" s="80">
        <v>3214.7</v>
      </c>
      <c r="G86" s="80"/>
      <c r="H86" s="80">
        <v>2464.9</v>
      </c>
      <c r="I86" s="81">
        <v>892.5</v>
      </c>
      <c r="J86" s="27">
        <f>IF(E86="","",(1-J$2)*E86)</f>
        <v>5649.4582900000005</v>
      </c>
      <c r="K86" s="27">
        <f>IF(F86="","",(1-K$2)*F86)</f>
        <v>3110.5437199999997</v>
      </c>
      <c r="L86" s="27" t="str">
        <f>IF(G86="","",(1-L$2)*G86)</f>
        <v/>
      </c>
      <c r="M86" s="27">
        <f>IF(H86="","",(1-M$2)*H86)</f>
        <v>2450.35709</v>
      </c>
      <c r="N86" s="40"/>
      <c r="O86" s="41">
        <v>1408</v>
      </c>
      <c r="P86" s="28">
        <f t="shared" si="0"/>
        <v>13687.199999999999</v>
      </c>
      <c r="Q86" s="29">
        <f t="shared" si="3"/>
        <v>12618.3591</v>
      </c>
      <c r="R86" s="30">
        <f>IF(P86="","",SUM($Q$4:Q86))</f>
        <v>732790.04812100029</v>
      </c>
      <c r="S86" t="str">
        <f t="shared" si="4"/>
        <v>Jun/25</v>
      </c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 spans="1:38" ht="15.75" customHeight="1">
      <c r="A87" s="23">
        <v>45831</v>
      </c>
      <c r="B87" s="24" t="s">
        <v>18</v>
      </c>
      <c r="C87" s="25">
        <v>2025</v>
      </c>
      <c r="D87" s="26" t="s">
        <v>263</v>
      </c>
      <c r="E87" s="80"/>
      <c r="F87" s="80"/>
      <c r="G87" s="80"/>
      <c r="H87" s="80"/>
      <c r="I87" s="81"/>
      <c r="J87" s="27"/>
      <c r="K87" s="27"/>
      <c r="L87" s="27"/>
      <c r="M87" s="27"/>
      <c r="N87" s="40"/>
      <c r="O87" s="41"/>
      <c r="P87" s="28" t="str">
        <f t="shared" si="0"/>
        <v/>
      </c>
      <c r="Q87" s="29" t="str">
        <f t="shared" si="3"/>
        <v/>
      </c>
      <c r="R87" s="30" t="str">
        <f>IF(P87="","",SUM($Q$4:Q87))</f>
        <v/>
      </c>
      <c r="S87" t="str">
        <f t="shared" si="4"/>
        <v>Jun/25</v>
      </c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 spans="1:38" ht="15.75" customHeight="1">
      <c r="A88" s="23">
        <v>45832</v>
      </c>
      <c r="B88" s="24" t="s">
        <v>20</v>
      </c>
      <c r="C88" s="25">
        <v>2025</v>
      </c>
      <c r="D88" s="26" t="s">
        <v>263</v>
      </c>
      <c r="E88" s="80">
        <v>1248.4000000000001</v>
      </c>
      <c r="F88" s="80">
        <v>1501.2</v>
      </c>
      <c r="G88" s="80"/>
      <c r="H88" s="80">
        <v>412.2</v>
      </c>
      <c r="I88" s="81">
        <v>643.38</v>
      </c>
      <c r="J88" s="27">
        <f>IF(E88="","",(1-J$2)*E88)</f>
        <v>1235.79116</v>
      </c>
      <c r="K88" s="27">
        <f>IF(F88="","",(1-K$2)*F88)</f>
        <v>1452.5611200000001</v>
      </c>
      <c r="L88" s="27" t="str">
        <f>IF(G88="","",(1-L$2)*G88)</f>
        <v/>
      </c>
      <c r="M88" s="27">
        <f>IF(H88="","",(1-M$2)*H88)</f>
        <v>409.76801999999998</v>
      </c>
      <c r="N88" s="40"/>
      <c r="O88" s="41">
        <v>147.86000000000001</v>
      </c>
      <c r="P88" s="28">
        <f t="shared" si="0"/>
        <v>3953.0400000000004</v>
      </c>
      <c r="Q88" s="29">
        <f t="shared" si="3"/>
        <v>3245.9803000000002</v>
      </c>
      <c r="R88" s="30">
        <f>IF(P88="","",SUM($Q$4:Q88))</f>
        <v>736036.02842100034</v>
      </c>
      <c r="S88" t="str">
        <f t="shared" si="4"/>
        <v>Jun/25</v>
      </c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 spans="1:38" ht="15.75" customHeight="1">
      <c r="A89" s="23">
        <v>45833</v>
      </c>
      <c r="B89" s="24" t="s">
        <v>21</v>
      </c>
      <c r="C89" s="25">
        <v>2025</v>
      </c>
      <c r="D89" s="26" t="s">
        <v>263</v>
      </c>
      <c r="E89" s="80">
        <v>1268.5999999999999</v>
      </c>
      <c r="F89" s="80">
        <v>1141</v>
      </c>
      <c r="G89" s="80"/>
      <c r="H89" s="80">
        <v>389</v>
      </c>
      <c r="I89" s="81">
        <v>681.29</v>
      </c>
      <c r="J89" s="27">
        <f>IF(E89="","",(1-J$2)*E89)</f>
        <v>1255.7871399999999</v>
      </c>
      <c r="K89" s="27">
        <f>IF(F89="","",(1-K$2)*F89)</f>
        <v>1104.0316</v>
      </c>
      <c r="L89" s="27" t="str">
        <f>IF(G89="","",(1-L$2)*G89)</f>
        <v/>
      </c>
      <c r="M89" s="27">
        <f>IF(H89="","",(1-M$2)*H89)</f>
        <v>386.70490000000001</v>
      </c>
      <c r="N89" s="40">
        <v>3074.54</v>
      </c>
      <c r="O89" s="41">
        <v>245.2</v>
      </c>
      <c r="P89" s="28">
        <f t="shared" si="0"/>
        <v>3725.0899999999997</v>
      </c>
      <c r="Q89" s="29">
        <f t="shared" si="3"/>
        <v>6066.2636400000001</v>
      </c>
      <c r="R89" s="30">
        <f>IF(P89="","",SUM($Q$4:Q89))</f>
        <v>742102.29206100036</v>
      </c>
      <c r="S89" t="str">
        <f t="shared" si="4"/>
        <v>Jun/25</v>
      </c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 spans="1:38" ht="15.75" customHeight="1">
      <c r="A90" s="23">
        <v>45834</v>
      </c>
      <c r="B90" s="24" t="s">
        <v>23</v>
      </c>
      <c r="C90" s="25">
        <v>2025</v>
      </c>
      <c r="D90" s="26" t="s">
        <v>263</v>
      </c>
      <c r="E90" s="80">
        <v>815.5</v>
      </c>
      <c r="F90" s="80">
        <v>1284</v>
      </c>
      <c r="G90" s="80"/>
      <c r="H90" s="80">
        <v>769.3</v>
      </c>
      <c r="I90" s="81">
        <v>167.29</v>
      </c>
      <c r="J90" s="27">
        <f>IF(E90="","",(1-J$2)*E90)</f>
        <v>807.26345000000003</v>
      </c>
      <c r="K90" s="27">
        <f>IF(F90="","",(1-K$2)*F90)</f>
        <v>1242.3984</v>
      </c>
      <c r="L90" s="27" t="str">
        <f>IF(G90="","",(1-L$2)*G90)</f>
        <v/>
      </c>
      <c r="M90" s="27">
        <f>IF(H90="","",(1-M$2)*H90)</f>
        <v>764.76112999999998</v>
      </c>
      <c r="N90" s="40"/>
      <c r="O90" s="41">
        <v>201</v>
      </c>
      <c r="P90" s="28">
        <f t="shared" si="0"/>
        <v>3237.09</v>
      </c>
      <c r="Q90" s="29">
        <f t="shared" si="3"/>
        <v>3015.4229799999998</v>
      </c>
      <c r="R90" s="30">
        <f>IF(P90="","",SUM($Q$4:Q90))</f>
        <v>745117.7150410004</v>
      </c>
      <c r="S90" t="str">
        <f t="shared" si="4"/>
        <v>Jun/25</v>
      </c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  <row r="91" spans="1:38" ht="15.75" customHeight="1">
      <c r="A91" s="23">
        <v>45835</v>
      </c>
      <c r="B91" s="24" t="s">
        <v>30</v>
      </c>
      <c r="C91" s="25">
        <v>2025</v>
      </c>
      <c r="D91" s="26" t="s">
        <v>263</v>
      </c>
      <c r="E91" s="80">
        <v>3115.2</v>
      </c>
      <c r="F91" s="80">
        <v>1498</v>
      </c>
      <c r="G91" s="80"/>
      <c r="H91" s="80">
        <v>1205.4000000000001</v>
      </c>
      <c r="I91" s="81">
        <v>435.26</v>
      </c>
      <c r="J91" s="27">
        <f>IF(E91="","",(1-J$2)*E91)</f>
        <v>3083.73648</v>
      </c>
      <c r="K91" s="27">
        <f>IF(F91="","",(1-K$2)*F91)</f>
        <v>1449.4648</v>
      </c>
      <c r="L91" s="27" t="str">
        <f>IF(G91="","",(1-L$2)*G91)</f>
        <v/>
      </c>
      <c r="M91" s="27">
        <f>IF(H91="","",(1-M$2)*H91)</f>
        <v>1198.2881400000001</v>
      </c>
      <c r="N91" s="40"/>
      <c r="O91" s="41">
        <v>700.1</v>
      </c>
      <c r="P91" s="28">
        <f t="shared" si="0"/>
        <v>6953.9600000000009</v>
      </c>
      <c r="Q91" s="29">
        <f t="shared" si="3"/>
        <v>6431.5894200000002</v>
      </c>
      <c r="R91" s="30">
        <f>IF(P91="","",SUM($Q$4:Q91))</f>
        <v>751549.30446100037</v>
      </c>
      <c r="S91" t="str">
        <f t="shared" si="4"/>
        <v>Jun/25</v>
      </c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</row>
    <row r="92" spans="1:38" ht="15.75" customHeight="1">
      <c r="A92" s="23">
        <v>45836</v>
      </c>
      <c r="B92" s="24" t="s">
        <v>38</v>
      </c>
      <c r="C92" s="25">
        <v>2025</v>
      </c>
      <c r="D92" s="26" t="s">
        <v>263</v>
      </c>
      <c r="E92" s="80">
        <v>7204.74</v>
      </c>
      <c r="F92" s="80">
        <v>4488.75</v>
      </c>
      <c r="G92" s="80"/>
      <c r="H92" s="80">
        <v>3173.6</v>
      </c>
      <c r="I92" s="81">
        <v>417.89</v>
      </c>
      <c r="J92" s="27">
        <f>IF(E92="","",(1-J$2)*E92)</f>
        <v>7131.9721259999997</v>
      </c>
      <c r="K92" s="27">
        <f>IF(F92="","",(1-K$2)*F92)</f>
        <v>4343.3145000000004</v>
      </c>
      <c r="L92" s="27" t="str">
        <f>IF(G92="","",(1-L$2)*G92)</f>
        <v/>
      </c>
      <c r="M92" s="27">
        <f>IF(H92="","",(1-M$2)*H92)</f>
        <v>3154.8757599999999</v>
      </c>
      <c r="N92" s="40"/>
      <c r="O92" s="41">
        <v>1192.3</v>
      </c>
      <c r="P92" s="28">
        <f t="shared" si="0"/>
        <v>16477.28</v>
      </c>
      <c r="Q92" s="29">
        <f t="shared" si="3"/>
        <v>15822.462385999999</v>
      </c>
      <c r="R92" s="30">
        <f>IF(P92="","",SUM($Q$4:Q92))</f>
        <v>767371.76684700034</v>
      </c>
      <c r="S92" t="str">
        <f t="shared" si="4"/>
        <v>Jun/25</v>
      </c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</row>
    <row r="93" spans="1:38" ht="15.75" customHeight="1">
      <c r="A93" s="23">
        <v>45837</v>
      </c>
      <c r="B93" s="24" t="s">
        <v>44</v>
      </c>
      <c r="C93" s="25">
        <v>2025</v>
      </c>
      <c r="D93" s="26" t="s">
        <v>263</v>
      </c>
      <c r="E93" s="80">
        <v>8350.2999999999993</v>
      </c>
      <c r="F93" s="80">
        <v>3754</v>
      </c>
      <c r="G93" s="80"/>
      <c r="H93" s="80">
        <v>3160</v>
      </c>
      <c r="I93" s="81">
        <v>771.08</v>
      </c>
      <c r="J93" s="27">
        <f>IF(E93="","",(1-J$2)*E93)</f>
        <v>8265.9619699999985</v>
      </c>
      <c r="K93" s="27">
        <f>IF(F93="","",(1-K$2)*F93)</f>
        <v>3632.3704000000002</v>
      </c>
      <c r="L93" s="27" t="str">
        <f>IF(G93="","",(1-L$2)*G93)</f>
        <v/>
      </c>
      <c r="M93" s="27">
        <f>IF(H93="","",(1-M$2)*H93)</f>
        <v>3141.3559999999998</v>
      </c>
      <c r="N93" s="40"/>
      <c r="O93" s="41">
        <v>1867</v>
      </c>
      <c r="P93" s="28">
        <f t="shared" si="0"/>
        <v>17902.379999999997</v>
      </c>
      <c r="Q93" s="29">
        <f t="shared" si="3"/>
        <v>16906.688369999996</v>
      </c>
      <c r="R93" s="30">
        <f>IF(P93="","",SUM($Q$4:Q93))</f>
        <v>784278.45521700033</v>
      </c>
      <c r="S93" t="str">
        <f t="shared" si="4"/>
        <v>Jun/25</v>
      </c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</row>
    <row r="94" spans="1:38" ht="15.75" customHeight="1">
      <c r="A94" s="23">
        <v>45838</v>
      </c>
      <c r="B94" s="24" t="s">
        <v>18</v>
      </c>
      <c r="C94" s="25">
        <v>2025</v>
      </c>
      <c r="D94" s="26" t="s">
        <v>263</v>
      </c>
      <c r="E94" s="80"/>
      <c r="F94" s="80"/>
      <c r="G94" s="80"/>
      <c r="H94" s="80"/>
      <c r="I94" s="81"/>
      <c r="J94" s="27"/>
      <c r="K94" s="27"/>
      <c r="L94" s="27"/>
      <c r="M94" s="27"/>
      <c r="N94" s="40"/>
      <c r="O94" s="41"/>
      <c r="P94" s="28" t="str">
        <f t="shared" si="0"/>
        <v/>
      </c>
      <c r="Q94" s="29" t="str">
        <f t="shared" si="3"/>
        <v/>
      </c>
      <c r="R94" s="30" t="str">
        <f>IF(P94="","",SUM($Q$4:Q94))</f>
        <v/>
      </c>
      <c r="S94" t="str">
        <f t="shared" si="4"/>
        <v>Jun/25</v>
      </c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</row>
    <row r="95" spans="1:38" ht="15.75" customHeight="1">
      <c r="A95" s="99">
        <v>45839</v>
      </c>
      <c r="B95" s="100" t="s">
        <v>20</v>
      </c>
      <c r="C95" s="55">
        <v>2025</v>
      </c>
      <c r="D95" s="55" t="s">
        <v>320</v>
      </c>
      <c r="E95" s="101">
        <v>278</v>
      </c>
      <c r="F95" s="101">
        <v>510.5</v>
      </c>
      <c r="G95" s="101"/>
      <c r="H95" s="101">
        <v>179</v>
      </c>
      <c r="I95" s="102">
        <v>145.37</v>
      </c>
      <c r="J95" s="103">
        <f>IF(E95="","",(1-J$2)*E95)</f>
        <v>275.19220000000001</v>
      </c>
      <c r="K95" s="103">
        <f>IF(F95="","",(1-K$2)*F95)</f>
        <v>493.95980000000003</v>
      </c>
      <c r="L95" s="103" t="str">
        <f>IF(G95="","",(1-L$2)*G95)</f>
        <v/>
      </c>
      <c r="M95" s="103">
        <f>IF(H95="","",(1-M$2)*H95)</f>
        <v>177.94389999999999</v>
      </c>
      <c r="N95" s="104"/>
      <c r="O95" s="104">
        <v>45</v>
      </c>
      <c r="P95" s="105">
        <f t="shared" si="0"/>
        <v>1157.8699999999999</v>
      </c>
      <c r="Q95" s="29">
        <f t="shared" si="3"/>
        <v>992.09590000000003</v>
      </c>
      <c r="R95" s="30">
        <f>IF(P95="","",SUM($Q$4:Q95))</f>
        <v>785270.55111700029</v>
      </c>
      <c r="S95" t="str">
        <f t="shared" si="4"/>
        <v>Jul/25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</row>
    <row r="96" spans="1:38" ht="15.75" customHeight="1">
      <c r="A96" s="99">
        <v>45840</v>
      </c>
      <c r="B96" s="100" t="s">
        <v>21</v>
      </c>
      <c r="C96" s="55">
        <v>2025</v>
      </c>
      <c r="D96" s="55" t="s">
        <v>320</v>
      </c>
      <c r="E96" s="101">
        <v>1144.3</v>
      </c>
      <c r="F96" s="101">
        <v>821</v>
      </c>
      <c r="G96" s="101"/>
      <c r="H96" s="101">
        <v>381</v>
      </c>
      <c r="I96" s="102">
        <v>608.41</v>
      </c>
      <c r="J96" s="103">
        <f>IF(E96="","",(1-J$2)*E96)</f>
        <v>1132.7425699999999</v>
      </c>
      <c r="K96" s="103">
        <f>IF(F96="","",(1-K$2)*F96)</f>
        <v>794.39959999999996</v>
      </c>
      <c r="L96" s="103" t="str">
        <f>IF(G96="","",(1-L$2)*G96)</f>
        <v/>
      </c>
      <c r="M96" s="103">
        <f>IF(H96="","",(1-M$2)*H96)</f>
        <v>378.75209999999998</v>
      </c>
      <c r="N96" s="104">
        <v>3678.1</v>
      </c>
      <c r="O96" s="104">
        <v>18</v>
      </c>
      <c r="P96" s="105">
        <f t="shared" si="0"/>
        <v>2972.71</v>
      </c>
      <c r="Q96" s="29">
        <f t="shared" si="3"/>
        <v>6001.9942699999992</v>
      </c>
      <c r="R96" s="30">
        <f>IF(P96="","",SUM($Q$4:Q96))</f>
        <v>791272.54538700031</v>
      </c>
      <c r="S96" t="str">
        <f t="shared" si="4"/>
        <v>Jul/25</v>
      </c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</row>
    <row r="97" spans="1:38" ht="15.75" customHeight="1">
      <c r="A97" s="99">
        <v>45841</v>
      </c>
      <c r="B97" s="100" t="s">
        <v>23</v>
      </c>
      <c r="C97" s="55">
        <v>2025</v>
      </c>
      <c r="D97" s="55" t="s">
        <v>320</v>
      </c>
      <c r="E97" s="101">
        <v>1181.8</v>
      </c>
      <c r="F97" s="101">
        <v>628.9</v>
      </c>
      <c r="G97" s="101"/>
      <c r="H97" s="101">
        <v>1135.5</v>
      </c>
      <c r="I97" s="102">
        <v>499.96</v>
      </c>
      <c r="J97" s="103">
        <f>IF(E97="","",(1-J$2)*E97)</f>
        <v>1169.86382</v>
      </c>
      <c r="K97" s="103">
        <f>IF(F97="","",(1-K$2)*F97)</f>
        <v>608.52364</v>
      </c>
      <c r="L97" s="103" t="str">
        <f>IF(G97="","",(1-L$2)*G97)</f>
        <v/>
      </c>
      <c r="M97" s="103">
        <f>IF(H97="","",(1-M$2)*H97)</f>
        <v>1128.8005499999999</v>
      </c>
      <c r="N97" s="104"/>
      <c r="O97" s="104">
        <v>186</v>
      </c>
      <c r="P97" s="105">
        <f t="shared" si="0"/>
        <v>3632.16</v>
      </c>
      <c r="Q97" s="29">
        <f t="shared" si="3"/>
        <v>3093.1880099999998</v>
      </c>
      <c r="R97" s="30">
        <f>IF(P97="","",SUM($Q$4:Q97))</f>
        <v>794365.73339700035</v>
      </c>
      <c r="S97" t="str">
        <f t="shared" si="4"/>
        <v>Jul/25</v>
      </c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</row>
    <row r="98" spans="1:38" ht="15.75" customHeight="1">
      <c r="A98" s="99">
        <v>45842</v>
      </c>
      <c r="B98" s="100" t="s">
        <v>30</v>
      </c>
      <c r="C98" s="55">
        <v>2025</v>
      </c>
      <c r="D98" s="55" t="s">
        <v>320</v>
      </c>
      <c r="E98" s="101">
        <v>3309.9</v>
      </c>
      <c r="F98" s="101">
        <v>1567</v>
      </c>
      <c r="G98" s="101"/>
      <c r="H98" s="101">
        <v>1238.7</v>
      </c>
      <c r="I98" s="102">
        <v>583.72</v>
      </c>
      <c r="J98" s="103">
        <f>IF(E98="","",(1-J$2)*E98)</f>
        <v>3276.47001</v>
      </c>
      <c r="K98" s="103">
        <f>IF(F98="","",(1-K$2)*F98)</f>
        <v>1516.2292</v>
      </c>
      <c r="L98" s="103" t="str">
        <f>IF(G98="","",(1-L$2)*G98)</f>
        <v/>
      </c>
      <c r="M98" s="103">
        <f>IF(H98="","",(1-M$2)*H98)</f>
        <v>1231.39167</v>
      </c>
      <c r="N98" s="104"/>
      <c r="O98" s="104">
        <v>462</v>
      </c>
      <c r="P98" s="105">
        <f t="shared" si="0"/>
        <v>7161.32</v>
      </c>
      <c r="Q98" s="29">
        <f t="shared" si="3"/>
        <v>6486.0908799999997</v>
      </c>
      <c r="R98" s="30">
        <f>IF(P98="","",SUM($Q$4:Q98))</f>
        <v>800851.82427700039</v>
      </c>
      <c r="S98" t="str">
        <f t="shared" si="4"/>
        <v>Jul/25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</row>
    <row r="99" spans="1:38" ht="15.75" customHeight="1">
      <c r="A99" s="99">
        <v>45843</v>
      </c>
      <c r="B99" s="100" t="s">
        <v>38</v>
      </c>
      <c r="C99" s="55">
        <v>2025</v>
      </c>
      <c r="D99" s="55" t="s">
        <v>320</v>
      </c>
      <c r="E99" s="101">
        <v>8801.5</v>
      </c>
      <c r="F99" s="101">
        <v>3726.2</v>
      </c>
      <c r="G99" s="101"/>
      <c r="H99" s="101">
        <v>4203</v>
      </c>
      <c r="I99" s="102">
        <v>710.7</v>
      </c>
      <c r="J99" s="103">
        <f>IF(E99="","",(1-J$2)*E99)</f>
        <v>8712.6048499999997</v>
      </c>
      <c r="K99" s="103">
        <f>IF(F99="","",(1-K$2)*F99)</f>
        <v>3605.4711199999997</v>
      </c>
      <c r="L99" s="103" t="str">
        <f>IF(G99="","",(1-L$2)*G99)</f>
        <v/>
      </c>
      <c r="M99" s="103">
        <f>IF(H99="","",(1-M$2)*H99)</f>
        <v>4178.2022999999999</v>
      </c>
      <c r="N99" s="104"/>
      <c r="O99" s="104">
        <v>1339.59</v>
      </c>
      <c r="P99" s="105">
        <f t="shared" si="0"/>
        <v>18780.990000000002</v>
      </c>
      <c r="Q99" s="29">
        <f t="shared" si="3"/>
        <v>17835.868269999999</v>
      </c>
      <c r="R99" s="30">
        <f>IF(P99="","",SUM($Q$4:Q99))</f>
        <v>818687.69254700036</v>
      </c>
      <c r="S99" t="str">
        <f t="shared" si="4"/>
        <v>Jul/25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5.75" customHeight="1">
      <c r="A100" s="99">
        <v>45844</v>
      </c>
      <c r="B100" s="100" t="s">
        <v>44</v>
      </c>
      <c r="C100" s="55">
        <v>2025</v>
      </c>
      <c r="D100" s="55" t="s">
        <v>320</v>
      </c>
      <c r="E100" s="101">
        <v>6759.1</v>
      </c>
      <c r="F100" s="101">
        <v>2642.5</v>
      </c>
      <c r="G100" s="101"/>
      <c r="H100" s="101">
        <v>3958.9</v>
      </c>
      <c r="I100" s="102">
        <v>1819.75</v>
      </c>
      <c r="J100" s="103">
        <f>IF(E100="","",(1-J$2)*E100)</f>
        <v>6690.8330900000001</v>
      </c>
      <c r="K100" s="103">
        <f>IF(F100="","",(1-K$2)*F100)</f>
        <v>2556.8830000000003</v>
      </c>
      <c r="L100" s="103" t="str">
        <f>IF(G100="","",(1-L$2)*G100)</f>
        <v/>
      </c>
      <c r="M100" s="103">
        <f>IF(H100="","",(1-M$2)*H100)</f>
        <v>3935.5424899999998</v>
      </c>
      <c r="N100" s="104"/>
      <c r="O100" s="104">
        <v>1510</v>
      </c>
      <c r="P100" s="105">
        <f t="shared" si="0"/>
        <v>16690.25</v>
      </c>
      <c r="Q100" s="29">
        <f t="shared" si="3"/>
        <v>14693.25858</v>
      </c>
      <c r="R100" s="30">
        <f>IF(P100="","",SUM($Q$4:Q100))</f>
        <v>833380.95112700039</v>
      </c>
      <c r="S100" t="str">
        <f t="shared" si="4"/>
        <v>Jul/25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</row>
    <row r="101" spans="1:38" ht="15.75" customHeight="1">
      <c r="A101" s="99">
        <v>45845</v>
      </c>
      <c r="B101" s="100" t="s">
        <v>18</v>
      </c>
      <c r="C101" s="55">
        <v>2025</v>
      </c>
      <c r="D101" s="55" t="s">
        <v>320</v>
      </c>
      <c r="E101" s="101">
        <v>13</v>
      </c>
      <c r="F101" s="101">
        <v>18</v>
      </c>
      <c r="G101" s="101"/>
      <c r="H101" s="101">
        <v>56</v>
      </c>
      <c r="I101" s="102">
        <v>49.52</v>
      </c>
      <c r="J101" s="103">
        <f>IF(E101="","",(1-J$2)*E101)</f>
        <v>12.8687</v>
      </c>
      <c r="K101" s="103">
        <f>IF(F101="","",(1-K$2)*F101)</f>
        <v>17.416800000000002</v>
      </c>
      <c r="L101" s="103" t="str">
        <f>IF(G101="","",(1-L$2)*G101)</f>
        <v/>
      </c>
      <c r="M101" s="103">
        <f>IF(H101="","",(1-M$2)*H101)</f>
        <v>55.669600000000003</v>
      </c>
      <c r="N101" s="104"/>
      <c r="O101" s="104">
        <v>0</v>
      </c>
      <c r="P101" s="105">
        <f t="shared" si="0"/>
        <v>136.52000000000001</v>
      </c>
      <c r="Q101" s="29">
        <f t="shared" si="3"/>
        <v>85.955100000000002</v>
      </c>
      <c r="R101" s="30">
        <f>IF(P101="","",SUM($Q$4:Q101))</f>
        <v>833466.90622700041</v>
      </c>
      <c r="S101" t="str">
        <f t="shared" si="4"/>
        <v>Jul/25</v>
      </c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</row>
    <row r="102" spans="1:38" ht="15.75" customHeight="1">
      <c r="A102" s="99">
        <v>45846</v>
      </c>
      <c r="B102" s="100" t="s">
        <v>20</v>
      </c>
      <c r="C102" s="55">
        <v>2025</v>
      </c>
      <c r="D102" s="55" t="s">
        <v>320</v>
      </c>
      <c r="E102" s="101">
        <v>737.4</v>
      </c>
      <c r="F102" s="101">
        <v>1052</v>
      </c>
      <c r="G102" s="101"/>
      <c r="H102" s="101">
        <v>702.4</v>
      </c>
      <c r="I102" s="102">
        <v>223.44</v>
      </c>
      <c r="J102" s="103">
        <f>IF(E102="","",(1-J$2)*E102)</f>
        <v>729.95226000000002</v>
      </c>
      <c r="K102" s="103">
        <f>IF(F102="","",(1-K$2)*F102)</f>
        <v>1017.9152</v>
      </c>
      <c r="L102" s="103" t="str">
        <f>IF(G102="","",(1-L$2)*G102)</f>
        <v/>
      </c>
      <c r="M102" s="103">
        <f>IF(H102="","",(1-M$2)*H102)</f>
        <v>698.25583999999992</v>
      </c>
      <c r="N102" s="104"/>
      <c r="O102" s="104">
        <v>200.02</v>
      </c>
      <c r="P102" s="105">
        <f t="shared" si="0"/>
        <v>2915.26</v>
      </c>
      <c r="Q102" s="29">
        <f t="shared" si="3"/>
        <v>2646.1432999999997</v>
      </c>
      <c r="R102" s="30">
        <f>IF(P102="","",SUM($Q$4:Q102))</f>
        <v>836113.0495270004</v>
      </c>
      <c r="S102" t="str">
        <f t="shared" si="4"/>
        <v>Jul/25</v>
      </c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</row>
    <row r="103" spans="1:38" ht="15.75" customHeight="1">
      <c r="A103" s="99">
        <v>45847</v>
      </c>
      <c r="B103" s="100" t="s">
        <v>21</v>
      </c>
      <c r="C103" s="55">
        <v>2025</v>
      </c>
      <c r="D103" s="55" t="s">
        <v>320</v>
      </c>
      <c r="E103" s="101">
        <v>2076.9</v>
      </c>
      <c r="F103" s="101">
        <v>1798</v>
      </c>
      <c r="G103" s="101"/>
      <c r="H103" s="101">
        <v>928.4</v>
      </c>
      <c r="I103" s="102">
        <v>708.17</v>
      </c>
      <c r="J103" s="103">
        <f>IF(E103="","",(1-J$2)*E103)</f>
        <v>2055.9233100000001</v>
      </c>
      <c r="K103" s="103">
        <f>IF(F103="","",(1-K$2)*F103)</f>
        <v>1739.7447999999999</v>
      </c>
      <c r="L103" s="103" t="str">
        <f>IF(G103="","",(1-L$2)*G103)</f>
        <v/>
      </c>
      <c r="M103" s="103">
        <f>IF(H103="","",(1-M$2)*H103)</f>
        <v>922.92243999999994</v>
      </c>
      <c r="N103" s="104">
        <v>3258.48</v>
      </c>
      <c r="O103" s="104">
        <v>462</v>
      </c>
      <c r="P103" s="105">
        <f t="shared" si="0"/>
        <v>5973.47</v>
      </c>
      <c r="Q103" s="29">
        <f t="shared" si="3"/>
        <v>8439.0705500000004</v>
      </c>
      <c r="R103" s="30">
        <f>IF(P103="","",SUM($Q$4:Q103))</f>
        <v>844552.12007700035</v>
      </c>
      <c r="S103" t="str">
        <f t="shared" si="4"/>
        <v>Jul/25</v>
      </c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</row>
    <row r="104" spans="1:38" ht="15.75" customHeight="1">
      <c r="A104" s="99">
        <v>45848</v>
      </c>
      <c r="B104" s="100" t="s">
        <v>23</v>
      </c>
      <c r="C104" s="55">
        <v>2025</v>
      </c>
      <c r="D104" s="55" t="s">
        <v>320</v>
      </c>
      <c r="E104" s="101">
        <v>1893</v>
      </c>
      <c r="F104" s="101">
        <v>1642</v>
      </c>
      <c r="G104" s="101"/>
      <c r="H104" s="101">
        <v>967</v>
      </c>
      <c r="I104" s="102">
        <v>478.35</v>
      </c>
      <c r="J104" s="103">
        <f>IF(E104="","",(1-J$2)*E104)</f>
        <v>1873.8806999999999</v>
      </c>
      <c r="K104" s="103">
        <f>IF(F104="","",(1-K$2)*F104)</f>
        <v>1588.7991999999999</v>
      </c>
      <c r="L104" s="103" t="str">
        <f>IF(G104="","",(1-L$2)*G104)</f>
        <v/>
      </c>
      <c r="M104" s="103">
        <f>IF(H104="","",(1-M$2)*H104)</f>
        <v>961.29470000000003</v>
      </c>
      <c r="N104" s="104"/>
      <c r="O104" s="104">
        <v>196</v>
      </c>
      <c r="P104" s="105">
        <f t="shared" si="0"/>
        <v>5176.3500000000004</v>
      </c>
      <c r="Q104" s="29">
        <f t="shared" si="3"/>
        <v>4619.9746000000005</v>
      </c>
      <c r="R104" s="30">
        <f>IF(P104="","",SUM($Q$4:Q104))</f>
        <v>849172.09467700031</v>
      </c>
      <c r="S104" t="str">
        <f t="shared" si="4"/>
        <v>Jul/25</v>
      </c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</row>
    <row r="105" spans="1:38" ht="15.75" customHeight="1">
      <c r="A105" s="99">
        <v>45849</v>
      </c>
      <c r="B105" s="100" t="s">
        <v>30</v>
      </c>
      <c r="C105" s="55">
        <v>2025</v>
      </c>
      <c r="D105" s="55" t="s">
        <v>320</v>
      </c>
      <c r="E105" s="101">
        <v>5413.2</v>
      </c>
      <c r="F105" s="101">
        <v>3442</v>
      </c>
      <c r="G105" s="101"/>
      <c r="H105" s="101">
        <v>2109.4</v>
      </c>
      <c r="I105" s="102">
        <v>648.49</v>
      </c>
      <c r="J105" s="103">
        <f>IF(E105="","",(1-J$2)*E105)</f>
        <v>5358.5266799999999</v>
      </c>
      <c r="K105" s="103">
        <f>IF(F105="","",(1-K$2)*F105)</f>
        <v>3330.4792000000002</v>
      </c>
      <c r="L105" s="103" t="str">
        <f>IF(G105="","",(1-L$2)*G105)</f>
        <v/>
      </c>
      <c r="M105" s="103">
        <f>IF(H105="","",(1-M$2)*H105)</f>
        <v>2096.9545400000002</v>
      </c>
      <c r="N105" s="104"/>
      <c r="O105" s="104">
        <v>671</v>
      </c>
      <c r="P105" s="105">
        <f t="shared" si="0"/>
        <v>12284.09</v>
      </c>
      <c r="Q105" s="29">
        <f t="shared" si="3"/>
        <v>11456.960420000001</v>
      </c>
      <c r="R105" s="30">
        <f>IF(P105="","",SUM($Q$4:Q105))</f>
        <v>860629.05509700032</v>
      </c>
      <c r="S105" t="str">
        <f t="shared" si="4"/>
        <v>Jul/25</v>
      </c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</row>
    <row r="106" spans="1:38" ht="15.75" customHeight="1">
      <c r="A106" s="99">
        <v>45850</v>
      </c>
      <c r="B106" s="100" t="s">
        <v>38</v>
      </c>
      <c r="C106" s="55">
        <v>2025</v>
      </c>
      <c r="D106" s="55" t="s">
        <v>320</v>
      </c>
      <c r="E106" s="101">
        <v>6766</v>
      </c>
      <c r="F106" s="101">
        <v>3686</v>
      </c>
      <c r="G106" s="101">
        <v>108</v>
      </c>
      <c r="H106" s="101">
        <v>2746.5</v>
      </c>
      <c r="I106" s="102">
        <v>178.16</v>
      </c>
      <c r="J106" s="103">
        <f>IF(E106="","",(1-J$2)*E106)</f>
        <v>6697.6634000000004</v>
      </c>
      <c r="K106" s="103">
        <f>IF(F106="","",(1-K$2)*F106)</f>
        <v>3566.5736000000002</v>
      </c>
      <c r="L106" s="103">
        <f>IF(G106="","",(1-L$2)*G106)</f>
        <v>101.52</v>
      </c>
      <c r="M106" s="103">
        <f>IF(H106="","",(1-M$2)*H106)</f>
        <v>2730.29565</v>
      </c>
      <c r="N106" s="104"/>
      <c r="O106" s="104">
        <v>1535</v>
      </c>
      <c r="P106" s="105">
        <f t="shared" si="0"/>
        <v>15019.66</v>
      </c>
      <c r="Q106" s="29">
        <f t="shared" si="3"/>
        <v>14631.052650000001</v>
      </c>
      <c r="R106" s="30">
        <f>IF(P106="","",SUM($Q$4:Q106))</f>
        <v>875260.10774700029</v>
      </c>
      <c r="S106" t="str">
        <f t="shared" si="4"/>
        <v>Jul/25</v>
      </c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</row>
    <row r="107" spans="1:38" ht="15.75" customHeight="1">
      <c r="A107" s="99">
        <v>45851</v>
      </c>
      <c r="B107" s="100" t="s">
        <v>44</v>
      </c>
      <c r="C107" s="55">
        <v>2025</v>
      </c>
      <c r="D107" s="55" t="s">
        <v>320</v>
      </c>
      <c r="E107" s="101">
        <v>7245</v>
      </c>
      <c r="F107" s="101">
        <v>4986.2</v>
      </c>
      <c r="G107" s="101">
        <v>24</v>
      </c>
      <c r="H107" s="101">
        <v>3046.4</v>
      </c>
      <c r="I107" s="102">
        <v>1538.38</v>
      </c>
      <c r="J107" s="103">
        <f>IF(E107="","",(1-J$2)*E107)</f>
        <v>7171.8254999999999</v>
      </c>
      <c r="K107" s="103">
        <f>IF(F107="","",(1-K$2)*F107)</f>
        <v>4824.6471199999996</v>
      </c>
      <c r="L107" s="103">
        <f>IF(G107="","",(1-L$2)*G107)</f>
        <v>22.56</v>
      </c>
      <c r="M107" s="103">
        <f>IF(H107="","",(1-M$2)*H107)</f>
        <v>3028.4262400000002</v>
      </c>
      <c r="N107" s="104"/>
      <c r="O107" s="104">
        <v>1871.81</v>
      </c>
      <c r="P107" s="105">
        <f t="shared" si="0"/>
        <v>18711.79</v>
      </c>
      <c r="Q107" s="29">
        <f t="shared" si="3"/>
        <v>16919.26886</v>
      </c>
      <c r="R107" s="30">
        <f>IF(P107="","",SUM($Q$4:Q107))</f>
        <v>892179.37660700025</v>
      </c>
      <c r="S107" t="str">
        <f t="shared" si="4"/>
        <v>Jul/25</v>
      </c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</row>
    <row r="108" spans="1:38" ht="15.75" customHeight="1">
      <c r="A108" s="99">
        <v>45852</v>
      </c>
      <c r="B108" s="100" t="s">
        <v>18</v>
      </c>
      <c r="C108" s="55">
        <v>2025</v>
      </c>
      <c r="D108" s="55" t="s">
        <v>320</v>
      </c>
      <c r="E108" s="101">
        <v>52</v>
      </c>
      <c r="F108" s="101"/>
      <c r="G108" s="101"/>
      <c r="H108" s="101">
        <v>52</v>
      </c>
      <c r="I108" s="102"/>
      <c r="J108" s="103">
        <f>IF(E108="","",(1-J$2)*E108)</f>
        <v>51.474800000000002</v>
      </c>
      <c r="K108" s="103" t="str">
        <f>IF(F108="","",(1-K$2)*F108)</f>
        <v/>
      </c>
      <c r="L108" s="103" t="str">
        <f>IF(G108="","",(1-L$2)*G108)</f>
        <v/>
      </c>
      <c r="M108" s="103">
        <f>IF(H108="","",(1-M$2)*H108)</f>
        <v>51.693199999999997</v>
      </c>
      <c r="N108" s="104"/>
      <c r="O108" s="104">
        <v>220.29</v>
      </c>
      <c r="P108" s="105">
        <f t="shared" si="0"/>
        <v>324.28999999999996</v>
      </c>
      <c r="Q108" s="29">
        <f t="shared" si="3"/>
        <v>323.45799999999997</v>
      </c>
      <c r="R108" s="30">
        <f>IF(P108="","",SUM($Q$4:Q108))</f>
        <v>892502.83460700023</v>
      </c>
      <c r="S108" t="str">
        <f t="shared" si="4"/>
        <v>Jul/25</v>
      </c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</row>
    <row r="109" spans="1:38" ht="15.75" customHeight="1">
      <c r="A109" s="99">
        <v>45853</v>
      </c>
      <c r="B109" s="100" t="s">
        <v>20</v>
      </c>
      <c r="C109" s="55">
        <v>2025</v>
      </c>
      <c r="D109" s="55" t="s">
        <v>320</v>
      </c>
      <c r="E109" s="101">
        <v>1157</v>
      </c>
      <c r="F109" s="101">
        <v>1348</v>
      </c>
      <c r="G109" s="101"/>
      <c r="H109" s="101">
        <v>1298.3</v>
      </c>
      <c r="I109" s="102">
        <v>227.37</v>
      </c>
      <c r="J109" s="103">
        <f>IF(E109="","",(1-J$2)*E109)</f>
        <v>1145.3143</v>
      </c>
      <c r="K109" s="103">
        <f>IF(F109="","",(1-K$2)*F109)</f>
        <v>1304.3248000000001</v>
      </c>
      <c r="L109" s="103" t="str">
        <f>IF(G109="","",(1-L$2)*G109)</f>
        <v/>
      </c>
      <c r="M109" s="103">
        <f>IF(H109="","",(1-M$2)*H109)</f>
        <v>1290.64003</v>
      </c>
      <c r="N109" s="104"/>
      <c r="O109" s="104">
        <v>459</v>
      </c>
      <c r="P109" s="105">
        <f t="shared" si="0"/>
        <v>4489.67</v>
      </c>
      <c r="Q109" s="29">
        <f t="shared" si="3"/>
        <v>4199.2791300000008</v>
      </c>
      <c r="R109" s="30">
        <f>IF(P109="","",SUM($Q$4:Q109))</f>
        <v>896702.11373700027</v>
      </c>
      <c r="S109" t="str">
        <f t="shared" si="4"/>
        <v>Jul/25</v>
      </c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</row>
    <row r="110" spans="1:38" ht="15.75" customHeight="1">
      <c r="A110" s="99">
        <v>45854</v>
      </c>
      <c r="B110" s="100" t="s">
        <v>21</v>
      </c>
      <c r="C110" s="55">
        <v>2025</v>
      </c>
      <c r="D110" s="55" t="s">
        <v>320</v>
      </c>
      <c r="E110" s="101">
        <v>2036.1</v>
      </c>
      <c r="F110" s="101">
        <v>2181</v>
      </c>
      <c r="G110" s="101"/>
      <c r="H110" s="101">
        <v>282.39999999999998</v>
      </c>
      <c r="I110" s="102">
        <v>759.13</v>
      </c>
      <c r="J110" s="103">
        <f>IF(E110="","",(1-J$2)*E110)</f>
        <v>2015.53539</v>
      </c>
      <c r="K110" s="103">
        <f>IF(F110="","",(1-K$2)*F110)</f>
        <v>2110.3355999999999</v>
      </c>
      <c r="L110" s="103" t="str">
        <f>IF(G110="","",(1-L$2)*G110)</f>
        <v/>
      </c>
      <c r="M110" s="103">
        <f>IF(H110="","",(1-M$2)*H110)</f>
        <v>280.73383999999999</v>
      </c>
      <c r="N110" s="104">
        <v>2596.23</v>
      </c>
      <c r="O110" s="104">
        <v>207</v>
      </c>
      <c r="P110" s="105">
        <f t="shared" si="0"/>
        <v>5465.63</v>
      </c>
      <c r="Q110" s="29">
        <f t="shared" si="3"/>
        <v>7209.8348299999998</v>
      </c>
      <c r="R110" s="30">
        <f>IF(P110="","",SUM($Q$4:Q110))</f>
        <v>903911.94856700022</v>
      </c>
      <c r="S110" t="str">
        <f t="shared" si="4"/>
        <v>Jul/25</v>
      </c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</row>
    <row r="111" spans="1:38" ht="15.75" customHeight="1">
      <c r="A111" s="99">
        <v>45855</v>
      </c>
      <c r="B111" s="100" t="s">
        <v>23</v>
      </c>
      <c r="C111" s="55">
        <v>2025</v>
      </c>
      <c r="D111" s="55" t="s">
        <v>320</v>
      </c>
      <c r="E111" s="101">
        <v>2550.4</v>
      </c>
      <c r="F111" s="101">
        <v>2103</v>
      </c>
      <c r="G111" s="101"/>
      <c r="H111" s="101">
        <v>595</v>
      </c>
      <c r="I111" s="102">
        <v>215.16</v>
      </c>
      <c r="J111" s="103">
        <f>IF(E111="","",(1-J$2)*E111)</f>
        <v>2524.6409600000002</v>
      </c>
      <c r="K111" s="103">
        <f>IF(F111="","",(1-K$2)*F111)</f>
        <v>2034.8628000000001</v>
      </c>
      <c r="L111" s="103" t="str">
        <f>IF(G111="","",(1-L$2)*G111)</f>
        <v/>
      </c>
      <c r="M111" s="103">
        <f>IF(H111="","",(1-M$2)*H111)</f>
        <v>591.48950000000002</v>
      </c>
      <c r="N111" s="104"/>
      <c r="O111" s="104">
        <v>271</v>
      </c>
      <c r="P111" s="105">
        <f t="shared" si="0"/>
        <v>5734.5599999999995</v>
      </c>
      <c r="Q111" s="29">
        <f t="shared" si="3"/>
        <v>5421.9932600000002</v>
      </c>
      <c r="R111" s="30">
        <f>IF(P111="","",SUM($Q$4:Q111))</f>
        <v>909333.94182700024</v>
      </c>
      <c r="S111" t="str">
        <f t="shared" si="4"/>
        <v>Jul/25</v>
      </c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</row>
    <row r="112" spans="1:38" ht="15.75" customHeight="1">
      <c r="A112" s="99">
        <v>45856</v>
      </c>
      <c r="B112" s="100" t="s">
        <v>30</v>
      </c>
      <c r="C112" s="55">
        <v>2025</v>
      </c>
      <c r="D112" s="55" t="s">
        <v>320</v>
      </c>
      <c r="E112" s="101">
        <v>5263</v>
      </c>
      <c r="F112" s="101">
        <v>2618.4</v>
      </c>
      <c r="G112" s="101"/>
      <c r="H112" s="101">
        <v>2054</v>
      </c>
      <c r="I112" s="102">
        <v>708.79</v>
      </c>
      <c r="J112" s="103">
        <f>IF(E112="","",(1-J$2)*E112)</f>
        <v>5209.8437000000004</v>
      </c>
      <c r="K112" s="103">
        <f>IF(F112="","",(1-K$2)*F112)</f>
        <v>2533.5638400000003</v>
      </c>
      <c r="L112" s="103" t="str">
        <f>IF(G112="","",(1-L$2)*G112)</f>
        <v/>
      </c>
      <c r="M112" s="103">
        <f>IF(H112="","",(1-M$2)*H112)</f>
        <v>2041.8814</v>
      </c>
      <c r="N112" s="104"/>
      <c r="O112" s="104">
        <v>1088</v>
      </c>
      <c r="P112" s="105">
        <f t="shared" si="0"/>
        <v>11732.189999999999</v>
      </c>
      <c r="Q112" s="29">
        <f t="shared" si="3"/>
        <v>10873.28894</v>
      </c>
      <c r="R112" s="30">
        <f>IF(P112="","",SUM($Q$4:Q112))</f>
        <v>920207.23076700023</v>
      </c>
      <c r="S112" t="str">
        <f t="shared" si="4"/>
        <v>Jul/25</v>
      </c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</row>
    <row r="113" spans="1:38" ht="15.75" customHeight="1">
      <c r="A113" s="99">
        <v>45857</v>
      </c>
      <c r="B113" s="100" t="s">
        <v>38</v>
      </c>
      <c r="C113" s="55">
        <v>2025</v>
      </c>
      <c r="D113" s="55" t="s">
        <v>320</v>
      </c>
      <c r="E113" s="101">
        <v>7667.9</v>
      </c>
      <c r="F113" s="101">
        <v>2849</v>
      </c>
      <c r="G113" s="101"/>
      <c r="H113" s="101">
        <v>2791</v>
      </c>
      <c r="I113" s="102">
        <v>623.13</v>
      </c>
      <c r="J113" s="103">
        <f>IF(E113="","",(1-J$2)*E113)</f>
        <v>7590.4542099999999</v>
      </c>
      <c r="K113" s="103">
        <f>IF(F113="","",(1-K$2)*F113)</f>
        <v>2756.6923999999999</v>
      </c>
      <c r="L113" s="103" t="str">
        <f>IF(G113="","",(1-L$2)*G113)</f>
        <v/>
      </c>
      <c r="M113" s="103">
        <f>IF(H113="","",(1-M$2)*H113)</f>
        <v>2774.5331000000001</v>
      </c>
      <c r="N113" s="104"/>
      <c r="O113" s="104">
        <v>1062</v>
      </c>
      <c r="P113" s="105">
        <f t="shared" si="0"/>
        <v>14993.029999999999</v>
      </c>
      <c r="Q113" s="29">
        <f t="shared" si="3"/>
        <v>14183.67971</v>
      </c>
      <c r="R113" s="30">
        <f>IF(P113="","",SUM($Q$4:Q113))</f>
        <v>934390.91047700029</v>
      </c>
      <c r="S113" t="str">
        <f t="shared" si="4"/>
        <v>Jul/25</v>
      </c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</row>
    <row r="114" spans="1:38" ht="15.75" customHeight="1">
      <c r="A114" s="99">
        <v>45858</v>
      </c>
      <c r="B114" s="100" t="s">
        <v>44</v>
      </c>
      <c r="C114" s="55">
        <v>2025</v>
      </c>
      <c r="D114" s="55" t="s">
        <v>320</v>
      </c>
      <c r="E114" s="101">
        <v>9621</v>
      </c>
      <c r="F114" s="101">
        <v>4347</v>
      </c>
      <c r="G114" s="101">
        <v>18</v>
      </c>
      <c r="H114" s="101">
        <v>2940.8</v>
      </c>
      <c r="I114" s="102">
        <v>998.83</v>
      </c>
      <c r="J114" s="103">
        <f>IF(E114="","",(1-J$2)*E114)</f>
        <v>9523.8279000000002</v>
      </c>
      <c r="K114" s="103">
        <f>IF(F114="","",(1-K$2)*F114)</f>
        <v>4206.1571999999996</v>
      </c>
      <c r="L114" s="103">
        <f>IF(G114="","",(1-L$2)*G114)</f>
        <v>16.919999999999998</v>
      </c>
      <c r="M114" s="103">
        <f>IF(H114="","",(1-M$2)*H114)</f>
        <v>2923.4492800000003</v>
      </c>
      <c r="N114" s="104"/>
      <c r="O114" s="104">
        <v>1627</v>
      </c>
      <c r="P114" s="105">
        <f t="shared" si="0"/>
        <v>19552.63</v>
      </c>
      <c r="Q114" s="29">
        <f t="shared" si="3"/>
        <v>18297.354380000001</v>
      </c>
      <c r="R114" s="30">
        <f>IF(P114="","",SUM($Q$4:Q114))</f>
        <v>952688.26485700032</v>
      </c>
      <c r="S114" t="str">
        <f t="shared" si="4"/>
        <v>Jul/25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</row>
    <row r="115" spans="1:38" ht="15.75" customHeight="1">
      <c r="A115" s="99">
        <v>45859</v>
      </c>
      <c r="B115" s="100" t="s">
        <v>18</v>
      </c>
      <c r="C115" s="55">
        <v>2025</v>
      </c>
      <c r="D115" s="55" t="s">
        <v>320</v>
      </c>
      <c r="E115" s="101">
        <v>56</v>
      </c>
      <c r="F115" s="101"/>
      <c r="G115" s="101"/>
      <c r="H115" s="101"/>
      <c r="I115" s="102"/>
      <c r="J115" s="103">
        <f>IF(E115="","",(1-J$2)*E115)</f>
        <v>55.434399999999997</v>
      </c>
      <c r="K115" s="103" t="str">
        <f>IF(F115="","",(1-K$2)*F115)</f>
        <v/>
      </c>
      <c r="L115" s="103" t="str">
        <f>IF(G115="","",(1-L$2)*G115)</f>
        <v/>
      </c>
      <c r="M115" s="103" t="str">
        <f>IF(H115="","",(1-M$2)*H115)</f>
        <v/>
      </c>
      <c r="N115" s="104"/>
      <c r="O115" s="104"/>
      <c r="P115" s="105">
        <f t="shared" si="0"/>
        <v>56</v>
      </c>
      <c r="Q115" s="29">
        <f t="shared" si="3"/>
        <v>55.434399999999997</v>
      </c>
      <c r="R115" s="30">
        <f>IF(P115="","",SUM($Q$4:Q115))</f>
        <v>952743.69925700035</v>
      </c>
      <c r="S115" t="str">
        <f t="shared" si="4"/>
        <v>Jul/25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</row>
    <row r="116" spans="1:38" ht="15.75" customHeight="1">
      <c r="A116" s="99">
        <v>45860</v>
      </c>
      <c r="B116" s="100" t="s">
        <v>20</v>
      </c>
      <c r="C116" s="55">
        <v>2025</v>
      </c>
      <c r="D116" s="55" t="s">
        <v>320</v>
      </c>
      <c r="E116" s="101">
        <v>1682</v>
      </c>
      <c r="F116" s="101">
        <v>2276</v>
      </c>
      <c r="G116" s="101"/>
      <c r="H116" s="101">
        <v>373.2</v>
      </c>
      <c r="I116" s="102">
        <v>256.5</v>
      </c>
      <c r="J116" s="103">
        <f>IF(E116="","",(1-J$2)*E116)</f>
        <v>1665.0118</v>
      </c>
      <c r="K116" s="103">
        <f>IF(F116="","",(1-K$2)*F116)</f>
        <v>2202.2575999999999</v>
      </c>
      <c r="L116" s="103" t="str">
        <f>IF(G116="","",(1-L$2)*G116)</f>
        <v/>
      </c>
      <c r="M116" s="103">
        <f>IF(H116="","",(1-M$2)*H116)</f>
        <v>370.99811999999997</v>
      </c>
      <c r="N116" s="104"/>
      <c r="O116" s="104">
        <v>180.2</v>
      </c>
      <c r="P116" s="105">
        <f t="shared" si="0"/>
        <v>4767.8999999999996</v>
      </c>
      <c r="Q116" s="29">
        <f t="shared" si="3"/>
        <v>4418.4675200000001</v>
      </c>
      <c r="R116" s="30">
        <f>IF(P116="","",SUM($Q$4:Q116))</f>
        <v>957162.1667770003</v>
      </c>
      <c r="S116" t="str">
        <f t="shared" si="4"/>
        <v>Jul/25</v>
      </c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</row>
    <row r="117" spans="1:38" ht="15.75" customHeight="1">
      <c r="A117" s="99">
        <v>45861</v>
      </c>
      <c r="B117" s="100" t="s">
        <v>21</v>
      </c>
      <c r="C117" s="55">
        <v>2025</v>
      </c>
      <c r="D117" s="55" t="s">
        <v>320</v>
      </c>
      <c r="E117" s="101">
        <v>1279.5999999999999</v>
      </c>
      <c r="F117" s="101">
        <v>1387.2</v>
      </c>
      <c r="G117" s="101"/>
      <c r="H117" s="101">
        <v>627</v>
      </c>
      <c r="I117" s="102">
        <v>581.53</v>
      </c>
      <c r="J117" s="103">
        <f>IF(E117="","",(1-J$2)*E117)</f>
        <v>1266.6760399999998</v>
      </c>
      <c r="K117" s="103">
        <f>IF(F117="","",(1-K$2)*F117)</f>
        <v>1342.2547200000001</v>
      </c>
      <c r="L117" s="103" t="str">
        <f>IF(G117="","",(1-L$2)*G117)</f>
        <v/>
      </c>
      <c r="M117" s="103">
        <f>IF(H117="","",(1-M$2)*H117)</f>
        <v>623.30070000000001</v>
      </c>
      <c r="N117" s="104">
        <v>2361.41</v>
      </c>
      <c r="O117" s="104">
        <v>194.24</v>
      </c>
      <c r="P117" s="105">
        <f t="shared" si="0"/>
        <v>4069.5699999999997</v>
      </c>
      <c r="Q117" s="29">
        <f t="shared" si="3"/>
        <v>5787.8814599999996</v>
      </c>
      <c r="R117" s="30">
        <f>IF(P117="","",SUM($Q$4:Q117))</f>
        <v>962950.04823700024</v>
      </c>
      <c r="S117" t="str">
        <f t="shared" si="4"/>
        <v>Jul/25</v>
      </c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</row>
    <row r="118" spans="1:38" ht="15.75" customHeight="1">
      <c r="A118" s="99">
        <v>45862</v>
      </c>
      <c r="B118" s="100" t="s">
        <v>23</v>
      </c>
      <c r="C118" s="55">
        <v>2025</v>
      </c>
      <c r="D118" s="55" t="s">
        <v>320</v>
      </c>
      <c r="E118" s="101">
        <v>1293.5999999999999</v>
      </c>
      <c r="F118" s="101">
        <v>501</v>
      </c>
      <c r="G118" s="101"/>
      <c r="H118" s="101">
        <v>253</v>
      </c>
      <c r="I118" s="102">
        <v>431.69</v>
      </c>
      <c r="J118" s="103">
        <f>IF(E118="","",(1-J$2)*E118)</f>
        <v>1280.5346399999999</v>
      </c>
      <c r="K118" s="103">
        <f>IF(F118="","",(1-K$2)*F118)</f>
        <v>484.76760000000002</v>
      </c>
      <c r="L118" s="103" t="str">
        <f>IF(G118="","",(1-L$2)*G118)</f>
        <v/>
      </c>
      <c r="M118" s="103">
        <f>IF(H118="","",(1-M$2)*H118)</f>
        <v>251.50729999999999</v>
      </c>
      <c r="N118" s="104"/>
      <c r="O118" s="104">
        <v>230</v>
      </c>
      <c r="P118" s="105">
        <f t="shared" si="0"/>
        <v>2709.29</v>
      </c>
      <c r="Q118" s="29">
        <f t="shared" si="3"/>
        <v>2246.8095400000002</v>
      </c>
      <c r="R118" s="30">
        <f>IF(P118="","",SUM($Q$4:Q118))</f>
        <v>965196.85777700029</v>
      </c>
      <c r="S118" t="str">
        <f t="shared" si="4"/>
        <v>Jul/25</v>
      </c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</row>
    <row r="119" spans="1:38" ht="15.75" customHeight="1">
      <c r="A119" s="99">
        <v>45863</v>
      </c>
      <c r="B119" s="100" t="s">
        <v>30</v>
      </c>
      <c r="C119" s="55">
        <v>2025</v>
      </c>
      <c r="D119" s="55" t="s">
        <v>320</v>
      </c>
      <c r="E119" s="101">
        <v>4343.7</v>
      </c>
      <c r="F119" s="101">
        <v>2262</v>
      </c>
      <c r="G119" s="101"/>
      <c r="H119" s="101">
        <v>1417</v>
      </c>
      <c r="I119" s="102">
        <v>268.13</v>
      </c>
      <c r="J119" s="103">
        <f>IF(E119="","",(1-J$2)*E119)</f>
        <v>4299.82863</v>
      </c>
      <c r="K119" s="103">
        <f>IF(F119="","",(1-K$2)*F119)</f>
        <v>2188.7112000000002</v>
      </c>
      <c r="L119" s="103" t="str">
        <f>IF(G119="","",(1-L$2)*G119)</f>
        <v/>
      </c>
      <c r="M119" s="103">
        <f>IF(H119="","",(1-M$2)*H119)</f>
        <v>1408.6396999999999</v>
      </c>
      <c r="N119" s="104"/>
      <c r="O119" s="104">
        <v>593.11</v>
      </c>
      <c r="P119" s="105">
        <f t="shared" si="0"/>
        <v>8883.94</v>
      </c>
      <c r="Q119" s="29">
        <f t="shared" si="3"/>
        <v>8490.28953</v>
      </c>
      <c r="R119" s="30">
        <f>IF(P119="","",SUM($Q$4:Q119))</f>
        <v>973687.14730700024</v>
      </c>
      <c r="S119" t="str">
        <f t="shared" si="4"/>
        <v>Jul/25</v>
      </c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</row>
    <row r="120" spans="1:38" ht="15.75" customHeight="1">
      <c r="A120" s="99">
        <v>45864</v>
      </c>
      <c r="B120" s="100" t="s">
        <v>38</v>
      </c>
      <c r="C120" s="55">
        <v>2025</v>
      </c>
      <c r="D120" s="55" t="s">
        <v>320</v>
      </c>
      <c r="E120" s="101">
        <v>6543.9</v>
      </c>
      <c r="F120" s="101">
        <v>3368.5</v>
      </c>
      <c r="G120" s="101"/>
      <c r="H120" s="101">
        <v>2033.2</v>
      </c>
      <c r="I120" s="102">
        <v>398.91</v>
      </c>
      <c r="J120" s="103">
        <f>IF(E120="","",(1-J$2)*E120)</f>
        <v>6477.8066099999996</v>
      </c>
      <c r="K120" s="103">
        <f>IF(F120="","",(1-K$2)*F120)</f>
        <v>3259.3606</v>
      </c>
      <c r="L120" s="103" t="str">
        <f>IF(G120="","",(1-L$2)*G120)</f>
        <v/>
      </c>
      <c r="M120" s="103">
        <f>IF(H120="","",(1-M$2)*H120)</f>
        <v>2021.2041200000001</v>
      </c>
      <c r="N120" s="104"/>
      <c r="O120" s="104">
        <v>793.82</v>
      </c>
      <c r="P120" s="105">
        <f t="shared" si="0"/>
        <v>13138.33</v>
      </c>
      <c r="Q120" s="29">
        <f t="shared" si="3"/>
        <v>12552.19133</v>
      </c>
      <c r="R120" s="30">
        <f>IF(P120="","",SUM($Q$4:Q120))</f>
        <v>986239.33863700018</v>
      </c>
      <c r="S120" t="str">
        <f t="shared" si="4"/>
        <v>Jul/25</v>
      </c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</row>
    <row r="121" spans="1:38" ht="15.75" customHeight="1">
      <c r="A121" s="99">
        <v>45865</v>
      </c>
      <c r="B121" s="100" t="s">
        <v>44</v>
      </c>
      <c r="C121" s="55">
        <v>2025</v>
      </c>
      <c r="D121" s="55" t="s">
        <v>320</v>
      </c>
      <c r="E121" s="101">
        <v>7598.7</v>
      </c>
      <c r="F121" s="101">
        <v>3763.3</v>
      </c>
      <c r="G121" s="101">
        <v>84</v>
      </c>
      <c r="H121" s="101">
        <v>2813</v>
      </c>
      <c r="I121" s="102">
        <v>1453.15</v>
      </c>
      <c r="J121" s="103">
        <f>IF(E121="","",(1-J$2)*E121)</f>
        <v>7521.9531299999999</v>
      </c>
      <c r="K121" s="103">
        <f>IF(F121="","",(1-K$2)*F121)</f>
        <v>3641.3690800000004</v>
      </c>
      <c r="L121" s="103">
        <f>IF(G121="","",(1-L$2)*G121)</f>
        <v>78.959999999999994</v>
      </c>
      <c r="M121" s="103">
        <f>IF(H121="","",(1-M$2)*H121)</f>
        <v>2796.4032999999999</v>
      </c>
      <c r="N121" s="104"/>
      <c r="O121" s="104">
        <v>1413.26</v>
      </c>
      <c r="P121" s="105">
        <f t="shared" si="0"/>
        <v>17125.41</v>
      </c>
      <c r="Q121" s="29">
        <f t="shared" si="3"/>
        <v>15451.94551</v>
      </c>
      <c r="R121" s="30">
        <f>IF(P121="","",SUM($Q$4:Q121))</f>
        <v>1001691.2841470002</v>
      </c>
      <c r="S121" t="str">
        <f t="shared" si="4"/>
        <v>Jul/25</v>
      </c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</row>
    <row r="122" spans="1:38" ht="15.75" customHeight="1">
      <c r="A122" s="99">
        <v>45866</v>
      </c>
      <c r="B122" s="100" t="s">
        <v>18</v>
      </c>
      <c r="C122" s="55">
        <v>2025</v>
      </c>
      <c r="D122" s="55" t="s">
        <v>320</v>
      </c>
      <c r="E122" s="101">
        <v>1950</v>
      </c>
      <c r="F122" s="101">
        <v>1231</v>
      </c>
      <c r="G122" s="101">
        <v>32</v>
      </c>
      <c r="H122" s="101">
        <v>867</v>
      </c>
      <c r="I122" s="102">
        <v>659.87</v>
      </c>
      <c r="J122" s="103">
        <f>IF(E122="","",(1-J$2)*E122)</f>
        <v>1930.3050000000001</v>
      </c>
      <c r="K122" s="103">
        <f>IF(F122="","",(1-K$2)*F122)</f>
        <v>1191.1156000000001</v>
      </c>
      <c r="L122" s="103">
        <f>IF(G122="","",(1-L$2)*G122)</f>
        <v>30.08</v>
      </c>
      <c r="M122" s="103">
        <f>IF(H122="","",(1-M$2)*H122)</f>
        <v>861.88469999999995</v>
      </c>
      <c r="N122" s="104"/>
      <c r="O122" s="104">
        <v>359</v>
      </c>
      <c r="P122" s="105">
        <f t="shared" si="0"/>
        <v>5098.87</v>
      </c>
      <c r="Q122" s="29">
        <f t="shared" si="3"/>
        <v>4372.3852999999999</v>
      </c>
      <c r="R122" s="30">
        <f>IF(P122="","",SUM($Q$4:Q122))</f>
        <v>1006063.6694470001</v>
      </c>
      <c r="S122" t="str">
        <f t="shared" si="4"/>
        <v>Jul/25</v>
      </c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</row>
    <row r="123" spans="1:38" ht="15.75" customHeight="1">
      <c r="A123" s="99">
        <v>45867</v>
      </c>
      <c r="B123" s="100" t="s">
        <v>20</v>
      </c>
      <c r="C123" s="55">
        <v>2025</v>
      </c>
      <c r="D123" s="55" t="s">
        <v>320</v>
      </c>
      <c r="E123" s="101">
        <v>2295</v>
      </c>
      <c r="F123" s="101">
        <v>1901</v>
      </c>
      <c r="G123" s="101"/>
      <c r="H123" s="101">
        <v>1249</v>
      </c>
      <c r="I123" s="102">
        <v>689.7</v>
      </c>
      <c r="J123" s="103">
        <f>IF(E123="","",(1-J$2)*E123)</f>
        <v>2271.8204999999998</v>
      </c>
      <c r="K123" s="103">
        <f>IF(F123="","",(1-K$2)*F123)</f>
        <v>1839.4076</v>
      </c>
      <c r="L123" s="103" t="str">
        <f>IF(G123="","",(1-L$2)*G123)</f>
        <v/>
      </c>
      <c r="M123" s="103">
        <f>IF(H123="","",(1-M$2)*H123)</f>
        <v>1241.6308999999999</v>
      </c>
      <c r="N123" s="104"/>
      <c r="O123" s="104">
        <v>430</v>
      </c>
      <c r="P123" s="105">
        <f t="shared" si="0"/>
        <v>6564.7</v>
      </c>
      <c r="Q123" s="29">
        <f t="shared" si="3"/>
        <v>5782.8590000000004</v>
      </c>
      <c r="R123" s="30">
        <f>IF(P123="","",SUM($Q$4:Q123))</f>
        <v>1011846.5284470002</v>
      </c>
      <c r="S123" t="str">
        <f t="shared" si="4"/>
        <v>Jul/25</v>
      </c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</row>
    <row r="124" spans="1:38" ht="15.75" customHeight="1">
      <c r="A124" s="99">
        <v>45868</v>
      </c>
      <c r="B124" s="100" t="s">
        <v>21</v>
      </c>
      <c r="C124" s="55">
        <v>2025</v>
      </c>
      <c r="D124" s="55" t="s">
        <v>320</v>
      </c>
      <c r="E124" s="101">
        <v>32</v>
      </c>
      <c r="F124" s="101">
        <v>20</v>
      </c>
      <c r="G124" s="101"/>
      <c r="H124" s="101">
        <v>96</v>
      </c>
      <c r="I124" s="102"/>
      <c r="J124" s="103">
        <f>IF(E124="","",(1-J$2)*E124)</f>
        <v>31.6768</v>
      </c>
      <c r="K124" s="103">
        <f>IF(F124="","",(1-K$2)*F124)</f>
        <v>19.352</v>
      </c>
      <c r="L124" s="103" t="str">
        <f>IF(G124="","",(1-L$2)*G124)</f>
        <v/>
      </c>
      <c r="M124" s="103">
        <f>IF(H124="","",(1-M$2)*H124)</f>
        <v>95.433599999999998</v>
      </c>
      <c r="N124" s="104">
        <v>3487.01</v>
      </c>
      <c r="O124" s="104"/>
      <c r="P124" s="105">
        <f t="shared" si="0"/>
        <v>148</v>
      </c>
      <c r="Q124" s="29">
        <f t="shared" si="3"/>
        <v>3633.4724000000001</v>
      </c>
      <c r="R124" s="30">
        <f>IF(P124="","",SUM($Q$4:Q124))</f>
        <v>1015480.0008470002</v>
      </c>
      <c r="S124" t="str">
        <f t="shared" si="4"/>
        <v>Jul/25</v>
      </c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</row>
    <row r="125" spans="1:38" ht="15.75" customHeight="1">
      <c r="A125" s="99">
        <v>45869</v>
      </c>
      <c r="B125" s="100" t="s">
        <v>23</v>
      </c>
      <c r="C125" s="55">
        <v>2025</v>
      </c>
      <c r="D125" s="55" t="s">
        <v>320</v>
      </c>
      <c r="E125" s="101">
        <v>1287.9000000000001</v>
      </c>
      <c r="F125" s="101">
        <v>965</v>
      </c>
      <c r="G125" s="101"/>
      <c r="H125" s="101">
        <v>493</v>
      </c>
      <c r="I125" s="102">
        <v>461.45</v>
      </c>
      <c r="J125" s="103">
        <f>IF(E125="","",(1-J$2)*E125)</f>
        <v>1274.8922100000002</v>
      </c>
      <c r="K125" s="103">
        <f>IF(F125="","",(1-K$2)*F125)</f>
        <v>933.73400000000004</v>
      </c>
      <c r="L125" s="103" t="str">
        <f>IF(G125="","",(1-L$2)*G125)</f>
        <v/>
      </c>
      <c r="M125" s="103">
        <f>IF(H125="","",(1-M$2)*H125)</f>
        <v>490.09129999999999</v>
      </c>
      <c r="N125" s="104"/>
      <c r="O125" s="104">
        <v>396.17</v>
      </c>
      <c r="P125" s="105">
        <f t="shared" si="0"/>
        <v>3603.52</v>
      </c>
      <c r="Q125" s="29">
        <f t="shared" si="3"/>
        <v>3094.8875100000005</v>
      </c>
      <c r="R125" s="30">
        <f>IF(P125="","",SUM($Q$4:Q125))</f>
        <v>1018574.8883570002</v>
      </c>
      <c r="S125" t="str">
        <f t="shared" si="4"/>
        <v>Jul/25</v>
      </c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</row>
    <row r="126" spans="1:38" ht="15.75" customHeight="1">
      <c r="A126" s="23">
        <v>45870</v>
      </c>
      <c r="B126" s="24" t="s">
        <v>30</v>
      </c>
      <c r="C126" s="25">
        <v>2025</v>
      </c>
      <c r="D126" s="25" t="s">
        <v>76</v>
      </c>
      <c r="E126" s="106">
        <v>3419.52</v>
      </c>
      <c r="F126" s="106">
        <v>1530.04</v>
      </c>
      <c r="G126" s="106">
        <v>208.02</v>
      </c>
      <c r="H126" s="106">
        <v>2974.18</v>
      </c>
      <c r="I126" s="107">
        <v>517.74</v>
      </c>
      <c r="J126" s="108">
        <f>IF(E126="","",(1-J$2)*E126)</f>
        <v>3384.9828480000001</v>
      </c>
      <c r="K126" s="108">
        <f>IF(F126="","",(1-K$2)*F126)</f>
        <v>1480.4667039999999</v>
      </c>
      <c r="L126" s="108">
        <f>IF(G126="","",(1-L$2)*G126)</f>
        <v>195.53880000000001</v>
      </c>
      <c r="M126" s="108">
        <f>IF(H126="","",(1-M$2)*H126)</f>
        <v>2956.6323379999999</v>
      </c>
      <c r="N126" s="109"/>
      <c r="O126" s="109">
        <v>542.79999999999995</v>
      </c>
      <c r="P126" s="110">
        <f t="shared" si="0"/>
        <v>9192.2999999999993</v>
      </c>
      <c r="Q126" s="29">
        <f t="shared" si="3"/>
        <v>8560.420689999999</v>
      </c>
      <c r="R126" s="30">
        <f>IF(P126="","",SUM($Q$4:Q126))</f>
        <v>1027135.3090470002</v>
      </c>
      <c r="S126" t="str">
        <f t="shared" si="4"/>
        <v>Ago/25</v>
      </c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</row>
    <row r="127" spans="1:38" ht="15.75" customHeight="1">
      <c r="A127" s="23">
        <v>45871</v>
      </c>
      <c r="B127" s="24" t="s">
        <v>38</v>
      </c>
      <c r="C127" s="25">
        <v>2025</v>
      </c>
      <c r="D127" s="25" t="s">
        <v>76</v>
      </c>
      <c r="E127" s="106">
        <v>7959.7</v>
      </c>
      <c r="F127" s="106">
        <v>3823</v>
      </c>
      <c r="G127" s="106">
        <v>102</v>
      </c>
      <c r="H127" s="106">
        <v>2327.1999999999998</v>
      </c>
      <c r="I127" s="107">
        <v>1102.96</v>
      </c>
      <c r="J127" s="108">
        <f>IF(E127="","",(1-J$2)*E127)</f>
        <v>7879.3070299999999</v>
      </c>
      <c r="K127" s="108">
        <f>IF(F127="","",(1-K$2)*F127)</f>
        <v>3699.1348000000003</v>
      </c>
      <c r="L127" s="108">
        <f>IF(G127="","",(1-L$2)*G127)</f>
        <v>95.88</v>
      </c>
      <c r="M127" s="108">
        <f>IF(H127="","",(1-M$2)*H127)</f>
        <v>2313.4695199999996</v>
      </c>
      <c r="N127" s="109"/>
      <c r="O127" s="109">
        <v>1255.01</v>
      </c>
      <c r="P127" s="110">
        <f t="shared" si="0"/>
        <v>16569.87</v>
      </c>
      <c r="Q127" s="29">
        <f t="shared" si="3"/>
        <v>15242.80135</v>
      </c>
      <c r="R127" s="30">
        <f>IF(P127="","",SUM($Q$4:Q127))</f>
        <v>1042378.1103970002</v>
      </c>
      <c r="S127" t="str">
        <f t="shared" si="4"/>
        <v>Ago/25</v>
      </c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</row>
    <row r="128" spans="1:38" ht="15.75" customHeight="1">
      <c r="A128" s="23">
        <v>45872</v>
      </c>
      <c r="B128" s="24" t="s">
        <v>44</v>
      </c>
      <c r="C128" s="25">
        <v>2025</v>
      </c>
      <c r="D128" s="25" t="s">
        <v>76</v>
      </c>
      <c r="E128" s="106">
        <v>7671.2</v>
      </c>
      <c r="F128" s="106">
        <v>4041.7</v>
      </c>
      <c r="G128" s="106">
        <v>36</v>
      </c>
      <c r="H128" s="106">
        <v>2899.2</v>
      </c>
      <c r="I128" s="107">
        <v>799.32</v>
      </c>
      <c r="J128" s="108">
        <f>IF(E128="","",(1-J$2)*E128)</f>
        <v>7593.7208799999999</v>
      </c>
      <c r="K128" s="108">
        <f>IF(F128="","",(1-K$2)*F128)</f>
        <v>3910.74892</v>
      </c>
      <c r="L128" s="108">
        <f>IF(G128="","",(1-L$2)*G128)</f>
        <v>33.839999999999996</v>
      </c>
      <c r="M128" s="108">
        <f>IF(H128="","",(1-M$2)*H128)</f>
        <v>2882.0947199999996</v>
      </c>
      <c r="N128" s="109"/>
      <c r="O128" s="109">
        <v>1460.6</v>
      </c>
      <c r="P128" s="110">
        <f t="shared" si="0"/>
        <v>16908.019999999997</v>
      </c>
      <c r="Q128" s="29">
        <f t="shared" si="3"/>
        <v>15881.004519999999</v>
      </c>
      <c r="R128" s="30">
        <f>IF(P128="","",SUM($Q$4:Q128))</f>
        <v>1058259.1149170003</v>
      </c>
      <c r="S128" t="str">
        <f t="shared" si="4"/>
        <v>Ago/25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</row>
    <row r="129" spans="1:38" ht="15.75" customHeight="1">
      <c r="A129" s="23">
        <v>45873</v>
      </c>
      <c r="B129" s="24" t="s">
        <v>18</v>
      </c>
      <c r="C129" s="25">
        <v>2025</v>
      </c>
      <c r="D129" s="25" t="s">
        <v>76</v>
      </c>
      <c r="E129" s="106">
        <v>33</v>
      </c>
      <c r="F129" s="106">
        <v>48</v>
      </c>
      <c r="G129" s="106"/>
      <c r="H129" s="106">
        <v>39</v>
      </c>
      <c r="I129" s="107"/>
      <c r="J129" s="108">
        <f>IF(E129="","",(1-J$2)*E129)</f>
        <v>32.666699999999999</v>
      </c>
      <c r="K129" s="108">
        <f>IF(F129="","",(1-K$2)*F129)</f>
        <v>46.444800000000001</v>
      </c>
      <c r="L129" s="108" t="str">
        <f>IF(G129="","",(1-L$2)*G129)</f>
        <v/>
      </c>
      <c r="M129" s="108">
        <f>IF(H129="","",(1-M$2)*H129)</f>
        <v>38.7699</v>
      </c>
      <c r="N129" s="109"/>
      <c r="O129" s="109">
        <v>20</v>
      </c>
      <c r="P129" s="110">
        <f t="shared" si="0"/>
        <v>140</v>
      </c>
      <c r="Q129" s="29">
        <f t="shared" si="3"/>
        <v>137.88140000000001</v>
      </c>
      <c r="R129" s="30">
        <f>IF(P129="","",SUM($Q$4:Q129))</f>
        <v>1058396.9963170004</v>
      </c>
      <c r="S129" t="str">
        <f t="shared" si="4"/>
        <v>Ago/25</v>
      </c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</row>
    <row r="130" spans="1:38" ht="15.75" customHeight="1">
      <c r="A130" s="23">
        <v>45874</v>
      </c>
      <c r="B130" s="24" t="s">
        <v>20</v>
      </c>
      <c r="C130" s="25">
        <v>2025</v>
      </c>
      <c r="D130" s="25" t="s">
        <v>76</v>
      </c>
      <c r="E130" s="106">
        <v>952.4</v>
      </c>
      <c r="F130" s="106">
        <v>1403.07</v>
      </c>
      <c r="G130" s="106"/>
      <c r="H130" s="106">
        <v>794.53</v>
      </c>
      <c r="I130" s="107">
        <v>374.6</v>
      </c>
      <c r="J130" s="108"/>
      <c r="K130" s="108">
        <f>IF(F130="","",(1-K$2)*F130)</f>
        <v>1357.6105319999999</v>
      </c>
      <c r="L130" s="108" t="str">
        <f>IF(G130="","",(1-L$2)*G130)</f>
        <v/>
      </c>
      <c r="M130" s="108">
        <f>IF(H130="","",(1-M$2)*H130)</f>
        <v>789.84227299999998</v>
      </c>
      <c r="N130" s="109"/>
      <c r="O130" s="109">
        <v>167.83</v>
      </c>
      <c r="P130" s="110">
        <f t="shared" si="0"/>
        <v>3692.43</v>
      </c>
      <c r="Q130" s="29">
        <f t="shared" si="3"/>
        <v>2315.2828049999998</v>
      </c>
      <c r="R130" s="30">
        <f>IF(P130="","",SUM($Q$4:Q130))</f>
        <v>1060712.2791220003</v>
      </c>
      <c r="S130" t="str">
        <f t="shared" si="4"/>
        <v>Ago/25</v>
      </c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</row>
    <row r="131" spans="1:38" ht="15.75" customHeight="1">
      <c r="A131" s="23">
        <v>45875</v>
      </c>
      <c r="B131" s="24" t="s">
        <v>21</v>
      </c>
      <c r="C131" s="25">
        <v>2025</v>
      </c>
      <c r="D131" s="25" t="s">
        <v>76</v>
      </c>
      <c r="E131" s="106">
        <v>781.5</v>
      </c>
      <c r="F131" s="106">
        <v>1286</v>
      </c>
      <c r="G131" s="106"/>
      <c r="H131" s="106">
        <v>484.9</v>
      </c>
      <c r="I131" s="107">
        <v>462.23</v>
      </c>
      <c r="J131" s="108">
        <f>IF(E131="","",(1-J$2)*E131)</f>
        <v>773.60685000000001</v>
      </c>
      <c r="K131" s="108">
        <f>IF(F131="","",(1-K$2)*F131)</f>
        <v>1244.3335999999999</v>
      </c>
      <c r="L131" s="108" t="str">
        <f>IF(G131="","",(1-L$2)*G131)</f>
        <v/>
      </c>
      <c r="M131" s="108">
        <f>IF(H131="","",(1-M$2)*H131)</f>
        <v>482.03908999999999</v>
      </c>
      <c r="N131" s="109">
        <v>2934.59</v>
      </c>
      <c r="O131" s="109">
        <v>331</v>
      </c>
      <c r="P131" s="110">
        <f t="shared" si="0"/>
        <v>3345.63</v>
      </c>
      <c r="Q131" s="29">
        <f t="shared" si="3"/>
        <v>5765.5695400000004</v>
      </c>
      <c r="R131" s="30">
        <f>IF(P131="","",SUM($Q$4:Q131))</f>
        <v>1066477.8486620004</v>
      </c>
      <c r="S131" t="str">
        <f t="shared" si="4"/>
        <v>Ago/25</v>
      </c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</row>
    <row r="132" spans="1:38" ht="15.75" customHeight="1">
      <c r="A132" s="23">
        <v>45876</v>
      </c>
      <c r="B132" s="24" t="s">
        <v>23</v>
      </c>
      <c r="C132" s="25">
        <v>2025</v>
      </c>
      <c r="D132" s="25" t="s">
        <v>76</v>
      </c>
      <c r="E132" s="106">
        <v>1653.4</v>
      </c>
      <c r="F132" s="106">
        <v>969</v>
      </c>
      <c r="G132" s="106"/>
      <c r="H132" s="106">
        <v>725.7</v>
      </c>
      <c r="I132" s="107">
        <v>338.64</v>
      </c>
      <c r="J132" s="108">
        <f>IF(E132="","",(1-J$2)*E132)</f>
        <v>1636.7006600000002</v>
      </c>
      <c r="K132" s="108">
        <f>IF(F132="","",(1-K$2)*F132)</f>
        <v>937.60440000000006</v>
      </c>
      <c r="L132" s="108" t="str">
        <f>IF(G132="","",(1-L$2)*G132)</f>
        <v/>
      </c>
      <c r="M132" s="108">
        <f>IF(H132="","",(1-M$2)*H132)</f>
        <v>721.41836999999998</v>
      </c>
      <c r="N132" s="109"/>
      <c r="O132" s="109">
        <v>349.83</v>
      </c>
      <c r="P132" s="110">
        <f t="shared" si="0"/>
        <v>4036.57</v>
      </c>
      <c r="Q132" s="29">
        <f t="shared" si="3"/>
        <v>3645.5534299999999</v>
      </c>
      <c r="R132" s="30">
        <f>IF(P132="","",SUM($Q$4:Q132))</f>
        <v>1070123.4020920005</v>
      </c>
      <c r="S132" t="str">
        <f t="shared" si="4"/>
        <v>Ago/25</v>
      </c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</row>
    <row r="133" spans="1:38" ht="15.75" customHeight="1">
      <c r="A133" s="23">
        <v>45877</v>
      </c>
      <c r="B133" s="24" t="s">
        <v>30</v>
      </c>
      <c r="C133" s="25">
        <v>2025</v>
      </c>
      <c r="D133" s="25" t="s">
        <v>76</v>
      </c>
      <c r="E133" s="106">
        <v>2783.5</v>
      </c>
      <c r="F133" s="106">
        <v>1525.4</v>
      </c>
      <c r="G133" s="106">
        <v>124</v>
      </c>
      <c r="H133" s="106">
        <v>1067.3</v>
      </c>
      <c r="I133" s="107">
        <v>540.52</v>
      </c>
      <c r="J133" s="108">
        <f>IF(E133="","",(1-J$2)*E133)</f>
        <v>2755.3866499999999</v>
      </c>
      <c r="K133" s="108">
        <f>IF(F133="","",(1-K$2)*F133)</f>
        <v>1475.9770400000002</v>
      </c>
      <c r="L133" s="108">
        <f>IF(G133="","",(1-L$2)*G133)</f>
        <v>116.55999999999999</v>
      </c>
      <c r="M133" s="108">
        <f>IF(H133="","",(1-M$2)*H133)</f>
        <v>1061.0029299999999</v>
      </c>
      <c r="N133" s="109"/>
      <c r="O133" s="109">
        <v>397</v>
      </c>
      <c r="P133" s="110">
        <f t="shared" si="0"/>
        <v>6437.7199999999993</v>
      </c>
      <c r="Q133" s="29">
        <f t="shared" ref="Q133:Q196" si="5">IF(P133="","",SUM(J133:O133))</f>
        <v>5805.9266200000002</v>
      </c>
      <c r="R133" s="30">
        <f>IF(P133="","",SUM($Q$4:Q133))</f>
        <v>1075929.3287120005</v>
      </c>
      <c r="S133" t="str">
        <f t="shared" ref="S133:S196" si="6">IF(A133="","",PROPER(TEXT(A133,"mmm/aa")))</f>
        <v>Ago/25</v>
      </c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</row>
    <row r="134" spans="1:38" ht="15.75" customHeight="1">
      <c r="A134" s="23">
        <v>45878</v>
      </c>
      <c r="B134" s="24" t="s">
        <v>38</v>
      </c>
      <c r="C134" s="25">
        <v>2025</v>
      </c>
      <c r="D134" s="25" t="s">
        <v>76</v>
      </c>
      <c r="E134" s="106">
        <v>5815.8</v>
      </c>
      <c r="F134" s="106">
        <v>3939</v>
      </c>
      <c r="G134" s="106"/>
      <c r="H134" s="106">
        <v>1933.7</v>
      </c>
      <c r="I134" s="107">
        <v>324.74</v>
      </c>
      <c r="J134" s="108">
        <f>IF(E134="","",(1-J$2)*E134)</f>
        <v>5757.0604199999998</v>
      </c>
      <c r="K134" s="108">
        <f>IF(F134="","",(1-K$2)*F134)</f>
        <v>3811.3764000000001</v>
      </c>
      <c r="L134" s="108" t="str">
        <f>IF(G134="","",(1-L$2)*G134)</f>
        <v/>
      </c>
      <c r="M134" s="108">
        <f>IF(H134="","",(1-M$2)*H134)</f>
        <v>1922.29117</v>
      </c>
      <c r="N134" s="109"/>
      <c r="O134" s="109">
        <v>800</v>
      </c>
      <c r="P134" s="110">
        <f t="shared" si="0"/>
        <v>12813.24</v>
      </c>
      <c r="Q134" s="29">
        <f t="shared" si="5"/>
        <v>12290.727989999999</v>
      </c>
      <c r="R134" s="30">
        <f>IF(P134="","",SUM($Q$4:Q134))</f>
        <v>1088220.0567020006</v>
      </c>
      <c r="S134" t="str">
        <f t="shared" si="6"/>
        <v>Ago/25</v>
      </c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</row>
    <row r="135" spans="1:38" ht="15.75" customHeight="1">
      <c r="A135" s="23">
        <v>45879</v>
      </c>
      <c r="B135" s="24" t="s">
        <v>44</v>
      </c>
      <c r="C135" s="25">
        <v>2025</v>
      </c>
      <c r="D135" s="25" t="s">
        <v>76</v>
      </c>
      <c r="E135" s="106">
        <v>5433.8</v>
      </c>
      <c r="F135" s="106">
        <v>2603.6</v>
      </c>
      <c r="G135" s="106">
        <v>36</v>
      </c>
      <c r="H135" s="106">
        <v>1855.4</v>
      </c>
      <c r="I135" s="107">
        <v>719.3</v>
      </c>
      <c r="J135" s="108">
        <f>IF(E135="","",(1-J$2)*E135)</f>
        <v>5378.9186200000004</v>
      </c>
      <c r="K135" s="108">
        <f>IF(F135="","",(1-K$2)*F135)</f>
        <v>2519.2433599999999</v>
      </c>
      <c r="L135" s="108">
        <f>IF(G135="","",(1-L$2)*G135)</f>
        <v>33.839999999999996</v>
      </c>
      <c r="M135" s="108">
        <f>IF(H135="","",(1-M$2)*H135)</f>
        <v>1844.4531400000001</v>
      </c>
      <c r="N135" s="109"/>
      <c r="O135" s="109">
        <v>1198.04</v>
      </c>
      <c r="P135" s="110">
        <f t="shared" si="0"/>
        <v>11846.14</v>
      </c>
      <c r="Q135" s="29">
        <f t="shared" si="5"/>
        <v>10974.49512</v>
      </c>
      <c r="R135" s="30">
        <f>IF(P135="","",SUM($Q$4:Q135))</f>
        <v>1099194.5518220006</v>
      </c>
      <c r="S135" t="str">
        <f t="shared" si="6"/>
        <v>Ago/25</v>
      </c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</row>
    <row r="136" spans="1:38" ht="15.75" customHeight="1">
      <c r="A136" s="23">
        <v>45880</v>
      </c>
      <c r="B136" s="24" t="s">
        <v>18</v>
      </c>
      <c r="C136" s="25">
        <v>2025</v>
      </c>
      <c r="D136" s="25" t="s">
        <v>76</v>
      </c>
      <c r="E136" s="106"/>
      <c r="F136" s="106"/>
      <c r="G136" s="106"/>
      <c r="H136" s="106"/>
      <c r="I136" s="107"/>
      <c r="J136" s="108"/>
      <c r="K136" s="108"/>
      <c r="L136" s="108"/>
      <c r="M136" s="108"/>
      <c r="N136" s="109"/>
      <c r="O136" s="109"/>
      <c r="P136" s="110" t="str">
        <f t="shared" si="0"/>
        <v/>
      </c>
      <c r="Q136" s="29" t="str">
        <f t="shared" si="5"/>
        <v/>
      </c>
      <c r="R136" s="30" t="str">
        <f>IF(P136="","",SUM($Q$4:Q136))</f>
        <v/>
      </c>
      <c r="S136" t="str">
        <f t="shared" si="6"/>
        <v>Ago/25</v>
      </c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</row>
    <row r="137" spans="1:38" ht="15.75" customHeight="1">
      <c r="A137" s="23">
        <v>45881</v>
      </c>
      <c r="B137" s="24" t="s">
        <v>20</v>
      </c>
      <c r="C137" s="25">
        <v>2025</v>
      </c>
      <c r="D137" s="25" t="s">
        <v>76</v>
      </c>
      <c r="E137" s="106">
        <v>1045.4000000000001</v>
      </c>
      <c r="F137" s="106">
        <v>1589</v>
      </c>
      <c r="G137" s="106"/>
      <c r="H137" s="106">
        <v>328</v>
      </c>
      <c r="I137" s="107">
        <v>543.03</v>
      </c>
      <c r="J137" s="108">
        <f>IF(E137="","",(1-J$2)*E137)</f>
        <v>1034.8414600000001</v>
      </c>
      <c r="K137" s="108">
        <f>IF(F137="","",(1-K$2)*F137)</f>
        <v>1537.5164</v>
      </c>
      <c r="L137" s="108" t="str">
        <f>IF(G137="","",(1-L$2)*G137)</f>
        <v/>
      </c>
      <c r="M137" s="108">
        <f>IF(H137="","",(1-M$2)*H137)</f>
        <v>326.06479999999999</v>
      </c>
      <c r="N137" s="109"/>
      <c r="O137" s="109">
        <v>147.68</v>
      </c>
      <c r="P137" s="110">
        <f t="shared" si="0"/>
        <v>3653.11</v>
      </c>
      <c r="Q137" s="29">
        <f t="shared" si="5"/>
        <v>3046.10266</v>
      </c>
      <c r="R137" s="30">
        <f>IF(P137="","",SUM($Q$4:Q137))</f>
        <v>1102240.6544820007</v>
      </c>
      <c r="S137" t="str">
        <f t="shared" si="6"/>
        <v>Ago/25</v>
      </c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</row>
    <row r="138" spans="1:38" ht="15.75" customHeight="1">
      <c r="A138" s="23">
        <v>45882</v>
      </c>
      <c r="B138" s="24" t="s">
        <v>21</v>
      </c>
      <c r="C138" s="25">
        <v>2025</v>
      </c>
      <c r="D138" s="25" t="s">
        <v>76</v>
      </c>
      <c r="E138" s="106">
        <v>1691.4</v>
      </c>
      <c r="F138" s="106">
        <v>1536.4</v>
      </c>
      <c r="G138" s="106"/>
      <c r="H138" s="106">
        <v>260.60000000000002</v>
      </c>
      <c r="I138" s="107">
        <v>294.85000000000002</v>
      </c>
      <c r="J138" s="108">
        <f>IF(E138="","",(1-J$2)*E138)</f>
        <v>1674.3168600000001</v>
      </c>
      <c r="K138" s="108">
        <f>IF(F138="","",(1-K$2)*F138)</f>
        <v>1486.6206400000001</v>
      </c>
      <c r="L138" s="108" t="str">
        <f>IF(G138="","",(1-L$2)*G138)</f>
        <v/>
      </c>
      <c r="M138" s="108">
        <f>IF(H138="","",(1-M$2)*H138)</f>
        <v>259.06246000000004</v>
      </c>
      <c r="N138" s="109">
        <v>2518.89</v>
      </c>
      <c r="O138" s="109">
        <v>109</v>
      </c>
      <c r="P138" s="110">
        <f t="shared" si="0"/>
        <v>3892.25</v>
      </c>
      <c r="Q138" s="29">
        <f t="shared" si="5"/>
        <v>6047.8899600000004</v>
      </c>
      <c r="R138" s="30">
        <f>IF(P138="","",SUM($Q$4:Q138))</f>
        <v>1108288.5444420008</v>
      </c>
      <c r="S138" t="str">
        <f t="shared" si="6"/>
        <v>Ago/25</v>
      </c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</row>
    <row r="139" spans="1:38" ht="15.75" customHeight="1">
      <c r="A139" s="23">
        <v>45883</v>
      </c>
      <c r="B139" s="24" t="s">
        <v>23</v>
      </c>
      <c r="C139" s="25">
        <v>2025</v>
      </c>
      <c r="D139" s="25" t="s">
        <v>76</v>
      </c>
      <c r="E139" s="106">
        <v>1070</v>
      </c>
      <c r="F139" s="106">
        <v>1679</v>
      </c>
      <c r="G139" s="106"/>
      <c r="H139" s="106">
        <v>611</v>
      </c>
      <c r="I139" s="107">
        <v>400.34</v>
      </c>
      <c r="J139" s="108">
        <f>IF(E139="","",(1-J$2)*E139)</f>
        <v>1059.193</v>
      </c>
      <c r="K139" s="108">
        <f>IF(F139="","",(1-K$2)*F139)</f>
        <v>1624.6004</v>
      </c>
      <c r="L139" s="108" t="str">
        <f>IF(G139="","",(1-L$2)*G139)</f>
        <v/>
      </c>
      <c r="M139" s="108">
        <f>IF(H139="","",(1-M$2)*H139)</f>
        <v>607.39509999999996</v>
      </c>
      <c r="N139" s="109"/>
      <c r="O139" s="109">
        <v>122</v>
      </c>
      <c r="P139" s="110">
        <f t="shared" si="0"/>
        <v>3882.34</v>
      </c>
      <c r="Q139" s="29">
        <f t="shared" si="5"/>
        <v>3413.1885000000002</v>
      </c>
      <c r="R139" s="30">
        <f>IF(P139="","",SUM($Q$4:Q139))</f>
        <v>1111701.7329420007</v>
      </c>
      <c r="S139" t="str">
        <f t="shared" si="6"/>
        <v>Ago/25</v>
      </c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</row>
    <row r="140" spans="1:38" ht="15.75" customHeight="1">
      <c r="A140" s="23">
        <v>45884</v>
      </c>
      <c r="B140" s="24" t="s">
        <v>30</v>
      </c>
      <c r="C140" s="25">
        <v>2025</v>
      </c>
      <c r="D140" s="25" t="s">
        <v>76</v>
      </c>
      <c r="E140" s="106">
        <v>4416</v>
      </c>
      <c r="F140" s="106">
        <v>1991</v>
      </c>
      <c r="G140" s="106"/>
      <c r="H140" s="106">
        <v>1996</v>
      </c>
      <c r="I140" s="107">
        <v>515.24</v>
      </c>
      <c r="J140" s="108">
        <f>IF(E140="","",(1-J$2)*E140)</f>
        <v>4371.3984</v>
      </c>
      <c r="K140" s="108">
        <f>IF(F140="","",(1-K$2)*F140)</f>
        <v>1926.4916000000001</v>
      </c>
      <c r="L140" s="108" t="str">
        <f>IF(G140="","",(1-L$2)*G140)</f>
        <v/>
      </c>
      <c r="M140" s="108">
        <f>IF(H140="","",(1-M$2)*H140)</f>
        <v>1984.2236</v>
      </c>
      <c r="N140" s="109"/>
      <c r="O140" s="109">
        <v>705</v>
      </c>
      <c r="P140" s="110">
        <f t="shared" si="0"/>
        <v>9623.24</v>
      </c>
      <c r="Q140" s="29">
        <f t="shared" si="5"/>
        <v>8987.1136000000006</v>
      </c>
      <c r="R140" s="30">
        <f>IF(P140="","",SUM($Q$4:Q140))</f>
        <v>1120688.8465420008</v>
      </c>
      <c r="S140" t="str">
        <f t="shared" si="6"/>
        <v>Ago/25</v>
      </c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</row>
    <row r="141" spans="1:38" ht="15.75" customHeight="1">
      <c r="A141" s="23">
        <v>45885</v>
      </c>
      <c r="B141" s="24" t="s">
        <v>38</v>
      </c>
      <c r="C141" s="25">
        <v>2025</v>
      </c>
      <c r="D141" s="25" t="s">
        <v>76</v>
      </c>
      <c r="E141" s="106">
        <v>7191.3</v>
      </c>
      <c r="F141" s="106">
        <v>2974</v>
      </c>
      <c r="G141" s="106"/>
      <c r="H141" s="106">
        <v>2486.5</v>
      </c>
      <c r="I141" s="107">
        <v>265.17</v>
      </c>
      <c r="J141" s="108">
        <f>IF(E141="","",(1-J$2)*E141)</f>
        <v>7118.6678700000002</v>
      </c>
      <c r="K141" s="108">
        <f>IF(F141="","",(1-K$2)*F141)</f>
        <v>2877.6424000000002</v>
      </c>
      <c r="L141" s="108" t="str">
        <f>IF(G141="","",(1-L$2)*G141)</f>
        <v/>
      </c>
      <c r="M141" s="108">
        <f>IF(H141="","",(1-M$2)*H141)</f>
        <v>2471.8296500000001</v>
      </c>
      <c r="N141" s="109"/>
      <c r="O141" s="109">
        <v>1283</v>
      </c>
      <c r="P141" s="110">
        <f t="shared" si="0"/>
        <v>14199.97</v>
      </c>
      <c r="Q141" s="29">
        <f t="shared" si="5"/>
        <v>13751.13992</v>
      </c>
      <c r="R141" s="30">
        <f>IF(P141="","",SUM($Q$4:Q141))</f>
        <v>1134439.9864620008</v>
      </c>
      <c r="S141" t="str">
        <f t="shared" si="6"/>
        <v>Ago/25</v>
      </c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</row>
    <row r="142" spans="1:38" ht="15.75" customHeight="1">
      <c r="A142" s="23">
        <v>45886</v>
      </c>
      <c r="B142" s="24" t="s">
        <v>44</v>
      </c>
      <c r="C142" s="25">
        <v>2025</v>
      </c>
      <c r="D142" s="25" t="s">
        <v>76</v>
      </c>
      <c r="E142" s="106">
        <v>6190.2</v>
      </c>
      <c r="F142" s="106">
        <v>2977</v>
      </c>
      <c r="G142" s="106"/>
      <c r="H142" s="106">
        <v>2930</v>
      </c>
      <c r="I142" s="107">
        <v>836.84</v>
      </c>
      <c r="J142" s="108">
        <f>IF(E142="","",(1-J$2)*E142)</f>
        <v>6127.6789799999997</v>
      </c>
      <c r="K142" s="108">
        <f>IF(F142="","",(1-K$2)*F142)</f>
        <v>2880.5452</v>
      </c>
      <c r="L142" s="108" t="str">
        <f>IF(G142="","",(1-L$2)*G142)</f>
        <v/>
      </c>
      <c r="M142" s="108">
        <f>IF(H142="","",(1-M$2)*H142)</f>
        <v>2912.7129999999997</v>
      </c>
      <c r="N142" s="109"/>
      <c r="O142" s="109">
        <v>1324</v>
      </c>
      <c r="P142" s="110">
        <f t="shared" si="0"/>
        <v>14258.04</v>
      </c>
      <c r="Q142" s="29">
        <f t="shared" si="5"/>
        <v>13244.937179999999</v>
      </c>
      <c r="R142" s="30">
        <f>IF(P142="","",SUM($Q$4:Q142))</f>
        <v>1147684.9236420006</v>
      </c>
      <c r="S142" t="str">
        <f t="shared" si="6"/>
        <v>Ago/25</v>
      </c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</row>
    <row r="143" spans="1:38" ht="15.75" customHeight="1">
      <c r="A143" s="23">
        <v>45887</v>
      </c>
      <c r="B143" s="24" t="s">
        <v>18</v>
      </c>
      <c r="C143" s="25">
        <v>2025</v>
      </c>
      <c r="D143" s="25" t="s">
        <v>76</v>
      </c>
      <c r="E143" s="106"/>
      <c r="F143" s="106"/>
      <c r="G143" s="106"/>
      <c r="H143" s="106"/>
      <c r="I143" s="107"/>
      <c r="J143" s="108"/>
      <c r="K143" s="108"/>
      <c r="L143" s="108"/>
      <c r="M143" s="108"/>
      <c r="N143" s="109"/>
      <c r="O143" s="109"/>
      <c r="P143" s="110" t="str">
        <f t="shared" si="0"/>
        <v/>
      </c>
      <c r="Q143" s="29" t="str">
        <f t="shared" si="5"/>
        <v/>
      </c>
      <c r="R143" s="30" t="str">
        <f>IF(P143="","",SUM($Q$4:Q143))</f>
        <v/>
      </c>
      <c r="S143" t="str">
        <f t="shared" si="6"/>
        <v>Ago/25</v>
      </c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</row>
    <row r="144" spans="1:38" ht="15.75" customHeight="1">
      <c r="A144" s="23">
        <v>45888</v>
      </c>
      <c r="B144" s="24" t="s">
        <v>20</v>
      </c>
      <c r="C144" s="25">
        <v>2025</v>
      </c>
      <c r="D144" s="25" t="s">
        <v>76</v>
      </c>
      <c r="E144" s="106">
        <v>945.1</v>
      </c>
      <c r="F144" s="106">
        <v>775</v>
      </c>
      <c r="G144" s="106"/>
      <c r="H144" s="106">
        <v>493.4</v>
      </c>
      <c r="I144" s="107">
        <v>604.48</v>
      </c>
      <c r="J144" s="108">
        <f>IF(E144="","",(1-J$2)*E144)</f>
        <v>935.55448999999999</v>
      </c>
      <c r="K144" s="108">
        <f>IF(F144="","",(1-K$2)*F144)</f>
        <v>749.89</v>
      </c>
      <c r="L144" s="108" t="str">
        <f>IF(G144="","",(1-L$2)*G144)</f>
        <v/>
      </c>
      <c r="M144" s="108">
        <f>IF(H144="","",(1-M$2)*H144)</f>
        <v>490.48893999999996</v>
      </c>
      <c r="N144" s="109"/>
      <c r="O144" s="109">
        <v>185</v>
      </c>
      <c r="P144" s="110">
        <f t="shared" si="0"/>
        <v>3002.98</v>
      </c>
      <c r="Q144" s="29">
        <f t="shared" si="5"/>
        <v>2360.93343</v>
      </c>
      <c r="R144" s="30">
        <f>IF(P144="","",SUM($Q$4:Q144))</f>
        <v>1150045.8570720006</v>
      </c>
      <c r="S144" t="str">
        <f t="shared" si="6"/>
        <v>Ago/25</v>
      </c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</row>
    <row r="145" spans="1:38" ht="15.75" customHeight="1">
      <c r="A145" s="23">
        <v>45889</v>
      </c>
      <c r="B145" s="24" t="s">
        <v>21</v>
      </c>
      <c r="C145" s="25">
        <v>2025</v>
      </c>
      <c r="D145" s="25" t="s">
        <v>76</v>
      </c>
      <c r="E145" s="106">
        <v>1442.9</v>
      </c>
      <c r="F145" s="106">
        <v>1694</v>
      </c>
      <c r="G145" s="106"/>
      <c r="H145" s="106">
        <v>761.2</v>
      </c>
      <c r="I145" s="107">
        <v>362.46</v>
      </c>
      <c r="J145" s="108">
        <f>IF(E145="","",(1-J$2)*E145)</f>
        <v>1428.32671</v>
      </c>
      <c r="K145" s="108">
        <f>IF(F145="","",(1-K$2)*F145)</f>
        <v>1639.1143999999999</v>
      </c>
      <c r="L145" s="108" t="str">
        <f>IF(G145="","",(1-L$2)*G145)</f>
        <v/>
      </c>
      <c r="M145" s="108">
        <f>IF(H145="","",(1-M$2)*H145)</f>
        <v>756.70892000000003</v>
      </c>
      <c r="N145" s="109">
        <v>2335.6799999999998</v>
      </c>
      <c r="O145" s="109">
        <v>365.94</v>
      </c>
      <c r="P145" s="110">
        <f t="shared" si="0"/>
        <v>4626.5</v>
      </c>
      <c r="Q145" s="29">
        <f t="shared" si="5"/>
        <v>6525.7700299999988</v>
      </c>
      <c r="R145" s="30">
        <f>IF(P145="","",SUM($Q$4:Q145))</f>
        <v>1156571.6271020006</v>
      </c>
      <c r="S145" t="str">
        <f t="shared" si="6"/>
        <v>Ago/25</v>
      </c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</row>
    <row r="146" spans="1:38" ht="15.75" customHeight="1">
      <c r="A146" s="23">
        <v>45890</v>
      </c>
      <c r="B146" s="24" t="s">
        <v>23</v>
      </c>
      <c r="C146" s="25">
        <v>2025</v>
      </c>
      <c r="D146" s="25" t="s">
        <v>76</v>
      </c>
      <c r="E146" s="106">
        <v>1906</v>
      </c>
      <c r="F146" s="106">
        <v>1862.5</v>
      </c>
      <c r="G146" s="106"/>
      <c r="H146" s="106">
        <v>692</v>
      </c>
      <c r="I146" s="107">
        <v>415.14</v>
      </c>
      <c r="J146" s="108">
        <f>IF(E146="","",(1-J$2)*E146)</f>
        <v>1886.7493999999999</v>
      </c>
      <c r="K146" s="108">
        <f>IF(F146="","",(1-K$2)*F146)</f>
        <v>1802.155</v>
      </c>
      <c r="L146" s="108" t="str">
        <f>IF(G146="","",(1-L$2)*G146)</f>
        <v/>
      </c>
      <c r="M146" s="108">
        <f>IF(H146="","",(1-M$2)*H146)</f>
        <v>687.91719999999998</v>
      </c>
      <c r="N146" s="109"/>
      <c r="O146" s="109">
        <v>356</v>
      </c>
      <c r="P146" s="110">
        <f t="shared" si="0"/>
        <v>5231.6400000000003</v>
      </c>
      <c r="Q146" s="29">
        <f t="shared" si="5"/>
        <v>4732.8216000000002</v>
      </c>
      <c r="R146" s="30">
        <f>IF(P146="","",SUM($Q$4:Q146))</f>
        <v>1161304.4487020005</v>
      </c>
      <c r="S146" t="str">
        <f t="shared" si="6"/>
        <v>Ago/25</v>
      </c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</row>
    <row r="147" spans="1:38" ht="15.75" customHeight="1">
      <c r="A147" s="23">
        <v>45891</v>
      </c>
      <c r="B147" s="24" t="s">
        <v>30</v>
      </c>
      <c r="C147" s="25">
        <v>2025</v>
      </c>
      <c r="D147" s="25" t="s">
        <v>76</v>
      </c>
      <c r="E147" s="106">
        <v>4431</v>
      </c>
      <c r="F147" s="106">
        <v>2114.6999999999998</v>
      </c>
      <c r="G147" s="106"/>
      <c r="H147" s="106">
        <v>1959</v>
      </c>
      <c r="I147" s="107">
        <v>705.78</v>
      </c>
      <c r="J147" s="108">
        <f>IF(E147="","",(1-J$2)*E147)</f>
        <v>4386.2469000000001</v>
      </c>
      <c r="K147" s="108">
        <f>IF(F147="","",(1-K$2)*F147)</f>
        <v>2046.1837199999998</v>
      </c>
      <c r="L147" s="108" t="str">
        <f>IF(G147="","",(1-L$2)*G147)</f>
        <v/>
      </c>
      <c r="M147" s="108">
        <f>IF(H147="","",(1-M$2)*H147)</f>
        <v>1947.4419</v>
      </c>
      <c r="N147" s="109"/>
      <c r="O147" s="109">
        <v>882.67</v>
      </c>
      <c r="P147" s="110">
        <f t="shared" si="0"/>
        <v>10093.150000000001</v>
      </c>
      <c r="Q147" s="29">
        <f t="shared" si="5"/>
        <v>9262.5425200000009</v>
      </c>
      <c r="R147" s="30">
        <f>IF(P147="","",SUM($Q$4:Q147))</f>
        <v>1170566.9912220004</v>
      </c>
      <c r="S147" t="str">
        <f t="shared" si="6"/>
        <v>Ago/25</v>
      </c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</row>
    <row r="148" spans="1:38" ht="15.75" customHeight="1">
      <c r="A148" s="23">
        <v>45892</v>
      </c>
      <c r="B148" s="24" t="s">
        <v>38</v>
      </c>
      <c r="C148" s="25">
        <v>2025</v>
      </c>
      <c r="D148" s="25" t="s">
        <v>76</v>
      </c>
      <c r="E148" s="106">
        <v>4560</v>
      </c>
      <c r="F148" s="106">
        <v>3039.7</v>
      </c>
      <c r="G148" s="106">
        <v>43</v>
      </c>
      <c r="H148" s="106">
        <v>2328</v>
      </c>
      <c r="I148" s="107">
        <v>792.16</v>
      </c>
      <c r="J148" s="108">
        <f>IF(E148="","",(1-J$2)*E148)</f>
        <v>4513.9440000000004</v>
      </c>
      <c r="K148" s="108">
        <f>IF(F148="","",(1-K$2)*F148)</f>
        <v>2941.2137199999997</v>
      </c>
      <c r="L148" s="108">
        <f>IF(G148="","",(1-L$2)*G148)</f>
        <v>40.419999999999995</v>
      </c>
      <c r="M148" s="108">
        <f>IF(H148="","",(1-M$2)*H148)</f>
        <v>2314.2647999999999</v>
      </c>
      <c r="N148" s="109"/>
      <c r="O148" s="109">
        <v>1029.69</v>
      </c>
      <c r="P148" s="110">
        <f t="shared" si="0"/>
        <v>11792.550000000001</v>
      </c>
      <c r="Q148" s="29">
        <f t="shared" si="5"/>
        <v>10839.532520000001</v>
      </c>
      <c r="R148" s="30">
        <f>IF(P148="","",SUM($Q$4:Q148))</f>
        <v>1181406.5237420003</v>
      </c>
      <c r="S148" t="str">
        <f t="shared" si="6"/>
        <v>Ago/25</v>
      </c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</row>
    <row r="149" spans="1:38" ht="15.75" customHeight="1">
      <c r="A149" s="23">
        <v>45893</v>
      </c>
      <c r="B149" s="24" t="s">
        <v>44</v>
      </c>
      <c r="C149" s="25">
        <v>2025</v>
      </c>
      <c r="D149" s="25" t="s">
        <v>76</v>
      </c>
      <c r="E149" s="106">
        <v>3815.5</v>
      </c>
      <c r="F149" s="106">
        <v>1994</v>
      </c>
      <c r="G149" s="106">
        <v>40</v>
      </c>
      <c r="H149" s="106">
        <v>1670</v>
      </c>
      <c r="I149" s="107">
        <v>791.88</v>
      </c>
      <c r="J149" s="108">
        <f>IF(E149="","",(1-J$2)*E149)</f>
        <v>3776.9634500000002</v>
      </c>
      <c r="K149" s="108">
        <f>IF(F149="","",(1-K$2)*F149)</f>
        <v>1929.3944000000001</v>
      </c>
      <c r="L149" s="108">
        <f>IF(G149="","",(1-L$2)*G149)</f>
        <v>37.599999999999994</v>
      </c>
      <c r="M149" s="108">
        <f>IF(H149="","",(1-M$2)*H149)</f>
        <v>1660.1469999999999</v>
      </c>
      <c r="N149" s="109"/>
      <c r="O149" s="109">
        <v>958.3</v>
      </c>
      <c r="P149" s="110">
        <f t="shared" si="0"/>
        <v>9269.6799999999985</v>
      </c>
      <c r="Q149" s="29">
        <f t="shared" si="5"/>
        <v>8362.4048500000008</v>
      </c>
      <c r="R149" s="30">
        <f>IF(P149="","",SUM($Q$4:Q149))</f>
        <v>1189768.9285920004</v>
      </c>
      <c r="S149" t="str">
        <f t="shared" si="6"/>
        <v>Ago/25</v>
      </c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</row>
    <row r="150" spans="1:38" ht="15.75" customHeight="1">
      <c r="A150" s="23">
        <v>45894</v>
      </c>
      <c r="B150" s="24" t="s">
        <v>18</v>
      </c>
      <c r="C150" s="25">
        <v>2025</v>
      </c>
      <c r="D150" s="25" t="s">
        <v>76</v>
      </c>
      <c r="E150" s="106"/>
      <c r="F150" s="106"/>
      <c r="G150" s="106"/>
      <c r="H150" s="106"/>
      <c r="I150" s="107"/>
      <c r="J150" s="108"/>
      <c r="K150" s="108"/>
      <c r="L150" s="108"/>
      <c r="M150" s="108"/>
      <c r="N150" s="109"/>
      <c r="O150" s="109"/>
      <c r="P150" s="110" t="str">
        <f t="shared" si="0"/>
        <v/>
      </c>
      <c r="Q150" s="29" t="str">
        <f t="shared" si="5"/>
        <v/>
      </c>
      <c r="R150" s="30" t="str">
        <f>IF(P150="","",SUM($Q$4:Q150))</f>
        <v/>
      </c>
      <c r="S150" t="str">
        <f t="shared" si="6"/>
        <v>Ago/25</v>
      </c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</row>
    <row r="151" spans="1:38" ht="15.75" customHeight="1">
      <c r="A151" s="23">
        <v>45895</v>
      </c>
      <c r="B151" s="24" t="s">
        <v>20</v>
      </c>
      <c r="C151" s="25">
        <v>2025</v>
      </c>
      <c r="D151" s="25" t="s">
        <v>76</v>
      </c>
      <c r="E151" s="106">
        <v>66</v>
      </c>
      <c r="F151" s="106">
        <v>450</v>
      </c>
      <c r="G151" s="106"/>
      <c r="H151" s="106">
        <v>259.2</v>
      </c>
      <c r="I151" s="107">
        <v>733.29</v>
      </c>
      <c r="J151" s="108">
        <f>IF(E151="","",(1-J$2)*E151)</f>
        <v>65.333399999999997</v>
      </c>
      <c r="K151" s="108">
        <f>IF(F151="","",(1-K$2)*F151)</f>
        <v>435.42</v>
      </c>
      <c r="L151" s="108" t="str">
        <f>IF(G151="","",(1-L$2)*G151)</f>
        <v/>
      </c>
      <c r="M151" s="108">
        <f>IF(H151="","",(1-M$2)*H151)</f>
        <v>257.67071999999996</v>
      </c>
      <c r="N151" s="109"/>
      <c r="O151" s="109">
        <v>151.52000000000001</v>
      </c>
      <c r="P151" s="110">
        <f t="shared" si="0"/>
        <v>1660.01</v>
      </c>
      <c r="Q151" s="29">
        <f t="shared" si="5"/>
        <v>909.94411999999988</v>
      </c>
      <c r="R151" s="30">
        <f>IF(P151="","",SUM($Q$4:Q151))</f>
        <v>1190678.8727120003</v>
      </c>
      <c r="S151" t="str">
        <f t="shared" si="6"/>
        <v>Ago/25</v>
      </c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</row>
    <row r="152" spans="1:38" ht="15.75" customHeight="1">
      <c r="A152" s="23">
        <v>45896</v>
      </c>
      <c r="B152" s="24" t="s">
        <v>21</v>
      </c>
      <c r="C152" s="25">
        <v>2025</v>
      </c>
      <c r="D152" s="25" t="s">
        <v>76</v>
      </c>
      <c r="E152" s="106">
        <v>1115.3</v>
      </c>
      <c r="F152" s="106">
        <v>571</v>
      </c>
      <c r="G152" s="106"/>
      <c r="H152" s="106">
        <v>385.2</v>
      </c>
      <c r="I152" s="107">
        <v>314.89999999999998</v>
      </c>
      <c r="J152" s="108">
        <f>IF(E152="","",(1-J$2)*E152)</f>
        <v>1104.03547</v>
      </c>
      <c r="K152" s="108">
        <f>IF(F152="","",(1-K$2)*F152)</f>
        <v>552.49959999999999</v>
      </c>
      <c r="L152" s="108" t="str">
        <f>IF(G152="","",(1-L$2)*G152)</f>
        <v/>
      </c>
      <c r="M152" s="108">
        <f>IF(H152="","",(1-M$2)*H152)</f>
        <v>382.92732000000001</v>
      </c>
      <c r="N152" s="109">
        <v>3300</v>
      </c>
      <c r="O152" s="109">
        <v>131</v>
      </c>
      <c r="P152" s="110">
        <f t="shared" si="0"/>
        <v>2517.4</v>
      </c>
      <c r="Q152" s="29">
        <f t="shared" si="5"/>
        <v>5470.4623899999997</v>
      </c>
      <c r="R152" s="30">
        <f>IF(P152="","",SUM($Q$4:Q152))</f>
        <v>1196149.3351020003</v>
      </c>
      <c r="S152" t="str">
        <f t="shared" si="6"/>
        <v>Ago/25</v>
      </c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</row>
    <row r="153" spans="1:38" ht="15.75" customHeight="1">
      <c r="A153" s="23">
        <v>45897</v>
      </c>
      <c r="B153" s="24" t="s">
        <v>23</v>
      </c>
      <c r="C153" s="25">
        <v>2025</v>
      </c>
      <c r="D153" s="25" t="s">
        <v>76</v>
      </c>
      <c r="E153" s="106">
        <v>1022</v>
      </c>
      <c r="F153" s="106">
        <v>528</v>
      </c>
      <c r="G153" s="106"/>
      <c r="H153" s="106">
        <v>564</v>
      </c>
      <c r="I153" s="107">
        <v>307.45999999999998</v>
      </c>
      <c r="J153" s="108">
        <f>IF(E153="","",(1-J$2)*E153)</f>
        <v>1011.6778</v>
      </c>
      <c r="K153" s="108">
        <f>IF(F153="","",(1-K$2)*F153)</f>
        <v>510.89280000000002</v>
      </c>
      <c r="L153" s="108" t="str">
        <f>IF(G153="","",(1-L$2)*G153)</f>
        <v/>
      </c>
      <c r="M153" s="108">
        <f>IF(H153="","",(1-M$2)*H153)</f>
        <v>560.67240000000004</v>
      </c>
      <c r="N153" s="109"/>
      <c r="O153" s="109">
        <v>238</v>
      </c>
      <c r="P153" s="110">
        <f t="shared" si="0"/>
        <v>2659.46</v>
      </c>
      <c r="Q153" s="29">
        <f t="shared" si="5"/>
        <v>2321.2429999999999</v>
      </c>
      <c r="R153" s="30">
        <f>IF(P153="","",SUM($Q$4:Q153))</f>
        <v>1198470.5781020003</v>
      </c>
      <c r="S153" t="str">
        <f t="shared" si="6"/>
        <v>Ago/25</v>
      </c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</row>
    <row r="154" spans="1:38" ht="15.75" customHeight="1">
      <c r="A154" s="23">
        <v>45898</v>
      </c>
      <c r="B154" s="24" t="s">
        <v>30</v>
      </c>
      <c r="C154" s="25">
        <v>2025</v>
      </c>
      <c r="D154" s="25" t="s">
        <v>76</v>
      </c>
      <c r="E154" s="106">
        <v>4527.3</v>
      </c>
      <c r="F154" s="106">
        <v>1625</v>
      </c>
      <c r="G154" s="106"/>
      <c r="H154" s="106">
        <v>1371</v>
      </c>
      <c r="I154" s="107">
        <v>600.70000000000005</v>
      </c>
      <c r="J154" s="108">
        <f>IF(E154="","",(1-J$2)*E154)</f>
        <v>4481.5742700000001</v>
      </c>
      <c r="K154" s="108">
        <f>IF(F154="","",(1-K$2)*F154)</f>
        <v>1572.3500000000001</v>
      </c>
      <c r="L154" s="108" t="str">
        <f>IF(G154="","",(1-L$2)*G154)</f>
        <v/>
      </c>
      <c r="M154" s="108">
        <f>IF(H154="","",(1-M$2)*H154)</f>
        <v>1362.9111</v>
      </c>
      <c r="N154" s="109"/>
      <c r="O154" s="109">
        <v>894</v>
      </c>
      <c r="P154" s="110">
        <f t="shared" si="0"/>
        <v>9018</v>
      </c>
      <c r="Q154" s="29">
        <f t="shared" si="5"/>
        <v>8310.8353700000007</v>
      </c>
      <c r="R154" s="30">
        <f>IF(P154="","",SUM($Q$4:Q154))</f>
        <v>1206781.4134720003</v>
      </c>
      <c r="S154" t="str">
        <f t="shared" si="6"/>
        <v>Ago/25</v>
      </c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</row>
    <row r="155" spans="1:38" ht="15.75" customHeight="1">
      <c r="A155" s="23">
        <v>45899</v>
      </c>
      <c r="B155" s="24" t="s">
        <v>38</v>
      </c>
      <c r="C155" s="25">
        <v>2025</v>
      </c>
      <c r="D155" s="25" t="s">
        <v>76</v>
      </c>
      <c r="E155" s="106">
        <v>8969.9</v>
      </c>
      <c r="F155" s="106">
        <v>3901</v>
      </c>
      <c r="G155" s="106"/>
      <c r="H155" s="106">
        <v>2588.8000000000002</v>
      </c>
      <c r="I155" s="107">
        <v>539.13</v>
      </c>
      <c r="J155" s="108">
        <f>IF(E155="","",(1-J$2)*E155)</f>
        <v>8879.3040099999998</v>
      </c>
      <c r="K155" s="108">
        <f>IF(F155="","",(1-K$2)*F155)</f>
        <v>3774.6076000000003</v>
      </c>
      <c r="L155" s="108" t="str">
        <f>IF(G155="","",(1-L$2)*G155)</f>
        <v/>
      </c>
      <c r="M155" s="108">
        <f>IF(H155="","",(1-M$2)*H155)</f>
        <v>2573.5260800000001</v>
      </c>
      <c r="N155" s="109"/>
      <c r="O155" s="109">
        <v>1226</v>
      </c>
      <c r="P155" s="110">
        <f t="shared" si="0"/>
        <v>17224.830000000002</v>
      </c>
      <c r="Q155" s="29">
        <f t="shared" si="5"/>
        <v>16453.437689999999</v>
      </c>
      <c r="R155" s="30">
        <f>IF(P155="","",SUM($Q$4:Q155))</f>
        <v>1223234.8511620003</v>
      </c>
      <c r="S155" t="str">
        <f t="shared" si="6"/>
        <v>Ago/25</v>
      </c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</row>
    <row r="156" spans="1:38" ht="15.75" customHeight="1">
      <c r="A156" s="23">
        <v>45900</v>
      </c>
      <c r="B156" s="24" t="s">
        <v>44</v>
      </c>
      <c r="C156" s="25">
        <v>2025</v>
      </c>
      <c r="D156" s="25" t="s">
        <v>76</v>
      </c>
      <c r="E156" s="106">
        <v>5906.57</v>
      </c>
      <c r="F156" s="106">
        <v>3434.4</v>
      </c>
      <c r="G156" s="106"/>
      <c r="H156" s="106">
        <v>2845</v>
      </c>
      <c r="I156" s="107">
        <v>1367.08</v>
      </c>
      <c r="J156" s="108">
        <f>IF(E156="","",(1-J$2)*E156)</f>
        <v>5846.9136429999999</v>
      </c>
      <c r="K156" s="108">
        <f>IF(F156="","",(1-K$2)*F156)</f>
        <v>3323.1254400000003</v>
      </c>
      <c r="L156" s="108" t="str">
        <f>IF(G156="","",(1-L$2)*G156)</f>
        <v/>
      </c>
      <c r="M156" s="108">
        <f>IF(H156="","",(1-M$2)*H156)</f>
        <v>2828.2145</v>
      </c>
      <c r="N156" s="109"/>
      <c r="O156" s="109">
        <v>1482.97</v>
      </c>
      <c r="P156" s="110">
        <f t="shared" si="0"/>
        <v>15036.019999999999</v>
      </c>
      <c r="Q156" s="29">
        <f t="shared" si="5"/>
        <v>13481.223582999999</v>
      </c>
      <c r="R156" s="30">
        <f>IF(P156="","",SUM($Q$4:Q156))</f>
        <v>1236716.0747450003</v>
      </c>
      <c r="S156" t="str">
        <f t="shared" si="6"/>
        <v>Ago/25</v>
      </c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</row>
    <row r="157" spans="1:38" ht="15.75" customHeight="1">
      <c r="A157" s="111">
        <v>45901</v>
      </c>
      <c r="B157" s="112" t="s">
        <v>18</v>
      </c>
      <c r="C157" s="113">
        <v>2025</v>
      </c>
      <c r="D157" s="113" t="s">
        <v>425</v>
      </c>
      <c r="E157" s="106"/>
      <c r="F157" s="106"/>
      <c r="G157" s="106"/>
      <c r="H157" s="106"/>
      <c r="I157" s="107"/>
      <c r="J157" s="108"/>
      <c r="K157" s="108"/>
      <c r="L157" s="108"/>
      <c r="M157" s="108"/>
      <c r="N157" s="109"/>
      <c r="O157" s="109">
        <v>272</v>
      </c>
      <c r="P157" s="114" t="str">
        <f t="shared" si="0"/>
        <v/>
      </c>
      <c r="Q157" s="29" t="str">
        <f t="shared" si="5"/>
        <v/>
      </c>
      <c r="R157" s="30" t="str">
        <f>IF(P157="","",SUM($Q$4:Q157))</f>
        <v/>
      </c>
      <c r="S157" t="str">
        <f t="shared" si="6"/>
        <v>Set/25</v>
      </c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</row>
    <row r="158" spans="1:38" ht="15.75" customHeight="1">
      <c r="A158" s="111">
        <v>45902</v>
      </c>
      <c r="B158" s="112" t="s">
        <v>20</v>
      </c>
      <c r="C158" s="113">
        <v>2025</v>
      </c>
      <c r="D158" s="113" t="s">
        <v>425</v>
      </c>
      <c r="E158" s="106">
        <v>853</v>
      </c>
      <c r="F158" s="106">
        <v>758</v>
      </c>
      <c r="G158" s="106"/>
      <c r="H158" s="106">
        <v>281.60000000000002</v>
      </c>
      <c r="I158" s="107">
        <v>241.16</v>
      </c>
      <c r="J158" s="108">
        <f>IF(E158="","",(1-J$2)*E158)</f>
        <v>844.38469999999995</v>
      </c>
      <c r="K158" s="108">
        <f>IF(F158="","",(1-K$2)*F158)</f>
        <v>733.44079999999997</v>
      </c>
      <c r="L158" s="108" t="str">
        <f>IF(G158="","",(1-L$2)*G158)</f>
        <v/>
      </c>
      <c r="M158" s="108">
        <f>IF(H158="","",(1-M$2)*H158)</f>
        <v>279.93856</v>
      </c>
      <c r="N158" s="109"/>
      <c r="O158" s="109"/>
      <c r="P158" s="114">
        <f t="shared" si="0"/>
        <v>2133.7599999999998</v>
      </c>
      <c r="Q158" s="29">
        <f t="shared" si="5"/>
        <v>1857.76406</v>
      </c>
      <c r="R158" s="30">
        <f>IF(P158="","",SUM($Q$4:Q158))</f>
        <v>1238573.8388050003</v>
      </c>
      <c r="S158" t="str">
        <f t="shared" si="6"/>
        <v>Set/25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</row>
    <row r="159" spans="1:38" ht="15.75" customHeight="1">
      <c r="A159" s="111">
        <v>45903</v>
      </c>
      <c r="B159" s="112" t="s">
        <v>21</v>
      </c>
      <c r="C159" s="113">
        <v>2025</v>
      </c>
      <c r="D159" s="113" t="s">
        <v>425</v>
      </c>
      <c r="E159" s="106">
        <v>1346.1</v>
      </c>
      <c r="F159" s="106">
        <v>1862</v>
      </c>
      <c r="G159" s="106"/>
      <c r="H159" s="106">
        <v>1785.9</v>
      </c>
      <c r="I159" s="107">
        <v>751.14</v>
      </c>
      <c r="J159" s="108">
        <f>IF(E159="","",(1-J$2)*E159)</f>
        <v>1332.5043899999998</v>
      </c>
      <c r="K159" s="108">
        <f>IF(F159="","",(1-K$2)*F159)</f>
        <v>1801.6712</v>
      </c>
      <c r="L159" s="108" t="str">
        <f>IF(G159="","",(1-L$2)*G159)</f>
        <v/>
      </c>
      <c r="M159" s="108">
        <f>IF(H159="","",(1-M$2)*H159)</f>
        <v>1775.36319</v>
      </c>
      <c r="N159" s="109">
        <v>2029.56</v>
      </c>
      <c r="O159" s="109">
        <v>298</v>
      </c>
      <c r="P159" s="114">
        <f t="shared" si="0"/>
        <v>6043.14</v>
      </c>
      <c r="Q159" s="29">
        <f t="shared" si="5"/>
        <v>7237.0987800000003</v>
      </c>
      <c r="R159" s="30">
        <f>IF(P159="","",SUM($Q$4:Q159))</f>
        <v>1245810.9375850004</v>
      </c>
      <c r="S159" t="str">
        <f t="shared" si="6"/>
        <v>Set/25</v>
      </c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</row>
    <row r="160" spans="1:38" ht="15.75" customHeight="1">
      <c r="A160" s="111">
        <v>45904</v>
      </c>
      <c r="B160" s="112" t="s">
        <v>23</v>
      </c>
      <c r="C160" s="113">
        <v>2025</v>
      </c>
      <c r="D160" s="113" t="s">
        <v>425</v>
      </c>
      <c r="E160" s="106">
        <v>1451</v>
      </c>
      <c r="F160" s="106">
        <v>1733.8</v>
      </c>
      <c r="G160" s="106"/>
      <c r="H160" s="106">
        <v>479</v>
      </c>
      <c r="I160" s="107">
        <v>241.17</v>
      </c>
      <c r="J160" s="108">
        <f>IF(E160="","",(1-J$2)*E160)</f>
        <v>1436.3449000000001</v>
      </c>
      <c r="K160" s="108">
        <f>IF(F160="","",(1-K$2)*F160)</f>
        <v>1677.6248800000001</v>
      </c>
      <c r="L160" s="108" t="str">
        <f>IF(G160="","",(1-L$2)*G160)</f>
        <v/>
      </c>
      <c r="M160" s="108">
        <f>IF(H160="","",(1-M$2)*H160)</f>
        <v>476.1739</v>
      </c>
      <c r="N160" s="109"/>
      <c r="O160" s="109">
        <v>152</v>
      </c>
      <c r="P160" s="114">
        <f t="shared" si="0"/>
        <v>4056.9700000000003</v>
      </c>
      <c r="Q160" s="29">
        <f t="shared" si="5"/>
        <v>3742.1436800000001</v>
      </c>
      <c r="R160" s="30">
        <f>IF(P160="","",SUM($Q$4:Q160))</f>
        <v>1249553.0812650004</v>
      </c>
      <c r="S160" t="str">
        <f t="shared" si="6"/>
        <v>Set/25</v>
      </c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</row>
    <row r="161" spans="1:38" ht="15.75" customHeight="1">
      <c r="A161" s="111">
        <v>45905</v>
      </c>
      <c r="B161" s="112" t="s">
        <v>30</v>
      </c>
      <c r="C161" s="113">
        <v>2025</v>
      </c>
      <c r="D161" s="113" t="s">
        <v>425</v>
      </c>
      <c r="E161" s="106">
        <v>3656.95</v>
      </c>
      <c r="F161" s="106">
        <v>2906.85</v>
      </c>
      <c r="G161" s="106"/>
      <c r="H161" s="106">
        <v>1091.1500000000001</v>
      </c>
      <c r="I161" s="107">
        <v>674.53</v>
      </c>
      <c r="J161" s="108">
        <f>IF(E161="","",(1-J$2)*E161)</f>
        <v>3620.0148049999998</v>
      </c>
      <c r="K161" s="108">
        <f>IF(F161="","",(1-K$2)*F161)</f>
        <v>2812.66806</v>
      </c>
      <c r="L161" s="108" t="str">
        <f>IF(G161="","",(1-L$2)*G161)</f>
        <v/>
      </c>
      <c r="M161" s="108">
        <f>IF(H161="","",(1-M$2)*H161)</f>
        <v>1084.712215</v>
      </c>
      <c r="N161" s="109"/>
      <c r="O161" s="109">
        <v>517.6</v>
      </c>
      <c r="P161" s="114">
        <f t="shared" si="0"/>
        <v>8847.08</v>
      </c>
      <c r="Q161" s="29">
        <f t="shared" si="5"/>
        <v>8034.9950800000006</v>
      </c>
      <c r="R161" s="30">
        <f>IF(P161="","",SUM($Q$4:Q161))</f>
        <v>1257588.0763450004</v>
      </c>
      <c r="S161" t="str">
        <f t="shared" si="6"/>
        <v>Set/25</v>
      </c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</row>
    <row r="162" spans="1:38" ht="15.75" customHeight="1">
      <c r="A162" s="111">
        <v>45906</v>
      </c>
      <c r="B162" s="112" t="s">
        <v>38</v>
      </c>
      <c r="C162" s="113">
        <v>2025</v>
      </c>
      <c r="D162" s="113" t="s">
        <v>425</v>
      </c>
      <c r="E162" s="106">
        <v>4010.1</v>
      </c>
      <c r="F162" s="106">
        <v>2627.1</v>
      </c>
      <c r="G162" s="106"/>
      <c r="H162" s="106">
        <v>1216</v>
      </c>
      <c r="I162" s="107">
        <v>990.79</v>
      </c>
      <c r="J162" s="108">
        <f>IF(E162="","",(1-J$2)*E162)</f>
        <v>3969.5979899999998</v>
      </c>
      <c r="K162" s="108">
        <f>IF(F162="","",(1-K$2)*F162)</f>
        <v>2541.9819600000001</v>
      </c>
      <c r="L162" s="108" t="str">
        <f>IF(G162="","",(1-L$2)*G162)</f>
        <v/>
      </c>
      <c r="M162" s="108">
        <f>IF(H162="","",(1-M$2)*H162)</f>
        <v>1208.8255999999999</v>
      </c>
      <c r="N162" s="109"/>
      <c r="O162" s="109">
        <v>293.39999999999998</v>
      </c>
      <c r="P162" s="114">
        <f t="shared" si="0"/>
        <v>9137.39</v>
      </c>
      <c r="Q162" s="29">
        <f t="shared" si="5"/>
        <v>8013.8055499999991</v>
      </c>
      <c r="R162" s="30">
        <f>IF(P162="","",SUM($Q$4:Q162))</f>
        <v>1265601.8818950003</v>
      </c>
      <c r="S162" t="str">
        <f t="shared" si="6"/>
        <v>Set/25</v>
      </c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</row>
    <row r="163" spans="1:38" ht="15.75" customHeight="1">
      <c r="A163" s="111">
        <v>45907</v>
      </c>
      <c r="B163" s="112" t="s">
        <v>44</v>
      </c>
      <c r="C163" s="113">
        <v>2025</v>
      </c>
      <c r="D163" s="113" t="s">
        <v>425</v>
      </c>
      <c r="E163" s="106">
        <v>4410.6000000000004</v>
      </c>
      <c r="F163" s="106">
        <v>1953.1</v>
      </c>
      <c r="G163" s="106">
        <v>92</v>
      </c>
      <c r="H163" s="106">
        <v>1827.6</v>
      </c>
      <c r="I163" s="107">
        <v>1192.43</v>
      </c>
      <c r="J163" s="108">
        <f>IF(E163="","",(1-J$2)*E163)</f>
        <v>4366.0529400000005</v>
      </c>
      <c r="K163" s="108">
        <f>IF(F163="","",(1-K$2)*F163)</f>
        <v>1889.8195599999999</v>
      </c>
      <c r="L163" s="108">
        <f>IF(G163="","",(1-L$2)*G163)</f>
        <v>86.47999999999999</v>
      </c>
      <c r="M163" s="108">
        <f>IF(H163="","",(1-M$2)*H163)</f>
        <v>1816.8171599999998</v>
      </c>
      <c r="N163" s="109"/>
      <c r="O163" s="109">
        <v>690.69</v>
      </c>
      <c r="P163" s="114">
        <f t="shared" si="0"/>
        <v>10166.420000000002</v>
      </c>
      <c r="Q163" s="29">
        <f t="shared" si="5"/>
        <v>8849.8596600000001</v>
      </c>
      <c r="R163" s="30">
        <f>IF(P163="","",SUM($Q$4:Q163))</f>
        <v>1274451.7415550004</v>
      </c>
      <c r="S163" t="str">
        <f t="shared" si="6"/>
        <v>Set/25</v>
      </c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</row>
    <row r="164" spans="1:38" ht="15.75" customHeight="1">
      <c r="A164" s="111">
        <v>45908</v>
      </c>
      <c r="B164" s="112" t="s">
        <v>18</v>
      </c>
      <c r="C164" s="113">
        <v>2025</v>
      </c>
      <c r="D164" s="113" t="s">
        <v>425</v>
      </c>
      <c r="E164" s="106"/>
      <c r="F164" s="106"/>
      <c r="G164" s="106"/>
      <c r="H164" s="106"/>
      <c r="I164" s="107"/>
      <c r="J164" s="108"/>
      <c r="K164" s="108"/>
      <c r="L164" s="108"/>
      <c r="M164" s="108"/>
      <c r="N164" s="109"/>
      <c r="O164" s="109"/>
      <c r="P164" s="114" t="str">
        <f t="shared" si="0"/>
        <v/>
      </c>
      <c r="Q164" s="29" t="str">
        <f t="shared" si="5"/>
        <v/>
      </c>
      <c r="R164" s="30" t="str">
        <f>IF(P164="","",SUM($Q$4:Q164))</f>
        <v/>
      </c>
      <c r="S164" t="str">
        <f t="shared" si="6"/>
        <v>Set/25</v>
      </c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</row>
    <row r="165" spans="1:38" ht="15.75" customHeight="1">
      <c r="A165" s="111">
        <v>45909</v>
      </c>
      <c r="B165" s="112" t="s">
        <v>20</v>
      </c>
      <c r="C165" s="113">
        <v>2025</v>
      </c>
      <c r="D165" s="113" t="s">
        <v>425</v>
      </c>
      <c r="E165" s="106">
        <v>872.3</v>
      </c>
      <c r="F165" s="106">
        <v>710</v>
      </c>
      <c r="G165" s="106"/>
      <c r="H165" s="106">
        <v>343</v>
      </c>
      <c r="I165" s="107">
        <v>270.05</v>
      </c>
      <c r="J165" s="108">
        <f>IF(E165="","",(1-J$2)*E165)</f>
        <v>863.48976999999991</v>
      </c>
      <c r="K165" s="108">
        <f>IF(F165="","",(1-K$2)*F165)</f>
        <v>686.99599999999998</v>
      </c>
      <c r="L165" s="108" t="str">
        <f>IF(G165="","",(1-L$2)*G165)</f>
        <v/>
      </c>
      <c r="M165" s="108">
        <f>IF(H165="","",(1-M$2)*H165)</f>
        <v>340.97629999999998</v>
      </c>
      <c r="N165" s="109"/>
      <c r="O165" s="109">
        <v>128.4</v>
      </c>
      <c r="P165" s="114">
        <f t="shared" si="0"/>
        <v>2323.75</v>
      </c>
      <c r="Q165" s="29">
        <f t="shared" si="5"/>
        <v>2019.8620699999999</v>
      </c>
      <c r="R165" s="30">
        <f>IF(P165="","",SUM($Q$4:Q165))</f>
        <v>1276471.6036250005</v>
      </c>
      <c r="S165" t="str">
        <f t="shared" si="6"/>
        <v>Set/25</v>
      </c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</row>
    <row r="166" spans="1:38" ht="15.75" customHeight="1">
      <c r="A166" s="111">
        <v>45910</v>
      </c>
      <c r="B166" s="112" t="s">
        <v>21</v>
      </c>
      <c r="C166" s="113">
        <v>2025</v>
      </c>
      <c r="D166" s="113" t="s">
        <v>425</v>
      </c>
      <c r="E166" s="106">
        <v>734</v>
      </c>
      <c r="F166" s="106">
        <v>1170.5</v>
      </c>
      <c r="G166" s="106"/>
      <c r="H166" s="106">
        <v>233</v>
      </c>
      <c r="I166" s="107">
        <v>110.57</v>
      </c>
      <c r="J166" s="108">
        <f>IF(E166="","",(1-J$2)*E166)</f>
        <v>726.58659999999998</v>
      </c>
      <c r="K166" s="108">
        <f>IF(F166="","",(1-K$2)*F166)</f>
        <v>1132.5758000000001</v>
      </c>
      <c r="L166" s="108" t="str">
        <f>IF(G166="","",(1-L$2)*G166)</f>
        <v/>
      </c>
      <c r="M166" s="108">
        <f>IF(H166="","",(1-M$2)*H166)</f>
        <v>231.62530000000001</v>
      </c>
      <c r="N166" s="109">
        <v>2030.13</v>
      </c>
      <c r="O166" s="109">
        <v>22</v>
      </c>
      <c r="P166" s="114">
        <f t="shared" si="0"/>
        <v>2270.0700000000002</v>
      </c>
      <c r="Q166" s="29">
        <f t="shared" si="5"/>
        <v>4142.9177</v>
      </c>
      <c r="R166" s="30">
        <f>IF(P166="","",SUM($Q$4:Q166))</f>
        <v>1280614.5213250006</v>
      </c>
      <c r="S166" t="str">
        <f t="shared" si="6"/>
        <v>Set/25</v>
      </c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</row>
    <row r="167" spans="1:38" ht="15.75" customHeight="1">
      <c r="A167" s="111">
        <v>45911</v>
      </c>
      <c r="B167" s="112" t="s">
        <v>23</v>
      </c>
      <c r="C167" s="113">
        <v>2025</v>
      </c>
      <c r="D167" s="113" t="s">
        <v>425</v>
      </c>
      <c r="E167" s="106">
        <v>1008</v>
      </c>
      <c r="F167" s="106">
        <v>1074</v>
      </c>
      <c r="G167" s="106"/>
      <c r="H167" s="106">
        <v>328</v>
      </c>
      <c r="I167" s="107">
        <v>952.39</v>
      </c>
      <c r="J167" s="108">
        <f>IF(E167="","",(1-J$2)*E167)</f>
        <v>997.81920000000002</v>
      </c>
      <c r="K167" s="108">
        <f>IF(F167="","",(1-K$2)*F167)</f>
        <v>1039.2024000000001</v>
      </c>
      <c r="L167" s="108" t="str">
        <f>IF(G167="","",(1-L$2)*G167)</f>
        <v/>
      </c>
      <c r="M167" s="108">
        <f>IF(H167="","",(1-M$2)*H167)</f>
        <v>326.06479999999999</v>
      </c>
      <c r="N167" s="109"/>
      <c r="O167" s="109">
        <v>110.6</v>
      </c>
      <c r="P167" s="114">
        <f t="shared" si="0"/>
        <v>3472.99</v>
      </c>
      <c r="Q167" s="29">
        <f t="shared" si="5"/>
        <v>2473.6864</v>
      </c>
      <c r="R167" s="30">
        <f>IF(P167="","",SUM($Q$4:Q167))</f>
        <v>1283088.2077250006</v>
      </c>
      <c r="S167" t="str">
        <f t="shared" si="6"/>
        <v>Set/25</v>
      </c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</row>
    <row r="168" spans="1:38" ht="15.75" customHeight="1">
      <c r="A168" s="111">
        <v>45912</v>
      </c>
      <c r="B168" s="112" t="s">
        <v>30</v>
      </c>
      <c r="C168" s="113">
        <v>2025</v>
      </c>
      <c r="D168" s="113" t="s">
        <v>425</v>
      </c>
      <c r="E168" s="106">
        <v>2629</v>
      </c>
      <c r="F168" s="106">
        <v>2132.3000000000002</v>
      </c>
      <c r="G168" s="106"/>
      <c r="H168" s="106">
        <v>873</v>
      </c>
      <c r="I168" s="107">
        <v>798.95</v>
      </c>
      <c r="J168" s="108">
        <f>IF(E168="","",(1-J$2)*E168)</f>
        <v>2602.4470999999999</v>
      </c>
      <c r="K168" s="108">
        <f>IF(F168="","",(1-K$2)*F168)</f>
        <v>2063.2134800000003</v>
      </c>
      <c r="L168" s="108" t="str">
        <f>IF(G168="","",(1-L$2)*G168)</f>
        <v/>
      </c>
      <c r="M168" s="108">
        <f>IF(H168="","",(1-M$2)*H168)</f>
        <v>867.84929999999997</v>
      </c>
      <c r="N168" s="109"/>
      <c r="O168" s="109">
        <v>361.1</v>
      </c>
      <c r="P168" s="114">
        <f t="shared" ref="P168:P422" si="7">IF(E168="","",E168+F168+G168+H168+I168+O168)</f>
        <v>6794.35</v>
      </c>
      <c r="Q168" s="29">
        <f t="shared" si="5"/>
        <v>5894.60988</v>
      </c>
      <c r="R168" s="30">
        <f>IF(P168="","",SUM($Q$4:Q168))</f>
        <v>1288982.8176050005</v>
      </c>
      <c r="S168" t="str">
        <f t="shared" si="6"/>
        <v>Set/25</v>
      </c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</row>
    <row r="169" spans="1:38" ht="15.75" customHeight="1">
      <c r="A169" s="111">
        <v>45913</v>
      </c>
      <c r="B169" s="112" t="s">
        <v>38</v>
      </c>
      <c r="C169" s="113">
        <v>2025</v>
      </c>
      <c r="D169" s="113" t="s">
        <v>425</v>
      </c>
      <c r="E169" s="106">
        <v>6840.3</v>
      </c>
      <c r="F169" s="106">
        <v>5273.1</v>
      </c>
      <c r="G169" s="106"/>
      <c r="H169" s="106">
        <v>2169</v>
      </c>
      <c r="I169" s="107">
        <v>896.66</v>
      </c>
      <c r="J169" s="108">
        <f>IF(E169="","",(1-J$2)*E169)</f>
        <v>6771.2129700000005</v>
      </c>
      <c r="K169" s="108">
        <f>IF(F169="","",(1-K$2)*F169)</f>
        <v>5102.2515600000006</v>
      </c>
      <c r="L169" s="108" t="str">
        <f>IF(G169="","",(1-L$2)*G169)</f>
        <v/>
      </c>
      <c r="M169" s="108">
        <f>IF(H169="","",(1-M$2)*H169)</f>
        <v>2156.2028999999998</v>
      </c>
      <c r="N169" s="109"/>
      <c r="O169" s="109">
        <v>1339</v>
      </c>
      <c r="P169" s="114">
        <f t="shared" si="7"/>
        <v>16518.060000000001</v>
      </c>
      <c r="Q169" s="29">
        <f t="shared" si="5"/>
        <v>15368.667430000001</v>
      </c>
      <c r="R169" s="30">
        <f>IF(P169="","",SUM($Q$4:Q169))</f>
        <v>1304351.4850350004</v>
      </c>
      <c r="S169" t="str">
        <f t="shared" si="6"/>
        <v>Set/25</v>
      </c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</row>
    <row r="170" spans="1:38" ht="15.75" customHeight="1">
      <c r="A170" s="111">
        <v>45914</v>
      </c>
      <c r="B170" s="112" t="s">
        <v>44</v>
      </c>
      <c r="C170" s="113">
        <v>2025</v>
      </c>
      <c r="D170" s="113" t="s">
        <v>425</v>
      </c>
      <c r="E170" s="106">
        <v>4501</v>
      </c>
      <c r="F170" s="106">
        <v>3599</v>
      </c>
      <c r="G170" s="106"/>
      <c r="H170" s="106">
        <v>2030.19</v>
      </c>
      <c r="I170" s="107">
        <v>1192.5999999999999</v>
      </c>
      <c r="J170" s="108">
        <f>IF(E170="","",(1-J$2)*E170)</f>
        <v>4455.5398999999998</v>
      </c>
      <c r="K170" s="108">
        <f>IF(F170="","",(1-K$2)*F170)</f>
        <v>3482.3924000000002</v>
      </c>
      <c r="L170" s="108" t="str">
        <f>IF(G170="","",(1-L$2)*G170)</f>
        <v/>
      </c>
      <c r="M170" s="108">
        <f>IF(H170="","",(1-M$2)*H170)</f>
        <v>2018.211879</v>
      </c>
      <c r="N170" s="109"/>
      <c r="O170" s="109">
        <v>1191</v>
      </c>
      <c r="P170" s="114">
        <f t="shared" si="7"/>
        <v>12513.79</v>
      </c>
      <c r="Q170" s="29">
        <f t="shared" si="5"/>
        <v>11147.144179000001</v>
      </c>
      <c r="R170" s="30">
        <f>IF(P170="","",SUM($Q$4:Q170))</f>
        <v>1315498.6292140004</v>
      </c>
      <c r="S170" t="str">
        <f t="shared" si="6"/>
        <v>Set/25</v>
      </c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</row>
    <row r="171" spans="1:38" ht="15.75" customHeight="1">
      <c r="A171" s="111">
        <v>45915</v>
      </c>
      <c r="B171" s="112" t="s">
        <v>18</v>
      </c>
      <c r="C171" s="113">
        <v>2025</v>
      </c>
      <c r="D171" s="113" t="s">
        <v>425</v>
      </c>
      <c r="E171" s="106"/>
      <c r="F171" s="106"/>
      <c r="G171" s="106"/>
      <c r="H171" s="107"/>
      <c r="I171" s="107"/>
      <c r="J171" s="108"/>
      <c r="K171" s="108"/>
      <c r="L171" s="108"/>
      <c r="M171" s="108"/>
      <c r="N171" s="109"/>
      <c r="O171" s="109"/>
      <c r="P171" s="114" t="str">
        <f t="shared" si="7"/>
        <v/>
      </c>
      <c r="Q171" s="29" t="str">
        <f t="shared" si="5"/>
        <v/>
      </c>
      <c r="R171" s="30" t="str">
        <f>IF(P171="","",SUM($Q$4:Q171))</f>
        <v/>
      </c>
      <c r="S171" t="str">
        <f t="shared" si="6"/>
        <v>Set/25</v>
      </c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</row>
    <row r="172" spans="1:38" ht="15.75" customHeight="1">
      <c r="A172" s="111">
        <v>45916</v>
      </c>
      <c r="B172" s="112" t="s">
        <v>20</v>
      </c>
      <c r="C172" s="113">
        <v>2025</v>
      </c>
      <c r="D172" s="113" t="s">
        <v>425</v>
      </c>
      <c r="E172" s="106">
        <v>800.1</v>
      </c>
      <c r="F172" s="106">
        <v>1547.6</v>
      </c>
      <c r="G172" s="106"/>
      <c r="H172" s="107">
        <v>1041.8</v>
      </c>
      <c r="I172" s="107">
        <v>331.94</v>
      </c>
      <c r="J172" s="108">
        <f>IF(E172="","",(1-J$2)*E172)</f>
        <v>792.01899000000003</v>
      </c>
      <c r="K172" s="108">
        <f>IF(F172="","",(1-K$2)*F172)</f>
        <v>1497.45776</v>
      </c>
      <c r="L172" s="108" t="str">
        <f>IF(G172="","",(1-L$2)*G172)</f>
        <v/>
      </c>
      <c r="M172" s="108">
        <f>IF(H172="","",(1-M$2)*H172)</f>
        <v>1035.65338</v>
      </c>
      <c r="N172" s="109"/>
      <c r="O172" s="109">
        <v>397</v>
      </c>
      <c r="P172" s="114">
        <f t="shared" si="7"/>
        <v>4118.4400000000005</v>
      </c>
      <c r="Q172" s="29">
        <f t="shared" si="5"/>
        <v>3722.1301299999996</v>
      </c>
      <c r="R172" s="30">
        <f>IF(P172="","",SUM($Q$4:Q172))</f>
        <v>1319220.7593440004</v>
      </c>
      <c r="S172" t="str">
        <f t="shared" si="6"/>
        <v>Set/25</v>
      </c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</row>
    <row r="173" spans="1:38" ht="15.75" customHeight="1">
      <c r="A173" s="111">
        <v>45917</v>
      </c>
      <c r="B173" s="112" t="s">
        <v>21</v>
      </c>
      <c r="C173" s="113">
        <v>2025</v>
      </c>
      <c r="D173" s="113" t="s">
        <v>425</v>
      </c>
      <c r="E173" s="106">
        <v>994</v>
      </c>
      <c r="F173" s="106">
        <v>1376.9</v>
      </c>
      <c r="G173" s="106"/>
      <c r="H173" s="106">
        <v>901</v>
      </c>
      <c r="I173" s="107">
        <v>247.06</v>
      </c>
      <c r="J173" s="108">
        <f>IF(E173="","",(1-J$2)*E173)</f>
        <v>983.9606</v>
      </c>
      <c r="K173" s="108">
        <f>IF(F173="","",(1-K$2)*F173)</f>
        <v>1332.28844</v>
      </c>
      <c r="L173" s="108" t="str">
        <f>IF(G173="","",(1-L$2)*G173)</f>
        <v/>
      </c>
      <c r="M173" s="108">
        <f>IF(H173="","",(1-M$2)*H173)</f>
        <v>895.68409999999994</v>
      </c>
      <c r="N173" s="109">
        <v>2595.6</v>
      </c>
      <c r="O173" s="109">
        <v>230</v>
      </c>
      <c r="P173" s="114">
        <f t="shared" si="7"/>
        <v>3748.96</v>
      </c>
      <c r="Q173" s="29">
        <f t="shared" si="5"/>
        <v>6037.5331399999995</v>
      </c>
      <c r="R173" s="30">
        <f>IF(P173="","",SUM($Q$4:Q173))</f>
        <v>1325258.2924840003</v>
      </c>
      <c r="S173" t="str">
        <f t="shared" si="6"/>
        <v>Set/25</v>
      </c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</row>
    <row r="174" spans="1:38" ht="15.75" customHeight="1">
      <c r="A174" s="111">
        <v>45918</v>
      </c>
      <c r="B174" s="112" t="s">
        <v>23</v>
      </c>
      <c r="C174" s="113">
        <v>2025</v>
      </c>
      <c r="D174" s="113" t="s">
        <v>425</v>
      </c>
      <c r="E174" s="106">
        <v>1732.1</v>
      </c>
      <c r="F174" s="106">
        <v>1196.7</v>
      </c>
      <c r="G174" s="106"/>
      <c r="H174" s="106">
        <v>348</v>
      </c>
      <c r="I174" s="107">
        <v>279.75</v>
      </c>
      <c r="J174" s="108">
        <f>IF(E174="","",(1-J$2)*E174)</f>
        <v>1714.6057899999998</v>
      </c>
      <c r="K174" s="108">
        <f>IF(F174="","",(1-K$2)*F174)</f>
        <v>1157.9269200000001</v>
      </c>
      <c r="L174" s="108" t="str">
        <f>IF(G174="","",(1-L$2)*G174)</f>
        <v/>
      </c>
      <c r="M174" s="108">
        <f>IF(H174="","",(1-M$2)*H174)</f>
        <v>345.9468</v>
      </c>
      <c r="N174" s="109"/>
      <c r="O174" s="109">
        <v>149.04</v>
      </c>
      <c r="P174" s="114">
        <f t="shared" si="7"/>
        <v>3705.59</v>
      </c>
      <c r="Q174" s="29">
        <f t="shared" si="5"/>
        <v>3367.5195100000001</v>
      </c>
      <c r="R174" s="30">
        <f>IF(P174="","",SUM($Q$4:Q174))</f>
        <v>1328625.8119940003</v>
      </c>
      <c r="S174" t="str">
        <f t="shared" si="6"/>
        <v>Set/25</v>
      </c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</row>
    <row r="175" spans="1:38" ht="15.75" customHeight="1">
      <c r="A175" s="111">
        <v>45919</v>
      </c>
      <c r="B175" s="112" t="s">
        <v>30</v>
      </c>
      <c r="C175" s="113">
        <v>2025</v>
      </c>
      <c r="D175" s="113" t="s">
        <v>425</v>
      </c>
      <c r="E175" s="106">
        <v>3888</v>
      </c>
      <c r="F175" s="106">
        <v>2518</v>
      </c>
      <c r="G175" s="106"/>
      <c r="H175" s="106">
        <v>1329</v>
      </c>
      <c r="I175" s="107">
        <v>392.54</v>
      </c>
      <c r="J175" s="108">
        <f>IF(E175="","",(1-J$2)*E175)</f>
        <v>3848.7312000000002</v>
      </c>
      <c r="K175" s="108">
        <f>IF(F175="","",(1-K$2)*F175)</f>
        <v>2436.4168</v>
      </c>
      <c r="L175" s="108" t="str">
        <f>IF(G175="","",(1-L$2)*G175)</f>
        <v/>
      </c>
      <c r="M175" s="108">
        <f>IF(H175="","",(1-M$2)*H175)</f>
        <v>1321.1588999999999</v>
      </c>
      <c r="N175" s="109"/>
      <c r="O175" s="109">
        <v>586</v>
      </c>
      <c r="P175" s="114">
        <f t="shared" si="7"/>
        <v>8713.5400000000009</v>
      </c>
      <c r="Q175" s="29">
        <f t="shared" si="5"/>
        <v>8192.3068999999996</v>
      </c>
      <c r="R175" s="30">
        <f>IF(P175="","",SUM($Q$4:Q175))</f>
        <v>1336818.1188940003</v>
      </c>
      <c r="S175" t="str">
        <f t="shared" si="6"/>
        <v>Set/25</v>
      </c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</row>
    <row r="176" spans="1:38" ht="15.75" customHeight="1">
      <c r="A176" s="111">
        <v>45920</v>
      </c>
      <c r="B176" s="112" t="s">
        <v>38</v>
      </c>
      <c r="C176" s="113">
        <v>2025</v>
      </c>
      <c r="D176" s="113" t="s">
        <v>425</v>
      </c>
      <c r="E176" s="106">
        <v>6474</v>
      </c>
      <c r="F176" s="106">
        <v>3160</v>
      </c>
      <c r="G176" s="106"/>
      <c r="H176" s="106">
        <v>2001</v>
      </c>
      <c r="I176" s="107">
        <v>546.28</v>
      </c>
      <c r="J176" s="117">
        <f>IF(E176="","",(1-J$2)*E176)</f>
        <v>6408.6126000000004</v>
      </c>
      <c r="K176" s="117">
        <f>IF(F176="","",(1-K$2)*F176)</f>
        <v>3057.616</v>
      </c>
      <c r="L176" s="117" t="str">
        <f>IF(G176="","",(1-L$2)*G176)</f>
        <v/>
      </c>
      <c r="M176" s="117">
        <f>IF(H176="","",(1-M$2)*H176)</f>
        <v>1989.1940999999999</v>
      </c>
      <c r="N176" s="118"/>
      <c r="O176" s="118">
        <v>1208</v>
      </c>
      <c r="P176" s="114">
        <f t="shared" si="7"/>
        <v>13389.28</v>
      </c>
      <c r="Q176" s="29">
        <f t="shared" si="5"/>
        <v>12663.422700000001</v>
      </c>
      <c r="R176" s="30">
        <f>IF(P176="","",SUM($Q$4:Q176))</f>
        <v>1349481.5415940003</v>
      </c>
      <c r="S176" t="str">
        <f t="shared" si="6"/>
        <v>Set/25</v>
      </c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</row>
    <row r="177" spans="1:38" ht="15.75" customHeight="1">
      <c r="A177" s="111">
        <v>45921</v>
      </c>
      <c r="B177" s="112" t="s">
        <v>44</v>
      </c>
      <c r="C177" s="113">
        <v>2025</v>
      </c>
      <c r="D177" s="113" t="s">
        <v>425</v>
      </c>
      <c r="E177" s="106">
        <v>3456</v>
      </c>
      <c r="F177" s="106">
        <v>2321.6</v>
      </c>
      <c r="G177" s="106"/>
      <c r="H177" s="106">
        <v>1352</v>
      </c>
      <c r="I177" s="107">
        <v>744.62</v>
      </c>
      <c r="J177" s="117">
        <f>IF(E177="","",(1-J$2)*E177)</f>
        <v>3421.0944</v>
      </c>
      <c r="K177" s="117">
        <f>IF(F177="","",(1-K$2)*F177)</f>
        <v>2246.3801600000002</v>
      </c>
      <c r="L177" s="117" t="str">
        <f>IF(G177="","",(1-L$2)*G177)</f>
        <v/>
      </c>
      <c r="M177" s="117">
        <f>IF(H177="","",(1-M$2)*H177)</f>
        <v>1344.0232000000001</v>
      </c>
      <c r="N177" s="118"/>
      <c r="O177" s="118">
        <v>679.06</v>
      </c>
      <c r="P177" s="114">
        <f t="shared" si="7"/>
        <v>8553.2800000000007</v>
      </c>
      <c r="Q177" s="29">
        <f t="shared" si="5"/>
        <v>7690.5577599999997</v>
      </c>
      <c r="R177" s="30">
        <f>IF(P177="","",SUM($Q$4:Q177))</f>
        <v>1357172.0993540003</v>
      </c>
      <c r="S177" t="str">
        <f t="shared" si="6"/>
        <v>Set/25</v>
      </c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</row>
    <row r="178" spans="1:38" ht="15.75" customHeight="1">
      <c r="A178" s="111">
        <v>45922</v>
      </c>
      <c r="B178" s="112" t="s">
        <v>18</v>
      </c>
      <c r="C178" s="113">
        <v>2025</v>
      </c>
      <c r="D178" s="113" t="s">
        <v>425</v>
      </c>
      <c r="E178" s="106"/>
      <c r="F178" s="106"/>
      <c r="G178" s="106"/>
      <c r="H178" s="106"/>
      <c r="I178" s="107"/>
      <c r="J178" s="117"/>
      <c r="K178" s="117"/>
      <c r="L178" s="117"/>
      <c r="M178" s="117"/>
      <c r="N178" s="118"/>
      <c r="O178" s="118"/>
      <c r="P178" s="114" t="str">
        <f t="shared" si="7"/>
        <v/>
      </c>
      <c r="Q178" s="29" t="str">
        <f t="shared" si="5"/>
        <v/>
      </c>
      <c r="R178" s="30" t="str">
        <f>IF(P178="","",SUM($Q$4:Q178))</f>
        <v/>
      </c>
      <c r="S178" t="str">
        <f t="shared" si="6"/>
        <v>Set/25</v>
      </c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</row>
    <row r="179" spans="1:38" ht="15.75" customHeight="1">
      <c r="A179" s="111">
        <v>45923</v>
      </c>
      <c r="B179" s="112" t="s">
        <v>20</v>
      </c>
      <c r="C179" s="113">
        <v>2025</v>
      </c>
      <c r="D179" s="113" t="s">
        <v>425</v>
      </c>
      <c r="E179" s="106">
        <v>870.2</v>
      </c>
      <c r="F179" s="106">
        <v>1044</v>
      </c>
      <c r="G179" s="119"/>
      <c r="H179" s="106">
        <v>812.5</v>
      </c>
      <c r="I179" s="107">
        <v>489.52</v>
      </c>
      <c r="J179" s="117">
        <f>IF(E179="","",(1-J$2)*E179)</f>
        <v>861.41098</v>
      </c>
      <c r="K179" s="117">
        <f>IF(F179="","",(1-K$2)*F179)</f>
        <v>1010.1744</v>
      </c>
      <c r="L179" s="120" t="str">
        <f>IF(G179="","",(1-L$2)*G179)</f>
        <v/>
      </c>
      <c r="M179" s="117">
        <f>IF(H179="","",(1-M$2)*H179)</f>
        <v>807.70624999999995</v>
      </c>
      <c r="N179" s="121"/>
      <c r="O179" s="118">
        <v>135.63999999999999</v>
      </c>
      <c r="P179" s="114">
        <f t="shared" si="7"/>
        <v>3351.8599999999997</v>
      </c>
      <c r="Q179" s="29">
        <f t="shared" si="5"/>
        <v>2814.9316299999996</v>
      </c>
      <c r="R179" s="30">
        <f>IF(P179="","",SUM($Q$4:Q179))</f>
        <v>1359987.0309840003</v>
      </c>
      <c r="S179" t="str">
        <f t="shared" si="6"/>
        <v>Set/25</v>
      </c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</row>
    <row r="180" spans="1:38" ht="15.75" customHeight="1">
      <c r="A180" s="111">
        <v>45924</v>
      </c>
      <c r="B180" s="112" t="s">
        <v>21</v>
      </c>
      <c r="C180" s="113">
        <v>2025</v>
      </c>
      <c r="D180" s="113" t="s">
        <v>425</v>
      </c>
      <c r="E180" s="106">
        <v>1065</v>
      </c>
      <c r="F180" s="106">
        <v>1352</v>
      </c>
      <c r="G180" s="106"/>
      <c r="H180" s="106">
        <v>561</v>
      </c>
      <c r="I180" s="107">
        <v>381.57</v>
      </c>
      <c r="J180" s="117">
        <f>IF(E180="","",(1-J$2)*E180)</f>
        <v>1054.2435</v>
      </c>
      <c r="K180" s="117">
        <f>IF(F180="","",(1-K$2)*F180)</f>
        <v>1308.1952000000001</v>
      </c>
      <c r="L180" s="117" t="str">
        <f>IF(G180="","",(1-L$2)*G180)</f>
        <v/>
      </c>
      <c r="M180" s="117">
        <f>IF(H180="","",(1-M$2)*H180)</f>
        <v>557.69010000000003</v>
      </c>
      <c r="N180" s="118">
        <v>2987.57</v>
      </c>
      <c r="O180" s="118">
        <v>99</v>
      </c>
      <c r="P180" s="114">
        <f t="shared" si="7"/>
        <v>3458.57</v>
      </c>
      <c r="Q180" s="29">
        <f t="shared" si="5"/>
        <v>6006.6988000000001</v>
      </c>
      <c r="R180" s="30">
        <f>IF(P180="","",SUM($Q$4:Q180))</f>
        <v>1365993.7297840002</v>
      </c>
      <c r="S180" t="str">
        <f t="shared" si="6"/>
        <v>Set/25</v>
      </c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</row>
    <row r="181" spans="1:38" ht="15.75" customHeight="1">
      <c r="A181" s="111">
        <v>45925</v>
      </c>
      <c r="B181" s="112" t="s">
        <v>23</v>
      </c>
      <c r="C181" s="113">
        <v>2025</v>
      </c>
      <c r="D181" s="113" t="s">
        <v>425</v>
      </c>
      <c r="E181" s="106">
        <v>843.7</v>
      </c>
      <c r="F181" s="106">
        <v>677.4</v>
      </c>
      <c r="G181" s="106"/>
      <c r="H181" s="106">
        <v>535</v>
      </c>
      <c r="I181" s="107">
        <v>378.47</v>
      </c>
      <c r="J181" s="117">
        <f>IF(E181="","",(1-J$2)*E181)</f>
        <v>835.17863</v>
      </c>
      <c r="K181" s="117">
        <f>IF(F181="","",(1-K$2)*F181)</f>
        <v>655.45223999999996</v>
      </c>
      <c r="L181" s="117" t="str">
        <f>IF(G181="","",(1-L$2)*G181)</f>
        <v/>
      </c>
      <c r="M181" s="117">
        <f>IF(H181="","",(1-M$2)*H181)</f>
        <v>531.84349999999995</v>
      </c>
      <c r="N181" s="118"/>
      <c r="O181" s="118">
        <v>56</v>
      </c>
      <c r="P181" s="114">
        <f t="shared" si="7"/>
        <v>2490.5699999999997</v>
      </c>
      <c r="Q181" s="29">
        <f t="shared" si="5"/>
        <v>2078.4743699999999</v>
      </c>
      <c r="R181" s="30">
        <f>IF(P181="","",SUM($Q$4:Q181))</f>
        <v>1368072.2041540002</v>
      </c>
      <c r="S181" t="str">
        <f t="shared" si="6"/>
        <v>Set/25</v>
      </c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</row>
    <row r="182" spans="1:38" ht="15.75" customHeight="1">
      <c r="A182" s="111">
        <v>45926</v>
      </c>
      <c r="B182" s="112" t="s">
        <v>30</v>
      </c>
      <c r="C182" s="113">
        <v>2025</v>
      </c>
      <c r="D182" s="113" t="s">
        <v>425</v>
      </c>
      <c r="E182" s="106">
        <v>4901.8</v>
      </c>
      <c r="F182" s="106">
        <v>3204.3</v>
      </c>
      <c r="G182" s="106"/>
      <c r="H182" s="106">
        <v>1314.6</v>
      </c>
      <c r="I182" s="107">
        <v>642.1</v>
      </c>
      <c r="J182" s="117">
        <f>IF(E182="","",(1-J$2)*E182)</f>
        <v>4852.2918200000004</v>
      </c>
      <c r="K182" s="117">
        <f>IF(F182="","",(1-K$2)*F182)</f>
        <v>3100.4806800000001</v>
      </c>
      <c r="L182" s="117" t="str">
        <f>IF(G182="","",(1-L$2)*G182)</f>
        <v/>
      </c>
      <c r="M182" s="117">
        <f>IF(H182="","",(1-M$2)*H182)</f>
        <v>1306.8438599999999</v>
      </c>
      <c r="N182" s="118"/>
      <c r="O182" s="118">
        <v>553</v>
      </c>
      <c r="P182" s="114">
        <f t="shared" si="7"/>
        <v>10615.800000000001</v>
      </c>
      <c r="Q182" s="29">
        <f t="shared" si="5"/>
        <v>9812.61636</v>
      </c>
      <c r="R182" s="30">
        <f>IF(P182="","",SUM($Q$4:Q182))</f>
        <v>1377884.8205140003</v>
      </c>
      <c r="S182" t="str">
        <f t="shared" si="6"/>
        <v>Set/25</v>
      </c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</row>
    <row r="183" spans="1:38" ht="15.75" customHeight="1">
      <c r="A183" s="111">
        <v>45927</v>
      </c>
      <c r="B183" s="112" t="s">
        <v>38</v>
      </c>
      <c r="C183" s="113">
        <v>2025</v>
      </c>
      <c r="D183" s="113" t="s">
        <v>425</v>
      </c>
      <c r="E183" s="106">
        <v>7187</v>
      </c>
      <c r="F183" s="106">
        <v>3034.4</v>
      </c>
      <c r="G183" s="106"/>
      <c r="H183" s="106">
        <v>2163</v>
      </c>
      <c r="I183" s="107">
        <v>728</v>
      </c>
      <c r="J183" s="117">
        <f>IF(E183="","",(1-J$2)*E183)</f>
        <v>7114.4112999999998</v>
      </c>
      <c r="K183" s="117">
        <f>IF(F183="","",(1-K$2)*F183)</f>
        <v>2936.0854400000003</v>
      </c>
      <c r="L183" s="117" t="str">
        <f>IF(G183="","",(1-L$2)*G183)</f>
        <v/>
      </c>
      <c r="M183" s="117">
        <f>IF(H183="","",(1-M$2)*H183)</f>
        <v>2150.2383</v>
      </c>
      <c r="N183" s="118"/>
      <c r="O183" s="118">
        <v>1248</v>
      </c>
      <c r="P183" s="114">
        <f t="shared" si="7"/>
        <v>14360.4</v>
      </c>
      <c r="Q183" s="29">
        <f t="shared" si="5"/>
        <v>13448.73504</v>
      </c>
      <c r="R183" s="30">
        <f>IF(P183="","",SUM($Q$4:Q183))</f>
        <v>1391333.5555540002</v>
      </c>
      <c r="S183" t="str">
        <f t="shared" si="6"/>
        <v>Set/25</v>
      </c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</row>
    <row r="184" spans="1:38" ht="15.75" customHeight="1">
      <c r="A184" s="111">
        <v>45928</v>
      </c>
      <c r="B184" s="112" t="s">
        <v>44</v>
      </c>
      <c r="C184" s="113">
        <v>2025</v>
      </c>
      <c r="D184" s="113" t="s">
        <v>425</v>
      </c>
      <c r="E184" s="106">
        <v>7026.8</v>
      </c>
      <c r="F184" s="106">
        <v>3500.4</v>
      </c>
      <c r="G184" s="106"/>
      <c r="H184" s="106">
        <v>2377</v>
      </c>
      <c r="I184" s="107">
        <v>815.41</v>
      </c>
      <c r="J184" s="117">
        <f>IF(E184="","",(1-J$2)*E184)</f>
        <v>6955.8293199999998</v>
      </c>
      <c r="K184" s="117">
        <f>IF(F184="","",(1-K$2)*F184)</f>
        <v>3386.98704</v>
      </c>
      <c r="L184" s="117" t="str">
        <f>IF(G184="","",(1-L$2)*G184)</f>
        <v/>
      </c>
      <c r="M184" s="117">
        <f>IF(H184="","",(1-M$2)*H184)</f>
        <v>2362.9757</v>
      </c>
      <c r="N184" s="118"/>
      <c r="O184" s="118">
        <v>1532.69</v>
      </c>
      <c r="P184" s="114">
        <f t="shared" si="7"/>
        <v>15252.300000000001</v>
      </c>
      <c r="Q184" s="29">
        <f t="shared" si="5"/>
        <v>14238.48206</v>
      </c>
      <c r="R184" s="30">
        <f>IF(P184="","",SUM($Q$4:Q184))</f>
        <v>1405572.0376140003</v>
      </c>
      <c r="S184" t="str">
        <f t="shared" si="6"/>
        <v>Set/25</v>
      </c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</row>
    <row r="185" spans="1:38" ht="15.75" customHeight="1">
      <c r="A185" s="111">
        <v>45929</v>
      </c>
      <c r="B185" s="112" t="s">
        <v>18</v>
      </c>
      <c r="C185" s="113">
        <v>2025</v>
      </c>
      <c r="D185" s="113" t="s">
        <v>425</v>
      </c>
      <c r="E185" s="106">
        <v>15</v>
      </c>
      <c r="F185" s="106"/>
      <c r="G185" s="106"/>
      <c r="H185" s="106">
        <v>40</v>
      </c>
      <c r="I185" s="107"/>
      <c r="J185" s="117">
        <f>IF(E185="","",(1-J$2)*E185)</f>
        <v>14.8485</v>
      </c>
      <c r="K185" s="117" t="str">
        <f>IF(F185="","",(1-K$2)*F185)</f>
        <v/>
      </c>
      <c r="L185" s="117" t="str">
        <f>IF(G185="","",(1-L$2)*G185)</f>
        <v/>
      </c>
      <c r="M185" s="117">
        <f>IF(H185="","",(1-M$2)*H185)</f>
        <v>39.763999999999996</v>
      </c>
      <c r="N185" s="118"/>
      <c r="O185" s="118">
        <v>15</v>
      </c>
      <c r="P185" s="114">
        <f t="shared" si="7"/>
        <v>70</v>
      </c>
      <c r="Q185" s="29">
        <f t="shared" si="5"/>
        <v>69.612499999999997</v>
      </c>
      <c r="R185" s="30">
        <f>IF(P185="","",SUM($Q$4:Q185))</f>
        <v>1405641.6501140003</v>
      </c>
      <c r="S185" t="str">
        <f t="shared" si="6"/>
        <v>Set/25</v>
      </c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</row>
    <row r="186" spans="1:38" ht="15.75" customHeight="1">
      <c r="A186" s="111">
        <v>45930</v>
      </c>
      <c r="B186" s="112" t="s">
        <v>20</v>
      </c>
      <c r="C186" s="113">
        <v>2025</v>
      </c>
      <c r="D186" s="113" t="s">
        <v>425</v>
      </c>
      <c r="E186" s="106">
        <v>654</v>
      </c>
      <c r="F186" s="106">
        <v>994.3</v>
      </c>
      <c r="G186" s="106"/>
      <c r="H186" s="106">
        <v>310</v>
      </c>
      <c r="I186" s="107">
        <v>675.6</v>
      </c>
      <c r="J186" s="117">
        <f>IF(E186="","",(1-J$2)*E186)</f>
        <v>647.39459999999997</v>
      </c>
      <c r="K186" s="117">
        <f>IF(F186="","",(1-K$2)*F186)</f>
        <v>962.08467999999993</v>
      </c>
      <c r="L186" s="117" t="str">
        <f>IF(G186="","",(1-L$2)*G186)</f>
        <v/>
      </c>
      <c r="M186" s="117">
        <f>IF(H186="","",(1-M$2)*H186)</f>
        <v>308.17099999999999</v>
      </c>
      <c r="N186" s="118"/>
      <c r="O186" s="118">
        <v>124.94</v>
      </c>
      <c r="P186" s="114">
        <f t="shared" si="7"/>
        <v>2758.84</v>
      </c>
      <c r="Q186" s="29">
        <f t="shared" si="5"/>
        <v>2042.5902800000001</v>
      </c>
      <c r="R186" s="30">
        <f>IF(P186="","",SUM($Q$4:Q186))</f>
        <v>1407684.2403940002</v>
      </c>
      <c r="S186" t="str">
        <f t="shared" si="6"/>
        <v>Set/25</v>
      </c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</row>
    <row r="187" spans="1:38" ht="15.75" customHeight="1">
      <c r="A187" s="111">
        <v>45931</v>
      </c>
      <c r="B187" s="112" t="s">
        <v>21</v>
      </c>
      <c r="C187" s="113">
        <v>2025</v>
      </c>
      <c r="D187" s="113" t="s">
        <v>478</v>
      </c>
      <c r="E187" s="106">
        <v>1529</v>
      </c>
      <c r="F187" s="106">
        <v>1197.2</v>
      </c>
      <c r="G187" s="106"/>
      <c r="H187" s="106">
        <v>2092.6</v>
      </c>
      <c r="I187" s="107">
        <v>657.38</v>
      </c>
      <c r="J187" s="108">
        <f>IF(E187="","",(1-J$2)*E187)</f>
        <v>1513.5571</v>
      </c>
      <c r="K187" s="108">
        <f>IF(F187="","",(1-K$2)*F187)</f>
        <v>1158.4107200000001</v>
      </c>
      <c r="L187" s="108" t="str">
        <f>IF(G187="","",(1-L$2)*G187)</f>
        <v/>
      </c>
      <c r="M187" s="108">
        <f>IF(H187="","",(1-M$2)*H187)</f>
        <v>2080.2536599999999</v>
      </c>
      <c r="N187" s="109">
        <v>2842.18</v>
      </c>
      <c r="O187" s="109">
        <v>340</v>
      </c>
      <c r="P187" s="110">
        <f t="shared" si="7"/>
        <v>5816.1799999999994</v>
      </c>
      <c r="Q187" s="29">
        <f t="shared" si="5"/>
        <v>7934.4014800000004</v>
      </c>
      <c r="R187" s="30">
        <f>IF(P187="","",SUM($Q$4:Q187))</f>
        <v>1415618.6418740002</v>
      </c>
      <c r="S187" t="str">
        <f t="shared" si="6"/>
        <v>Out/25</v>
      </c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</row>
    <row r="188" spans="1:38" ht="15.75" customHeight="1">
      <c r="A188" s="111">
        <v>45932</v>
      </c>
      <c r="B188" s="112" t="s">
        <v>23</v>
      </c>
      <c r="C188" s="113">
        <v>2025</v>
      </c>
      <c r="D188" s="113" t="s">
        <v>478</v>
      </c>
      <c r="E188" s="106">
        <v>1078.0999999999999</v>
      </c>
      <c r="F188" s="106">
        <v>1398.7</v>
      </c>
      <c r="G188" s="106"/>
      <c r="H188" s="106">
        <v>630.20000000000005</v>
      </c>
      <c r="I188" s="107">
        <v>123.48</v>
      </c>
      <c r="J188" s="108">
        <f>IF(E188="","",(1-J$2)*E188)</f>
        <v>1067.21119</v>
      </c>
      <c r="K188" s="108">
        <f>IF(F188="","",(1-K$2)*F188)</f>
        <v>1353.38212</v>
      </c>
      <c r="L188" s="108" t="str">
        <f>IF(G188="","",(1-L$2)*G188)</f>
        <v/>
      </c>
      <c r="M188" s="108">
        <f>IF(H188="","",(1-M$2)*H188)</f>
        <v>626.48182000000008</v>
      </c>
      <c r="N188" s="109"/>
      <c r="O188" s="109">
        <v>150</v>
      </c>
      <c r="P188" s="110">
        <f t="shared" si="7"/>
        <v>3380.48</v>
      </c>
      <c r="Q188" s="29">
        <f t="shared" si="5"/>
        <v>3197.0751300000002</v>
      </c>
      <c r="R188" s="30">
        <f>IF(P188="","",SUM($Q$4:Q188))</f>
        <v>1418815.7170040002</v>
      </c>
      <c r="S188" t="str">
        <f t="shared" si="6"/>
        <v>Out/25</v>
      </c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</row>
    <row r="189" spans="1:38" ht="15.75" customHeight="1">
      <c r="A189" s="111">
        <v>45933</v>
      </c>
      <c r="B189" s="112" t="s">
        <v>30</v>
      </c>
      <c r="C189" s="113">
        <v>2025</v>
      </c>
      <c r="D189" s="113" t="s">
        <v>478</v>
      </c>
      <c r="E189" s="106">
        <v>1552</v>
      </c>
      <c r="F189" s="106">
        <v>1864.3</v>
      </c>
      <c r="G189" s="106">
        <v>30.8</v>
      </c>
      <c r="H189" s="106">
        <v>617</v>
      </c>
      <c r="I189" s="107">
        <v>499.33</v>
      </c>
      <c r="J189" s="108">
        <f>IF(E189="","",(1-J$2)*E189)</f>
        <v>1536.3248000000001</v>
      </c>
      <c r="K189" s="108">
        <f>IF(F189="","",(1-K$2)*F189)</f>
        <v>1803.8966800000001</v>
      </c>
      <c r="L189" s="108">
        <f>IF(G189="","",(1-L$2)*G189)</f>
        <v>28.951999999999998</v>
      </c>
      <c r="M189" s="108">
        <f>IF(H189="","",(1-M$2)*H189)</f>
        <v>613.35969999999998</v>
      </c>
      <c r="N189" s="109"/>
      <c r="O189" s="109">
        <v>184.06</v>
      </c>
      <c r="P189" s="110">
        <f t="shared" si="7"/>
        <v>4747.4900000000007</v>
      </c>
      <c r="Q189" s="29">
        <f t="shared" si="5"/>
        <v>4166.5931800000008</v>
      </c>
      <c r="R189" s="30">
        <f>IF(P189="","",SUM($Q$4:Q189))</f>
        <v>1422982.3101840003</v>
      </c>
      <c r="S189" t="str">
        <f t="shared" si="6"/>
        <v>Out/25</v>
      </c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</row>
    <row r="190" spans="1:38" ht="15.75" customHeight="1">
      <c r="A190" s="111">
        <v>45934</v>
      </c>
      <c r="B190" s="112" t="s">
        <v>38</v>
      </c>
      <c r="C190" s="113">
        <v>2025</v>
      </c>
      <c r="D190" s="113" t="s">
        <v>478</v>
      </c>
      <c r="E190" s="106">
        <v>4949</v>
      </c>
      <c r="F190" s="106">
        <v>3822</v>
      </c>
      <c r="G190" s="106"/>
      <c r="H190" s="106">
        <v>1733</v>
      </c>
      <c r="I190" s="107">
        <v>469.12</v>
      </c>
      <c r="J190" s="108">
        <f>IF(E190="","",(1-J$2)*E190)</f>
        <v>4899.0150999999996</v>
      </c>
      <c r="K190" s="108">
        <f>IF(F190="","",(1-K$2)*F190)</f>
        <v>3698.1671999999999</v>
      </c>
      <c r="L190" s="108" t="str">
        <f>IF(G190="","",(1-L$2)*G190)</f>
        <v/>
      </c>
      <c r="M190" s="108">
        <f>IF(H190="","",(1-M$2)*H190)</f>
        <v>1722.7753</v>
      </c>
      <c r="N190" s="109"/>
      <c r="O190" s="109">
        <v>981</v>
      </c>
      <c r="P190" s="110">
        <f t="shared" si="7"/>
        <v>11954.12</v>
      </c>
      <c r="Q190" s="29">
        <f t="shared" si="5"/>
        <v>11300.9576</v>
      </c>
      <c r="R190" s="30">
        <f>IF(P190="","",SUM($Q$4:Q190))</f>
        <v>1434283.2677840004</v>
      </c>
      <c r="S190" t="str">
        <f t="shared" si="6"/>
        <v>Out/25</v>
      </c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</row>
    <row r="191" spans="1:38" ht="15.75" customHeight="1">
      <c r="A191" s="111">
        <v>45935</v>
      </c>
      <c r="B191" s="112" t="s">
        <v>44</v>
      </c>
      <c r="C191" s="113">
        <v>2025</v>
      </c>
      <c r="D191" s="113" t="s">
        <v>478</v>
      </c>
      <c r="E191" s="106">
        <v>6916.91</v>
      </c>
      <c r="F191" s="106">
        <v>3359.2</v>
      </c>
      <c r="G191" s="106">
        <v>105.6</v>
      </c>
      <c r="H191" s="106">
        <v>2928.48</v>
      </c>
      <c r="I191" s="107">
        <v>1188.6500000000001</v>
      </c>
      <c r="J191" s="108">
        <f>IF(E191="","",(1-J$2)*E191)</f>
        <v>6847.0492089999998</v>
      </c>
      <c r="K191" s="108">
        <f>IF(F191="","",(1-K$2)*F191)</f>
        <v>3250.3619199999998</v>
      </c>
      <c r="L191" s="108">
        <f>IF(G191="","",(1-L$2)*G191)</f>
        <v>99.263999999999996</v>
      </c>
      <c r="M191" s="108">
        <f>IF(H191="","",(1-M$2)*H191)</f>
        <v>2911.2019679999999</v>
      </c>
      <c r="N191" s="109"/>
      <c r="O191" s="109">
        <v>1649</v>
      </c>
      <c r="P191" s="110">
        <f t="shared" si="7"/>
        <v>16147.84</v>
      </c>
      <c r="Q191" s="29">
        <f t="shared" si="5"/>
        <v>14756.877096999999</v>
      </c>
      <c r="R191" s="30">
        <f>IF(P191="","",SUM($Q$4:Q191))</f>
        <v>1449040.1448810003</v>
      </c>
      <c r="S191" t="str">
        <f t="shared" si="6"/>
        <v>Out/25</v>
      </c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</row>
    <row r="192" spans="1:38" ht="15.75" customHeight="1">
      <c r="A192" s="111">
        <v>45936</v>
      </c>
      <c r="B192" s="112" t="s">
        <v>18</v>
      </c>
      <c r="C192" s="113">
        <v>2025</v>
      </c>
      <c r="D192" s="113" t="s">
        <v>478</v>
      </c>
      <c r="E192" s="106">
        <v>2890</v>
      </c>
      <c r="F192" s="106">
        <v>1115</v>
      </c>
      <c r="G192" s="106">
        <v>46.2</v>
      </c>
      <c r="H192" s="106">
        <v>781</v>
      </c>
      <c r="I192" s="107">
        <v>591.41</v>
      </c>
      <c r="J192" s="108">
        <f>IF(E192="","",(1-J$2)*E192)</f>
        <v>2860.8110000000001</v>
      </c>
      <c r="K192" s="108">
        <f>IF(F192="","",(1-K$2)*F192)</f>
        <v>1078.874</v>
      </c>
      <c r="L192" s="108">
        <f>IF(G192="","",(1-L$2)*G192)</f>
        <v>43.427999999999997</v>
      </c>
      <c r="M192" s="108">
        <f>IF(H192="","",(1-M$2)*H192)</f>
        <v>776.39210000000003</v>
      </c>
      <c r="N192" s="109"/>
      <c r="O192" s="109">
        <v>552.44000000000005</v>
      </c>
      <c r="P192" s="110">
        <f t="shared" si="7"/>
        <v>5976.0499999999993</v>
      </c>
      <c r="Q192" s="29">
        <f t="shared" si="5"/>
        <v>5311.9451000000008</v>
      </c>
      <c r="R192" s="30">
        <f>IF(P192="","",SUM($Q$4:Q192))</f>
        <v>1454352.0899810002</v>
      </c>
      <c r="S192" t="str">
        <f t="shared" si="6"/>
        <v>Out/25</v>
      </c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</row>
    <row r="193" spans="1:38" ht="15.75" customHeight="1">
      <c r="A193" s="111">
        <v>45937</v>
      </c>
      <c r="B193" s="112" t="s">
        <v>20</v>
      </c>
      <c r="C193" s="113">
        <v>2025</v>
      </c>
      <c r="D193" s="113" t="s">
        <v>478</v>
      </c>
      <c r="E193" s="106">
        <v>2327</v>
      </c>
      <c r="F193" s="106">
        <v>1285.5999999999999</v>
      </c>
      <c r="G193" s="106">
        <v>112.6</v>
      </c>
      <c r="H193" s="106">
        <v>983</v>
      </c>
      <c r="I193" s="107">
        <v>555.49</v>
      </c>
      <c r="J193" s="108">
        <f>IF(E193="","",(1-J$2)*E193)</f>
        <v>2303.4973</v>
      </c>
      <c r="K193" s="108">
        <f>IF(F193="","",(1-K$2)*F193)</f>
        <v>1243.9465599999999</v>
      </c>
      <c r="L193" s="108">
        <f>IF(G193="","",(1-L$2)*G193)</f>
        <v>105.84399999999999</v>
      </c>
      <c r="M193" s="108">
        <f>IF(H193="","",(1-M$2)*H193)</f>
        <v>977.20029999999997</v>
      </c>
      <c r="N193" s="109"/>
      <c r="O193" s="109">
        <v>459.02</v>
      </c>
      <c r="P193" s="110">
        <f t="shared" si="7"/>
        <v>5722.7099999999991</v>
      </c>
      <c r="Q193" s="29">
        <f t="shared" si="5"/>
        <v>5089.5081599999994</v>
      </c>
      <c r="R193" s="30">
        <f>IF(P193="","",SUM($Q$4:Q193))</f>
        <v>1459441.5981410001</v>
      </c>
      <c r="S193" t="str">
        <f t="shared" si="6"/>
        <v>Out/25</v>
      </c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</row>
    <row r="194" spans="1:38" ht="15.75" customHeight="1">
      <c r="A194" s="111">
        <v>45938</v>
      </c>
      <c r="B194" s="112" t="s">
        <v>21</v>
      </c>
      <c r="C194" s="113">
        <v>2025</v>
      </c>
      <c r="D194" s="113" t="s">
        <v>478</v>
      </c>
      <c r="E194" s="106">
        <v>0</v>
      </c>
      <c r="F194" s="106">
        <v>0</v>
      </c>
      <c r="G194" s="106">
        <v>0</v>
      </c>
      <c r="H194" s="106">
        <v>0</v>
      </c>
      <c r="I194" s="107">
        <v>127.39</v>
      </c>
      <c r="J194" s="108">
        <f>IF(E194="","",(1-J$2)*E194)</f>
        <v>0</v>
      </c>
      <c r="K194" s="108">
        <f>IF(F194="","",(1-K$2)*F194)</f>
        <v>0</v>
      </c>
      <c r="L194" s="108">
        <f>IF(G194="","",(1-L$2)*G194)</f>
        <v>0</v>
      </c>
      <c r="M194" s="108">
        <f>IF(H194="","",(1-M$2)*H194)</f>
        <v>0</v>
      </c>
      <c r="N194" s="109">
        <v>3324.67</v>
      </c>
      <c r="O194" s="109">
        <v>0</v>
      </c>
      <c r="P194" s="110">
        <f t="shared" si="7"/>
        <v>127.39</v>
      </c>
      <c r="Q194" s="29">
        <f t="shared" si="5"/>
        <v>3324.67</v>
      </c>
      <c r="R194" s="30">
        <f>IF(P194="","",SUM($Q$4:Q194))</f>
        <v>1462766.2681410001</v>
      </c>
      <c r="S194" t="str">
        <f t="shared" si="6"/>
        <v>Out/25</v>
      </c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</row>
    <row r="195" spans="1:38" ht="15.75" customHeight="1">
      <c r="A195" s="111">
        <v>45939</v>
      </c>
      <c r="B195" s="112" t="s">
        <v>23</v>
      </c>
      <c r="C195" s="113">
        <v>2025</v>
      </c>
      <c r="D195" s="113" t="s">
        <v>478</v>
      </c>
      <c r="E195" s="106">
        <v>336</v>
      </c>
      <c r="F195" s="106">
        <v>522.20000000000005</v>
      </c>
      <c r="G195" s="106">
        <v>0</v>
      </c>
      <c r="H195" s="106">
        <v>340</v>
      </c>
      <c r="I195" s="107">
        <v>287.75</v>
      </c>
      <c r="J195" s="108">
        <f>IF(E195="","",(1-J$2)*E195)</f>
        <v>332.60640000000001</v>
      </c>
      <c r="K195" s="108">
        <f>IF(F195="","",(1-K$2)*F195)</f>
        <v>505.28072000000003</v>
      </c>
      <c r="L195" s="108">
        <f>IF(G195="","",(1-L$2)*G195)</f>
        <v>0</v>
      </c>
      <c r="M195" s="108">
        <f>IF(H195="","",(1-M$2)*H195)</f>
        <v>337.99399999999997</v>
      </c>
      <c r="N195" s="109"/>
      <c r="O195" s="109">
        <v>96.74</v>
      </c>
      <c r="P195" s="110">
        <f t="shared" si="7"/>
        <v>1582.69</v>
      </c>
      <c r="Q195" s="29">
        <f t="shared" si="5"/>
        <v>1272.62112</v>
      </c>
      <c r="R195" s="30">
        <f>IF(P195="","",SUM($Q$4:Q195))</f>
        <v>1464038.8892610001</v>
      </c>
      <c r="S195" t="str">
        <f t="shared" si="6"/>
        <v>Out/25</v>
      </c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</row>
    <row r="196" spans="1:38" ht="15.75" customHeight="1">
      <c r="A196" s="111">
        <v>45940</v>
      </c>
      <c r="B196" s="112" t="s">
        <v>30</v>
      </c>
      <c r="C196" s="113">
        <v>2025</v>
      </c>
      <c r="D196" s="113" t="s">
        <v>478</v>
      </c>
      <c r="E196" s="106">
        <v>1506</v>
      </c>
      <c r="F196" s="106">
        <v>1629.5</v>
      </c>
      <c r="G196" s="106">
        <v>0</v>
      </c>
      <c r="H196" s="106">
        <v>814.6</v>
      </c>
      <c r="I196" s="107">
        <v>388.64</v>
      </c>
      <c r="J196" s="108">
        <f>IF(E196="","",(1-J$2)*E196)</f>
        <v>1490.7894000000001</v>
      </c>
      <c r="K196" s="108">
        <f>IF(F196="","",(1-K$2)*F196)</f>
        <v>1576.7042000000001</v>
      </c>
      <c r="L196" s="108">
        <f>IF(G196="","",(1-L$2)*G196)</f>
        <v>0</v>
      </c>
      <c r="M196" s="108">
        <f>IF(H196="","",(1-M$2)*H196)</f>
        <v>809.79386</v>
      </c>
      <c r="N196" s="109"/>
      <c r="O196" s="109">
        <v>395.03</v>
      </c>
      <c r="P196" s="110">
        <f t="shared" si="7"/>
        <v>4733.7699999999995</v>
      </c>
      <c r="Q196" s="29">
        <f t="shared" si="5"/>
        <v>4272.3174600000002</v>
      </c>
      <c r="R196" s="30">
        <f>IF(P196="","",SUM($Q$4:Q196))</f>
        <v>1468311.2067210001</v>
      </c>
      <c r="S196" t="str">
        <f t="shared" si="6"/>
        <v>Out/25</v>
      </c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</row>
    <row r="197" spans="1:38" ht="15.75" customHeight="1">
      <c r="A197" s="111">
        <v>45941</v>
      </c>
      <c r="B197" s="112" t="s">
        <v>38</v>
      </c>
      <c r="C197" s="113">
        <v>2025</v>
      </c>
      <c r="D197" s="113" t="s">
        <v>478</v>
      </c>
      <c r="E197" s="106">
        <v>5029</v>
      </c>
      <c r="F197" s="106">
        <v>3365.7</v>
      </c>
      <c r="G197" s="106">
        <v>40</v>
      </c>
      <c r="H197" s="106">
        <v>1981.8</v>
      </c>
      <c r="I197" s="107">
        <v>330.26</v>
      </c>
      <c r="J197" s="108">
        <f>IF(E197="","",(1-J$2)*E197)</f>
        <v>4978.2070999999996</v>
      </c>
      <c r="K197" s="108">
        <f>IF(F197="","",(1-K$2)*F197)</f>
        <v>3256.6513199999999</v>
      </c>
      <c r="L197" s="108">
        <f>IF(G197="","",(1-L$2)*G197)</f>
        <v>37.599999999999994</v>
      </c>
      <c r="M197" s="108">
        <f>IF(H197="","",(1-M$2)*H197)</f>
        <v>1970.1073799999999</v>
      </c>
      <c r="N197" s="109"/>
      <c r="O197" s="109">
        <v>800.04</v>
      </c>
      <c r="P197" s="110">
        <f t="shared" si="7"/>
        <v>11546.8</v>
      </c>
      <c r="Q197" s="29">
        <f t="shared" ref="Q197:Q260" si="8">IF(P197="","",SUM(J197:O197))</f>
        <v>11042.605800000001</v>
      </c>
      <c r="R197" s="30">
        <f>IF(P197="","",SUM($Q$4:Q197))</f>
        <v>1479353.8125210002</v>
      </c>
      <c r="S197" t="str">
        <f t="shared" ref="S197:S260" si="9">IF(A197="","",PROPER(TEXT(A197,"mmm/aa")))</f>
        <v>Out/25</v>
      </c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</row>
    <row r="198" spans="1:38" ht="15.75" customHeight="1">
      <c r="A198" s="111">
        <v>45942</v>
      </c>
      <c r="B198" s="112" t="s">
        <v>44</v>
      </c>
      <c r="C198" s="113">
        <v>2025</v>
      </c>
      <c r="D198" s="113" t="s">
        <v>478</v>
      </c>
      <c r="E198" s="106">
        <v>5498.8</v>
      </c>
      <c r="F198" s="106">
        <v>2413.3000000000002</v>
      </c>
      <c r="G198" s="106">
        <v>181</v>
      </c>
      <c r="H198" s="106">
        <v>1664</v>
      </c>
      <c r="I198" s="107">
        <v>1158.26</v>
      </c>
      <c r="J198" s="108">
        <f>IF(E198="","",(1-J$2)*E198)</f>
        <v>5443.2621200000003</v>
      </c>
      <c r="K198" s="108">
        <f>IF(F198="","",(1-K$2)*F198)</f>
        <v>2335.1090800000002</v>
      </c>
      <c r="L198" s="108">
        <f>IF(G198="","",(1-L$2)*G198)</f>
        <v>170.14</v>
      </c>
      <c r="M198" s="108">
        <f>IF(H198="","",(1-M$2)*H198)</f>
        <v>1654.1823999999999</v>
      </c>
      <c r="N198" s="109"/>
      <c r="O198" s="109">
        <v>1310</v>
      </c>
      <c r="P198" s="110">
        <f t="shared" si="7"/>
        <v>12225.36</v>
      </c>
      <c r="Q198" s="29">
        <f t="shared" si="8"/>
        <v>10912.693600000001</v>
      </c>
      <c r="R198" s="30">
        <f>IF(P198="","",SUM($Q$4:Q198))</f>
        <v>1490266.5061210003</v>
      </c>
      <c r="S198" t="str">
        <f t="shared" si="9"/>
        <v>Out/25</v>
      </c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</row>
    <row r="199" spans="1:38" ht="15.75" customHeight="1">
      <c r="A199" s="111">
        <v>45943</v>
      </c>
      <c r="B199" s="112" t="s">
        <v>18</v>
      </c>
      <c r="C199" s="113">
        <v>2025</v>
      </c>
      <c r="D199" s="113" t="s">
        <v>478</v>
      </c>
      <c r="E199" s="106">
        <v>0</v>
      </c>
      <c r="F199" s="106">
        <v>0</v>
      </c>
      <c r="G199" s="106">
        <v>0</v>
      </c>
      <c r="H199" s="106">
        <v>0</v>
      </c>
      <c r="I199" s="106">
        <v>34.79</v>
      </c>
      <c r="J199" s="108">
        <f>IF(E199="","",(1-J$2)*E199)</f>
        <v>0</v>
      </c>
      <c r="K199" s="108">
        <f>IF(F199="","",(1-K$2)*F199)</f>
        <v>0</v>
      </c>
      <c r="L199" s="108">
        <f>IF(G199="","",(1-L$2)*G199)</f>
        <v>0</v>
      </c>
      <c r="M199" s="108">
        <f>IF(H199="","",(1-M$2)*H199)</f>
        <v>0</v>
      </c>
      <c r="N199" s="109"/>
      <c r="O199" s="109"/>
      <c r="P199" s="110">
        <f t="shared" si="7"/>
        <v>34.79</v>
      </c>
      <c r="Q199" s="29">
        <f t="shared" si="8"/>
        <v>0</v>
      </c>
      <c r="R199" s="30">
        <f>IF(P199="","",SUM($Q$4:Q199))</f>
        <v>1490266.5061210003</v>
      </c>
      <c r="S199" t="str">
        <f t="shared" si="9"/>
        <v>Out/25</v>
      </c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</row>
    <row r="200" spans="1:38" ht="15.75" customHeight="1">
      <c r="A200" s="111">
        <v>45944</v>
      </c>
      <c r="B200" s="112" t="s">
        <v>20</v>
      </c>
      <c r="C200" s="113">
        <v>2025</v>
      </c>
      <c r="D200" s="113" t="s">
        <v>478</v>
      </c>
      <c r="E200" s="106">
        <v>733</v>
      </c>
      <c r="F200" s="106">
        <v>1022</v>
      </c>
      <c r="G200" s="106">
        <v>20</v>
      </c>
      <c r="H200" s="106">
        <v>170</v>
      </c>
      <c r="I200" s="106">
        <v>320.83</v>
      </c>
      <c r="J200" s="108">
        <f>IF(E200="","",(1-J$2)*E200)</f>
        <v>725.59670000000006</v>
      </c>
      <c r="K200" s="108">
        <f>IF(F200="","",(1-K$2)*F200)</f>
        <v>988.88720000000001</v>
      </c>
      <c r="L200" s="108">
        <f>IF(G200="","",(1-L$2)*G200)</f>
        <v>18.799999999999997</v>
      </c>
      <c r="M200" s="108">
        <f>IF(H200="","",(1-M$2)*H200)</f>
        <v>168.99699999999999</v>
      </c>
      <c r="N200" s="109"/>
      <c r="O200" s="109">
        <v>176</v>
      </c>
      <c r="P200" s="110">
        <f t="shared" si="7"/>
        <v>2441.83</v>
      </c>
      <c r="Q200" s="29">
        <f t="shared" si="8"/>
        <v>2078.2809000000002</v>
      </c>
      <c r="R200" s="30">
        <f>IF(P200="","",SUM($Q$4:Q200))</f>
        <v>1492344.7870210002</v>
      </c>
      <c r="S200" t="str">
        <f t="shared" si="9"/>
        <v>Out/25</v>
      </c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</row>
    <row r="201" spans="1:38" ht="15.75" customHeight="1">
      <c r="A201" s="111">
        <v>45945</v>
      </c>
      <c r="B201" s="112" t="s">
        <v>21</v>
      </c>
      <c r="C201" s="113">
        <v>2025</v>
      </c>
      <c r="D201" s="113" t="s">
        <v>478</v>
      </c>
      <c r="E201" s="106">
        <v>1192.19</v>
      </c>
      <c r="F201" s="106">
        <v>1386.5</v>
      </c>
      <c r="G201" s="106"/>
      <c r="H201" s="106">
        <v>1330.8</v>
      </c>
      <c r="I201" s="107">
        <v>482.84</v>
      </c>
      <c r="J201" s="108">
        <f>IF(E201="","",(1-J$2)*E201)</f>
        <v>1180.1488810000001</v>
      </c>
      <c r="K201" s="108">
        <f>IF(F201="","",(1-K$2)*F201)</f>
        <v>1341.5774000000001</v>
      </c>
      <c r="L201" s="108" t="str">
        <f>IF(G201="","",(1-L$2)*G201)</f>
        <v/>
      </c>
      <c r="M201" s="108">
        <f>IF(H201="","",(1-M$2)*H201)</f>
        <v>1322.9482799999998</v>
      </c>
      <c r="N201" s="109">
        <v>2014.47</v>
      </c>
      <c r="O201" s="109">
        <v>157.71</v>
      </c>
      <c r="P201" s="110">
        <f t="shared" si="7"/>
        <v>4550.04</v>
      </c>
      <c r="Q201" s="29">
        <f t="shared" si="8"/>
        <v>6016.8545610000001</v>
      </c>
      <c r="R201" s="30">
        <f>IF(P201="","",SUM($Q$4:Q201))</f>
        <v>1498361.6415820001</v>
      </c>
      <c r="S201" t="str">
        <f t="shared" si="9"/>
        <v>Out/25</v>
      </c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</row>
    <row r="202" spans="1:38" ht="15.75" customHeight="1">
      <c r="A202" s="111">
        <v>45946</v>
      </c>
      <c r="B202" s="112" t="s">
        <v>23</v>
      </c>
      <c r="C202" s="113">
        <v>2025</v>
      </c>
      <c r="D202" s="113" t="s">
        <v>478</v>
      </c>
      <c r="E202" s="106">
        <v>1509</v>
      </c>
      <c r="F202" s="106">
        <v>1223.0999999999999</v>
      </c>
      <c r="G202" s="106">
        <v>8</v>
      </c>
      <c r="H202" s="106">
        <v>1240.9000000000001</v>
      </c>
      <c r="I202" s="107">
        <v>501.61</v>
      </c>
      <c r="J202" s="108">
        <f>IF(E202="","",(1-J$2)*E202)</f>
        <v>1493.7591</v>
      </c>
      <c r="K202" s="108">
        <f>IF(F202="","",(1-K$2)*F202)</f>
        <v>1183.47156</v>
      </c>
      <c r="L202" s="108">
        <f>IF(G202="","",(1-L$2)*G202)</f>
        <v>7.52</v>
      </c>
      <c r="M202" s="108">
        <f>IF(H202="","",(1-M$2)*H202)</f>
        <v>1233.5786900000001</v>
      </c>
      <c r="N202" s="109"/>
      <c r="O202" s="109">
        <v>185.04</v>
      </c>
      <c r="P202" s="110">
        <f t="shared" si="7"/>
        <v>4667.6499999999996</v>
      </c>
      <c r="Q202" s="29">
        <f t="shared" si="8"/>
        <v>4103.3693499999999</v>
      </c>
      <c r="R202" s="30">
        <f>IF(P202="","",SUM($Q$4:Q202))</f>
        <v>1502465.0109320001</v>
      </c>
      <c r="S202" t="str">
        <f t="shared" si="9"/>
        <v>Out/25</v>
      </c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</row>
    <row r="203" spans="1:38" ht="15.75" customHeight="1">
      <c r="A203" s="111">
        <v>45947</v>
      </c>
      <c r="B203" s="112" t="s">
        <v>30</v>
      </c>
      <c r="C203" s="113">
        <v>2025</v>
      </c>
      <c r="D203" s="113" t="s">
        <v>478</v>
      </c>
      <c r="E203" s="106">
        <v>2497.6</v>
      </c>
      <c r="F203" s="106">
        <v>2089</v>
      </c>
      <c r="G203" s="106"/>
      <c r="H203" s="106">
        <v>676.8</v>
      </c>
      <c r="I203" s="107">
        <v>420.09</v>
      </c>
      <c r="J203" s="108">
        <f>IF(E203="","",(1-J$2)*E203)</f>
        <v>2472.3742400000001</v>
      </c>
      <c r="K203" s="108">
        <f>IF(F203="","",(1-K$2)*F203)</f>
        <v>2021.3163999999999</v>
      </c>
      <c r="L203" s="108" t="str">
        <f>IF(G203="","",(1-L$2)*G203)</f>
        <v/>
      </c>
      <c r="M203" s="108">
        <f>IF(H203="","",(1-M$2)*H203)</f>
        <v>672.80687999999998</v>
      </c>
      <c r="N203" s="109"/>
      <c r="O203" s="109">
        <v>547</v>
      </c>
      <c r="P203" s="110">
        <f t="shared" si="7"/>
        <v>6230.4900000000007</v>
      </c>
      <c r="Q203" s="29">
        <f t="shared" si="8"/>
        <v>5713.4975199999999</v>
      </c>
      <c r="R203" s="30">
        <f>IF(P203="","",SUM($Q$4:Q203))</f>
        <v>1508178.5084520001</v>
      </c>
      <c r="S203" t="str">
        <f t="shared" si="9"/>
        <v>Out/25</v>
      </c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</row>
    <row r="204" spans="1:38" ht="15.75" customHeight="1">
      <c r="A204" s="111">
        <v>45948</v>
      </c>
      <c r="B204" s="112" t="s">
        <v>38</v>
      </c>
      <c r="C204" s="113">
        <v>2025</v>
      </c>
      <c r="D204" s="113" t="s">
        <v>478</v>
      </c>
      <c r="E204" s="106">
        <v>4854.7</v>
      </c>
      <c r="F204" s="106">
        <v>2504.4</v>
      </c>
      <c r="G204" s="106"/>
      <c r="H204" s="106">
        <v>1664</v>
      </c>
      <c r="I204" s="107">
        <v>583.54</v>
      </c>
      <c r="J204" s="108">
        <f>IF(E204="","",(1-J$2)*E204)</f>
        <v>4805.6675299999997</v>
      </c>
      <c r="K204" s="108">
        <f>IF(F204="","",(1-K$2)*F204)</f>
        <v>2423.2574400000003</v>
      </c>
      <c r="L204" s="108" t="str">
        <f>IF(G204="","",(1-L$2)*G204)</f>
        <v/>
      </c>
      <c r="M204" s="108">
        <f>IF(H204="","",(1-M$2)*H204)</f>
        <v>1654.1823999999999</v>
      </c>
      <c r="N204" s="109"/>
      <c r="O204" s="109">
        <v>1432</v>
      </c>
      <c r="P204" s="110">
        <f t="shared" si="7"/>
        <v>11038.64</v>
      </c>
      <c r="Q204" s="29">
        <f t="shared" si="8"/>
        <v>10315.10737</v>
      </c>
      <c r="R204" s="30">
        <f>IF(P204="","",SUM($Q$4:Q204))</f>
        <v>1518493.6158220002</v>
      </c>
      <c r="S204" t="str">
        <f t="shared" si="9"/>
        <v>Out/25</v>
      </c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</row>
    <row r="205" spans="1:38" ht="15.75" customHeight="1">
      <c r="A205" s="111">
        <v>45949</v>
      </c>
      <c r="B205" s="112" t="s">
        <v>44</v>
      </c>
      <c r="C205" s="113">
        <v>2025</v>
      </c>
      <c r="D205" s="113" t="s">
        <v>478</v>
      </c>
      <c r="E205" s="106">
        <v>5925.2</v>
      </c>
      <c r="F205" s="106">
        <v>2784</v>
      </c>
      <c r="G205" s="106"/>
      <c r="H205" s="106">
        <v>2544</v>
      </c>
      <c r="I205" s="107">
        <v>779.61</v>
      </c>
      <c r="J205" s="108">
        <f>IF(E205="","",(1-J$2)*E205)</f>
        <v>5865.3554800000002</v>
      </c>
      <c r="K205" s="108">
        <f>IF(F205="","",(1-K$2)*F205)</f>
        <v>2693.7984000000001</v>
      </c>
      <c r="L205" s="108" t="str">
        <f>IF(G205="","",(1-L$2)*G205)</f>
        <v/>
      </c>
      <c r="M205" s="108">
        <f>IF(H205="","",(1-M$2)*H205)</f>
        <v>2528.9904000000001</v>
      </c>
      <c r="N205" s="109"/>
      <c r="O205" s="109">
        <v>1719</v>
      </c>
      <c r="P205" s="110">
        <f t="shared" si="7"/>
        <v>13751.810000000001</v>
      </c>
      <c r="Q205" s="29">
        <f t="shared" si="8"/>
        <v>12807.14428</v>
      </c>
      <c r="R205" s="30">
        <f>IF(P205="","",SUM($Q$4:Q205))</f>
        <v>1531300.7601020001</v>
      </c>
      <c r="S205" t="str">
        <f t="shared" si="9"/>
        <v>Out/25</v>
      </c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</row>
    <row r="206" spans="1:38" ht="15.75" customHeight="1">
      <c r="A206" s="111">
        <v>45950</v>
      </c>
      <c r="B206" s="112" t="s">
        <v>18</v>
      </c>
      <c r="C206" s="113">
        <v>2025</v>
      </c>
      <c r="D206" s="113" t="s">
        <v>478</v>
      </c>
      <c r="E206" s="106">
        <v>0</v>
      </c>
      <c r="F206" s="106">
        <v>0</v>
      </c>
      <c r="G206" s="106">
        <v>0</v>
      </c>
      <c r="H206" s="106">
        <v>0</v>
      </c>
      <c r="I206" s="107">
        <v>0</v>
      </c>
      <c r="J206" s="108">
        <f>IF(E206="","",(1-J$2)*E206)</f>
        <v>0</v>
      </c>
      <c r="K206" s="108">
        <f>IF(F206="","",(1-K$2)*F206)</f>
        <v>0</v>
      </c>
      <c r="L206" s="108">
        <f>IF(G206="","",(1-L$2)*G206)</f>
        <v>0</v>
      </c>
      <c r="M206" s="108">
        <f>IF(H206="","",(1-M$2)*H206)</f>
        <v>0</v>
      </c>
      <c r="N206" s="109"/>
      <c r="O206" s="109"/>
      <c r="P206" s="110">
        <f t="shared" si="7"/>
        <v>0</v>
      </c>
      <c r="Q206" s="29">
        <f t="shared" si="8"/>
        <v>0</v>
      </c>
      <c r="R206" s="30">
        <f>IF(P206="","",SUM($Q$4:Q206))</f>
        <v>1531300.7601020001</v>
      </c>
      <c r="S206" t="str">
        <f t="shared" si="9"/>
        <v>Out/25</v>
      </c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</row>
    <row r="207" spans="1:38" ht="15.75" customHeight="1">
      <c r="A207" s="111">
        <v>45951</v>
      </c>
      <c r="B207" s="112" t="s">
        <v>20</v>
      </c>
      <c r="C207" s="113">
        <v>2025</v>
      </c>
      <c r="D207" s="113" t="s">
        <v>478</v>
      </c>
      <c r="E207" s="106">
        <v>663</v>
      </c>
      <c r="F207" s="106">
        <v>1214</v>
      </c>
      <c r="G207" s="106"/>
      <c r="H207" s="106">
        <v>618</v>
      </c>
      <c r="I207" s="107">
        <v>420</v>
      </c>
      <c r="J207" s="108">
        <f>IF(E207="","",(1-J$2)*E207)</f>
        <v>656.30370000000005</v>
      </c>
      <c r="K207" s="108">
        <f>IF(F207="","",(1-K$2)*F207)</f>
        <v>1174.6664000000001</v>
      </c>
      <c r="L207" s="108" t="str">
        <f>IF(G207="","",(1-L$2)*G207)</f>
        <v/>
      </c>
      <c r="M207" s="108">
        <f>IF(H207="","",(1-M$2)*H207)</f>
        <v>614.35379999999998</v>
      </c>
      <c r="N207" s="109"/>
      <c r="O207" s="109">
        <v>170</v>
      </c>
      <c r="P207" s="110">
        <f t="shared" si="7"/>
        <v>3085</v>
      </c>
      <c r="Q207" s="29">
        <f t="shared" si="8"/>
        <v>2615.3238999999999</v>
      </c>
      <c r="R207" s="30">
        <f>IF(P207="","",SUM($Q$4:Q207))</f>
        <v>1533916.084002</v>
      </c>
      <c r="S207" t="str">
        <f t="shared" si="9"/>
        <v>Out/25</v>
      </c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</row>
    <row r="208" spans="1:38" ht="15.75" customHeight="1">
      <c r="A208" s="111">
        <v>45952</v>
      </c>
      <c r="B208" s="112" t="s">
        <v>21</v>
      </c>
      <c r="C208" s="113">
        <v>2025</v>
      </c>
      <c r="D208" s="113" t="s">
        <v>478</v>
      </c>
      <c r="E208" s="106">
        <v>1319.4</v>
      </c>
      <c r="F208" s="106">
        <v>815</v>
      </c>
      <c r="G208" s="106"/>
      <c r="H208" s="106">
        <v>460</v>
      </c>
      <c r="I208" s="107">
        <v>777.71</v>
      </c>
      <c r="J208" s="108">
        <f>IF(E208="","",(1-J$2)*E208)</f>
        <v>1306.0740600000001</v>
      </c>
      <c r="K208" s="108">
        <f>IF(F208="","",(1-K$2)*F208)</f>
        <v>788.59400000000005</v>
      </c>
      <c r="L208" s="108" t="str">
        <f>IF(G208="","",(1-L$2)*G208)</f>
        <v/>
      </c>
      <c r="M208" s="108">
        <f>IF(H208="","",(1-M$2)*H208)</f>
        <v>457.286</v>
      </c>
      <c r="N208" s="109">
        <v>2515.35</v>
      </c>
      <c r="O208" s="109">
        <v>66</v>
      </c>
      <c r="P208" s="110">
        <f t="shared" si="7"/>
        <v>3438.11</v>
      </c>
      <c r="Q208" s="29">
        <f t="shared" si="8"/>
        <v>5133.3040600000004</v>
      </c>
      <c r="R208" s="30">
        <f>IF(P208="","",SUM($Q$4:Q208))</f>
        <v>1539049.388062</v>
      </c>
      <c r="S208" t="str">
        <f t="shared" si="9"/>
        <v>Out/25</v>
      </c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</row>
    <row r="209" spans="1:38" ht="15.75" customHeight="1">
      <c r="A209" s="111">
        <v>45953</v>
      </c>
      <c r="B209" s="112" t="s">
        <v>23</v>
      </c>
      <c r="C209" s="113">
        <v>2025</v>
      </c>
      <c r="D209" s="113" t="s">
        <v>478</v>
      </c>
      <c r="E209" s="106">
        <v>511</v>
      </c>
      <c r="F209" s="106">
        <v>639</v>
      </c>
      <c r="G209" s="106"/>
      <c r="H209" s="106">
        <v>434.9</v>
      </c>
      <c r="I209" s="107">
        <v>714.65</v>
      </c>
      <c r="J209" s="108">
        <f>IF(E209="","",(1-J$2)*E209)</f>
        <v>505.83890000000002</v>
      </c>
      <c r="K209" s="108">
        <f>IF(F209="","",(1-K$2)*F209)</f>
        <v>618.29640000000006</v>
      </c>
      <c r="L209" s="108" t="str">
        <f>IF(G209="","",(1-L$2)*G209)</f>
        <v/>
      </c>
      <c r="M209" s="108">
        <f>IF(H209="","",(1-M$2)*H209)</f>
        <v>432.33408999999995</v>
      </c>
      <c r="N209" s="109"/>
      <c r="O209" s="109">
        <v>40</v>
      </c>
      <c r="P209" s="110">
        <f t="shared" si="7"/>
        <v>2339.5500000000002</v>
      </c>
      <c r="Q209" s="29">
        <f t="shared" si="8"/>
        <v>1596.4693900000002</v>
      </c>
      <c r="R209" s="30">
        <f>IF(P209="","",SUM($Q$4:Q209))</f>
        <v>1540645.857452</v>
      </c>
      <c r="S209" t="str">
        <f t="shared" si="9"/>
        <v>Out/25</v>
      </c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</row>
    <row r="210" spans="1:38" ht="15.75" customHeight="1">
      <c r="A210" s="111">
        <v>45954</v>
      </c>
      <c r="B210" s="112" t="s">
        <v>30</v>
      </c>
      <c r="C210" s="113">
        <v>2025</v>
      </c>
      <c r="D210" s="113" t="s">
        <v>478</v>
      </c>
      <c r="E210" s="106">
        <v>3620.49</v>
      </c>
      <c r="F210" s="106">
        <v>1755</v>
      </c>
      <c r="G210" s="106"/>
      <c r="H210" s="106">
        <v>1427</v>
      </c>
      <c r="I210" s="107">
        <v>725.19</v>
      </c>
      <c r="J210" s="108">
        <f>IF(E210="","",(1-J$2)*E210)</f>
        <v>3583.9230509999998</v>
      </c>
      <c r="K210" s="108">
        <f>IF(F210="","",(1-K$2)*F210)</f>
        <v>1698.1379999999999</v>
      </c>
      <c r="L210" s="108" t="str">
        <f>IF(G210="","",(1-L$2)*G210)</f>
        <v/>
      </c>
      <c r="M210" s="108">
        <f>IF(H210="","",(1-M$2)*H210)</f>
        <v>1418.5807</v>
      </c>
      <c r="N210" s="109"/>
      <c r="O210" s="109">
        <v>922.05</v>
      </c>
      <c r="P210" s="110">
        <f t="shared" si="7"/>
        <v>8449.73</v>
      </c>
      <c r="Q210" s="29">
        <f t="shared" si="8"/>
        <v>7622.6917509999994</v>
      </c>
      <c r="R210" s="30">
        <f>IF(P210="","",SUM($Q$4:Q210))</f>
        <v>1548268.549203</v>
      </c>
      <c r="S210" t="str">
        <f t="shared" si="9"/>
        <v>Out/25</v>
      </c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</row>
    <row r="211" spans="1:38" ht="15.75" customHeight="1">
      <c r="A211" s="111">
        <v>45955</v>
      </c>
      <c r="B211" s="112" t="s">
        <v>38</v>
      </c>
      <c r="C211" s="113">
        <v>2025</v>
      </c>
      <c r="D211" s="113" t="s">
        <v>478</v>
      </c>
      <c r="E211" s="106">
        <v>6045.6</v>
      </c>
      <c r="F211" s="106">
        <v>2799</v>
      </c>
      <c r="G211" s="106"/>
      <c r="H211" s="106">
        <v>2115</v>
      </c>
      <c r="I211" s="107">
        <v>647.51</v>
      </c>
      <c r="J211" s="108">
        <f>IF(E211="","",(1-J$2)*E211)</f>
        <v>5984.5394400000005</v>
      </c>
      <c r="K211" s="108">
        <f>IF(F211="","",(1-K$2)*F211)</f>
        <v>2708.3124000000003</v>
      </c>
      <c r="L211" s="108" t="str">
        <f>IF(G211="","",(1-L$2)*G211)</f>
        <v/>
      </c>
      <c r="M211" s="108">
        <f>IF(H211="","",(1-M$2)*H211)</f>
        <v>2102.5214999999998</v>
      </c>
      <c r="N211" s="109"/>
      <c r="O211" s="109">
        <v>1393</v>
      </c>
      <c r="P211" s="110">
        <f t="shared" si="7"/>
        <v>13000.11</v>
      </c>
      <c r="Q211" s="29">
        <f t="shared" si="8"/>
        <v>12188.373340000002</v>
      </c>
      <c r="R211" s="30">
        <f>IF(P211="","",SUM($Q$4:Q211))</f>
        <v>1560456.922543</v>
      </c>
      <c r="S211" t="str">
        <f t="shared" si="9"/>
        <v>Out/25</v>
      </c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</row>
    <row r="212" spans="1:38" ht="15.75" customHeight="1">
      <c r="A212" s="111">
        <v>45956</v>
      </c>
      <c r="B212" s="112" t="s">
        <v>44</v>
      </c>
      <c r="C212" s="113">
        <v>2025</v>
      </c>
      <c r="D212" s="113" t="s">
        <v>478</v>
      </c>
      <c r="E212" s="106">
        <v>3577.8</v>
      </c>
      <c r="F212" s="106">
        <v>2232.1999999999998</v>
      </c>
      <c r="G212" s="106"/>
      <c r="H212" s="106">
        <v>1721.2</v>
      </c>
      <c r="I212" s="107">
        <v>835.78</v>
      </c>
      <c r="J212" s="108">
        <f>IF(E212="","",(1-J$2)*E212)</f>
        <v>3541.6642200000001</v>
      </c>
      <c r="K212" s="108">
        <f>IF(F212="","",(1-K$2)*F212)</f>
        <v>2159.8767199999998</v>
      </c>
      <c r="L212" s="108" t="str">
        <f>IF(G212="","",(1-L$2)*G212)</f>
        <v/>
      </c>
      <c r="M212" s="108">
        <f>IF(H212="","",(1-M$2)*H212)</f>
        <v>1711.04492</v>
      </c>
      <c r="N212" s="109"/>
      <c r="O212" s="109">
        <v>900.09</v>
      </c>
      <c r="P212" s="110">
        <f t="shared" si="7"/>
        <v>9267.07</v>
      </c>
      <c r="Q212" s="29">
        <f t="shared" si="8"/>
        <v>8312.6758599999994</v>
      </c>
      <c r="R212" s="30">
        <f>IF(P212="","",SUM($Q$4:Q212))</f>
        <v>1568769.598403</v>
      </c>
      <c r="S212" t="str">
        <f t="shared" si="9"/>
        <v>Out/25</v>
      </c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</row>
    <row r="213" spans="1:38" ht="15.75" customHeight="1">
      <c r="A213" s="111">
        <v>45957</v>
      </c>
      <c r="B213" s="112" t="s">
        <v>18</v>
      </c>
      <c r="C213" s="113">
        <v>2025</v>
      </c>
      <c r="D213" s="113" t="s">
        <v>478</v>
      </c>
      <c r="E213" s="106"/>
      <c r="F213" s="106"/>
      <c r="G213" s="106"/>
      <c r="H213" s="106"/>
      <c r="I213" s="107"/>
      <c r="J213" s="108" t="str">
        <f>IF(E213="","",(1-J$2)*E213)</f>
        <v/>
      </c>
      <c r="K213" s="108" t="str">
        <f>IF(F213="","",(1-K$2)*F213)</f>
        <v/>
      </c>
      <c r="L213" s="108" t="str">
        <f>IF(G213="","",(1-L$2)*G213)</f>
        <v/>
      </c>
      <c r="M213" s="108" t="str">
        <f>IF(H213="","",(1-M$2)*H213)</f>
        <v/>
      </c>
      <c r="N213" s="109"/>
      <c r="O213" s="109"/>
      <c r="P213" s="110" t="str">
        <f t="shared" si="7"/>
        <v/>
      </c>
      <c r="Q213" s="29" t="str">
        <f t="shared" si="8"/>
        <v/>
      </c>
      <c r="R213" s="30" t="str">
        <f>IF(P213="","",SUM($Q$4:Q213))</f>
        <v/>
      </c>
      <c r="S213" t="str">
        <f t="shared" si="9"/>
        <v>Out/25</v>
      </c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</row>
    <row r="214" spans="1:38" ht="15.75" customHeight="1">
      <c r="A214" s="111">
        <v>45958</v>
      </c>
      <c r="B214" s="112" t="s">
        <v>20</v>
      </c>
      <c r="C214" s="113">
        <v>2025</v>
      </c>
      <c r="D214" s="113" t="s">
        <v>478</v>
      </c>
      <c r="E214" s="106">
        <v>376.3</v>
      </c>
      <c r="F214" s="106">
        <v>241</v>
      </c>
      <c r="G214" s="106"/>
      <c r="H214" s="106">
        <v>56</v>
      </c>
      <c r="I214" s="107">
        <v>378.75</v>
      </c>
      <c r="J214" s="108">
        <f>IF(E214="","",(1-J$2)*E214)</f>
        <v>372.49937</v>
      </c>
      <c r="K214" s="108">
        <f>IF(F214="","",(1-K$2)*F214)</f>
        <v>233.19159999999999</v>
      </c>
      <c r="L214" s="108" t="str">
        <f>IF(G214="","",(1-L$2)*G214)</f>
        <v/>
      </c>
      <c r="M214" s="108">
        <f>IF(H214="","",(1-M$2)*H214)</f>
        <v>55.669600000000003</v>
      </c>
      <c r="N214" s="109"/>
      <c r="O214" s="109">
        <v>0</v>
      </c>
      <c r="P214" s="110">
        <f t="shared" si="7"/>
        <v>1052.05</v>
      </c>
      <c r="Q214" s="29">
        <f t="shared" si="8"/>
        <v>661.36057000000005</v>
      </c>
      <c r="R214" s="30">
        <f>IF(P214="","",SUM($Q$4:Q214))</f>
        <v>1569430.9589730001</v>
      </c>
      <c r="S214" t="str">
        <f t="shared" si="9"/>
        <v>Out/25</v>
      </c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</row>
    <row r="215" spans="1:38" ht="15.75" customHeight="1">
      <c r="A215" s="111">
        <v>45959</v>
      </c>
      <c r="B215" s="112" t="s">
        <v>21</v>
      </c>
      <c r="C215" s="113">
        <v>2025</v>
      </c>
      <c r="D215" s="113" t="s">
        <v>478</v>
      </c>
      <c r="E215" s="106">
        <v>899.8</v>
      </c>
      <c r="F215" s="106">
        <v>1765.2</v>
      </c>
      <c r="G215" s="106">
        <v>30</v>
      </c>
      <c r="H215" s="106">
        <v>136</v>
      </c>
      <c r="I215" s="107">
        <v>627.1</v>
      </c>
      <c r="J215" s="108">
        <f>IF(E215="","",(1-J$2)*E215)</f>
        <v>890.71201999999994</v>
      </c>
      <c r="K215" s="108">
        <f>IF(F215="","",(1-K$2)*F215)</f>
        <v>1708.0075200000001</v>
      </c>
      <c r="L215" s="108">
        <f>IF(G215="","",(1-L$2)*G215)</f>
        <v>28.2</v>
      </c>
      <c r="M215" s="108">
        <f>IF(H215="","",(1-M$2)*H215)</f>
        <v>135.19759999999999</v>
      </c>
      <c r="N215" s="109">
        <v>2831.81</v>
      </c>
      <c r="O215" s="109">
        <v>73</v>
      </c>
      <c r="P215" s="110">
        <f t="shared" si="7"/>
        <v>3531.1</v>
      </c>
      <c r="Q215" s="29">
        <f t="shared" si="8"/>
        <v>5666.9271399999998</v>
      </c>
      <c r="R215" s="30">
        <f>IF(P215="","",SUM($Q$4:Q215))</f>
        <v>1575097.8861130001</v>
      </c>
      <c r="S215" t="str">
        <f t="shared" si="9"/>
        <v>Out/25</v>
      </c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</row>
    <row r="216" spans="1:38" ht="15.75" customHeight="1">
      <c r="A216" s="111">
        <v>45960</v>
      </c>
      <c r="B216" s="112" t="s">
        <v>23</v>
      </c>
      <c r="C216" s="113">
        <v>2025</v>
      </c>
      <c r="D216" s="113" t="s">
        <v>478</v>
      </c>
      <c r="E216" s="106">
        <v>1196.28</v>
      </c>
      <c r="F216" s="106">
        <v>1109.7</v>
      </c>
      <c r="G216" s="106">
        <v>40</v>
      </c>
      <c r="H216" s="106">
        <v>200</v>
      </c>
      <c r="I216" s="106">
        <v>499.15</v>
      </c>
      <c r="J216" s="108">
        <f>IF(E216="","",(1-J$2)*E216)</f>
        <v>1184.197572</v>
      </c>
      <c r="K216" s="108">
        <f>IF(F216="","",(1-K$2)*F216)</f>
        <v>1073.7457200000001</v>
      </c>
      <c r="L216" s="108">
        <f>IF(G216="","",(1-L$2)*G216)</f>
        <v>37.599999999999994</v>
      </c>
      <c r="M216" s="108">
        <f>IF(H216="","",(1-M$2)*H216)</f>
        <v>198.82</v>
      </c>
      <c r="N216" s="109"/>
      <c r="O216" s="109">
        <v>2</v>
      </c>
      <c r="P216" s="110">
        <f t="shared" si="7"/>
        <v>3047.13</v>
      </c>
      <c r="Q216" s="29">
        <f t="shared" si="8"/>
        <v>2496.363292</v>
      </c>
      <c r="R216" s="30">
        <f>IF(P216="","",SUM($Q$4:Q216))</f>
        <v>1577594.2494050001</v>
      </c>
      <c r="S216" t="str">
        <f t="shared" si="9"/>
        <v>Out/25</v>
      </c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</row>
    <row r="217" spans="1:38" ht="15.75" customHeight="1">
      <c r="A217" s="111">
        <v>45961</v>
      </c>
      <c r="B217" s="112" t="s">
        <v>30</v>
      </c>
      <c r="C217" s="113">
        <v>2025</v>
      </c>
      <c r="D217" s="113" t="s">
        <v>478</v>
      </c>
      <c r="E217" s="106">
        <v>6515</v>
      </c>
      <c r="F217" s="106">
        <v>3973.6</v>
      </c>
      <c r="G217" s="106">
        <v>0</v>
      </c>
      <c r="H217" s="106">
        <v>2205</v>
      </c>
      <c r="I217" s="107">
        <v>282.11</v>
      </c>
      <c r="J217" s="108">
        <f>IF(E217="","",(1-J$2)*E217)</f>
        <v>6449.1985000000004</v>
      </c>
      <c r="K217" s="108">
        <f>IF(F217="","",(1-K$2)*F217)</f>
        <v>3844.85536</v>
      </c>
      <c r="L217" s="108">
        <f>IF(G217="","",(1-L$2)*G217)</f>
        <v>0</v>
      </c>
      <c r="M217" s="108">
        <f>IF(H217="","",(1-M$2)*H217)</f>
        <v>2191.9904999999999</v>
      </c>
      <c r="N217" s="121"/>
      <c r="O217" s="109">
        <v>901</v>
      </c>
      <c r="P217" s="110">
        <f t="shared" si="7"/>
        <v>13876.710000000001</v>
      </c>
      <c r="Q217" s="29">
        <f t="shared" si="8"/>
        <v>13387.04436</v>
      </c>
      <c r="R217" s="30">
        <f>IF(P217="","",SUM($Q$4:Q217))</f>
        <v>1590981.2937650001</v>
      </c>
      <c r="S217" t="str">
        <f t="shared" si="9"/>
        <v>Out/25</v>
      </c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</row>
    <row r="218" spans="1:38" ht="15.75" customHeight="1">
      <c r="A218" s="23">
        <v>45597</v>
      </c>
      <c r="B218" s="24" t="s">
        <v>30</v>
      </c>
      <c r="C218" s="25">
        <v>2024</v>
      </c>
      <c r="D218" s="26" t="s">
        <v>37</v>
      </c>
      <c r="E218" s="80">
        <v>7922.1</v>
      </c>
      <c r="F218" s="80">
        <v>5991.4</v>
      </c>
      <c r="G218" s="80"/>
      <c r="H218" s="80">
        <v>2655.3</v>
      </c>
      <c r="I218" s="81"/>
      <c r="J218" s="27">
        <f>IF(E218="","",(1-J$2)*E218)</f>
        <v>7842.0867900000003</v>
      </c>
      <c r="K218" s="27">
        <f>IF(F218="","",(1-K$2)*F218)</f>
        <v>5797.2786399999995</v>
      </c>
      <c r="L218" s="27" t="str">
        <f>IF(G218="","",(1-L$2)*G218)</f>
        <v/>
      </c>
      <c r="M218" s="27">
        <f>IF(H218="","",(1-M$2)*H218)</f>
        <v>2639.63373</v>
      </c>
      <c r="N218" s="40"/>
      <c r="O218" s="41">
        <v>1344</v>
      </c>
      <c r="P218" s="28">
        <f t="shared" si="7"/>
        <v>17912.8</v>
      </c>
      <c r="Q218" s="29">
        <f t="shared" si="8"/>
        <v>17622.999159999999</v>
      </c>
      <c r="R218" s="30">
        <f>IF(P218="","",SUM($Q$4:Q218))</f>
        <v>1608604.292925</v>
      </c>
      <c r="S218" t="str">
        <f t="shared" si="9"/>
        <v>Nov/24</v>
      </c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</row>
    <row r="219" spans="1:38" ht="15.75" customHeight="1">
      <c r="A219" s="23">
        <v>45598</v>
      </c>
      <c r="B219" s="24" t="s">
        <v>38</v>
      </c>
      <c r="C219" s="25">
        <v>2024</v>
      </c>
      <c r="D219" s="26" t="s">
        <v>37</v>
      </c>
      <c r="E219" s="80">
        <v>9337.5</v>
      </c>
      <c r="F219" s="80">
        <v>6575.1</v>
      </c>
      <c r="G219" s="80"/>
      <c r="H219" s="80">
        <v>2873.2</v>
      </c>
      <c r="I219" s="81"/>
      <c r="J219" s="27">
        <f>IF(E219="","",(1-J$2)*E219)</f>
        <v>9243.1912499999999</v>
      </c>
      <c r="K219" s="27">
        <f>IF(F219="","",(1-K$2)*F219)</f>
        <v>6362.0667600000006</v>
      </c>
      <c r="L219" s="27" t="str">
        <f>IF(G219="","",(1-L$2)*G219)</f>
        <v/>
      </c>
      <c r="M219" s="27">
        <f>IF(H219="","",(1-M$2)*H219)</f>
        <v>2856.2481199999997</v>
      </c>
      <c r="N219" s="40"/>
      <c r="O219" s="41">
        <v>1170.23</v>
      </c>
      <c r="P219" s="28">
        <f t="shared" si="7"/>
        <v>19956.03</v>
      </c>
      <c r="Q219" s="29">
        <f t="shared" si="8"/>
        <v>19631.736130000001</v>
      </c>
      <c r="R219" s="30">
        <f>IF(P219="","",SUM($Q$4:Q219))</f>
        <v>1628236.029055</v>
      </c>
      <c r="S219" t="str">
        <f t="shared" si="9"/>
        <v>Nov/24</v>
      </c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</row>
    <row r="220" spans="1:38" ht="15.75" customHeight="1">
      <c r="A220" s="23">
        <v>45599</v>
      </c>
      <c r="B220" s="24" t="s">
        <v>44</v>
      </c>
      <c r="C220" s="25">
        <v>2024</v>
      </c>
      <c r="D220" s="26" t="s">
        <v>37</v>
      </c>
      <c r="E220" s="80">
        <v>8610.9</v>
      </c>
      <c r="F220" s="80">
        <v>4256.6000000000004</v>
      </c>
      <c r="G220" s="80"/>
      <c r="H220" s="80">
        <v>3690.8</v>
      </c>
      <c r="I220" s="81"/>
      <c r="J220" s="27">
        <f>IF(E220="","",(1-J$2)*E220)</f>
        <v>8523.9299099999989</v>
      </c>
      <c r="K220" s="27">
        <f>IF(F220="","",(1-K$2)*F220)</f>
        <v>4118.6861600000002</v>
      </c>
      <c r="L220" s="27" t="str">
        <f>IF(G220="","",(1-L$2)*G220)</f>
        <v/>
      </c>
      <c r="M220" s="27">
        <f>IF(H220="","",(1-M$2)*H220)</f>
        <v>3669.0242800000001</v>
      </c>
      <c r="N220" s="40"/>
      <c r="O220" s="41">
        <v>1647.6</v>
      </c>
      <c r="P220" s="28">
        <f t="shared" si="7"/>
        <v>18205.899999999998</v>
      </c>
      <c r="Q220" s="29">
        <f t="shared" si="8"/>
        <v>17959.24035</v>
      </c>
      <c r="R220" s="30">
        <f>IF(P220="","",SUM($Q$4:Q220))</f>
        <v>1646195.2694050001</v>
      </c>
      <c r="S220" t="str">
        <f t="shared" si="9"/>
        <v>Nov/24</v>
      </c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</row>
    <row r="221" spans="1:38" ht="15.75" customHeight="1">
      <c r="A221" s="23">
        <v>45600</v>
      </c>
      <c r="B221" s="24" t="s">
        <v>18</v>
      </c>
      <c r="C221" s="25">
        <v>2024</v>
      </c>
      <c r="D221" s="26" t="s">
        <v>37</v>
      </c>
      <c r="E221" s="80"/>
      <c r="F221" s="80"/>
      <c r="G221" s="80"/>
      <c r="H221" s="80"/>
      <c r="I221" s="81"/>
      <c r="J221" s="27"/>
      <c r="K221" s="27"/>
      <c r="L221" s="27"/>
      <c r="M221" s="27"/>
      <c r="N221" s="40"/>
      <c r="O221" s="41"/>
      <c r="P221" s="28" t="str">
        <f t="shared" si="7"/>
        <v/>
      </c>
      <c r="Q221" s="29" t="str">
        <f t="shared" si="8"/>
        <v/>
      </c>
      <c r="R221" s="30" t="str">
        <f>IF(P221="","",SUM($Q$4:Q221))</f>
        <v/>
      </c>
      <c r="S221" t="str">
        <f t="shared" si="9"/>
        <v>Nov/24</v>
      </c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</row>
    <row r="222" spans="1:38" ht="15.75" customHeight="1">
      <c r="A222" s="23">
        <v>45601</v>
      </c>
      <c r="B222" s="24" t="s">
        <v>20</v>
      </c>
      <c r="C222" s="25">
        <v>2024</v>
      </c>
      <c r="D222" s="26" t="s">
        <v>37</v>
      </c>
      <c r="E222" s="80">
        <v>2665</v>
      </c>
      <c r="F222" s="80">
        <v>2331.3000000000002</v>
      </c>
      <c r="G222" s="61"/>
      <c r="H222" s="80">
        <v>1010.7</v>
      </c>
      <c r="I222" s="123"/>
      <c r="J222" s="27">
        <f>IF(E222="","",(1-J$2)*E222)</f>
        <v>2638.0835000000002</v>
      </c>
      <c r="K222" s="27">
        <f>IF(F222="","",(1-K$2)*F222)</f>
        <v>2255.7658800000004</v>
      </c>
      <c r="L222" s="93" t="str">
        <f>IF(G222="","",(1-L$2)*G222)</f>
        <v/>
      </c>
      <c r="M222" s="27">
        <f>IF(H222="","",(1-M$2)*H222)</f>
        <v>1004.7368700000001</v>
      </c>
      <c r="N222" s="94"/>
      <c r="O222" s="41">
        <v>981</v>
      </c>
      <c r="P222" s="28">
        <f t="shared" si="7"/>
        <v>6988</v>
      </c>
      <c r="Q222" s="29">
        <f t="shared" si="8"/>
        <v>6879.5862500000003</v>
      </c>
      <c r="R222" s="30">
        <f>IF(P222="","",SUM($Q$4:Q222))</f>
        <v>1653074.8556550001</v>
      </c>
      <c r="S222" t="str">
        <f t="shared" si="9"/>
        <v>Nov/24</v>
      </c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</row>
    <row r="223" spans="1:38" ht="15.75" customHeight="1">
      <c r="A223" s="23">
        <v>45602</v>
      </c>
      <c r="B223" s="24" t="s">
        <v>21</v>
      </c>
      <c r="C223" s="25">
        <v>2024</v>
      </c>
      <c r="D223" s="26" t="s">
        <v>37</v>
      </c>
      <c r="E223" s="80">
        <v>3139.8</v>
      </c>
      <c r="F223" s="80">
        <v>3861.4</v>
      </c>
      <c r="G223" s="80"/>
      <c r="H223" s="80">
        <v>724</v>
      </c>
      <c r="I223" s="81"/>
      <c r="J223" s="27">
        <f>IF(E223="","",(1-J$2)*E223)</f>
        <v>3108.0880200000001</v>
      </c>
      <c r="K223" s="27">
        <f>IF(F223="","",(1-K$2)*F223)</f>
        <v>3736.2906400000002</v>
      </c>
      <c r="L223" s="27" t="str">
        <f>IF(G223="","",(1-L$2)*G223)</f>
        <v/>
      </c>
      <c r="M223" s="27">
        <f>IF(H223="","",(1-M$2)*H223)</f>
        <v>719.72839999999997</v>
      </c>
      <c r="N223" s="40"/>
      <c r="O223" s="41">
        <v>397.6</v>
      </c>
      <c r="P223" s="28">
        <f t="shared" si="7"/>
        <v>8122.8000000000011</v>
      </c>
      <c r="Q223" s="29">
        <f t="shared" si="8"/>
        <v>7961.7070600000006</v>
      </c>
      <c r="R223" s="30">
        <f>IF(P223="","",SUM($Q$4:Q223))</f>
        <v>1661036.562715</v>
      </c>
      <c r="S223" t="str">
        <f t="shared" si="9"/>
        <v>Nov/24</v>
      </c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</row>
    <row r="224" spans="1:38" ht="15.75" customHeight="1">
      <c r="A224" s="23">
        <v>45603</v>
      </c>
      <c r="B224" s="24" t="s">
        <v>23</v>
      </c>
      <c r="C224" s="25">
        <v>2024</v>
      </c>
      <c r="D224" s="26" t="s">
        <v>37</v>
      </c>
      <c r="E224" s="80">
        <v>4044.8</v>
      </c>
      <c r="F224" s="80">
        <v>3022.1</v>
      </c>
      <c r="G224" s="80"/>
      <c r="H224" s="80">
        <v>1003.4</v>
      </c>
      <c r="I224" s="81"/>
      <c r="J224" s="27">
        <f>IF(E224="","",(1-J$2)*E224)</f>
        <v>4003.9475200000002</v>
      </c>
      <c r="K224" s="27">
        <f>IF(F224="","",(1-K$2)*F224)</f>
        <v>2924.1839599999998</v>
      </c>
      <c r="L224" s="27" t="str">
        <f>IF(G224="","",(1-L$2)*G224)</f>
        <v/>
      </c>
      <c r="M224" s="27">
        <f>IF(H224="","",(1-M$2)*H224)</f>
        <v>997.47993999999994</v>
      </c>
      <c r="N224" s="40"/>
      <c r="O224" s="41">
        <v>575.62</v>
      </c>
      <c r="P224" s="28">
        <f t="shared" si="7"/>
        <v>8645.92</v>
      </c>
      <c r="Q224" s="29">
        <f t="shared" si="8"/>
        <v>8501.2314200000001</v>
      </c>
      <c r="R224" s="30">
        <f>IF(P224="","",SUM($Q$4:Q224))</f>
        <v>1669537.7941350001</v>
      </c>
      <c r="S224" t="str">
        <f t="shared" si="9"/>
        <v>Nov/24</v>
      </c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</row>
    <row r="225" spans="1:38" ht="15.75" customHeight="1">
      <c r="A225" s="23">
        <v>45604</v>
      </c>
      <c r="B225" s="24" t="s">
        <v>30</v>
      </c>
      <c r="C225" s="25">
        <v>2024</v>
      </c>
      <c r="D225" s="26" t="s">
        <v>37</v>
      </c>
      <c r="E225" s="80">
        <v>7736.7</v>
      </c>
      <c r="F225" s="80">
        <v>6275.7</v>
      </c>
      <c r="G225" s="80"/>
      <c r="H225" s="80">
        <v>2377</v>
      </c>
      <c r="I225" s="81"/>
      <c r="J225" s="27">
        <f>IF(E225="","",(1-J$2)*E225)</f>
        <v>7658.55933</v>
      </c>
      <c r="K225" s="27">
        <f>IF(F225="","",(1-K$2)*F225)</f>
        <v>6072.3673200000003</v>
      </c>
      <c r="L225" s="27" t="str">
        <f>IF(G225="","",(1-L$2)*G225)</f>
        <v/>
      </c>
      <c r="M225" s="27">
        <f>IF(H225="","",(1-M$2)*H225)</f>
        <v>2362.9757</v>
      </c>
      <c r="N225" s="40"/>
      <c r="O225" s="41">
        <v>1133.08</v>
      </c>
      <c r="P225" s="28">
        <f t="shared" si="7"/>
        <v>17522.480000000003</v>
      </c>
      <c r="Q225" s="29">
        <f t="shared" si="8"/>
        <v>17226.982349999998</v>
      </c>
      <c r="R225" s="30">
        <f>IF(P225="","",SUM($Q$4:Q225))</f>
        <v>1686764.776485</v>
      </c>
      <c r="S225" t="str">
        <f t="shared" si="9"/>
        <v>Nov/24</v>
      </c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</row>
    <row r="226" spans="1:38" ht="15.75" customHeight="1">
      <c r="A226" s="23">
        <v>45605</v>
      </c>
      <c r="B226" s="24" t="s">
        <v>38</v>
      </c>
      <c r="C226" s="25">
        <v>2024</v>
      </c>
      <c r="D226" s="26" t="s">
        <v>37</v>
      </c>
      <c r="E226" s="80">
        <v>11421</v>
      </c>
      <c r="F226" s="80">
        <v>6156.8</v>
      </c>
      <c r="G226" s="80"/>
      <c r="H226" s="80">
        <v>4044.1</v>
      </c>
      <c r="I226" s="81"/>
      <c r="J226" s="27">
        <f>IF(E226="","",(1-J$2)*E226)</f>
        <v>11305.6479</v>
      </c>
      <c r="K226" s="27">
        <f>IF(F226="","",(1-K$2)*F226)</f>
        <v>5957.3196800000005</v>
      </c>
      <c r="L226" s="27" t="str">
        <f>IF(G226="","",(1-L$2)*G226)</f>
        <v/>
      </c>
      <c r="M226" s="27">
        <f>IF(H226="","",(1-M$2)*H226)</f>
        <v>4020.23981</v>
      </c>
      <c r="N226" s="40"/>
      <c r="O226" s="41">
        <v>1559.1</v>
      </c>
      <c r="P226" s="28">
        <f t="shared" si="7"/>
        <v>23180.999999999996</v>
      </c>
      <c r="Q226" s="29">
        <f t="shared" si="8"/>
        <v>22842.307389999998</v>
      </c>
      <c r="R226" s="30">
        <f>IF(P226="","",SUM($Q$4:Q226))</f>
        <v>1709607.083875</v>
      </c>
      <c r="S226" t="str">
        <f t="shared" si="9"/>
        <v>Nov/24</v>
      </c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</row>
    <row r="227" spans="1:38" ht="15.75" customHeight="1">
      <c r="A227" s="23">
        <v>45606</v>
      </c>
      <c r="B227" s="24" t="s">
        <v>44</v>
      </c>
      <c r="C227" s="25">
        <v>2024</v>
      </c>
      <c r="D227" s="26" t="s">
        <v>37</v>
      </c>
      <c r="E227" s="80">
        <v>14005.9</v>
      </c>
      <c r="F227" s="80">
        <v>6916</v>
      </c>
      <c r="G227" s="80"/>
      <c r="H227" s="80">
        <v>6449.5</v>
      </c>
      <c r="I227" s="81"/>
      <c r="J227" s="27">
        <f>IF(E227="","",(1-J$2)*E227)</f>
        <v>13864.440409999999</v>
      </c>
      <c r="K227" s="27">
        <f>IF(F227="","",(1-K$2)*F227)</f>
        <v>6691.9215999999997</v>
      </c>
      <c r="L227" s="27" t="str">
        <f>IF(G227="","",(1-L$2)*G227)</f>
        <v/>
      </c>
      <c r="M227" s="27">
        <f>IF(H227="","",(1-M$2)*H227)</f>
        <v>6411.4479499999998</v>
      </c>
      <c r="N227" s="40"/>
      <c r="O227" s="41">
        <v>2732</v>
      </c>
      <c r="P227" s="28">
        <f t="shared" si="7"/>
        <v>30103.4</v>
      </c>
      <c r="Q227" s="29">
        <f t="shared" si="8"/>
        <v>29699.809959999999</v>
      </c>
      <c r="R227" s="30">
        <f>IF(P227="","",SUM($Q$4:Q227))</f>
        <v>1739306.893835</v>
      </c>
      <c r="S227" t="str">
        <f t="shared" si="9"/>
        <v>Nov/24</v>
      </c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</row>
    <row r="228" spans="1:38" ht="15.75" customHeight="1">
      <c r="A228" s="23">
        <v>45607</v>
      </c>
      <c r="B228" s="24" t="s">
        <v>18</v>
      </c>
      <c r="C228" s="25">
        <v>2024</v>
      </c>
      <c r="D228" s="26" t="s">
        <v>37</v>
      </c>
      <c r="E228" s="80"/>
      <c r="F228" s="80"/>
      <c r="G228" s="80"/>
      <c r="H228" s="80"/>
      <c r="I228" s="81"/>
      <c r="J228" s="27" t="str">
        <f>IF(E228="","",(1-J$2)*E228)</f>
        <v/>
      </c>
      <c r="K228" s="27" t="str">
        <f>IF(F228="","",(1-K$2)*F228)</f>
        <v/>
      </c>
      <c r="L228" s="27" t="str">
        <f>IF(G228="","",(1-L$2)*G228)</f>
        <v/>
      </c>
      <c r="M228" s="27" t="str">
        <f>IF(H228="","",(1-M$2)*H228)</f>
        <v/>
      </c>
      <c r="N228" s="40"/>
      <c r="O228" s="41"/>
      <c r="P228" s="28" t="str">
        <f t="shared" si="7"/>
        <v/>
      </c>
      <c r="Q228" s="29" t="str">
        <f t="shared" si="8"/>
        <v/>
      </c>
      <c r="R228" s="30" t="str">
        <f>IF(P228="","",SUM($Q$4:Q228))</f>
        <v/>
      </c>
      <c r="S228" t="str">
        <f t="shared" si="9"/>
        <v>Nov/24</v>
      </c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</row>
    <row r="229" spans="1:38" ht="15.75" customHeight="1">
      <c r="A229" s="23">
        <v>45608</v>
      </c>
      <c r="B229" s="24" t="s">
        <v>20</v>
      </c>
      <c r="C229" s="25">
        <v>2024</v>
      </c>
      <c r="D229" s="26" t="s">
        <v>37</v>
      </c>
      <c r="E229" s="80">
        <v>1739.1</v>
      </c>
      <c r="F229" s="80">
        <v>2785.9</v>
      </c>
      <c r="G229" s="80"/>
      <c r="H229" s="80">
        <v>611.6</v>
      </c>
      <c r="I229" s="81"/>
      <c r="J229" s="27">
        <f>IF(E229="","",(1-J$2)*E229)</f>
        <v>1721.5350899999999</v>
      </c>
      <c r="K229" s="27">
        <f>IF(F229="","",(1-K$2)*F229)</f>
        <v>2695.6368400000001</v>
      </c>
      <c r="L229" s="27" t="str">
        <f>IF(G229="","",(1-L$2)*G229)</f>
        <v/>
      </c>
      <c r="M229" s="27">
        <f>IF(H229="","",(1-M$2)*H229)</f>
        <v>607.99156000000005</v>
      </c>
      <c r="N229" s="40"/>
      <c r="O229" s="41">
        <v>372</v>
      </c>
      <c r="P229" s="28">
        <f t="shared" si="7"/>
        <v>5508.6</v>
      </c>
      <c r="Q229" s="29">
        <f t="shared" si="8"/>
        <v>5397.1634900000008</v>
      </c>
      <c r="R229" s="30">
        <f>IF(P229="","",SUM($Q$4:Q229))</f>
        <v>1744704.0573249999</v>
      </c>
      <c r="S229" t="str">
        <f t="shared" si="9"/>
        <v>Nov/24</v>
      </c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</row>
    <row r="230" spans="1:38" ht="15.75" customHeight="1">
      <c r="A230" s="23">
        <v>45609</v>
      </c>
      <c r="B230" s="24" t="s">
        <v>21</v>
      </c>
      <c r="C230" s="25">
        <v>2024</v>
      </c>
      <c r="D230" s="26" t="s">
        <v>37</v>
      </c>
      <c r="E230" s="80">
        <v>2155.8000000000002</v>
      </c>
      <c r="F230" s="80">
        <v>2801.3</v>
      </c>
      <c r="G230" s="80"/>
      <c r="H230" s="80">
        <v>1056.0999999999999</v>
      </c>
      <c r="I230" s="81"/>
      <c r="J230" s="27">
        <f>IF(E230="","",(1-J$2)*E230)</f>
        <v>2134.0264200000001</v>
      </c>
      <c r="K230" s="27">
        <f>IF(F230="","",(1-K$2)*F230)</f>
        <v>2710.5378800000003</v>
      </c>
      <c r="L230" s="27" t="str">
        <f>IF(G230="","",(1-L$2)*G230)</f>
        <v/>
      </c>
      <c r="M230" s="27">
        <f>IF(H230="","",(1-M$2)*H230)</f>
        <v>1049.8690099999999</v>
      </c>
      <c r="N230" s="40"/>
      <c r="O230" s="41">
        <v>294.01</v>
      </c>
      <c r="P230" s="28">
        <f t="shared" si="7"/>
        <v>6307.2100000000009</v>
      </c>
      <c r="Q230" s="29">
        <f t="shared" si="8"/>
        <v>6188.4433100000006</v>
      </c>
      <c r="R230" s="30">
        <f>IF(P230="","",SUM($Q$4:Q230))</f>
        <v>1750892.5006349999</v>
      </c>
      <c r="S230" t="str">
        <f t="shared" si="9"/>
        <v>Nov/24</v>
      </c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</row>
    <row r="231" spans="1:38" ht="15.75" customHeight="1">
      <c r="A231" s="23">
        <v>45610</v>
      </c>
      <c r="B231" s="24" t="s">
        <v>23</v>
      </c>
      <c r="C231" s="25">
        <v>2024</v>
      </c>
      <c r="D231" s="26" t="s">
        <v>37</v>
      </c>
      <c r="E231" s="80">
        <v>7211.6</v>
      </c>
      <c r="F231" s="80">
        <v>5217.2</v>
      </c>
      <c r="G231" s="80"/>
      <c r="H231" s="80">
        <v>2016.2</v>
      </c>
      <c r="I231" s="81"/>
      <c r="J231" s="27">
        <f>IF(E231="","",(1-J$2)*E231)</f>
        <v>7138.7628400000003</v>
      </c>
      <c r="K231" s="27">
        <f>IF(F231="","",(1-K$2)*F231)</f>
        <v>5048.1627200000003</v>
      </c>
      <c r="L231" s="27" t="str">
        <f>IF(G231="","",(1-L$2)*G231)</f>
        <v/>
      </c>
      <c r="M231" s="27">
        <f>IF(H231="","",(1-M$2)*H231)</f>
        <v>2004.3044199999999</v>
      </c>
      <c r="N231" s="40"/>
      <c r="O231" s="41">
        <v>1056.5999999999999</v>
      </c>
      <c r="P231" s="28">
        <f t="shared" si="7"/>
        <v>15501.6</v>
      </c>
      <c r="Q231" s="29">
        <f t="shared" si="8"/>
        <v>15247.82998</v>
      </c>
      <c r="R231" s="30">
        <f>IF(P231="","",SUM($Q$4:Q231))</f>
        <v>1766140.3306149999</v>
      </c>
      <c r="S231" t="str">
        <f t="shared" si="9"/>
        <v>Nov/24</v>
      </c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</row>
    <row r="232" spans="1:38" ht="15.75" customHeight="1">
      <c r="A232" s="23">
        <v>45611</v>
      </c>
      <c r="B232" s="24" t="s">
        <v>30</v>
      </c>
      <c r="C232" s="25">
        <v>2024</v>
      </c>
      <c r="D232" s="26" t="s">
        <v>37</v>
      </c>
      <c r="E232" s="80">
        <v>8241.4</v>
      </c>
      <c r="F232" s="80">
        <v>6460.5</v>
      </c>
      <c r="G232" s="80"/>
      <c r="H232" s="80">
        <v>2911.3</v>
      </c>
      <c r="I232" s="81"/>
      <c r="J232" s="27">
        <f>IF(E232="","",(1-J$2)*E232)</f>
        <v>8158.1618599999993</v>
      </c>
      <c r="K232" s="27">
        <f>IF(F232="","",(1-K$2)*F232)</f>
        <v>6251.1797999999999</v>
      </c>
      <c r="L232" s="27" t="str">
        <f>IF(G232="","",(1-L$2)*G232)</f>
        <v/>
      </c>
      <c r="M232" s="27">
        <f>IF(H232="","",(1-M$2)*H232)</f>
        <v>2894.1233300000004</v>
      </c>
      <c r="N232" s="40"/>
      <c r="O232" s="41">
        <v>1573.6</v>
      </c>
      <c r="P232" s="28">
        <f t="shared" si="7"/>
        <v>19186.8</v>
      </c>
      <c r="Q232" s="29">
        <f t="shared" si="8"/>
        <v>18877.064989999999</v>
      </c>
      <c r="R232" s="30">
        <f>IF(P232="","",SUM($Q$4:Q232))</f>
        <v>1785017.395605</v>
      </c>
      <c r="S232" t="str">
        <f t="shared" si="9"/>
        <v>Nov/24</v>
      </c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</row>
    <row r="233" spans="1:38" ht="15.75" customHeight="1">
      <c r="A233" s="23">
        <v>45612</v>
      </c>
      <c r="B233" s="24" t="s">
        <v>38</v>
      </c>
      <c r="C233" s="25">
        <v>2024</v>
      </c>
      <c r="D233" s="26" t="s">
        <v>37</v>
      </c>
      <c r="E233" s="80">
        <v>8085.4</v>
      </c>
      <c r="F233" s="80">
        <v>6019.5</v>
      </c>
      <c r="G233" s="80"/>
      <c r="H233" s="80">
        <v>2823.1</v>
      </c>
      <c r="I233" s="81">
        <v>125</v>
      </c>
      <c r="J233" s="27">
        <f>IF(E233="","",(1-J$2)*E233)</f>
        <v>8003.7374599999994</v>
      </c>
      <c r="K233" s="27">
        <f>IF(F233="","",(1-K$2)*F233)</f>
        <v>5824.4682000000003</v>
      </c>
      <c r="L233" s="27" t="str">
        <f>IF(G233="","",(1-L$2)*G233)</f>
        <v/>
      </c>
      <c r="M233" s="27">
        <f>IF(H233="","",(1-M$2)*H233)</f>
        <v>2806.44371</v>
      </c>
      <c r="N233" s="40"/>
      <c r="O233" s="41">
        <v>1642.6</v>
      </c>
      <c r="P233" s="28">
        <f t="shared" si="7"/>
        <v>18695.599999999999</v>
      </c>
      <c r="Q233" s="29">
        <f t="shared" si="8"/>
        <v>18277.249369999998</v>
      </c>
      <c r="R233" s="30">
        <f>IF(P233="","",SUM($Q$4:Q233))</f>
        <v>1803294.6449750001</v>
      </c>
      <c r="S233" t="str">
        <f t="shared" si="9"/>
        <v>Nov/24</v>
      </c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</row>
    <row r="234" spans="1:38" ht="15.75" customHeight="1">
      <c r="A234" s="23">
        <v>45613</v>
      </c>
      <c r="B234" s="24" t="s">
        <v>44</v>
      </c>
      <c r="C234" s="25">
        <v>2024</v>
      </c>
      <c r="D234" s="26" t="s">
        <v>37</v>
      </c>
      <c r="E234" s="80">
        <v>8147.5</v>
      </c>
      <c r="F234" s="80">
        <v>6236.6</v>
      </c>
      <c r="G234" s="80"/>
      <c r="H234" s="80">
        <v>3168</v>
      </c>
      <c r="I234" s="81">
        <v>122</v>
      </c>
      <c r="J234" s="27">
        <f>IF(E234="","",(1-J$2)*E234)</f>
        <v>8065.2102500000001</v>
      </c>
      <c r="K234" s="27">
        <f>IF(F234="","",(1-K$2)*F234)</f>
        <v>6034.5341600000002</v>
      </c>
      <c r="L234" s="27" t="str">
        <f>IF(G234="","",(1-L$2)*G234)</f>
        <v/>
      </c>
      <c r="M234" s="27">
        <f>IF(H234="","",(1-M$2)*H234)</f>
        <v>3149.3087999999998</v>
      </c>
      <c r="N234" s="40"/>
      <c r="O234" s="41">
        <v>1994.6</v>
      </c>
      <c r="P234" s="28">
        <f t="shared" si="7"/>
        <v>19668.699999999997</v>
      </c>
      <c r="Q234" s="29">
        <f t="shared" si="8"/>
        <v>19243.653209999997</v>
      </c>
      <c r="R234" s="30">
        <f>IF(P234="","",SUM($Q$4:Q234))</f>
        <v>1822538.298185</v>
      </c>
      <c r="S234" t="str">
        <f t="shared" si="9"/>
        <v>Nov/24</v>
      </c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</row>
    <row r="235" spans="1:38" ht="15.75" customHeight="1">
      <c r="A235" s="23">
        <v>45614</v>
      </c>
      <c r="B235" s="24" t="s">
        <v>18</v>
      </c>
      <c r="C235" s="25">
        <v>2024</v>
      </c>
      <c r="D235" s="26" t="s">
        <v>37</v>
      </c>
      <c r="E235" s="80"/>
      <c r="F235" s="80"/>
      <c r="G235" s="80"/>
      <c r="H235" s="80"/>
      <c r="I235" s="81"/>
      <c r="J235" s="27" t="str">
        <f>IF(E235="","",(1-J$2)*E235)</f>
        <v/>
      </c>
      <c r="K235" s="27" t="str">
        <f>IF(F235="","",(1-K$2)*F235)</f>
        <v/>
      </c>
      <c r="L235" s="27" t="str">
        <f>IF(G235="","",(1-L$2)*G235)</f>
        <v/>
      </c>
      <c r="M235" s="27" t="str">
        <f>IF(H235="","",(1-M$2)*H235)</f>
        <v/>
      </c>
      <c r="N235" s="40"/>
      <c r="O235" s="41"/>
      <c r="P235" s="28" t="str">
        <f t="shared" si="7"/>
        <v/>
      </c>
      <c r="Q235" s="29" t="str">
        <f t="shared" si="8"/>
        <v/>
      </c>
      <c r="R235" s="30" t="str">
        <f>IF(P235="","",SUM($Q$4:Q235))</f>
        <v/>
      </c>
      <c r="S235" t="str">
        <f t="shared" si="9"/>
        <v>Nov/24</v>
      </c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</row>
    <row r="236" spans="1:38" ht="15.75" customHeight="1">
      <c r="A236" s="23">
        <v>45615</v>
      </c>
      <c r="B236" s="24" t="s">
        <v>20</v>
      </c>
      <c r="C236" s="25">
        <v>2024</v>
      </c>
      <c r="D236" s="26" t="s">
        <v>37</v>
      </c>
      <c r="E236" s="80">
        <v>6845</v>
      </c>
      <c r="F236" s="80">
        <v>5183.3999999999996</v>
      </c>
      <c r="G236" s="80"/>
      <c r="H236" s="80">
        <v>1589</v>
      </c>
      <c r="I236" s="81"/>
      <c r="J236" s="27">
        <f>IF(E236="","",(1-J$2)*E236)</f>
        <v>6775.8654999999999</v>
      </c>
      <c r="K236" s="27">
        <f>IF(F236="","",(1-K$2)*F236)</f>
        <v>5015.45784</v>
      </c>
      <c r="L236" s="27" t="str">
        <f>IF(G236="","",(1-L$2)*G236)</f>
        <v/>
      </c>
      <c r="M236" s="27">
        <f>IF(H236="","",(1-M$2)*H236)</f>
        <v>1579.6249</v>
      </c>
      <c r="N236" s="40"/>
      <c r="O236" s="41">
        <v>517.01</v>
      </c>
      <c r="P236" s="28">
        <f t="shared" si="7"/>
        <v>14134.41</v>
      </c>
      <c r="Q236" s="29">
        <f t="shared" si="8"/>
        <v>13887.95824</v>
      </c>
      <c r="R236" s="30">
        <f>IF(P236="","",SUM($Q$4:Q236))</f>
        <v>1836426.256425</v>
      </c>
      <c r="S236" t="str">
        <f t="shared" si="9"/>
        <v>Nov/24</v>
      </c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</row>
    <row r="237" spans="1:38" ht="15.75" customHeight="1">
      <c r="A237" s="23">
        <v>45616</v>
      </c>
      <c r="B237" s="24" t="s">
        <v>21</v>
      </c>
      <c r="C237" s="25">
        <v>2024</v>
      </c>
      <c r="D237" s="26" t="s">
        <v>37</v>
      </c>
      <c r="E237" s="80">
        <v>5330</v>
      </c>
      <c r="F237" s="80">
        <v>3041.7</v>
      </c>
      <c r="G237" s="80"/>
      <c r="H237" s="80">
        <v>1921.2</v>
      </c>
      <c r="I237" s="81"/>
      <c r="J237" s="27">
        <f>IF(E237="","",(1-J$2)*E237)</f>
        <v>5276.1670000000004</v>
      </c>
      <c r="K237" s="27">
        <f>IF(F237="","",(1-K$2)*F237)</f>
        <v>2943.1489200000001</v>
      </c>
      <c r="L237" s="27" t="str">
        <f>IF(G237="","",(1-L$2)*G237)</f>
        <v/>
      </c>
      <c r="M237" s="27">
        <f>IF(H237="","",(1-M$2)*H237)</f>
        <v>1909.86492</v>
      </c>
      <c r="N237" s="40"/>
      <c r="O237" s="41">
        <v>787.4</v>
      </c>
      <c r="P237" s="28">
        <f t="shared" si="7"/>
        <v>11080.300000000001</v>
      </c>
      <c r="Q237" s="29">
        <f t="shared" si="8"/>
        <v>10916.580840000001</v>
      </c>
      <c r="R237" s="30">
        <f>IF(P237="","",SUM($Q$4:Q237))</f>
        <v>1847342.837265</v>
      </c>
      <c r="S237" t="str">
        <f t="shared" si="9"/>
        <v>Nov/24</v>
      </c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</row>
    <row r="238" spans="1:38" ht="15.75" customHeight="1">
      <c r="A238" s="23">
        <v>45617</v>
      </c>
      <c r="B238" s="24" t="s">
        <v>23</v>
      </c>
      <c r="C238" s="25">
        <v>2024</v>
      </c>
      <c r="D238" s="26" t="s">
        <v>37</v>
      </c>
      <c r="E238" s="80">
        <v>825.7</v>
      </c>
      <c r="F238" s="80">
        <v>752.1</v>
      </c>
      <c r="G238" s="80"/>
      <c r="H238" s="80">
        <v>305.2</v>
      </c>
      <c r="I238" s="81">
        <v>63</v>
      </c>
      <c r="J238" s="27">
        <f>IF(E238="","",(1-J$2)*E238)</f>
        <v>817.36043000000006</v>
      </c>
      <c r="K238" s="27">
        <f>IF(F238="","",(1-K$2)*F238)</f>
        <v>727.73196000000007</v>
      </c>
      <c r="L238" s="27" t="str">
        <f>IF(G238="","",(1-L$2)*G238)</f>
        <v/>
      </c>
      <c r="M238" s="27">
        <f>IF(H238="","",(1-M$2)*H238)</f>
        <v>303.39931999999999</v>
      </c>
      <c r="N238" s="40"/>
      <c r="O238" s="41">
        <v>197.01</v>
      </c>
      <c r="P238" s="28">
        <f t="shared" si="7"/>
        <v>2143.0100000000002</v>
      </c>
      <c r="Q238" s="29">
        <f t="shared" si="8"/>
        <v>2045.5017100000002</v>
      </c>
      <c r="R238" s="30">
        <f>IF(P238="","",SUM($Q$4:Q238))</f>
        <v>1849388.338975</v>
      </c>
      <c r="S238" t="str">
        <f t="shared" si="9"/>
        <v>Nov/24</v>
      </c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</row>
    <row r="239" spans="1:38" ht="15.75" customHeight="1">
      <c r="A239" s="23">
        <v>45618</v>
      </c>
      <c r="B239" s="24" t="s">
        <v>30</v>
      </c>
      <c r="C239" s="25">
        <v>2024</v>
      </c>
      <c r="D239" s="26" t="s">
        <v>37</v>
      </c>
      <c r="E239" s="80">
        <v>4143</v>
      </c>
      <c r="F239" s="80">
        <v>3227.65</v>
      </c>
      <c r="G239" s="80"/>
      <c r="H239" s="80">
        <v>1112.3</v>
      </c>
      <c r="I239" s="81"/>
      <c r="J239" s="27">
        <f>IF(E239="","",(1-J$2)*E239)</f>
        <v>4101.1557000000003</v>
      </c>
      <c r="K239" s="27">
        <f>IF(F239="","",(1-K$2)*F239)</f>
        <v>3123.0741400000002</v>
      </c>
      <c r="L239" s="27" t="str">
        <f>IF(G239="","",(1-L$2)*G239)</f>
        <v/>
      </c>
      <c r="M239" s="27">
        <f>IF(H239="","",(1-M$2)*H239)</f>
        <v>1105.7374299999999</v>
      </c>
      <c r="N239" s="40"/>
      <c r="O239" s="41">
        <v>581.79999999999995</v>
      </c>
      <c r="P239" s="28">
        <f t="shared" si="7"/>
        <v>9064.7499999999982</v>
      </c>
      <c r="Q239" s="29">
        <f t="shared" si="8"/>
        <v>8911.7672699999985</v>
      </c>
      <c r="R239" s="30">
        <f>IF(P239="","",SUM($Q$4:Q239))</f>
        <v>1858300.1062449999</v>
      </c>
      <c r="S239" t="str">
        <f t="shared" si="9"/>
        <v>Nov/24</v>
      </c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</row>
    <row r="240" spans="1:38" ht="15.75" customHeight="1">
      <c r="A240" s="23">
        <v>45619</v>
      </c>
      <c r="B240" s="24" t="s">
        <v>38</v>
      </c>
      <c r="C240" s="25">
        <v>2024</v>
      </c>
      <c r="D240" s="26" t="s">
        <v>37</v>
      </c>
      <c r="E240" s="80">
        <v>6009.3</v>
      </c>
      <c r="F240" s="80">
        <v>3857</v>
      </c>
      <c r="G240" s="80"/>
      <c r="H240" s="80">
        <v>1840</v>
      </c>
      <c r="I240" s="81"/>
      <c r="J240" s="27">
        <f>IF(E240="","",(1-J$2)*E240)</f>
        <v>5948.6060699999998</v>
      </c>
      <c r="K240" s="27">
        <f>IF(F240="","",(1-K$2)*F240)</f>
        <v>3732.0331999999999</v>
      </c>
      <c r="L240" s="27" t="str">
        <f>IF(G240="","",(1-L$2)*G240)</f>
        <v/>
      </c>
      <c r="M240" s="27">
        <f>IF(H240="","",(1-M$2)*H240)</f>
        <v>1829.144</v>
      </c>
      <c r="N240" s="40"/>
      <c r="O240" s="41">
        <v>916.07</v>
      </c>
      <c r="P240" s="28">
        <f t="shared" si="7"/>
        <v>12622.369999999999</v>
      </c>
      <c r="Q240" s="29">
        <f t="shared" si="8"/>
        <v>12425.85327</v>
      </c>
      <c r="R240" s="30">
        <f>IF(P240="","",SUM($Q$4:Q240))</f>
        <v>1870725.959515</v>
      </c>
      <c r="S240" t="str">
        <f t="shared" si="9"/>
        <v>Nov/24</v>
      </c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</row>
    <row r="241" spans="1:38" ht="15.75" customHeight="1">
      <c r="A241" s="23">
        <v>45620</v>
      </c>
      <c r="B241" s="24" t="s">
        <v>44</v>
      </c>
      <c r="C241" s="25">
        <v>2024</v>
      </c>
      <c r="D241" s="26" t="s">
        <v>37</v>
      </c>
      <c r="E241" s="80">
        <v>9401</v>
      </c>
      <c r="F241" s="80">
        <v>4539.6000000000004</v>
      </c>
      <c r="G241" s="80"/>
      <c r="H241" s="80">
        <v>3876</v>
      </c>
      <c r="I241" s="81">
        <v>151</v>
      </c>
      <c r="J241" s="27">
        <f>IF(E241="","",(1-J$2)*E241)</f>
        <v>9306.0499</v>
      </c>
      <c r="K241" s="27">
        <f>IF(F241="","",(1-K$2)*F241)</f>
        <v>4392.5169600000008</v>
      </c>
      <c r="L241" s="27" t="str">
        <f>IF(G241="","",(1-L$2)*G241)</f>
        <v/>
      </c>
      <c r="M241" s="27">
        <f>IF(H241="","",(1-M$2)*H241)</f>
        <v>3853.1316000000002</v>
      </c>
      <c r="N241" s="40"/>
      <c r="O241" s="41">
        <v>1584.13</v>
      </c>
      <c r="P241" s="28">
        <f t="shared" si="7"/>
        <v>19551.73</v>
      </c>
      <c r="Q241" s="29">
        <f t="shared" si="8"/>
        <v>19135.828460000001</v>
      </c>
      <c r="R241" s="30">
        <f>IF(P241="","",SUM($Q$4:Q241))</f>
        <v>1889861.787975</v>
      </c>
      <c r="S241" t="str">
        <f t="shared" si="9"/>
        <v>Nov/24</v>
      </c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</row>
    <row r="242" spans="1:38" ht="15.75" customHeight="1">
      <c r="A242" s="23">
        <v>45621</v>
      </c>
      <c r="B242" s="24" t="s">
        <v>18</v>
      </c>
      <c r="C242" s="25">
        <v>2024</v>
      </c>
      <c r="D242" s="26" t="s">
        <v>37</v>
      </c>
      <c r="E242" s="80"/>
      <c r="F242" s="80"/>
      <c r="G242" s="80"/>
      <c r="H242" s="80"/>
      <c r="I242" s="81"/>
      <c r="J242" s="27"/>
      <c r="K242" s="27"/>
      <c r="L242" s="27"/>
      <c r="M242" s="27"/>
      <c r="N242" s="40"/>
      <c r="O242" s="41"/>
      <c r="P242" s="28" t="str">
        <f t="shared" si="7"/>
        <v/>
      </c>
      <c r="Q242" s="29" t="str">
        <f t="shared" si="8"/>
        <v/>
      </c>
      <c r="R242" s="30" t="str">
        <f>IF(P242="","",SUM($Q$4:Q242))</f>
        <v/>
      </c>
      <c r="S242" t="str">
        <f t="shared" si="9"/>
        <v>Nov/24</v>
      </c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</row>
    <row r="243" spans="1:38" ht="15.75" customHeight="1">
      <c r="A243" s="23">
        <v>45622</v>
      </c>
      <c r="B243" s="24" t="s">
        <v>20</v>
      </c>
      <c r="C243" s="25">
        <v>2024</v>
      </c>
      <c r="D243" s="26" t="s">
        <v>37</v>
      </c>
      <c r="E243" s="80">
        <v>2215.5</v>
      </c>
      <c r="F243" s="80">
        <v>2243.1999999999998</v>
      </c>
      <c r="G243" s="61"/>
      <c r="H243" s="80">
        <v>509</v>
      </c>
      <c r="I243" s="123"/>
      <c r="J243" s="27">
        <f>IF(E243="","",(1-J$2)*E243)</f>
        <v>2193.12345</v>
      </c>
      <c r="K243" s="27">
        <f>IF(F243="","",(1-K$2)*F243)</f>
        <v>2170.5203200000001</v>
      </c>
      <c r="L243" s="93" t="str">
        <f>IF(G243="","",(1-L$2)*G243)</f>
        <v/>
      </c>
      <c r="M243" s="27">
        <f>IF(H243="","",(1-M$2)*H243)</f>
        <v>505.99689999999998</v>
      </c>
      <c r="N243" s="94"/>
      <c r="O243" s="41">
        <v>291</v>
      </c>
      <c r="P243" s="28">
        <f t="shared" si="7"/>
        <v>5258.7</v>
      </c>
      <c r="Q243" s="29">
        <f t="shared" si="8"/>
        <v>5160.6406700000007</v>
      </c>
      <c r="R243" s="30">
        <f>IF(P243="","",SUM($Q$4:Q243))</f>
        <v>1895022.4286450001</v>
      </c>
      <c r="S243" t="str">
        <f t="shared" si="9"/>
        <v>Nov/24</v>
      </c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</row>
    <row r="244" spans="1:38" ht="15.75" customHeight="1">
      <c r="A244" s="23">
        <v>45623</v>
      </c>
      <c r="B244" s="24" t="s">
        <v>21</v>
      </c>
      <c r="C244" s="25">
        <v>2024</v>
      </c>
      <c r="D244" s="26" t="s">
        <v>37</v>
      </c>
      <c r="E244" s="80">
        <v>1674</v>
      </c>
      <c r="F244" s="80">
        <v>1905.7</v>
      </c>
      <c r="G244" s="80"/>
      <c r="H244" s="80">
        <v>722.6</v>
      </c>
      <c r="I244" s="81"/>
      <c r="J244" s="27">
        <f>IF(E244="","",(1-J$2)*E244)</f>
        <v>1657.0925999999999</v>
      </c>
      <c r="K244" s="27">
        <f>IF(F244="","",(1-K$2)*F244)</f>
        <v>1843.95532</v>
      </c>
      <c r="L244" s="27" t="str">
        <f>IF(G244="","",(1-L$2)*G244)</f>
        <v/>
      </c>
      <c r="M244" s="27">
        <f>IF(H244="","",(1-M$2)*H244)</f>
        <v>718.33666000000005</v>
      </c>
      <c r="N244" s="40"/>
      <c r="O244" s="41">
        <v>316</v>
      </c>
      <c r="P244" s="28">
        <f t="shared" si="7"/>
        <v>4618.3</v>
      </c>
      <c r="Q244" s="29">
        <f t="shared" si="8"/>
        <v>4535.3845799999999</v>
      </c>
      <c r="R244" s="30">
        <f>IF(P244="","",SUM($Q$4:Q244))</f>
        <v>1899557.8132250002</v>
      </c>
      <c r="S244" t="str">
        <f t="shared" si="9"/>
        <v>Nov/24</v>
      </c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</row>
    <row r="245" spans="1:38" ht="15.75" customHeight="1">
      <c r="A245" s="23">
        <v>45624</v>
      </c>
      <c r="B245" s="24" t="s">
        <v>23</v>
      </c>
      <c r="C245" s="25">
        <v>2024</v>
      </c>
      <c r="D245" s="26" t="s">
        <v>37</v>
      </c>
      <c r="E245" s="80">
        <v>4059</v>
      </c>
      <c r="F245" s="80">
        <v>2506.5</v>
      </c>
      <c r="G245" s="80"/>
      <c r="H245" s="80">
        <v>2054</v>
      </c>
      <c r="I245" s="81"/>
      <c r="J245" s="27">
        <f>IF(E245="","",(1-J$2)*E245)</f>
        <v>4018.0041000000001</v>
      </c>
      <c r="K245" s="27">
        <f>IF(F245="","",(1-K$2)*F245)</f>
        <v>2425.2894000000001</v>
      </c>
      <c r="L245" s="27" t="str">
        <f>IF(G245="","",(1-L$2)*G245)</f>
        <v/>
      </c>
      <c r="M245" s="27">
        <f>IF(H245="","",(1-M$2)*H245)</f>
        <v>2041.8814</v>
      </c>
      <c r="N245" s="40"/>
      <c r="O245" s="41">
        <v>626.01</v>
      </c>
      <c r="P245" s="28">
        <f t="shared" si="7"/>
        <v>9245.51</v>
      </c>
      <c r="Q245" s="29">
        <f t="shared" si="8"/>
        <v>9111.1849000000002</v>
      </c>
      <c r="R245" s="30">
        <f>IF(P245="","",SUM($Q$4:Q245))</f>
        <v>1908668.9981250002</v>
      </c>
      <c r="S245" t="str">
        <f t="shared" si="9"/>
        <v>Nov/24</v>
      </c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</row>
    <row r="246" spans="1:38" ht="15.75" customHeight="1">
      <c r="A246" s="23">
        <v>45625</v>
      </c>
      <c r="B246" s="24" t="s">
        <v>30</v>
      </c>
      <c r="C246" s="25">
        <v>2024</v>
      </c>
      <c r="D246" s="26" t="s">
        <v>37</v>
      </c>
      <c r="E246" s="80">
        <v>6066.5</v>
      </c>
      <c r="F246" s="80">
        <v>3039.3</v>
      </c>
      <c r="G246" s="80"/>
      <c r="H246" s="80">
        <v>2192</v>
      </c>
      <c r="I246" s="81"/>
      <c r="J246" s="27">
        <f>IF(E246="","",(1-J$2)*E246)</f>
        <v>6005.2283500000003</v>
      </c>
      <c r="K246" s="27">
        <f>IF(F246="","",(1-K$2)*F246)</f>
        <v>2940.8266800000001</v>
      </c>
      <c r="L246" s="27" t="str">
        <f>IF(G246="","",(1-L$2)*G246)</f>
        <v/>
      </c>
      <c r="M246" s="27">
        <f>IF(H246="","",(1-M$2)*H246)</f>
        <v>2179.0672</v>
      </c>
      <c r="N246" s="40"/>
      <c r="O246" s="41">
        <v>1167</v>
      </c>
      <c r="P246" s="28">
        <f t="shared" si="7"/>
        <v>12464.8</v>
      </c>
      <c r="Q246" s="29">
        <f t="shared" si="8"/>
        <v>12292.122229999999</v>
      </c>
      <c r="R246" s="30">
        <f>IF(P246="","",SUM($Q$4:Q246))</f>
        <v>1920961.1203550003</v>
      </c>
      <c r="S246" t="str">
        <f t="shared" si="9"/>
        <v>Nov/24</v>
      </c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</row>
    <row r="247" spans="1:38" ht="15.75" customHeight="1">
      <c r="A247" s="23">
        <v>45626</v>
      </c>
      <c r="B247" s="24" t="s">
        <v>38</v>
      </c>
      <c r="C247" s="25">
        <v>2024</v>
      </c>
      <c r="D247" s="26" t="s">
        <v>37</v>
      </c>
      <c r="E247" s="80">
        <v>10730.5</v>
      </c>
      <c r="F247" s="80">
        <v>4386.3</v>
      </c>
      <c r="G247" s="80"/>
      <c r="H247" s="80">
        <v>3325</v>
      </c>
      <c r="I247" s="81">
        <v>20.079999999999998</v>
      </c>
      <c r="J247" s="27">
        <f>IF(E247="","",(1-J$2)*E247)</f>
        <v>10622.121950000001</v>
      </c>
      <c r="K247" s="27">
        <f>IF(F247="","",(1-K$2)*F247)</f>
        <v>4244.1838800000005</v>
      </c>
      <c r="L247" s="27" t="str">
        <f>IF(G247="","",(1-L$2)*G247)</f>
        <v/>
      </c>
      <c r="M247" s="27">
        <f>IF(H247="","",(1-M$2)*H247)</f>
        <v>3305.3825000000002</v>
      </c>
      <c r="N247" s="40"/>
      <c r="O247" s="41">
        <v>1994.6</v>
      </c>
      <c r="P247" s="28">
        <f t="shared" si="7"/>
        <v>20456.48</v>
      </c>
      <c r="Q247" s="29">
        <f t="shared" si="8"/>
        <v>20166.288329999999</v>
      </c>
      <c r="R247" s="30">
        <f>IF(P247="","",SUM($Q$4:Q247))</f>
        <v>1941127.4086850001</v>
      </c>
      <c r="S247" t="str">
        <f t="shared" si="9"/>
        <v>Nov/24</v>
      </c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</row>
    <row r="248" spans="1:38" ht="15.75" customHeight="1">
      <c r="A248" s="23">
        <v>45627</v>
      </c>
      <c r="B248" s="24" t="s">
        <v>44</v>
      </c>
      <c r="C248" s="25">
        <v>2024</v>
      </c>
      <c r="D248" s="26" t="s">
        <v>272</v>
      </c>
      <c r="E248" s="80">
        <v>9476.1</v>
      </c>
      <c r="F248" s="80">
        <v>4128.3999999999996</v>
      </c>
      <c r="G248" s="80"/>
      <c r="H248" s="80">
        <v>3591</v>
      </c>
      <c r="I248" s="81"/>
      <c r="J248" s="27">
        <f>IF(E248="","",(1-J$2)*E248)</f>
        <v>9380.3913900000007</v>
      </c>
      <c r="K248" s="27">
        <f>IF(F248="","",(1-K$2)*F248)</f>
        <v>3994.6398399999998</v>
      </c>
      <c r="L248" s="27" t="str">
        <f>IF(G248="","",(1-L$2)*G248)</f>
        <v/>
      </c>
      <c r="M248" s="27">
        <f>IF(H248="","",(1-M$2)*H248)</f>
        <v>3569.8130999999998</v>
      </c>
      <c r="N248" s="40"/>
      <c r="O248" s="41">
        <v>1666</v>
      </c>
      <c r="P248" s="28">
        <f t="shared" si="7"/>
        <v>18861.5</v>
      </c>
      <c r="Q248" s="29">
        <f t="shared" si="8"/>
        <v>18610.84433</v>
      </c>
      <c r="R248" s="30">
        <f>IF(P248="","",SUM($Q$4:Q248))</f>
        <v>1959738.2530150001</v>
      </c>
      <c r="S248" t="str">
        <f t="shared" si="9"/>
        <v>Dez/24</v>
      </c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</row>
    <row r="249" spans="1:38" ht="15.75" customHeight="1">
      <c r="A249" s="23">
        <v>45628</v>
      </c>
      <c r="B249" s="24" t="s">
        <v>18</v>
      </c>
      <c r="C249" s="25">
        <v>2024</v>
      </c>
      <c r="D249" s="26" t="s">
        <v>272</v>
      </c>
      <c r="E249" s="80"/>
      <c r="F249" s="80"/>
      <c r="G249" s="80"/>
      <c r="H249" s="80"/>
      <c r="I249" s="81"/>
      <c r="J249" s="27" t="str">
        <f>IF(E249="","",(1-J$2)*E249)</f>
        <v/>
      </c>
      <c r="K249" s="27" t="str">
        <f>IF(F249="","",(1-K$2)*F249)</f>
        <v/>
      </c>
      <c r="L249" s="27" t="str">
        <f>IF(G249="","",(1-L$2)*G249)</f>
        <v/>
      </c>
      <c r="M249" s="27" t="str">
        <f>IF(H249="","",(1-M$2)*H249)</f>
        <v/>
      </c>
      <c r="N249" s="40"/>
      <c r="O249" s="41"/>
      <c r="P249" s="28" t="str">
        <f t="shared" si="7"/>
        <v/>
      </c>
      <c r="Q249" s="29" t="str">
        <f t="shared" si="8"/>
        <v/>
      </c>
      <c r="R249" s="30" t="str">
        <f>IF(P249="","",SUM($Q$4:Q249))</f>
        <v/>
      </c>
      <c r="S249" t="str">
        <f t="shared" si="9"/>
        <v>Dez/24</v>
      </c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</row>
    <row r="250" spans="1:38" ht="15.75" customHeight="1">
      <c r="A250" s="23">
        <v>45629</v>
      </c>
      <c r="B250" s="24" t="s">
        <v>20</v>
      </c>
      <c r="C250" s="25">
        <v>2024</v>
      </c>
      <c r="D250" s="26" t="s">
        <v>272</v>
      </c>
      <c r="E250" s="80">
        <v>1882.6</v>
      </c>
      <c r="F250" s="80">
        <v>1844.4</v>
      </c>
      <c r="G250" s="80"/>
      <c r="H250" s="80">
        <v>491.7</v>
      </c>
      <c r="I250" s="81"/>
      <c r="J250" s="27">
        <f>IF(E250="","",(1-J$2)*E250)</f>
        <v>1863.58574</v>
      </c>
      <c r="K250" s="27">
        <f>IF(F250="","",(1-K$2)*F250)</f>
        <v>1784.6414400000001</v>
      </c>
      <c r="L250" s="27" t="str">
        <f>IF(G250="","",(1-L$2)*G250)</f>
        <v/>
      </c>
      <c r="M250" s="27">
        <f>IF(H250="","",(1-M$2)*H250)</f>
        <v>488.79897</v>
      </c>
      <c r="N250" s="40"/>
      <c r="O250" s="41">
        <v>393</v>
      </c>
      <c r="P250" s="28">
        <f t="shared" si="7"/>
        <v>4611.7</v>
      </c>
      <c r="Q250" s="29">
        <f t="shared" si="8"/>
        <v>4530.0261499999997</v>
      </c>
      <c r="R250" s="30">
        <f>IF(P250="","",SUM($Q$4:Q250))</f>
        <v>1964268.2791650002</v>
      </c>
      <c r="S250" t="str">
        <f t="shared" si="9"/>
        <v>Dez/24</v>
      </c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</row>
    <row r="251" spans="1:38" ht="15.75" customHeight="1">
      <c r="A251" s="23">
        <v>45630</v>
      </c>
      <c r="B251" s="24" t="s">
        <v>21</v>
      </c>
      <c r="C251" s="25">
        <v>2024</v>
      </c>
      <c r="D251" s="26" t="s">
        <v>272</v>
      </c>
      <c r="E251" s="80">
        <v>1970.9</v>
      </c>
      <c r="F251" s="80">
        <v>1592.1</v>
      </c>
      <c r="G251" s="80"/>
      <c r="H251" s="80">
        <v>657</v>
      </c>
      <c r="I251" s="81"/>
      <c r="J251" s="27">
        <f>IF(E251="","",(1-J$2)*E251)</f>
        <v>1950.9939100000001</v>
      </c>
      <c r="K251" s="27">
        <f>IF(F251="","",(1-K$2)*F251)</f>
        <v>1540.51596</v>
      </c>
      <c r="L251" s="27" t="str">
        <f>IF(G251="","",(1-L$2)*G251)</f>
        <v/>
      </c>
      <c r="M251" s="27">
        <f>IF(H251="","",(1-M$2)*H251)</f>
        <v>653.12369999999999</v>
      </c>
      <c r="N251" s="40"/>
      <c r="O251" s="41">
        <v>226</v>
      </c>
      <c r="P251" s="28">
        <f t="shared" si="7"/>
        <v>4446</v>
      </c>
      <c r="Q251" s="29">
        <f t="shared" si="8"/>
        <v>4370.63357</v>
      </c>
      <c r="R251" s="30">
        <f>IF(P251="","",SUM($Q$4:Q251))</f>
        <v>1968638.9127350003</v>
      </c>
      <c r="S251" t="str">
        <f t="shared" si="9"/>
        <v>Dez/24</v>
      </c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</row>
    <row r="252" spans="1:38" ht="15.75" customHeight="1">
      <c r="A252" s="23">
        <v>45631</v>
      </c>
      <c r="B252" s="24" t="s">
        <v>23</v>
      </c>
      <c r="C252" s="25">
        <v>2024</v>
      </c>
      <c r="D252" s="26" t="s">
        <v>272</v>
      </c>
      <c r="E252" s="80">
        <v>2049</v>
      </c>
      <c r="F252" s="80">
        <v>2593.8000000000002</v>
      </c>
      <c r="G252" s="80"/>
      <c r="H252" s="80">
        <v>924.1</v>
      </c>
      <c r="I252" s="81"/>
      <c r="J252" s="27">
        <f>IF(E252="","",(1-J$2)*E252)</f>
        <v>2028.3051</v>
      </c>
      <c r="K252" s="27">
        <f>IF(F252="","",(1-K$2)*F252)</f>
        <v>2509.7608800000003</v>
      </c>
      <c r="L252" s="27" t="str">
        <f>IF(G252="","",(1-L$2)*G252)</f>
        <v/>
      </c>
      <c r="M252" s="27">
        <f>IF(H252="","",(1-M$2)*H252)</f>
        <v>918.64781000000005</v>
      </c>
      <c r="N252" s="40"/>
      <c r="O252" s="41">
        <v>422.2</v>
      </c>
      <c r="P252" s="28">
        <f t="shared" si="7"/>
        <v>5989.1</v>
      </c>
      <c r="Q252" s="29">
        <f t="shared" si="8"/>
        <v>5878.9137900000005</v>
      </c>
      <c r="R252" s="30">
        <f>IF(P252="","",SUM($Q$4:Q252))</f>
        <v>1974517.8265250002</v>
      </c>
      <c r="S252" t="str">
        <f t="shared" si="9"/>
        <v>Dez/24</v>
      </c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</row>
    <row r="253" spans="1:38" ht="15.75" customHeight="1">
      <c r="A253" s="23">
        <v>45632</v>
      </c>
      <c r="B253" s="24" t="s">
        <v>30</v>
      </c>
      <c r="C253" s="25">
        <v>2024</v>
      </c>
      <c r="D253" s="26" t="s">
        <v>272</v>
      </c>
      <c r="E253" s="80">
        <v>6011</v>
      </c>
      <c r="F253" s="80">
        <v>3645</v>
      </c>
      <c r="G253" s="80"/>
      <c r="H253" s="80">
        <v>2635.2</v>
      </c>
      <c r="I253" s="81"/>
      <c r="J253" s="27">
        <f>IF(E253="","",(1-J$2)*E253)</f>
        <v>5950.2889000000005</v>
      </c>
      <c r="K253" s="27">
        <f>IF(F253="","",(1-K$2)*F253)</f>
        <v>3526.902</v>
      </c>
      <c r="L253" s="27" t="str">
        <f>IF(G253="","",(1-L$2)*G253)</f>
        <v/>
      </c>
      <c r="M253" s="27">
        <f>IF(H253="","",(1-M$2)*H253)</f>
        <v>2619.6523199999997</v>
      </c>
      <c r="N253" s="40"/>
      <c r="O253" s="41">
        <v>473</v>
      </c>
      <c r="P253" s="28">
        <f t="shared" si="7"/>
        <v>12764.2</v>
      </c>
      <c r="Q253" s="29">
        <f t="shared" si="8"/>
        <v>12569.843220000001</v>
      </c>
      <c r="R253" s="30">
        <f>IF(P253="","",SUM($Q$4:Q253))</f>
        <v>1987087.6697450001</v>
      </c>
      <c r="S253" t="str">
        <f t="shared" si="9"/>
        <v>Dez/24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</row>
    <row r="254" spans="1:38" ht="15.75" customHeight="1">
      <c r="A254" s="23">
        <v>45633</v>
      </c>
      <c r="B254" s="24" t="s">
        <v>38</v>
      </c>
      <c r="C254" s="25">
        <v>2024</v>
      </c>
      <c r="D254" s="26" t="s">
        <v>272</v>
      </c>
      <c r="E254" s="80">
        <v>4412.1000000000004</v>
      </c>
      <c r="F254" s="80">
        <v>2228</v>
      </c>
      <c r="G254" s="80"/>
      <c r="H254" s="80">
        <v>1821.5</v>
      </c>
      <c r="I254" s="81"/>
      <c r="J254" s="27">
        <f>IF(E254="","",(1-J$2)*E254)</f>
        <v>4367.5377900000003</v>
      </c>
      <c r="K254" s="27">
        <f>IF(F254="","",(1-K$2)*F254)</f>
        <v>2155.8128000000002</v>
      </c>
      <c r="L254" s="27" t="str">
        <f>IF(G254="","",(1-L$2)*G254)</f>
        <v/>
      </c>
      <c r="M254" s="27">
        <f>IF(H254="","",(1-M$2)*H254)</f>
        <v>1810.75315</v>
      </c>
      <c r="N254" s="40"/>
      <c r="O254" s="41">
        <v>864.3</v>
      </c>
      <c r="P254" s="28">
        <f t="shared" si="7"/>
        <v>9325.9</v>
      </c>
      <c r="Q254" s="29">
        <f t="shared" si="8"/>
        <v>9198.4037399999997</v>
      </c>
      <c r="R254" s="30">
        <f>IF(P254="","",SUM($Q$4:Q254))</f>
        <v>1996286.0734850001</v>
      </c>
      <c r="S254" t="str">
        <f t="shared" si="9"/>
        <v>Dez/24</v>
      </c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</row>
    <row r="255" spans="1:38" ht="15.75" customHeight="1">
      <c r="A255" s="23">
        <v>45634</v>
      </c>
      <c r="B255" s="24" t="s">
        <v>44</v>
      </c>
      <c r="C255" s="25">
        <v>2024</v>
      </c>
      <c r="D255" s="26" t="s">
        <v>272</v>
      </c>
      <c r="E255" s="80">
        <v>5208.5</v>
      </c>
      <c r="F255" s="80">
        <v>2614</v>
      </c>
      <c r="G255" s="80"/>
      <c r="H255" s="80">
        <v>2886</v>
      </c>
      <c r="I255" s="81"/>
      <c r="J255" s="27">
        <f>IF(E255="","",(1-J$2)*E255)</f>
        <v>5155.8941500000001</v>
      </c>
      <c r="K255" s="27">
        <f>IF(F255="","",(1-K$2)*F255)</f>
        <v>2529.3063999999999</v>
      </c>
      <c r="L255" s="27" t="str">
        <f>IF(G255="","",(1-L$2)*G255)</f>
        <v/>
      </c>
      <c r="M255" s="27">
        <f>IF(H255="","",(1-M$2)*H255)</f>
        <v>2868.9726000000001</v>
      </c>
      <c r="N255" s="40"/>
      <c r="O255" s="41">
        <v>1220.42</v>
      </c>
      <c r="P255" s="28">
        <f t="shared" si="7"/>
        <v>11928.92</v>
      </c>
      <c r="Q255" s="29">
        <f t="shared" si="8"/>
        <v>11774.593149999999</v>
      </c>
      <c r="R255" s="30">
        <f>IF(P255="","",SUM($Q$4:Q255))</f>
        <v>2008060.6666350001</v>
      </c>
      <c r="S255" t="str">
        <f t="shared" si="9"/>
        <v>Dez/24</v>
      </c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</row>
    <row r="256" spans="1:38" ht="15.75" customHeight="1">
      <c r="A256" s="23">
        <v>45635</v>
      </c>
      <c r="B256" s="24" t="s">
        <v>18</v>
      </c>
      <c r="C256" s="25">
        <v>2024</v>
      </c>
      <c r="D256" s="26" t="s">
        <v>272</v>
      </c>
      <c r="E256" s="80"/>
      <c r="F256" s="80"/>
      <c r="G256" s="80"/>
      <c r="H256" s="80"/>
      <c r="I256" s="81"/>
      <c r="J256" s="27" t="str">
        <f>IF(E256="","",(1-J$2)*E256)</f>
        <v/>
      </c>
      <c r="K256" s="27" t="str">
        <f>IF(F256="","",(1-K$2)*F256)</f>
        <v/>
      </c>
      <c r="L256" s="27" t="str">
        <f>IF(G256="","",(1-L$2)*G256)</f>
        <v/>
      </c>
      <c r="M256" s="27" t="str">
        <f>IF(H256="","",(1-M$2)*H256)</f>
        <v/>
      </c>
      <c r="N256" s="40"/>
      <c r="O256" s="41"/>
      <c r="P256" s="28" t="str">
        <f t="shared" si="7"/>
        <v/>
      </c>
      <c r="Q256" s="29" t="str">
        <f t="shared" si="8"/>
        <v/>
      </c>
      <c r="R256" s="30" t="str">
        <f>IF(P256="","",SUM($Q$4:Q256))</f>
        <v/>
      </c>
      <c r="S256" t="str">
        <f t="shared" si="9"/>
        <v>Dez/24</v>
      </c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</row>
    <row r="257" spans="1:38" ht="15.75" customHeight="1">
      <c r="A257" s="23">
        <v>45636</v>
      </c>
      <c r="B257" s="24" t="s">
        <v>20</v>
      </c>
      <c r="C257" s="25">
        <v>2024</v>
      </c>
      <c r="D257" s="26" t="s">
        <v>272</v>
      </c>
      <c r="E257" s="80">
        <v>2283.1999999999998</v>
      </c>
      <c r="F257" s="80">
        <v>1846.4</v>
      </c>
      <c r="G257" s="80"/>
      <c r="H257" s="80">
        <v>985.3</v>
      </c>
      <c r="I257" s="81"/>
      <c r="J257" s="27">
        <f>IF(E257="","",(1-J$2)*E257)</f>
        <v>2260.1396799999998</v>
      </c>
      <c r="K257" s="27">
        <f>IF(F257="","",(1-K$2)*F257)</f>
        <v>1786.5766400000002</v>
      </c>
      <c r="L257" s="27" t="str">
        <f>IF(G257="","",(1-L$2)*G257)</f>
        <v/>
      </c>
      <c r="M257" s="27">
        <f>IF(H257="","",(1-M$2)*H257)</f>
        <v>979.48672999999997</v>
      </c>
      <c r="N257" s="40"/>
      <c r="O257" s="41">
        <v>320</v>
      </c>
      <c r="P257" s="28">
        <f t="shared" si="7"/>
        <v>5434.9000000000005</v>
      </c>
      <c r="Q257" s="29">
        <f t="shared" si="8"/>
        <v>5346.2030500000001</v>
      </c>
      <c r="R257" s="30">
        <f>IF(P257="","",SUM($Q$4:Q257))</f>
        <v>2013406.869685</v>
      </c>
      <c r="S257" t="str">
        <f t="shared" si="9"/>
        <v>Dez/24</v>
      </c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</row>
    <row r="258" spans="1:38" ht="15.75" customHeight="1">
      <c r="A258" s="23">
        <v>45637</v>
      </c>
      <c r="B258" s="24" t="s">
        <v>21</v>
      </c>
      <c r="C258" s="25">
        <v>2024</v>
      </c>
      <c r="D258" s="26" t="s">
        <v>272</v>
      </c>
      <c r="E258" s="80">
        <v>3110.3</v>
      </c>
      <c r="F258" s="80">
        <v>2931.4</v>
      </c>
      <c r="G258" s="80"/>
      <c r="H258" s="80">
        <v>1411.9</v>
      </c>
      <c r="I258" s="81"/>
      <c r="J258" s="27">
        <f>IF(E258="","",(1-J$2)*E258)</f>
        <v>3078.8859700000003</v>
      </c>
      <c r="K258" s="27">
        <f>IF(F258="","",(1-K$2)*F258)</f>
        <v>2836.4226400000002</v>
      </c>
      <c r="L258" s="27" t="str">
        <f>IF(G258="","",(1-L$2)*G258)</f>
        <v/>
      </c>
      <c r="M258" s="27">
        <f>IF(H258="","",(1-M$2)*H258)</f>
        <v>1403.56979</v>
      </c>
      <c r="N258" s="40"/>
      <c r="O258" s="41">
        <v>877</v>
      </c>
      <c r="P258" s="28">
        <f t="shared" si="7"/>
        <v>8330.6</v>
      </c>
      <c r="Q258" s="29">
        <f t="shared" si="8"/>
        <v>8195.8783999999996</v>
      </c>
      <c r="R258" s="30">
        <f>IF(P258="","",SUM($Q$4:Q258))</f>
        <v>2021602.7480850001</v>
      </c>
      <c r="S258" t="str">
        <f t="shared" si="9"/>
        <v>Dez/24</v>
      </c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</row>
    <row r="259" spans="1:38" ht="15.75" customHeight="1">
      <c r="A259" s="23">
        <v>45638</v>
      </c>
      <c r="B259" s="24" t="s">
        <v>23</v>
      </c>
      <c r="C259" s="25">
        <v>2024</v>
      </c>
      <c r="D259" s="26" t="s">
        <v>272</v>
      </c>
      <c r="E259" s="80">
        <v>4653</v>
      </c>
      <c r="F259" s="80">
        <v>3315.5</v>
      </c>
      <c r="G259" s="80"/>
      <c r="H259" s="80">
        <v>1851</v>
      </c>
      <c r="I259" s="81"/>
      <c r="J259" s="27">
        <f>IF(E259="","",(1-J$2)*E259)</f>
        <v>4606.0047000000004</v>
      </c>
      <c r="K259" s="27">
        <f>IF(F259="","",(1-K$2)*F259)</f>
        <v>3208.0778</v>
      </c>
      <c r="L259" s="27" t="str">
        <f>IF(G259="","",(1-L$2)*G259)</f>
        <v/>
      </c>
      <c r="M259" s="27">
        <f>IF(H259="","",(1-M$2)*H259)</f>
        <v>1840.0790999999999</v>
      </c>
      <c r="N259" s="40"/>
      <c r="O259" s="41">
        <v>879</v>
      </c>
      <c r="P259" s="28">
        <f t="shared" si="7"/>
        <v>10698.5</v>
      </c>
      <c r="Q259" s="29">
        <f t="shared" si="8"/>
        <v>10533.161599999999</v>
      </c>
      <c r="R259" s="30">
        <f>IF(P259="","",SUM($Q$4:Q259))</f>
        <v>2032135.9096850001</v>
      </c>
      <c r="S259" t="str">
        <f t="shared" si="9"/>
        <v>Dez/24</v>
      </c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</row>
    <row r="260" spans="1:38" ht="15.75" customHeight="1">
      <c r="A260" s="23">
        <v>45639</v>
      </c>
      <c r="B260" s="24" t="s">
        <v>30</v>
      </c>
      <c r="C260" s="25">
        <v>2024</v>
      </c>
      <c r="D260" s="26" t="s">
        <v>272</v>
      </c>
      <c r="E260" s="80">
        <v>5867.9</v>
      </c>
      <c r="F260" s="80">
        <v>3610.7</v>
      </c>
      <c r="G260" s="80"/>
      <c r="H260" s="80">
        <v>2346</v>
      </c>
      <c r="I260" s="81">
        <v>38.01</v>
      </c>
      <c r="J260" s="27">
        <f>IF(E260="","",(1-J$2)*E260)</f>
        <v>5808.6342099999993</v>
      </c>
      <c r="K260" s="27">
        <f>IF(F260="","",(1-K$2)*F260)</f>
        <v>3493.7133199999998</v>
      </c>
      <c r="L260" s="27" t="str">
        <f>IF(G260="","",(1-L$2)*G260)</f>
        <v/>
      </c>
      <c r="M260" s="27">
        <f>IF(H260="","",(1-M$2)*H260)</f>
        <v>2332.1585999999998</v>
      </c>
      <c r="N260" s="40"/>
      <c r="O260" s="41">
        <v>1162</v>
      </c>
      <c r="P260" s="28">
        <f t="shared" si="7"/>
        <v>13024.609999999999</v>
      </c>
      <c r="Q260" s="29">
        <f t="shared" si="8"/>
        <v>12796.506129999998</v>
      </c>
      <c r="R260" s="30">
        <f>IF(P260="","",SUM($Q$4:Q260))</f>
        <v>2044932.4158150002</v>
      </c>
      <c r="S260" t="str">
        <f t="shared" si="9"/>
        <v>Dez/24</v>
      </c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</row>
    <row r="261" spans="1:38" ht="15.75" customHeight="1">
      <c r="A261" s="23">
        <v>45640</v>
      </c>
      <c r="B261" s="24" t="s">
        <v>38</v>
      </c>
      <c r="C261" s="25">
        <v>2024</v>
      </c>
      <c r="D261" s="26" t="s">
        <v>272</v>
      </c>
      <c r="E261" s="80">
        <v>8466.1</v>
      </c>
      <c r="F261" s="80">
        <v>4644.6000000000004</v>
      </c>
      <c r="G261" s="80">
        <v>132</v>
      </c>
      <c r="H261" s="80">
        <v>3347</v>
      </c>
      <c r="I261" s="81">
        <v>20</v>
      </c>
      <c r="J261" s="27">
        <f>IF(E261="","",(1-J$2)*E261)</f>
        <v>8380.5923899999998</v>
      </c>
      <c r="K261" s="27">
        <f>IF(F261="","",(1-K$2)*F261)</f>
        <v>4494.1149600000008</v>
      </c>
      <c r="L261" s="27">
        <f>IF(G261="","",(1-L$2)*G261)</f>
        <v>124.08</v>
      </c>
      <c r="M261" s="27">
        <f>IF(H261="","",(1-M$2)*H261)</f>
        <v>3327.2527</v>
      </c>
      <c r="N261" s="40"/>
      <c r="O261" s="41">
        <v>1357.01</v>
      </c>
      <c r="P261" s="28">
        <f t="shared" si="7"/>
        <v>17966.71</v>
      </c>
      <c r="Q261" s="29">
        <f t="shared" ref="Q261:Q324" si="10">IF(P261="","",SUM(J261:O261))</f>
        <v>17683.050049999998</v>
      </c>
      <c r="R261" s="30">
        <f>IF(P261="","",SUM($Q$4:Q261))</f>
        <v>2062615.4658650002</v>
      </c>
      <c r="S261" t="str">
        <f t="shared" ref="S261:S324" si="11">IF(A261="","",PROPER(TEXT(A261,"mmm/aa")))</f>
        <v>Dez/24</v>
      </c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</row>
    <row r="262" spans="1:38" ht="15.75" customHeight="1">
      <c r="A262" s="23">
        <v>45641</v>
      </c>
      <c r="B262" s="24" t="s">
        <v>44</v>
      </c>
      <c r="C262" s="25">
        <v>2024</v>
      </c>
      <c r="D262" s="26" t="s">
        <v>272</v>
      </c>
      <c r="E262" s="80">
        <v>7872.1</v>
      </c>
      <c r="F262" s="80">
        <v>4259.8999999999996</v>
      </c>
      <c r="G262" s="80"/>
      <c r="H262" s="80">
        <v>3035</v>
      </c>
      <c r="I262" s="81"/>
      <c r="J262" s="27">
        <f>IF(E262="","",(1-J$2)*E262)</f>
        <v>7792.5917900000004</v>
      </c>
      <c r="K262" s="27">
        <f>IF(F262="","",(1-K$2)*F262)</f>
        <v>4121.8792399999993</v>
      </c>
      <c r="L262" s="27" t="str">
        <f>IF(G262="","",(1-L$2)*G262)</f>
        <v/>
      </c>
      <c r="M262" s="27">
        <f>IF(H262="","",(1-M$2)*H262)</f>
        <v>3017.0934999999999</v>
      </c>
      <c r="N262" s="40"/>
      <c r="O262" s="41">
        <v>2011.02</v>
      </c>
      <c r="P262" s="28">
        <f t="shared" si="7"/>
        <v>17178.02</v>
      </c>
      <c r="Q262" s="29">
        <f t="shared" si="10"/>
        <v>16942.58453</v>
      </c>
      <c r="R262" s="30">
        <f>IF(P262="","",SUM($Q$4:Q262))</f>
        <v>2079558.0503950003</v>
      </c>
      <c r="S262" t="str">
        <f t="shared" si="11"/>
        <v>Dez/24</v>
      </c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</row>
    <row r="263" spans="1:38" ht="15.75" customHeight="1">
      <c r="A263" s="23">
        <v>45642</v>
      </c>
      <c r="B263" s="24" t="s">
        <v>18</v>
      </c>
      <c r="C263" s="25">
        <v>2024</v>
      </c>
      <c r="D263" s="26" t="s">
        <v>272</v>
      </c>
      <c r="E263" s="80"/>
      <c r="F263" s="80"/>
      <c r="G263" s="80"/>
      <c r="H263" s="80"/>
      <c r="I263" s="81"/>
      <c r="J263" s="27" t="str">
        <f>IF(E263="","",(1-J$2)*E263)</f>
        <v/>
      </c>
      <c r="K263" s="27" t="str">
        <f>IF(F263="","",(1-K$2)*F263)</f>
        <v/>
      </c>
      <c r="L263" s="27" t="str">
        <f>IF(G263="","",(1-L$2)*G263)</f>
        <v/>
      </c>
      <c r="M263" s="27" t="str">
        <f>IF(H263="","",(1-M$2)*H263)</f>
        <v/>
      </c>
      <c r="N263" s="40"/>
      <c r="O263" s="41"/>
      <c r="P263" s="28" t="str">
        <f t="shared" si="7"/>
        <v/>
      </c>
      <c r="Q263" s="29" t="str">
        <f t="shared" si="10"/>
        <v/>
      </c>
      <c r="R263" s="30" t="str">
        <f>IF(P263="","",SUM($Q$4:Q263))</f>
        <v/>
      </c>
      <c r="S263" t="str">
        <f t="shared" si="11"/>
        <v>Dez/24</v>
      </c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</row>
    <row r="264" spans="1:38" ht="15.75" customHeight="1">
      <c r="A264" s="23">
        <v>45643</v>
      </c>
      <c r="B264" s="24" t="s">
        <v>20</v>
      </c>
      <c r="C264" s="25">
        <v>2024</v>
      </c>
      <c r="D264" s="26" t="s">
        <v>272</v>
      </c>
      <c r="E264" s="80">
        <v>2906.1</v>
      </c>
      <c r="F264" s="80">
        <v>2332</v>
      </c>
      <c r="G264" s="80"/>
      <c r="H264" s="80">
        <v>925.2</v>
      </c>
      <c r="I264" s="81"/>
      <c r="J264" s="27">
        <f>IF(E264="","",(1-J$2)*E264)</f>
        <v>2876.7483899999997</v>
      </c>
      <c r="K264" s="27">
        <f>IF(F264="","",(1-K$2)*F264)</f>
        <v>2256.4432000000002</v>
      </c>
      <c r="L264" s="27" t="str">
        <f>IF(G264="","",(1-L$2)*G264)</f>
        <v/>
      </c>
      <c r="M264" s="27">
        <f>IF(H264="","",(1-M$2)*H264)</f>
        <v>919.74131999999997</v>
      </c>
      <c r="N264" s="40"/>
      <c r="O264" s="41">
        <v>192</v>
      </c>
      <c r="P264" s="28">
        <f t="shared" si="7"/>
        <v>6355.3</v>
      </c>
      <c r="Q264" s="29">
        <f t="shared" si="10"/>
        <v>6244.9329100000004</v>
      </c>
      <c r="R264" s="30">
        <f>IF(P264="","",SUM($Q$4:Q264))</f>
        <v>2085802.9833050002</v>
      </c>
      <c r="S264" t="str">
        <f t="shared" si="11"/>
        <v>Dez/24</v>
      </c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</row>
    <row r="265" spans="1:38" ht="15.75" customHeight="1">
      <c r="A265" s="23">
        <v>45644</v>
      </c>
      <c r="B265" s="24" t="s">
        <v>21</v>
      </c>
      <c r="C265" s="25">
        <v>2024</v>
      </c>
      <c r="D265" s="26" t="s">
        <v>272</v>
      </c>
      <c r="E265" s="80">
        <v>2958.1</v>
      </c>
      <c r="F265" s="80">
        <v>1995</v>
      </c>
      <c r="G265" s="80"/>
      <c r="H265" s="80">
        <v>1386.5</v>
      </c>
      <c r="I265" s="81"/>
      <c r="J265" s="27">
        <f>IF(E265="","",(1-J$2)*E265)</f>
        <v>2928.2231899999997</v>
      </c>
      <c r="K265" s="27">
        <f>IF(F265="","",(1-K$2)*F265)</f>
        <v>1930.3620000000001</v>
      </c>
      <c r="L265" s="27" t="str">
        <f>IF(G265="","",(1-L$2)*G265)</f>
        <v/>
      </c>
      <c r="M265" s="27">
        <f>IF(H265="","",(1-M$2)*H265)</f>
        <v>1378.3196499999999</v>
      </c>
      <c r="N265" s="40"/>
      <c r="O265" s="41">
        <v>766</v>
      </c>
      <c r="P265" s="28">
        <f t="shared" si="7"/>
        <v>7105.6</v>
      </c>
      <c r="Q265" s="29">
        <f t="shared" si="10"/>
        <v>7002.9048399999992</v>
      </c>
      <c r="R265" s="30">
        <f>IF(P265="","",SUM($Q$4:Q265))</f>
        <v>2092805.8881450002</v>
      </c>
      <c r="S265" t="str">
        <f t="shared" si="11"/>
        <v>Dez/24</v>
      </c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</row>
    <row r="266" spans="1:38" ht="15.75" customHeight="1">
      <c r="A266" s="23">
        <v>45645</v>
      </c>
      <c r="B266" s="24" t="s">
        <v>23</v>
      </c>
      <c r="C266" s="25">
        <v>2024</v>
      </c>
      <c r="D266" s="26" t="s">
        <v>272</v>
      </c>
      <c r="E266" s="80">
        <v>5350.9</v>
      </c>
      <c r="F266" s="80">
        <v>3906.6</v>
      </c>
      <c r="G266" s="80"/>
      <c r="H266" s="80">
        <v>1382.8</v>
      </c>
      <c r="I266" s="81"/>
      <c r="J266" s="27">
        <f>IF(E266="","",(1-J$2)*E266)</f>
        <v>5296.8559099999993</v>
      </c>
      <c r="K266" s="27">
        <f>IF(F266="","",(1-K$2)*F266)</f>
        <v>3780.0261599999999</v>
      </c>
      <c r="L266" s="27" t="str">
        <f>IF(G266="","",(1-L$2)*G266)</f>
        <v/>
      </c>
      <c r="M266" s="27">
        <f>IF(H266="","",(1-M$2)*H266)</f>
        <v>1374.64148</v>
      </c>
      <c r="N266" s="40"/>
      <c r="O266" s="41">
        <v>606</v>
      </c>
      <c r="P266" s="28">
        <f t="shared" si="7"/>
        <v>11246.3</v>
      </c>
      <c r="Q266" s="29">
        <f t="shared" si="10"/>
        <v>11057.52355</v>
      </c>
      <c r="R266" s="30">
        <f>IF(P266="","",SUM($Q$4:Q266))</f>
        <v>2103863.4116950002</v>
      </c>
      <c r="S266" t="str">
        <f t="shared" si="11"/>
        <v>Dez/24</v>
      </c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</row>
    <row r="267" spans="1:38" ht="15.75" customHeight="1">
      <c r="A267" s="23">
        <v>45646</v>
      </c>
      <c r="B267" s="24" t="s">
        <v>30</v>
      </c>
      <c r="C267" s="25">
        <v>2024</v>
      </c>
      <c r="D267" s="26" t="s">
        <v>272</v>
      </c>
      <c r="E267" s="80">
        <v>8412.5</v>
      </c>
      <c r="F267" s="80">
        <v>3733</v>
      </c>
      <c r="G267" s="80"/>
      <c r="H267" s="80">
        <v>2873</v>
      </c>
      <c r="I267" s="81"/>
      <c r="J267" s="27">
        <f>IF(E267="","",(1-J$2)*E267)</f>
        <v>8327.5337500000005</v>
      </c>
      <c r="K267" s="27">
        <f>IF(F267="","",(1-K$2)*F267)</f>
        <v>3612.0508</v>
      </c>
      <c r="L267" s="27" t="str">
        <f>IF(G267="","",(1-L$2)*G267)</f>
        <v/>
      </c>
      <c r="M267" s="27">
        <f>IF(H267="","",(1-M$2)*H267)</f>
        <v>2856.0493000000001</v>
      </c>
      <c r="N267" s="40"/>
      <c r="O267" s="41">
        <v>1030</v>
      </c>
      <c r="P267" s="28">
        <f t="shared" si="7"/>
        <v>16048.5</v>
      </c>
      <c r="Q267" s="29">
        <f t="shared" si="10"/>
        <v>15825.63385</v>
      </c>
      <c r="R267" s="30">
        <f>IF(P267="","",SUM($Q$4:Q267))</f>
        <v>2119689.0455450001</v>
      </c>
      <c r="S267" t="str">
        <f t="shared" si="11"/>
        <v>Dez/24</v>
      </c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</row>
    <row r="268" spans="1:38" ht="15.75" customHeight="1">
      <c r="A268" s="23">
        <v>45647</v>
      </c>
      <c r="B268" s="24" t="s">
        <v>38</v>
      </c>
      <c r="C268" s="25">
        <v>2024</v>
      </c>
      <c r="D268" s="26" t="s">
        <v>272</v>
      </c>
      <c r="E268" s="80">
        <v>13266.5</v>
      </c>
      <c r="F268" s="80">
        <v>5277.9</v>
      </c>
      <c r="G268" s="80">
        <v>38</v>
      </c>
      <c r="H268" s="80">
        <v>3664</v>
      </c>
      <c r="I268" s="81">
        <v>46</v>
      </c>
      <c r="J268" s="27">
        <f>IF(E268="","",(1-J$2)*E268)</f>
        <v>13132.50835</v>
      </c>
      <c r="K268" s="27">
        <f>IF(F268="","",(1-K$2)*F268)</f>
        <v>5106.8960399999996</v>
      </c>
      <c r="L268" s="27">
        <f>IF(G268="","",(1-L$2)*G268)</f>
        <v>35.72</v>
      </c>
      <c r="M268" s="27">
        <f>IF(H268="","",(1-M$2)*H268)</f>
        <v>3642.3824</v>
      </c>
      <c r="N268" s="40"/>
      <c r="O268" s="41">
        <v>1762.01</v>
      </c>
      <c r="P268" s="28">
        <f t="shared" si="7"/>
        <v>24054.41</v>
      </c>
      <c r="Q268" s="29">
        <f t="shared" si="10"/>
        <v>23679.516789999998</v>
      </c>
      <c r="R268" s="30">
        <f>IF(P268="","",SUM($Q$4:Q268))</f>
        <v>2143368.5623349999</v>
      </c>
      <c r="S268" t="str">
        <f t="shared" si="11"/>
        <v>Dez/24</v>
      </c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</row>
    <row r="269" spans="1:38" ht="15.75" customHeight="1">
      <c r="A269" s="23">
        <v>45648</v>
      </c>
      <c r="B269" s="24" t="s">
        <v>44</v>
      </c>
      <c r="C269" s="25">
        <v>2024</v>
      </c>
      <c r="D269" s="26" t="s">
        <v>272</v>
      </c>
      <c r="E269" s="80">
        <v>8166.2</v>
      </c>
      <c r="F269" s="80">
        <v>3198.7</v>
      </c>
      <c r="G269" s="80"/>
      <c r="H269" s="80">
        <v>2588.6999999999998</v>
      </c>
      <c r="I269" s="81"/>
      <c r="J269" s="27">
        <f>IF(E269="","",(1-J$2)*E269)</f>
        <v>8083.72138</v>
      </c>
      <c r="K269" s="27">
        <f>IF(F269="","",(1-K$2)*F269)</f>
        <v>3095.06212</v>
      </c>
      <c r="L269" s="27" t="str">
        <f>IF(G269="","",(1-L$2)*G269)</f>
        <v/>
      </c>
      <c r="M269" s="27">
        <f>IF(H269="","",(1-M$2)*H269)</f>
        <v>2573.4266699999998</v>
      </c>
      <c r="N269" s="40"/>
      <c r="O269" s="41">
        <v>1432</v>
      </c>
      <c r="P269" s="28">
        <f t="shared" si="7"/>
        <v>15385.599999999999</v>
      </c>
      <c r="Q269" s="29">
        <f t="shared" si="10"/>
        <v>15184.210169999998</v>
      </c>
      <c r="R269" s="30">
        <f>IF(P269="","",SUM($Q$4:Q269))</f>
        <v>2158552.7725049998</v>
      </c>
      <c r="S269" t="str">
        <f t="shared" si="11"/>
        <v>Dez/24</v>
      </c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</row>
    <row r="270" spans="1:38" ht="15.75" customHeight="1">
      <c r="A270" s="23">
        <v>45649</v>
      </c>
      <c r="B270" s="24" t="s">
        <v>18</v>
      </c>
      <c r="C270" s="25">
        <v>2024</v>
      </c>
      <c r="D270" s="26" t="s">
        <v>272</v>
      </c>
      <c r="E270" s="80">
        <v>104</v>
      </c>
      <c r="F270" s="80">
        <v>48.7</v>
      </c>
      <c r="G270" s="80"/>
      <c r="H270" s="80"/>
      <c r="I270" s="81"/>
      <c r="J270" s="27">
        <f>IF(E270="","",(1-J$2)*E270)</f>
        <v>102.9496</v>
      </c>
      <c r="K270" s="27">
        <f>IF(F270="","",(1-K$2)*F270)</f>
        <v>47.122120000000002</v>
      </c>
      <c r="L270" s="27" t="str">
        <f>IF(G270="","",(1-L$2)*G270)</f>
        <v/>
      </c>
      <c r="M270" s="27" t="str">
        <f>IF(H270="","",(1-M$2)*H270)</f>
        <v/>
      </c>
      <c r="N270" s="40"/>
      <c r="O270" s="41">
        <v>53</v>
      </c>
      <c r="P270" s="28">
        <f t="shared" si="7"/>
        <v>205.7</v>
      </c>
      <c r="Q270" s="29">
        <f t="shared" si="10"/>
        <v>203.07172</v>
      </c>
      <c r="R270" s="30">
        <f>IF(P270="","",SUM($Q$4:Q270))</f>
        <v>2158755.8442249997</v>
      </c>
      <c r="S270" t="str">
        <f t="shared" si="11"/>
        <v>Dez/24</v>
      </c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</row>
    <row r="271" spans="1:38" ht="15.75" customHeight="1">
      <c r="A271" s="23">
        <v>45650</v>
      </c>
      <c r="B271" s="24" t="s">
        <v>20</v>
      </c>
      <c r="C271" s="25">
        <v>2024</v>
      </c>
      <c r="D271" s="26" t="s">
        <v>272</v>
      </c>
      <c r="E271" s="80"/>
      <c r="F271" s="80"/>
      <c r="G271" s="80"/>
      <c r="H271" s="80"/>
      <c r="I271" s="81"/>
      <c r="J271" s="27" t="str">
        <f>IF(E271="","",(1-J$2)*E271)</f>
        <v/>
      </c>
      <c r="K271" s="27" t="str">
        <f>IF(F271="","",(1-K$2)*F271)</f>
        <v/>
      </c>
      <c r="L271" s="27" t="str">
        <f>IF(G271="","",(1-L$2)*G271)</f>
        <v/>
      </c>
      <c r="M271" s="27" t="str">
        <f>IF(H271="","",(1-M$2)*H271)</f>
        <v/>
      </c>
      <c r="N271" s="40"/>
      <c r="O271" s="41"/>
      <c r="P271" s="28" t="str">
        <f t="shared" si="7"/>
        <v/>
      </c>
      <c r="Q271" s="29" t="str">
        <f t="shared" si="10"/>
        <v/>
      </c>
      <c r="R271" s="30" t="str">
        <f>IF(P271="","",SUM($Q$4:Q271))</f>
        <v/>
      </c>
      <c r="S271" t="str">
        <f t="shared" si="11"/>
        <v>Dez/24</v>
      </c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</row>
    <row r="272" spans="1:38" ht="15.75" customHeight="1">
      <c r="A272" s="23">
        <v>45651</v>
      </c>
      <c r="B272" s="24" t="s">
        <v>21</v>
      </c>
      <c r="C272" s="25">
        <v>2024</v>
      </c>
      <c r="D272" s="26" t="s">
        <v>272</v>
      </c>
      <c r="E272" s="80">
        <v>6193</v>
      </c>
      <c r="F272" s="80">
        <v>2533</v>
      </c>
      <c r="G272" s="80"/>
      <c r="H272" s="80">
        <v>2876</v>
      </c>
      <c r="I272" s="81"/>
      <c r="J272" s="27">
        <f>IF(E272="","",(1-J$2)*E272)</f>
        <v>6130.4507000000003</v>
      </c>
      <c r="K272" s="27">
        <f>IF(F272="","",(1-K$2)*F272)</f>
        <v>2450.9308000000001</v>
      </c>
      <c r="L272" s="27" t="str">
        <f>IF(G272="","",(1-L$2)*G272)</f>
        <v/>
      </c>
      <c r="M272" s="27">
        <f>IF(H272="","",(1-M$2)*H272)</f>
        <v>2859.0315999999998</v>
      </c>
      <c r="N272" s="40"/>
      <c r="O272" s="41">
        <v>1342.01</v>
      </c>
      <c r="P272" s="28">
        <f t="shared" si="7"/>
        <v>12944.01</v>
      </c>
      <c r="Q272" s="29">
        <f t="shared" si="10"/>
        <v>12782.4231</v>
      </c>
      <c r="R272" s="30">
        <f>IF(P272="","",SUM($Q$4:Q272))</f>
        <v>2171538.2673249994</v>
      </c>
      <c r="S272" t="str">
        <f t="shared" si="11"/>
        <v>Dez/24</v>
      </c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</row>
    <row r="273" spans="1:38" ht="15.75" customHeight="1">
      <c r="A273" s="23">
        <v>45652</v>
      </c>
      <c r="B273" s="24" t="s">
        <v>23</v>
      </c>
      <c r="C273" s="25">
        <v>2024</v>
      </c>
      <c r="D273" s="26" t="s">
        <v>272</v>
      </c>
      <c r="E273" s="80">
        <v>4012.8</v>
      </c>
      <c r="F273" s="80">
        <v>2098.5</v>
      </c>
      <c r="G273" s="80"/>
      <c r="H273" s="80">
        <v>1397</v>
      </c>
      <c r="I273" s="81"/>
      <c r="J273" s="27">
        <f>IF(E273="","",(1-J$2)*E273)</f>
        <v>3972.27072</v>
      </c>
      <c r="K273" s="27">
        <f>IF(F273="","",(1-K$2)*F273)</f>
        <v>2030.5086000000001</v>
      </c>
      <c r="L273" s="27" t="str">
        <f>IF(G273="","",(1-L$2)*G273)</f>
        <v/>
      </c>
      <c r="M273" s="27">
        <f>IF(H273="","",(1-M$2)*H273)</f>
        <v>1388.7576999999999</v>
      </c>
      <c r="N273" s="40"/>
      <c r="O273" s="41">
        <v>281</v>
      </c>
      <c r="P273" s="28">
        <f t="shared" si="7"/>
        <v>7789.3</v>
      </c>
      <c r="Q273" s="29">
        <f t="shared" si="10"/>
        <v>7672.5370199999998</v>
      </c>
      <c r="R273" s="30">
        <f>IF(P273="","",SUM($Q$4:Q273))</f>
        <v>2179210.8043449996</v>
      </c>
      <c r="S273" t="str">
        <f t="shared" si="11"/>
        <v>Dez/24</v>
      </c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</row>
    <row r="274" spans="1:38" ht="15.75" customHeight="1">
      <c r="A274" s="23">
        <v>45653</v>
      </c>
      <c r="B274" s="24" t="s">
        <v>30</v>
      </c>
      <c r="C274" s="25">
        <v>2024</v>
      </c>
      <c r="D274" s="26" t="s">
        <v>272</v>
      </c>
      <c r="E274" s="80">
        <v>6704.1</v>
      </c>
      <c r="F274" s="80">
        <v>4104.6000000000004</v>
      </c>
      <c r="G274" s="80"/>
      <c r="H274" s="80">
        <v>2057</v>
      </c>
      <c r="I274" s="81"/>
      <c r="J274" s="27">
        <f>IF(E274="","",(1-J$2)*E274)</f>
        <v>6636.3885900000005</v>
      </c>
      <c r="K274" s="27">
        <f>IF(F274="","",(1-K$2)*F274)</f>
        <v>3971.6109600000004</v>
      </c>
      <c r="L274" s="27" t="str">
        <f>IF(G274="","",(1-L$2)*G274)</f>
        <v/>
      </c>
      <c r="M274" s="27">
        <f>IF(H274="","",(1-M$2)*H274)</f>
        <v>2044.8636999999999</v>
      </c>
      <c r="N274" s="40"/>
      <c r="O274" s="41">
        <v>994</v>
      </c>
      <c r="P274" s="28">
        <f t="shared" si="7"/>
        <v>13859.7</v>
      </c>
      <c r="Q274" s="29">
        <f t="shared" si="10"/>
        <v>13646.86325</v>
      </c>
      <c r="R274" s="30">
        <f>IF(P274="","",SUM($Q$4:Q274))</f>
        <v>2192857.6675949995</v>
      </c>
      <c r="S274" t="str">
        <f t="shared" si="11"/>
        <v>Dez/24</v>
      </c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</row>
    <row r="275" spans="1:38" ht="15.75" customHeight="1">
      <c r="A275" s="23">
        <v>45654</v>
      </c>
      <c r="B275" s="24" t="s">
        <v>38</v>
      </c>
      <c r="C275" s="25">
        <v>2024</v>
      </c>
      <c r="D275" s="26" t="s">
        <v>272</v>
      </c>
      <c r="E275" s="80">
        <v>7627.1</v>
      </c>
      <c r="F275" s="80">
        <v>3301.5</v>
      </c>
      <c r="G275" s="80"/>
      <c r="H275" s="80">
        <v>2302.4</v>
      </c>
      <c r="I275" s="81">
        <v>70</v>
      </c>
      <c r="J275" s="27">
        <f>IF(E275="","",(1-J$2)*E275)</f>
        <v>7550.0662900000007</v>
      </c>
      <c r="K275" s="27">
        <f>IF(F275="","",(1-K$2)*F275)</f>
        <v>3194.5313999999998</v>
      </c>
      <c r="L275" s="27" t="str">
        <f>IF(G275="","",(1-L$2)*G275)</f>
        <v/>
      </c>
      <c r="M275" s="27">
        <f>IF(H275="","",(1-M$2)*H275)</f>
        <v>2288.8158400000002</v>
      </c>
      <c r="N275" s="40"/>
      <c r="O275" s="41">
        <v>1546.02</v>
      </c>
      <c r="P275" s="28">
        <f t="shared" si="7"/>
        <v>14847.02</v>
      </c>
      <c r="Q275" s="29">
        <f t="shared" si="10"/>
        <v>14579.433530000002</v>
      </c>
      <c r="R275" s="30">
        <f>IF(P275="","",SUM($Q$4:Q275))</f>
        <v>2207437.1011249996</v>
      </c>
      <c r="S275" t="str">
        <f t="shared" si="11"/>
        <v>Dez/24</v>
      </c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</row>
    <row r="276" spans="1:38" ht="15.75" customHeight="1">
      <c r="A276" s="23">
        <v>45655</v>
      </c>
      <c r="B276" s="24" t="s">
        <v>44</v>
      </c>
      <c r="C276" s="25">
        <v>2024</v>
      </c>
      <c r="D276" s="26" t="s">
        <v>272</v>
      </c>
      <c r="E276" s="80">
        <v>5721.4</v>
      </c>
      <c r="F276" s="80">
        <v>2600.8000000000002</v>
      </c>
      <c r="G276" s="80">
        <v>109</v>
      </c>
      <c r="H276" s="80">
        <v>1854</v>
      </c>
      <c r="I276" s="81"/>
      <c r="J276" s="27">
        <f>IF(E276="","",(1-J$2)*E276)</f>
        <v>5663.6138599999995</v>
      </c>
      <c r="K276" s="27">
        <f>IF(F276="","",(1-K$2)*F276)</f>
        <v>2516.5340800000004</v>
      </c>
      <c r="L276" s="27">
        <f>IF(G276="","",(1-L$2)*G276)</f>
        <v>102.46</v>
      </c>
      <c r="M276" s="27">
        <f>IF(H276="","",(1-M$2)*H276)</f>
        <v>1843.0614</v>
      </c>
      <c r="N276" s="40"/>
      <c r="O276" s="41">
        <v>924.01</v>
      </c>
      <c r="P276" s="28">
        <f t="shared" si="7"/>
        <v>11209.210000000001</v>
      </c>
      <c r="Q276" s="29">
        <f t="shared" si="10"/>
        <v>11049.679340000001</v>
      </c>
      <c r="R276" s="30">
        <f>IF(P276="","",SUM($Q$4:Q276))</f>
        <v>2218486.7804649994</v>
      </c>
      <c r="S276" t="str">
        <f t="shared" si="11"/>
        <v>Dez/24</v>
      </c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</row>
    <row r="277" spans="1:38" ht="15.75" customHeight="1">
      <c r="A277" s="23">
        <v>45656</v>
      </c>
      <c r="B277" s="24" t="s">
        <v>18</v>
      </c>
      <c r="C277" s="25">
        <v>2024</v>
      </c>
      <c r="D277" s="26" t="s">
        <v>272</v>
      </c>
      <c r="E277" s="80"/>
      <c r="F277" s="80"/>
      <c r="G277" s="80"/>
      <c r="H277" s="80"/>
      <c r="I277" s="81"/>
      <c r="J277" s="27" t="str">
        <f>IF(E277="","",(1-J$2)*E277)</f>
        <v/>
      </c>
      <c r="K277" s="27" t="str">
        <f>IF(F277="","",(1-K$2)*F277)</f>
        <v/>
      </c>
      <c r="L277" s="27" t="str">
        <f>IF(G277="","",(1-L$2)*G277)</f>
        <v/>
      </c>
      <c r="M277" s="27" t="str">
        <f>IF(H277="","",(1-M$2)*H277)</f>
        <v/>
      </c>
      <c r="N277" s="40"/>
      <c r="O277" s="41"/>
      <c r="P277" s="28" t="str">
        <f t="shared" si="7"/>
        <v/>
      </c>
      <c r="Q277" s="29" t="str">
        <f t="shared" si="10"/>
        <v/>
      </c>
      <c r="R277" s="30" t="str">
        <f>IF(P277="","",SUM($Q$4:Q277))</f>
        <v/>
      </c>
      <c r="S277" t="str">
        <f t="shared" si="11"/>
        <v>Dez/24</v>
      </c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</row>
    <row r="278" spans="1:38" ht="15.75" customHeight="1">
      <c r="A278" s="23">
        <v>45657</v>
      </c>
      <c r="B278" s="24" t="s">
        <v>20</v>
      </c>
      <c r="C278" s="25">
        <v>2024</v>
      </c>
      <c r="D278" s="26" t="s">
        <v>272</v>
      </c>
      <c r="E278" s="80"/>
      <c r="F278" s="80"/>
      <c r="G278" s="80"/>
      <c r="H278" s="80"/>
      <c r="I278" s="81"/>
      <c r="J278" s="27" t="str">
        <f>IF(E278="","",(1-J$2)*E278)</f>
        <v/>
      </c>
      <c r="K278" s="27" t="str">
        <f>IF(F278="","",(1-K$2)*F278)</f>
        <v/>
      </c>
      <c r="L278" s="27" t="str">
        <f>IF(G278="","",(1-L$2)*G278)</f>
        <v/>
      </c>
      <c r="M278" s="27" t="str">
        <f>IF(H278="","",(1-M$2)*H278)</f>
        <v/>
      </c>
      <c r="N278" s="40"/>
      <c r="O278" s="41"/>
      <c r="P278" s="28" t="str">
        <f t="shared" si="7"/>
        <v/>
      </c>
      <c r="Q278" s="29" t="str">
        <f t="shared" si="10"/>
        <v/>
      </c>
      <c r="R278" s="30" t="str">
        <f>IF(P278="","",SUM($Q$4:Q278))</f>
        <v/>
      </c>
      <c r="S278" t="str">
        <f t="shared" si="11"/>
        <v>Dez/24</v>
      </c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</row>
    <row r="279" spans="1:38" ht="15.75" customHeight="1">
      <c r="A279" s="23">
        <v>45658</v>
      </c>
      <c r="B279" s="24" t="s">
        <v>21</v>
      </c>
      <c r="C279" s="25">
        <v>2025</v>
      </c>
      <c r="D279" s="26" t="s">
        <v>19</v>
      </c>
      <c r="E279" s="80"/>
      <c r="F279" s="80"/>
      <c r="G279" s="80"/>
      <c r="H279" s="80"/>
      <c r="I279" s="81"/>
      <c r="J279" s="27" t="str">
        <f>IF(E279="","",(1-J$2)*E279)</f>
        <v/>
      </c>
      <c r="K279" s="27" t="str">
        <f>IF(F279="","",(1-K$2)*F279)</f>
        <v/>
      </c>
      <c r="L279" s="27" t="str">
        <f>IF(G279="","",(1-L$2)*G279)</f>
        <v/>
      </c>
      <c r="M279" s="27" t="str">
        <f>IF(H279="","",(1-M$2)*H279)</f>
        <v/>
      </c>
      <c r="N279" s="40"/>
      <c r="O279" s="41"/>
      <c r="P279" s="28" t="str">
        <f t="shared" si="7"/>
        <v/>
      </c>
      <c r="Q279" s="29" t="str">
        <f t="shared" si="10"/>
        <v/>
      </c>
      <c r="R279" s="30" t="str">
        <f>IF(P279="","",SUM($Q$4:Q279))</f>
        <v/>
      </c>
      <c r="S279" t="str">
        <f t="shared" si="11"/>
        <v>Jan/25</v>
      </c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</row>
    <row r="280" spans="1:38" ht="15.75" customHeight="1">
      <c r="A280" s="23">
        <v>45659</v>
      </c>
      <c r="B280" s="24" t="s">
        <v>23</v>
      </c>
      <c r="C280" s="25">
        <v>2025</v>
      </c>
      <c r="D280" s="26" t="s">
        <v>19</v>
      </c>
      <c r="E280" s="80"/>
      <c r="F280" s="80"/>
      <c r="G280" s="80"/>
      <c r="H280" s="80"/>
      <c r="I280" s="81"/>
      <c r="J280" s="27" t="str">
        <f>IF(E280="","",(1-J$2)*E280)</f>
        <v/>
      </c>
      <c r="K280" s="27" t="str">
        <f>IF(F280="","",(1-K$2)*F280)</f>
        <v/>
      </c>
      <c r="L280" s="27" t="str">
        <f>IF(G280="","",(1-L$2)*G280)</f>
        <v/>
      </c>
      <c r="M280" s="27" t="str">
        <f>IF(H280="","",(1-M$2)*H280)</f>
        <v/>
      </c>
      <c r="N280" s="40"/>
      <c r="O280" s="41"/>
      <c r="P280" s="28" t="str">
        <f t="shared" si="7"/>
        <v/>
      </c>
      <c r="Q280" s="29" t="str">
        <f t="shared" si="10"/>
        <v/>
      </c>
      <c r="R280" s="30" t="str">
        <f>IF(P280="","",SUM($Q$4:Q280))</f>
        <v/>
      </c>
      <c r="S280" t="str">
        <f t="shared" si="11"/>
        <v>Jan/25</v>
      </c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</row>
    <row r="281" spans="1:38" ht="15.75" customHeight="1">
      <c r="A281" s="23">
        <v>45660</v>
      </c>
      <c r="B281" s="24" t="s">
        <v>30</v>
      </c>
      <c r="C281" s="25">
        <v>2025</v>
      </c>
      <c r="D281" s="26" t="s">
        <v>19</v>
      </c>
      <c r="E281" s="80">
        <v>3665.8</v>
      </c>
      <c r="F281" s="80">
        <v>2973.6</v>
      </c>
      <c r="G281" s="80">
        <v>54</v>
      </c>
      <c r="H281" s="80">
        <v>1445</v>
      </c>
      <c r="I281" s="81">
        <v>195</v>
      </c>
      <c r="J281" s="27">
        <f>IF(E281="","",(1-J$2)*E281)</f>
        <v>3628.7754200000004</v>
      </c>
      <c r="K281" s="27">
        <f>IF(F281="","",(1-K$2)*F281)</f>
        <v>2877.2553600000001</v>
      </c>
      <c r="L281" s="27">
        <f>IF(G281="","",(1-L$2)*G281)</f>
        <v>50.76</v>
      </c>
      <c r="M281" s="27">
        <f>IF(H281="","",(1-M$2)*H281)</f>
        <v>1436.4745</v>
      </c>
      <c r="N281" s="40"/>
      <c r="O281" s="41">
        <v>933</v>
      </c>
      <c r="P281" s="28">
        <f t="shared" si="7"/>
        <v>9266.4</v>
      </c>
      <c r="Q281" s="29">
        <f t="shared" si="10"/>
        <v>8926.2652800000014</v>
      </c>
      <c r="R281" s="30">
        <f>IF(P281="","",SUM($Q$4:Q281))</f>
        <v>2227413.0457449993</v>
      </c>
      <c r="S281" t="str">
        <f t="shared" si="11"/>
        <v>Jan/25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</row>
    <row r="282" spans="1:38" ht="15.75" customHeight="1">
      <c r="A282" s="23">
        <v>45661</v>
      </c>
      <c r="B282" s="24" t="s">
        <v>38</v>
      </c>
      <c r="C282" s="25">
        <v>2025</v>
      </c>
      <c r="D282" s="26" t="s">
        <v>19</v>
      </c>
      <c r="E282" s="80">
        <v>4812.6000000000004</v>
      </c>
      <c r="F282" s="80">
        <v>3452.6</v>
      </c>
      <c r="G282" s="80">
        <v>18</v>
      </c>
      <c r="H282" s="80">
        <v>1702.5</v>
      </c>
      <c r="I282" s="81">
        <v>29</v>
      </c>
      <c r="J282" s="27">
        <f>IF(E282="","",(1-J$2)*E282)</f>
        <v>4763.9927400000006</v>
      </c>
      <c r="K282" s="27">
        <f>IF(F282="","",(1-K$2)*F282)</f>
        <v>3340.73576</v>
      </c>
      <c r="L282" s="27">
        <f>IF(G282="","",(1-L$2)*G282)</f>
        <v>16.919999999999998</v>
      </c>
      <c r="M282" s="27">
        <f>IF(H282="","",(1-M$2)*H282)</f>
        <v>1692.45525</v>
      </c>
      <c r="N282" s="40"/>
      <c r="O282" s="41">
        <v>849</v>
      </c>
      <c r="P282" s="28">
        <f t="shared" si="7"/>
        <v>10863.7</v>
      </c>
      <c r="Q282" s="29">
        <f t="shared" si="10"/>
        <v>10663.103750000002</v>
      </c>
      <c r="R282" s="30">
        <f>IF(P282="","",SUM($Q$4:Q282))</f>
        <v>2238076.1494949991</v>
      </c>
      <c r="S282" t="str">
        <f t="shared" si="11"/>
        <v>Jan/25</v>
      </c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</row>
    <row r="283" spans="1:38" ht="15.75" customHeight="1">
      <c r="A283" s="23">
        <v>45662</v>
      </c>
      <c r="B283" s="24" t="s">
        <v>44</v>
      </c>
      <c r="C283" s="25">
        <v>2025</v>
      </c>
      <c r="D283" s="26" t="s">
        <v>19</v>
      </c>
      <c r="E283" s="80">
        <v>5591.9</v>
      </c>
      <c r="F283" s="80">
        <v>3162.9</v>
      </c>
      <c r="G283" s="80"/>
      <c r="H283" s="80">
        <v>2289</v>
      </c>
      <c r="I283" s="81"/>
      <c r="J283" s="27">
        <f>IF(E283="","",(1-J$2)*E283)</f>
        <v>5535.4218099999998</v>
      </c>
      <c r="K283" s="27">
        <f>IF(F283="","",(1-K$2)*F283)</f>
        <v>3060.4220399999999</v>
      </c>
      <c r="L283" s="27" t="str">
        <f>IF(G283="","",(1-L$2)*G283)</f>
        <v/>
      </c>
      <c r="M283" s="27">
        <f>IF(H283="","",(1-M$2)*H283)</f>
        <v>2275.4949000000001</v>
      </c>
      <c r="N283" s="40"/>
      <c r="O283" s="41">
        <v>1116.04</v>
      </c>
      <c r="P283" s="28">
        <f t="shared" si="7"/>
        <v>12159.84</v>
      </c>
      <c r="Q283" s="29">
        <f t="shared" si="10"/>
        <v>11987.37875</v>
      </c>
      <c r="R283" s="30">
        <f>IF(P283="","",SUM($Q$4:Q283))</f>
        <v>2250063.5282449992</v>
      </c>
      <c r="S283" t="str">
        <f t="shared" si="11"/>
        <v>Jan/25</v>
      </c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</row>
    <row r="284" spans="1:38" ht="15.75" customHeight="1">
      <c r="A284" s="23">
        <v>45663</v>
      </c>
      <c r="B284" s="24" t="s">
        <v>18</v>
      </c>
      <c r="C284" s="25">
        <v>2025</v>
      </c>
      <c r="D284" s="26" t="s">
        <v>19</v>
      </c>
      <c r="E284" s="80"/>
      <c r="F284" s="80"/>
      <c r="G284" s="80"/>
      <c r="H284" s="80"/>
      <c r="I284" s="81"/>
      <c r="J284" s="27" t="str">
        <f>IF(E284="","",(1-J$2)*E284)</f>
        <v/>
      </c>
      <c r="K284" s="27" t="str">
        <f>IF(F284="","",(1-K$2)*F284)</f>
        <v/>
      </c>
      <c r="L284" s="27" t="str">
        <f>IF(G284="","",(1-L$2)*G284)</f>
        <v/>
      </c>
      <c r="M284" s="27" t="str">
        <f>IF(H284="","",(1-M$2)*H284)</f>
        <v/>
      </c>
      <c r="N284" s="40"/>
      <c r="O284" s="41"/>
      <c r="P284" s="28" t="str">
        <f t="shared" si="7"/>
        <v/>
      </c>
      <c r="Q284" s="29" t="str">
        <f t="shared" si="10"/>
        <v/>
      </c>
      <c r="R284" s="30" t="str">
        <f>IF(P284="","",SUM($Q$4:Q284))</f>
        <v/>
      </c>
      <c r="S284" t="str">
        <f t="shared" si="11"/>
        <v>Jan/25</v>
      </c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</row>
    <row r="285" spans="1:38" ht="15.75" customHeight="1">
      <c r="A285" s="23">
        <v>45664</v>
      </c>
      <c r="B285" s="24" t="s">
        <v>20</v>
      </c>
      <c r="C285" s="25">
        <v>2025</v>
      </c>
      <c r="D285" s="26" t="s">
        <v>19</v>
      </c>
      <c r="E285" s="80">
        <v>1546.1</v>
      </c>
      <c r="F285" s="80">
        <v>2607</v>
      </c>
      <c r="G285" s="80"/>
      <c r="H285" s="80">
        <v>913</v>
      </c>
      <c r="I285" s="81"/>
      <c r="J285" s="27">
        <f>IF(E285="","",(1-J$2)*E285)</f>
        <v>1530.4843899999998</v>
      </c>
      <c r="K285" s="27">
        <f>IF(F285="","",(1-K$2)*F285)</f>
        <v>2522.5331999999999</v>
      </c>
      <c r="L285" s="27" t="str">
        <f>IF(G285="","",(1-L$2)*G285)</f>
        <v/>
      </c>
      <c r="M285" s="27">
        <f>IF(H285="","",(1-M$2)*H285)</f>
        <v>907.61329999999998</v>
      </c>
      <c r="N285" s="40"/>
      <c r="O285" s="41">
        <v>351.05</v>
      </c>
      <c r="P285" s="28">
        <f t="shared" si="7"/>
        <v>5417.1500000000005</v>
      </c>
      <c r="Q285" s="29">
        <f t="shared" si="10"/>
        <v>5311.6808899999996</v>
      </c>
      <c r="R285" s="30">
        <f>IF(P285="","",SUM($Q$4:Q285))</f>
        <v>2255375.2091349992</v>
      </c>
      <c r="S285" t="str">
        <f t="shared" si="11"/>
        <v>Jan/25</v>
      </c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</row>
    <row r="286" spans="1:38" ht="15.75" customHeight="1">
      <c r="A286" s="23">
        <v>45665</v>
      </c>
      <c r="B286" s="24" t="s">
        <v>21</v>
      </c>
      <c r="C286" s="25">
        <v>2025</v>
      </c>
      <c r="D286" s="26" t="s">
        <v>19</v>
      </c>
      <c r="E286" s="80">
        <v>3535.8</v>
      </c>
      <c r="F286" s="80">
        <v>2662</v>
      </c>
      <c r="G286" s="80"/>
      <c r="H286" s="80">
        <v>986</v>
      </c>
      <c r="I286" s="81"/>
      <c r="J286" s="27">
        <f>IF(E286="","",(1-J$2)*E286)</f>
        <v>3500.08842</v>
      </c>
      <c r="K286" s="27">
        <f>IF(F286="","",(1-K$2)*F286)</f>
        <v>2575.7512000000002</v>
      </c>
      <c r="L286" s="27" t="str">
        <f>IF(G286="","",(1-L$2)*G286)</f>
        <v/>
      </c>
      <c r="M286" s="27">
        <f>IF(H286="","",(1-M$2)*H286)</f>
        <v>980.18259999999998</v>
      </c>
      <c r="N286" s="40"/>
      <c r="O286" s="41">
        <v>735</v>
      </c>
      <c r="P286" s="28">
        <f t="shared" si="7"/>
        <v>7918.8</v>
      </c>
      <c r="Q286" s="29">
        <f t="shared" si="10"/>
        <v>7791.0222200000007</v>
      </c>
      <c r="R286" s="30">
        <f>IF(P286="","",SUM($Q$4:Q286))</f>
        <v>2263166.2313549994</v>
      </c>
      <c r="S286" t="str">
        <f t="shared" si="11"/>
        <v>Jan/25</v>
      </c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</row>
    <row r="287" spans="1:38" ht="15.75" customHeight="1">
      <c r="A287" s="23">
        <v>45666</v>
      </c>
      <c r="B287" s="24" t="s">
        <v>23</v>
      </c>
      <c r="C287" s="25">
        <v>2025</v>
      </c>
      <c r="D287" s="26" t="s">
        <v>19</v>
      </c>
      <c r="E287" s="80">
        <v>2791</v>
      </c>
      <c r="F287" s="80">
        <v>1814.2</v>
      </c>
      <c r="G287" s="80"/>
      <c r="H287" s="80">
        <v>734.2</v>
      </c>
      <c r="I287" s="81"/>
      <c r="J287" s="27">
        <f>IF(E287="","",(1-J$2)*E287)</f>
        <v>2762.8108999999999</v>
      </c>
      <c r="K287" s="27">
        <f>IF(F287="","",(1-K$2)*F287)</f>
        <v>1755.41992</v>
      </c>
      <c r="L287" s="27" t="str">
        <f>IF(G287="","",(1-L$2)*G287)</f>
        <v/>
      </c>
      <c r="M287" s="27">
        <f>IF(H287="","",(1-M$2)*H287)</f>
        <v>729.86822000000006</v>
      </c>
      <c r="N287" s="40"/>
      <c r="O287" s="41">
        <v>360</v>
      </c>
      <c r="P287" s="28">
        <f t="shared" si="7"/>
        <v>5699.4</v>
      </c>
      <c r="Q287" s="29">
        <f t="shared" si="10"/>
        <v>5608.0990400000001</v>
      </c>
      <c r="R287" s="30">
        <f>IF(P287="","",SUM($Q$4:Q287))</f>
        <v>2268774.3303949991</v>
      </c>
      <c r="S287" t="str">
        <f t="shared" si="11"/>
        <v>Jan/25</v>
      </c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</row>
    <row r="288" spans="1:38" ht="15.75" customHeight="1">
      <c r="A288" s="23">
        <v>45667</v>
      </c>
      <c r="B288" s="24" t="s">
        <v>30</v>
      </c>
      <c r="C288" s="25">
        <v>2025</v>
      </c>
      <c r="D288" s="26" t="s">
        <v>19</v>
      </c>
      <c r="E288" s="80">
        <v>4624</v>
      </c>
      <c r="F288" s="80">
        <v>4013</v>
      </c>
      <c r="G288" s="80"/>
      <c r="H288" s="80">
        <v>2336.5</v>
      </c>
      <c r="I288" s="81"/>
      <c r="J288" s="27">
        <f>IF(E288="","",(1-J$2)*E288)</f>
        <v>4577.2975999999999</v>
      </c>
      <c r="K288" s="27">
        <f>IF(F288="","",(1-K$2)*F288)</f>
        <v>3882.9787999999999</v>
      </c>
      <c r="L288" s="27" t="str">
        <f>IF(G288="","",(1-L$2)*G288)</f>
        <v/>
      </c>
      <c r="M288" s="27">
        <f>IF(H288="","",(1-M$2)*H288)</f>
        <v>2322.7146499999999</v>
      </c>
      <c r="N288" s="40"/>
      <c r="O288" s="41">
        <v>708</v>
      </c>
      <c r="P288" s="28">
        <f t="shared" si="7"/>
        <v>11681.5</v>
      </c>
      <c r="Q288" s="29">
        <f t="shared" si="10"/>
        <v>11490.991049999999</v>
      </c>
      <c r="R288" s="30">
        <f>IF(P288="","",SUM($Q$4:Q288))</f>
        <v>2280265.321444999</v>
      </c>
      <c r="S288" t="str">
        <f t="shared" si="11"/>
        <v>Jan/25</v>
      </c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</row>
    <row r="289" spans="1:38" ht="15.75" customHeight="1">
      <c r="A289" s="23">
        <v>45668</v>
      </c>
      <c r="B289" s="24" t="s">
        <v>38</v>
      </c>
      <c r="C289" s="25">
        <v>2025</v>
      </c>
      <c r="D289" s="26" t="s">
        <v>19</v>
      </c>
      <c r="E289" s="80">
        <v>7625.8</v>
      </c>
      <c r="F289" s="80">
        <v>5442.1</v>
      </c>
      <c r="G289" s="80"/>
      <c r="H289" s="80">
        <v>2836</v>
      </c>
      <c r="I289" s="81"/>
      <c r="J289" s="27">
        <f>IF(E289="","",(1-J$2)*E289)</f>
        <v>7548.7794199999998</v>
      </c>
      <c r="K289" s="27">
        <f>IF(F289="","",(1-K$2)*F289)</f>
        <v>5265.7759600000009</v>
      </c>
      <c r="L289" s="27" t="str">
        <f>IF(G289="","",(1-L$2)*G289)</f>
        <v/>
      </c>
      <c r="M289" s="27">
        <f>IF(H289="","",(1-M$2)*H289)</f>
        <v>2819.2676000000001</v>
      </c>
      <c r="N289" s="40"/>
      <c r="O289" s="41">
        <v>1378</v>
      </c>
      <c r="P289" s="28">
        <f t="shared" si="7"/>
        <v>17281.900000000001</v>
      </c>
      <c r="Q289" s="29">
        <f t="shared" si="10"/>
        <v>17011.822980000001</v>
      </c>
      <c r="R289" s="30">
        <f>IF(P289="","",SUM($Q$4:Q289))</f>
        <v>2297277.1444249991</v>
      </c>
      <c r="S289" t="str">
        <f t="shared" si="11"/>
        <v>Jan/25</v>
      </c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</row>
    <row r="290" spans="1:38" ht="15.75" customHeight="1">
      <c r="A290" s="23">
        <v>45669</v>
      </c>
      <c r="B290" s="24" t="s">
        <v>44</v>
      </c>
      <c r="C290" s="25">
        <v>2025</v>
      </c>
      <c r="D290" s="26" t="s">
        <v>19</v>
      </c>
      <c r="E290" s="80">
        <v>5646.5</v>
      </c>
      <c r="F290" s="80">
        <v>4204.5</v>
      </c>
      <c r="G290" s="80"/>
      <c r="H290" s="80">
        <v>2192</v>
      </c>
      <c r="I290" s="81">
        <v>28</v>
      </c>
      <c r="J290" s="27">
        <f>IF(E290="","",(1-J$2)*E290)</f>
        <v>5589.4703499999996</v>
      </c>
      <c r="K290" s="27">
        <f>IF(F290="","",(1-K$2)*F290)</f>
        <v>4068.2742000000003</v>
      </c>
      <c r="L290" s="27" t="str">
        <f>IF(G290="","",(1-L$2)*G290)</f>
        <v/>
      </c>
      <c r="M290" s="27">
        <f>IF(H290="","",(1-M$2)*H290)</f>
        <v>2179.0672</v>
      </c>
      <c r="N290" s="40"/>
      <c r="O290" s="41">
        <v>1552.15</v>
      </c>
      <c r="P290" s="28">
        <f t="shared" si="7"/>
        <v>13623.15</v>
      </c>
      <c r="Q290" s="29">
        <f t="shared" si="10"/>
        <v>13388.961749999999</v>
      </c>
      <c r="R290" s="30">
        <f>IF(P290="","",SUM($Q$4:Q290))</f>
        <v>2310666.1061749989</v>
      </c>
      <c r="S290" t="str">
        <f t="shared" si="11"/>
        <v>Jan/25</v>
      </c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</row>
    <row r="291" spans="1:38" ht="15.75" customHeight="1">
      <c r="A291" s="23">
        <v>45670</v>
      </c>
      <c r="B291" s="24" t="s">
        <v>18</v>
      </c>
      <c r="C291" s="25">
        <v>2025</v>
      </c>
      <c r="D291" s="26" t="s">
        <v>19</v>
      </c>
      <c r="E291" s="80"/>
      <c r="F291" s="80"/>
      <c r="G291" s="80"/>
      <c r="H291" s="80"/>
      <c r="I291" s="81"/>
      <c r="J291" s="27" t="str">
        <f>IF(E291="","",(1-J$2)*E291)</f>
        <v/>
      </c>
      <c r="K291" s="27" t="str">
        <f>IF(F291="","",(1-K$2)*F291)</f>
        <v/>
      </c>
      <c r="L291" s="27" t="str">
        <f>IF(G291="","",(1-L$2)*G291)</f>
        <v/>
      </c>
      <c r="M291" s="27" t="str">
        <f>IF(H291="","",(1-M$2)*H291)</f>
        <v/>
      </c>
      <c r="N291" s="40"/>
      <c r="O291" s="41"/>
      <c r="P291" s="28" t="str">
        <f t="shared" si="7"/>
        <v/>
      </c>
      <c r="Q291" s="29" t="str">
        <f t="shared" si="10"/>
        <v/>
      </c>
      <c r="R291" s="30" t="str">
        <f>IF(P291="","",SUM($Q$4:Q291))</f>
        <v/>
      </c>
      <c r="S291" t="str">
        <f t="shared" si="11"/>
        <v>Jan/25</v>
      </c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</row>
    <row r="292" spans="1:38" ht="15.75" customHeight="1">
      <c r="A292" s="23">
        <v>45671</v>
      </c>
      <c r="B292" s="24" t="s">
        <v>20</v>
      </c>
      <c r="C292" s="25">
        <v>2025</v>
      </c>
      <c r="D292" s="26" t="s">
        <v>19</v>
      </c>
      <c r="E292" s="80">
        <v>2078.3000000000002</v>
      </c>
      <c r="F292" s="80">
        <v>2552.6999999999998</v>
      </c>
      <c r="G292" s="80"/>
      <c r="H292" s="80">
        <v>632</v>
      </c>
      <c r="I292" s="81"/>
      <c r="J292" s="27">
        <f>IF(E292="","",(1-J$2)*E292)</f>
        <v>2057.30917</v>
      </c>
      <c r="K292" s="27">
        <f>IF(F292="","",(1-K$2)*F292)</f>
        <v>2469.9925199999998</v>
      </c>
      <c r="L292" s="27" t="str">
        <f>IF(G292="","",(1-L$2)*G292)</f>
        <v/>
      </c>
      <c r="M292" s="27">
        <f>IF(H292="","",(1-M$2)*H292)</f>
        <v>628.27120000000002</v>
      </c>
      <c r="N292" s="40"/>
      <c r="O292" s="41">
        <v>219</v>
      </c>
      <c r="P292" s="28">
        <f t="shared" si="7"/>
        <v>5482</v>
      </c>
      <c r="Q292" s="29">
        <f t="shared" si="10"/>
        <v>5374.5728900000004</v>
      </c>
      <c r="R292" s="30">
        <f>IF(P292="","",SUM($Q$4:Q292))</f>
        <v>2316040.6790649989</v>
      </c>
      <c r="S292" t="str">
        <f t="shared" si="11"/>
        <v>Jan/25</v>
      </c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</row>
    <row r="293" spans="1:38" ht="15.75" customHeight="1">
      <c r="A293" s="23">
        <v>45672</v>
      </c>
      <c r="B293" s="24" t="s">
        <v>21</v>
      </c>
      <c r="C293" s="25">
        <v>2025</v>
      </c>
      <c r="D293" s="26" t="s">
        <v>19</v>
      </c>
      <c r="E293" s="80">
        <v>876.2</v>
      </c>
      <c r="F293" s="80">
        <v>1105</v>
      </c>
      <c r="G293" s="80"/>
      <c r="H293" s="80">
        <v>349</v>
      </c>
      <c r="I293" s="81"/>
      <c r="J293" s="27">
        <f>IF(E293="","",(1-J$2)*E293)</f>
        <v>867.35038000000009</v>
      </c>
      <c r="K293" s="27">
        <f>IF(F293="","",(1-K$2)*F293)</f>
        <v>1069.1980000000001</v>
      </c>
      <c r="L293" s="27" t="str">
        <f>IF(G293="","",(1-L$2)*G293)</f>
        <v/>
      </c>
      <c r="M293" s="27">
        <f>IF(H293="","",(1-M$2)*H293)</f>
        <v>346.9409</v>
      </c>
      <c r="N293" s="40"/>
      <c r="O293" s="41">
        <v>52</v>
      </c>
      <c r="P293" s="28">
        <f t="shared" si="7"/>
        <v>2382.1999999999998</v>
      </c>
      <c r="Q293" s="29">
        <f t="shared" si="10"/>
        <v>2335.4892800000002</v>
      </c>
      <c r="R293" s="30">
        <f>IF(P293="","",SUM($Q$4:Q293))</f>
        <v>2318376.1683449987</v>
      </c>
      <c r="S293" t="str">
        <f t="shared" si="11"/>
        <v>Jan/25</v>
      </c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</row>
    <row r="294" spans="1:38" ht="15.75" customHeight="1">
      <c r="A294" s="23">
        <v>45673</v>
      </c>
      <c r="B294" s="24" t="s">
        <v>23</v>
      </c>
      <c r="C294" s="25">
        <v>2025</v>
      </c>
      <c r="D294" s="26" t="s">
        <v>19</v>
      </c>
      <c r="E294" s="80">
        <v>1541</v>
      </c>
      <c r="F294" s="80">
        <v>3084.5</v>
      </c>
      <c r="G294" s="80"/>
      <c r="H294" s="80">
        <v>748</v>
      </c>
      <c r="I294" s="81"/>
      <c r="J294" s="27">
        <f>IF(E294="","",(1-J$2)*E294)</f>
        <v>1525.4358999999999</v>
      </c>
      <c r="K294" s="27">
        <f>IF(F294="","",(1-K$2)*F294)</f>
        <v>2984.5621999999998</v>
      </c>
      <c r="L294" s="27" t="str">
        <f>IF(G294="","",(1-L$2)*G294)</f>
        <v/>
      </c>
      <c r="M294" s="27">
        <f>IF(H294="","",(1-M$2)*H294)</f>
        <v>743.58680000000004</v>
      </c>
      <c r="N294" s="40"/>
      <c r="O294" s="41">
        <v>497.08</v>
      </c>
      <c r="P294" s="28">
        <f t="shared" si="7"/>
        <v>5870.58</v>
      </c>
      <c r="Q294" s="29">
        <f t="shared" si="10"/>
        <v>5750.6648999999998</v>
      </c>
      <c r="R294" s="30">
        <f>IF(P294="","",SUM($Q$4:Q294))</f>
        <v>2324126.8332449989</v>
      </c>
      <c r="S294" t="str">
        <f t="shared" si="11"/>
        <v>Jan/25</v>
      </c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</row>
    <row r="295" spans="1:38" ht="15.75" customHeight="1">
      <c r="A295" s="23">
        <v>45674</v>
      </c>
      <c r="B295" s="24" t="s">
        <v>30</v>
      </c>
      <c r="C295" s="25">
        <v>2025</v>
      </c>
      <c r="D295" s="26" t="s">
        <v>19</v>
      </c>
      <c r="E295" s="80">
        <v>3953.4</v>
      </c>
      <c r="F295" s="80">
        <v>4158</v>
      </c>
      <c r="G295" s="80"/>
      <c r="H295" s="80">
        <v>1197</v>
      </c>
      <c r="I295" s="81"/>
      <c r="J295" s="27">
        <f>IF(E295="","",(1-J$2)*E295)</f>
        <v>3913.47066</v>
      </c>
      <c r="K295" s="27">
        <f>IF(F295="","",(1-K$2)*F295)</f>
        <v>4023.2808</v>
      </c>
      <c r="L295" s="27" t="str">
        <f>IF(G295="","",(1-L$2)*G295)</f>
        <v/>
      </c>
      <c r="M295" s="27">
        <f>IF(H295="","",(1-M$2)*H295)</f>
        <v>1189.9376999999999</v>
      </c>
      <c r="N295" s="40"/>
      <c r="O295" s="41">
        <v>780</v>
      </c>
      <c r="P295" s="28">
        <f t="shared" si="7"/>
        <v>10088.4</v>
      </c>
      <c r="Q295" s="29">
        <f t="shared" si="10"/>
        <v>9906.6891599999999</v>
      </c>
      <c r="R295" s="30">
        <f>IF(P295="","",SUM($Q$4:Q295))</f>
        <v>2334033.522404999</v>
      </c>
      <c r="S295" t="str">
        <f t="shared" si="11"/>
        <v>Jan/25</v>
      </c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</row>
    <row r="296" spans="1:38" ht="15.75" customHeight="1">
      <c r="A296" s="23">
        <v>45675</v>
      </c>
      <c r="B296" s="24" t="s">
        <v>38</v>
      </c>
      <c r="C296" s="25">
        <v>2025</v>
      </c>
      <c r="D296" s="26" t="s">
        <v>19</v>
      </c>
      <c r="E296" s="80">
        <v>6543</v>
      </c>
      <c r="F296" s="80">
        <v>4189</v>
      </c>
      <c r="G296" s="80"/>
      <c r="H296" s="80">
        <v>2074.1999999999998</v>
      </c>
      <c r="I296" s="81"/>
      <c r="J296" s="27">
        <f>IF(E296="","",(1-J$2)*E296)</f>
        <v>6476.9156999999996</v>
      </c>
      <c r="K296" s="27">
        <f>IF(F296="","",(1-K$2)*F296)</f>
        <v>4053.2764000000002</v>
      </c>
      <c r="L296" s="27" t="str">
        <f>IF(G296="","",(1-L$2)*G296)</f>
        <v/>
      </c>
      <c r="M296" s="27">
        <f>IF(H296="","",(1-M$2)*H296)</f>
        <v>2061.9622199999999</v>
      </c>
      <c r="N296" s="40"/>
      <c r="O296" s="41">
        <v>1317</v>
      </c>
      <c r="P296" s="28">
        <f t="shared" si="7"/>
        <v>14123.2</v>
      </c>
      <c r="Q296" s="29">
        <f t="shared" si="10"/>
        <v>13909.15432</v>
      </c>
      <c r="R296" s="30">
        <f>IF(P296="","",SUM($Q$4:Q296))</f>
        <v>2347942.6767249992</v>
      </c>
      <c r="S296" t="str">
        <f t="shared" si="11"/>
        <v>Jan/25</v>
      </c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</row>
    <row r="297" spans="1:38" ht="15.75" customHeight="1">
      <c r="A297" s="23">
        <v>45676</v>
      </c>
      <c r="B297" s="24" t="s">
        <v>44</v>
      </c>
      <c r="C297" s="25">
        <v>2025</v>
      </c>
      <c r="D297" s="26" t="s">
        <v>19</v>
      </c>
      <c r="E297" s="80">
        <v>6321.7</v>
      </c>
      <c r="F297" s="80">
        <v>3372.3</v>
      </c>
      <c r="G297" s="80"/>
      <c r="H297" s="80">
        <v>2170</v>
      </c>
      <c r="I297" s="81"/>
      <c r="J297" s="27">
        <f>IF(E297="","",(1-J$2)*E297)</f>
        <v>6257.8508299999994</v>
      </c>
      <c r="K297" s="27">
        <f>IF(F297="","",(1-K$2)*F297)</f>
        <v>3263.0374800000004</v>
      </c>
      <c r="L297" s="27" t="str">
        <f>IF(G297="","",(1-L$2)*G297)</f>
        <v/>
      </c>
      <c r="M297" s="27">
        <f>IF(H297="","",(1-M$2)*H297)</f>
        <v>2157.1970000000001</v>
      </c>
      <c r="N297" s="40"/>
      <c r="O297" s="41">
        <v>1862.02</v>
      </c>
      <c r="P297" s="28">
        <f t="shared" si="7"/>
        <v>13726.02</v>
      </c>
      <c r="Q297" s="29">
        <f t="shared" si="10"/>
        <v>13540.105310000001</v>
      </c>
      <c r="R297" s="30">
        <f>IF(P297="","",SUM($Q$4:Q297))</f>
        <v>2361482.7820349992</v>
      </c>
      <c r="S297" t="str">
        <f t="shared" si="11"/>
        <v>Jan/25</v>
      </c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</row>
    <row r="298" spans="1:38" ht="15.75" customHeight="1">
      <c r="A298" s="23">
        <v>45677</v>
      </c>
      <c r="B298" s="24" t="s">
        <v>18</v>
      </c>
      <c r="C298" s="25">
        <v>2025</v>
      </c>
      <c r="D298" s="26" t="s">
        <v>19</v>
      </c>
      <c r="E298" s="80"/>
      <c r="F298" s="80"/>
      <c r="G298" s="80"/>
      <c r="H298" s="80"/>
      <c r="I298" s="81"/>
      <c r="J298" s="27" t="str">
        <f>IF(E298="","",(1-J$2)*E298)</f>
        <v/>
      </c>
      <c r="K298" s="27" t="str">
        <f>IF(F298="","",(1-K$2)*F298)</f>
        <v/>
      </c>
      <c r="L298" s="27" t="str">
        <f>IF(G298="","",(1-L$2)*G298)</f>
        <v/>
      </c>
      <c r="M298" s="27" t="str">
        <f>IF(H298="","",(1-M$2)*H298)</f>
        <v/>
      </c>
      <c r="N298" s="40"/>
      <c r="O298" s="41"/>
      <c r="P298" s="28" t="str">
        <f t="shared" si="7"/>
        <v/>
      </c>
      <c r="Q298" s="29" t="str">
        <f t="shared" si="10"/>
        <v/>
      </c>
      <c r="R298" s="30" t="str">
        <f>IF(P298="","",SUM($Q$4:Q298))</f>
        <v/>
      </c>
      <c r="S298" t="str">
        <f t="shared" si="11"/>
        <v>Jan/25</v>
      </c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</row>
    <row r="299" spans="1:38" ht="15.75" customHeight="1">
      <c r="A299" s="23">
        <v>45678</v>
      </c>
      <c r="B299" s="24" t="s">
        <v>20</v>
      </c>
      <c r="C299" s="25">
        <v>2025</v>
      </c>
      <c r="D299" s="26" t="s">
        <v>19</v>
      </c>
      <c r="E299" s="80">
        <v>1850.6</v>
      </c>
      <c r="F299" s="80">
        <v>2298.3000000000002</v>
      </c>
      <c r="G299" s="80"/>
      <c r="H299" s="80">
        <v>646</v>
      </c>
      <c r="I299" s="81">
        <v>162</v>
      </c>
      <c r="J299" s="27">
        <f>IF(E299="","",(1-J$2)*E299)</f>
        <v>1831.9089399999998</v>
      </c>
      <c r="K299" s="27">
        <f>IF(F299="","",(1-K$2)*F299)</f>
        <v>2223.8350800000003</v>
      </c>
      <c r="L299" s="27" t="str">
        <f>IF(G299="","",(1-L$2)*G299)</f>
        <v/>
      </c>
      <c r="M299" s="27">
        <f>IF(H299="","",(1-M$2)*H299)</f>
        <v>642.18859999999995</v>
      </c>
      <c r="N299" s="40"/>
      <c r="O299" s="41">
        <v>193</v>
      </c>
      <c r="P299" s="28">
        <f t="shared" si="7"/>
        <v>5149.8999999999996</v>
      </c>
      <c r="Q299" s="29">
        <f t="shared" si="10"/>
        <v>4890.9326199999996</v>
      </c>
      <c r="R299" s="30">
        <f>IF(P299="","",SUM($Q$4:Q299))</f>
        <v>2366373.7146549993</v>
      </c>
      <c r="S299" t="str">
        <f t="shared" si="11"/>
        <v>Jan/25</v>
      </c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</row>
    <row r="300" spans="1:38" ht="15.75" customHeight="1">
      <c r="A300" s="23">
        <v>45679</v>
      </c>
      <c r="B300" s="24" t="s">
        <v>21</v>
      </c>
      <c r="C300" s="25">
        <v>2025</v>
      </c>
      <c r="D300" s="26" t="s">
        <v>19</v>
      </c>
      <c r="E300" s="80">
        <v>2949.5</v>
      </c>
      <c r="F300" s="80">
        <v>2725.2</v>
      </c>
      <c r="G300" s="80"/>
      <c r="H300" s="80">
        <v>575</v>
      </c>
      <c r="I300" s="81">
        <v>76</v>
      </c>
      <c r="J300" s="27">
        <f>IF(E300="","",(1-J$2)*E300)</f>
        <v>2919.7100500000001</v>
      </c>
      <c r="K300" s="27">
        <f>IF(F300="","",(1-K$2)*F300)</f>
        <v>2636.9035199999998</v>
      </c>
      <c r="L300" s="27" t="str">
        <f>IF(G300="","",(1-L$2)*G300)</f>
        <v/>
      </c>
      <c r="M300" s="27">
        <f>IF(H300="","",(1-M$2)*H300)</f>
        <v>571.60749999999996</v>
      </c>
      <c r="N300" s="40"/>
      <c r="O300" s="41">
        <v>113.02</v>
      </c>
      <c r="P300" s="28">
        <f t="shared" si="7"/>
        <v>6438.72</v>
      </c>
      <c r="Q300" s="29">
        <f t="shared" si="10"/>
        <v>6241.24107</v>
      </c>
      <c r="R300" s="30">
        <f>IF(P300="","",SUM($Q$4:Q300))</f>
        <v>2372614.9557249993</v>
      </c>
      <c r="S300" t="str">
        <f t="shared" si="11"/>
        <v>Jan/25</v>
      </c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</row>
    <row r="301" spans="1:38" ht="15.75" customHeight="1">
      <c r="A301" s="23">
        <v>45680</v>
      </c>
      <c r="B301" s="24" t="s">
        <v>23</v>
      </c>
      <c r="C301" s="25">
        <v>2025</v>
      </c>
      <c r="D301" s="26" t="s">
        <v>19</v>
      </c>
      <c r="E301" s="80">
        <v>2160</v>
      </c>
      <c r="F301" s="80">
        <v>2958.4</v>
      </c>
      <c r="G301" s="80"/>
      <c r="H301" s="80">
        <v>1779</v>
      </c>
      <c r="I301" s="81"/>
      <c r="J301" s="27">
        <f>IF(E301="","",(1-J$2)*E301)</f>
        <v>2138.1840000000002</v>
      </c>
      <c r="K301" s="27">
        <f>IF(F301="","",(1-K$2)*F301)</f>
        <v>2862.5478400000002</v>
      </c>
      <c r="L301" s="27" t="str">
        <f>IF(G301="","",(1-L$2)*G301)</f>
        <v/>
      </c>
      <c r="M301" s="27">
        <f>IF(H301="","",(1-M$2)*H301)</f>
        <v>1768.5038999999999</v>
      </c>
      <c r="N301" s="40"/>
      <c r="O301" s="41">
        <v>316.07</v>
      </c>
      <c r="P301" s="28">
        <f t="shared" si="7"/>
        <v>7213.4699999999993</v>
      </c>
      <c r="Q301" s="29">
        <f t="shared" si="10"/>
        <v>7085.3057399999998</v>
      </c>
      <c r="R301" s="30">
        <f>IF(P301="","",SUM($Q$4:Q301))</f>
        <v>2379700.2614649995</v>
      </c>
      <c r="S301" t="str">
        <f t="shared" si="11"/>
        <v>Jan/25</v>
      </c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</row>
    <row r="302" spans="1:38" ht="15.75" customHeight="1">
      <c r="A302" s="23">
        <v>45681</v>
      </c>
      <c r="B302" s="24" t="s">
        <v>30</v>
      </c>
      <c r="C302" s="25">
        <v>2025</v>
      </c>
      <c r="D302" s="26" t="s">
        <v>19</v>
      </c>
      <c r="E302" s="80">
        <v>3352.2</v>
      </c>
      <c r="F302" s="80">
        <v>3542.7</v>
      </c>
      <c r="G302" s="80"/>
      <c r="H302" s="80">
        <v>1789</v>
      </c>
      <c r="I302" s="81">
        <v>21</v>
      </c>
      <c r="J302" s="27">
        <f>IF(E302="","",(1-J$2)*E302)</f>
        <v>3318.3427799999999</v>
      </c>
      <c r="K302" s="27">
        <f>IF(F302="","",(1-K$2)*F302)</f>
        <v>3427.9165199999998</v>
      </c>
      <c r="L302" s="27" t="str">
        <f>IF(G302="","",(1-L$2)*G302)</f>
        <v/>
      </c>
      <c r="M302" s="27">
        <f>IF(H302="","",(1-M$2)*H302)</f>
        <v>1778.4449</v>
      </c>
      <c r="N302" s="40"/>
      <c r="O302" s="41">
        <v>1023</v>
      </c>
      <c r="P302" s="28">
        <f t="shared" si="7"/>
        <v>9727.9</v>
      </c>
      <c r="Q302" s="29">
        <f t="shared" si="10"/>
        <v>9547.7042000000001</v>
      </c>
      <c r="R302" s="30">
        <f>IF(P302="","",SUM($Q$4:Q302))</f>
        <v>2389247.9656649996</v>
      </c>
      <c r="S302" t="str">
        <f t="shared" si="11"/>
        <v>Jan/25</v>
      </c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</row>
    <row r="303" spans="1:38" ht="15.75" customHeight="1">
      <c r="A303" s="23">
        <v>45682</v>
      </c>
      <c r="B303" s="24" t="s">
        <v>38</v>
      </c>
      <c r="C303" s="25">
        <v>2025</v>
      </c>
      <c r="D303" s="26" t="s">
        <v>19</v>
      </c>
      <c r="E303" s="80">
        <v>7814.6</v>
      </c>
      <c r="F303" s="80">
        <v>4616.3999999999996</v>
      </c>
      <c r="G303" s="80"/>
      <c r="H303" s="80">
        <v>2550</v>
      </c>
      <c r="I303" s="81">
        <v>23</v>
      </c>
      <c r="J303" s="27">
        <f>IF(E303="","",(1-J$2)*E303)</f>
        <v>7735.6725400000005</v>
      </c>
      <c r="K303" s="27">
        <f>IF(F303="","",(1-K$2)*F303)</f>
        <v>4466.8286399999997</v>
      </c>
      <c r="L303" s="27" t="str">
        <f>IF(G303="","",(1-L$2)*G303)</f>
        <v/>
      </c>
      <c r="M303" s="27">
        <f>IF(H303="","",(1-M$2)*H303)</f>
        <v>2534.9549999999999</v>
      </c>
      <c r="N303" s="40"/>
      <c r="O303" s="41">
        <v>1321</v>
      </c>
      <c r="P303" s="28">
        <f t="shared" si="7"/>
        <v>16325</v>
      </c>
      <c r="Q303" s="29">
        <f t="shared" si="10"/>
        <v>16058.456179999999</v>
      </c>
      <c r="R303" s="30">
        <f>IF(P303="","",SUM($Q$4:Q303))</f>
        <v>2405306.4218449998</v>
      </c>
      <c r="S303" t="str">
        <f t="shared" si="11"/>
        <v>Jan/25</v>
      </c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</row>
    <row r="304" spans="1:38" ht="15.75" customHeight="1">
      <c r="A304" s="23">
        <v>45683</v>
      </c>
      <c r="B304" s="24" t="s">
        <v>44</v>
      </c>
      <c r="C304" s="25">
        <v>2025</v>
      </c>
      <c r="D304" s="26" t="s">
        <v>19</v>
      </c>
      <c r="E304" s="80">
        <v>9781.4</v>
      </c>
      <c r="F304" s="80">
        <v>5137.7</v>
      </c>
      <c r="G304" s="80"/>
      <c r="H304" s="80">
        <v>2967.1</v>
      </c>
      <c r="I304" s="81">
        <v>20</v>
      </c>
      <c r="J304" s="27">
        <f>IF(E304="","",(1-J$2)*E304)</f>
        <v>9682.6078600000001</v>
      </c>
      <c r="K304" s="27">
        <f>IF(F304="","",(1-K$2)*F304)</f>
        <v>4971.2385199999999</v>
      </c>
      <c r="L304" s="27" t="str">
        <f>IF(G304="","",(1-L$2)*G304)</f>
        <v/>
      </c>
      <c r="M304" s="27">
        <f>IF(H304="","",(1-M$2)*H304)</f>
        <v>2949.59411</v>
      </c>
      <c r="N304" s="40"/>
      <c r="O304" s="41">
        <v>2011.01</v>
      </c>
      <c r="P304" s="28">
        <f t="shared" si="7"/>
        <v>19917.209999999995</v>
      </c>
      <c r="Q304" s="29">
        <f t="shared" si="10"/>
        <v>19614.450489999999</v>
      </c>
      <c r="R304" s="30">
        <f>IF(P304="","",SUM($Q$4:Q304))</f>
        <v>2424920.872335</v>
      </c>
      <c r="S304" t="str">
        <f t="shared" si="11"/>
        <v>Jan/25</v>
      </c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</row>
    <row r="305" spans="1:38" ht="15.75" customHeight="1">
      <c r="A305" s="23">
        <v>45684</v>
      </c>
      <c r="B305" s="24" t="s">
        <v>18</v>
      </c>
      <c r="C305" s="25">
        <v>2025</v>
      </c>
      <c r="D305" s="26" t="s">
        <v>19</v>
      </c>
      <c r="E305" s="80">
        <v>544.4</v>
      </c>
      <c r="F305" s="80">
        <v>212</v>
      </c>
      <c r="G305" s="80"/>
      <c r="H305" s="80">
        <v>261</v>
      </c>
      <c r="I305" s="81"/>
      <c r="J305" s="27">
        <f>IF(E305="","",(1-J$2)*E305)</f>
        <v>538.90156000000002</v>
      </c>
      <c r="K305" s="27">
        <f>IF(F305="","",(1-K$2)*F305)</f>
        <v>205.13120000000001</v>
      </c>
      <c r="L305" s="27" t="str">
        <f>IF(G305="","",(1-L$2)*G305)</f>
        <v/>
      </c>
      <c r="M305" s="27">
        <f>IF(H305="","",(1-M$2)*H305)</f>
        <v>259.46010000000001</v>
      </c>
      <c r="N305" s="40"/>
      <c r="O305" s="41">
        <v>83</v>
      </c>
      <c r="P305" s="28">
        <f t="shared" si="7"/>
        <v>1100.4000000000001</v>
      </c>
      <c r="Q305" s="29">
        <f t="shared" si="10"/>
        <v>1086.4928600000001</v>
      </c>
      <c r="R305" s="30">
        <f>IF(P305="","",SUM($Q$4:Q305))</f>
        <v>2426007.3651950001</v>
      </c>
      <c r="S305" t="str">
        <f t="shared" si="11"/>
        <v>Jan/25</v>
      </c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</row>
    <row r="306" spans="1:38" ht="15.75" customHeight="1">
      <c r="A306" s="23">
        <v>45685</v>
      </c>
      <c r="B306" s="24" t="s">
        <v>20</v>
      </c>
      <c r="C306" s="25">
        <v>2025</v>
      </c>
      <c r="D306" s="26" t="s">
        <v>19</v>
      </c>
      <c r="E306" s="80">
        <v>1910.8</v>
      </c>
      <c r="F306" s="80">
        <v>1687</v>
      </c>
      <c r="G306" s="80"/>
      <c r="H306" s="80">
        <v>626</v>
      </c>
      <c r="I306" s="81"/>
      <c r="J306" s="27">
        <f>IF(E306="","",(1-J$2)*E306)</f>
        <v>1891.50092</v>
      </c>
      <c r="K306" s="27">
        <f>IF(F306="","",(1-K$2)*F306)</f>
        <v>1632.3412000000001</v>
      </c>
      <c r="L306" s="27" t="str">
        <f>IF(G306="","",(1-L$2)*G306)</f>
        <v/>
      </c>
      <c r="M306" s="27">
        <f>IF(H306="","",(1-M$2)*H306)</f>
        <v>622.3066</v>
      </c>
      <c r="N306" s="40"/>
      <c r="O306" s="41">
        <v>252.05</v>
      </c>
      <c r="P306" s="28">
        <f t="shared" si="7"/>
        <v>4475.8500000000004</v>
      </c>
      <c r="Q306" s="29">
        <f t="shared" si="10"/>
        <v>4398.1987200000003</v>
      </c>
      <c r="R306" s="30">
        <f>IF(P306="","",SUM($Q$4:Q306))</f>
        <v>2430405.5639150003</v>
      </c>
      <c r="S306" t="str">
        <f t="shared" si="11"/>
        <v>Jan/25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</row>
    <row r="307" spans="1:38" ht="15.75" customHeight="1">
      <c r="A307" s="23">
        <v>45686</v>
      </c>
      <c r="B307" s="24" t="s">
        <v>21</v>
      </c>
      <c r="C307" s="25">
        <v>2025</v>
      </c>
      <c r="D307" s="26" t="s">
        <v>19</v>
      </c>
      <c r="E307" s="80">
        <v>974</v>
      </c>
      <c r="F307" s="80">
        <v>1133.7</v>
      </c>
      <c r="G307" s="80"/>
      <c r="H307" s="80">
        <v>528</v>
      </c>
      <c r="I307" s="81">
        <v>91</v>
      </c>
      <c r="J307" s="27">
        <f>IF(E307="","",(1-J$2)*E307)</f>
        <v>964.1626</v>
      </c>
      <c r="K307" s="27">
        <f>IF(F307="","",(1-K$2)*F307)</f>
        <v>1096.96812</v>
      </c>
      <c r="L307" s="27" t="str">
        <f>IF(G307="","",(1-L$2)*G307)</f>
        <v/>
      </c>
      <c r="M307" s="27">
        <f>IF(H307="","",(1-M$2)*H307)</f>
        <v>524.88480000000004</v>
      </c>
      <c r="N307" s="40"/>
      <c r="O307" s="41">
        <v>224</v>
      </c>
      <c r="P307" s="28">
        <f t="shared" si="7"/>
        <v>2950.7</v>
      </c>
      <c r="Q307" s="29">
        <f t="shared" si="10"/>
        <v>2810.0155199999999</v>
      </c>
      <c r="R307" s="30">
        <f>IF(P307="","",SUM($Q$4:Q307))</f>
        <v>2433215.5794350002</v>
      </c>
      <c r="S307" t="str">
        <f t="shared" si="11"/>
        <v>Jan/25</v>
      </c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</row>
    <row r="308" spans="1:38" ht="15.75" customHeight="1">
      <c r="A308" s="23">
        <v>45687</v>
      </c>
      <c r="B308" s="24" t="s">
        <v>23</v>
      </c>
      <c r="C308" s="25">
        <v>2025</v>
      </c>
      <c r="D308" s="26" t="s">
        <v>19</v>
      </c>
      <c r="E308" s="80">
        <v>2140.6</v>
      </c>
      <c r="F308" s="80">
        <v>2671.2</v>
      </c>
      <c r="G308" s="80"/>
      <c r="H308" s="80">
        <v>1000</v>
      </c>
      <c r="I308" s="81">
        <v>98</v>
      </c>
      <c r="J308" s="27">
        <f>IF(E308="","",(1-J$2)*E308)</f>
        <v>2118.9799399999997</v>
      </c>
      <c r="K308" s="27">
        <f>IF(F308="","",(1-K$2)*F308)</f>
        <v>2584.6531199999999</v>
      </c>
      <c r="L308" s="27" t="str">
        <f>IF(G308="","",(1-L$2)*G308)</f>
        <v/>
      </c>
      <c r="M308" s="27">
        <f>IF(H308="","",(1-M$2)*H308)</f>
        <v>994.1</v>
      </c>
      <c r="N308" s="40"/>
      <c r="O308" s="41">
        <v>179.01</v>
      </c>
      <c r="P308" s="28">
        <f t="shared" si="7"/>
        <v>6088.8099999999995</v>
      </c>
      <c r="Q308" s="29">
        <f t="shared" si="10"/>
        <v>5876.7430600000007</v>
      </c>
      <c r="R308" s="30">
        <f>IF(P308="","",SUM($Q$4:Q308))</f>
        <v>2439092.322495</v>
      </c>
      <c r="S308" t="str">
        <f t="shared" si="11"/>
        <v>Jan/25</v>
      </c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</row>
    <row r="309" spans="1:38" ht="15.75" customHeight="1">
      <c r="A309" s="23">
        <v>45688</v>
      </c>
      <c r="B309" s="24" t="s">
        <v>30</v>
      </c>
      <c r="C309" s="25">
        <v>2025</v>
      </c>
      <c r="D309" s="26" t="s">
        <v>19</v>
      </c>
      <c r="E309" s="80">
        <v>3512.2</v>
      </c>
      <c r="F309" s="80">
        <v>3426.4</v>
      </c>
      <c r="G309" s="80"/>
      <c r="H309" s="80">
        <v>868</v>
      </c>
      <c r="I309" s="81"/>
      <c r="J309" s="27">
        <f>IF(E309="","",(1-J$2)*E309)</f>
        <v>3476.72678</v>
      </c>
      <c r="K309" s="27">
        <f>IF(F309="","",(1-K$2)*F309)</f>
        <v>3315.3846400000002</v>
      </c>
      <c r="L309" s="27" t="str">
        <f>IF(G309="","",(1-L$2)*G309)</f>
        <v/>
      </c>
      <c r="M309" s="27">
        <f>IF(H309="","",(1-M$2)*H309)</f>
        <v>862.87879999999996</v>
      </c>
      <c r="N309" s="40"/>
      <c r="O309" s="41">
        <v>516</v>
      </c>
      <c r="P309" s="28">
        <f t="shared" si="7"/>
        <v>8322.6</v>
      </c>
      <c r="Q309" s="29">
        <f t="shared" si="10"/>
        <v>8170.9902199999997</v>
      </c>
      <c r="R309" s="30">
        <f>IF(P309="","",SUM($Q$4:Q309))</f>
        <v>2447263.312715</v>
      </c>
      <c r="S309" t="str">
        <f t="shared" si="11"/>
        <v>Jan/25</v>
      </c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</row>
    <row r="310" spans="1:38" ht="15.75" customHeight="1">
      <c r="A310" s="23">
        <v>45689</v>
      </c>
      <c r="B310" s="24" t="s">
        <v>38</v>
      </c>
      <c r="C310" s="25">
        <v>2025</v>
      </c>
      <c r="D310" s="26" t="s">
        <v>106</v>
      </c>
      <c r="E310" s="80">
        <v>5380.7</v>
      </c>
      <c r="F310" s="80">
        <v>3225.4</v>
      </c>
      <c r="G310" s="80">
        <v>111</v>
      </c>
      <c r="H310" s="80">
        <v>1760</v>
      </c>
      <c r="I310" s="81">
        <v>46</v>
      </c>
      <c r="J310" s="27">
        <f>IF(E310="","",(1-J$2)*E310)</f>
        <v>5326.3549299999995</v>
      </c>
      <c r="K310" s="27">
        <f>IF(F310="","",(1-K$2)*F310)</f>
        <v>3120.8970400000003</v>
      </c>
      <c r="L310" s="27">
        <f>IF(G310="","",(1-L$2)*G310)</f>
        <v>104.33999999999999</v>
      </c>
      <c r="M310" s="27">
        <f>IF(H310="","",(1-M$2)*H310)</f>
        <v>1749.616</v>
      </c>
      <c r="N310" s="40"/>
      <c r="O310" s="41">
        <v>814</v>
      </c>
      <c r="P310" s="28">
        <f t="shared" si="7"/>
        <v>11337.1</v>
      </c>
      <c r="Q310" s="29">
        <f t="shared" si="10"/>
        <v>11115.207969999999</v>
      </c>
      <c r="R310" s="30">
        <f>IF(P310="","",SUM($Q$4:Q310))</f>
        <v>2458378.5206849999</v>
      </c>
      <c r="S310" t="str">
        <f t="shared" si="11"/>
        <v>Fev/25</v>
      </c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</row>
    <row r="311" spans="1:38" ht="15.75" customHeight="1">
      <c r="A311" s="23">
        <v>45690</v>
      </c>
      <c r="B311" s="24" t="s">
        <v>44</v>
      </c>
      <c r="C311" s="25">
        <v>2025</v>
      </c>
      <c r="D311" s="26" t="s">
        <v>106</v>
      </c>
      <c r="E311" s="80">
        <v>8562.5</v>
      </c>
      <c r="F311" s="80">
        <v>3518.1</v>
      </c>
      <c r="G311" s="80"/>
      <c r="H311" s="80">
        <v>4254</v>
      </c>
      <c r="I311" s="81">
        <v>29</v>
      </c>
      <c r="J311" s="27">
        <f>IF(E311="","",(1-J$2)*E311)</f>
        <v>8476.0187499999993</v>
      </c>
      <c r="K311" s="27">
        <f>IF(F311="","",(1-K$2)*F311)</f>
        <v>3404.1135599999998</v>
      </c>
      <c r="L311" s="27" t="str">
        <f>IF(G311="","",(1-L$2)*G311)</f>
        <v/>
      </c>
      <c r="M311" s="27">
        <f>IF(H311="","",(1-M$2)*H311)</f>
        <v>4228.9013999999997</v>
      </c>
      <c r="N311" s="40"/>
      <c r="O311" s="41">
        <v>1785</v>
      </c>
      <c r="P311" s="28">
        <f t="shared" si="7"/>
        <v>18148.599999999999</v>
      </c>
      <c r="Q311" s="29">
        <f t="shared" si="10"/>
        <v>17894.03371</v>
      </c>
      <c r="R311" s="30">
        <f>IF(P311="","",SUM($Q$4:Q311))</f>
        <v>2476272.554395</v>
      </c>
      <c r="S311" t="str">
        <f t="shared" si="11"/>
        <v>Fev/25</v>
      </c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</row>
    <row r="312" spans="1:38" ht="15.75" customHeight="1">
      <c r="A312" s="23">
        <v>45691</v>
      </c>
      <c r="B312" s="24" t="s">
        <v>18</v>
      </c>
      <c r="C312" s="25">
        <v>2025</v>
      </c>
      <c r="D312" s="26" t="s">
        <v>106</v>
      </c>
      <c r="E312" s="80"/>
      <c r="F312" s="80"/>
      <c r="G312" s="80"/>
      <c r="H312" s="80"/>
      <c r="I312" s="81"/>
      <c r="J312" s="27"/>
      <c r="K312" s="27"/>
      <c r="L312" s="27"/>
      <c r="M312" s="27"/>
      <c r="N312" s="40"/>
      <c r="O312" s="41"/>
      <c r="P312" s="28" t="str">
        <f t="shared" si="7"/>
        <v/>
      </c>
      <c r="Q312" s="29" t="str">
        <f t="shared" si="10"/>
        <v/>
      </c>
      <c r="R312" s="30" t="str">
        <f>IF(P312="","",SUM($Q$4:Q312))</f>
        <v/>
      </c>
      <c r="S312" t="str">
        <f t="shared" si="11"/>
        <v>Fev/25</v>
      </c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</row>
    <row r="313" spans="1:38" ht="15.75" customHeight="1">
      <c r="A313" s="23">
        <v>45692</v>
      </c>
      <c r="B313" s="24" t="s">
        <v>20</v>
      </c>
      <c r="C313" s="25">
        <v>2025</v>
      </c>
      <c r="D313" s="26" t="s">
        <v>106</v>
      </c>
      <c r="E313" s="80">
        <v>1360</v>
      </c>
      <c r="F313" s="80">
        <v>1426.8</v>
      </c>
      <c r="G313" s="61"/>
      <c r="H313" s="80">
        <v>894</v>
      </c>
      <c r="I313" s="123"/>
      <c r="J313" s="27">
        <f>IF(E313="","",(1-J$2)*E313)</f>
        <v>1346.2639999999999</v>
      </c>
      <c r="K313" s="27">
        <f>IF(F313="","",(1-K$2)*F313)</f>
        <v>1380.57168</v>
      </c>
      <c r="L313" s="93" t="str">
        <f>IF(G313="","",(1-L$2)*G313)</f>
        <v/>
      </c>
      <c r="M313" s="27">
        <f>IF(H313="","",(1-M$2)*H313)</f>
        <v>888.72540000000004</v>
      </c>
      <c r="N313" s="94"/>
      <c r="O313" s="41">
        <v>482.66</v>
      </c>
      <c r="P313" s="28">
        <f t="shared" si="7"/>
        <v>4163.46</v>
      </c>
      <c r="Q313" s="29">
        <f t="shared" si="10"/>
        <v>4098.2210800000003</v>
      </c>
      <c r="R313" s="30">
        <f>IF(P313="","",SUM($Q$4:Q313))</f>
        <v>2480370.775475</v>
      </c>
      <c r="S313" t="str">
        <f t="shared" si="11"/>
        <v>Fev/25</v>
      </c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</row>
    <row r="314" spans="1:38" ht="15.75" customHeight="1">
      <c r="A314" s="23">
        <v>45693</v>
      </c>
      <c r="B314" s="24" t="s">
        <v>21</v>
      </c>
      <c r="C314" s="25">
        <v>2025</v>
      </c>
      <c r="D314" s="26" t="s">
        <v>106</v>
      </c>
      <c r="E314" s="80">
        <v>2358</v>
      </c>
      <c r="F314" s="80">
        <v>2198</v>
      </c>
      <c r="G314" s="80"/>
      <c r="H314" s="80">
        <v>557</v>
      </c>
      <c r="I314" s="81">
        <v>388</v>
      </c>
      <c r="J314" s="27">
        <f>IF(E314="","",(1-J$2)*E314)</f>
        <v>2334.1842000000001</v>
      </c>
      <c r="K314" s="27">
        <f>IF(F314="","",(1-K$2)*F314)</f>
        <v>2126.7847999999999</v>
      </c>
      <c r="L314" s="27" t="str">
        <f>IF(G314="","",(1-L$2)*G314)</f>
        <v/>
      </c>
      <c r="M314" s="27">
        <f>IF(H314="","",(1-M$2)*H314)</f>
        <v>553.71370000000002</v>
      </c>
      <c r="N314" s="40"/>
      <c r="O314" s="41">
        <v>524</v>
      </c>
      <c r="P314" s="28">
        <f t="shared" si="7"/>
        <v>6025</v>
      </c>
      <c r="Q314" s="29">
        <f t="shared" si="10"/>
        <v>5538.6827000000003</v>
      </c>
      <c r="R314" s="30">
        <f>IF(P314="","",SUM($Q$4:Q314))</f>
        <v>2485909.4581749998</v>
      </c>
      <c r="S314" t="str">
        <f t="shared" si="11"/>
        <v>Fev/25</v>
      </c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</row>
    <row r="315" spans="1:38" ht="15.75" customHeight="1">
      <c r="A315" s="23">
        <v>45694</v>
      </c>
      <c r="B315" s="24" t="s">
        <v>23</v>
      </c>
      <c r="C315" s="25">
        <v>2025</v>
      </c>
      <c r="D315" s="26" t="s">
        <v>106</v>
      </c>
      <c r="E315" s="80">
        <v>3334</v>
      </c>
      <c r="F315" s="80">
        <v>2909.1</v>
      </c>
      <c r="G315" s="80">
        <v>15</v>
      </c>
      <c r="H315" s="80">
        <v>2548</v>
      </c>
      <c r="I315" s="81">
        <v>245.83</v>
      </c>
      <c r="J315" s="27">
        <f>IF(E315="","",(1-J$2)*E315)</f>
        <v>3300.3265999999999</v>
      </c>
      <c r="K315" s="27">
        <f>IF(F315="","",(1-K$2)*F315)</f>
        <v>2814.8451599999999</v>
      </c>
      <c r="L315" s="27">
        <f>IF(G315="","",(1-L$2)*G315)</f>
        <v>14.1</v>
      </c>
      <c r="M315" s="27">
        <f>IF(H315="","",(1-M$2)*H315)</f>
        <v>2532.9668000000001</v>
      </c>
      <c r="N315" s="40"/>
      <c r="O315" s="41">
        <v>336</v>
      </c>
      <c r="P315" s="28">
        <f t="shared" si="7"/>
        <v>9387.93</v>
      </c>
      <c r="Q315" s="29">
        <f t="shared" si="10"/>
        <v>8998.2385599999998</v>
      </c>
      <c r="R315" s="30">
        <f>IF(P315="","",SUM($Q$4:Q315))</f>
        <v>2494907.6967349998</v>
      </c>
      <c r="S315" t="str">
        <f t="shared" si="11"/>
        <v>Fev/25</v>
      </c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</row>
    <row r="316" spans="1:38" ht="15.75" customHeight="1">
      <c r="A316" s="23">
        <v>45695</v>
      </c>
      <c r="B316" s="24" t="s">
        <v>30</v>
      </c>
      <c r="C316" s="25">
        <v>2025</v>
      </c>
      <c r="D316" s="26" t="s">
        <v>106</v>
      </c>
      <c r="E316" s="80">
        <v>2791.85</v>
      </c>
      <c r="F316" s="80">
        <v>2218.3000000000002</v>
      </c>
      <c r="G316" s="80"/>
      <c r="H316" s="80">
        <v>1044</v>
      </c>
      <c r="I316" s="81">
        <v>246.2</v>
      </c>
      <c r="J316" s="27">
        <f>IF(E316="","",(1-J$2)*E316)</f>
        <v>2763.6523149999998</v>
      </c>
      <c r="K316" s="27">
        <f>IF(F316="","",(1-K$2)*F316)</f>
        <v>2146.4270800000004</v>
      </c>
      <c r="L316" s="27" t="str">
        <f>IF(G316="","",(1-L$2)*G316)</f>
        <v/>
      </c>
      <c r="M316" s="27">
        <f>IF(H316="","",(1-M$2)*H316)</f>
        <v>1037.8404</v>
      </c>
      <c r="N316" s="40"/>
      <c r="O316" s="41">
        <v>269.01</v>
      </c>
      <c r="P316" s="28">
        <f t="shared" si="7"/>
        <v>6569.36</v>
      </c>
      <c r="Q316" s="29">
        <f t="shared" si="10"/>
        <v>6216.9297950000009</v>
      </c>
      <c r="R316" s="30">
        <f>IF(P316="","",SUM($Q$4:Q316))</f>
        <v>2501124.6265299995</v>
      </c>
      <c r="S316" t="str">
        <f t="shared" si="11"/>
        <v>Fev/25</v>
      </c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</row>
    <row r="317" spans="1:38" ht="15.75" customHeight="1">
      <c r="A317" s="23">
        <v>45696</v>
      </c>
      <c r="B317" s="24" t="s">
        <v>38</v>
      </c>
      <c r="C317" s="25">
        <v>2025</v>
      </c>
      <c r="D317" s="26" t="s">
        <v>106</v>
      </c>
      <c r="E317" s="80">
        <v>6184.4</v>
      </c>
      <c r="F317" s="80">
        <v>4950.1000000000004</v>
      </c>
      <c r="G317" s="80"/>
      <c r="H317" s="80">
        <v>3041.6</v>
      </c>
      <c r="I317" s="81">
        <v>459.73</v>
      </c>
      <c r="J317" s="27">
        <f>IF(E317="","",(1-J$2)*E317)</f>
        <v>6121.9375599999994</v>
      </c>
      <c r="K317" s="27">
        <f>IF(F317="","",(1-K$2)*F317)</f>
        <v>4789.7167600000002</v>
      </c>
      <c r="L317" s="27" t="str">
        <f>IF(G317="","",(1-L$2)*G317)</f>
        <v/>
      </c>
      <c r="M317" s="27">
        <f>IF(H317="","",(1-M$2)*H317)</f>
        <v>3023.6545599999999</v>
      </c>
      <c r="N317" s="40"/>
      <c r="O317" s="41">
        <v>761.06</v>
      </c>
      <c r="P317" s="28">
        <f t="shared" si="7"/>
        <v>15396.89</v>
      </c>
      <c r="Q317" s="29">
        <f t="shared" si="10"/>
        <v>14696.36888</v>
      </c>
      <c r="R317" s="30">
        <f>IF(P317="","",SUM($Q$4:Q317))</f>
        <v>2515820.9954099995</v>
      </c>
      <c r="S317" t="str">
        <f t="shared" si="11"/>
        <v>Fev/25</v>
      </c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</row>
    <row r="318" spans="1:38" ht="15.75" customHeight="1">
      <c r="A318" s="23">
        <v>45697</v>
      </c>
      <c r="B318" s="24" t="s">
        <v>44</v>
      </c>
      <c r="C318" s="25">
        <v>2025</v>
      </c>
      <c r="D318" s="26" t="s">
        <v>106</v>
      </c>
      <c r="E318" s="80">
        <v>11716</v>
      </c>
      <c r="F318" s="80">
        <v>6160.44</v>
      </c>
      <c r="G318" s="80"/>
      <c r="H318" s="80">
        <v>4747</v>
      </c>
      <c r="I318" s="81">
        <v>721.2</v>
      </c>
      <c r="J318" s="27">
        <f>IF(E318="","",(1-J$2)*E318)</f>
        <v>11597.6684</v>
      </c>
      <c r="K318" s="27">
        <f>IF(F318="","",(1-K$2)*F318)</f>
        <v>5960.8417439999994</v>
      </c>
      <c r="L318" s="27" t="str">
        <f>IF(G318="","",(1-L$2)*G318)</f>
        <v/>
      </c>
      <c r="M318" s="27">
        <f>IF(H318="","",(1-M$2)*H318)</f>
        <v>4718.9926999999998</v>
      </c>
      <c r="N318" s="40"/>
      <c r="O318" s="41">
        <v>2555.1</v>
      </c>
      <c r="P318" s="28">
        <f t="shared" si="7"/>
        <v>25899.739999999998</v>
      </c>
      <c r="Q318" s="29">
        <f t="shared" si="10"/>
        <v>24832.602843999997</v>
      </c>
      <c r="R318" s="30">
        <f>IF(P318="","",SUM($Q$4:Q318))</f>
        <v>2540653.5982539994</v>
      </c>
      <c r="S318" t="str">
        <f t="shared" si="11"/>
        <v>Fev/25</v>
      </c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</row>
    <row r="319" spans="1:38" ht="15.75" customHeight="1">
      <c r="A319" s="23">
        <v>45698</v>
      </c>
      <c r="B319" s="24" t="s">
        <v>18</v>
      </c>
      <c r="C319" s="25">
        <v>2025</v>
      </c>
      <c r="D319" s="26" t="s">
        <v>106</v>
      </c>
      <c r="E319" s="80">
        <v>1113</v>
      </c>
      <c r="F319" s="80">
        <v>380</v>
      </c>
      <c r="G319" s="80"/>
      <c r="H319" s="80">
        <v>337.5</v>
      </c>
      <c r="I319" s="81"/>
      <c r="J319" s="27">
        <f>IF(E319="","",(1-J$2)*E319)</f>
        <v>1101.7587000000001</v>
      </c>
      <c r="K319" s="27">
        <f>IF(F319="","",(1-K$2)*F319)</f>
        <v>367.68799999999999</v>
      </c>
      <c r="L319" s="27" t="str">
        <f>IF(G319="","",(1-L$2)*G319)</f>
        <v/>
      </c>
      <c r="M319" s="27">
        <f>IF(H319="","",(1-M$2)*H319)</f>
        <v>335.50875000000002</v>
      </c>
      <c r="N319" s="40"/>
      <c r="O319" s="41">
        <v>559</v>
      </c>
      <c r="P319" s="28">
        <f t="shared" si="7"/>
        <v>2389.5</v>
      </c>
      <c r="Q319" s="29">
        <f t="shared" si="10"/>
        <v>2363.9554499999999</v>
      </c>
      <c r="R319" s="30">
        <f>IF(P319="","",SUM($Q$4:Q319))</f>
        <v>2543017.5537039991</v>
      </c>
      <c r="S319" t="str">
        <f t="shared" si="11"/>
        <v>Fev/25</v>
      </c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</row>
    <row r="320" spans="1:38" ht="15.75" customHeight="1">
      <c r="A320" s="23">
        <v>45699</v>
      </c>
      <c r="B320" s="24" t="s">
        <v>20</v>
      </c>
      <c r="C320" s="25">
        <v>2025</v>
      </c>
      <c r="D320" s="26" t="s">
        <v>106</v>
      </c>
      <c r="E320" s="80">
        <v>1226</v>
      </c>
      <c r="F320" s="80">
        <v>1581.5</v>
      </c>
      <c r="G320" s="80"/>
      <c r="H320" s="80">
        <v>468.4</v>
      </c>
      <c r="I320" s="81">
        <v>128.5</v>
      </c>
      <c r="J320" s="27">
        <f>IF(E320="","",(1-J$2)*E320)</f>
        <v>1213.6174000000001</v>
      </c>
      <c r="K320" s="27">
        <f>IF(F320="","",(1-K$2)*F320)</f>
        <v>1530.2593999999999</v>
      </c>
      <c r="L320" s="27" t="str">
        <f>IF(G320="","",(1-L$2)*G320)</f>
        <v/>
      </c>
      <c r="M320" s="27">
        <f>IF(H320="","",(1-M$2)*H320)</f>
        <v>465.63643999999999</v>
      </c>
      <c r="N320" s="40"/>
      <c r="O320" s="41">
        <v>264.7</v>
      </c>
      <c r="P320" s="28">
        <f t="shared" si="7"/>
        <v>3669.1</v>
      </c>
      <c r="Q320" s="29">
        <f t="shared" si="10"/>
        <v>3474.21324</v>
      </c>
      <c r="R320" s="30">
        <f>IF(P320="","",SUM($Q$4:Q320))</f>
        <v>2546491.7669439991</v>
      </c>
      <c r="S320" t="str">
        <f t="shared" si="11"/>
        <v>Fev/25</v>
      </c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</row>
    <row r="321" spans="1:38" ht="15.75" customHeight="1">
      <c r="A321" s="23">
        <v>45700</v>
      </c>
      <c r="B321" s="24" t="s">
        <v>21</v>
      </c>
      <c r="C321" s="25">
        <v>2025</v>
      </c>
      <c r="D321" s="26" t="s">
        <v>106</v>
      </c>
      <c r="E321" s="80">
        <v>2646.9</v>
      </c>
      <c r="F321" s="80">
        <v>2468</v>
      </c>
      <c r="G321" s="80"/>
      <c r="H321" s="80">
        <v>530</v>
      </c>
      <c r="I321" s="81">
        <v>115.5</v>
      </c>
      <c r="J321" s="27">
        <f>IF(E321="","",(1-J$2)*E321)</f>
        <v>2620.1663100000001</v>
      </c>
      <c r="K321" s="27">
        <f>IF(F321="","",(1-K$2)*F321)</f>
        <v>2388.0367999999999</v>
      </c>
      <c r="L321" s="27" t="str">
        <f>IF(G321="","",(1-L$2)*G321)</f>
        <v/>
      </c>
      <c r="M321" s="27">
        <f>IF(H321="","",(1-M$2)*H321)</f>
        <v>526.87300000000005</v>
      </c>
      <c r="N321" s="40"/>
      <c r="O321" s="41">
        <v>527</v>
      </c>
      <c r="P321" s="28">
        <f t="shared" si="7"/>
        <v>6287.4</v>
      </c>
      <c r="Q321" s="29">
        <f t="shared" si="10"/>
        <v>6062.07611</v>
      </c>
      <c r="R321" s="30">
        <f>IF(P321="","",SUM($Q$4:Q321))</f>
        <v>2552553.8430539989</v>
      </c>
      <c r="S321" t="str">
        <f t="shared" si="11"/>
        <v>Fev/25</v>
      </c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</row>
    <row r="322" spans="1:38" ht="15.75" customHeight="1">
      <c r="A322" s="23">
        <v>45701</v>
      </c>
      <c r="B322" s="24" t="s">
        <v>23</v>
      </c>
      <c r="C322" s="25">
        <v>2025</v>
      </c>
      <c r="D322" s="26" t="s">
        <v>106</v>
      </c>
      <c r="E322" s="80">
        <v>1293.4000000000001</v>
      </c>
      <c r="F322" s="80">
        <v>1287</v>
      </c>
      <c r="G322" s="80"/>
      <c r="H322" s="80">
        <v>206.2</v>
      </c>
      <c r="I322" s="81">
        <v>188.4</v>
      </c>
      <c r="J322" s="27">
        <f>IF(E322="","",(1-J$2)*E322)</f>
        <v>1280.3366600000002</v>
      </c>
      <c r="K322" s="27">
        <f>IF(F322="","",(1-K$2)*F322)</f>
        <v>1245.3012000000001</v>
      </c>
      <c r="L322" s="27" t="str">
        <f>IF(G322="","",(1-L$2)*G322)</f>
        <v/>
      </c>
      <c r="M322" s="27">
        <f>IF(H322="","",(1-M$2)*H322)</f>
        <v>204.98342</v>
      </c>
      <c r="N322" s="40"/>
      <c r="O322" s="41">
        <v>80.06</v>
      </c>
      <c r="P322" s="28">
        <f t="shared" si="7"/>
        <v>3055.06</v>
      </c>
      <c r="Q322" s="29">
        <f t="shared" si="10"/>
        <v>2810.6812800000002</v>
      </c>
      <c r="R322" s="30">
        <f>IF(P322="","",SUM($Q$4:Q322))</f>
        <v>2555364.524333999</v>
      </c>
      <c r="S322" t="str">
        <f t="shared" si="11"/>
        <v>Fev/25</v>
      </c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</row>
    <row r="323" spans="1:38" ht="15.75" customHeight="1">
      <c r="A323" s="23">
        <v>45702</v>
      </c>
      <c r="B323" s="24" t="s">
        <v>30</v>
      </c>
      <c r="C323" s="25">
        <v>2025</v>
      </c>
      <c r="D323" s="26" t="s">
        <v>106</v>
      </c>
      <c r="E323" s="80">
        <v>6879.5</v>
      </c>
      <c r="F323" s="80">
        <v>4787</v>
      </c>
      <c r="G323" s="80"/>
      <c r="H323" s="80">
        <v>3162</v>
      </c>
      <c r="I323" s="81">
        <v>223</v>
      </c>
      <c r="J323" s="27">
        <f>IF(E323="","",(1-J$2)*E323)</f>
        <v>6810.0170500000004</v>
      </c>
      <c r="K323" s="27">
        <f>IF(F323="","",(1-K$2)*F323)</f>
        <v>4631.9012000000002</v>
      </c>
      <c r="L323" s="27" t="str">
        <f>IF(G323="","",(1-L$2)*G323)</f>
        <v/>
      </c>
      <c r="M323" s="27">
        <f>IF(H323="","",(1-M$2)*H323)</f>
        <v>3143.3442</v>
      </c>
      <c r="N323" s="40"/>
      <c r="O323" s="41">
        <v>910.03</v>
      </c>
      <c r="P323" s="28">
        <f t="shared" si="7"/>
        <v>15961.53</v>
      </c>
      <c r="Q323" s="29">
        <f t="shared" si="10"/>
        <v>15495.292450000001</v>
      </c>
      <c r="R323" s="30">
        <f>IF(P323="","",SUM($Q$4:Q323))</f>
        <v>2570859.8167839991</v>
      </c>
      <c r="S323" t="str">
        <f t="shared" si="11"/>
        <v>Fev/25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</row>
    <row r="324" spans="1:38" ht="15.75" customHeight="1">
      <c r="A324" s="23">
        <v>45703</v>
      </c>
      <c r="B324" s="24" t="s">
        <v>38</v>
      </c>
      <c r="C324" s="25">
        <v>2025</v>
      </c>
      <c r="D324" s="26" t="s">
        <v>106</v>
      </c>
      <c r="E324" s="80">
        <v>8977.7000000000007</v>
      </c>
      <c r="F324" s="80">
        <v>5159</v>
      </c>
      <c r="G324" s="80"/>
      <c r="H324" s="80">
        <v>3275</v>
      </c>
      <c r="I324" s="81">
        <v>283.89999999999998</v>
      </c>
      <c r="J324" s="27">
        <f>IF(E324="","",(1-J$2)*E324)</f>
        <v>8887.0252300000011</v>
      </c>
      <c r="K324" s="27">
        <f>IF(F324="","",(1-K$2)*F324)</f>
        <v>4991.8483999999999</v>
      </c>
      <c r="L324" s="27" t="str">
        <f>IF(G324="","",(1-L$2)*G324)</f>
        <v/>
      </c>
      <c r="M324" s="27">
        <f>IF(H324="","",(1-M$2)*H324)</f>
        <v>3255.6774999999998</v>
      </c>
      <c r="N324" s="40"/>
      <c r="O324" s="41">
        <v>1214</v>
      </c>
      <c r="P324" s="28">
        <f t="shared" si="7"/>
        <v>18909.600000000002</v>
      </c>
      <c r="Q324" s="29">
        <f t="shared" si="10"/>
        <v>18348.55113</v>
      </c>
      <c r="R324" s="30">
        <f>IF(P324="","",SUM($Q$4:Q324))</f>
        <v>2589208.3679139991</v>
      </c>
      <c r="S324" t="str">
        <f t="shared" si="11"/>
        <v>Fev/25</v>
      </c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</row>
    <row r="325" spans="1:38" ht="15.75" customHeight="1">
      <c r="A325" s="23">
        <v>45704</v>
      </c>
      <c r="B325" s="24" t="s">
        <v>44</v>
      </c>
      <c r="C325" s="25">
        <v>2025</v>
      </c>
      <c r="D325" s="26" t="s">
        <v>106</v>
      </c>
      <c r="E325" s="80">
        <v>7638.4</v>
      </c>
      <c r="F325" s="80">
        <v>3312</v>
      </c>
      <c r="G325" s="80"/>
      <c r="H325" s="80">
        <v>3103</v>
      </c>
      <c r="I325" s="81">
        <v>333.75</v>
      </c>
      <c r="J325" s="27">
        <f>IF(E325="","",(1-J$2)*E325)</f>
        <v>7561.25216</v>
      </c>
      <c r="K325" s="27">
        <f>IF(F325="","",(1-K$2)*F325)</f>
        <v>3204.6912000000002</v>
      </c>
      <c r="L325" s="27" t="str">
        <f>IF(G325="","",(1-L$2)*G325)</f>
        <v/>
      </c>
      <c r="M325" s="27">
        <f>IF(H325="","",(1-M$2)*H325)</f>
        <v>3084.6923000000002</v>
      </c>
      <c r="N325" s="40"/>
      <c r="O325" s="41">
        <v>2048</v>
      </c>
      <c r="P325" s="28">
        <f t="shared" si="7"/>
        <v>16435.150000000001</v>
      </c>
      <c r="Q325" s="29">
        <f t="shared" ref="Q325:Q388" si="12">IF(P325="","",SUM(J325:O325))</f>
        <v>15898.635660000002</v>
      </c>
      <c r="R325" s="30">
        <f>IF(P325="","",SUM($Q$4:Q325))</f>
        <v>2605107.0035739993</v>
      </c>
      <c r="S325" t="str">
        <f t="shared" ref="S325:S388" si="13">IF(A325="","",PROPER(TEXT(A325,"mmm/aa")))</f>
        <v>Fev/25</v>
      </c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</row>
    <row r="326" spans="1:38" ht="15.75" customHeight="1">
      <c r="A326" s="23">
        <v>45705</v>
      </c>
      <c r="B326" s="24" t="s">
        <v>18</v>
      </c>
      <c r="C326" s="25">
        <v>2025</v>
      </c>
      <c r="D326" s="26" t="s">
        <v>106</v>
      </c>
      <c r="E326" s="80">
        <v>346</v>
      </c>
      <c r="F326" s="80">
        <v>108</v>
      </c>
      <c r="G326" s="80"/>
      <c r="H326" s="80">
        <v>238</v>
      </c>
      <c r="I326" s="81"/>
      <c r="J326" s="27">
        <f>IF(E326="","",(1-J$2)*E326)</f>
        <v>342.50540000000001</v>
      </c>
      <c r="K326" s="27">
        <f>IF(F326="","",(1-K$2)*F326)</f>
        <v>104.5008</v>
      </c>
      <c r="L326" s="27" t="str">
        <f>IF(G326="","",(1-L$2)*G326)</f>
        <v/>
      </c>
      <c r="M326" s="27">
        <f>IF(H326="","",(1-M$2)*H326)</f>
        <v>236.5958</v>
      </c>
      <c r="N326" s="40"/>
      <c r="O326" s="41">
        <v>201.52</v>
      </c>
      <c r="P326" s="28">
        <f t="shared" si="7"/>
        <v>893.52</v>
      </c>
      <c r="Q326" s="29">
        <f t="shared" si="12"/>
        <v>885.12200000000007</v>
      </c>
      <c r="R326" s="30">
        <f>IF(P326="","",SUM($Q$4:Q326))</f>
        <v>2605992.1255739992</v>
      </c>
      <c r="S326" t="str">
        <f t="shared" si="13"/>
        <v>Fev/25</v>
      </c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</row>
    <row r="327" spans="1:38" ht="15.75" customHeight="1">
      <c r="A327" s="23">
        <v>45706</v>
      </c>
      <c r="B327" s="24" t="s">
        <v>20</v>
      </c>
      <c r="C327" s="25">
        <v>2025</v>
      </c>
      <c r="D327" s="26" t="s">
        <v>106</v>
      </c>
      <c r="E327" s="80">
        <v>1804.4</v>
      </c>
      <c r="F327" s="80">
        <v>1455.8</v>
      </c>
      <c r="G327" s="80"/>
      <c r="H327" s="80">
        <v>657.1</v>
      </c>
      <c r="I327" s="81">
        <v>432.9</v>
      </c>
      <c r="J327" s="27">
        <f>IF(E327="","",(1-J$2)*E327)</f>
        <v>1786.1755600000001</v>
      </c>
      <c r="K327" s="27">
        <f>IF(F327="","",(1-K$2)*F327)</f>
        <v>1408.6320800000001</v>
      </c>
      <c r="L327" s="27" t="str">
        <f>IF(G327="","",(1-L$2)*G327)</f>
        <v/>
      </c>
      <c r="M327" s="27">
        <f>IF(H327="","",(1-M$2)*H327)</f>
        <v>653.22311000000002</v>
      </c>
      <c r="N327" s="40"/>
      <c r="O327" s="41">
        <v>265.02999999999997</v>
      </c>
      <c r="P327" s="28">
        <f t="shared" si="7"/>
        <v>4615.2299999999996</v>
      </c>
      <c r="Q327" s="29">
        <f t="shared" si="12"/>
        <v>4113.0607499999996</v>
      </c>
      <c r="R327" s="30">
        <f>IF(P327="","",SUM($Q$4:Q327))</f>
        <v>2610105.1863239994</v>
      </c>
      <c r="S327" t="str">
        <f t="shared" si="13"/>
        <v>Fev/25</v>
      </c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</row>
    <row r="328" spans="1:38" ht="15.75" customHeight="1">
      <c r="A328" s="23">
        <v>45707</v>
      </c>
      <c r="B328" s="24" t="s">
        <v>21</v>
      </c>
      <c r="C328" s="25">
        <v>2025</v>
      </c>
      <c r="D328" s="26" t="s">
        <v>106</v>
      </c>
      <c r="E328" s="80">
        <v>1983</v>
      </c>
      <c r="F328" s="80">
        <v>1159.5999999999999</v>
      </c>
      <c r="G328" s="80"/>
      <c r="H328" s="80">
        <v>876</v>
      </c>
      <c r="I328" s="81">
        <v>124.6</v>
      </c>
      <c r="J328" s="27">
        <f>IF(E328="","",(1-J$2)*E328)</f>
        <v>1962.9717000000001</v>
      </c>
      <c r="K328" s="27">
        <f>IF(F328="","",(1-K$2)*F328)</f>
        <v>1122.0289599999999</v>
      </c>
      <c r="L328" s="27" t="str">
        <f>IF(G328="","",(1-L$2)*G328)</f>
        <v/>
      </c>
      <c r="M328" s="27">
        <f>IF(H328="","",(1-M$2)*H328)</f>
        <v>870.83159999999998</v>
      </c>
      <c r="N328" s="40"/>
      <c r="O328" s="41">
        <v>329</v>
      </c>
      <c r="P328" s="28">
        <f t="shared" si="7"/>
        <v>4472.2</v>
      </c>
      <c r="Q328" s="29">
        <f t="shared" si="12"/>
        <v>4284.8322599999992</v>
      </c>
      <c r="R328" s="30">
        <f>IF(P328="","",SUM($Q$4:Q328))</f>
        <v>2614390.0185839995</v>
      </c>
      <c r="S328" t="str">
        <f t="shared" si="13"/>
        <v>Fev/25</v>
      </c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</row>
    <row r="329" spans="1:38" ht="15.75" customHeight="1">
      <c r="A329" s="23">
        <v>45708</v>
      </c>
      <c r="B329" s="24" t="s">
        <v>23</v>
      </c>
      <c r="C329" s="25">
        <v>2025</v>
      </c>
      <c r="D329" s="26" t="s">
        <v>106</v>
      </c>
      <c r="E329" s="80">
        <v>2268.5</v>
      </c>
      <c r="F329" s="80">
        <v>2470.1999999999998</v>
      </c>
      <c r="G329" s="80"/>
      <c r="H329" s="80">
        <v>1143.2</v>
      </c>
      <c r="I329" s="81">
        <v>440.3</v>
      </c>
      <c r="J329" s="27">
        <f>IF(E329="","",(1-J$2)*E329)</f>
        <v>2245.58815</v>
      </c>
      <c r="K329" s="27">
        <f>IF(F329="","",(1-K$2)*F329)</f>
        <v>2390.16552</v>
      </c>
      <c r="L329" s="27" t="str">
        <f>IF(G329="","",(1-L$2)*G329)</f>
        <v/>
      </c>
      <c r="M329" s="27">
        <f>IF(H329="","",(1-M$2)*H329)</f>
        <v>1136.4551200000001</v>
      </c>
      <c r="N329" s="40"/>
      <c r="O329" s="41">
        <v>296</v>
      </c>
      <c r="P329" s="28">
        <f t="shared" si="7"/>
        <v>6618.2</v>
      </c>
      <c r="Q329" s="29">
        <f t="shared" si="12"/>
        <v>6068.2087900000006</v>
      </c>
      <c r="R329" s="30">
        <f>IF(P329="","",SUM($Q$4:Q329))</f>
        <v>2620458.2273739995</v>
      </c>
      <c r="S329" t="str">
        <f t="shared" si="13"/>
        <v>Fev/25</v>
      </c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</row>
    <row r="330" spans="1:38" ht="15.75" customHeight="1">
      <c r="A330" s="23">
        <v>45709</v>
      </c>
      <c r="B330" s="24" t="s">
        <v>30</v>
      </c>
      <c r="C330" s="25">
        <v>2025</v>
      </c>
      <c r="D330" s="26" t="s">
        <v>106</v>
      </c>
      <c r="E330" s="80">
        <v>9563.1</v>
      </c>
      <c r="F330" s="80">
        <v>7499</v>
      </c>
      <c r="G330" s="80"/>
      <c r="H330" s="80">
        <v>3267.7</v>
      </c>
      <c r="I330" s="81">
        <v>339.95</v>
      </c>
      <c r="J330" s="27">
        <f>IF(E330="","",(1-J$2)*E330)</f>
        <v>9466.5126899999996</v>
      </c>
      <c r="K330" s="27">
        <f>IF(F330="","",(1-K$2)*F330)</f>
        <v>7256.0324000000001</v>
      </c>
      <c r="L330" s="27" t="str">
        <f>IF(G330="","",(1-L$2)*G330)</f>
        <v/>
      </c>
      <c r="M330" s="27">
        <f>IF(H330="","",(1-M$2)*H330)</f>
        <v>3248.4205699999998</v>
      </c>
      <c r="N330" s="40"/>
      <c r="O330" s="41">
        <v>1142.04</v>
      </c>
      <c r="P330" s="28">
        <f t="shared" si="7"/>
        <v>21811.79</v>
      </c>
      <c r="Q330" s="29">
        <f t="shared" si="12"/>
        <v>21113.005659999999</v>
      </c>
      <c r="R330" s="30">
        <f>IF(P330="","",SUM($Q$4:Q330))</f>
        <v>2641571.2330339993</v>
      </c>
      <c r="S330" t="str">
        <f t="shared" si="13"/>
        <v>Fev/25</v>
      </c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</row>
    <row r="331" spans="1:38" ht="15.75" customHeight="1">
      <c r="A331" s="23">
        <v>45710</v>
      </c>
      <c r="B331" s="24" t="s">
        <v>38</v>
      </c>
      <c r="C331" s="25">
        <v>2025</v>
      </c>
      <c r="D331" s="26" t="s">
        <v>106</v>
      </c>
      <c r="E331" s="80">
        <v>8629.4</v>
      </c>
      <c r="F331" s="80">
        <v>5350</v>
      </c>
      <c r="G331" s="80"/>
      <c r="H331" s="80">
        <v>2736</v>
      </c>
      <c r="I331" s="81">
        <v>237.41</v>
      </c>
      <c r="J331" s="27">
        <f>IF(E331="","",(1-J$2)*E331)</f>
        <v>8542.2430599999989</v>
      </c>
      <c r="K331" s="27">
        <f>IF(F331="","",(1-K$2)*F331)</f>
        <v>5176.66</v>
      </c>
      <c r="L331" s="27" t="str">
        <f>IF(G331="","",(1-L$2)*G331)</f>
        <v/>
      </c>
      <c r="M331" s="27">
        <f>IF(H331="","",(1-M$2)*H331)</f>
        <v>2719.8575999999998</v>
      </c>
      <c r="N331" s="40"/>
      <c r="O331" s="41">
        <v>1082.0999999999999</v>
      </c>
      <c r="P331" s="28">
        <f t="shared" si="7"/>
        <v>18034.91</v>
      </c>
      <c r="Q331" s="29">
        <f t="shared" si="12"/>
        <v>17520.860659999998</v>
      </c>
      <c r="R331" s="30">
        <f>IF(P331="","",SUM($Q$4:Q331))</f>
        <v>2659092.0936939991</v>
      </c>
      <c r="S331" t="str">
        <f t="shared" si="13"/>
        <v>Fev/25</v>
      </c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</row>
    <row r="332" spans="1:38" ht="15.75" customHeight="1">
      <c r="A332" s="23">
        <v>45711</v>
      </c>
      <c r="B332" s="24" t="s">
        <v>44</v>
      </c>
      <c r="C332" s="25">
        <v>2025</v>
      </c>
      <c r="D332" s="26" t="s">
        <v>106</v>
      </c>
      <c r="E332" s="80">
        <v>2034.45</v>
      </c>
      <c r="F332" s="80">
        <v>1318.25</v>
      </c>
      <c r="G332" s="80"/>
      <c r="H332" s="80">
        <v>1031.2</v>
      </c>
      <c r="I332" s="81"/>
      <c r="J332" s="27">
        <f>IF(E332="","",(1-J$2)*E332)</f>
        <v>2013.902055</v>
      </c>
      <c r="K332" s="27">
        <f>IF(F332="","",(1-K$2)*F332)</f>
        <v>1275.5387000000001</v>
      </c>
      <c r="L332" s="27" t="str">
        <f>IF(G332="","",(1-L$2)*G332)</f>
        <v/>
      </c>
      <c r="M332" s="27">
        <f>IF(H332="","",(1-M$2)*H332)</f>
        <v>1025.11592</v>
      </c>
      <c r="N332" s="40"/>
      <c r="O332" s="41">
        <v>400</v>
      </c>
      <c r="P332" s="28">
        <f t="shared" si="7"/>
        <v>4783.8999999999996</v>
      </c>
      <c r="Q332" s="29">
        <f t="shared" si="12"/>
        <v>4714.5566749999998</v>
      </c>
      <c r="R332" s="30">
        <f>IF(P332="","",SUM($Q$4:Q332))</f>
        <v>2663806.6503689992</v>
      </c>
      <c r="S332" t="str">
        <f t="shared" si="13"/>
        <v>Fev/25</v>
      </c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</row>
    <row r="333" spans="1:38" ht="15.75" customHeight="1">
      <c r="A333" s="23">
        <v>45712</v>
      </c>
      <c r="B333" s="24" t="s">
        <v>18</v>
      </c>
      <c r="C333" s="25">
        <v>2025</v>
      </c>
      <c r="D333" s="26" t="s">
        <v>106</v>
      </c>
      <c r="E333" s="80"/>
      <c r="F333" s="80"/>
      <c r="G333" s="80"/>
      <c r="H333" s="80"/>
      <c r="I333" s="81"/>
      <c r="J333" s="27"/>
      <c r="K333" s="27"/>
      <c r="L333" s="27"/>
      <c r="M333" s="27"/>
      <c r="N333" s="40"/>
      <c r="O333" s="41"/>
      <c r="P333" s="28" t="str">
        <f t="shared" si="7"/>
        <v/>
      </c>
      <c r="Q333" s="29" t="str">
        <f t="shared" si="12"/>
        <v/>
      </c>
      <c r="R333" s="30" t="str">
        <f>IF(P333="","",SUM($Q$4:Q333))</f>
        <v/>
      </c>
      <c r="S333" t="str">
        <f t="shared" si="13"/>
        <v>Fev/25</v>
      </c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</row>
    <row r="334" spans="1:38" ht="15.75" customHeight="1">
      <c r="A334" s="23">
        <v>45713</v>
      </c>
      <c r="B334" s="24" t="s">
        <v>20</v>
      </c>
      <c r="C334" s="25">
        <v>2025</v>
      </c>
      <c r="D334" s="26" t="s">
        <v>106</v>
      </c>
      <c r="E334" s="80">
        <v>1814</v>
      </c>
      <c r="F334" s="80">
        <v>1964.6</v>
      </c>
      <c r="G334" s="61"/>
      <c r="H334" s="80">
        <v>488</v>
      </c>
      <c r="I334" s="81">
        <v>385.1</v>
      </c>
      <c r="J334" s="27">
        <f>IF(E334="","",(1-J$2)*E334)</f>
        <v>1795.6786</v>
      </c>
      <c r="K334" s="27">
        <f>IF(F334="","",(1-K$2)*F334)</f>
        <v>1900.94696</v>
      </c>
      <c r="L334" s="93" t="str">
        <f>IF(G334="","",(1-L$2)*G334)</f>
        <v/>
      </c>
      <c r="M334" s="27">
        <f>IF(H334="","",(1-M$2)*H334)</f>
        <v>485.12079999999997</v>
      </c>
      <c r="N334" s="94"/>
      <c r="O334" s="41">
        <v>235.5</v>
      </c>
      <c r="P334" s="28">
        <f t="shared" si="7"/>
        <v>4887.2000000000007</v>
      </c>
      <c r="Q334" s="29">
        <f t="shared" si="12"/>
        <v>4417.2463600000001</v>
      </c>
      <c r="R334" s="30">
        <f>IF(P334="","",SUM($Q$4:Q334))</f>
        <v>2668223.8967289994</v>
      </c>
      <c r="S334" t="str">
        <f t="shared" si="13"/>
        <v>Fev/25</v>
      </c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</row>
    <row r="335" spans="1:38" ht="15.75" customHeight="1">
      <c r="A335" s="23">
        <v>45714</v>
      </c>
      <c r="B335" s="24" t="s">
        <v>21</v>
      </c>
      <c r="C335" s="25">
        <v>2025</v>
      </c>
      <c r="D335" s="26" t="s">
        <v>106</v>
      </c>
      <c r="E335" s="80">
        <v>2112.6</v>
      </c>
      <c r="F335" s="80">
        <v>2768.4</v>
      </c>
      <c r="G335" s="80"/>
      <c r="H335" s="80">
        <v>956.2</v>
      </c>
      <c r="I335" s="81">
        <v>397.6</v>
      </c>
      <c r="J335" s="27">
        <f>IF(E335="","",(1-J$2)*E335)</f>
        <v>2091.2627400000001</v>
      </c>
      <c r="K335" s="27">
        <f>IF(F335="","",(1-K$2)*F335)</f>
        <v>2678.7038400000001</v>
      </c>
      <c r="L335" s="27" t="str">
        <f>IF(G335="","",(1-L$2)*G335)</f>
        <v/>
      </c>
      <c r="M335" s="27">
        <f>IF(H335="","",(1-M$2)*H335)</f>
        <v>950.55842000000007</v>
      </c>
      <c r="N335" s="40"/>
      <c r="O335" s="41">
        <v>160.80000000000001</v>
      </c>
      <c r="P335" s="28">
        <f t="shared" si="7"/>
        <v>6395.6</v>
      </c>
      <c r="Q335" s="29">
        <f t="shared" si="12"/>
        <v>5881.3250000000007</v>
      </c>
      <c r="R335" s="30">
        <f>IF(P335="","",SUM($Q$4:Q335))</f>
        <v>2674105.2217289996</v>
      </c>
      <c r="S335" t="str">
        <f t="shared" si="13"/>
        <v>Fev/25</v>
      </c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</row>
    <row r="336" spans="1:38" ht="15.75" customHeight="1">
      <c r="A336" s="23">
        <v>45715</v>
      </c>
      <c r="B336" s="24" t="s">
        <v>23</v>
      </c>
      <c r="C336" s="25">
        <v>2025</v>
      </c>
      <c r="D336" s="26" t="s">
        <v>106</v>
      </c>
      <c r="E336" s="80">
        <v>2700.6</v>
      </c>
      <c r="F336" s="80">
        <v>1977.4</v>
      </c>
      <c r="G336" s="80"/>
      <c r="H336" s="80">
        <v>662.4</v>
      </c>
      <c r="I336" s="81">
        <v>189.3</v>
      </c>
      <c r="J336" s="27">
        <f>IF(E336="","",(1-J$2)*E336)</f>
        <v>2673.3239399999998</v>
      </c>
      <c r="K336" s="27">
        <f>IF(F336="","",(1-K$2)*F336)</f>
        <v>1913.3322400000002</v>
      </c>
      <c r="L336" s="27" t="str">
        <f>IF(G336="","",(1-L$2)*G336)</f>
        <v/>
      </c>
      <c r="M336" s="27">
        <f>IF(H336="","",(1-M$2)*H336)</f>
        <v>658.49183999999991</v>
      </c>
      <c r="N336" s="40"/>
      <c r="O336" s="41">
        <v>547.1</v>
      </c>
      <c r="P336" s="28">
        <f t="shared" si="7"/>
        <v>6076.8</v>
      </c>
      <c r="Q336" s="29">
        <f t="shared" si="12"/>
        <v>5792.24802</v>
      </c>
      <c r="R336" s="30">
        <f>IF(P336="","",SUM($Q$4:Q336))</f>
        <v>2679897.4697489995</v>
      </c>
      <c r="S336" t="str">
        <f t="shared" si="13"/>
        <v>Fev/25</v>
      </c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</row>
    <row r="337" spans="1:38" ht="15.75" customHeight="1">
      <c r="A337" s="23">
        <v>45716</v>
      </c>
      <c r="B337" s="24" t="s">
        <v>30</v>
      </c>
      <c r="C337" s="25">
        <v>2025</v>
      </c>
      <c r="D337" s="26" t="s">
        <v>106</v>
      </c>
      <c r="E337" s="80">
        <v>5389.2</v>
      </c>
      <c r="F337" s="80">
        <v>3389</v>
      </c>
      <c r="G337" s="80"/>
      <c r="H337" s="80">
        <v>2498</v>
      </c>
      <c r="I337" s="81">
        <v>173.5</v>
      </c>
      <c r="J337" s="27">
        <f>IF(E337="","",(1-J$2)*E337)</f>
        <v>5334.76908</v>
      </c>
      <c r="K337" s="27">
        <f>IF(F337="","",(1-K$2)*F337)</f>
        <v>3279.1964000000003</v>
      </c>
      <c r="L337" s="27" t="str">
        <f>IF(G337="","",(1-L$2)*G337)</f>
        <v/>
      </c>
      <c r="M337" s="27">
        <f>IF(H337="","",(1-M$2)*H337)</f>
        <v>2483.2617999999998</v>
      </c>
      <c r="N337" s="40"/>
      <c r="O337" s="41">
        <v>768</v>
      </c>
      <c r="P337" s="28">
        <f t="shared" si="7"/>
        <v>12217.7</v>
      </c>
      <c r="Q337" s="29">
        <f t="shared" si="12"/>
        <v>11865.227280000001</v>
      </c>
      <c r="R337" s="30">
        <f>IF(P337="","",SUM($Q$4:Q337))</f>
        <v>2691762.6970289997</v>
      </c>
      <c r="S337" t="str">
        <f t="shared" si="13"/>
        <v>Fev/25</v>
      </c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</row>
    <row r="338" spans="1:38" ht="15.75" customHeight="1">
      <c r="A338" s="23">
        <v>45717</v>
      </c>
      <c r="B338" s="24" t="s">
        <v>38</v>
      </c>
      <c r="C338" s="25">
        <v>2025</v>
      </c>
      <c r="D338" s="26" t="s">
        <v>132</v>
      </c>
      <c r="E338" s="80">
        <v>4233</v>
      </c>
      <c r="F338" s="80">
        <v>2341</v>
      </c>
      <c r="G338" s="80"/>
      <c r="H338" s="80">
        <v>1773</v>
      </c>
      <c r="I338" s="81">
        <v>535.20000000000005</v>
      </c>
      <c r="J338" s="27">
        <f>IF(E338="","",(1-J$2)*E338)</f>
        <v>4190.2466999999997</v>
      </c>
      <c r="K338" s="27">
        <f>IF(F338="","",(1-K$2)*F338)</f>
        <v>2265.1516000000001</v>
      </c>
      <c r="L338" s="27" t="str">
        <f>IF(G338="","",(1-L$2)*G338)</f>
        <v/>
      </c>
      <c r="M338" s="27">
        <f>IF(H338="","",(1-M$2)*H338)</f>
        <v>1762.5392999999999</v>
      </c>
      <c r="N338" s="40"/>
      <c r="O338" s="41">
        <v>1648</v>
      </c>
      <c r="P338" s="28">
        <f t="shared" si="7"/>
        <v>10530.2</v>
      </c>
      <c r="Q338" s="29">
        <f t="shared" si="12"/>
        <v>9865.9375999999993</v>
      </c>
      <c r="R338" s="30">
        <f>IF(P338="","",SUM($Q$4:Q338))</f>
        <v>2701628.6346289995</v>
      </c>
      <c r="S338" t="str">
        <f t="shared" si="13"/>
        <v>Mar/25</v>
      </c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</row>
    <row r="339" spans="1:38" ht="15.75" customHeight="1">
      <c r="A339" s="23">
        <v>45718</v>
      </c>
      <c r="B339" s="24" t="s">
        <v>44</v>
      </c>
      <c r="C339" s="25">
        <v>2025</v>
      </c>
      <c r="D339" s="26" t="s">
        <v>132</v>
      </c>
      <c r="E339" s="80">
        <v>5871.3</v>
      </c>
      <c r="F339" s="80">
        <v>4654.1000000000004</v>
      </c>
      <c r="G339" s="80"/>
      <c r="H339" s="80">
        <v>3008</v>
      </c>
      <c r="I339" s="81">
        <v>333.43</v>
      </c>
      <c r="J339" s="27">
        <f>IF(E339="","",(1-J$2)*E339)</f>
        <v>5811.9998700000006</v>
      </c>
      <c r="K339" s="27">
        <f>IF(F339="","",(1-K$2)*F339)</f>
        <v>4503.3071600000003</v>
      </c>
      <c r="L339" s="27" t="str">
        <f>IF(G339="","",(1-L$2)*G339)</f>
        <v/>
      </c>
      <c r="M339" s="27">
        <f>IF(H339="","",(1-M$2)*H339)</f>
        <v>2990.2527999999998</v>
      </c>
      <c r="N339" s="40"/>
      <c r="O339" s="41">
        <v>1204.02</v>
      </c>
      <c r="P339" s="28">
        <f t="shared" si="7"/>
        <v>15070.850000000002</v>
      </c>
      <c r="Q339" s="29">
        <f t="shared" si="12"/>
        <v>14509.579830000001</v>
      </c>
      <c r="R339" s="30">
        <f>IF(P339="","",SUM($Q$4:Q339))</f>
        <v>2716138.2144589997</v>
      </c>
      <c r="S339" t="str">
        <f t="shared" si="13"/>
        <v>Mar/25</v>
      </c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</row>
    <row r="340" spans="1:38" ht="15.75" customHeight="1">
      <c r="A340" s="23">
        <v>45719</v>
      </c>
      <c r="B340" s="24" t="s">
        <v>18</v>
      </c>
      <c r="C340" s="25">
        <v>2025</v>
      </c>
      <c r="D340" s="26" t="s">
        <v>132</v>
      </c>
      <c r="E340" s="80">
        <v>2707.2</v>
      </c>
      <c r="F340" s="80">
        <v>2237.8000000000002</v>
      </c>
      <c r="G340" s="80"/>
      <c r="H340" s="80">
        <v>1348</v>
      </c>
      <c r="I340" s="81">
        <v>922.71</v>
      </c>
      <c r="J340" s="27">
        <f>IF(E340="","",(1-J$2)*E340)</f>
        <v>2679.8572799999997</v>
      </c>
      <c r="K340" s="27">
        <f>IF(F340="","",(1-K$2)*F340)</f>
        <v>2165.2952800000003</v>
      </c>
      <c r="L340" s="27" t="str">
        <f>IF(G340="","",(1-L$2)*G340)</f>
        <v/>
      </c>
      <c r="M340" s="27">
        <f>IF(H340="","",(1-M$2)*H340)</f>
        <v>1340.0468000000001</v>
      </c>
      <c r="N340" s="40"/>
      <c r="O340" s="41">
        <v>523.42999999999995</v>
      </c>
      <c r="P340" s="28">
        <f t="shared" si="7"/>
        <v>7739.14</v>
      </c>
      <c r="Q340" s="29">
        <f t="shared" si="12"/>
        <v>6708.6293600000008</v>
      </c>
      <c r="R340" s="30">
        <f>IF(P340="","",SUM($Q$4:Q340))</f>
        <v>2722846.8438189998</v>
      </c>
      <c r="S340" t="str">
        <f t="shared" si="13"/>
        <v>Mar/25</v>
      </c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</row>
    <row r="341" spans="1:38" ht="15.75" customHeight="1">
      <c r="A341" s="23">
        <v>45720</v>
      </c>
      <c r="B341" s="24" t="s">
        <v>20</v>
      </c>
      <c r="C341" s="25">
        <v>2025</v>
      </c>
      <c r="D341" s="26" t="s">
        <v>132</v>
      </c>
      <c r="E341" s="80">
        <v>3316.5</v>
      </c>
      <c r="F341" s="80">
        <v>3438.65</v>
      </c>
      <c r="G341" s="80">
        <v>92</v>
      </c>
      <c r="H341" s="80">
        <v>1615.5</v>
      </c>
      <c r="I341" s="81">
        <v>769.81</v>
      </c>
      <c r="J341" s="27">
        <f>IF(E341="","",(1-J$2)*E341)</f>
        <v>3283.00335</v>
      </c>
      <c r="K341" s="27">
        <f>IF(F341="","",(1-K$2)*F341)</f>
        <v>3327.23774</v>
      </c>
      <c r="L341" s="27">
        <f>IF(G341="","",(1-L$2)*G341)</f>
        <v>86.47999999999999</v>
      </c>
      <c r="M341" s="27">
        <f>IF(H341="","",(1-M$2)*H341)</f>
        <v>1605.9685500000001</v>
      </c>
      <c r="N341" s="40"/>
      <c r="O341" s="41">
        <v>571.70000000000005</v>
      </c>
      <c r="P341" s="28">
        <f t="shared" si="7"/>
        <v>9804.16</v>
      </c>
      <c r="Q341" s="29">
        <f t="shared" si="12"/>
        <v>8874.3896399999994</v>
      </c>
      <c r="R341" s="30">
        <f>IF(P341="","",SUM($Q$4:Q341))</f>
        <v>2731721.233459</v>
      </c>
      <c r="S341" t="str">
        <f t="shared" si="13"/>
        <v>Mar/25</v>
      </c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</row>
    <row r="342" spans="1:38" ht="15.75" customHeight="1">
      <c r="A342" s="23">
        <v>45721</v>
      </c>
      <c r="B342" s="24" t="s">
        <v>21</v>
      </c>
      <c r="C342" s="25">
        <v>2025</v>
      </c>
      <c r="D342" s="26" t="s">
        <v>132</v>
      </c>
      <c r="E342" s="80"/>
      <c r="F342" s="80"/>
      <c r="G342" s="80"/>
      <c r="H342" s="80"/>
      <c r="I342" s="81"/>
      <c r="J342" s="27" t="str">
        <f>IF(E342="","",(1-J$2)*E342)</f>
        <v/>
      </c>
      <c r="K342" s="27" t="str">
        <f>IF(F342="","",(1-K$2)*F342)</f>
        <v/>
      </c>
      <c r="L342" s="27" t="str">
        <f>IF(G342="","",(1-L$2)*G342)</f>
        <v/>
      </c>
      <c r="M342" s="27" t="str">
        <f>IF(H342="","",(1-M$2)*H342)</f>
        <v/>
      </c>
      <c r="N342" s="40"/>
      <c r="O342" s="41"/>
      <c r="P342" s="28" t="str">
        <f t="shared" si="7"/>
        <v/>
      </c>
      <c r="Q342" s="29" t="str">
        <f t="shared" si="12"/>
        <v/>
      </c>
      <c r="R342" s="30" t="str">
        <f>IF(P342="","",SUM($Q$4:Q342))</f>
        <v/>
      </c>
      <c r="S342" t="str">
        <f t="shared" si="13"/>
        <v>Mar/25</v>
      </c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</row>
    <row r="343" spans="1:38" ht="15.75" customHeight="1">
      <c r="A343" s="23">
        <v>45722</v>
      </c>
      <c r="B343" s="24" t="s">
        <v>23</v>
      </c>
      <c r="C343" s="25">
        <v>2025</v>
      </c>
      <c r="D343" s="26" t="s">
        <v>132</v>
      </c>
      <c r="E343" s="80">
        <v>2025.1</v>
      </c>
      <c r="F343" s="80">
        <v>932.1</v>
      </c>
      <c r="G343" s="80"/>
      <c r="H343" s="80">
        <v>1155.4000000000001</v>
      </c>
      <c r="I343" s="81">
        <v>457</v>
      </c>
      <c r="J343" s="27">
        <f>IF(E343="","",(1-J$2)*E343)</f>
        <v>2004.6464899999999</v>
      </c>
      <c r="K343" s="27">
        <f>IF(F343="","",(1-K$2)*F343)</f>
        <v>901.89996000000008</v>
      </c>
      <c r="L343" s="27" t="str">
        <f>IF(G343="","",(1-L$2)*G343)</f>
        <v/>
      </c>
      <c r="M343" s="27">
        <f>IF(H343="","",(1-M$2)*H343)</f>
        <v>1148.5831400000002</v>
      </c>
      <c r="N343" s="40"/>
      <c r="O343" s="41">
        <v>380</v>
      </c>
      <c r="P343" s="28">
        <f t="shared" si="7"/>
        <v>4949.6000000000004</v>
      </c>
      <c r="Q343" s="29">
        <f t="shared" si="12"/>
        <v>4435.1295900000005</v>
      </c>
      <c r="R343" s="30">
        <f>IF(P343="","",SUM($Q$4:Q343))</f>
        <v>2736156.363049</v>
      </c>
      <c r="S343" t="str">
        <f t="shared" si="13"/>
        <v>Mar/25</v>
      </c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</row>
    <row r="344" spans="1:38" ht="15.75" customHeight="1">
      <c r="A344" s="23">
        <v>45723</v>
      </c>
      <c r="B344" s="24" t="s">
        <v>30</v>
      </c>
      <c r="C344" s="25">
        <v>2025</v>
      </c>
      <c r="D344" s="26" t="s">
        <v>132</v>
      </c>
      <c r="E344" s="80">
        <v>7009</v>
      </c>
      <c r="F344" s="80">
        <v>3029.4</v>
      </c>
      <c r="G344" s="80"/>
      <c r="H344" s="80">
        <v>2040.3</v>
      </c>
      <c r="I344" s="81">
        <v>163.4</v>
      </c>
      <c r="J344" s="27">
        <f>IF(E344="","",(1-J$2)*E344)</f>
        <v>6938.2091</v>
      </c>
      <c r="K344" s="27">
        <f>IF(F344="","",(1-K$2)*F344)</f>
        <v>2931.2474400000001</v>
      </c>
      <c r="L344" s="27" t="str">
        <f>IF(G344="","",(1-L$2)*G344)</f>
        <v/>
      </c>
      <c r="M344" s="27">
        <f>IF(H344="","",(1-M$2)*H344)</f>
        <v>2028.2622299999998</v>
      </c>
      <c r="N344" s="40"/>
      <c r="O344" s="41">
        <v>938</v>
      </c>
      <c r="P344" s="28">
        <f t="shared" si="7"/>
        <v>13180.099999999999</v>
      </c>
      <c r="Q344" s="29">
        <f t="shared" si="12"/>
        <v>12835.718769999999</v>
      </c>
      <c r="R344" s="30">
        <f>IF(P344="","",SUM($Q$4:Q344))</f>
        <v>2748992.0818190002</v>
      </c>
      <c r="S344" t="str">
        <f t="shared" si="13"/>
        <v>Mar/25</v>
      </c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</row>
    <row r="345" spans="1:38" ht="15.75" customHeight="1">
      <c r="A345" s="23">
        <v>45724</v>
      </c>
      <c r="B345" s="24" t="s">
        <v>38</v>
      </c>
      <c r="C345" s="25">
        <v>2025</v>
      </c>
      <c r="D345" s="26" t="s">
        <v>132</v>
      </c>
      <c r="E345" s="80">
        <v>8910</v>
      </c>
      <c r="F345" s="80">
        <v>4209.8999999999996</v>
      </c>
      <c r="G345" s="80">
        <v>38</v>
      </c>
      <c r="H345" s="80">
        <v>3356.1</v>
      </c>
      <c r="I345" s="81">
        <v>405.4</v>
      </c>
      <c r="J345" s="27">
        <f>IF(E345="","",(1-J$2)*E345)</f>
        <v>8820.009</v>
      </c>
      <c r="K345" s="27">
        <f>IF(F345="","",(1-K$2)*F345)</f>
        <v>4073.4992399999996</v>
      </c>
      <c r="L345" s="27">
        <f>IF(G345="","",(1-L$2)*G345)</f>
        <v>35.72</v>
      </c>
      <c r="M345" s="27">
        <f>IF(H345="","",(1-M$2)*H345)</f>
        <v>3336.2990099999997</v>
      </c>
      <c r="N345" s="40"/>
      <c r="O345" s="41">
        <v>1352</v>
      </c>
      <c r="P345" s="28">
        <f t="shared" si="7"/>
        <v>18271.400000000001</v>
      </c>
      <c r="Q345" s="29">
        <f t="shared" si="12"/>
        <v>17617.527249999999</v>
      </c>
      <c r="R345" s="30">
        <f>IF(P345="","",SUM($Q$4:Q345))</f>
        <v>2766609.609069</v>
      </c>
      <c r="S345" t="str">
        <f t="shared" si="13"/>
        <v>Mar/25</v>
      </c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</row>
    <row r="346" spans="1:38" ht="15.75" customHeight="1">
      <c r="A346" s="23">
        <v>45725</v>
      </c>
      <c r="B346" s="24" t="s">
        <v>44</v>
      </c>
      <c r="C346" s="25">
        <v>2025</v>
      </c>
      <c r="D346" s="26" t="s">
        <v>132</v>
      </c>
      <c r="E346" s="80">
        <v>3923.8</v>
      </c>
      <c r="F346" s="80">
        <v>2795.9</v>
      </c>
      <c r="G346" s="80"/>
      <c r="H346" s="80">
        <v>2253</v>
      </c>
      <c r="I346" s="81">
        <v>812.38</v>
      </c>
      <c r="J346" s="27">
        <f>IF(E346="","",(1-J$2)*E346)</f>
        <v>3884.1696200000001</v>
      </c>
      <c r="K346" s="27">
        <f>IF(F346="","",(1-K$2)*F346)</f>
        <v>2705.3128400000001</v>
      </c>
      <c r="L346" s="27" t="str">
        <f>IF(G346="","",(1-L$2)*G346)</f>
        <v/>
      </c>
      <c r="M346" s="27">
        <f>IF(H346="","",(1-M$2)*H346)</f>
        <v>2239.7073</v>
      </c>
      <c r="N346" s="40"/>
      <c r="O346" s="41">
        <v>611.29999999999995</v>
      </c>
      <c r="P346" s="28">
        <f t="shared" si="7"/>
        <v>10396.379999999999</v>
      </c>
      <c r="Q346" s="29">
        <f t="shared" si="12"/>
        <v>9440.4897600000004</v>
      </c>
      <c r="R346" s="30">
        <f>IF(P346="","",SUM($Q$4:Q346))</f>
        <v>2776050.0988289998</v>
      </c>
      <c r="S346" t="str">
        <f t="shared" si="13"/>
        <v>Mar/25</v>
      </c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</row>
    <row r="347" spans="1:38" ht="15.75" customHeight="1">
      <c r="A347" s="23">
        <v>45726</v>
      </c>
      <c r="B347" s="24" t="s">
        <v>18</v>
      </c>
      <c r="C347" s="25">
        <v>2025</v>
      </c>
      <c r="D347" s="26" t="s">
        <v>132</v>
      </c>
      <c r="E347" s="80"/>
      <c r="F347" s="80"/>
      <c r="G347" s="80"/>
      <c r="H347" s="80"/>
      <c r="I347" s="81"/>
      <c r="J347" s="27" t="str">
        <f>IF(E347="","",(1-J$2)*E347)</f>
        <v/>
      </c>
      <c r="K347" s="27" t="str">
        <f>IF(F347="","",(1-K$2)*F347)</f>
        <v/>
      </c>
      <c r="L347" s="27" t="str">
        <f>IF(G347="","",(1-L$2)*G347)</f>
        <v/>
      </c>
      <c r="M347" s="27" t="str">
        <f>IF(H347="","",(1-M$2)*H347)</f>
        <v/>
      </c>
      <c r="N347" s="40"/>
      <c r="O347" s="41"/>
      <c r="P347" s="28" t="str">
        <f t="shared" si="7"/>
        <v/>
      </c>
      <c r="Q347" s="29" t="str">
        <f t="shared" si="12"/>
        <v/>
      </c>
      <c r="R347" s="30" t="str">
        <f>IF(P347="","",SUM($Q$4:Q347))</f>
        <v/>
      </c>
      <c r="S347" t="str">
        <f t="shared" si="13"/>
        <v>Mar/25</v>
      </c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</row>
    <row r="348" spans="1:38" ht="15.75" customHeight="1">
      <c r="A348" s="23">
        <v>45727</v>
      </c>
      <c r="B348" s="24" t="s">
        <v>20</v>
      </c>
      <c r="C348" s="25">
        <v>2025</v>
      </c>
      <c r="D348" s="26" t="s">
        <v>132</v>
      </c>
      <c r="E348" s="80">
        <v>519.6</v>
      </c>
      <c r="F348" s="80">
        <v>1085.3</v>
      </c>
      <c r="G348" s="80"/>
      <c r="H348" s="80">
        <v>600.20000000000005</v>
      </c>
      <c r="I348" s="81">
        <v>132.11000000000001</v>
      </c>
      <c r="J348" s="27">
        <f>IF(E348="","",(1-J$2)*E348)</f>
        <v>514.35203999999999</v>
      </c>
      <c r="K348" s="27">
        <f>IF(F348="","",(1-K$2)*F348)</f>
        <v>1050.1362799999999</v>
      </c>
      <c r="L348" s="27" t="str">
        <f>IF(G348="","",(1-L$2)*G348)</f>
        <v/>
      </c>
      <c r="M348" s="27">
        <f>IF(H348="","",(1-M$2)*H348)</f>
        <v>596.65881999999999</v>
      </c>
      <c r="N348" s="40"/>
      <c r="O348" s="41">
        <v>404.46</v>
      </c>
      <c r="P348" s="28">
        <f t="shared" si="7"/>
        <v>2741.6700000000005</v>
      </c>
      <c r="Q348" s="29">
        <f t="shared" si="12"/>
        <v>2565.6071400000001</v>
      </c>
      <c r="R348" s="30">
        <f>IF(P348="","",SUM($Q$4:Q348))</f>
        <v>2778615.7059689998</v>
      </c>
      <c r="S348" t="str">
        <f t="shared" si="13"/>
        <v>Mar/25</v>
      </c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</row>
    <row r="349" spans="1:38" ht="15.75" customHeight="1">
      <c r="A349" s="23">
        <v>45728</v>
      </c>
      <c r="B349" s="24" t="s">
        <v>21</v>
      </c>
      <c r="C349" s="25">
        <v>2025</v>
      </c>
      <c r="D349" s="26" t="s">
        <v>132</v>
      </c>
      <c r="E349" s="80">
        <v>565</v>
      </c>
      <c r="F349" s="80">
        <v>1211.2</v>
      </c>
      <c r="G349" s="80"/>
      <c r="H349" s="80">
        <v>162.4</v>
      </c>
      <c r="I349" s="81">
        <v>428.63</v>
      </c>
      <c r="J349" s="27">
        <f>IF(E349="","",(1-J$2)*E349)</f>
        <v>559.29349999999999</v>
      </c>
      <c r="K349" s="27">
        <f>IF(F349="","",(1-K$2)*F349)</f>
        <v>1171.95712</v>
      </c>
      <c r="L349" s="27" t="str">
        <f>IF(G349="","",(1-L$2)*G349)</f>
        <v/>
      </c>
      <c r="M349" s="27">
        <f>IF(H349="","",(1-M$2)*H349)</f>
        <v>161.44184000000001</v>
      </c>
      <c r="N349" s="40"/>
      <c r="O349" s="41">
        <v>212</v>
      </c>
      <c r="P349" s="28">
        <f t="shared" si="7"/>
        <v>2579.23</v>
      </c>
      <c r="Q349" s="29">
        <f t="shared" si="12"/>
        <v>2104.6924600000002</v>
      </c>
      <c r="R349" s="30">
        <f>IF(P349="","",SUM($Q$4:Q349))</f>
        <v>2780720.3984289998</v>
      </c>
      <c r="S349" t="str">
        <f t="shared" si="13"/>
        <v>Mar/25</v>
      </c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</row>
    <row r="350" spans="1:38" ht="15.75" customHeight="1">
      <c r="A350" s="23">
        <v>45729</v>
      </c>
      <c r="B350" s="24" t="s">
        <v>23</v>
      </c>
      <c r="C350" s="25">
        <v>2025</v>
      </c>
      <c r="D350" s="26" t="s">
        <v>132</v>
      </c>
      <c r="E350" s="80">
        <v>1990.6</v>
      </c>
      <c r="F350" s="80">
        <v>1126.4000000000001</v>
      </c>
      <c r="G350" s="80"/>
      <c r="H350" s="80">
        <v>515.04999999999995</v>
      </c>
      <c r="I350" s="81">
        <v>296.77999999999997</v>
      </c>
      <c r="J350" s="27">
        <f>IF(E350="","",(1-J$2)*E350)</f>
        <v>1970.4949399999998</v>
      </c>
      <c r="K350" s="27">
        <f>IF(F350="","",(1-K$2)*F350)</f>
        <v>1089.9046400000002</v>
      </c>
      <c r="L350" s="27" t="str">
        <f>IF(G350="","",(1-L$2)*G350)</f>
        <v/>
      </c>
      <c r="M350" s="27">
        <f>IF(H350="","",(1-M$2)*H350)</f>
        <v>512.0112049999999</v>
      </c>
      <c r="N350" s="40"/>
      <c r="O350" s="41">
        <v>167.95</v>
      </c>
      <c r="P350" s="28">
        <f t="shared" si="7"/>
        <v>4096.78</v>
      </c>
      <c r="Q350" s="29">
        <f t="shared" si="12"/>
        <v>3740.3607849999999</v>
      </c>
      <c r="R350" s="30">
        <f>IF(P350="","",SUM($Q$4:Q350))</f>
        <v>2784460.7592139998</v>
      </c>
      <c r="S350" t="str">
        <f t="shared" si="13"/>
        <v>Mar/25</v>
      </c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</row>
    <row r="351" spans="1:38" ht="15.75" customHeight="1">
      <c r="A351" s="23">
        <v>45730</v>
      </c>
      <c r="B351" s="24" t="s">
        <v>30</v>
      </c>
      <c r="C351" s="25">
        <v>2025</v>
      </c>
      <c r="D351" s="26" t="s">
        <v>132</v>
      </c>
      <c r="E351" s="80">
        <v>4312.5</v>
      </c>
      <c r="F351" s="80">
        <v>3238.3</v>
      </c>
      <c r="G351" s="80"/>
      <c r="H351" s="80">
        <v>1792.8</v>
      </c>
      <c r="I351" s="81">
        <v>456.78</v>
      </c>
      <c r="J351" s="27">
        <f>IF(E351="","",(1-J$2)*E351)</f>
        <v>4268.9437500000004</v>
      </c>
      <c r="K351" s="27">
        <f>IF(F351="","",(1-K$2)*F351)</f>
        <v>3133.3790800000002</v>
      </c>
      <c r="L351" s="27" t="str">
        <f>IF(G351="","",(1-L$2)*G351)</f>
        <v/>
      </c>
      <c r="M351" s="27">
        <f>IF(H351="","",(1-M$2)*H351)</f>
        <v>1782.2224799999999</v>
      </c>
      <c r="N351" s="40"/>
      <c r="O351" s="41">
        <v>658.9</v>
      </c>
      <c r="P351" s="28">
        <f t="shared" si="7"/>
        <v>10459.280000000001</v>
      </c>
      <c r="Q351" s="29">
        <f t="shared" si="12"/>
        <v>9843.445310000001</v>
      </c>
      <c r="R351" s="30">
        <f>IF(P351="","",SUM($Q$4:Q351))</f>
        <v>2794304.2045239997</v>
      </c>
      <c r="S351" t="str">
        <f t="shared" si="13"/>
        <v>Mar/25</v>
      </c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</row>
    <row r="352" spans="1:38" ht="15.75" customHeight="1">
      <c r="A352" s="23">
        <v>45731</v>
      </c>
      <c r="B352" s="24" t="s">
        <v>38</v>
      </c>
      <c r="C352" s="25">
        <v>2025</v>
      </c>
      <c r="D352" s="26" t="s">
        <v>132</v>
      </c>
      <c r="E352" s="80">
        <v>7939.6</v>
      </c>
      <c r="F352" s="80">
        <v>3751.4</v>
      </c>
      <c r="G352" s="80"/>
      <c r="H352" s="80">
        <v>3148.4</v>
      </c>
      <c r="I352" s="81">
        <v>494.11</v>
      </c>
      <c r="J352" s="27">
        <f>IF(E352="","",(1-J$2)*E352)</f>
        <v>7859.4100400000007</v>
      </c>
      <c r="K352" s="27">
        <f>IF(F352="","",(1-K$2)*F352)</f>
        <v>3629.85464</v>
      </c>
      <c r="L352" s="27" t="str">
        <f>IF(G352="","",(1-L$2)*G352)</f>
        <v/>
      </c>
      <c r="M352" s="27">
        <f>IF(H352="","",(1-M$2)*H352)</f>
        <v>3129.8244399999999</v>
      </c>
      <c r="N352" s="40"/>
      <c r="O352" s="41">
        <v>1825.8</v>
      </c>
      <c r="P352" s="28">
        <f t="shared" si="7"/>
        <v>17159.310000000001</v>
      </c>
      <c r="Q352" s="29">
        <f t="shared" si="12"/>
        <v>16444.88912</v>
      </c>
      <c r="R352" s="30">
        <f>IF(P352="","",SUM($Q$4:Q352))</f>
        <v>2810749.0936439997</v>
      </c>
      <c r="S352" t="str">
        <f t="shared" si="13"/>
        <v>Mar/25</v>
      </c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</row>
    <row r="353" spans="1:38" ht="15.75" customHeight="1">
      <c r="A353" s="23">
        <v>45732</v>
      </c>
      <c r="B353" s="24" t="s">
        <v>44</v>
      </c>
      <c r="C353" s="25">
        <v>2025</v>
      </c>
      <c r="D353" s="26" t="s">
        <v>132</v>
      </c>
      <c r="E353" s="80">
        <v>10032</v>
      </c>
      <c r="F353" s="80">
        <v>4500.5</v>
      </c>
      <c r="G353" s="80">
        <v>51</v>
      </c>
      <c r="H353" s="80">
        <v>3887.1</v>
      </c>
      <c r="I353" s="81">
        <v>772.4</v>
      </c>
      <c r="J353" s="27">
        <f>IF(E353="","",(1-J$2)*E353)</f>
        <v>9930.6767999999993</v>
      </c>
      <c r="K353" s="27">
        <f>IF(F353="","",(1-K$2)*F353)</f>
        <v>4354.6837999999998</v>
      </c>
      <c r="L353" s="27">
        <f>IF(G353="","",(1-L$2)*G353)</f>
        <v>47.94</v>
      </c>
      <c r="M353" s="27">
        <f>IF(H353="","",(1-M$2)*H353)</f>
        <v>3864.1661099999997</v>
      </c>
      <c r="N353" s="40"/>
      <c r="O353" s="41">
        <v>2119.1999999999998</v>
      </c>
      <c r="P353" s="28">
        <f t="shared" si="7"/>
        <v>21362.2</v>
      </c>
      <c r="Q353" s="29">
        <f t="shared" si="12"/>
        <v>20316.666710000001</v>
      </c>
      <c r="R353" s="30">
        <f>IF(P353="","",SUM($Q$4:Q353))</f>
        <v>2831065.7603539997</v>
      </c>
      <c r="S353" t="str">
        <f t="shared" si="13"/>
        <v>Mar/25</v>
      </c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</row>
    <row r="354" spans="1:38" ht="15.75" customHeight="1">
      <c r="A354" s="23">
        <v>45733</v>
      </c>
      <c r="B354" s="24" t="s">
        <v>18</v>
      </c>
      <c r="C354" s="25">
        <v>2025</v>
      </c>
      <c r="D354" s="26" t="s">
        <v>132</v>
      </c>
      <c r="E354" s="80"/>
      <c r="F354" s="80"/>
      <c r="G354" s="80"/>
      <c r="H354" s="80"/>
      <c r="I354" s="81"/>
      <c r="J354" s="27" t="str">
        <f>IF(E354="","",(1-J$2)*E354)</f>
        <v/>
      </c>
      <c r="K354" s="27" t="str">
        <f>IF(F354="","",(1-K$2)*F354)</f>
        <v/>
      </c>
      <c r="L354" s="27" t="str">
        <f>IF(G354="","",(1-L$2)*G354)</f>
        <v/>
      </c>
      <c r="M354" s="27" t="str">
        <f>IF(H354="","",(1-M$2)*H354)</f>
        <v/>
      </c>
      <c r="N354" s="40"/>
      <c r="O354" s="41"/>
      <c r="P354" s="28" t="str">
        <f t="shared" si="7"/>
        <v/>
      </c>
      <c r="Q354" s="29" t="str">
        <f t="shared" si="12"/>
        <v/>
      </c>
      <c r="R354" s="30" t="str">
        <f>IF(P354="","",SUM($Q$4:Q354))</f>
        <v/>
      </c>
      <c r="S354" t="str">
        <f t="shared" si="13"/>
        <v>Mar/25</v>
      </c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</row>
    <row r="355" spans="1:38" ht="15.75" customHeight="1">
      <c r="A355" s="23">
        <v>45734</v>
      </c>
      <c r="B355" s="24" t="s">
        <v>20</v>
      </c>
      <c r="C355" s="25">
        <v>2025</v>
      </c>
      <c r="D355" s="26" t="s">
        <v>132</v>
      </c>
      <c r="E355" s="80">
        <v>2959.3</v>
      </c>
      <c r="F355" s="80">
        <v>1762.6</v>
      </c>
      <c r="G355" s="80"/>
      <c r="H355" s="80">
        <v>1906.4</v>
      </c>
      <c r="I355" s="81">
        <v>100.5</v>
      </c>
      <c r="J355" s="27">
        <f>IF(E355="","",(1-J$2)*E355)</f>
        <v>2929.4110700000001</v>
      </c>
      <c r="K355" s="27">
        <f>IF(F355="","",(1-K$2)*F355)</f>
        <v>1705.4917599999999</v>
      </c>
      <c r="L355" s="27" t="str">
        <f>IF(G355="","",(1-L$2)*G355)</f>
        <v/>
      </c>
      <c r="M355" s="27">
        <f>IF(H355="","",(1-M$2)*H355)</f>
        <v>1895.1522400000001</v>
      </c>
      <c r="N355" s="40"/>
      <c r="O355" s="41">
        <v>614.91</v>
      </c>
      <c r="P355" s="28">
        <f t="shared" si="7"/>
        <v>7343.7099999999991</v>
      </c>
      <c r="Q355" s="29">
        <f t="shared" si="12"/>
        <v>7144.9650700000002</v>
      </c>
      <c r="R355" s="30">
        <f>IF(P355="","",SUM($Q$4:Q355))</f>
        <v>2838210.7254239996</v>
      </c>
      <c r="S355" t="str">
        <f t="shared" si="13"/>
        <v>Mar/25</v>
      </c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</row>
    <row r="356" spans="1:38" ht="15.75" customHeight="1">
      <c r="A356" s="23">
        <v>45735</v>
      </c>
      <c r="B356" s="24" t="s">
        <v>21</v>
      </c>
      <c r="C356" s="25">
        <v>2025</v>
      </c>
      <c r="D356" s="26" t="s">
        <v>132</v>
      </c>
      <c r="E356" s="80">
        <v>1304.8</v>
      </c>
      <c r="F356" s="80">
        <v>1736.5</v>
      </c>
      <c r="G356" s="80"/>
      <c r="H356" s="80">
        <v>359</v>
      </c>
      <c r="I356" s="81">
        <v>325.99</v>
      </c>
      <c r="J356" s="27">
        <f>IF(E356="","",(1-J$2)*E356)</f>
        <v>1291.6215199999999</v>
      </c>
      <c r="K356" s="27">
        <f>IF(F356="","",(1-K$2)*F356)</f>
        <v>1680.2374</v>
      </c>
      <c r="L356" s="27" t="str">
        <f>IF(G356="","",(1-L$2)*G356)</f>
        <v/>
      </c>
      <c r="M356" s="27">
        <f>IF(H356="","",(1-M$2)*H356)</f>
        <v>356.88189999999997</v>
      </c>
      <c r="N356" s="40"/>
      <c r="O356" s="41">
        <v>182</v>
      </c>
      <c r="P356" s="28">
        <f t="shared" si="7"/>
        <v>3908.29</v>
      </c>
      <c r="Q356" s="29">
        <f t="shared" si="12"/>
        <v>3510.7408199999995</v>
      </c>
      <c r="R356" s="30">
        <f>IF(P356="","",SUM($Q$4:Q356))</f>
        <v>2841721.4662439995</v>
      </c>
      <c r="S356" t="str">
        <f t="shared" si="13"/>
        <v>Mar/25</v>
      </c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</row>
    <row r="357" spans="1:38" ht="15.75" customHeight="1">
      <c r="A357" s="23">
        <v>45736</v>
      </c>
      <c r="B357" s="24" t="s">
        <v>23</v>
      </c>
      <c r="C357" s="25">
        <v>2025</v>
      </c>
      <c r="D357" s="26" t="s">
        <v>132</v>
      </c>
      <c r="E357" s="80">
        <v>3134</v>
      </c>
      <c r="F357" s="80">
        <v>2180.1999999999998</v>
      </c>
      <c r="G357" s="80"/>
      <c r="H357" s="80">
        <v>715</v>
      </c>
      <c r="I357" s="81">
        <v>410.5</v>
      </c>
      <c r="J357" s="27">
        <f>IF(E357="","",(1-J$2)*E357)</f>
        <v>3102.3465999999999</v>
      </c>
      <c r="K357" s="27">
        <f>IF(F357="","",(1-K$2)*F357)</f>
        <v>2109.5615199999997</v>
      </c>
      <c r="L357" s="27" t="str">
        <f>IF(G357="","",(1-L$2)*G357)</f>
        <v/>
      </c>
      <c r="M357" s="27">
        <f>IF(H357="","",(1-M$2)*H357)</f>
        <v>710.78149999999994</v>
      </c>
      <c r="N357" s="40"/>
      <c r="O357" s="41">
        <v>208</v>
      </c>
      <c r="P357" s="28">
        <f t="shared" si="7"/>
        <v>6647.7</v>
      </c>
      <c r="Q357" s="29">
        <f t="shared" si="12"/>
        <v>6130.6896200000001</v>
      </c>
      <c r="R357" s="30">
        <f>IF(P357="","",SUM($Q$4:Q357))</f>
        <v>2847852.1558639994</v>
      </c>
      <c r="S357" t="str">
        <f t="shared" si="13"/>
        <v>Mar/25</v>
      </c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</row>
    <row r="358" spans="1:38" ht="15.75" customHeight="1">
      <c r="A358" s="23">
        <v>45737</v>
      </c>
      <c r="B358" s="24" t="s">
        <v>30</v>
      </c>
      <c r="C358" s="25">
        <v>2025</v>
      </c>
      <c r="D358" s="26" t="s">
        <v>132</v>
      </c>
      <c r="E358" s="80">
        <v>6395.22</v>
      </c>
      <c r="F358" s="80">
        <v>2778.6</v>
      </c>
      <c r="G358" s="80"/>
      <c r="H358" s="80">
        <v>1828.2</v>
      </c>
      <c r="I358" s="81">
        <v>320.27999999999997</v>
      </c>
      <c r="J358" s="27">
        <f>IF(E358="","",(1-J$2)*E358)</f>
        <v>6330.6282780000001</v>
      </c>
      <c r="K358" s="27">
        <f>IF(F358="","",(1-K$2)*F358)</f>
        <v>2688.5733599999999</v>
      </c>
      <c r="L358" s="27" t="str">
        <f>IF(G358="","",(1-L$2)*G358)</f>
        <v/>
      </c>
      <c r="M358" s="27">
        <f>IF(H358="","",(1-M$2)*H358)</f>
        <v>1817.41362</v>
      </c>
      <c r="N358" s="40"/>
      <c r="O358" s="41">
        <v>805</v>
      </c>
      <c r="P358" s="28">
        <f t="shared" si="7"/>
        <v>12127.300000000001</v>
      </c>
      <c r="Q358" s="29">
        <f t="shared" si="12"/>
        <v>11641.615258</v>
      </c>
      <c r="R358" s="30">
        <f>IF(P358="","",SUM($Q$4:Q358))</f>
        <v>2859493.7711219992</v>
      </c>
      <c r="S358" t="str">
        <f t="shared" si="13"/>
        <v>Mar/25</v>
      </c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</row>
    <row r="359" spans="1:38" ht="15.75" customHeight="1">
      <c r="A359" s="23">
        <v>45738</v>
      </c>
      <c r="B359" s="24" t="s">
        <v>38</v>
      </c>
      <c r="C359" s="25">
        <v>2025</v>
      </c>
      <c r="D359" s="26" t="s">
        <v>132</v>
      </c>
      <c r="E359" s="80">
        <v>10041.1</v>
      </c>
      <c r="F359" s="80">
        <v>4834.3</v>
      </c>
      <c r="G359" s="80"/>
      <c r="H359" s="80">
        <v>3669.8</v>
      </c>
      <c r="I359" s="81">
        <v>328.68</v>
      </c>
      <c r="J359" s="27">
        <f>IF(E359="","",(1-J$2)*E359)</f>
        <v>9939.6848900000005</v>
      </c>
      <c r="K359" s="27">
        <f>IF(F359="","",(1-K$2)*F359)</f>
        <v>4677.6686800000007</v>
      </c>
      <c r="L359" s="27" t="str">
        <f>IF(G359="","",(1-L$2)*G359)</f>
        <v/>
      </c>
      <c r="M359" s="27">
        <f>IF(H359="","",(1-M$2)*H359)</f>
        <v>3648.1481800000001</v>
      </c>
      <c r="N359" s="40"/>
      <c r="O359" s="41">
        <v>1926</v>
      </c>
      <c r="P359" s="28">
        <f t="shared" si="7"/>
        <v>20799.88</v>
      </c>
      <c r="Q359" s="29">
        <f t="shared" si="12"/>
        <v>20191.501750000003</v>
      </c>
      <c r="R359" s="30">
        <f>IF(P359="","",SUM($Q$4:Q359))</f>
        <v>2879685.2728719991</v>
      </c>
      <c r="S359" t="str">
        <f t="shared" si="13"/>
        <v>Mar/25</v>
      </c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</row>
    <row r="360" spans="1:38" ht="15.75" customHeight="1">
      <c r="A360" s="23">
        <v>45739</v>
      </c>
      <c r="B360" s="24" t="s">
        <v>44</v>
      </c>
      <c r="C360" s="25">
        <v>2025</v>
      </c>
      <c r="D360" s="26" t="s">
        <v>132</v>
      </c>
      <c r="E360" s="80">
        <v>6906.55</v>
      </c>
      <c r="F360" s="80">
        <v>4368.8</v>
      </c>
      <c r="G360" s="80"/>
      <c r="H360" s="80">
        <v>2539.8000000000002</v>
      </c>
      <c r="I360" s="81">
        <v>730.89</v>
      </c>
      <c r="J360" s="27">
        <f>IF(E360="","",(1-J$2)*E360)</f>
        <v>6836.7938450000001</v>
      </c>
      <c r="K360" s="27">
        <f>IF(F360="","",(1-K$2)*F360)</f>
        <v>4227.2508800000005</v>
      </c>
      <c r="L360" s="27" t="str">
        <f>IF(G360="","",(1-L$2)*G360)</f>
        <v/>
      </c>
      <c r="M360" s="27">
        <f>IF(H360="","",(1-M$2)*H360)</f>
        <v>2524.8151800000001</v>
      </c>
      <c r="N360" s="40"/>
      <c r="O360" s="41">
        <v>1691.07</v>
      </c>
      <c r="P360" s="28">
        <f t="shared" si="7"/>
        <v>16237.11</v>
      </c>
      <c r="Q360" s="29">
        <f t="shared" si="12"/>
        <v>15279.929904999999</v>
      </c>
      <c r="R360" s="30">
        <f>IF(P360="","",SUM($Q$4:Q360))</f>
        <v>2894965.2027769992</v>
      </c>
      <c r="S360" t="str">
        <f t="shared" si="13"/>
        <v>Mar/25</v>
      </c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</row>
    <row r="361" spans="1:38" ht="15.75" customHeight="1">
      <c r="A361" s="23">
        <v>45740</v>
      </c>
      <c r="B361" s="24" t="s">
        <v>18</v>
      </c>
      <c r="C361" s="25">
        <v>2025</v>
      </c>
      <c r="D361" s="26" t="s">
        <v>132</v>
      </c>
      <c r="E361" s="80">
        <v>67.900000000000006</v>
      </c>
      <c r="F361" s="80"/>
      <c r="G361" s="80"/>
      <c r="H361" s="80"/>
      <c r="I361" s="81"/>
      <c r="J361" s="27">
        <f>IF(E361="","",(1-J$2)*E361)</f>
        <v>67.214210000000008</v>
      </c>
      <c r="K361" s="27" t="str">
        <f>IF(F361="","",(1-K$2)*F361)</f>
        <v/>
      </c>
      <c r="L361" s="27" t="str">
        <f>IF(G361="","",(1-L$2)*G361)</f>
        <v/>
      </c>
      <c r="M361" s="27" t="str">
        <f>IF(H361="","",(1-M$2)*H361)</f>
        <v/>
      </c>
      <c r="N361" s="40"/>
      <c r="O361" s="41">
        <v>25</v>
      </c>
      <c r="P361" s="28">
        <f t="shared" si="7"/>
        <v>92.9</v>
      </c>
      <c r="Q361" s="29">
        <f t="shared" si="12"/>
        <v>92.214210000000008</v>
      </c>
      <c r="R361" s="30">
        <f>IF(P361="","",SUM($Q$4:Q361))</f>
        <v>2895057.4169869991</v>
      </c>
      <c r="S361" t="str">
        <f t="shared" si="13"/>
        <v>Mar/25</v>
      </c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</row>
    <row r="362" spans="1:38" ht="15.75" customHeight="1">
      <c r="A362" s="23">
        <v>45741</v>
      </c>
      <c r="B362" s="24" t="s">
        <v>20</v>
      </c>
      <c r="C362" s="25">
        <v>2025</v>
      </c>
      <c r="D362" s="26" t="s">
        <v>132</v>
      </c>
      <c r="E362" s="80">
        <v>1913</v>
      </c>
      <c r="F362" s="80">
        <v>1333.3</v>
      </c>
      <c r="G362" s="80"/>
      <c r="H362" s="80">
        <v>772.8</v>
      </c>
      <c r="I362" s="81">
        <v>125.5</v>
      </c>
      <c r="J362" s="27">
        <f>IF(E362="","",(1-J$2)*E362)</f>
        <v>1893.6786999999999</v>
      </c>
      <c r="K362" s="27">
        <f>IF(F362="","",(1-K$2)*F362)</f>
        <v>1290.1010799999999</v>
      </c>
      <c r="L362" s="27" t="str">
        <f>IF(G362="","",(1-L$2)*G362)</f>
        <v/>
      </c>
      <c r="M362" s="27">
        <f>IF(H362="","",(1-M$2)*H362)</f>
        <v>768.24047999999993</v>
      </c>
      <c r="N362" s="40"/>
      <c r="O362" s="41">
        <v>222.6</v>
      </c>
      <c r="P362" s="28">
        <f t="shared" si="7"/>
        <v>4367.2000000000007</v>
      </c>
      <c r="Q362" s="29">
        <f t="shared" si="12"/>
        <v>4174.6202599999997</v>
      </c>
      <c r="R362" s="30">
        <f>IF(P362="","",SUM($Q$4:Q362))</f>
        <v>2899232.0372469993</v>
      </c>
      <c r="S362" t="str">
        <f t="shared" si="13"/>
        <v>Mar/25</v>
      </c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</row>
    <row r="363" spans="1:38" ht="15.75" customHeight="1">
      <c r="A363" s="23">
        <v>45742</v>
      </c>
      <c r="B363" s="24" t="s">
        <v>21</v>
      </c>
      <c r="C363" s="25">
        <v>2025</v>
      </c>
      <c r="D363" s="26" t="s">
        <v>132</v>
      </c>
      <c r="E363" s="80">
        <v>994.4</v>
      </c>
      <c r="F363" s="80">
        <v>1016</v>
      </c>
      <c r="G363" s="80"/>
      <c r="H363" s="80">
        <v>175</v>
      </c>
      <c r="I363" s="81">
        <v>380.38</v>
      </c>
      <c r="J363" s="27">
        <f>IF(E363="","",(1-J$2)*E363)</f>
        <v>984.35655999999994</v>
      </c>
      <c r="K363" s="27">
        <f>IF(F363="","",(1-K$2)*F363)</f>
        <v>983.08159999999998</v>
      </c>
      <c r="L363" s="27" t="str">
        <f>IF(G363="","",(1-L$2)*G363)</f>
        <v/>
      </c>
      <c r="M363" s="27">
        <f>IF(H363="","",(1-M$2)*H363)</f>
        <v>173.9675</v>
      </c>
      <c r="N363" s="40"/>
      <c r="O363" s="41">
        <v>30.38</v>
      </c>
      <c r="P363" s="28">
        <f t="shared" si="7"/>
        <v>2596.1600000000003</v>
      </c>
      <c r="Q363" s="29">
        <f t="shared" si="12"/>
        <v>2171.78566</v>
      </c>
      <c r="R363" s="30">
        <f>IF(P363="","",SUM($Q$4:Q363))</f>
        <v>2901403.8229069994</v>
      </c>
      <c r="S363" t="str">
        <f t="shared" si="13"/>
        <v>Mar/25</v>
      </c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</row>
    <row r="364" spans="1:38" ht="15.75" customHeight="1">
      <c r="A364" s="23">
        <v>45743</v>
      </c>
      <c r="B364" s="24" t="s">
        <v>23</v>
      </c>
      <c r="C364" s="25">
        <v>2025</v>
      </c>
      <c r="D364" s="26" t="s">
        <v>132</v>
      </c>
      <c r="E364" s="80">
        <v>2513.1</v>
      </c>
      <c r="F364" s="80">
        <v>1587</v>
      </c>
      <c r="G364" s="80"/>
      <c r="H364" s="80">
        <v>783.59</v>
      </c>
      <c r="I364" s="81">
        <v>71.7</v>
      </c>
      <c r="J364" s="27">
        <f>IF(E364="","",(1-J$2)*E364)</f>
        <v>2487.7176899999999</v>
      </c>
      <c r="K364" s="27">
        <f>IF(F364="","",(1-K$2)*F364)</f>
        <v>1535.5812000000001</v>
      </c>
      <c r="L364" s="27" t="str">
        <f>IF(G364="","",(1-L$2)*G364)</f>
        <v/>
      </c>
      <c r="M364" s="27">
        <f>IF(H364="","",(1-M$2)*H364)</f>
        <v>778.96681899999999</v>
      </c>
      <c r="N364" s="40"/>
      <c r="O364" s="41">
        <v>505.01</v>
      </c>
      <c r="P364" s="28">
        <f t="shared" si="7"/>
        <v>5460.4000000000005</v>
      </c>
      <c r="Q364" s="29">
        <f t="shared" si="12"/>
        <v>5307.2757090000005</v>
      </c>
      <c r="R364" s="30">
        <f>IF(P364="","",SUM($Q$4:Q364))</f>
        <v>2906711.0986159993</v>
      </c>
      <c r="S364" t="str">
        <f t="shared" si="13"/>
        <v>Mar/25</v>
      </c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</row>
    <row r="365" spans="1:38" ht="15.75" customHeight="1">
      <c r="A365" s="23">
        <v>45744</v>
      </c>
      <c r="B365" s="24" t="s">
        <v>30</v>
      </c>
      <c r="C365" s="25">
        <v>2025</v>
      </c>
      <c r="D365" s="26" t="s">
        <v>132</v>
      </c>
      <c r="E365" s="80">
        <v>4951.2</v>
      </c>
      <c r="F365" s="80">
        <v>2570.6</v>
      </c>
      <c r="G365" s="80"/>
      <c r="H365" s="80">
        <v>1899.36</v>
      </c>
      <c r="I365" s="81">
        <v>244.3</v>
      </c>
      <c r="J365" s="27">
        <f>IF(E365="","",(1-J$2)*E365)</f>
        <v>4901.1928799999996</v>
      </c>
      <c r="K365" s="27">
        <f>IF(F365="","",(1-K$2)*F365)</f>
        <v>2487.3125599999998</v>
      </c>
      <c r="L365" s="27" t="str">
        <f>IF(G365="","",(1-L$2)*G365)</f>
        <v/>
      </c>
      <c r="M365" s="27">
        <f>IF(H365="","",(1-M$2)*H365)</f>
        <v>1888.1537759999999</v>
      </c>
      <c r="N365" s="40"/>
      <c r="O365" s="41">
        <v>1001</v>
      </c>
      <c r="P365" s="28">
        <f t="shared" si="7"/>
        <v>10666.46</v>
      </c>
      <c r="Q365" s="29">
        <f t="shared" si="12"/>
        <v>10277.659215999998</v>
      </c>
      <c r="R365" s="30">
        <f>IF(P365="","",SUM($Q$4:Q365))</f>
        <v>2916988.7578319991</v>
      </c>
      <c r="S365" t="str">
        <f t="shared" si="13"/>
        <v>Mar/25</v>
      </c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</row>
    <row r="366" spans="1:38" ht="15.75" customHeight="1">
      <c r="A366" s="23">
        <v>45745</v>
      </c>
      <c r="B366" s="24" t="s">
        <v>38</v>
      </c>
      <c r="C366" s="25">
        <v>2025</v>
      </c>
      <c r="D366" s="26" t="s">
        <v>132</v>
      </c>
      <c r="E366" s="80">
        <v>9628.66</v>
      </c>
      <c r="F366" s="80">
        <v>4542.45</v>
      </c>
      <c r="G366" s="80"/>
      <c r="H366" s="80">
        <v>3845.04</v>
      </c>
      <c r="I366" s="81">
        <v>52.58</v>
      </c>
      <c r="J366" s="27">
        <f>IF(E366="","",(1-J$2)*E366)</f>
        <v>9531.4105340000006</v>
      </c>
      <c r="K366" s="27">
        <f>IF(F366="","",(1-K$2)*F366)</f>
        <v>4395.2746200000001</v>
      </c>
      <c r="L366" s="27" t="str">
        <f>IF(G366="","",(1-L$2)*G366)</f>
        <v/>
      </c>
      <c r="M366" s="27">
        <f>IF(H366="","",(1-M$2)*H366)</f>
        <v>3822.3542640000001</v>
      </c>
      <c r="N366" s="40"/>
      <c r="O366" s="41">
        <v>2168.09</v>
      </c>
      <c r="P366" s="28">
        <f t="shared" si="7"/>
        <v>20236.820000000003</v>
      </c>
      <c r="Q366" s="29">
        <f t="shared" si="12"/>
        <v>19917.129418</v>
      </c>
      <c r="R366" s="30">
        <f>IF(P366="","",SUM($Q$4:Q366))</f>
        <v>2936905.8872499992</v>
      </c>
      <c r="S366" t="str">
        <f t="shared" si="13"/>
        <v>Mar/25</v>
      </c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</row>
    <row r="367" spans="1:38" ht="15.75" customHeight="1">
      <c r="A367" s="23">
        <v>45746</v>
      </c>
      <c r="B367" s="24" t="s">
        <v>44</v>
      </c>
      <c r="C367" s="25">
        <v>2025</v>
      </c>
      <c r="D367" s="26" t="s">
        <v>132</v>
      </c>
      <c r="E367" s="80">
        <v>9922.4</v>
      </c>
      <c r="F367" s="80">
        <v>5025.1000000000004</v>
      </c>
      <c r="G367" s="80"/>
      <c r="H367" s="80">
        <v>3321</v>
      </c>
      <c r="I367" s="81">
        <v>1132.48</v>
      </c>
      <c r="J367" s="27">
        <f>IF(E367="","",(1-J$2)*E367)</f>
        <v>9822.1837599999999</v>
      </c>
      <c r="K367" s="27">
        <f>IF(F367="","",(1-K$2)*F367)</f>
        <v>4862.2867600000009</v>
      </c>
      <c r="L367" s="27" t="str">
        <f>IF(G367="","",(1-L$2)*G367)</f>
        <v/>
      </c>
      <c r="M367" s="27">
        <f>IF(H367="","",(1-M$2)*H367)</f>
        <v>3301.4061000000002</v>
      </c>
      <c r="N367" s="40"/>
      <c r="O367" s="41">
        <v>1975</v>
      </c>
      <c r="P367" s="28">
        <f t="shared" si="7"/>
        <v>21375.98</v>
      </c>
      <c r="Q367" s="29">
        <f t="shared" si="12"/>
        <v>19960.876620000003</v>
      </c>
      <c r="R367" s="30">
        <f>IF(P367="","",SUM($Q$4:Q367))</f>
        <v>2956866.7638699994</v>
      </c>
      <c r="S367" t="str">
        <f t="shared" si="13"/>
        <v>Mar/25</v>
      </c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</row>
    <row r="368" spans="1:38" ht="15.75" customHeight="1">
      <c r="A368" s="23">
        <v>45747</v>
      </c>
      <c r="B368" s="24" t="s">
        <v>18</v>
      </c>
      <c r="C368" s="25">
        <v>2025</v>
      </c>
      <c r="D368" s="26" t="s">
        <v>132</v>
      </c>
      <c r="E368" s="80">
        <v>242</v>
      </c>
      <c r="F368" s="80">
        <v>30</v>
      </c>
      <c r="G368" s="80"/>
      <c r="H368" s="80">
        <v>74</v>
      </c>
      <c r="I368" s="81"/>
      <c r="J368" s="27">
        <f>IF(E368="","",(1-J$2)*E368)</f>
        <v>239.5558</v>
      </c>
      <c r="K368" s="27">
        <f>IF(F368="","",(1-K$2)*F368)</f>
        <v>29.027999999999999</v>
      </c>
      <c r="L368" s="27" t="str">
        <f>IF(G368="","",(1-L$2)*G368)</f>
        <v/>
      </c>
      <c r="M368" s="27">
        <f>IF(H368="","",(1-M$2)*H368)</f>
        <v>73.563400000000001</v>
      </c>
      <c r="N368" s="40"/>
      <c r="O368" s="41">
        <v>25</v>
      </c>
      <c r="P368" s="28">
        <f t="shared" si="7"/>
        <v>371</v>
      </c>
      <c r="Q368" s="29">
        <f t="shared" si="12"/>
        <v>367.1472</v>
      </c>
      <c r="R368" s="30">
        <f>IF(P368="","",SUM($Q$4:Q368))</f>
        <v>2957233.9110699994</v>
      </c>
      <c r="S368" t="str">
        <f t="shared" si="13"/>
        <v>Mar/25</v>
      </c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</row>
    <row r="369" spans="1:38" ht="15.75" customHeight="1">
      <c r="A369" s="111">
        <v>45992</v>
      </c>
      <c r="B369" s="112" t="s">
        <v>18</v>
      </c>
      <c r="C369" s="113">
        <v>2025</v>
      </c>
      <c r="D369" s="113" t="s">
        <v>272</v>
      </c>
      <c r="E369" s="106">
        <v>22</v>
      </c>
      <c r="F369" s="106"/>
      <c r="G369" s="106"/>
      <c r="H369" s="106"/>
      <c r="I369" s="107">
        <v>56.79</v>
      </c>
      <c r="J369" s="117">
        <f>IF(E369="","",(1-J$2)*E369)</f>
        <v>21.777799999999999</v>
      </c>
      <c r="K369" s="117" t="str">
        <f>IF(F369="","",(1-K$2)*F369)</f>
        <v/>
      </c>
      <c r="L369" s="117" t="str">
        <f>IF(G369="","",(1-L$2)*G369)</f>
        <v/>
      </c>
      <c r="M369" s="117" t="str">
        <f>IF(H369="","",(1-M$2)*H369)</f>
        <v/>
      </c>
      <c r="N369" s="118"/>
      <c r="O369" s="118"/>
      <c r="P369" s="110">
        <f t="shared" si="7"/>
        <v>78.789999999999992</v>
      </c>
      <c r="Q369" s="29">
        <f t="shared" si="12"/>
        <v>21.777799999999999</v>
      </c>
      <c r="R369" s="30">
        <f>IF(P369="","",SUM($Q$4:Q369))</f>
        <v>2957255.6888699993</v>
      </c>
      <c r="S369" t="str">
        <f t="shared" si="13"/>
        <v>Dez/25</v>
      </c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</row>
    <row r="370" spans="1:38" ht="15.75" customHeight="1">
      <c r="A370" s="111">
        <v>45993</v>
      </c>
      <c r="B370" s="112" t="s">
        <v>20</v>
      </c>
      <c r="C370" s="113">
        <v>2025</v>
      </c>
      <c r="D370" s="113" t="s">
        <v>272</v>
      </c>
      <c r="E370" s="106">
        <v>1358</v>
      </c>
      <c r="F370" s="106">
        <v>1323</v>
      </c>
      <c r="G370" s="106"/>
      <c r="H370" s="106">
        <v>504.5</v>
      </c>
      <c r="I370" s="107">
        <v>614.64</v>
      </c>
      <c r="J370" s="117">
        <f>IF(E370="","",(1-J$2)*E370)</f>
        <v>1344.2842000000001</v>
      </c>
      <c r="K370" s="117">
        <f>IF(F370="","",(1-K$2)*F370)</f>
        <v>1280.1348</v>
      </c>
      <c r="L370" s="117" t="str">
        <f>IF(G370="","",(1-L$2)*G370)</f>
        <v/>
      </c>
      <c r="M370" s="117">
        <f>IF(H370="","",(1-M$2)*H370)</f>
        <v>501.52344999999997</v>
      </c>
      <c r="N370" s="118"/>
      <c r="O370" s="118">
        <v>277</v>
      </c>
      <c r="P370" s="110">
        <f t="shared" si="7"/>
        <v>4077.14</v>
      </c>
      <c r="Q370" s="29">
        <f t="shared" si="12"/>
        <v>3402.94245</v>
      </c>
      <c r="R370" s="30">
        <f>IF(P370="","",SUM($Q$4:Q370))</f>
        <v>2960658.6313199992</v>
      </c>
      <c r="S370" t="str">
        <f t="shared" si="13"/>
        <v>Dez/25</v>
      </c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</row>
    <row r="371" spans="1:38" ht="15.75" customHeight="1">
      <c r="A371" s="111">
        <v>45994</v>
      </c>
      <c r="B371" s="112" t="s">
        <v>21</v>
      </c>
      <c r="C371" s="113">
        <v>2025</v>
      </c>
      <c r="D371" s="113" t="s">
        <v>272</v>
      </c>
      <c r="E371" s="106">
        <v>3921</v>
      </c>
      <c r="F371" s="106">
        <v>2884.9</v>
      </c>
      <c r="G371" s="106"/>
      <c r="H371" s="106">
        <v>1719.3</v>
      </c>
      <c r="I371" s="107">
        <v>1342.88</v>
      </c>
      <c r="J371" s="117">
        <f>IF(E371="","",(1-J$2)*E371)</f>
        <v>3881.3978999999999</v>
      </c>
      <c r="K371" s="117">
        <f>IF(F371="","",(1-K$2)*F371)</f>
        <v>2791.4292399999999</v>
      </c>
      <c r="L371" s="117" t="str">
        <f>IF(G371="","",(1-L$2)*G371)</f>
        <v/>
      </c>
      <c r="M371" s="117">
        <f>IF(H371="","",(1-M$2)*H371)</f>
        <v>1709.1561299999998</v>
      </c>
      <c r="N371" s="118">
        <v>2869.61</v>
      </c>
      <c r="O371" s="118">
        <v>801</v>
      </c>
      <c r="P371" s="110">
        <f t="shared" si="7"/>
        <v>10669.079999999998</v>
      </c>
      <c r="Q371" s="29">
        <f t="shared" si="12"/>
        <v>12052.593269999999</v>
      </c>
      <c r="R371" s="30">
        <f>IF(P371="","",SUM($Q$4:Q371))</f>
        <v>2972711.2245899993</v>
      </c>
      <c r="S371" t="str">
        <f t="shared" si="13"/>
        <v>Dez/25</v>
      </c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</row>
    <row r="372" spans="1:38" ht="15.75" customHeight="1">
      <c r="A372" s="111">
        <v>45995</v>
      </c>
      <c r="B372" s="112" t="s">
        <v>23</v>
      </c>
      <c r="C372" s="113">
        <v>2025</v>
      </c>
      <c r="D372" s="113" t="s">
        <v>272</v>
      </c>
      <c r="E372" s="106">
        <v>2899.8</v>
      </c>
      <c r="F372" s="106">
        <v>1977</v>
      </c>
      <c r="G372" s="106"/>
      <c r="H372" s="106">
        <v>1060</v>
      </c>
      <c r="I372" s="107">
        <v>708.99</v>
      </c>
      <c r="J372" s="117">
        <f>IF(E372="","",(1-J$2)*E372)</f>
        <v>2870.5120200000001</v>
      </c>
      <c r="K372" s="117">
        <f>IF(F372="","",(1-K$2)*F372)</f>
        <v>1912.9452000000001</v>
      </c>
      <c r="L372" s="117" t="str">
        <f>IF(G372="","",(1-L$2)*G372)</f>
        <v/>
      </c>
      <c r="M372" s="117">
        <f>IF(H372="","",(1-M$2)*H372)</f>
        <v>1053.7460000000001</v>
      </c>
      <c r="N372" s="118"/>
      <c r="O372" s="118">
        <v>385</v>
      </c>
      <c r="P372" s="110">
        <f t="shared" si="7"/>
        <v>7030.79</v>
      </c>
      <c r="Q372" s="29">
        <f t="shared" si="12"/>
        <v>6222.2032200000003</v>
      </c>
      <c r="R372" s="30">
        <f>IF(P372="","",SUM($Q$4:Q372))</f>
        <v>2978933.4278099993</v>
      </c>
      <c r="S372" t="str">
        <f t="shared" si="13"/>
        <v>Dez/25</v>
      </c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</row>
    <row r="373" spans="1:38" ht="15.75" customHeight="1">
      <c r="A373" s="111">
        <v>45996</v>
      </c>
      <c r="B373" s="112" t="s">
        <v>30</v>
      </c>
      <c r="C373" s="113">
        <v>2025</v>
      </c>
      <c r="D373" s="113" t="s">
        <v>272</v>
      </c>
      <c r="E373" s="106">
        <v>4571.3</v>
      </c>
      <c r="F373" s="106">
        <v>1956.2</v>
      </c>
      <c r="G373" s="106"/>
      <c r="H373" s="106">
        <v>2278</v>
      </c>
      <c r="I373" s="107">
        <v>694.7</v>
      </c>
      <c r="J373" s="117">
        <f>IF(E373="","",(1-J$2)*E373)</f>
        <v>4525.1298699999998</v>
      </c>
      <c r="K373" s="117">
        <f>IF(F373="","",(1-K$2)*F373)</f>
        <v>1892.8191200000001</v>
      </c>
      <c r="L373" s="117" t="str">
        <f>IF(G373="","",(1-L$2)*G373)</f>
        <v/>
      </c>
      <c r="M373" s="117">
        <f>IF(H373="","",(1-M$2)*H373)</f>
        <v>2264.5598</v>
      </c>
      <c r="N373" s="118"/>
      <c r="O373" s="118">
        <v>895</v>
      </c>
      <c r="P373" s="110">
        <f t="shared" si="7"/>
        <v>10395.200000000001</v>
      </c>
      <c r="Q373" s="29">
        <f t="shared" si="12"/>
        <v>9577.5087899999999</v>
      </c>
      <c r="R373" s="30">
        <f>IF(P373="","",SUM($Q$4:Q373))</f>
        <v>2988510.9365999992</v>
      </c>
      <c r="S373" t="str">
        <f t="shared" si="13"/>
        <v>Dez/25</v>
      </c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</row>
    <row r="374" spans="1:38" ht="15.75" customHeight="1">
      <c r="A374" s="111">
        <v>45997</v>
      </c>
      <c r="B374" s="112" t="s">
        <v>38</v>
      </c>
      <c r="C374" s="113">
        <v>2025</v>
      </c>
      <c r="D374" s="113" t="s">
        <v>272</v>
      </c>
      <c r="E374" s="106">
        <v>7870.1</v>
      </c>
      <c r="F374" s="106">
        <v>3101</v>
      </c>
      <c r="G374" s="106"/>
      <c r="H374" s="106">
        <v>3788.9</v>
      </c>
      <c r="I374" s="107">
        <v>446.23</v>
      </c>
      <c r="J374" s="117">
        <f>IF(E374="","",(1-J$2)*E374)</f>
        <v>7790.6119900000003</v>
      </c>
      <c r="K374" s="117">
        <f>IF(F374="","",(1-K$2)*F374)</f>
        <v>3000.5275999999999</v>
      </c>
      <c r="L374" s="117" t="str">
        <f>IF(G374="","",(1-L$2)*G374)</f>
        <v/>
      </c>
      <c r="M374" s="117">
        <f>IF(H374="","",(1-M$2)*H374)</f>
        <v>3766.54549</v>
      </c>
      <c r="N374" s="118"/>
      <c r="O374" s="118">
        <v>1101.5</v>
      </c>
      <c r="P374" s="110">
        <f t="shared" si="7"/>
        <v>16307.73</v>
      </c>
      <c r="Q374" s="29">
        <f t="shared" si="12"/>
        <v>15659.185080000001</v>
      </c>
      <c r="R374" s="30">
        <f>IF(P374="","",SUM($Q$4:Q374))</f>
        <v>3004170.1216799994</v>
      </c>
      <c r="S374" t="str">
        <f t="shared" si="13"/>
        <v>Dez/25</v>
      </c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</row>
    <row r="375" spans="1:38" ht="15.75" customHeight="1">
      <c r="A375" s="111">
        <v>45998</v>
      </c>
      <c r="B375" s="112" t="s">
        <v>44</v>
      </c>
      <c r="C375" s="113">
        <v>2025</v>
      </c>
      <c r="D375" s="113" t="s">
        <v>272</v>
      </c>
      <c r="E375" s="106">
        <v>8619.9</v>
      </c>
      <c r="F375" s="106">
        <v>3727</v>
      </c>
      <c r="G375" s="106"/>
      <c r="H375" s="106">
        <v>2748</v>
      </c>
      <c r="I375" s="107">
        <v>1094.8599999999999</v>
      </c>
      <c r="J375" s="117">
        <f>IF(E375="","",(1-J$2)*E375)</f>
        <v>8532.8390099999997</v>
      </c>
      <c r="K375" s="117">
        <f>IF(F375="","",(1-K$2)*F375)</f>
        <v>3606.2451999999998</v>
      </c>
      <c r="L375" s="117" t="str">
        <f>IF(G375="","",(1-L$2)*G375)</f>
        <v/>
      </c>
      <c r="M375" s="117">
        <f>IF(H375="","",(1-M$2)*H375)</f>
        <v>2731.7867999999999</v>
      </c>
      <c r="N375" s="118"/>
      <c r="O375" s="118">
        <v>1421</v>
      </c>
      <c r="P375" s="110">
        <f t="shared" si="7"/>
        <v>17610.760000000002</v>
      </c>
      <c r="Q375" s="29">
        <f t="shared" si="12"/>
        <v>16291.871009999999</v>
      </c>
      <c r="R375" s="30">
        <f>IF(P375="","",SUM($Q$4:Q375))</f>
        <v>3020461.9926899993</v>
      </c>
      <c r="S375" t="str">
        <f t="shared" si="13"/>
        <v>Dez/25</v>
      </c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</row>
    <row r="376" spans="1:38" ht="15.75" customHeight="1">
      <c r="A376" s="111">
        <v>45999</v>
      </c>
      <c r="B376" s="112" t="s">
        <v>18</v>
      </c>
      <c r="C376" s="113">
        <v>2025</v>
      </c>
      <c r="D376" s="113" t="s">
        <v>272</v>
      </c>
      <c r="E376" s="106">
        <v>13</v>
      </c>
      <c r="F376" s="106"/>
      <c r="G376" s="106"/>
      <c r="H376" s="106"/>
      <c r="I376" s="107"/>
      <c r="J376" s="117">
        <f>IF(E376="","",(1-J$2)*E376)</f>
        <v>12.8687</v>
      </c>
      <c r="K376" s="117" t="str">
        <f>IF(F376="","",(1-K$2)*F376)</f>
        <v/>
      </c>
      <c r="L376" s="117" t="str">
        <f>IF(G376="","",(1-L$2)*G376)</f>
        <v/>
      </c>
      <c r="M376" s="117" t="str">
        <f>IF(H376="","",(1-M$2)*H376)</f>
        <v/>
      </c>
      <c r="N376" s="118"/>
      <c r="O376" s="118"/>
      <c r="P376" s="110">
        <f t="shared" si="7"/>
        <v>13</v>
      </c>
      <c r="Q376" s="29">
        <f t="shared" si="12"/>
        <v>12.8687</v>
      </c>
      <c r="R376" s="30">
        <f>IF(P376="","",SUM($Q$4:Q376))</f>
        <v>3020474.8613899993</v>
      </c>
      <c r="S376" t="str">
        <f t="shared" si="13"/>
        <v>Dez/25</v>
      </c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</row>
    <row r="377" spans="1:38" ht="15.75" customHeight="1">
      <c r="A377" s="111">
        <v>46000</v>
      </c>
      <c r="B377" s="112" t="s">
        <v>20</v>
      </c>
      <c r="C377" s="113">
        <v>2025</v>
      </c>
      <c r="D377" s="113" t="s">
        <v>272</v>
      </c>
      <c r="E377" s="106">
        <v>1309</v>
      </c>
      <c r="F377" s="106">
        <v>1868.4</v>
      </c>
      <c r="G377" s="106"/>
      <c r="H377" s="106">
        <v>534</v>
      </c>
      <c r="I377" s="107">
        <v>647.64</v>
      </c>
      <c r="J377" s="117">
        <f>IF(E377="","",(1-J$2)*E377)</f>
        <v>1295.7791</v>
      </c>
      <c r="K377" s="117">
        <f>IF(F377="","",(1-K$2)*F377)</f>
        <v>1807.8638400000002</v>
      </c>
      <c r="L377" s="117" t="str">
        <f>IF(G377="","",(1-L$2)*G377)</f>
        <v/>
      </c>
      <c r="M377" s="117">
        <f>IF(H377="","",(1-M$2)*H377)</f>
        <v>530.84939999999995</v>
      </c>
      <c r="N377" s="118"/>
      <c r="O377" s="118">
        <v>298.98</v>
      </c>
      <c r="P377" s="110">
        <f t="shared" si="7"/>
        <v>4658.0200000000004</v>
      </c>
      <c r="Q377" s="29">
        <f t="shared" si="12"/>
        <v>3933.4723400000003</v>
      </c>
      <c r="R377" s="30">
        <f>IF(P377="","",SUM($Q$4:Q377))</f>
        <v>3024408.3337299991</v>
      </c>
      <c r="S377" t="str">
        <f t="shared" si="13"/>
        <v>Dez/25</v>
      </c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</row>
    <row r="378" spans="1:38" ht="15.75" customHeight="1">
      <c r="A378" s="111">
        <v>46001</v>
      </c>
      <c r="B378" s="112" t="s">
        <v>21</v>
      </c>
      <c r="C378" s="113">
        <v>2025</v>
      </c>
      <c r="D378" s="113" t="s">
        <v>272</v>
      </c>
      <c r="E378" s="106">
        <v>1765</v>
      </c>
      <c r="F378" s="106">
        <v>2664</v>
      </c>
      <c r="G378" s="106"/>
      <c r="H378" s="106">
        <v>940</v>
      </c>
      <c r="I378" s="107">
        <v>658.71</v>
      </c>
      <c r="J378" s="117">
        <f>IF(E378="","",(1-J$2)*E378)</f>
        <v>1747.1735000000001</v>
      </c>
      <c r="K378" s="117">
        <f>IF(F378="","",(1-K$2)*F378)</f>
        <v>2577.6864</v>
      </c>
      <c r="L378" s="117" t="str">
        <f>IF(G378="","",(1-L$2)*G378)</f>
        <v/>
      </c>
      <c r="M378" s="117">
        <f>IF(H378="","",(1-M$2)*H378)</f>
        <v>934.45399999999995</v>
      </c>
      <c r="N378" s="118">
        <v>2686.94</v>
      </c>
      <c r="O378" s="118">
        <v>256</v>
      </c>
      <c r="P378" s="110">
        <f t="shared" si="7"/>
        <v>6283.71</v>
      </c>
      <c r="Q378" s="29">
        <f t="shared" si="12"/>
        <v>8202.2538999999997</v>
      </c>
      <c r="R378" s="30">
        <f>IF(P378="","",SUM($Q$4:Q378))</f>
        <v>3032610.587629999</v>
      </c>
      <c r="S378" t="str">
        <f t="shared" si="13"/>
        <v>Dez/25</v>
      </c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</row>
    <row r="379" spans="1:38" ht="15.75" customHeight="1">
      <c r="A379" s="111">
        <v>46002</v>
      </c>
      <c r="B379" s="112" t="s">
        <v>23</v>
      </c>
      <c r="C379" s="113">
        <v>2025</v>
      </c>
      <c r="D379" s="113" t="s">
        <v>272</v>
      </c>
      <c r="E379" s="106">
        <v>1897</v>
      </c>
      <c r="F379" s="106">
        <v>1967</v>
      </c>
      <c r="G379" s="106">
        <v>64</v>
      </c>
      <c r="H379" s="106">
        <v>515</v>
      </c>
      <c r="I379" s="107">
        <v>553.5</v>
      </c>
      <c r="J379" s="117">
        <f>IF(E379="","",(1-J$2)*E379)</f>
        <v>1877.8403000000001</v>
      </c>
      <c r="K379" s="117">
        <f>IF(F379="","",(1-K$2)*F379)</f>
        <v>1903.2692</v>
      </c>
      <c r="L379" s="117">
        <f>IF(G379="","",(1-L$2)*G379)</f>
        <v>60.16</v>
      </c>
      <c r="M379" s="117">
        <f>IF(H379="","",(1-M$2)*H379)</f>
        <v>511.9615</v>
      </c>
      <c r="N379" s="118"/>
      <c r="O379" s="118">
        <v>234</v>
      </c>
      <c r="P379" s="110">
        <f t="shared" si="7"/>
        <v>5230.5</v>
      </c>
      <c r="Q379" s="29">
        <f t="shared" si="12"/>
        <v>4587.2309999999998</v>
      </c>
      <c r="R379" s="30">
        <f>IF(P379="","",SUM($Q$4:Q379))</f>
        <v>3037197.8186299992</v>
      </c>
      <c r="S379" t="str">
        <f t="shared" si="13"/>
        <v>Dez/25</v>
      </c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</row>
    <row r="380" spans="1:38" ht="15.75" customHeight="1">
      <c r="A380" s="111">
        <v>46003</v>
      </c>
      <c r="B380" s="112" t="s">
        <v>30</v>
      </c>
      <c r="C380" s="113">
        <v>2025</v>
      </c>
      <c r="D380" s="113" t="s">
        <v>272</v>
      </c>
      <c r="E380" s="106">
        <v>2967</v>
      </c>
      <c r="F380" s="106">
        <v>1728.4</v>
      </c>
      <c r="G380" s="106">
        <v>42</v>
      </c>
      <c r="H380" s="106">
        <v>1246</v>
      </c>
      <c r="I380" s="107">
        <v>262.01</v>
      </c>
      <c r="J380" s="117">
        <f>IF(E380="","",(1-J$2)*E380)</f>
        <v>2937.0333000000001</v>
      </c>
      <c r="K380" s="117">
        <f>IF(F380="","",(1-K$2)*F380)</f>
        <v>1672.39984</v>
      </c>
      <c r="L380" s="117">
        <f>IF(G380="","",(1-L$2)*G380)</f>
        <v>39.479999999999997</v>
      </c>
      <c r="M380" s="117">
        <f>IF(H380="","",(1-M$2)*H380)</f>
        <v>1238.6486</v>
      </c>
      <c r="N380" s="118"/>
      <c r="O380" s="118">
        <v>621.6</v>
      </c>
      <c r="P380" s="110">
        <f t="shared" si="7"/>
        <v>6867.01</v>
      </c>
      <c r="Q380" s="29">
        <f t="shared" si="12"/>
        <v>6509.1617399999996</v>
      </c>
      <c r="R380" s="30">
        <f>IF(P380="","",SUM($Q$4:Q380))</f>
        <v>3043706.9803699991</v>
      </c>
      <c r="S380" t="str">
        <f t="shared" si="13"/>
        <v>Dez/25</v>
      </c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</row>
    <row r="381" spans="1:38" ht="15.75" customHeight="1">
      <c r="A381" s="111">
        <v>46004</v>
      </c>
      <c r="B381" s="112" t="s">
        <v>38</v>
      </c>
      <c r="C381" s="113">
        <v>2025</v>
      </c>
      <c r="D381" s="113" t="s">
        <v>272</v>
      </c>
      <c r="E381" s="106">
        <v>7537.5</v>
      </c>
      <c r="F381" s="106">
        <v>4093.6</v>
      </c>
      <c r="G381" s="106"/>
      <c r="H381" s="106">
        <v>3611</v>
      </c>
      <c r="I381" s="107">
        <v>454.61</v>
      </c>
      <c r="J381" s="117">
        <f>IF(E381="","",(1-J$2)*E381)</f>
        <v>7461.3712500000001</v>
      </c>
      <c r="K381" s="117">
        <f>IF(F381="","",(1-K$2)*F381)</f>
        <v>3960.9673600000001</v>
      </c>
      <c r="L381" s="117" t="str">
        <f>IF(G381="","",(1-L$2)*G381)</f>
        <v/>
      </c>
      <c r="M381" s="117">
        <f>IF(H381="","",(1-M$2)*H381)</f>
        <v>3589.6950999999999</v>
      </c>
      <c r="N381" s="118"/>
      <c r="O381" s="118">
        <v>1069.5</v>
      </c>
      <c r="P381" s="110">
        <f t="shared" si="7"/>
        <v>16766.21</v>
      </c>
      <c r="Q381" s="29">
        <f t="shared" si="12"/>
        <v>16081.53371</v>
      </c>
      <c r="R381" s="30">
        <f>IF(P381="","",SUM($Q$4:Q381))</f>
        <v>3059788.5140799992</v>
      </c>
      <c r="S381" t="str">
        <f t="shared" si="13"/>
        <v>Dez/25</v>
      </c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</row>
    <row r="382" spans="1:38" ht="15.75" customHeight="1">
      <c r="A382" s="111">
        <v>46005</v>
      </c>
      <c r="B382" s="112" t="s">
        <v>44</v>
      </c>
      <c r="C382" s="113">
        <v>2025</v>
      </c>
      <c r="D382" s="113" t="s">
        <v>272</v>
      </c>
      <c r="E382" s="106">
        <v>8111</v>
      </c>
      <c r="F382" s="106">
        <v>4966</v>
      </c>
      <c r="G382" s="106"/>
      <c r="H382" s="106">
        <v>3635</v>
      </c>
      <c r="I382" s="107">
        <v>1146.44</v>
      </c>
      <c r="J382" s="117">
        <f>IF(E382="","",(1-J$2)*E382)</f>
        <v>8029.0789000000004</v>
      </c>
      <c r="K382" s="117">
        <f>IF(F382="","",(1-K$2)*F382)</f>
        <v>4805.1016</v>
      </c>
      <c r="L382" s="117" t="str">
        <f>IF(G382="","",(1-L$2)*G382)</f>
        <v/>
      </c>
      <c r="M382" s="117">
        <f>IF(H382="","",(1-M$2)*H382)</f>
        <v>3613.5535</v>
      </c>
      <c r="N382" s="118"/>
      <c r="O382" s="118">
        <v>1699.5</v>
      </c>
      <c r="P382" s="110">
        <f t="shared" si="7"/>
        <v>19557.939999999999</v>
      </c>
      <c r="Q382" s="29">
        <f t="shared" si="12"/>
        <v>18147.234</v>
      </c>
      <c r="R382" s="30">
        <f>IF(P382="","",SUM($Q$4:Q382))</f>
        <v>3077935.7480799994</v>
      </c>
      <c r="S382" t="str">
        <f t="shared" si="13"/>
        <v>Dez/25</v>
      </c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</row>
    <row r="383" spans="1:38" ht="15.75" customHeight="1">
      <c r="A383" s="111">
        <v>46006</v>
      </c>
      <c r="B383" s="112" t="s">
        <v>18</v>
      </c>
      <c r="C383" s="113">
        <v>2025</v>
      </c>
      <c r="D383" s="113" t="s">
        <v>272</v>
      </c>
      <c r="E383" s="106"/>
      <c r="F383" s="106"/>
      <c r="G383" s="106"/>
      <c r="H383" s="106"/>
      <c r="I383" s="107"/>
      <c r="J383" s="117" t="str">
        <f>IF(E383="","",(1-J$2)*E383)</f>
        <v/>
      </c>
      <c r="K383" s="117" t="str">
        <f>IF(F383="","",(1-K$2)*F383)</f>
        <v/>
      </c>
      <c r="L383" s="117" t="str">
        <f>IF(G383="","",(1-L$2)*G383)</f>
        <v/>
      </c>
      <c r="M383" s="117" t="str">
        <f>IF(H383="","",(1-M$2)*H383)</f>
        <v/>
      </c>
      <c r="N383" s="118"/>
      <c r="O383" s="118"/>
      <c r="P383" s="110" t="str">
        <f t="shared" si="7"/>
        <v/>
      </c>
      <c r="Q383" s="29" t="str">
        <f t="shared" si="12"/>
        <v/>
      </c>
      <c r="R383" s="30" t="str">
        <f>IF(P383="","",SUM($Q$4:Q383))</f>
        <v/>
      </c>
      <c r="S383" t="str">
        <f t="shared" si="13"/>
        <v>Dez/25</v>
      </c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</row>
    <row r="384" spans="1:38" ht="15.75" customHeight="1">
      <c r="A384" s="111">
        <v>46007</v>
      </c>
      <c r="B384" s="112" t="s">
        <v>20</v>
      </c>
      <c r="C384" s="113">
        <v>2025</v>
      </c>
      <c r="D384" s="113" t="s">
        <v>272</v>
      </c>
      <c r="E384" s="106">
        <v>985</v>
      </c>
      <c r="F384" s="106">
        <v>1178</v>
      </c>
      <c r="G384" s="106"/>
      <c r="H384" s="106">
        <v>395</v>
      </c>
      <c r="I384" s="107">
        <v>1322.88</v>
      </c>
      <c r="J384" s="117">
        <f>IF(E384="","",(1-J$2)*E384)</f>
        <v>975.05150000000003</v>
      </c>
      <c r="K384" s="117">
        <f>IF(F384="","",(1-K$2)*F384)</f>
        <v>1139.8327999999999</v>
      </c>
      <c r="L384" s="117" t="str">
        <f>IF(G384="","",(1-L$2)*G384)</f>
        <v/>
      </c>
      <c r="M384" s="117">
        <f>IF(H384="","",(1-M$2)*H384)</f>
        <v>392.66949999999997</v>
      </c>
      <c r="N384" s="118"/>
      <c r="O384" s="118">
        <v>417.19</v>
      </c>
      <c r="P384" s="110">
        <f t="shared" si="7"/>
        <v>4298.07</v>
      </c>
      <c r="Q384" s="29">
        <f t="shared" si="12"/>
        <v>2924.7437999999997</v>
      </c>
      <c r="R384" s="30">
        <f>IF(P384="","",SUM($Q$4:Q384))</f>
        <v>3080860.4918799992</v>
      </c>
      <c r="S384" t="str">
        <f t="shared" si="13"/>
        <v>Dez/25</v>
      </c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</row>
    <row r="385" spans="1:38" ht="15.75" customHeight="1">
      <c r="A385" s="111">
        <v>46008</v>
      </c>
      <c r="B385" s="112" t="s">
        <v>21</v>
      </c>
      <c r="C385" s="113">
        <v>2025</v>
      </c>
      <c r="D385" s="113" t="s">
        <v>272</v>
      </c>
      <c r="E385" s="106">
        <v>3878</v>
      </c>
      <c r="F385" s="106">
        <v>3594</v>
      </c>
      <c r="G385" s="106"/>
      <c r="H385" s="106">
        <v>884</v>
      </c>
      <c r="I385" s="107">
        <v>377.4</v>
      </c>
      <c r="J385" s="117">
        <f>IF(E385="","",(1-J$2)*E385)</f>
        <v>3838.8321999999998</v>
      </c>
      <c r="K385" s="117">
        <f>IF(F385="","",(1-K$2)*F385)</f>
        <v>3477.5544</v>
      </c>
      <c r="L385" s="117" t="str">
        <f>IF(G385="","",(1-L$2)*G385)</f>
        <v/>
      </c>
      <c r="M385" s="117">
        <f>IF(H385="","",(1-M$2)*H385)</f>
        <v>878.78440000000001</v>
      </c>
      <c r="N385" s="118">
        <v>2860.78</v>
      </c>
      <c r="O385" s="118">
        <v>162</v>
      </c>
      <c r="P385" s="110">
        <f t="shared" si="7"/>
        <v>8895.4</v>
      </c>
      <c r="Q385" s="29">
        <f t="shared" si="12"/>
        <v>11217.951000000001</v>
      </c>
      <c r="R385" s="30">
        <f>IF(P385="","",SUM($Q$4:Q385))</f>
        <v>3092078.4428799991</v>
      </c>
      <c r="S385" t="str">
        <f t="shared" si="13"/>
        <v>Dez/25</v>
      </c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</row>
    <row r="386" spans="1:38" ht="15.75" customHeight="1">
      <c r="A386" s="111">
        <v>46009</v>
      </c>
      <c r="B386" s="112" t="s">
        <v>23</v>
      </c>
      <c r="C386" s="113">
        <v>2025</v>
      </c>
      <c r="D386" s="113" t="s">
        <v>272</v>
      </c>
      <c r="E386" s="106">
        <v>3969</v>
      </c>
      <c r="F386" s="106">
        <v>2004.2</v>
      </c>
      <c r="G386" s="106"/>
      <c r="H386" s="106">
        <v>1423.6</v>
      </c>
      <c r="I386" s="107">
        <v>613.28</v>
      </c>
      <c r="J386" s="117">
        <f>IF(E386="","",(1-J$2)*E386)</f>
        <v>3928.9131000000002</v>
      </c>
      <c r="K386" s="117">
        <f>IF(F386="","",(1-K$2)*F386)</f>
        <v>1939.2639200000001</v>
      </c>
      <c r="L386" s="117" t="str">
        <f>IF(G386="","",(1-L$2)*G386)</f>
        <v/>
      </c>
      <c r="M386" s="117">
        <f>IF(H386="","",(1-M$2)*H386)</f>
        <v>1415.2007599999999</v>
      </c>
      <c r="N386" s="118"/>
      <c r="O386" s="118">
        <v>236.04</v>
      </c>
      <c r="P386" s="110">
        <f t="shared" si="7"/>
        <v>8246.119999999999</v>
      </c>
      <c r="Q386" s="29">
        <f t="shared" si="12"/>
        <v>7519.4177799999998</v>
      </c>
      <c r="R386" s="30">
        <f>IF(P386="","",SUM($Q$4:Q386))</f>
        <v>3099597.8606599988</v>
      </c>
      <c r="S386" t="str">
        <f t="shared" si="13"/>
        <v>Dez/25</v>
      </c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</row>
    <row r="387" spans="1:38" ht="15.75" customHeight="1">
      <c r="A387" s="111">
        <v>46010</v>
      </c>
      <c r="B387" s="112" t="s">
        <v>30</v>
      </c>
      <c r="C387" s="113">
        <v>2025</v>
      </c>
      <c r="D387" s="113" t="s">
        <v>272</v>
      </c>
      <c r="E387" s="106">
        <v>4379</v>
      </c>
      <c r="F387" s="106">
        <v>2709.4</v>
      </c>
      <c r="G387" s="106">
        <v>40</v>
      </c>
      <c r="H387" s="106">
        <v>2069.8000000000002</v>
      </c>
      <c r="I387" s="107">
        <v>322.95</v>
      </c>
      <c r="J387" s="117">
        <f>IF(E387="","",(1-J$2)*E387)</f>
        <v>4334.7721000000001</v>
      </c>
      <c r="K387" s="117">
        <f>IF(F387="","",(1-K$2)*F387)</f>
        <v>2621.61544</v>
      </c>
      <c r="L387" s="117">
        <f>IF(G387="","",(1-L$2)*G387)</f>
        <v>37.599999999999994</v>
      </c>
      <c r="M387" s="117">
        <f>IF(H387="","",(1-M$2)*H387)</f>
        <v>2057.5881800000002</v>
      </c>
      <c r="N387" s="118"/>
      <c r="O387" s="118">
        <v>339</v>
      </c>
      <c r="P387" s="110">
        <f t="shared" si="7"/>
        <v>9860.1500000000015</v>
      </c>
      <c r="Q387" s="29">
        <f t="shared" si="12"/>
        <v>9390.5757200000007</v>
      </c>
      <c r="R387" s="30">
        <f>IF(P387="","",SUM($Q$4:Q387))</f>
        <v>3108988.4363799989</v>
      </c>
      <c r="S387" t="str">
        <f t="shared" si="13"/>
        <v>Dez/25</v>
      </c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</row>
    <row r="388" spans="1:38" ht="15.75" customHeight="1">
      <c r="A388" s="111">
        <v>46011</v>
      </c>
      <c r="B388" s="112" t="s">
        <v>38</v>
      </c>
      <c r="C388" s="113">
        <v>2025</v>
      </c>
      <c r="D388" s="113" t="s">
        <v>272</v>
      </c>
      <c r="E388" s="106">
        <v>10954.4</v>
      </c>
      <c r="F388" s="106">
        <v>4027.6</v>
      </c>
      <c r="G388" s="106"/>
      <c r="H388" s="106">
        <v>4162</v>
      </c>
      <c r="I388" s="107">
        <v>417.04</v>
      </c>
      <c r="J388" s="117">
        <f>IF(E388="","",(1-J$2)*E388)</f>
        <v>10843.760559999999</v>
      </c>
      <c r="K388" s="117">
        <f>IF(F388="","",(1-K$2)*F388)</f>
        <v>3897.1057599999999</v>
      </c>
      <c r="L388" s="117" t="str">
        <f>IF(G388="","",(1-L$2)*G388)</f>
        <v/>
      </c>
      <c r="M388" s="117">
        <f>IF(H388="","",(1-M$2)*H388)</f>
        <v>4137.4441999999999</v>
      </c>
      <c r="N388" s="118"/>
      <c r="O388" s="118">
        <v>1542.04</v>
      </c>
      <c r="P388" s="110">
        <f t="shared" si="7"/>
        <v>21103.08</v>
      </c>
      <c r="Q388" s="29">
        <f t="shared" si="12"/>
        <v>20420.35052</v>
      </c>
      <c r="R388" s="30">
        <f>IF(P388="","",SUM($Q$4:Q388))</f>
        <v>3129408.7868999988</v>
      </c>
      <c r="S388" t="str">
        <f t="shared" si="13"/>
        <v>Dez/25</v>
      </c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</row>
    <row r="389" spans="1:38" ht="15.75" customHeight="1">
      <c r="A389" s="111">
        <v>46012</v>
      </c>
      <c r="B389" s="112" t="s">
        <v>44</v>
      </c>
      <c r="C389" s="113">
        <v>2025</v>
      </c>
      <c r="D389" s="113" t="s">
        <v>272</v>
      </c>
      <c r="E389" s="106">
        <v>14738</v>
      </c>
      <c r="F389" s="106">
        <v>6180</v>
      </c>
      <c r="G389" s="106">
        <v>173</v>
      </c>
      <c r="H389" s="106">
        <v>5695.4</v>
      </c>
      <c r="I389" s="107">
        <v>1452.94</v>
      </c>
      <c r="J389" s="117">
        <f>IF(E389="","",(1-J$2)*E389)</f>
        <v>14589.146199999999</v>
      </c>
      <c r="K389" s="117">
        <f>IF(F389="","",(1-K$2)*F389)</f>
        <v>5979.768</v>
      </c>
      <c r="L389" s="117">
        <f>IF(G389="","",(1-L$2)*G389)</f>
        <v>162.62</v>
      </c>
      <c r="M389" s="117">
        <f>IF(H389="","",(1-M$2)*H389)</f>
        <v>5661.7971399999997</v>
      </c>
      <c r="N389" s="118"/>
      <c r="O389" s="118">
        <v>2299</v>
      </c>
      <c r="P389" s="110">
        <f t="shared" si="7"/>
        <v>30538.34</v>
      </c>
      <c r="Q389" s="29">
        <f t="shared" ref="Q389:Q452" si="14">IF(P389="","",SUM(J389:O389))</f>
        <v>28692.331339999997</v>
      </c>
      <c r="R389" s="30">
        <f>IF(P389="","",SUM($Q$4:Q389))</f>
        <v>3158101.1182399988</v>
      </c>
      <c r="S389" t="str">
        <f t="shared" ref="S389:S452" si="15">IF(A389="","",PROPER(TEXT(A389,"mmm/aa")))</f>
        <v>Dez/25</v>
      </c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</row>
    <row r="390" spans="1:38" ht="15.75" customHeight="1">
      <c r="A390" s="111">
        <v>46013</v>
      </c>
      <c r="B390" s="112" t="s">
        <v>18</v>
      </c>
      <c r="C390" s="113">
        <v>2025</v>
      </c>
      <c r="D390" s="113" t="s">
        <v>272</v>
      </c>
      <c r="E390" s="106">
        <v>3241.5</v>
      </c>
      <c r="F390" s="106">
        <v>1868</v>
      </c>
      <c r="G390" s="106">
        <v>22</v>
      </c>
      <c r="H390" s="106">
        <v>1841.2</v>
      </c>
      <c r="I390" s="107">
        <v>573.26</v>
      </c>
      <c r="J390" s="117">
        <f>IF(E390="","",(1-J$2)*E390)</f>
        <v>3208.7608500000001</v>
      </c>
      <c r="K390" s="117">
        <f>IF(F390="","",(1-K$2)*F390)</f>
        <v>1807.4768000000001</v>
      </c>
      <c r="L390" s="117">
        <f>IF(G390="","",(1-L$2)*G390)</f>
        <v>20.68</v>
      </c>
      <c r="M390" s="117">
        <f>IF(H390="","",(1-M$2)*H390)</f>
        <v>1830.33692</v>
      </c>
      <c r="N390" s="118"/>
      <c r="O390" s="118">
        <v>380</v>
      </c>
      <c r="P390" s="110">
        <f t="shared" si="7"/>
        <v>7925.96</v>
      </c>
      <c r="Q390" s="29">
        <f t="shared" si="14"/>
        <v>7247.2545700000001</v>
      </c>
      <c r="R390" s="30">
        <f>IF(P390="","",SUM($Q$4:Q390))</f>
        <v>3165348.3728099987</v>
      </c>
      <c r="S390" t="str">
        <f t="shared" si="15"/>
        <v>Dez/25</v>
      </c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</row>
    <row r="391" spans="1:38" ht="15.75" customHeight="1">
      <c r="A391" s="111">
        <v>46014</v>
      </c>
      <c r="B391" s="112" t="s">
        <v>20</v>
      </c>
      <c r="C391" s="113">
        <v>2025</v>
      </c>
      <c r="D391" s="113" t="s">
        <v>272</v>
      </c>
      <c r="E391" s="106">
        <v>3448</v>
      </c>
      <c r="F391" s="106">
        <v>1769</v>
      </c>
      <c r="G391" s="106"/>
      <c r="H391" s="106">
        <v>1790</v>
      </c>
      <c r="I391" s="107">
        <v>792.5</v>
      </c>
      <c r="J391" s="117">
        <f>IF(E391="","",(1-J$2)*E391)</f>
        <v>3413.1752000000001</v>
      </c>
      <c r="K391" s="117">
        <f>IF(F391="","",(1-K$2)*F391)</f>
        <v>1711.6844000000001</v>
      </c>
      <c r="L391" s="117" t="str">
        <f>IF(G391="","",(1-L$2)*G391)</f>
        <v/>
      </c>
      <c r="M391" s="117">
        <f>IF(H391="","",(1-M$2)*H391)</f>
        <v>1779.4390000000001</v>
      </c>
      <c r="N391" s="118"/>
      <c r="O391" s="118">
        <v>361</v>
      </c>
      <c r="P391" s="110">
        <f t="shared" si="7"/>
        <v>8160.5</v>
      </c>
      <c r="Q391" s="29">
        <f t="shared" si="14"/>
        <v>7265.2986000000001</v>
      </c>
      <c r="R391" s="30">
        <f>IF(P391="","",SUM($Q$4:Q391))</f>
        <v>3172613.6714099986</v>
      </c>
      <c r="S391" t="str">
        <f t="shared" si="15"/>
        <v>Dez/25</v>
      </c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</row>
    <row r="392" spans="1:38" ht="15.75" customHeight="1">
      <c r="A392" s="111">
        <v>46015</v>
      </c>
      <c r="B392" s="112" t="s">
        <v>21</v>
      </c>
      <c r="C392" s="113">
        <v>2025</v>
      </c>
      <c r="D392" s="113" t="s">
        <v>272</v>
      </c>
      <c r="E392" s="106">
        <v>203</v>
      </c>
      <c r="F392" s="106">
        <v>257</v>
      </c>
      <c r="G392" s="106"/>
      <c r="H392" s="106">
        <v>95</v>
      </c>
      <c r="I392" s="107">
        <v>255.61</v>
      </c>
      <c r="J392" s="117">
        <f>IF(E392="","",(1-J$2)*E392)</f>
        <v>200.94970000000001</v>
      </c>
      <c r="K392" s="117">
        <f>IF(F392="","",(1-K$2)*F392)</f>
        <v>248.67320000000001</v>
      </c>
      <c r="L392" s="117" t="str">
        <f>IF(G392="","",(1-L$2)*G392)</f>
        <v/>
      </c>
      <c r="M392" s="117">
        <f>IF(H392="","",(1-M$2)*H392)</f>
        <v>94.439499999999995</v>
      </c>
      <c r="N392" s="118">
        <v>2640.95</v>
      </c>
      <c r="O392" s="118">
        <v>71</v>
      </c>
      <c r="P392" s="110">
        <f t="shared" si="7"/>
        <v>881.61</v>
      </c>
      <c r="Q392" s="29">
        <f t="shared" si="14"/>
        <v>3256.0123999999996</v>
      </c>
      <c r="R392" s="30">
        <f>IF(P392="","",SUM($Q$4:Q392))</f>
        <v>3175869.6838099984</v>
      </c>
      <c r="S392" t="str">
        <f t="shared" si="15"/>
        <v>Dez/25</v>
      </c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</row>
    <row r="393" spans="1:38" ht="15.75" customHeight="1">
      <c r="A393" s="111">
        <v>46016</v>
      </c>
      <c r="B393" s="112" t="s">
        <v>23</v>
      </c>
      <c r="C393" s="113">
        <v>2025</v>
      </c>
      <c r="D393" s="113" t="s">
        <v>272</v>
      </c>
      <c r="E393" s="106">
        <v>10439</v>
      </c>
      <c r="F393" s="106">
        <v>3990.6</v>
      </c>
      <c r="G393" s="106"/>
      <c r="H393" s="106">
        <v>4810</v>
      </c>
      <c r="I393" s="107">
        <v>1280.5999999999999</v>
      </c>
      <c r="J393" s="117">
        <f>IF(E393="","",(1-J$2)*E393)</f>
        <v>10333.5661</v>
      </c>
      <c r="K393" s="117">
        <f>IF(F393="","",(1-K$2)*F393)</f>
        <v>3861.30456</v>
      </c>
      <c r="L393" s="117" t="str">
        <f>IF(G393="","",(1-L$2)*G393)</f>
        <v/>
      </c>
      <c r="M393" s="117">
        <f>IF(H393="","",(1-M$2)*H393)</f>
        <v>4781.6210000000001</v>
      </c>
      <c r="N393" s="118"/>
      <c r="O393" s="118">
        <v>1573</v>
      </c>
      <c r="P393" s="110">
        <f t="shared" si="7"/>
        <v>22093.199999999997</v>
      </c>
      <c r="Q393" s="29">
        <f t="shared" si="14"/>
        <v>20549.49166</v>
      </c>
      <c r="R393" s="30">
        <f>IF(P393="","",SUM($Q$4:Q393))</f>
        <v>3196419.1754699983</v>
      </c>
      <c r="S393" t="str">
        <f t="shared" si="15"/>
        <v>Dez/25</v>
      </c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</row>
    <row r="394" spans="1:38" ht="15.75" customHeight="1">
      <c r="A394" s="111">
        <v>46017</v>
      </c>
      <c r="B394" s="112" t="s">
        <v>30</v>
      </c>
      <c r="C394" s="113">
        <v>2025</v>
      </c>
      <c r="D394" s="113" t="s">
        <v>272</v>
      </c>
      <c r="E394" s="106">
        <v>7015</v>
      </c>
      <c r="F394" s="106">
        <v>3536</v>
      </c>
      <c r="G394" s="106">
        <v>72</v>
      </c>
      <c r="H394" s="106">
        <v>2669</v>
      </c>
      <c r="I394" s="107">
        <v>729.6</v>
      </c>
      <c r="J394" s="117">
        <f>IF(E394="","",(1-J$2)*E394)</f>
        <v>6944.1485000000002</v>
      </c>
      <c r="K394" s="117">
        <f>IF(F394="","",(1-K$2)*F394)</f>
        <v>3421.4335999999998</v>
      </c>
      <c r="L394" s="117">
        <f>IF(G394="","",(1-L$2)*G394)</f>
        <v>67.679999999999993</v>
      </c>
      <c r="M394" s="117">
        <f>IF(H394="","",(1-M$2)*H394)</f>
        <v>2653.2529</v>
      </c>
      <c r="N394" s="118"/>
      <c r="O394" s="118">
        <v>478</v>
      </c>
      <c r="P394" s="110">
        <f t="shared" si="7"/>
        <v>14499.6</v>
      </c>
      <c r="Q394" s="29">
        <f t="shared" si="14"/>
        <v>13564.514999999999</v>
      </c>
      <c r="R394" s="30">
        <f>IF(P394="","",SUM($Q$4:Q394))</f>
        <v>3209983.6904699984</v>
      </c>
      <c r="S394" t="str">
        <f t="shared" si="15"/>
        <v>Dez/25</v>
      </c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</row>
    <row r="395" spans="1:38" ht="15.75" customHeight="1">
      <c r="A395" s="111">
        <v>46018</v>
      </c>
      <c r="B395" s="112" t="s">
        <v>38</v>
      </c>
      <c r="C395" s="113">
        <v>2025</v>
      </c>
      <c r="D395" s="113" t="s">
        <v>272</v>
      </c>
      <c r="E395" s="106">
        <v>8214.1</v>
      </c>
      <c r="F395" s="106">
        <v>3737</v>
      </c>
      <c r="G395" s="106"/>
      <c r="H395" s="106">
        <v>3072</v>
      </c>
      <c r="I395" s="107">
        <v>976.76</v>
      </c>
      <c r="J395" s="117">
        <f>IF(E395="","",(1-J$2)*E395)</f>
        <v>8131.1375900000003</v>
      </c>
      <c r="K395" s="117">
        <f>IF(F395="","",(1-K$2)*F395)</f>
        <v>3615.9212000000002</v>
      </c>
      <c r="L395" s="117" t="str">
        <f>IF(G395="","",(1-L$2)*G395)</f>
        <v/>
      </c>
      <c r="M395" s="117">
        <f>IF(H395="","",(1-M$2)*H395)</f>
        <v>3053.8751999999999</v>
      </c>
      <c r="N395" s="118"/>
      <c r="O395" s="118">
        <v>1435.2</v>
      </c>
      <c r="P395" s="110">
        <f t="shared" si="7"/>
        <v>17435.060000000001</v>
      </c>
      <c r="Q395" s="29">
        <f t="shared" si="14"/>
        <v>16236.133990000002</v>
      </c>
      <c r="R395" s="30">
        <f>IF(P395="","",SUM($Q$4:Q395))</f>
        <v>3226219.8244599984</v>
      </c>
      <c r="S395" t="str">
        <f t="shared" si="15"/>
        <v>Dez/25</v>
      </c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</row>
    <row r="396" spans="1:38" ht="15.75" customHeight="1">
      <c r="A396" s="111">
        <v>46019</v>
      </c>
      <c r="B396" s="112" t="s">
        <v>44</v>
      </c>
      <c r="C396" s="113">
        <v>2025</v>
      </c>
      <c r="D396" s="113" t="s">
        <v>272</v>
      </c>
      <c r="E396" s="106">
        <v>2861</v>
      </c>
      <c r="F396" s="106">
        <v>798</v>
      </c>
      <c r="G396" s="106"/>
      <c r="H396" s="106">
        <v>1100</v>
      </c>
      <c r="I396" s="107">
        <v>187.36</v>
      </c>
      <c r="J396" s="117">
        <f>IF(E396="","",(1-J$2)*E396)</f>
        <v>2832.1039000000001</v>
      </c>
      <c r="K396" s="117">
        <f>IF(F396="","",(1-K$2)*F396)</f>
        <v>772.14480000000003</v>
      </c>
      <c r="L396" s="117" t="str">
        <f>IF(G396="","",(1-L$2)*G396)</f>
        <v/>
      </c>
      <c r="M396" s="117">
        <f>IF(H396="","",(1-M$2)*H396)</f>
        <v>1093.51</v>
      </c>
      <c r="N396" s="118"/>
      <c r="O396" s="118">
        <v>654</v>
      </c>
      <c r="P396" s="110">
        <f t="shared" si="7"/>
        <v>5600.36</v>
      </c>
      <c r="Q396" s="29">
        <f t="shared" si="14"/>
        <v>5351.7587000000003</v>
      </c>
      <c r="R396" s="30">
        <f>IF(P396="","",SUM($Q$4:Q396))</f>
        <v>3231571.5831599985</v>
      </c>
      <c r="S396" t="str">
        <f t="shared" si="15"/>
        <v>Dez/25</v>
      </c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</row>
    <row r="397" spans="1:38" ht="15.75" customHeight="1">
      <c r="A397" s="111">
        <v>46020</v>
      </c>
      <c r="B397" s="112" t="s">
        <v>18</v>
      </c>
      <c r="C397" s="113">
        <v>2025</v>
      </c>
      <c r="D397" s="113" t="s">
        <v>272</v>
      </c>
      <c r="E397" s="106"/>
      <c r="F397" s="106"/>
      <c r="G397" s="106"/>
      <c r="H397" s="106"/>
      <c r="I397" s="107"/>
      <c r="J397" s="117" t="str">
        <f>IF(E397="","",(1-J$2)*E397)</f>
        <v/>
      </c>
      <c r="K397" s="117" t="str">
        <f>IF(F397="","",(1-K$2)*F397)</f>
        <v/>
      </c>
      <c r="L397" s="117" t="str">
        <f>IF(G397="","",(1-L$2)*G397)</f>
        <v/>
      </c>
      <c r="M397" s="117" t="str">
        <f>IF(H397="","",(1-M$2)*H397)</f>
        <v/>
      </c>
      <c r="N397" s="118"/>
      <c r="O397" s="118"/>
      <c r="P397" s="110" t="str">
        <f t="shared" si="7"/>
        <v/>
      </c>
      <c r="Q397" s="29" t="str">
        <f t="shared" si="14"/>
        <v/>
      </c>
      <c r="R397" s="30" t="str">
        <f>IF(P397="","",SUM($Q$4:Q397))</f>
        <v/>
      </c>
      <c r="S397" t="str">
        <f t="shared" si="15"/>
        <v>Dez/25</v>
      </c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</row>
    <row r="398" spans="1:38" ht="15.75" customHeight="1">
      <c r="A398" s="111">
        <v>46021</v>
      </c>
      <c r="B398" s="112" t="s">
        <v>20</v>
      </c>
      <c r="C398" s="113">
        <v>2025</v>
      </c>
      <c r="D398" s="113" t="s">
        <v>272</v>
      </c>
      <c r="E398" s="106"/>
      <c r="F398" s="106"/>
      <c r="G398" s="106"/>
      <c r="H398" s="106"/>
      <c r="I398" s="107"/>
      <c r="J398" s="117" t="str">
        <f>IF(E398="","",(1-J$2)*E398)</f>
        <v/>
      </c>
      <c r="K398" s="117" t="str">
        <f>IF(F398="","",(1-K$2)*F398)</f>
        <v/>
      </c>
      <c r="L398" s="117" t="str">
        <f>IF(G398="","",(1-L$2)*G398)</f>
        <v/>
      </c>
      <c r="M398" s="117" t="str">
        <f>IF(H398="","",(1-M$2)*H398)</f>
        <v/>
      </c>
      <c r="N398" s="118"/>
      <c r="O398" s="118"/>
      <c r="P398" s="110" t="str">
        <f t="shared" si="7"/>
        <v/>
      </c>
      <c r="Q398" s="29" t="str">
        <f t="shared" si="14"/>
        <v/>
      </c>
      <c r="R398" s="30" t="str">
        <f>IF(P398="","",SUM($Q$4:Q398))</f>
        <v/>
      </c>
      <c r="S398" t="str">
        <f t="shared" si="15"/>
        <v>Dez/25</v>
      </c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</row>
    <row r="399" spans="1:38" ht="15.75" customHeight="1">
      <c r="A399" s="111">
        <v>45962</v>
      </c>
      <c r="B399" s="112" t="s">
        <v>38</v>
      </c>
      <c r="C399" s="113">
        <v>2025</v>
      </c>
      <c r="D399" s="113" t="s">
        <v>37</v>
      </c>
      <c r="E399" s="106">
        <v>8865.9</v>
      </c>
      <c r="F399" s="106">
        <v>5552.8</v>
      </c>
      <c r="G399" s="106">
        <v>20</v>
      </c>
      <c r="H399" s="106">
        <v>3180</v>
      </c>
      <c r="I399" s="107">
        <v>1196.2</v>
      </c>
      <c r="J399" s="108">
        <f>IF(E399="","",(1-J$2)*E399)</f>
        <v>8776.3544099999999</v>
      </c>
      <c r="K399" s="108">
        <f>IF(F399="","",(1-K$2)*F399)</f>
        <v>5372.8892800000003</v>
      </c>
      <c r="L399" s="108">
        <f>IF(G399="","",(1-L$2)*G399)</f>
        <v>18.799999999999997</v>
      </c>
      <c r="M399" s="108">
        <f>IF(H399="","",(1-M$2)*H399)</f>
        <v>3161.2379999999998</v>
      </c>
      <c r="N399" s="109"/>
      <c r="O399" s="109">
        <v>1237.58</v>
      </c>
      <c r="P399" s="110">
        <f t="shared" si="7"/>
        <v>20052.480000000003</v>
      </c>
      <c r="Q399" s="29">
        <f t="shared" si="14"/>
        <v>18566.861689999998</v>
      </c>
      <c r="R399" s="30">
        <f>IF(P399="","",SUM($Q$4:Q399))</f>
        <v>3250138.4448499987</v>
      </c>
      <c r="S399" t="str">
        <f t="shared" si="15"/>
        <v>Nov/25</v>
      </c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</row>
    <row r="400" spans="1:38" ht="15.75" customHeight="1">
      <c r="A400" s="111">
        <v>45963</v>
      </c>
      <c r="B400" s="112" t="s">
        <v>44</v>
      </c>
      <c r="C400" s="113">
        <v>2025</v>
      </c>
      <c r="D400" s="113" t="s">
        <v>37</v>
      </c>
      <c r="E400" s="106">
        <v>4913.1000000000004</v>
      </c>
      <c r="F400" s="106">
        <v>2388.8000000000002</v>
      </c>
      <c r="G400" s="106">
        <v>22</v>
      </c>
      <c r="H400" s="106">
        <v>2006</v>
      </c>
      <c r="I400" s="107">
        <v>801.45</v>
      </c>
      <c r="J400" s="108">
        <f>IF(E400="","",(1-J$2)*E400)</f>
        <v>4863.4776900000006</v>
      </c>
      <c r="K400" s="108">
        <f>IF(F400="","",(1-K$2)*F400)</f>
        <v>2311.4028800000001</v>
      </c>
      <c r="L400" s="108">
        <f>IF(G400="","",(1-L$2)*G400)</f>
        <v>20.68</v>
      </c>
      <c r="M400" s="108">
        <f>IF(H400="","",(1-M$2)*H400)</f>
        <v>1994.1646000000001</v>
      </c>
      <c r="N400" s="109"/>
      <c r="O400" s="109">
        <v>813</v>
      </c>
      <c r="P400" s="110">
        <f t="shared" si="7"/>
        <v>10944.350000000002</v>
      </c>
      <c r="Q400" s="29">
        <f t="shared" si="14"/>
        <v>10002.725170000002</v>
      </c>
      <c r="R400" s="30">
        <f>IF(P400="","",SUM($Q$4:Q400))</f>
        <v>3260141.1700199987</v>
      </c>
      <c r="S400" t="str">
        <f t="shared" si="15"/>
        <v>Nov/25</v>
      </c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</row>
    <row r="401" spans="1:38" ht="15.75" customHeight="1">
      <c r="A401" s="111">
        <v>45964</v>
      </c>
      <c r="B401" s="112" t="s">
        <v>18</v>
      </c>
      <c r="C401" s="113">
        <v>2025</v>
      </c>
      <c r="D401" s="113" t="s">
        <v>37</v>
      </c>
      <c r="E401" s="106">
        <v>17</v>
      </c>
      <c r="F401" s="106"/>
      <c r="G401" s="106"/>
      <c r="H401" s="106"/>
      <c r="I401" s="107"/>
      <c r="J401" s="108">
        <f>IF(E401="","",(1-J$2)*E401)</f>
        <v>16.828299999999999</v>
      </c>
      <c r="K401" s="108" t="str">
        <f>IF(F401="","",(1-K$2)*F401)</f>
        <v/>
      </c>
      <c r="L401" s="108" t="str">
        <f>IF(G401="","",(1-L$2)*G401)</f>
        <v/>
      </c>
      <c r="M401" s="108" t="str">
        <f>IF(H401="","",(1-M$2)*H401)</f>
        <v/>
      </c>
      <c r="N401" s="109"/>
      <c r="O401" s="109"/>
      <c r="P401" s="110">
        <f t="shared" si="7"/>
        <v>17</v>
      </c>
      <c r="Q401" s="29">
        <f t="shared" si="14"/>
        <v>16.828299999999999</v>
      </c>
      <c r="R401" s="30">
        <f>IF(P401="","",SUM($Q$4:Q401))</f>
        <v>3260157.9983199988</v>
      </c>
      <c r="S401" t="str">
        <f t="shared" si="15"/>
        <v>Nov/25</v>
      </c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</row>
    <row r="402" spans="1:38" ht="15.75" customHeight="1">
      <c r="A402" s="111">
        <v>45965</v>
      </c>
      <c r="B402" s="112" t="s">
        <v>20</v>
      </c>
      <c r="C402" s="113">
        <v>2025</v>
      </c>
      <c r="D402" s="113" t="s">
        <v>37</v>
      </c>
      <c r="E402" s="106">
        <v>1271</v>
      </c>
      <c r="F402" s="106">
        <v>712</v>
      </c>
      <c r="G402" s="106">
        <v>14</v>
      </c>
      <c r="H402" s="106">
        <v>507</v>
      </c>
      <c r="I402" s="107">
        <v>496.18</v>
      </c>
      <c r="J402" s="108">
        <f>IF(E402="","",(1-J$2)*E402)</f>
        <v>1258.1629</v>
      </c>
      <c r="K402" s="108">
        <f>IF(F402="","",(1-K$2)*F402)</f>
        <v>688.93119999999999</v>
      </c>
      <c r="L402" s="108">
        <f>IF(G402="","",(1-L$2)*G402)</f>
        <v>13.16</v>
      </c>
      <c r="M402" s="108">
        <f>IF(H402="","",(1-M$2)*H402)</f>
        <v>504.00869999999998</v>
      </c>
      <c r="N402" s="109"/>
      <c r="O402" s="109">
        <v>179</v>
      </c>
      <c r="P402" s="110">
        <f t="shared" si="7"/>
        <v>3179.18</v>
      </c>
      <c r="Q402" s="29">
        <f t="shared" si="14"/>
        <v>2643.2628</v>
      </c>
      <c r="R402" s="30">
        <f>IF(P402="","",SUM($Q$4:Q402))</f>
        <v>3262801.261119999</v>
      </c>
      <c r="S402" t="str">
        <f t="shared" si="15"/>
        <v>Nov/25</v>
      </c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</row>
    <row r="403" spans="1:38" ht="15.75" customHeight="1">
      <c r="A403" s="111">
        <v>45966</v>
      </c>
      <c r="B403" s="112" t="s">
        <v>21</v>
      </c>
      <c r="C403" s="113">
        <v>2025</v>
      </c>
      <c r="D403" s="113" t="s">
        <v>37</v>
      </c>
      <c r="E403" s="106">
        <v>925</v>
      </c>
      <c r="F403" s="106">
        <v>1076.5999999999999</v>
      </c>
      <c r="G403" s="106">
        <v>44</v>
      </c>
      <c r="H403" s="106">
        <v>294</v>
      </c>
      <c r="I403" s="107">
        <v>470.14</v>
      </c>
      <c r="J403" s="108">
        <f>IF(E403="","",(1-J$2)*E403)</f>
        <v>915.65750000000003</v>
      </c>
      <c r="K403" s="108">
        <f>IF(F403="","",(1-K$2)*F403)</f>
        <v>1041.7181599999999</v>
      </c>
      <c r="L403" s="108">
        <f>IF(G403="","",(1-L$2)*G403)</f>
        <v>41.36</v>
      </c>
      <c r="M403" s="108">
        <f>IF(H403="","",(1-M$2)*H403)</f>
        <v>292.2654</v>
      </c>
      <c r="N403" s="109">
        <v>2685.13</v>
      </c>
      <c r="O403" s="109">
        <v>22</v>
      </c>
      <c r="P403" s="110">
        <f t="shared" si="7"/>
        <v>2831.74</v>
      </c>
      <c r="Q403" s="29">
        <f t="shared" si="14"/>
        <v>4998.1310599999997</v>
      </c>
      <c r="R403" s="30">
        <f>IF(P403="","",SUM($Q$4:Q403))</f>
        <v>3267799.392179999</v>
      </c>
      <c r="S403" t="str">
        <f t="shared" si="15"/>
        <v>Nov/25</v>
      </c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</row>
    <row r="404" spans="1:38" ht="15.75" customHeight="1">
      <c r="A404" s="111">
        <v>45967</v>
      </c>
      <c r="B404" s="112" t="s">
        <v>23</v>
      </c>
      <c r="C404" s="113">
        <v>2025</v>
      </c>
      <c r="D404" s="113" t="s">
        <v>37</v>
      </c>
      <c r="E404" s="106">
        <v>1587.5</v>
      </c>
      <c r="F404" s="106">
        <v>1403.7</v>
      </c>
      <c r="G404" s="106">
        <v>120</v>
      </c>
      <c r="H404" s="106">
        <v>740</v>
      </c>
      <c r="I404" s="107">
        <v>281.14999999999998</v>
      </c>
      <c r="J404" s="108">
        <f>IF(E404="","",(1-J$2)*E404)</f>
        <v>1571.4662499999999</v>
      </c>
      <c r="K404" s="108">
        <f>IF(F404="","",(1-K$2)*F404)</f>
        <v>1358.2201200000002</v>
      </c>
      <c r="L404" s="108">
        <f>IF(G404="","",(1-L$2)*G404)</f>
        <v>112.8</v>
      </c>
      <c r="M404" s="108">
        <f>IF(H404="","",(1-M$2)*H404)</f>
        <v>735.63400000000001</v>
      </c>
      <c r="N404" s="109"/>
      <c r="O404" s="109">
        <v>111</v>
      </c>
      <c r="P404" s="110">
        <f t="shared" si="7"/>
        <v>4243.3499999999995</v>
      </c>
      <c r="Q404" s="29">
        <f t="shared" si="14"/>
        <v>3889.1203700000005</v>
      </c>
      <c r="R404" s="30">
        <f>IF(P404="","",SUM($Q$4:Q404))</f>
        <v>3271688.5125499992</v>
      </c>
      <c r="S404" t="str">
        <f t="shared" si="15"/>
        <v>Nov/25</v>
      </c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</row>
    <row r="405" spans="1:38" ht="15.75" customHeight="1">
      <c r="A405" s="111">
        <v>45968</v>
      </c>
      <c r="B405" s="112" t="s">
        <v>30</v>
      </c>
      <c r="C405" s="113">
        <v>2025</v>
      </c>
      <c r="D405" s="113" t="s">
        <v>37</v>
      </c>
      <c r="E405" s="106">
        <v>2221.1999999999998</v>
      </c>
      <c r="F405" s="106">
        <v>2102</v>
      </c>
      <c r="G405" s="106"/>
      <c r="H405" s="106">
        <v>905</v>
      </c>
      <c r="I405" s="106">
        <v>485.69</v>
      </c>
      <c r="J405" s="108">
        <f>IF(E405="","",(1-J$2)*E405)</f>
        <v>2198.7658799999999</v>
      </c>
      <c r="K405" s="108">
        <f>IF(F405="","",(1-K$2)*F405)</f>
        <v>2033.8951999999999</v>
      </c>
      <c r="L405" s="108" t="str">
        <f>IF(G405="","",(1-L$2)*G405)</f>
        <v/>
      </c>
      <c r="M405" s="108">
        <f>IF(H405="","",(1-M$2)*H405)</f>
        <v>899.66049999999996</v>
      </c>
      <c r="N405" s="109"/>
      <c r="O405" s="109">
        <v>269</v>
      </c>
      <c r="P405" s="110">
        <f t="shared" si="7"/>
        <v>5982.8899999999994</v>
      </c>
      <c r="Q405" s="29">
        <f t="shared" si="14"/>
        <v>5401.3215799999998</v>
      </c>
      <c r="R405" s="30">
        <f>IF(P405="","",SUM($Q$4:Q405))</f>
        <v>3277089.8341299994</v>
      </c>
      <c r="S405" t="str">
        <f t="shared" si="15"/>
        <v>Nov/25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</row>
    <row r="406" spans="1:38" ht="15.75" customHeight="1">
      <c r="A406" s="111">
        <v>45969</v>
      </c>
      <c r="B406" s="112" t="s">
        <v>38</v>
      </c>
      <c r="C406" s="113">
        <v>2025</v>
      </c>
      <c r="D406" s="113" t="s">
        <v>37</v>
      </c>
      <c r="E406" s="106">
        <v>6628.8</v>
      </c>
      <c r="F406" s="106">
        <v>4364</v>
      </c>
      <c r="G406" s="106">
        <v>70</v>
      </c>
      <c r="H406" s="106">
        <v>2060</v>
      </c>
      <c r="I406" s="107">
        <v>470.86</v>
      </c>
      <c r="J406" s="108">
        <f>IF(E406="","",(1-J$2)*E406)</f>
        <v>6561.8491199999999</v>
      </c>
      <c r="K406" s="108">
        <f>IF(F406="","",(1-K$2)*F406)</f>
        <v>4222.6063999999997</v>
      </c>
      <c r="L406" s="108">
        <f>IF(G406="","",(1-L$2)*G406)</f>
        <v>65.8</v>
      </c>
      <c r="M406" s="108">
        <f>IF(H406="","",(1-M$2)*H406)</f>
        <v>2047.846</v>
      </c>
      <c r="N406" s="109"/>
      <c r="O406" s="109">
        <v>868</v>
      </c>
      <c r="P406" s="110">
        <f t="shared" si="7"/>
        <v>14461.66</v>
      </c>
      <c r="Q406" s="29">
        <f t="shared" si="14"/>
        <v>13766.101519999998</v>
      </c>
      <c r="R406" s="30">
        <f>IF(P406="","",SUM($Q$4:Q406))</f>
        <v>3290855.9356499994</v>
      </c>
      <c r="S406" t="str">
        <f t="shared" si="15"/>
        <v>Nov/25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</row>
    <row r="407" spans="1:38" ht="15.75" customHeight="1">
      <c r="A407" s="111">
        <v>45970</v>
      </c>
      <c r="B407" s="112" t="s">
        <v>44</v>
      </c>
      <c r="C407" s="113">
        <v>2025</v>
      </c>
      <c r="D407" s="113" t="s">
        <v>37</v>
      </c>
      <c r="E407" s="106">
        <v>4664</v>
      </c>
      <c r="F407" s="106">
        <v>2320.1999999999998</v>
      </c>
      <c r="G407" s="106">
        <v>20</v>
      </c>
      <c r="H407" s="106">
        <v>1632</v>
      </c>
      <c r="I407" s="107">
        <v>1309.46</v>
      </c>
      <c r="J407" s="108">
        <f>IF(E407="","",(1-J$2)*E407)</f>
        <v>4616.8936000000003</v>
      </c>
      <c r="K407" s="108">
        <f>IF(F407="","",(1-K$2)*F407)</f>
        <v>2245.0255199999997</v>
      </c>
      <c r="L407" s="108">
        <f>IF(G407="","",(1-L$2)*G407)</f>
        <v>18.799999999999997</v>
      </c>
      <c r="M407" s="108">
        <f>IF(H407="","",(1-M$2)*H407)</f>
        <v>1622.3712</v>
      </c>
      <c r="N407" s="109"/>
      <c r="O407" s="109">
        <v>787</v>
      </c>
      <c r="P407" s="110">
        <f t="shared" si="7"/>
        <v>10732.66</v>
      </c>
      <c r="Q407" s="29">
        <f t="shared" si="14"/>
        <v>9290.0903200000012</v>
      </c>
      <c r="R407" s="30">
        <f>IF(P407="","",SUM($Q$4:Q407))</f>
        <v>3300146.0259699994</v>
      </c>
      <c r="S407" t="str">
        <f t="shared" si="15"/>
        <v>Nov/25</v>
      </c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</row>
    <row r="408" spans="1:38" ht="15.75" customHeight="1">
      <c r="A408" s="111">
        <v>45971</v>
      </c>
      <c r="B408" s="112" t="s">
        <v>18</v>
      </c>
      <c r="C408" s="113">
        <v>2025</v>
      </c>
      <c r="D408" s="113" t="s">
        <v>37</v>
      </c>
      <c r="E408" s="106"/>
      <c r="F408" s="106"/>
      <c r="G408" s="106"/>
      <c r="H408" s="106"/>
      <c r="I408" s="107"/>
      <c r="J408" s="108" t="str">
        <f>IF(E408="","",(1-J$2)*E408)</f>
        <v/>
      </c>
      <c r="K408" s="108" t="str">
        <f>IF(F408="","",(1-K$2)*F408)</f>
        <v/>
      </c>
      <c r="L408" s="108" t="str">
        <f>IF(G408="","",(1-L$2)*G408)</f>
        <v/>
      </c>
      <c r="M408" s="108" t="str">
        <f>IF(H408="","",(1-M$2)*H408)</f>
        <v/>
      </c>
      <c r="N408" s="109"/>
      <c r="O408" s="109"/>
      <c r="P408" s="110" t="str">
        <f t="shared" si="7"/>
        <v/>
      </c>
      <c r="Q408" s="29" t="str">
        <f t="shared" si="14"/>
        <v/>
      </c>
      <c r="R408" s="30" t="str">
        <f>IF(P408="","",SUM($Q$4:Q408))</f>
        <v/>
      </c>
      <c r="S408" t="str">
        <f t="shared" si="15"/>
        <v>Nov/25</v>
      </c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</row>
    <row r="409" spans="1:38" ht="15.75" customHeight="1">
      <c r="A409" s="111">
        <v>45972</v>
      </c>
      <c r="B409" s="112" t="s">
        <v>20</v>
      </c>
      <c r="C409" s="113">
        <v>2025</v>
      </c>
      <c r="D409" s="113" t="s">
        <v>37</v>
      </c>
      <c r="E409" s="106">
        <v>1222.2</v>
      </c>
      <c r="F409" s="106">
        <v>1464</v>
      </c>
      <c r="G409" s="106"/>
      <c r="H409" s="106">
        <v>221</v>
      </c>
      <c r="I409" s="107">
        <v>769.43</v>
      </c>
      <c r="J409" s="108">
        <f>IF(E409="","",(1-J$2)*E409)</f>
        <v>1209.8557800000001</v>
      </c>
      <c r="K409" s="108">
        <f>IF(F409="","",(1-K$2)*F409)</f>
        <v>1416.5663999999999</v>
      </c>
      <c r="L409" s="108" t="str">
        <f>IF(G409="","",(1-L$2)*G409)</f>
        <v/>
      </c>
      <c r="M409" s="108">
        <f>IF(H409="","",(1-M$2)*H409)</f>
        <v>219.6961</v>
      </c>
      <c r="N409" s="109"/>
      <c r="O409" s="109">
        <v>159</v>
      </c>
      <c r="P409" s="110">
        <f t="shared" si="7"/>
        <v>3835.6299999999997</v>
      </c>
      <c r="Q409" s="29">
        <f t="shared" si="14"/>
        <v>3005.1182800000001</v>
      </c>
      <c r="R409" s="30">
        <f>IF(P409="","",SUM($Q$4:Q409))</f>
        <v>3303151.1442499994</v>
      </c>
      <c r="S409" t="str">
        <f t="shared" si="15"/>
        <v>Nov/25</v>
      </c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</row>
    <row r="410" spans="1:38" ht="15.75" customHeight="1">
      <c r="A410" s="111">
        <v>45973</v>
      </c>
      <c r="B410" s="112" t="s">
        <v>21</v>
      </c>
      <c r="C410" s="113">
        <v>2025</v>
      </c>
      <c r="D410" s="113" t="s">
        <v>37</v>
      </c>
      <c r="E410" s="106">
        <v>1159</v>
      </c>
      <c r="F410" s="106">
        <v>882.2</v>
      </c>
      <c r="G410" s="106">
        <v>41</v>
      </c>
      <c r="H410" s="106">
        <v>525.5</v>
      </c>
      <c r="I410" s="107">
        <v>356.36</v>
      </c>
      <c r="J410" s="108">
        <f>IF(E410="","",(1-J$2)*E410)</f>
        <v>1147.2941000000001</v>
      </c>
      <c r="K410" s="108">
        <f>IF(F410="","",(1-K$2)*F410)</f>
        <v>853.6167200000001</v>
      </c>
      <c r="L410" s="108">
        <f>IF(G410="","",(1-L$2)*G410)</f>
        <v>38.54</v>
      </c>
      <c r="M410" s="108">
        <f>IF(H410="","",(1-M$2)*H410)</f>
        <v>522.39954999999998</v>
      </c>
      <c r="N410" s="109">
        <v>2399.73</v>
      </c>
      <c r="O410" s="109">
        <v>367.09</v>
      </c>
      <c r="P410" s="110">
        <f t="shared" si="7"/>
        <v>3331.15</v>
      </c>
      <c r="Q410" s="29">
        <f t="shared" si="14"/>
        <v>5328.6703699999998</v>
      </c>
      <c r="R410" s="30">
        <f>IF(P410="","",SUM($Q$4:Q410))</f>
        <v>3308479.8146199994</v>
      </c>
      <c r="S410" t="str">
        <f t="shared" si="15"/>
        <v>Nov/25</v>
      </c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</row>
    <row r="411" spans="1:38" ht="15.75" customHeight="1">
      <c r="A411" s="111">
        <v>45974</v>
      </c>
      <c r="B411" s="112" t="s">
        <v>23</v>
      </c>
      <c r="C411" s="113">
        <v>2025</v>
      </c>
      <c r="D411" s="113" t="s">
        <v>37</v>
      </c>
      <c r="E411" s="106">
        <v>916</v>
      </c>
      <c r="F411" s="106">
        <v>496</v>
      </c>
      <c r="G411" s="106"/>
      <c r="H411" s="106">
        <v>52</v>
      </c>
      <c r="I411" s="106">
        <v>316.17</v>
      </c>
      <c r="J411" s="108">
        <f>IF(E411="","",(1-J$2)*E411)</f>
        <v>906.74839999999995</v>
      </c>
      <c r="K411" s="108">
        <f>IF(F411="","",(1-K$2)*F411)</f>
        <v>479.92959999999999</v>
      </c>
      <c r="L411" s="108" t="str">
        <f>IF(G411="","",(1-L$2)*G411)</f>
        <v/>
      </c>
      <c r="M411" s="108">
        <f>IF(H411="","",(1-M$2)*H411)</f>
        <v>51.693199999999997</v>
      </c>
      <c r="N411" s="109"/>
      <c r="O411" s="109">
        <v>114</v>
      </c>
      <c r="P411" s="110">
        <f t="shared" si="7"/>
        <v>1894.17</v>
      </c>
      <c r="Q411" s="29">
        <f t="shared" si="14"/>
        <v>1552.3711999999998</v>
      </c>
      <c r="R411" s="30">
        <f>IF(P411="","",SUM($Q$4:Q411))</f>
        <v>3310032.1858199993</v>
      </c>
      <c r="S411" t="str">
        <f t="shared" si="15"/>
        <v>Nov/25</v>
      </c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</row>
    <row r="412" spans="1:38" ht="15.75" customHeight="1">
      <c r="A412" s="111">
        <v>45975</v>
      </c>
      <c r="B412" s="112" t="s">
        <v>30</v>
      </c>
      <c r="C412" s="113">
        <v>2025</v>
      </c>
      <c r="D412" s="113" t="s">
        <v>37</v>
      </c>
      <c r="E412" s="106">
        <v>5281</v>
      </c>
      <c r="F412" s="106">
        <v>3395.4</v>
      </c>
      <c r="G412" s="106"/>
      <c r="H412" s="106">
        <v>1917</v>
      </c>
      <c r="I412" s="106">
        <v>543.6</v>
      </c>
      <c r="J412" s="108">
        <f>IF(E412="","",(1-J$2)*E412)</f>
        <v>5227.6619000000001</v>
      </c>
      <c r="K412" s="108">
        <f>IF(F412="","",(1-K$2)*F412)</f>
        <v>3285.38904</v>
      </c>
      <c r="L412" s="108" t="str">
        <f>IF(G412="","",(1-L$2)*G412)</f>
        <v/>
      </c>
      <c r="M412" s="108">
        <f>IF(H412="","",(1-M$2)*H412)</f>
        <v>1905.6896999999999</v>
      </c>
      <c r="N412" s="109"/>
      <c r="O412" s="109">
        <v>499</v>
      </c>
      <c r="P412" s="110">
        <f t="shared" si="7"/>
        <v>11636</v>
      </c>
      <c r="Q412" s="29">
        <f t="shared" si="14"/>
        <v>10917.74064</v>
      </c>
      <c r="R412" s="30">
        <f>IF(P412="","",SUM($Q$4:Q412))</f>
        <v>3320949.9264599993</v>
      </c>
      <c r="S412" t="str">
        <f t="shared" si="15"/>
        <v>Nov/25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</row>
    <row r="413" spans="1:38" ht="15.75" customHeight="1">
      <c r="A413" s="111">
        <v>45976</v>
      </c>
      <c r="B413" s="112" t="s">
        <v>38</v>
      </c>
      <c r="C413" s="113">
        <v>2025</v>
      </c>
      <c r="D413" s="113" t="s">
        <v>37</v>
      </c>
      <c r="E413" s="106">
        <v>5261</v>
      </c>
      <c r="F413" s="106">
        <v>4292</v>
      </c>
      <c r="G413" s="106"/>
      <c r="H413" s="106">
        <v>2849.2</v>
      </c>
      <c r="I413" s="107">
        <v>500.39</v>
      </c>
      <c r="J413" s="108">
        <f>IF(E413="","",(1-J$2)*E413)</f>
        <v>5207.8639000000003</v>
      </c>
      <c r="K413" s="108">
        <f>IF(F413="","",(1-K$2)*F413)</f>
        <v>4152.9391999999998</v>
      </c>
      <c r="L413" s="108" t="str">
        <f>IF(G413="","",(1-L$2)*G413)</f>
        <v/>
      </c>
      <c r="M413" s="108">
        <f>IF(H413="","",(1-M$2)*H413)</f>
        <v>2832.3897199999997</v>
      </c>
      <c r="N413" s="109"/>
      <c r="O413" s="109">
        <v>959</v>
      </c>
      <c r="P413" s="110">
        <f t="shared" si="7"/>
        <v>13861.59</v>
      </c>
      <c r="Q413" s="29">
        <f t="shared" si="14"/>
        <v>13152.19282</v>
      </c>
      <c r="R413" s="30">
        <f>IF(P413="","",SUM($Q$4:Q413))</f>
        <v>3334102.1192799993</v>
      </c>
      <c r="S413" t="str">
        <f t="shared" si="15"/>
        <v>Nov/25</v>
      </c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</row>
    <row r="414" spans="1:38" ht="15.75" customHeight="1">
      <c r="A414" s="111">
        <v>45977</v>
      </c>
      <c r="B414" s="112" t="s">
        <v>44</v>
      </c>
      <c r="C414" s="113">
        <v>2025</v>
      </c>
      <c r="D414" s="113" t="s">
        <v>37</v>
      </c>
      <c r="E414" s="106">
        <v>7477.9</v>
      </c>
      <c r="F414" s="106">
        <v>4281.5</v>
      </c>
      <c r="G414" s="106"/>
      <c r="H414" s="106">
        <v>2418</v>
      </c>
      <c r="I414" s="107">
        <v>1184.83</v>
      </c>
      <c r="J414" s="108">
        <f>IF(E414="","",(1-J$2)*E414)</f>
        <v>7402.3732099999997</v>
      </c>
      <c r="K414" s="108">
        <f>IF(F414="","",(1-K$2)*F414)</f>
        <v>4142.7794000000004</v>
      </c>
      <c r="L414" s="108" t="str">
        <f>IF(G414="","",(1-L$2)*G414)</f>
        <v/>
      </c>
      <c r="M414" s="108">
        <f>IF(H414="","",(1-M$2)*H414)</f>
        <v>2403.7338</v>
      </c>
      <c r="N414" s="109"/>
      <c r="O414" s="109">
        <v>1876.52</v>
      </c>
      <c r="P414" s="110">
        <f t="shared" si="7"/>
        <v>17238.75</v>
      </c>
      <c r="Q414" s="29">
        <f t="shared" si="14"/>
        <v>15825.406410000001</v>
      </c>
      <c r="R414" s="30">
        <f>IF(P414="","",SUM($Q$4:Q414))</f>
        <v>3349927.5256899991</v>
      </c>
      <c r="S414" t="str">
        <f t="shared" si="15"/>
        <v>Nov/25</v>
      </c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</row>
    <row r="415" spans="1:38" ht="15.75" customHeight="1">
      <c r="A415" s="111">
        <v>45978</v>
      </c>
      <c r="B415" s="112" t="s">
        <v>18</v>
      </c>
      <c r="C415" s="113">
        <v>2025</v>
      </c>
      <c r="D415" s="113" t="s">
        <v>37</v>
      </c>
      <c r="E415" s="106"/>
      <c r="F415" s="106"/>
      <c r="G415" s="106"/>
      <c r="H415" s="106"/>
      <c r="I415" s="107">
        <v>140.59</v>
      </c>
      <c r="J415" s="108" t="str">
        <f>IF(E415="","",(1-J$2)*E415)</f>
        <v/>
      </c>
      <c r="K415" s="108" t="str">
        <f>IF(F415="","",(1-K$2)*F415)</f>
        <v/>
      </c>
      <c r="L415" s="108" t="str">
        <f>IF(G415="","",(1-L$2)*G415)</f>
        <v/>
      </c>
      <c r="M415" s="108" t="str">
        <f>IF(H415="","",(1-M$2)*H415)</f>
        <v/>
      </c>
      <c r="N415" s="109"/>
      <c r="O415" s="109"/>
      <c r="P415" s="110" t="str">
        <f t="shared" si="7"/>
        <v/>
      </c>
      <c r="Q415" s="29" t="str">
        <f t="shared" si="14"/>
        <v/>
      </c>
      <c r="R415" s="30" t="str">
        <f>IF(P415="","",SUM($Q$4:Q415))</f>
        <v/>
      </c>
      <c r="S415" t="str">
        <f t="shared" si="15"/>
        <v>Nov/25</v>
      </c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</row>
    <row r="416" spans="1:38" ht="15.75" customHeight="1">
      <c r="A416" s="111">
        <v>45979</v>
      </c>
      <c r="B416" s="112" t="s">
        <v>20</v>
      </c>
      <c r="C416" s="113">
        <v>2025</v>
      </c>
      <c r="D416" s="113" t="s">
        <v>37</v>
      </c>
      <c r="E416" s="106">
        <v>774</v>
      </c>
      <c r="F416" s="106">
        <v>1473.1</v>
      </c>
      <c r="G416" s="106"/>
      <c r="H416" s="106">
        <v>84</v>
      </c>
      <c r="I416" s="107">
        <v>330.7</v>
      </c>
      <c r="J416" s="108">
        <f>IF(E416="","",(1-J$2)*E416)</f>
        <v>766.18259999999998</v>
      </c>
      <c r="K416" s="108">
        <f>IF(F416="","",(1-K$2)*F416)</f>
        <v>1425.37156</v>
      </c>
      <c r="L416" s="108" t="str">
        <f>IF(G416="","",(1-L$2)*G416)</f>
        <v/>
      </c>
      <c r="M416" s="108">
        <f>IF(H416="","",(1-M$2)*H416)</f>
        <v>83.504400000000004</v>
      </c>
      <c r="N416" s="109"/>
      <c r="O416" s="109">
        <v>230</v>
      </c>
      <c r="P416" s="110">
        <f t="shared" si="7"/>
        <v>2891.7999999999997</v>
      </c>
      <c r="Q416" s="29">
        <f t="shared" si="14"/>
        <v>2505.0585599999999</v>
      </c>
      <c r="R416" s="30">
        <f>IF(P416="","",SUM($Q$4:Q416))</f>
        <v>3352432.5842499989</v>
      </c>
      <c r="S416" t="str">
        <f t="shared" si="15"/>
        <v>Nov/25</v>
      </c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</row>
    <row r="417" spans="1:38" ht="15.75" customHeight="1">
      <c r="A417" s="111">
        <v>45980</v>
      </c>
      <c r="B417" s="112" t="s">
        <v>21</v>
      </c>
      <c r="C417" s="113">
        <v>2025</v>
      </c>
      <c r="D417" s="113" t="s">
        <v>37</v>
      </c>
      <c r="E417" s="106">
        <v>4601.3999999999996</v>
      </c>
      <c r="F417" s="106">
        <v>2781</v>
      </c>
      <c r="G417" s="106"/>
      <c r="H417" s="106">
        <v>2302</v>
      </c>
      <c r="I417" s="107">
        <v>1431.23</v>
      </c>
      <c r="J417" s="108">
        <f>IF(E417="","",(1-J$2)*E417)</f>
        <v>4554.9258599999994</v>
      </c>
      <c r="K417" s="108">
        <f>IF(F417="","",(1-K$2)*F417)</f>
        <v>2690.8955999999998</v>
      </c>
      <c r="L417" s="108" t="str">
        <f>IF(G417="","",(1-L$2)*G417)</f>
        <v/>
      </c>
      <c r="M417" s="108">
        <f>IF(H417="","",(1-M$2)*H417)</f>
        <v>2288.4182000000001</v>
      </c>
      <c r="N417" s="109">
        <v>3096.3</v>
      </c>
      <c r="O417" s="109">
        <v>629</v>
      </c>
      <c r="P417" s="110">
        <f t="shared" si="7"/>
        <v>11744.63</v>
      </c>
      <c r="Q417" s="29">
        <f t="shared" si="14"/>
        <v>13259.539659999999</v>
      </c>
      <c r="R417" s="30">
        <f>IF(P417="","",SUM($Q$4:Q417))</f>
        <v>3365692.1239099987</v>
      </c>
      <c r="S417" t="str">
        <f t="shared" si="15"/>
        <v>Nov/25</v>
      </c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</row>
    <row r="418" spans="1:38" ht="15.75" customHeight="1">
      <c r="A418" s="111">
        <v>45981</v>
      </c>
      <c r="B418" s="112" t="s">
        <v>23</v>
      </c>
      <c r="C418" s="113">
        <v>2025</v>
      </c>
      <c r="D418" s="113" t="s">
        <v>37</v>
      </c>
      <c r="E418" s="106">
        <v>6374.9</v>
      </c>
      <c r="F418" s="106">
        <v>3227.6</v>
      </c>
      <c r="G418" s="106">
        <v>36</v>
      </c>
      <c r="H418" s="106">
        <v>2158</v>
      </c>
      <c r="I418" s="107">
        <v>301.45</v>
      </c>
      <c r="J418" s="108">
        <f>IF(E418="","",(1-J$2)*E418)</f>
        <v>6310.5135099999998</v>
      </c>
      <c r="K418" s="108">
        <f>IF(F418="","",(1-K$2)*F418)</f>
        <v>3123.02576</v>
      </c>
      <c r="L418" s="108">
        <f>IF(G418="","",(1-L$2)*G418)</f>
        <v>33.839999999999996</v>
      </c>
      <c r="M418" s="108">
        <f>IF(H418="","",(1-M$2)*H418)</f>
        <v>2145.2678000000001</v>
      </c>
      <c r="N418" s="109"/>
      <c r="O418" s="109">
        <v>1220.2</v>
      </c>
      <c r="P418" s="110">
        <f t="shared" si="7"/>
        <v>13318.150000000001</v>
      </c>
      <c r="Q418" s="29">
        <f t="shared" si="14"/>
        <v>12832.84707</v>
      </c>
      <c r="R418" s="30">
        <f>IF(P418="","",SUM($Q$4:Q418))</f>
        <v>3378524.9709799988</v>
      </c>
      <c r="S418" t="str">
        <f t="shared" si="15"/>
        <v>Nov/25</v>
      </c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</row>
    <row r="419" spans="1:38" ht="15.75" customHeight="1">
      <c r="A419" s="111">
        <v>45982</v>
      </c>
      <c r="B419" s="112" t="s">
        <v>30</v>
      </c>
      <c r="C419" s="113">
        <v>2025</v>
      </c>
      <c r="D419" s="113" t="s">
        <v>37</v>
      </c>
      <c r="E419" s="106">
        <v>3450.2</v>
      </c>
      <c r="F419" s="106">
        <v>2876</v>
      </c>
      <c r="G419" s="106"/>
      <c r="H419" s="106">
        <v>2712.7</v>
      </c>
      <c r="I419" s="107">
        <v>518.95000000000005</v>
      </c>
      <c r="J419" s="108">
        <f>IF(E419="","",(1-J$2)*E419)</f>
        <v>3415.3529799999997</v>
      </c>
      <c r="K419" s="108">
        <f>IF(F419="","",(1-K$2)*F419)</f>
        <v>2782.8175999999999</v>
      </c>
      <c r="L419" s="108" t="str">
        <f>IF(G419="","",(1-L$2)*G419)</f>
        <v/>
      </c>
      <c r="M419" s="108">
        <f>IF(H419="","",(1-M$2)*H419)</f>
        <v>2696.6950699999998</v>
      </c>
      <c r="N419" s="109"/>
      <c r="O419" s="109">
        <v>452</v>
      </c>
      <c r="P419" s="110">
        <f t="shared" si="7"/>
        <v>10009.85</v>
      </c>
      <c r="Q419" s="29">
        <f t="shared" si="14"/>
        <v>9346.8656499999997</v>
      </c>
      <c r="R419" s="30">
        <f>IF(P419="","",SUM($Q$4:Q419))</f>
        <v>3387871.8366299989</v>
      </c>
      <c r="S419" t="str">
        <f t="shared" si="15"/>
        <v>Nov/25</v>
      </c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</row>
    <row r="420" spans="1:38" ht="15.75" customHeight="1">
      <c r="A420" s="111">
        <v>45983</v>
      </c>
      <c r="B420" s="112" t="s">
        <v>38</v>
      </c>
      <c r="C420" s="113">
        <v>2025</v>
      </c>
      <c r="D420" s="113" t="s">
        <v>37</v>
      </c>
      <c r="E420" s="106">
        <v>6574.6</v>
      </c>
      <c r="F420" s="106">
        <v>4679</v>
      </c>
      <c r="G420" s="106"/>
      <c r="H420" s="106">
        <v>2670</v>
      </c>
      <c r="I420" s="107">
        <v>865.26</v>
      </c>
      <c r="J420" s="108">
        <f>IF(E420="","",(1-J$2)*E420)</f>
        <v>6508.1965400000008</v>
      </c>
      <c r="K420" s="108">
        <f>IF(F420="","",(1-K$2)*F420)</f>
        <v>4527.4004000000004</v>
      </c>
      <c r="L420" s="108" t="str">
        <f>IF(G420="","",(1-L$2)*G420)</f>
        <v/>
      </c>
      <c r="M420" s="108">
        <f>IF(H420="","",(1-M$2)*H420)</f>
        <v>2654.2469999999998</v>
      </c>
      <c r="N420" s="109"/>
      <c r="O420" s="109">
        <v>1257</v>
      </c>
      <c r="P420" s="110">
        <f t="shared" si="7"/>
        <v>16045.86</v>
      </c>
      <c r="Q420" s="29">
        <f t="shared" si="14"/>
        <v>14946.843940000001</v>
      </c>
      <c r="R420" s="30">
        <f>IF(P420="","",SUM($Q$4:Q420))</f>
        <v>3402818.6805699989</v>
      </c>
      <c r="S420" t="str">
        <f t="shared" si="15"/>
        <v>Nov/25</v>
      </c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</row>
    <row r="421" spans="1:38" ht="15.75" customHeight="1">
      <c r="A421" s="111">
        <v>45984</v>
      </c>
      <c r="B421" s="112" t="s">
        <v>44</v>
      </c>
      <c r="C421" s="113">
        <v>2025</v>
      </c>
      <c r="D421" s="113" t="s">
        <v>37</v>
      </c>
      <c r="E421" s="106">
        <v>2272</v>
      </c>
      <c r="F421" s="106">
        <v>1440</v>
      </c>
      <c r="G421" s="106"/>
      <c r="H421" s="106">
        <v>1055.8</v>
      </c>
      <c r="I421" s="107">
        <v>664.99</v>
      </c>
      <c r="J421" s="108">
        <f>IF(E421="","",(1-J$2)*E421)</f>
        <v>2249.0527999999999</v>
      </c>
      <c r="K421" s="108">
        <f>IF(F421="","",(1-K$2)*F421)</f>
        <v>1393.3440000000001</v>
      </c>
      <c r="L421" s="108" t="str">
        <f>IF(G421="","",(1-L$2)*G421)</f>
        <v/>
      </c>
      <c r="M421" s="108">
        <f>IF(H421="","",(1-M$2)*H421)</f>
        <v>1049.57078</v>
      </c>
      <c r="N421" s="109"/>
      <c r="O421" s="109">
        <v>601</v>
      </c>
      <c r="P421" s="110">
        <f t="shared" si="7"/>
        <v>6033.79</v>
      </c>
      <c r="Q421" s="29">
        <f t="shared" si="14"/>
        <v>5292.9675800000005</v>
      </c>
      <c r="R421" s="30">
        <f>IF(P421="","",SUM($Q$4:Q421))</f>
        <v>3408111.6481499989</v>
      </c>
      <c r="S421" t="str">
        <f t="shared" si="15"/>
        <v>Nov/25</v>
      </c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</row>
    <row r="422" spans="1:38" ht="15.75" customHeight="1">
      <c r="A422" s="111">
        <v>45985</v>
      </c>
      <c r="B422" s="112" t="s">
        <v>18</v>
      </c>
      <c r="C422" s="113">
        <v>2025</v>
      </c>
      <c r="D422" s="113" t="s">
        <v>37</v>
      </c>
      <c r="E422" s="106"/>
      <c r="F422" s="106"/>
      <c r="G422" s="106"/>
      <c r="H422" s="106"/>
      <c r="I422" s="107"/>
      <c r="J422" s="108"/>
      <c r="K422" s="108"/>
      <c r="L422" s="108"/>
      <c r="M422" s="108"/>
      <c r="N422" s="109"/>
      <c r="O422" s="109"/>
      <c r="P422" s="110" t="str">
        <f t="shared" si="7"/>
        <v/>
      </c>
      <c r="Q422" s="29" t="str">
        <f t="shared" si="14"/>
        <v/>
      </c>
      <c r="R422" s="30" t="str">
        <f>IF(P422="","",SUM($Q$4:Q422))</f>
        <v/>
      </c>
      <c r="S422" t="str">
        <f t="shared" si="15"/>
        <v>Nov/25</v>
      </c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</row>
    <row r="423" spans="1:38" ht="15.75" customHeight="1">
      <c r="A423" s="111">
        <v>45986</v>
      </c>
      <c r="B423" s="112" t="s">
        <v>20</v>
      </c>
      <c r="C423" s="113">
        <v>2025</v>
      </c>
      <c r="D423" s="113" t="s">
        <v>37</v>
      </c>
      <c r="E423" s="106">
        <v>1739.7</v>
      </c>
      <c r="F423" s="106">
        <v>1382</v>
      </c>
      <c r="G423" s="106"/>
      <c r="H423" s="106">
        <v>357</v>
      </c>
      <c r="I423" s="107">
        <v>244.95</v>
      </c>
      <c r="J423" s="108">
        <f>IF(E423="","",(1-J$2)*E423)</f>
        <v>1722.1290300000001</v>
      </c>
      <c r="K423" s="108">
        <f>IF(F423="","",(1-K$2)*F423)</f>
        <v>1337.2232000000001</v>
      </c>
      <c r="L423" s="108" t="str">
        <f>IF(G423="","",(1-L$2)*G423)</f>
        <v/>
      </c>
      <c r="M423" s="108">
        <f>IF(H423="","",(1-M$2)*H423)</f>
        <v>354.89369999999997</v>
      </c>
      <c r="N423" s="109"/>
      <c r="O423" s="109">
        <v>140</v>
      </c>
      <c r="P423" s="110">
        <f t="shared" ref="P423:P677" si="16">IF(E423="","",E423+F423+G423+H423+I423+O423)</f>
        <v>3863.6499999999996</v>
      </c>
      <c r="Q423" s="29">
        <f t="shared" si="14"/>
        <v>3554.2459300000005</v>
      </c>
      <c r="R423" s="30">
        <f>IF(P423="","",SUM($Q$4:Q423))</f>
        <v>3411665.8940799991</v>
      </c>
      <c r="S423" t="str">
        <f t="shared" si="15"/>
        <v>Nov/25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</row>
    <row r="424" spans="1:38" ht="15.75" customHeight="1">
      <c r="A424" s="111">
        <v>45987</v>
      </c>
      <c r="B424" s="112" t="s">
        <v>21</v>
      </c>
      <c r="C424" s="113">
        <v>2025</v>
      </c>
      <c r="D424" s="113" t="s">
        <v>37</v>
      </c>
      <c r="E424" s="106">
        <v>1434.4</v>
      </c>
      <c r="F424" s="106">
        <v>2266.8000000000002</v>
      </c>
      <c r="G424" s="106">
        <v>71</v>
      </c>
      <c r="H424" s="106">
        <v>564</v>
      </c>
      <c r="I424" s="107">
        <v>323.76</v>
      </c>
      <c r="J424" s="108">
        <f>IF(E424="","",(1-J$2)*E424)</f>
        <v>1419.91256</v>
      </c>
      <c r="K424" s="108">
        <f>IF(F424="","",(1-K$2)*F424)</f>
        <v>2193.3556800000001</v>
      </c>
      <c r="L424" s="108">
        <f>IF(G424="","",(1-L$2)*G424)</f>
        <v>66.739999999999995</v>
      </c>
      <c r="M424" s="108">
        <f>IF(H424="","",(1-M$2)*H424)</f>
        <v>560.67240000000004</v>
      </c>
      <c r="N424" s="109">
        <v>1663.21</v>
      </c>
      <c r="O424" s="109">
        <v>66</v>
      </c>
      <c r="P424" s="110">
        <f t="shared" si="16"/>
        <v>4725.9600000000009</v>
      </c>
      <c r="Q424" s="29">
        <f t="shared" si="14"/>
        <v>5969.8906400000005</v>
      </c>
      <c r="R424" s="30">
        <f>IF(P424="","",SUM($Q$4:Q424))</f>
        <v>3417635.7847199989</v>
      </c>
      <c r="S424" t="str">
        <f t="shared" si="15"/>
        <v>Nov/25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</row>
    <row r="425" spans="1:38" ht="15.75" customHeight="1">
      <c r="A425" s="111">
        <v>45988</v>
      </c>
      <c r="B425" s="112" t="s">
        <v>23</v>
      </c>
      <c r="C425" s="113">
        <v>2025</v>
      </c>
      <c r="D425" s="113" t="s">
        <v>37</v>
      </c>
      <c r="E425" s="106">
        <v>2202</v>
      </c>
      <c r="F425" s="106">
        <v>1748</v>
      </c>
      <c r="G425" s="106">
        <v>35</v>
      </c>
      <c r="H425" s="106">
        <v>731</v>
      </c>
      <c r="I425" s="107">
        <v>131.57</v>
      </c>
      <c r="J425" s="108">
        <f>IF(E425="","",(1-J$2)*E425)</f>
        <v>2179.7597999999998</v>
      </c>
      <c r="K425" s="108">
        <f>IF(F425="","",(1-K$2)*F425)</f>
        <v>1691.3648000000001</v>
      </c>
      <c r="L425" s="108">
        <f>IF(G425="","",(1-L$2)*G425)</f>
        <v>32.9</v>
      </c>
      <c r="M425" s="108">
        <f>IF(H425="","",(1-M$2)*H425)</f>
        <v>726.68709999999999</v>
      </c>
      <c r="N425" s="109"/>
      <c r="O425" s="109">
        <v>592</v>
      </c>
      <c r="P425" s="110">
        <f t="shared" si="16"/>
        <v>5439.57</v>
      </c>
      <c r="Q425" s="29">
        <f t="shared" si="14"/>
        <v>5222.7116999999998</v>
      </c>
      <c r="R425" s="30">
        <f>IF(P425="","",SUM($Q$4:Q425))</f>
        <v>3422858.4964199988</v>
      </c>
      <c r="S425" t="str">
        <f t="shared" si="15"/>
        <v>Nov/25</v>
      </c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</row>
    <row r="426" spans="1:38" ht="15.75" customHeight="1">
      <c r="A426" s="111">
        <v>45989</v>
      </c>
      <c r="B426" s="112" t="s">
        <v>30</v>
      </c>
      <c r="C426" s="113">
        <v>2025</v>
      </c>
      <c r="D426" s="113" t="s">
        <v>37</v>
      </c>
      <c r="E426" s="106">
        <v>5097</v>
      </c>
      <c r="F426" s="106">
        <v>2282.1</v>
      </c>
      <c r="G426" s="106"/>
      <c r="H426" s="106">
        <v>1632</v>
      </c>
      <c r="I426" s="107">
        <v>675.39</v>
      </c>
      <c r="J426" s="108">
        <f>IF(E426="","",(1-J$2)*E426)</f>
        <v>5045.5203000000001</v>
      </c>
      <c r="K426" s="108">
        <f>IF(F426="","",(1-K$2)*F426)</f>
        <v>2208.15996</v>
      </c>
      <c r="L426" s="108" t="str">
        <f>IF(G426="","",(1-L$2)*G426)</f>
        <v/>
      </c>
      <c r="M426" s="108">
        <f>IF(H426="","",(1-M$2)*H426)</f>
        <v>1622.3712</v>
      </c>
      <c r="N426" s="109"/>
      <c r="O426" s="109">
        <v>479</v>
      </c>
      <c r="P426" s="110">
        <f t="shared" si="16"/>
        <v>10165.49</v>
      </c>
      <c r="Q426" s="29">
        <f t="shared" si="14"/>
        <v>9355.0514600000006</v>
      </c>
      <c r="R426" s="30">
        <f>IF(P426="","",SUM($Q$4:Q426))</f>
        <v>3432213.547879999</v>
      </c>
      <c r="S426" t="str">
        <f t="shared" si="15"/>
        <v>Nov/25</v>
      </c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</row>
    <row r="427" spans="1:38" ht="15.75" customHeight="1">
      <c r="A427" s="111">
        <v>45990</v>
      </c>
      <c r="B427" s="112" t="s">
        <v>38</v>
      </c>
      <c r="C427" s="113">
        <v>2025</v>
      </c>
      <c r="D427" s="113" t="s">
        <v>37</v>
      </c>
      <c r="E427" s="106">
        <v>19947.5</v>
      </c>
      <c r="F427" s="106">
        <v>7596.4</v>
      </c>
      <c r="G427" s="106"/>
      <c r="H427" s="106">
        <v>5173</v>
      </c>
      <c r="I427" s="107">
        <v>868.68</v>
      </c>
      <c r="J427" s="108">
        <f>IF(E427="","",(1-J$2)*E427)</f>
        <v>19746.03025</v>
      </c>
      <c r="K427" s="108">
        <f>IF(F427="","",(1-K$2)*F427)</f>
        <v>7350.27664</v>
      </c>
      <c r="L427" s="108" t="str">
        <f>IF(G427="","",(1-L$2)*G427)</f>
        <v/>
      </c>
      <c r="M427" s="108">
        <f>IF(H427="","",(1-M$2)*H427)</f>
        <v>5142.4793</v>
      </c>
      <c r="N427" s="109"/>
      <c r="O427" s="109">
        <v>2714</v>
      </c>
      <c r="P427" s="110">
        <f t="shared" si="16"/>
        <v>36299.58</v>
      </c>
      <c r="Q427" s="29">
        <f t="shared" si="14"/>
        <v>34952.786189999999</v>
      </c>
      <c r="R427" s="30">
        <f>IF(P427="","",SUM($Q$4:Q427))</f>
        <v>3467166.3340699989</v>
      </c>
      <c r="S427" t="str">
        <f t="shared" si="15"/>
        <v>Nov/25</v>
      </c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</row>
    <row r="428" spans="1:38" ht="15.75" customHeight="1">
      <c r="A428" s="111">
        <v>45991</v>
      </c>
      <c r="B428" s="112" t="s">
        <v>44</v>
      </c>
      <c r="C428" s="113">
        <v>2025</v>
      </c>
      <c r="D428" s="113" t="s">
        <v>37</v>
      </c>
      <c r="E428" s="106">
        <v>8444</v>
      </c>
      <c r="F428" s="106">
        <v>3074.4</v>
      </c>
      <c r="G428" s="106"/>
      <c r="H428" s="106">
        <v>3157</v>
      </c>
      <c r="I428" s="106">
        <v>880.08</v>
      </c>
      <c r="J428" s="108">
        <f>IF(E428="","",(1-J$2)*E428)</f>
        <v>8358.7155999999995</v>
      </c>
      <c r="K428" s="108">
        <f>IF(F428="","",(1-K$2)*F428)</f>
        <v>2974.78944</v>
      </c>
      <c r="L428" s="108" t="str">
        <f>IF(G428="","",(1-L$2)*G428)</f>
        <v/>
      </c>
      <c r="M428" s="108">
        <f>IF(H428="","",(1-M$2)*H428)</f>
        <v>3138.3737000000001</v>
      </c>
      <c r="N428" s="109"/>
      <c r="O428" s="109">
        <v>1145.07</v>
      </c>
      <c r="P428" s="110">
        <f t="shared" si="16"/>
        <v>16700.55</v>
      </c>
      <c r="Q428" s="29">
        <f t="shared" si="14"/>
        <v>15616.94874</v>
      </c>
      <c r="R428" s="30">
        <f>IF(P428="","",SUM($Q$4:Q428))</f>
        <v>3482783.2828099988</v>
      </c>
      <c r="S428" t="str">
        <f t="shared" si="15"/>
        <v>Nov/25</v>
      </c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</row>
    <row r="429" spans="1:38" ht="15.75" customHeight="1">
      <c r="A429" s="111">
        <v>46023</v>
      </c>
      <c r="B429" s="130" t="s">
        <v>23</v>
      </c>
      <c r="C429" s="113">
        <v>2026</v>
      </c>
      <c r="D429" s="113" t="s">
        <v>19</v>
      </c>
      <c r="E429" s="106">
        <v>0</v>
      </c>
      <c r="F429" s="106"/>
      <c r="G429" s="106"/>
      <c r="H429" s="106"/>
      <c r="I429" s="107"/>
      <c r="J429" s="108">
        <f>IF(E429="","",(1-J$2)*E429)</f>
        <v>0</v>
      </c>
      <c r="K429" s="108" t="str">
        <f>IF(F429="","",(1-K$2)*F429)</f>
        <v/>
      </c>
      <c r="L429" s="108" t="str">
        <f>IF(G429="","",(1-L$2)*G429)</f>
        <v/>
      </c>
      <c r="M429" s="108" t="str">
        <f>IF(H429="","",(1-M$2)*H429)</f>
        <v/>
      </c>
      <c r="N429" s="109"/>
      <c r="O429" s="109"/>
      <c r="P429" s="110">
        <f t="shared" si="16"/>
        <v>0</v>
      </c>
      <c r="Q429" s="29">
        <f t="shared" si="14"/>
        <v>0</v>
      </c>
      <c r="R429" s="30">
        <f>IF(P429="","",SUM($Q$4:Q429))</f>
        <v>3482783.2828099988</v>
      </c>
      <c r="S429" t="str">
        <f t="shared" si="15"/>
        <v>Jan/26</v>
      </c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</row>
    <row r="430" spans="1:38" ht="15.75" customHeight="1">
      <c r="A430" s="111">
        <v>46024</v>
      </c>
      <c r="B430" s="130" t="s">
        <v>30</v>
      </c>
      <c r="C430" s="113">
        <v>2026</v>
      </c>
      <c r="D430" s="113" t="s">
        <v>19</v>
      </c>
      <c r="E430" s="106">
        <v>3855.5</v>
      </c>
      <c r="F430" s="106">
        <v>3405.8</v>
      </c>
      <c r="G430" s="106">
        <v>243.2</v>
      </c>
      <c r="H430" s="106">
        <v>852.1</v>
      </c>
      <c r="I430" s="107">
        <v>2428.4299999999998</v>
      </c>
      <c r="J430" s="117">
        <f>IF(E430="","",(1-J$2)*E430)</f>
        <v>3816.5594500000002</v>
      </c>
      <c r="K430" s="117">
        <f>IF(F430="","",(1-K$2)*F430)</f>
        <v>3295.45208</v>
      </c>
      <c r="L430" s="117">
        <f>IF(G430="","",(1-L$2)*G430)</f>
        <v>228.60799999999998</v>
      </c>
      <c r="M430" s="117">
        <f>IF(H430="","",(1-M$2)*H430)</f>
        <v>847.07261000000005</v>
      </c>
      <c r="N430" s="109"/>
      <c r="O430" s="109">
        <v>579</v>
      </c>
      <c r="P430" s="110">
        <f t="shared" si="16"/>
        <v>11364.03</v>
      </c>
      <c r="Q430" s="29">
        <f t="shared" si="14"/>
        <v>8766.6921399999992</v>
      </c>
      <c r="R430" s="30">
        <f>IF(P430="","",SUM($Q$4:Q430))</f>
        <v>3491549.9749499988</v>
      </c>
      <c r="S430" t="str">
        <f t="shared" si="15"/>
        <v>Jan/26</v>
      </c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</row>
    <row r="431" spans="1:38" ht="15.75" customHeight="1">
      <c r="A431" s="111">
        <v>46025</v>
      </c>
      <c r="B431" s="130" t="s">
        <v>38</v>
      </c>
      <c r="C431" s="113">
        <v>2026</v>
      </c>
      <c r="D431" s="113" t="s">
        <v>19</v>
      </c>
      <c r="E431" s="106">
        <v>3780</v>
      </c>
      <c r="F431" s="106">
        <v>2590.8000000000002</v>
      </c>
      <c r="G431" s="106"/>
      <c r="H431" s="106">
        <v>1400.4</v>
      </c>
      <c r="I431" s="107">
        <v>1663.3</v>
      </c>
      <c r="J431" s="117">
        <f>IF(E431="","",(1-J$2)*E431)</f>
        <v>3741.8220000000001</v>
      </c>
      <c r="K431" s="117">
        <f>IF(F431="","",(1-K$2)*F431)</f>
        <v>2506.8580800000004</v>
      </c>
      <c r="L431" s="117" t="str">
        <f>IF(G431="","",(1-L$2)*G431)</f>
        <v/>
      </c>
      <c r="M431" s="117">
        <f>IF(H431="","",(1-M$2)*H431)</f>
        <v>1392.1376400000001</v>
      </c>
      <c r="N431" s="109"/>
      <c r="O431" s="109">
        <v>945</v>
      </c>
      <c r="P431" s="110">
        <f t="shared" si="16"/>
        <v>10379.5</v>
      </c>
      <c r="Q431" s="29">
        <f t="shared" si="14"/>
        <v>8585.8177199999991</v>
      </c>
      <c r="R431" s="30">
        <f>IF(P431="","",SUM($Q$4:Q431))</f>
        <v>3500135.7926699989</v>
      </c>
      <c r="S431" t="str">
        <f t="shared" si="15"/>
        <v>Jan/26</v>
      </c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</row>
    <row r="432" spans="1:38" ht="15.75" customHeight="1">
      <c r="A432" s="111">
        <v>46026</v>
      </c>
      <c r="B432" s="130" t="s">
        <v>44</v>
      </c>
      <c r="C432" s="113">
        <v>2026</v>
      </c>
      <c r="D432" s="113" t="s">
        <v>19</v>
      </c>
      <c r="E432" s="106">
        <v>4781.5</v>
      </c>
      <c r="F432" s="106">
        <v>2211</v>
      </c>
      <c r="G432" s="106">
        <v>60</v>
      </c>
      <c r="H432" s="106">
        <v>1416</v>
      </c>
      <c r="I432" s="107">
        <v>1386.1</v>
      </c>
      <c r="J432" s="117">
        <f>IF(E432="","",(1-J$2)*E432)</f>
        <v>4733.2068499999996</v>
      </c>
      <c r="K432" s="117">
        <f>IF(F432="","",(1-K$2)*F432)</f>
        <v>2139.3636000000001</v>
      </c>
      <c r="L432" s="117">
        <f>IF(G432="","",(1-L$2)*G432)</f>
        <v>56.4</v>
      </c>
      <c r="M432" s="117">
        <f>IF(H432="","",(1-M$2)*H432)</f>
        <v>1407.6456000000001</v>
      </c>
      <c r="N432" s="109"/>
      <c r="O432" s="109">
        <v>740</v>
      </c>
      <c r="P432" s="110">
        <f t="shared" si="16"/>
        <v>10594.6</v>
      </c>
      <c r="Q432" s="29">
        <f t="shared" si="14"/>
        <v>9076.6160499999987</v>
      </c>
      <c r="R432" s="30">
        <f>IF(P432="","",SUM($Q$4:Q432))</f>
        <v>3509212.4087199988</v>
      </c>
      <c r="S432" t="str">
        <f t="shared" si="15"/>
        <v>Jan/26</v>
      </c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</row>
    <row r="433" spans="1:38" ht="15.75" customHeight="1">
      <c r="A433" s="111">
        <v>46027</v>
      </c>
      <c r="B433" s="130" t="s">
        <v>18</v>
      </c>
      <c r="C433" s="113">
        <v>2026</v>
      </c>
      <c r="D433" s="113" t="s">
        <v>19</v>
      </c>
      <c r="E433" s="106"/>
      <c r="F433" s="106"/>
      <c r="G433" s="106"/>
      <c r="H433" s="106"/>
      <c r="I433" s="107">
        <v>70.790000000000006</v>
      </c>
      <c r="J433" s="117" t="str">
        <f>IF(E433="","",(1-J$2)*E433)</f>
        <v/>
      </c>
      <c r="K433" s="117" t="str">
        <f>IF(F433="","",(1-K$2)*F433)</f>
        <v/>
      </c>
      <c r="L433" s="117" t="str">
        <f>IF(G433="","",(1-L$2)*G433)</f>
        <v/>
      </c>
      <c r="M433" s="117" t="str">
        <f>IF(H433="","",(1-M$2)*H433)</f>
        <v/>
      </c>
      <c r="N433" s="109"/>
      <c r="O433" s="109"/>
      <c r="P433" s="110" t="str">
        <f t="shared" si="16"/>
        <v/>
      </c>
      <c r="Q433" s="29" t="str">
        <f t="shared" si="14"/>
        <v/>
      </c>
      <c r="R433" s="30" t="str">
        <f>IF(P433="","",SUM($Q$4:Q433))</f>
        <v/>
      </c>
      <c r="S433" t="str">
        <f t="shared" si="15"/>
        <v>Jan/26</v>
      </c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</row>
    <row r="434" spans="1:38" ht="15.75" customHeight="1">
      <c r="A434" s="111">
        <v>46028</v>
      </c>
      <c r="B434" s="130" t="s">
        <v>20</v>
      </c>
      <c r="C434" s="113">
        <v>2026</v>
      </c>
      <c r="D434" s="113" t="s">
        <v>19</v>
      </c>
      <c r="E434" s="106">
        <v>1192</v>
      </c>
      <c r="F434" s="106">
        <v>1560.2</v>
      </c>
      <c r="G434" s="106"/>
      <c r="H434" s="106">
        <v>379</v>
      </c>
      <c r="I434" s="107">
        <v>95.78</v>
      </c>
      <c r="J434" s="117">
        <f>IF(E434="","",(1-J$2)*E434)</f>
        <v>1179.9608000000001</v>
      </c>
      <c r="K434" s="117">
        <f>IF(F434="","",(1-K$2)*F434)</f>
        <v>1509.6495200000002</v>
      </c>
      <c r="L434" s="117" t="str">
        <f>IF(G434="","",(1-L$2)*G434)</f>
        <v/>
      </c>
      <c r="M434" s="117">
        <f>IF(H434="","",(1-M$2)*H434)</f>
        <v>376.76389999999998</v>
      </c>
      <c r="N434" s="109"/>
      <c r="O434" s="109">
        <v>310.8</v>
      </c>
      <c r="P434" s="110">
        <f t="shared" si="16"/>
        <v>3537.78</v>
      </c>
      <c r="Q434" s="29">
        <f t="shared" si="14"/>
        <v>3377.1742200000003</v>
      </c>
      <c r="R434" s="30">
        <f>IF(P434="","",SUM($Q$4:Q434))</f>
        <v>3512589.5829399987</v>
      </c>
      <c r="S434" t="str">
        <f t="shared" si="15"/>
        <v>Jan/26</v>
      </c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</row>
    <row r="435" spans="1:38" ht="15.75" customHeight="1">
      <c r="A435" s="111">
        <v>46029</v>
      </c>
      <c r="B435" s="130" t="s">
        <v>21</v>
      </c>
      <c r="C435" s="113">
        <v>2026</v>
      </c>
      <c r="D435" s="113" t="s">
        <v>19</v>
      </c>
      <c r="E435" s="106">
        <v>1376</v>
      </c>
      <c r="F435" s="106">
        <v>1013.1</v>
      </c>
      <c r="G435" s="106"/>
      <c r="H435" s="106">
        <v>496</v>
      </c>
      <c r="I435" s="107">
        <v>197.16</v>
      </c>
      <c r="J435" s="117">
        <f>IF(E435="","",(1-J$2)*E435)</f>
        <v>1362.1024</v>
      </c>
      <c r="K435" s="117">
        <f>IF(F435="","",(1-K$2)*F435)</f>
        <v>980.27556000000004</v>
      </c>
      <c r="L435" s="117" t="str">
        <f>IF(G435="","",(1-L$2)*G435)</f>
        <v/>
      </c>
      <c r="M435" s="117">
        <f>IF(H435="","",(1-M$2)*H435)</f>
        <v>493.0736</v>
      </c>
      <c r="N435" s="109">
        <v>2892.36</v>
      </c>
      <c r="O435" s="109">
        <v>749.5</v>
      </c>
      <c r="P435" s="110">
        <f t="shared" si="16"/>
        <v>3831.7599999999998</v>
      </c>
      <c r="Q435" s="29">
        <f t="shared" si="14"/>
        <v>6477.3115600000001</v>
      </c>
      <c r="R435" s="30">
        <f>IF(P435="","",SUM($Q$4:Q435))</f>
        <v>3519066.8944999985</v>
      </c>
      <c r="S435" t="str">
        <f t="shared" si="15"/>
        <v>Jan/26</v>
      </c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</row>
    <row r="436" spans="1:38" ht="15.75" customHeight="1">
      <c r="A436" s="111">
        <v>46030</v>
      </c>
      <c r="B436" s="130" t="s">
        <v>23</v>
      </c>
      <c r="C436" s="113">
        <v>2026</v>
      </c>
      <c r="D436" s="113" t="s">
        <v>19</v>
      </c>
      <c r="E436" s="106">
        <v>2110</v>
      </c>
      <c r="F436" s="106">
        <v>1901.4</v>
      </c>
      <c r="G436" s="106">
        <v>61</v>
      </c>
      <c r="H436" s="106">
        <v>746</v>
      </c>
      <c r="I436" s="107">
        <v>661.37</v>
      </c>
      <c r="J436" s="117">
        <f>IF(E436="","",(1-J$2)*E436)</f>
        <v>2088.6889999999999</v>
      </c>
      <c r="K436" s="117">
        <f>IF(F436="","",(1-K$2)*F436)</f>
        <v>1839.7946400000001</v>
      </c>
      <c r="L436" s="117">
        <f>IF(G436="","",(1-L$2)*G436)</f>
        <v>57.339999999999996</v>
      </c>
      <c r="M436" s="117">
        <f>IF(H436="","",(1-M$2)*H436)</f>
        <v>741.59860000000003</v>
      </c>
      <c r="N436" s="109"/>
      <c r="O436" s="109">
        <v>215.2</v>
      </c>
      <c r="P436" s="110">
        <f t="shared" si="16"/>
        <v>5694.9699999999993</v>
      </c>
      <c r="Q436" s="29">
        <f t="shared" si="14"/>
        <v>4942.6222399999997</v>
      </c>
      <c r="R436" s="30">
        <f>IF(P436="","",SUM($Q$4:Q436))</f>
        <v>3524009.5167399985</v>
      </c>
      <c r="S436" t="str">
        <f t="shared" si="15"/>
        <v>Jan/26</v>
      </c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</row>
    <row r="437" spans="1:38" ht="15.75" customHeight="1">
      <c r="A437" s="111">
        <v>46031</v>
      </c>
      <c r="B437" s="130" t="s">
        <v>30</v>
      </c>
      <c r="C437" s="113">
        <v>2026</v>
      </c>
      <c r="D437" s="113" t="s">
        <v>19</v>
      </c>
      <c r="E437" s="106">
        <v>3495.9</v>
      </c>
      <c r="F437" s="106">
        <v>3529</v>
      </c>
      <c r="G437" s="106"/>
      <c r="H437" s="106">
        <v>1175.5999999999999</v>
      </c>
      <c r="I437" s="107">
        <v>440.83</v>
      </c>
      <c r="J437" s="117">
        <f>IF(E437="","",(1-J$2)*E437)</f>
        <v>3460.59141</v>
      </c>
      <c r="K437" s="117">
        <f>IF(F437="","",(1-K$2)*F437)</f>
        <v>3414.6604000000002</v>
      </c>
      <c r="L437" s="117" t="str">
        <f>IF(G437="","",(1-L$2)*G437)</f>
        <v/>
      </c>
      <c r="M437" s="117">
        <f>IF(H437="","",(1-M$2)*H437)</f>
        <v>1168.6639599999999</v>
      </c>
      <c r="N437" s="109"/>
      <c r="O437" s="109">
        <v>208</v>
      </c>
      <c r="P437" s="110">
        <f t="shared" si="16"/>
        <v>8849.33</v>
      </c>
      <c r="Q437" s="29">
        <f t="shared" si="14"/>
        <v>8251.9157699999996</v>
      </c>
      <c r="R437" s="30">
        <f>IF(P437="","",SUM($Q$4:Q437))</f>
        <v>3532261.4325099983</v>
      </c>
      <c r="S437" t="str">
        <f t="shared" si="15"/>
        <v>Jan/26</v>
      </c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</row>
    <row r="438" spans="1:38" ht="15.75" customHeight="1">
      <c r="A438" s="111">
        <v>46032</v>
      </c>
      <c r="B438" s="130" t="s">
        <v>38</v>
      </c>
      <c r="C438" s="113">
        <v>2026</v>
      </c>
      <c r="D438" s="113" t="s">
        <v>19</v>
      </c>
      <c r="E438" s="106">
        <v>2697</v>
      </c>
      <c r="F438" s="106">
        <v>3054.7</v>
      </c>
      <c r="G438" s="106">
        <v>5.6</v>
      </c>
      <c r="H438" s="106">
        <v>804</v>
      </c>
      <c r="I438" s="107">
        <v>977.94</v>
      </c>
      <c r="J438" s="117">
        <f>IF(E438="","",(1-J$2)*E438)</f>
        <v>2669.7602999999999</v>
      </c>
      <c r="K438" s="117">
        <f>IF(F438="","",(1-K$2)*F438)</f>
        <v>2955.7277199999999</v>
      </c>
      <c r="L438" s="117">
        <f>IF(G438="","",(1-L$2)*G438)</f>
        <v>5.2639999999999993</v>
      </c>
      <c r="M438" s="117">
        <f>IF(H438="","",(1-M$2)*H438)</f>
        <v>799.25639999999999</v>
      </c>
      <c r="N438" s="109"/>
      <c r="O438" s="109">
        <v>528.79</v>
      </c>
      <c r="P438" s="110">
        <f t="shared" si="16"/>
        <v>8068.03</v>
      </c>
      <c r="Q438" s="29">
        <f t="shared" si="14"/>
        <v>6958.7984200000001</v>
      </c>
      <c r="R438" s="30">
        <f>IF(P438="","",SUM($Q$4:Q438))</f>
        <v>3539220.2309299982</v>
      </c>
      <c r="S438" t="str">
        <f t="shared" si="15"/>
        <v>Jan/26</v>
      </c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</row>
    <row r="439" spans="1:38" ht="15.75" customHeight="1">
      <c r="A439" s="111">
        <v>46033</v>
      </c>
      <c r="B439" s="130" t="s">
        <v>44</v>
      </c>
      <c r="C439" s="113">
        <v>2026</v>
      </c>
      <c r="D439" s="113" t="s">
        <v>19</v>
      </c>
      <c r="E439" s="106">
        <v>4331</v>
      </c>
      <c r="F439" s="106">
        <v>2199.1</v>
      </c>
      <c r="G439" s="106">
        <v>14</v>
      </c>
      <c r="H439" s="106">
        <v>2049</v>
      </c>
      <c r="I439" s="107">
        <v>883.54</v>
      </c>
      <c r="J439" s="117">
        <f>IF(E439="","",(1-J$2)*E439)</f>
        <v>4287.2569000000003</v>
      </c>
      <c r="K439" s="117">
        <f>IF(F439="","",(1-K$2)*F439)</f>
        <v>2127.8491599999998</v>
      </c>
      <c r="L439" s="117">
        <f>IF(G439="","",(1-L$2)*G439)</f>
        <v>13.16</v>
      </c>
      <c r="M439" s="117">
        <f>IF(H439="","",(1-M$2)*H439)</f>
        <v>2036.9108999999999</v>
      </c>
      <c r="N439" s="109"/>
      <c r="O439" s="109">
        <v>638</v>
      </c>
      <c r="P439" s="110">
        <f t="shared" si="16"/>
        <v>10114.64</v>
      </c>
      <c r="Q439" s="29">
        <f t="shared" si="14"/>
        <v>9103.1769600000007</v>
      </c>
      <c r="R439" s="30">
        <f>IF(P439="","",SUM($Q$4:Q439))</f>
        <v>3548323.4078899981</v>
      </c>
      <c r="S439" t="str">
        <f t="shared" si="15"/>
        <v>Jan/26</v>
      </c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</row>
    <row r="440" spans="1:38" ht="15.75" customHeight="1">
      <c r="A440" s="111">
        <v>46034</v>
      </c>
      <c r="B440" s="130" t="s">
        <v>18</v>
      </c>
      <c r="C440" s="113">
        <v>2026</v>
      </c>
      <c r="D440" s="113" t="s">
        <v>19</v>
      </c>
      <c r="E440" s="106"/>
      <c r="F440" s="106"/>
      <c r="G440" s="106"/>
      <c r="H440" s="106"/>
      <c r="I440" s="131"/>
      <c r="J440" s="117" t="str">
        <f>IF(E440="","",(1-J$2)*E440)</f>
        <v/>
      </c>
      <c r="K440" s="117" t="str">
        <f>IF(F440="","",(1-K$2)*F440)</f>
        <v/>
      </c>
      <c r="L440" s="117" t="str">
        <f>IF(G440="","",(1-L$2)*G440)</f>
        <v/>
      </c>
      <c r="M440" s="117" t="str">
        <f>IF(H440="","",(1-M$2)*H440)</f>
        <v/>
      </c>
      <c r="N440" s="109"/>
      <c r="O440" s="109"/>
      <c r="P440" s="110" t="str">
        <f t="shared" si="16"/>
        <v/>
      </c>
      <c r="Q440" s="29" t="str">
        <f t="shared" si="14"/>
        <v/>
      </c>
      <c r="R440" s="30" t="str">
        <f>IF(P440="","",SUM($Q$4:Q440))</f>
        <v/>
      </c>
      <c r="S440" t="str">
        <f t="shared" si="15"/>
        <v>Jan/26</v>
      </c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</row>
    <row r="441" spans="1:38" ht="15.75" customHeight="1">
      <c r="A441" s="111">
        <v>46035</v>
      </c>
      <c r="B441" s="130" t="s">
        <v>20</v>
      </c>
      <c r="C441" s="113">
        <v>2026</v>
      </c>
      <c r="D441" s="113" t="s">
        <v>19</v>
      </c>
      <c r="E441" s="106">
        <v>1476</v>
      </c>
      <c r="F441" s="106">
        <v>1441.4</v>
      </c>
      <c r="G441" s="106"/>
      <c r="H441" s="106">
        <v>594</v>
      </c>
      <c r="I441" s="107">
        <v>862.68</v>
      </c>
      <c r="J441" s="117">
        <f>IF(E441="","",(1-J$2)*E441)</f>
        <v>1461.0924</v>
      </c>
      <c r="K441" s="117">
        <f>IF(F441="","",(1-K$2)*F441)</f>
        <v>1394.6986400000001</v>
      </c>
      <c r="L441" s="117" t="str">
        <f>IF(G441="","",(1-L$2)*G441)</f>
        <v/>
      </c>
      <c r="M441" s="117">
        <f>IF(H441="","",(1-M$2)*H441)</f>
        <v>590.49540000000002</v>
      </c>
      <c r="N441" s="109"/>
      <c r="O441" s="109">
        <v>90.8</v>
      </c>
      <c r="P441" s="110">
        <f t="shared" si="16"/>
        <v>4464.88</v>
      </c>
      <c r="Q441" s="29">
        <f t="shared" si="14"/>
        <v>3537.08644</v>
      </c>
      <c r="R441" s="30">
        <f>IF(P441="","",SUM($Q$4:Q441))</f>
        <v>3551860.4943299983</v>
      </c>
      <c r="S441" t="str">
        <f t="shared" si="15"/>
        <v>Jan/26</v>
      </c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</row>
    <row r="442" spans="1:38" ht="15.75" customHeight="1">
      <c r="A442" s="111">
        <v>46036</v>
      </c>
      <c r="B442" s="130" t="s">
        <v>21</v>
      </c>
      <c r="C442" s="113">
        <v>2026</v>
      </c>
      <c r="D442" s="113" t="s">
        <v>19</v>
      </c>
      <c r="E442" s="106">
        <v>1731.8</v>
      </c>
      <c r="F442" s="106">
        <v>2096.1</v>
      </c>
      <c r="G442" s="106"/>
      <c r="H442" s="106">
        <v>529</v>
      </c>
      <c r="I442" s="107">
        <v>318.95999999999998</v>
      </c>
      <c r="J442" s="117">
        <f>IF(E442="","",(1-J$2)*E442)</f>
        <v>1714.30882</v>
      </c>
      <c r="K442" s="117">
        <f>IF(F442="","",(1-K$2)*F442)</f>
        <v>2028.1863599999999</v>
      </c>
      <c r="L442" s="117" t="str">
        <f>IF(G442="","",(1-L$2)*G442)</f>
        <v/>
      </c>
      <c r="M442" s="117">
        <f>IF(H442="","",(1-M$2)*H442)</f>
        <v>525.87890000000004</v>
      </c>
      <c r="N442" s="109">
        <v>3136.74</v>
      </c>
      <c r="O442" s="109">
        <v>370.19</v>
      </c>
      <c r="P442" s="110">
        <f t="shared" si="16"/>
        <v>5046.0499999999993</v>
      </c>
      <c r="Q442" s="29">
        <f t="shared" si="14"/>
        <v>7775.304079999999</v>
      </c>
      <c r="R442" s="30">
        <f>IF(P442="","",SUM($Q$4:Q442))</f>
        <v>3559635.7984099984</v>
      </c>
      <c r="S442" t="str">
        <f t="shared" si="15"/>
        <v>Jan/26</v>
      </c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</row>
    <row r="443" spans="1:38" ht="15.75" customHeight="1">
      <c r="A443" s="111">
        <v>46037</v>
      </c>
      <c r="B443" s="130" t="s">
        <v>23</v>
      </c>
      <c r="C443" s="113">
        <v>2026</v>
      </c>
      <c r="D443" s="113" t="s">
        <v>19</v>
      </c>
      <c r="E443" s="106">
        <v>2751.1</v>
      </c>
      <c r="F443" s="106">
        <v>1513</v>
      </c>
      <c r="G443" s="106"/>
      <c r="H443" s="106">
        <v>559</v>
      </c>
      <c r="I443" s="107">
        <v>660.84</v>
      </c>
      <c r="J443" s="117">
        <f>IF(E443="","",(1-J$2)*E443)</f>
        <v>2723.3138899999999</v>
      </c>
      <c r="K443" s="117">
        <f>IF(F443="","",(1-K$2)*F443)</f>
        <v>1463.9788000000001</v>
      </c>
      <c r="L443" s="117" t="str">
        <f>IF(G443="","",(1-L$2)*G443)</f>
        <v/>
      </c>
      <c r="M443" s="117">
        <f>IF(H443="","",(1-M$2)*H443)</f>
        <v>555.70190000000002</v>
      </c>
      <c r="N443" s="109"/>
      <c r="O443" s="109">
        <v>316.5</v>
      </c>
      <c r="P443" s="110">
        <f t="shared" si="16"/>
        <v>5800.4400000000005</v>
      </c>
      <c r="Q443" s="29">
        <f t="shared" si="14"/>
        <v>5059.4945900000002</v>
      </c>
      <c r="R443" s="30">
        <f>IF(P443="","",SUM($Q$4:Q443))</f>
        <v>3564695.2929999982</v>
      </c>
      <c r="S443" t="str">
        <f t="shared" si="15"/>
        <v>Jan/26</v>
      </c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</row>
    <row r="444" spans="1:38" ht="15.75" customHeight="1">
      <c r="A444" s="111">
        <v>46038</v>
      </c>
      <c r="B444" s="130" t="s">
        <v>30</v>
      </c>
      <c r="C444" s="113">
        <v>2026</v>
      </c>
      <c r="D444" s="113" t="s">
        <v>19</v>
      </c>
      <c r="E444" s="106">
        <v>4483.2</v>
      </c>
      <c r="F444" s="106">
        <v>2616.8000000000002</v>
      </c>
      <c r="G444" s="106"/>
      <c r="H444" s="106">
        <v>2210</v>
      </c>
      <c r="I444" s="107">
        <v>466.12</v>
      </c>
      <c r="J444" s="117">
        <f>IF(E444="","",(1-J$2)*E444)</f>
        <v>4437.91968</v>
      </c>
      <c r="K444" s="117">
        <f>IF(F444="","",(1-K$2)*F444)</f>
        <v>2532.0156800000004</v>
      </c>
      <c r="L444" s="117" t="str">
        <f>IF(G444="","",(1-L$2)*G444)</f>
        <v/>
      </c>
      <c r="M444" s="117">
        <f>IF(H444="","",(1-M$2)*H444)</f>
        <v>2196.9609999999998</v>
      </c>
      <c r="N444" s="109"/>
      <c r="O444" s="109">
        <v>565</v>
      </c>
      <c r="P444" s="110">
        <f t="shared" si="16"/>
        <v>10341.120000000001</v>
      </c>
      <c r="Q444" s="29">
        <f t="shared" si="14"/>
        <v>9731.8963600000006</v>
      </c>
      <c r="R444" s="30">
        <f>IF(P444="","",SUM($Q$4:Q444))</f>
        <v>3574427.1893599983</v>
      </c>
      <c r="S444" t="str">
        <f t="shared" si="15"/>
        <v>Jan/26</v>
      </c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</row>
    <row r="445" spans="1:38" ht="15.75" customHeight="1">
      <c r="A445" s="111">
        <v>46039</v>
      </c>
      <c r="B445" s="130" t="s">
        <v>38</v>
      </c>
      <c r="C445" s="113">
        <v>2026</v>
      </c>
      <c r="D445" s="113" t="s">
        <v>19</v>
      </c>
      <c r="E445" s="106">
        <v>4376</v>
      </c>
      <c r="F445" s="106">
        <v>2484.5</v>
      </c>
      <c r="G445" s="106">
        <v>56</v>
      </c>
      <c r="H445" s="106">
        <v>1385</v>
      </c>
      <c r="I445" s="107">
        <v>757.19</v>
      </c>
      <c r="J445" s="117">
        <f>IF(E445="","",(1-J$2)*E445)</f>
        <v>4331.8023999999996</v>
      </c>
      <c r="K445" s="117">
        <f>IF(F445="","",(1-K$2)*F445)</f>
        <v>2404.0021999999999</v>
      </c>
      <c r="L445" s="117">
        <f>IF(G445="","",(1-L$2)*G445)</f>
        <v>52.64</v>
      </c>
      <c r="M445" s="117">
        <f>IF(H445="","",(1-M$2)*H445)</f>
        <v>1376.8285000000001</v>
      </c>
      <c r="N445" s="109"/>
      <c r="O445" s="109">
        <v>586</v>
      </c>
      <c r="P445" s="110">
        <f t="shared" si="16"/>
        <v>9644.69</v>
      </c>
      <c r="Q445" s="29">
        <f t="shared" si="14"/>
        <v>8751.2731000000003</v>
      </c>
      <c r="R445" s="30">
        <f>IF(P445="","",SUM($Q$4:Q445))</f>
        <v>3583178.4624599982</v>
      </c>
      <c r="S445" t="str">
        <f t="shared" si="15"/>
        <v>Jan/26</v>
      </c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</row>
    <row r="446" spans="1:38" ht="15.75" customHeight="1">
      <c r="A446" s="111">
        <v>46040</v>
      </c>
      <c r="B446" s="130" t="s">
        <v>44</v>
      </c>
      <c r="C446" s="113">
        <v>2026</v>
      </c>
      <c r="D446" s="113" t="s">
        <v>19</v>
      </c>
      <c r="E446" s="106">
        <v>3147.5</v>
      </c>
      <c r="F446" s="106">
        <v>2473.8000000000002</v>
      </c>
      <c r="G446" s="106"/>
      <c r="H446" s="106">
        <v>1367.5</v>
      </c>
      <c r="I446" s="107">
        <v>902.65</v>
      </c>
      <c r="J446" s="117">
        <f>IF(E446="","",(1-J$2)*E446)</f>
        <v>3115.7102500000001</v>
      </c>
      <c r="K446" s="117">
        <f>IF(F446="","",(1-K$2)*F446)</f>
        <v>2393.6488800000002</v>
      </c>
      <c r="L446" s="117" t="str">
        <f>IF(G446="","",(1-L$2)*G446)</f>
        <v/>
      </c>
      <c r="M446" s="117">
        <f>IF(H446="","",(1-M$2)*H446)</f>
        <v>1359.43175</v>
      </c>
      <c r="N446" s="109"/>
      <c r="O446" s="109">
        <v>1053</v>
      </c>
      <c r="P446" s="110">
        <f t="shared" si="16"/>
        <v>8944.4500000000007</v>
      </c>
      <c r="Q446" s="29">
        <f t="shared" si="14"/>
        <v>7921.7908800000005</v>
      </c>
      <c r="R446" s="30">
        <f>IF(P446="","",SUM($Q$4:Q446))</f>
        <v>3591100.2533399984</v>
      </c>
      <c r="S446" t="str">
        <f t="shared" si="15"/>
        <v>Jan/26</v>
      </c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</row>
    <row r="447" spans="1:38" ht="15.75" customHeight="1">
      <c r="A447" s="111">
        <v>46041</v>
      </c>
      <c r="B447" s="130" t="s">
        <v>18</v>
      </c>
      <c r="C447" s="113">
        <v>2026</v>
      </c>
      <c r="D447" s="113" t="s">
        <v>19</v>
      </c>
      <c r="E447" s="106"/>
      <c r="F447" s="106"/>
      <c r="G447" s="106"/>
      <c r="H447" s="106"/>
      <c r="I447" s="131"/>
      <c r="J447" s="117"/>
      <c r="K447" s="117"/>
      <c r="L447" s="117"/>
      <c r="M447" s="117"/>
      <c r="N447" s="109"/>
      <c r="O447" s="109"/>
      <c r="P447" s="110" t="str">
        <f t="shared" si="16"/>
        <v/>
      </c>
      <c r="Q447" s="29" t="str">
        <f t="shared" si="14"/>
        <v/>
      </c>
      <c r="R447" s="30" t="str">
        <f>IF(P447="","",SUM($Q$4:Q447))</f>
        <v/>
      </c>
      <c r="S447" t="str">
        <f t="shared" si="15"/>
        <v>Jan/26</v>
      </c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</row>
    <row r="448" spans="1:38" ht="15.75" customHeight="1">
      <c r="A448" s="111">
        <v>46042</v>
      </c>
      <c r="B448" s="130" t="s">
        <v>20</v>
      </c>
      <c r="C448" s="113">
        <v>2026</v>
      </c>
      <c r="D448" s="113" t="s">
        <v>19</v>
      </c>
      <c r="E448" s="106">
        <v>1056</v>
      </c>
      <c r="F448" s="106">
        <v>855.4</v>
      </c>
      <c r="G448" s="106">
        <v>166</v>
      </c>
      <c r="H448" s="106">
        <v>119</v>
      </c>
      <c r="I448" s="107">
        <v>421.33</v>
      </c>
      <c r="J448" s="117">
        <f>IF(E448="","",(1-J$2)*E448)</f>
        <v>1045.3344</v>
      </c>
      <c r="K448" s="117">
        <f>IF(F448="","",(1-K$2)*F448)</f>
        <v>827.68503999999996</v>
      </c>
      <c r="L448" s="117">
        <f>IF(G448="","",(1-L$2)*G448)</f>
        <v>156.04</v>
      </c>
      <c r="M448" s="117">
        <f>IF(H448="","",(1-M$2)*H448)</f>
        <v>118.2979</v>
      </c>
      <c r="N448" s="109"/>
      <c r="O448" s="109">
        <v>434</v>
      </c>
      <c r="P448" s="110">
        <f t="shared" si="16"/>
        <v>3051.73</v>
      </c>
      <c r="Q448" s="29">
        <f t="shared" si="14"/>
        <v>2581.35734</v>
      </c>
      <c r="R448" s="30">
        <f>IF(P448="","",SUM($Q$4:Q448))</f>
        <v>3593681.6106799985</v>
      </c>
      <c r="S448" t="str">
        <f t="shared" si="15"/>
        <v>Jan/26</v>
      </c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</row>
    <row r="449" spans="1:38" ht="15.75" customHeight="1">
      <c r="A449" s="111">
        <v>46043</v>
      </c>
      <c r="B449" s="130" t="s">
        <v>21</v>
      </c>
      <c r="C449" s="113">
        <v>2026</v>
      </c>
      <c r="D449" s="113" t="s">
        <v>19</v>
      </c>
      <c r="E449" s="106">
        <v>1328</v>
      </c>
      <c r="F449" s="106">
        <v>471</v>
      </c>
      <c r="G449" s="106"/>
      <c r="H449" s="106">
        <v>242</v>
      </c>
      <c r="I449" s="107">
        <v>721.25</v>
      </c>
      <c r="J449" s="117">
        <f>IF(E449="","",(1-J$2)*E449)</f>
        <v>1314.5871999999999</v>
      </c>
      <c r="K449" s="117">
        <f>IF(F449="","",(1-K$2)*F449)</f>
        <v>455.7396</v>
      </c>
      <c r="L449" s="117" t="str">
        <f>IF(G449="","",(1-L$2)*G449)</f>
        <v/>
      </c>
      <c r="M449" s="117">
        <f>IF(H449="","",(1-M$2)*H449)</f>
        <v>240.57220000000001</v>
      </c>
      <c r="N449" s="109">
        <v>3470.96</v>
      </c>
      <c r="O449" s="109">
        <v>141</v>
      </c>
      <c r="P449" s="110">
        <f t="shared" si="16"/>
        <v>2903.25</v>
      </c>
      <c r="Q449" s="29">
        <f t="shared" si="14"/>
        <v>5622.8590000000004</v>
      </c>
      <c r="R449" s="30">
        <f>IF(P449="","",SUM($Q$4:Q449))</f>
        <v>3599304.4696799987</v>
      </c>
      <c r="S449" t="str">
        <f t="shared" si="15"/>
        <v>Jan/26</v>
      </c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</row>
    <row r="450" spans="1:38" ht="15.75" customHeight="1">
      <c r="A450" s="111">
        <v>46044</v>
      </c>
      <c r="B450" s="130" t="s">
        <v>23</v>
      </c>
      <c r="C450" s="113">
        <v>2026</v>
      </c>
      <c r="D450" s="113" t="s">
        <v>19</v>
      </c>
      <c r="E450" s="106">
        <v>1943</v>
      </c>
      <c r="F450" s="106">
        <v>1799.6</v>
      </c>
      <c r="G450" s="106"/>
      <c r="H450" s="106">
        <v>812.1</v>
      </c>
      <c r="I450" s="107">
        <v>387.15</v>
      </c>
      <c r="J450" s="117">
        <f>IF(E450="","",(1-J$2)*E450)</f>
        <v>1923.3757000000001</v>
      </c>
      <c r="K450" s="117">
        <f>IF(F450="","",(1-K$2)*F450)</f>
        <v>1741.29296</v>
      </c>
      <c r="L450" s="117" t="str">
        <f>IF(G450="","",(1-L$2)*G450)</f>
        <v/>
      </c>
      <c r="M450" s="117">
        <f>IF(H450="","",(1-M$2)*H450)</f>
        <v>807.30861000000004</v>
      </c>
      <c r="N450" s="109"/>
      <c r="O450" s="109">
        <v>176</v>
      </c>
      <c r="P450" s="110">
        <f t="shared" si="16"/>
        <v>5117.8499999999995</v>
      </c>
      <c r="Q450" s="29">
        <f t="shared" si="14"/>
        <v>4647.9772700000003</v>
      </c>
      <c r="R450" s="30">
        <f>IF(P450="","",SUM($Q$4:Q450))</f>
        <v>3603952.4469499988</v>
      </c>
      <c r="S450" t="str">
        <f t="shared" si="15"/>
        <v>Jan/26</v>
      </c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</row>
    <row r="451" spans="1:38" ht="15.75" customHeight="1">
      <c r="A451" s="111">
        <v>46045</v>
      </c>
      <c r="B451" s="130" t="s">
        <v>30</v>
      </c>
      <c r="C451" s="113">
        <v>2026</v>
      </c>
      <c r="D451" s="113" t="s">
        <v>19</v>
      </c>
      <c r="E451" s="106">
        <v>4602.5</v>
      </c>
      <c r="F451" s="106">
        <v>3405.5</v>
      </c>
      <c r="G451" s="106"/>
      <c r="H451" s="106">
        <v>1990</v>
      </c>
      <c r="I451" s="107">
        <v>764.21</v>
      </c>
      <c r="J451" s="117">
        <f>IF(E451="","",(1-J$2)*E451)</f>
        <v>4556.0147500000003</v>
      </c>
      <c r="K451" s="117">
        <f>IF(F451="","",(1-K$2)*F451)</f>
        <v>3295.1617999999999</v>
      </c>
      <c r="L451" s="117" t="str">
        <f>IF(G451="","",(1-L$2)*G451)</f>
        <v/>
      </c>
      <c r="M451" s="117">
        <f>IF(H451="","",(1-M$2)*H451)</f>
        <v>1978.259</v>
      </c>
      <c r="N451" s="109"/>
      <c r="O451" s="109">
        <v>1097.3900000000001</v>
      </c>
      <c r="P451" s="110">
        <f t="shared" si="16"/>
        <v>11859.599999999999</v>
      </c>
      <c r="Q451" s="29">
        <f t="shared" si="14"/>
        <v>10926.82555</v>
      </c>
      <c r="R451" s="30">
        <f>IF(P451="","",SUM($Q$4:Q451))</f>
        <v>3614879.272499999</v>
      </c>
      <c r="S451" t="str">
        <f t="shared" si="15"/>
        <v>Jan/26</v>
      </c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</row>
    <row r="452" spans="1:38" ht="15.75" customHeight="1">
      <c r="A452" s="111">
        <v>46046</v>
      </c>
      <c r="B452" s="130" t="s">
        <v>38</v>
      </c>
      <c r="C452" s="113">
        <v>2026</v>
      </c>
      <c r="D452" s="113" t="s">
        <v>19</v>
      </c>
      <c r="E452" s="106">
        <v>6915</v>
      </c>
      <c r="F452" s="106">
        <v>3840.9</v>
      </c>
      <c r="G452" s="106"/>
      <c r="H452" s="106">
        <v>2297</v>
      </c>
      <c r="I452" s="107">
        <v>215.53</v>
      </c>
      <c r="J452" s="117">
        <f>IF(E452="","",(1-J$2)*E452)</f>
        <v>6845.1585000000005</v>
      </c>
      <c r="K452" s="117">
        <f>IF(F452="","",(1-K$2)*F452)</f>
        <v>3716.4548400000003</v>
      </c>
      <c r="L452" s="117" t="str">
        <f>IF(G452="","",(1-L$2)*G452)</f>
        <v/>
      </c>
      <c r="M452" s="117">
        <f>IF(H452="","",(1-M$2)*H452)</f>
        <v>2283.4477000000002</v>
      </c>
      <c r="N452" s="109"/>
      <c r="O452" s="109">
        <v>1096</v>
      </c>
      <c r="P452" s="110">
        <f t="shared" si="16"/>
        <v>14364.43</v>
      </c>
      <c r="Q452" s="29">
        <f t="shared" si="14"/>
        <v>13941.061040000001</v>
      </c>
      <c r="R452" s="30">
        <f>IF(P452="","",SUM($Q$4:Q452))</f>
        <v>3628820.3335399991</v>
      </c>
      <c r="S452" t="str">
        <f t="shared" si="15"/>
        <v>Jan/26</v>
      </c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</row>
    <row r="453" spans="1:38" ht="15.75" customHeight="1">
      <c r="A453" s="111">
        <v>46047</v>
      </c>
      <c r="B453" s="130" t="s">
        <v>44</v>
      </c>
      <c r="C453" s="113">
        <v>2026</v>
      </c>
      <c r="D453" s="113" t="s">
        <v>19</v>
      </c>
      <c r="E453" s="106">
        <v>4932.2</v>
      </c>
      <c r="F453" s="106">
        <v>3351</v>
      </c>
      <c r="G453" s="106"/>
      <c r="H453" s="106">
        <v>2610</v>
      </c>
      <c r="I453" s="107">
        <v>769.16</v>
      </c>
      <c r="J453" s="117">
        <f>IF(E453="","",(1-J$2)*E453)</f>
        <v>4882.3847799999994</v>
      </c>
      <c r="K453" s="117">
        <f>IF(F453="","",(1-K$2)*F453)</f>
        <v>3242.4276</v>
      </c>
      <c r="L453" s="117" t="str">
        <f>IF(G453="","",(1-L$2)*G453)</f>
        <v/>
      </c>
      <c r="M453" s="117">
        <f>IF(H453="","",(1-M$2)*H453)</f>
        <v>2594.6010000000001</v>
      </c>
      <c r="N453" s="109"/>
      <c r="O453" s="109">
        <v>1064</v>
      </c>
      <c r="P453" s="110">
        <f t="shared" si="16"/>
        <v>12726.36</v>
      </c>
      <c r="Q453" s="29">
        <f t="shared" ref="Q453:Q516" si="17">IF(P453="","",SUM(J453:O453))</f>
        <v>11783.41338</v>
      </c>
      <c r="R453" s="30">
        <f>IF(P453="","",SUM($Q$4:Q453))</f>
        <v>3640603.7469199989</v>
      </c>
      <c r="S453" t="str">
        <f t="shared" ref="S453:S516" si="18">IF(A453="","",PROPER(TEXT(A453,"mmm/aa")))</f>
        <v>Jan/26</v>
      </c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</row>
    <row r="454" spans="1:38" ht="15.75" customHeight="1">
      <c r="A454" s="111">
        <v>46048</v>
      </c>
      <c r="B454" s="130" t="s">
        <v>18</v>
      </c>
      <c r="C454" s="113">
        <v>2026</v>
      </c>
      <c r="D454" s="113" t="s">
        <v>19</v>
      </c>
      <c r="E454" s="106"/>
      <c r="F454" s="106"/>
      <c r="G454" s="106"/>
      <c r="H454" s="106"/>
      <c r="I454" s="131"/>
      <c r="J454" s="117" t="str">
        <f>IF(E454="","",(1-J$2)*E454)</f>
        <v/>
      </c>
      <c r="K454" s="117" t="str">
        <f>IF(F454="","",(1-K$2)*F454)</f>
        <v/>
      </c>
      <c r="L454" s="117" t="str">
        <f>IF(G454="","",(1-L$2)*G454)</f>
        <v/>
      </c>
      <c r="M454" s="117" t="str">
        <f>IF(H454="","",(1-M$2)*H454)</f>
        <v/>
      </c>
      <c r="N454" s="109"/>
      <c r="O454" s="109"/>
      <c r="P454" s="110" t="str">
        <f t="shared" si="16"/>
        <v/>
      </c>
      <c r="Q454" s="29" t="str">
        <f t="shared" si="17"/>
        <v/>
      </c>
      <c r="R454" s="30" t="str">
        <f>IF(P454="","",SUM($Q$4:Q454))</f>
        <v/>
      </c>
      <c r="S454" t="str">
        <f t="shared" si="18"/>
        <v>Jan/26</v>
      </c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</row>
    <row r="455" spans="1:38" ht="15.75" customHeight="1">
      <c r="A455" s="111">
        <v>46049</v>
      </c>
      <c r="B455" s="130" t="s">
        <v>20</v>
      </c>
      <c r="C455" s="113">
        <v>2026</v>
      </c>
      <c r="D455" s="113" t="s">
        <v>19</v>
      </c>
      <c r="E455" s="106">
        <v>1048</v>
      </c>
      <c r="F455" s="106">
        <v>741.6</v>
      </c>
      <c r="G455" s="106"/>
      <c r="H455" s="106">
        <v>467</v>
      </c>
      <c r="I455" s="107">
        <v>899.86</v>
      </c>
      <c r="J455" s="117">
        <f>IF(E455="","",(1-J$2)*E455)</f>
        <v>1037.4151999999999</v>
      </c>
      <c r="K455" s="117">
        <f>IF(F455="","",(1-K$2)*F455)</f>
        <v>717.57216000000005</v>
      </c>
      <c r="L455" s="117" t="str">
        <f>IF(G455="","",(1-L$2)*G455)</f>
        <v/>
      </c>
      <c r="M455" s="117">
        <f>IF(H455="","",(1-M$2)*H455)</f>
        <v>464.24469999999997</v>
      </c>
      <c r="N455" s="109"/>
      <c r="O455" s="109">
        <v>97</v>
      </c>
      <c r="P455" s="110">
        <f t="shared" si="16"/>
        <v>3253.46</v>
      </c>
      <c r="Q455" s="29">
        <f t="shared" si="17"/>
        <v>2316.2320600000003</v>
      </c>
      <c r="R455" s="30">
        <f>IF(P455="","",SUM($Q$4:Q455))</f>
        <v>3642919.9789799987</v>
      </c>
      <c r="S455" t="str">
        <f t="shared" si="18"/>
        <v>Jan/26</v>
      </c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</row>
    <row r="456" spans="1:38" ht="15.75" customHeight="1">
      <c r="A456" s="111">
        <v>46050</v>
      </c>
      <c r="B456" s="130" t="s">
        <v>21</v>
      </c>
      <c r="C456" s="113">
        <v>2026</v>
      </c>
      <c r="D456" s="113" t="s">
        <v>19</v>
      </c>
      <c r="E456" s="106">
        <v>1103</v>
      </c>
      <c r="F456" s="106">
        <v>817</v>
      </c>
      <c r="G456" s="106"/>
      <c r="H456" s="106">
        <v>432</v>
      </c>
      <c r="I456" s="107">
        <v>664.41</v>
      </c>
      <c r="J456" s="117">
        <f>IF(E456="","",(1-J$2)*E456)</f>
        <v>1091.8597</v>
      </c>
      <c r="K456" s="117">
        <f>IF(F456="","",(1-K$2)*F456)</f>
        <v>790.52920000000006</v>
      </c>
      <c r="L456" s="117" t="str">
        <f>IF(G456="","",(1-L$2)*G456)</f>
        <v/>
      </c>
      <c r="M456" s="117">
        <f>IF(H456="","",(1-M$2)*H456)</f>
        <v>429.45119999999997</v>
      </c>
      <c r="N456" s="109">
        <v>3248.36</v>
      </c>
      <c r="O456" s="109">
        <v>425.6</v>
      </c>
      <c r="P456" s="110">
        <f t="shared" si="16"/>
        <v>3442.0099999999998</v>
      </c>
      <c r="Q456" s="29">
        <f t="shared" si="17"/>
        <v>5985.8001000000004</v>
      </c>
      <c r="R456" s="30">
        <f>IF(P456="","",SUM($Q$4:Q456))</f>
        <v>3648905.7790799988</v>
      </c>
      <c r="S456" t="str">
        <f t="shared" si="18"/>
        <v>Jan/26</v>
      </c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</row>
    <row r="457" spans="1:38" ht="15.75" customHeight="1">
      <c r="A457" s="111">
        <v>46051</v>
      </c>
      <c r="B457" s="130" t="s">
        <v>23</v>
      </c>
      <c r="C457" s="113">
        <v>2026</v>
      </c>
      <c r="D457" s="113" t="s">
        <v>19</v>
      </c>
      <c r="E457" s="106">
        <v>864</v>
      </c>
      <c r="F457" s="106">
        <v>1545.5</v>
      </c>
      <c r="G457" s="106"/>
      <c r="H457" s="106">
        <v>362.85</v>
      </c>
      <c r="I457" s="107">
        <v>364.36</v>
      </c>
      <c r="J457" s="117">
        <f>IF(E457="","",(1-J$2)*E457)</f>
        <v>855.27359999999999</v>
      </c>
      <c r="K457" s="117">
        <f>IF(F457="","",(1-K$2)*F457)</f>
        <v>1495.4258</v>
      </c>
      <c r="L457" s="117" t="str">
        <f>IF(G457="","",(1-L$2)*G457)</f>
        <v/>
      </c>
      <c r="M457" s="117">
        <f>IF(H457="","",(1-M$2)*H457)</f>
        <v>360.70918499999999</v>
      </c>
      <c r="N457" s="109"/>
      <c r="O457" s="109">
        <v>187</v>
      </c>
      <c r="P457" s="110">
        <f t="shared" si="16"/>
        <v>3323.71</v>
      </c>
      <c r="Q457" s="29">
        <f t="shared" si="17"/>
        <v>2898.4085850000001</v>
      </c>
      <c r="R457" s="30">
        <f>IF(P457="","",SUM($Q$4:Q457))</f>
        <v>3651804.1876649987</v>
      </c>
      <c r="S457" t="str">
        <f t="shared" si="18"/>
        <v>Jan/26</v>
      </c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</row>
    <row r="458" spans="1:38" ht="15.75" customHeight="1">
      <c r="A458" s="111">
        <v>46052</v>
      </c>
      <c r="B458" s="130" t="s">
        <v>30</v>
      </c>
      <c r="C458" s="113">
        <v>2026</v>
      </c>
      <c r="D458" s="113" t="s">
        <v>19</v>
      </c>
      <c r="E458" s="106">
        <v>4102</v>
      </c>
      <c r="F458" s="106">
        <v>3019</v>
      </c>
      <c r="G458" s="106"/>
      <c r="H458" s="106">
        <v>2028</v>
      </c>
      <c r="I458" s="107">
        <v>407.89</v>
      </c>
      <c r="J458" s="117">
        <f>IF(E458="","",(1-J$2)*E458)</f>
        <v>4060.5698000000002</v>
      </c>
      <c r="K458" s="117">
        <f>IF(F458="","",(1-K$2)*F458)</f>
        <v>2921.1844000000001</v>
      </c>
      <c r="L458" s="117" t="str">
        <f>IF(G458="","",(1-L$2)*G458)</f>
        <v/>
      </c>
      <c r="M458" s="117">
        <f>IF(H458="","",(1-M$2)*H458)</f>
        <v>2016.0347999999999</v>
      </c>
      <c r="N458" s="109"/>
      <c r="O458" s="109">
        <v>871</v>
      </c>
      <c r="P458" s="110">
        <f t="shared" si="16"/>
        <v>10427.89</v>
      </c>
      <c r="Q458" s="29">
        <f t="shared" si="17"/>
        <v>9868.7890000000007</v>
      </c>
      <c r="R458" s="30">
        <f>IF(P458="","",SUM($Q$4:Q458))</f>
        <v>3661672.9766649986</v>
      </c>
      <c r="S458" t="str">
        <f t="shared" si="18"/>
        <v>Jan/26</v>
      </c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</row>
    <row r="459" spans="1:38" ht="15.75" customHeight="1">
      <c r="A459" s="111">
        <v>46053</v>
      </c>
      <c r="B459" s="130" t="s">
        <v>38</v>
      </c>
      <c r="C459" s="113">
        <v>2026</v>
      </c>
      <c r="D459" s="113" t="s">
        <v>19</v>
      </c>
      <c r="E459" s="106">
        <v>9030</v>
      </c>
      <c r="F459" s="106">
        <v>3908.9</v>
      </c>
      <c r="G459" s="106"/>
      <c r="H459" s="106">
        <v>3658</v>
      </c>
      <c r="I459" s="107">
        <v>1333.77</v>
      </c>
      <c r="J459" s="117">
        <f>IF(E459="","",(1-J$2)*E459)</f>
        <v>8938.7970000000005</v>
      </c>
      <c r="K459" s="117">
        <f>IF(F459="","",(1-K$2)*F459)</f>
        <v>3782.25164</v>
      </c>
      <c r="L459" s="117" t="str">
        <f>IF(G459="","",(1-L$2)*G459)</f>
        <v/>
      </c>
      <c r="M459" s="117">
        <f>IF(H459="","",(1-M$2)*H459)</f>
        <v>3636.4177999999997</v>
      </c>
      <c r="N459" s="109"/>
      <c r="O459" s="109">
        <v>2162.39</v>
      </c>
      <c r="P459" s="110">
        <f t="shared" si="16"/>
        <v>20093.060000000001</v>
      </c>
      <c r="Q459" s="29">
        <f t="shared" si="17"/>
        <v>18519.85644</v>
      </c>
      <c r="R459" s="30">
        <f>IF(P459="","",SUM($Q$4:Q459))</f>
        <v>3680192.8331049983</v>
      </c>
      <c r="S459" t="str">
        <f t="shared" si="18"/>
        <v>Jan/26</v>
      </c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</row>
    <row r="460" spans="1:38" ht="15.75" customHeight="1">
      <c r="A460" s="111">
        <v>46054</v>
      </c>
      <c r="B460" s="130" t="s">
        <v>44</v>
      </c>
      <c r="C460" s="113">
        <v>2026</v>
      </c>
      <c r="D460" s="113" t="s">
        <v>106</v>
      </c>
      <c r="E460" s="106">
        <v>3706</v>
      </c>
      <c r="F460" s="106">
        <v>1805.8</v>
      </c>
      <c r="G460" s="106"/>
      <c r="H460" s="107">
        <v>1763</v>
      </c>
      <c r="I460" s="107">
        <v>733.56</v>
      </c>
      <c r="J460" s="117">
        <f>IF(E460="","",(1-J$2)*E460)</f>
        <v>3668.5693999999999</v>
      </c>
      <c r="K460" s="117">
        <f>IF(F460="","",(1-K$2)*F460)</f>
        <v>1747.2920799999999</v>
      </c>
      <c r="L460" s="117" t="str">
        <f>IF(G460="","",(1-L$2)*G460)</f>
        <v/>
      </c>
      <c r="M460" s="117">
        <f>IF(H460="","",(1-M$2)*H460)</f>
        <v>1752.5982999999999</v>
      </c>
      <c r="N460" s="109"/>
      <c r="O460" s="106">
        <v>1268</v>
      </c>
      <c r="P460" s="110">
        <f t="shared" si="16"/>
        <v>9276.36</v>
      </c>
      <c r="Q460" s="29">
        <f t="shared" si="17"/>
        <v>8436.4597799999992</v>
      </c>
      <c r="R460" s="30">
        <f>IF(P460="","",SUM($Q$4:Q460))</f>
        <v>3688629.2928849985</v>
      </c>
      <c r="S460" t="str">
        <f t="shared" si="18"/>
        <v>Fev/26</v>
      </c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</row>
    <row r="461" spans="1:38" ht="15.75" customHeight="1">
      <c r="A461" s="111">
        <v>46055</v>
      </c>
      <c r="B461" s="130" t="s">
        <v>18</v>
      </c>
      <c r="C461" s="113">
        <v>2026</v>
      </c>
      <c r="D461" s="113" t="s">
        <v>106</v>
      </c>
      <c r="E461" s="106"/>
      <c r="F461" s="106"/>
      <c r="G461" s="106"/>
      <c r="H461" s="106"/>
      <c r="I461" s="107"/>
      <c r="J461" s="117"/>
      <c r="K461" s="117"/>
      <c r="L461" s="117"/>
      <c r="M461" s="117"/>
      <c r="N461" s="109"/>
      <c r="O461" s="109"/>
      <c r="P461" s="110" t="str">
        <f t="shared" si="16"/>
        <v/>
      </c>
      <c r="Q461" s="29" t="str">
        <f t="shared" si="17"/>
        <v/>
      </c>
      <c r="R461" s="30" t="str">
        <f>IF(P461="","",SUM($Q$4:Q461))</f>
        <v/>
      </c>
      <c r="S461" t="str">
        <f t="shared" si="18"/>
        <v>Fev/26</v>
      </c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</row>
    <row r="462" spans="1:38" ht="15.75" customHeight="1">
      <c r="A462" s="111">
        <v>46056</v>
      </c>
      <c r="B462" s="130" t="s">
        <v>20</v>
      </c>
      <c r="C462" s="113">
        <v>2026</v>
      </c>
      <c r="D462" s="113" t="s">
        <v>106</v>
      </c>
      <c r="E462" s="106">
        <v>1218.4000000000001</v>
      </c>
      <c r="F462" s="106">
        <v>1318.2</v>
      </c>
      <c r="G462" s="106"/>
      <c r="H462" s="106">
        <v>112.6</v>
      </c>
      <c r="I462" s="107">
        <v>1725.98</v>
      </c>
      <c r="J462" s="117">
        <f>IF(E462="","",(1-J$2)*E462)</f>
        <v>1206.0941600000001</v>
      </c>
      <c r="K462" s="117">
        <f>IF(F462="","",(1-K$2)*F462)</f>
        <v>1275.4903200000001</v>
      </c>
      <c r="L462" s="117" t="str">
        <f>IF(G462="","",(1-L$2)*G462)</f>
        <v/>
      </c>
      <c r="M462" s="117">
        <f>IF(H462="","",(1-M$2)*H462)</f>
        <v>111.93566</v>
      </c>
      <c r="N462" s="109"/>
      <c r="O462" s="109">
        <v>136</v>
      </c>
      <c r="P462" s="110">
        <f t="shared" si="16"/>
        <v>4511.18</v>
      </c>
      <c r="Q462" s="29">
        <f t="shared" si="17"/>
        <v>2729.5201400000005</v>
      </c>
      <c r="R462" s="30">
        <f>IF(P462="","",SUM($Q$4:Q462))</f>
        <v>3691358.8130249986</v>
      </c>
      <c r="S462" t="str">
        <f t="shared" si="18"/>
        <v>Fev/26</v>
      </c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</row>
    <row r="463" spans="1:38" ht="15.75" customHeight="1">
      <c r="A463" s="111">
        <v>46057</v>
      </c>
      <c r="B463" s="130" t="s">
        <v>21</v>
      </c>
      <c r="C463" s="113">
        <v>2026</v>
      </c>
      <c r="D463" s="113" t="s">
        <v>106</v>
      </c>
      <c r="E463" s="106">
        <v>806.8</v>
      </c>
      <c r="F463" s="106">
        <v>1314.4</v>
      </c>
      <c r="G463" s="106">
        <v>127</v>
      </c>
      <c r="H463" s="106">
        <v>368</v>
      </c>
      <c r="I463" s="107">
        <v>515.37</v>
      </c>
      <c r="J463" s="117">
        <f>IF(E463="","",(1-J$2)*E463)</f>
        <v>798.65131999999994</v>
      </c>
      <c r="K463" s="117">
        <f>IF(F463="","",(1-K$2)*F463)</f>
        <v>1271.8134400000001</v>
      </c>
      <c r="L463" s="117">
        <f>IF(G463="","",(1-L$2)*G463)</f>
        <v>119.38</v>
      </c>
      <c r="M463" s="117">
        <f>IF(H463="","",(1-M$2)*H463)</f>
        <v>365.8288</v>
      </c>
      <c r="N463" s="109">
        <v>2983.68</v>
      </c>
      <c r="O463" s="109">
        <v>88</v>
      </c>
      <c r="P463" s="110">
        <f t="shared" si="16"/>
        <v>3219.5699999999997</v>
      </c>
      <c r="Q463" s="29">
        <f t="shared" si="17"/>
        <v>5627.3535599999996</v>
      </c>
      <c r="R463" s="30">
        <f>IF(P463="","",SUM($Q$4:Q463))</f>
        <v>3696986.1665849988</v>
      </c>
      <c r="S463" t="str">
        <f t="shared" si="18"/>
        <v>Fev/26</v>
      </c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</row>
    <row r="464" spans="1:38" ht="15.75" customHeight="1">
      <c r="A464" s="111">
        <v>46058</v>
      </c>
      <c r="B464" s="130" t="s">
        <v>23</v>
      </c>
      <c r="C464" s="113">
        <v>2026</v>
      </c>
      <c r="D464" s="113" t="s">
        <v>106</v>
      </c>
      <c r="E464" s="106">
        <v>1125</v>
      </c>
      <c r="F464" s="106">
        <v>1170</v>
      </c>
      <c r="G464" s="106"/>
      <c r="H464" s="106">
        <v>540</v>
      </c>
      <c r="I464" s="107">
        <v>634.30999999999995</v>
      </c>
      <c r="J464" s="117">
        <f>IF(E464="","",(1-J$2)*E464)</f>
        <v>1113.6375</v>
      </c>
      <c r="K464" s="117">
        <f>IF(F464="","",(1-K$2)*F464)</f>
        <v>1132.0920000000001</v>
      </c>
      <c r="L464" s="117" t="str">
        <f>IF(G464="","",(1-L$2)*G464)</f>
        <v/>
      </c>
      <c r="M464" s="117">
        <f>IF(H464="","",(1-M$2)*H464)</f>
        <v>536.81399999999996</v>
      </c>
      <c r="N464" s="109"/>
      <c r="O464" s="109">
        <v>379</v>
      </c>
      <c r="P464" s="110">
        <f t="shared" si="16"/>
        <v>3848.31</v>
      </c>
      <c r="Q464" s="29">
        <f t="shared" si="17"/>
        <v>3161.5435000000002</v>
      </c>
      <c r="R464" s="30">
        <f>IF(P464="","",SUM($Q$4:Q464))</f>
        <v>3700147.710084999</v>
      </c>
      <c r="S464" t="str">
        <f t="shared" si="18"/>
        <v>Fev/26</v>
      </c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</row>
    <row r="465" spans="1:38" ht="15.75" customHeight="1">
      <c r="A465" s="111">
        <v>46059</v>
      </c>
      <c r="B465" s="130" t="s">
        <v>30</v>
      </c>
      <c r="C465" s="113">
        <v>2026</v>
      </c>
      <c r="D465" s="113" t="s">
        <v>106</v>
      </c>
      <c r="E465" s="106">
        <v>5397.2</v>
      </c>
      <c r="F465" s="106">
        <v>2555</v>
      </c>
      <c r="G465" s="106">
        <v>67</v>
      </c>
      <c r="H465" s="106">
        <v>1900</v>
      </c>
      <c r="I465" s="107">
        <v>533.14</v>
      </c>
      <c r="J465" s="117">
        <f>IF(E465="","",(1-J$2)*E465)</f>
        <v>5342.6882799999994</v>
      </c>
      <c r="K465" s="117">
        <f>IF(F465="","",(1-K$2)*F465)</f>
        <v>2472.2179999999998</v>
      </c>
      <c r="L465" s="117">
        <f>IF(G465="","",(1-L$2)*G465)</f>
        <v>62.98</v>
      </c>
      <c r="M465" s="117">
        <f>IF(H465="","",(1-M$2)*H465)</f>
        <v>1888.79</v>
      </c>
      <c r="N465" s="109"/>
      <c r="O465" s="109">
        <v>661</v>
      </c>
      <c r="P465" s="110">
        <f t="shared" si="16"/>
        <v>11113.34</v>
      </c>
      <c r="Q465" s="29">
        <f t="shared" si="17"/>
        <v>10427.67628</v>
      </c>
      <c r="R465" s="30">
        <f>IF(P465="","",SUM($Q$4:Q465))</f>
        <v>3710575.3863649988</v>
      </c>
      <c r="S465" t="str">
        <f t="shared" si="18"/>
        <v>Fev/26</v>
      </c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</row>
    <row r="466" spans="1:38" ht="15.75" customHeight="1">
      <c r="A466" s="111">
        <v>46060</v>
      </c>
      <c r="B466" s="130" t="s">
        <v>38</v>
      </c>
      <c r="C466" s="113">
        <v>2026</v>
      </c>
      <c r="D466" s="113" t="s">
        <v>106</v>
      </c>
      <c r="E466" s="106">
        <v>6609.9</v>
      </c>
      <c r="F466" s="106">
        <v>3671</v>
      </c>
      <c r="G466" s="106">
        <v>54</v>
      </c>
      <c r="H466" s="106">
        <v>2292.4</v>
      </c>
      <c r="I466" s="107">
        <v>530.64</v>
      </c>
      <c r="J466" s="117">
        <f>IF(E466="","",(1-J$2)*E466)</f>
        <v>6543.1400100000001</v>
      </c>
      <c r="K466" s="117">
        <f>IF(F466="","",(1-K$2)*F466)</f>
        <v>3552.0596</v>
      </c>
      <c r="L466" s="117">
        <f>IF(G466="","",(1-L$2)*G466)</f>
        <v>50.76</v>
      </c>
      <c r="M466" s="117">
        <f>IF(H466="","",(1-M$2)*H466)</f>
        <v>2278.8748399999999</v>
      </c>
      <c r="N466" s="109"/>
      <c r="O466" s="109">
        <v>895</v>
      </c>
      <c r="P466" s="110">
        <f t="shared" si="16"/>
        <v>14052.939999999999</v>
      </c>
      <c r="Q466" s="29">
        <f t="shared" si="17"/>
        <v>13319.83445</v>
      </c>
      <c r="R466" s="30">
        <f>IF(P466="","",SUM($Q$4:Q466))</f>
        <v>3723895.2208149987</v>
      </c>
      <c r="S466" t="str">
        <f t="shared" si="18"/>
        <v>Fev/26</v>
      </c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</row>
    <row r="467" spans="1:38" ht="15.75" customHeight="1">
      <c r="A467" s="111">
        <v>46061</v>
      </c>
      <c r="B467" s="130" t="s">
        <v>44</v>
      </c>
      <c r="C467" s="113">
        <v>2026</v>
      </c>
      <c r="D467" s="113" t="s">
        <v>106</v>
      </c>
      <c r="E467" s="106">
        <v>8748</v>
      </c>
      <c r="F467" s="106">
        <v>4657.1000000000004</v>
      </c>
      <c r="G467" s="106"/>
      <c r="H467" s="106">
        <v>4238</v>
      </c>
      <c r="I467" s="107">
        <v>1255.57</v>
      </c>
      <c r="J467" s="117">
        <f>IF(E467="","",(1-J$2)*E467)</f>
        <v>8659.6452000000008</v>
      </c>
      <c r="K467" s="117">
        <f>IF(F467="","",(1-K$2)*F467)</f>
        <v>4506.2099600000001</v>
      </c>
      <c r="L467" s="117" t="str">
        <f>IF(G467="","",(1-L$2)*G467)</f>
        <v/>
      </c>
      <c r="M467" s="117">
        <f>IF(H467="","",(1-M$2)*H467)</f>
        <v>4212.9957999999997</v>
      </c>
      <c r="N467" s="109"/>
      <c r="O467" s="109">
        <v>1689</v>
      </c>
      <c r="P467" s="110">
        <f t="shared" si="16"/>
        <v>20587.669999999998</v>
      </c>
      <c r="Q467" s="29">
        <f t="shared" si="17"/>
        <v>19067.85096</v>
      </c>
      <c r="R467" s="30">
        <f>IF(P467="","",SUM($Q$4:Q467))</f>
        <v>3742963.0717749987</v>
      </c>
      <c r="S467" t="str">
        <f t="shared" si="18"/>
        <v>Fev/26</v>
      </c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</row>
    <row r="468" spans="1:38" ht="15.75" customHeight="1">
      <c r="A468" s="111">
        <v>46062</v>
      </c>
      <c r="B468" s="130" t="s">
        <v>18</v>
      </c>
      <c r="C468" s="113">
        <v>2026</v>
      </c>
      <c r="D468" s="113" t="s">
        <v>106</v>
      </c>
      <c r="E468" s="106"/>
      <c r="F468" s="106"/>
      <c r="G468" s="106"/>
      <c r="H468" s="106"/>
      <c r="I468" s="107"/>
      <c r="J468" s="117"/>
      <c r="K468" s="117"/>
      <c r="L468" s="117"/>
      <c r="M468" s="117"/>
      <c r="N468" s="109"/>
      <c r="O468" s="109"/>
      <c r="P468" s="110" t="str">
        <f t="shared" si="16"/>
        <v/>
      </c>
      <c r="Q468" s="29" t="str">
        <f t="shared" si="17"/>
        <v/>
      </c>
      <c r="R468" s="30" t="str">
        <f>IF(P468="","",SUM($Q$4:Q468))</f>
        <v/>
      </c>
      <c r="S468" t="str">
        <f t="shared" si="18"/>
        <v>Fev/26</v>
      </c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</row>
    <row r="469" spans="1:38" ht="15.75" customHeight="1">
      <c r="A469" s="111">
        <v>46063</v>
      </c>
      <c r="B469" s="130" t="s">
        <v>20</v>
      </c>
      <c r="C469" s="113">
        <v>2026</v>
      </c>
      <c r="D469" s="113" t="s">
        <v>106</v>
      </c>
      <c r="E469" s="106">
        <v>1474.7</v>
      </c>
      <c r="F469" s="106">
        <v>1881.7</v>
      </c>
      <c r="G469" s="106"/>
      <c r="H469" s="106">
        <v>652</v>
      </c>
      <c r="I469" s="107">
        <v>759.81</v>
      </c>
      <c r="J469" s="117">
        <f>IF(E469="","",(1-J$2)*E469)</f>
        <v>1459.8055300000001</v>
      </c>
      <c r="K469" s="117">
        <f>IF(F469="","",(1-K$2)*F469)</f>
        <v>1820.7329200000001</v>
      </c>
      <c r="L469" s="117" t="str">
        <f>IF(G469="","",(1-L$2)*G469)</f>
        <v/>
      </c>
      <c r="M469" s="117">
        <f>IF(H469="","",(1-M$2)*H469)</f>
        <v>648.15319999999997</v>
      </c>
      <c r="N469" s="109"/>
      <c r="O469" s="109">
        <v>164</v>
      </c>
      <c r="P469" s="110">
        <f t="shared" si="16"/>
        <v>4932.21</v>
      </c>
      <c r="Q469" s="29">
        <f t="shared" si="17"/>
        <v>4092.6916499999998</v>
      </c>
      <c r="R469" s="30">
        <f>IF(P469="","",SUM($Q$4:Q469))</f>
        <v>3747055.7634249986</v>
      </c>
      <c r="S469" t="str">
        <f t="shared" si="18"/>
        <v>Fev/26</v>
      </c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</row>
    <row r="470" spans="1:38" ht="15.75" customHeight="1">
      <c r="A470" s="111">
        <v>46064</v>
      </c>
      <c r="B470" s="130" t="s">
        <v>21</v>
      </c>
      <c r="C470" s="113">
        <v>2026</v>
      </c>
      <c r="D470" s="113" t="s">
        <v>106</v>
      </c>
      <c r="E470" s="106">
        <v>1662</v>
      </c>
      <c r="F470" s="106">
        <v>1177.2</v>
      </c>
      <c r="G470" s="106"/>
      <c r="H470" s="106">
        <v>480</v>
      </c>
      <c r="I470" s="107">
        <v>264.97000000000003</v>
      </c>
      <c r="J470" s="117">
        <f>IF(E470="","",(1-J$2)*E470)</f>
        <v>1645.2138</v>
      </c>
      <c r="K470" s="117">
        <f>IF(F470="","",(1-K$2)*F470)</f>
        <v>1139.05872</v>
      </c>
      <c r="L470" s="117" t="str">
        <f>IF(G470="","",(1-L$2)*G470)</f>
        <v/>
      </c>
      <c r="M470" s="117">
        <f>IF(H470="","",(1-M$2)*H470)</f>
        <v>477.16800000000001</v>
      </c>
      <c r="N470" s="109">
        <v>2795</v>
      </c>
      <c r="O470" s="109">
        <v>129</v>
      </c>
      <c r="P470" s="110">
        <f t="shared" si="16"/>
        <v>3713.17</v>
      </c>
      <c r="Q470" s="29">
        <f t="shared" si="17"/>
        <v>6185.4405200000001</v>
      </c>
      <c r="R470" s="30">
        <f>IF(P470="","",SUM($Q$4:Q470))</f>
        <v>3753241.2039449988</v>
      </c>
      <c r="S470" t="str">
        <f t="shared" si="18"/>
        <v>Fev/26</v>
      </c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</row>
    <row r="471" spans="1:38" ht="15.75" customHeight="1">
      <c r="A471" s="111">
        <v>46065</v>
      </c>
      <c r="B471" s="130" t="s">
        <v>23</v>
      </c>
      <c r="C471" s="113">
        <v>2026</v>
      </c>
      <c r="D471" s="113" t="s">
        <v>106</v>
      </c>
      <c r="E471" s="106">
        <v>836.6</v>
      </c>
      <c r="F471" s="106">
        <v>561.29999999999995</v>
      </c>
      <c r="G471" s="106"/>
      <c r="H471" s="106">
        <v>434</v>
      </c>
      <c r="I471" s="107">
        <v>595.94000000000005</v>
      </c>
      <c r="J471" s="117">
        <f>IF(E471="","",(1-J$2)*E471)</f>
        <v>828.15034000000003</v>
      </c>
      <c r="K471" s="117">
        <f>IF(F471="","",(1-K$2)*F471)</f>
        <v>543.11387999999999</v>
      </c>
      <c r="L471" s="117" t="str">
        <f>IF(G471="","",(1-L$2)*G471)</f>
        <v/>
      </c>
      <c r="M471" s="117">
        <f>IF(H471="","",(1-M$2)*H471)</f>
        <v>431.43939999999998</v>
      </c>
      <c r="N471" s="109"/>
      <c r="O471" s="109">
        <v>198</v>
      </c>
      <c r="P471" s="110">
        <f t="shared" si="16"/>
        <v>2625.84</v>
      </c>
      <c r="Q471" s="29">
        <f t="shared" si="17"/>
        <v>2000.70362</v>
      </c>
      <c r="R471" s="30">
        <f>IF(P471="","",SUM($Q$4:Q471))</f>
        <v>3755241.9075649986</v>
      </c>
      <c r="S471" t="str">
        <f t="shared" si="18"/>
        <v>Fev/26</v>
      </c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</row>
    <row r="472" spans="1:38" ht="15.75" customHeight="1">
      <c r="A472" s="111">
        <v>46066</v>
      </c>
      <c r="B472" s="130" t="s">
        <v>30</v>
      </c>
      <c r="C472" s="113">
        <v>2026</v>
      </c>
      <c r="D472" s="113" t="s">
        <v>106</v>
      </c>
      <c r="E472" s="106">
        <v>2145.8000000000002</v>
      </c>
      <c r="F472" s="106">
        <v>1896.9</v>
      </c>
      <c r="G472" s="106"/>
      <c r="H472" s="106">
        <v>1053.5</v>
      </c>
      <c r="I472" s="107">
        <v>262.76</v>
      </c>
      <c r="J472" s="117">
        <f>IF(E472="","",(1-J$2)*E472)</f>
        <v>2124.1274200000003</v>
      </c>
      <c r="K472" s="117">
        <f>IF(F472="","",(1-K$2)*F472)</f>
        <v>1835.4404400000001</v>
      </c>
      <c r="L472" s="117" t="str">
        <f>IF(G472="","",(1-L$2)*G472)</f>
        <v/>
      </c>
      <c r="M472" s="117">
        <f>IF(H472="","",(1-M$2)*H472)</f>
        <v>1047.2843499999999</v>
      </c>
      <c r="N472" s="109"/>
      <c r="O472" s="109">
        <v>306</v>
      </c>
      <c r="P472" s="110">
        <f t="shared" si="16"/>
        <v>5664.9600000000009</v>
      </c>
      <c r="Q472" s="29">
        <f t="shared" si="17"/>
        <v>5312.85221</v>
      </c>
      <c r="R472" s="30">
        <f>IF(P472="","",SUM($Q$4:Q472))</f>
        <v>3760554.7597749988</v>
      </c>
      <c r="S472" t="str">
        <f t="shared" si="18"/>
        <v>Fev/26</v>
      </c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</row>
    <row r="473" spans="1:38" ht="15.75" customHeight="1">
      <c r="A473" s="111">
        <v>46067</v>
      </c>
      <c r="B473" s="130" t="s">
        <v>38</v>
      </c>
      <c r="C473" s="113">
        <v>2026</v>
      </c>
      <c r="D473" s="113" t="s">
        <v>106</v>
      </c>
      <c r="E473" s="106">
        <v>5523</v>
      </c>
      <c r="F473" s="106">
        <v>2593</v>
      </c>
      <c r="G473" s="106"/>
      <c r="H473" s="106">
        <v>1855</v>
      </c>
      <c r="I473" s="107">
        <v>774</v>
      </c>
      <c r="J473" s="117">
        <f>IF(E473="","",(1-J$2)*E473)</f>
        <v>5467.2177000000001</v>
      </c>
      <c r="K473" s="117">
        <f>IF(F473="","",(1-K$2)*F473)</f>
        <v>2508.9868000000001</v>
      </c>
      <c r="L473" s="117" t="str">
        <f>IF(G473="","",(1-L$2)*G473)</f>
        <v/>
      </c>
      <c r="M473" s="117">
        <f>IF(H473="","",(1-M$2)*H473)</f>
        <v>1844.0554999999999</v>
      </c>
      <c r="N473" s="109"/>
      <c r="O473" s="109">
        <v>1091.3</v>
      </c>
      <c r="P473" s="110">
        <f t="shared" si="16"/>
        <v>11836.3</v>
      </c>
      <c r="Q473" s="29">
        <f t="shared" si="17"/>
        <v>10911.56</v>
      </c>
      <c r="R473" s="30">
        <f>IF(P473="","",SUM($Q$4:Q473))</f>
        <v>3771466.3197749988</v>
      </c>
      <c r="S473" t="str">
        <f t="shared" si="18"/>
        <v>Fev/26</v>
      </c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</row>
    <row r="474" spans="1:38" ht="15.75" customHeight="1">
      <c r="A474" s="111">
        <v>46068</v>
      </c>
      <c r="B474" s="130" t="s">
        <v>44</v>
      </c>
      <c r="C474" s="113">
        <v>2026</v>
      </c>
      <c r="D474" s="113" t="s">
        <v>106</v>
      </c>
      <c r="E474" s="106">
        <v>5353</v>
      </c>
      <c r="F474" s="106">
        <v>3595.8</v>
      </c>
      <c r="G474" s="106"/>
      <c r="H474" s="106">
        <v>1997</v>
      </c>
      <c r="I474" s="107">
        <v>1501.61</v>
      </c>
      <c r="J474" s="117">
        <f>IF(E474="","",(1-J$2)*E474)</f>
        <v>5298.9346999999998</v>
      </c>
      <c r="K474" s="117">
        <f>IF(F474="","",(1-K$2)*F474)</f>
        <v>3479.2960800000001</v>
      </c>
      <c r="L474" s="117" t="str">
        <f>IF(G474="","",(1-L$2)*G474)</f>
        <v/>
      </c>
      <c r="M474" s="117">
        <f>IF(H474="","",(1-M$2)*H474)</f>
        <v>1985.2176999999999</v>
      </c>
      <c r="N474" s="109"/>
      <c r="O474" s="109">
        <v>1505.01</v>
      </c>
      <c r="P474" s="110">
        <f t="shared" si="16"/>
        <v>13952.42</v>
      </c>
      <c r="Q474" s="29">
        <f t="shared" si="17"/>
        <v>12268.458479999999</v>
      </c>
      <c r="R474" s="30">
        <f>IF(P474="","",SUM($Q$4:Q474))</f>
        <v>3783734.7782549988</v>
      </c>
      <c r="S474" t="str">
        <f t="shared" si="18"/>
        <v>Fev/26</v>
      </c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</row>
    <row r="475" spans="1:38" ht="15.75" customHeight="1">
      <c r="A475" s="111">
        <v>46069</v>
      </c>
      <c r="B475" s="130" t="s">
        <v>18</v>
      </c>
      <c r="C475" s="113">
        <v>2026</v>
      </c>
      <c r="D475" s="113" t="s">
        <v>106</v>
      </c>
      <c r="E475" s="106">
        <v>1813.7</v>
      </c>
      <c r="F475" s="106">
        <v>1183</v>
      </c>
      <c r="G475" s="106"/>
      <c r="H475" s="106">
        <v>759</v>
      </c>
      <c r="I475" s="107">
        <v>559.91999999999996</v>
      </c>
      <c r="J475" s="117">
        <f>IF(E475="","",(1-J$2)*E475)</f>
        <v>1795.3816300000001</v>
      </c>
      <c r="K475" s="117">
        <f>IF(F475="","",(1-K$2)*F475)</f>
        <v>1144.6708000000001</v>
      </c>
      <c r="L475" s="117" t="str">
        <f>IF(G475="","",(1-L$2)*G475)</f>
        <v/>
      </c>
      <c r="M475" s="117">
        <f>IF(H475="","",(1-M$2)*H475)</f>
        <v>754.52189999999996</v>
      </c>
      <c r="N475" s="109"/>
      <c r="O475" s="109">
        <v>294</v>
      </c>
      <c r="P475" s="110">
        <f t="shared" si="16"/>
        <v>4609.62</v>
      </c>
      <c r="Q475" s="29">
        <f t="shared" si="17"/>
        <v>3988.5743300000004</v>
      </c>
      <c r="R475" s="30">
        <f>IF(P475="","",SUM($Q$4:Q475))</f>
        <v>3787723.3525849991</v>
      </c>
      <c r="S475" t="str">
        <f t="shared" si="18"/>
        <v>Fev/26</v>
      </c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</row>
    <row r="476" spans="1:38" ht="15.75" customHeight="1">
      <c r="A476" s="111">
        <v>46070</v>
      </c>
      <c r="B476" s="130" t="s">
        <v>20</v>
      </c>
      <c r="C476" s="113">
        <v>2026</v>
      </c>
      <c r="D476" s="113" t="s">
        <v>106</v>
      </c>
      <c r="E476" s="106">
        <v>1125.4000000000001</v>
      </c>
      <c r="F476" s="106">
        <v>241</v>
      </c>
      <c r="G476" s="106"/>
      <c r="H476" s="106">
        <v>564</v>
      </c>
      <c r="I476" s="107">
        <v>420.91</v>
      </c>
      <c r="J476" s="117">
        <f>IF(E476="","",(1-J$2)*E476)</f>
        <v>1114.0334600000001</v>
      </c>
      <c r="K476" s="117">
        <f>IF(F476="","",(1-K$2)*F476)</f>
        <v>233.19159999999999</v>
      </c>
      <c r="L476" s="117" t="str">
        <f>IF(G476="","",(1-L$2)*G476)</f>
        <v/>
      </c>
      <c r="M476" s="117">
        <f>IF(H476="","",(1-M$2)*H476)</f>
        <v>560.67240000000004</v>
      </c>
      <c r="N476" s="109"/>
      <c r="O476" s="109">
        <v>73</v>
      </c>
      <c r="P476" s="110">
        <f t="shared" si="16"/>
        <v>2424.31</v>
      </c>
      <c r="Q476" s="29">
        <f t="shared" si="17"/>
        <v>1980.8974600000001</v>
      </c>
      <c r="R476" s="30">
        <f>IF(P476="","",SUM($Q$4:Q476))</f>
        <v>3789704.2500449992</v>
      </c>
      <c r="S476" t="str">
        <f t="shared" si="18"/>
        <v>Fev/26</v>
      </c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</row>
    <row r="477" spans="1:38" ht="15.75" customHeight="1">
      <c r="A477" s="111">
        <v>46071</v>
      </c>
      <c r="B477" s="130" t="s">
        <v>21</v>
      </c>
      <c r="C477" s="113">
        <v>2026</v>
      </c>
      <c r="D477" s="113" t="s">
        <v>106</v>
      </c>
      <c r="E477" s="106">
        <v>421</v>
      </c>
      <c r="F477" s="106">
        <v>831.2</v>
      </c>
      <c r="G477" s="106"/>
      <c r="H477" s="106">
        <v>299</v>
      </c>
      <c r="I477" s="107">
        <v>203.9</v>
      </c>
      <c r="J477" s="117">
        <f>IF(E477="","",(1-J$2)*E477)</f>
        <v>416.74790000000002</v>
      </c>
      <c r="K477" s="117">
        <f>IF(F477="","",(1-K$2)*F477)</f>
        <v>804.26912000000004</v>
      </c>
      <c r="L477" s="117" t="str">
        <f>IF(G477="","",(1-L$2)*G477)</f>
        <v/>
      </c>
      <c r="M477" s="117">
        <f>IF(H477="","",(1-M$2)*H477)</f>
        <v>297.23590000000002</v>
      </c>
      <c r="N477" s="109">
        <v>2428.33</v>
      </c>
      <c r="O477" s="109">
        <v>8</v>
      </c>
      <c r="P477" s="110">
        <f t="shared" si="16"/>
        <v>1763.1000000000001</v>
      </c>
      <c r="Q477" s="29">
        <f t="shared" si="17"/>
        <v>3954.5829199999998</v>
      </c>
      <c r="R477" s="30">
        <f>IF(P477="","",SUM($Q$4:Q477))</f>
        <v>3793658.8329649991</v>
      </c>
      <c r="S477" t="str">
        <f t="shared" si="18"/>
        <v>Fev/26</v>
      </c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</row>
    <row r="478" spans="1:38" ht="15.75" customHeight="1">
      <c r="A478" s="111">
        <v>46072</v>
      </c>
      <c r="B478" s="130" t="s">
        <v>23</v>
      </c>
      <c r="C478" s="113">
        <v>2026</v>
      </c>
      <c r="D478" s="113" t="s">
        <v>106</v>
      </c>
      <c r="E478" s="106"/>
      <c r="F478" s="106"/>
      <c r="G478" s="106"/>
      <c r="H478" s="106"/>
      <c r="I478" s="107"/>
      <c r="J478" s="117"/>
      <c r="K478" s="117"/>
      <c r="L478" s="117"/>
      <c r="M478" s="117"/>
      <c r="N478" s="109"/>
      <c r="O478" s="109"/>
      <c r="P478" s="110" t="str">
        <f t="shared" si="16"/>
        <v/>
      </c>
      <c r="Q478" s="29" t="str">
        <f t="shared" si="17"/>
        <v/>
      </c>
      <c r="R478" s="30" t="str">
        <f>IF(P478="","",SUM($Q$4:Q478))</f>
        <v/>
      </c>
      <c r="S478" t="str">
        <f t="shared" si="18"/>
        <v>Fev/26</v>
      </c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</row>
    <row r="479" spans="1:38" ht="15.75" customHeight="1">
      <c r="A479" s="111">
        <v>46073</v>
      </c>
      <c r="B479" s="130" t="s">
        <v>30</v>
      </c>
      <c r="C479" s="113">
        <v>2026</v>
      </c>
      <c r="D479" s="113" t="s">
        <v>106</v>
      </c>
      <c r="E479" s="106">
        <v>3593.2</v>
      </c>
      <c r="F479" s="106">
        <v>1582</v>
      </c>
      <c r="G479" s="106"/>
      <c r="H479" s="106">
        <v>1240</v>
      </c>
      <c r="I479" s="107">
        <v>253.76</v>
      </c>
      <c r="J479" s="117">
        <f>IF(E479="","",(1-J$2)*E479)</f>
        <v>3556.90868</v>
      </c>
      <c r="K479" s="117">
        <f>IF(F479="","",(1-K$2)*F479)</f>
        <v>1530.7432000000001</v>
      </c>
      <c r="L479" s="117" t="str">
        <f>IF(G479="","",(1-L$2)*G479)</f>
        <v/>
      </c>
      <c r="M479" s="117">
        <f>IF(H479="","",(1-M$2)*H479)</f>
        <v>1232.684</v>
      </c>
      <c r="N479" s="109"/>
      <c r="O479" s="109">
        <v>347.9</v>
      </c>
      <c r="P479" s="110">
        <f t="shared" si="16"/>
        <v>7016.86</v>
      </c>
      <c r="Q479" s="29">
        <f t="shared" si="17"/>
        <v>6668.2358800000002</v>
      </c>
      <c r="R479" s="30">
        <f>IF(P479="","",SUM($Q$4:Q479))</f>
        <v>3800327.0688449992</v>
      </c>
      <c r="S479" t="str">
        <f t="shared" si="18"/>
        <v>Fev/26</v>
      </c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</row>
    <row r="480" spans="1:38" ht="15.75" customHeight="1">
      <c r="A480" s="111">
        <v>46074</v>
      </c>
      <c r="B480" s="130" t="s">
        <v>38</v>
      </c>
      <c r="C480" s="113">
        <v>2026</v>
      </c>
      <c r="D480" s="113" t="s">
        <v>106</v>
      </c>
      <c r="E480" s="106">
        <v>3935.9</v>
      </c>
      <c r="F480" s="106">
        <v>3181</v>
      </c>
      <c r="G480" s="106"/>
      <c r="H480" s="106">
        <v>1890</v>
      </c>
      <c r="I480" s="107">
        <v>679.4</v>
      </c>
      <c r="J480" s="117">
        <f>IF(E480="","",(1-J$2)*E480)</f>
        <v>3896.14741</v>
      </c>
      <c r="K480" s="117">
        <f>IF(F480="","",(1-K$2)*F480)</f>
        <v>3077.9356000000002</v>
      </c>
      <c r="L480" s="117" t="str">
        <f>IF(G480="","",(1-L$2)*G480)</f>
        <v/>
      </c>
      <c r="M480" s="117">
        <f>IF(H480="","",(1-M$2)*H480)</f>
        <v>1878.8489999999999</v>
      </c>
      <c r="N480" s="109"/>
      <c r="O480" s="109">
        <v>783</v>
      </c>
      <c r="P480" s="110">
        <f t="shared" si="16"/>
        <v>10469.299999999999</v>
      </c>
      <c r="Q480" s="29">
        <f t="shared" si="17"/>
        <v>9635.9320100000004</v>
      </c>
      <c r="R480" s="30">
        <f>IF(P480="","",SUM($Q$4:Q480))</f>
        <v>3809963.0008549993</v>
      </c>
      <c r="S480" t="str">
        <f t="shared" si="18"/>
        <v>Fev/26</v>
      </c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</row>
    <row r="481" spans="1:38" ht="15.75" customHeight="1">
      <c r="A481" s="111">
        <v>46075</v>
      </c>
      <c r="B481" s="130" t="s">
        <v>44</v>
      </c>
      <c r="C481" s="113">
        <v>2026</v>
      </c>
      <c r="D481" s="113" t="s">
        <v>106</v>
      </c>
      <c r="E481" s="106">
        <v>3367.1</v>
      </c>
      <c r="F481" s="106">
        <v>2162.8000000000002</v>
      </c>
      <c r="G481" s="106">
        <v>72</v>
      </c>
      <c r="H481" s="106">
        <v>1863</v>
      </c>
      <c r="I481" s="107">
        <v>1272.8499999999999</v>
      </c>
      <c r="J481" s="117">
        <f>IF(E481="","",(1-J$2)*E481)</f>
        <v>3333.09229</v>
      </c>
      <c r="K481" s="117">
        <f>IF(F481="","",(1-K$2)*F481)</f>
        <v>2092.7252800000001</v>
      </c>
      <c r="L481" s="117">
        <f>IF(G481="","",(1-L$2)*G481)</f>
        <v>67.679999999999993</v>
      </c>
      <c r="M481" s="117">
        <f>IF(H481="","",(1-M$2)*H481)</f>
        <v>1852.0083</v>
      </c>
      <c r="N481" s="109"/>
      <c r="O481" s="109">
        <v>627.79999999999995</v>
      </c>
      <c r="P481" s="110">
        <f t="shared" si="16"/>
        <v>9365.5499999999993</v>
      </c>
      <c r="Q481" s="29">
        <f t="shared" si="17"/>
        <v>7973.3058700000011</v>
      </c>
      <c r="R481" s="30">
        <f>IF(P481="","",SUM($Q$4:Q481))</f>
        <v>3817936.3067249991</v>
      </c>
      <c r="S481" t="str">
        <f t="shared" si="18"/>
        <v>Fev/26</v>
      </c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</row>
    <row r="482" spans="1:38" ht="15.75" customHeight="1">
      <c r="A482" s="111">
        <v>46076</v>
      </c>
      <c r="B482" s="130" t="s">
        <v>18</v>
      </c>
      <c r="C482" s="113">
        <v>2026</v>
      </c>
      <c r="D482" s="113" t="s">
        <v>106</v>
      </c>
      <c r="E482" s="106"/>
      <c r="F482" s="106"/>
      <c r="G482" s="106"/>
      <c r="H482" s="106"/>
      <c r="I482" s="107"/>
      <c r="J482" s="117" t="str">
        <f>IF(E482="","",(1-J$2)*E482)</f>
        <v/>
      </c>
      <c r="K482" s="117" t="str">
        <f>IF(F482="","",(1-K$2)*F482)</f>
        <v/>
      </c>
      <c r="L482" s="117" t="str">
        <f>IF(G482="","",(1-L$2)*G482)</f>
        <v/>
      </c>
      <c r="M482" s="117" t="str">
        <f>IF(H482="","",(1-M$2)*H482)</f>
        <v/>
      </c>
      <c r="N482" s="109"/>
      <c r="O482" s="109"/>
      <c r="P482" s="110" t="str">
        <f t="shared" si="16"/>
        <v/>
      </c>
      <c r="Q482" s="29" t="str">
        <f t="shared" si="17"/>
        <v/>
      </c>
      <c r="R482" s="30" t="str">
        <f>IF(P482="","",SUM($Q$4:Q482))</f>
        <v/>
      </c>
      <c r="S482" t="str">
        <f t="shared" si="18"/>
        <v>Fev/26</v>
      </c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</row>
    <row r="483" spans="1:38" ht="15.75" customHeight="1">
      <c r="A483" s="111">
        <v>46077</v>
      </c>
      <c r="B483" s="130" t="s">
        <v>20</v>
      </c>
      <c r="C483" s="113">
        <v>2026</v>
      </c>
      <c r="D483" s="113" t="s">
        <v>106</v>
      </c>
      <c r="E483" s="106">
        <v>552</v>
      </c>
      <c r="F483" s="106">
        <v>943</v>
      </c>
      <c r="G483" s="106"/>
      <c r="H483" s="106">
        <v>53</v>
      </c>
      <c r="I483" s="107">
        <v>103.76</v>
      </c>
      <c r="J483" s="117">
        <f>IF(E483="","",(1-J$2)*E483)</f>
        <v>546.4248</v>
      </c>
      <c r="K483" s="117">
        <f>IF(F483="","",(1-K$2)*F483)</f>
        <v>912.44680000000005</v>
      </c>
      <c r="L483" s="117" t="str">
        <f>IF(G483="","",(1-L$2)*G483)</f>
        <v/>
      </c>
      <c r="M483" s="117">
        <f>IF(H483="","",(1-M$2)*H483)</f>
        <v>52.6873</v>
      </c>
      <c r="N483" s="109"/>
      <c r="O483" s="109">
        <v>228</v>
      </c>
      <c r="P483" s="110">
        <f t="shared" si="16"/>
        <v>1879.76</v>
      </c>
      <c r="Q483" s="29">
        <f t="shared" si="17"/>
        <v>1739.5589</v>
      </c>
      <c r="R483" s="30">
        <f>IF(P483="","",SUM($Q$4:Q483))</f>
        <v>3819675.8656249992</v>
      </c>
      <c r="S483" t="str">
        <f t="shared" si="18"/>
        <v>Fev/26</v>
      </c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</row>
    <row r="484" spans="1:38" ht="15.75" customHeight="1">
      <c r="A484" s="111">
        <v>46078</v>
      </c>
      <c r="B484" s="130" t="s">
        <v>21</v>
      </c>
      <c r="C484" s="113">
        <v>2026</v>
      </c>
      <c r="D484" s="113" t="s">
        <v>106</v>
      </c>
      <c r="E484" s="106">
        <v>259</v>
      </c>
      <c r="F484" s="106">
        <v>1074</v>
      </c>
      <c r="G484" s="106"/>
      <c r="H484" s="106">
        <v>83</v>
      </c>
      <c r="I484" s="107">
        <v>298.11</v>
      </c>
      <c r="J484" s="117">
        <f>IF(E484="","",(1-J$2)*E484)</f>
        <v>256.38409999999999</v>
      </c>
      <c r="K484" s="117">
        <f>IF(F484="","",(1-K$2)*F484)</f>
        <v>1039.2024000000001</v>
      </c>
      <c r="L484" s="117" t="str">
        <f>IF(G484="","",(1-L$2)*G484)</f>
        <v/>
      </c>
      <c r="M484" s="117">
        <f>IF(H484="","",(1-M$2)*H484)</f>
        <v>82.510300000000001</v>
      </c>
      <c r="N484" s="109">
        <v>2909.28</v>
      </c>
      <c r="O484" s="109"/>
      <c r="P484" s="110">
        <f t="shared" si="16"/>
        <v>1714.1100000000001</v>
      </c>
      <c r="Q484" s="29">
        <f t="shared" si="17"/>
        <v>4287.3768</v>
      </c>
      <c r="R484" s="30">
        <f>IF(P484="","",SUM($Q$4:Q484))</f>
        <v>3823963.2424249994</v>
      </c>
      <c r="S484" t="str">
        <f t="shared" si="18"/>
        <v>Fev/26</v>
      </c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</row>
    <row r="485" spans="1:38" ht="15.75" customHeight="1">
      <c r="A485" s="111">
        <v>46079</v>
      </c>
      <c r="B485" s="130" t="s">
        <v>23</v>
      </c>
      <c r="C485" s="113">
        <v>2026</v>
      </c>
      <c r="D485" s="113" t="s">
        <v>106</v>
      </c>
      <c r="E485" s="106">
        <v>1006.8</v>
      </c>
      <c r="F485" s="106">
        <v>1171.5</v>
      </c>
      <c r="G485" s="106"/>
      <c r="H485" s="106">
        <v>534</v>
      </c>
      <c r="I485" s="107">
        <v>436.55</v>
      </c>
      <c r="J485" s="117">
        <f>IF(E485="","",(1-J$2)*E485)</f>
        <v>996.63131999999996</v>
      </c>
      <c r="K485" s="117">
        <f>IF(F485="","",(1-K$2)*F485)</f>
        <v>1133.5434</v>
      </c>
      <c r="L485" s="117" t="str">
        <f>IF(G485="","",(1-L$2)*G485)</f>
        <v/>
      </c>
      <c r="M485" s="117">
        <f>IF(H485="","",(1-M$2)*H485)</f>
        <v>530.84939999999995</v>
      </c>
      <c r="N485" s="109"/>
      <c r="O485" s="109">
        <v>48</v>
      </c>
      <c r="P485" s="110">
        <f t="shared" si="16"/>
        <v>3196.8500000000004</v>
      </c>
      <c r="Q485" s="29">
        <f t="shared" si="17"/>
        <v>2709.02412</v>
      </c>
      <c r="R485" s="30">
        <f>IF(P485="","",SUM($Q$4:Q485))</f>
        <v>3826672.2665449996</v>
      </c>
      <c r="S485" t="str">
        <f t="shared" si="18"/>
        <v>Fev/26</v>
      </c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</row>
    <row r="486" spans="1:38" ht="15.75" customHeight="1">
      <c r="A486" s="111">
        <v>46080</v>
      </c>
      <c r="B486" s="130" t="s">
        <v>30</v>
      </c>
      <c r="C486" s="113">
        <v>2026</v>
      </c>
      <c r="D486" s="113" t="s">
        <v>106</v>
      </c>
      <c r="E486" s="106">
        <v>6446</v>
      </c>
      <c r="F486" s="106">
        <v>4590</v>
      </c>
      <c r="G486" s="106">
        <v>57</v>
      </c>
      <c r="H486" s="106">
        <v>2486</v>
      </c>
      <c r="I486" s="107">
        <v>955.13</v>
      </c>
      <c r="J486" s="117">
        <f>IF(E486="","",(1-J$2)*E486)</f>
        <v>6380.8954000000003</v>
      </c>
      <c r="K486" s="117">
        <f>IF(F486="","",(1-K$2)*F486)</f>
        <v>4441.2839999999997</v>
      </c>
      <c r="L486" s="117">
        <f>IF(G486="","",(1-L$2)*G486)</f>
        <v>53.58</v>
      </c>
      <c r="M486" s="117">
        <f>IF(H486="","",(1-M$2)*H486)</f>
        <v>2471.3326000000002</v>
      </c>
      <c r="N486" s="109"/>
      <c r="O486" s="109">
        <v>901</v>
      </c>
      <c r="P486" s="110">
        <f t="shared" si="16"/>
        <v>15435.13</v>
      </c>
      <c r="Q486" s="29">
        <f t="shared" si="17"/>
        <v>14248.092000000001</v>
      </c>
      <c r="R486" s="30">
        <f>IF(P486="","",SUM($Q$4:Q486))</f>
        <v>3840920.3585449997</v>
      </c>
      <c r="S486" t="str">
        <f t="shared" si="18"/>
        <v>Fev/26</v>
      </c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</row>
    <row r="487" spans="1:38" ht="15.75" customHeight="1">
      <c r="A487" s="111">
        <v>46081</v>
      </c>
      <c r="B487" s="130" t="s">
        <v>38</v>
      </c>
      <c r="C487" s="113">
        <v>2026</v>
      </c>
      <c r="D487" s="113" t="s">
        <v>106</v>
      </c>
      <c r="E487" s="106">
        <v>7883.2</v>
      </c>
      <c r="F487" s="106">
        <v>2940</v>
      </c>
      <c r="G487" s="106">
        <v>48</v>
      </c>
      <c r="H487" s="106">
        <v>3828</v>
      </c>
      <c r="I487" s="107">
        <v>843.2</v>
      </c>
      <c r="J487" s="117">
        <f>IF(E487="","",(1-J$2)*E487)</f>
        <v>7803.5796799999998</v>
      </c>
      <c r="K487" s="117">
        <f>IF(F487="","",(1-K$2)*F487)</f>
        <v>2844.7440000000001</v>
      </c>
      <c r="L487" s="117">
        <f>IF(G487="","",(1-L$2)*G487)</f>
        <v>45.12</v>
      </c>
      <c r="M487" s="117">
        <f>IF(H487="","",(1-M$2)*H487)</f>
        <v>3805.4148</v>
      </c>
      <c r="N487" s="109"/>
      <c r="O487" s="109">
        <v>1180.6099999999999</v>
      </c>
      <c r="P487" s="110">
        <f t="shared" si="16"/>
        <v>16723.010000000002</v>
      </c>
      <c r="Q487" s="29">
        <f t="shared" si="17"/>
        <v>15679.468480000001</v>
      </c>
      <c r="R487" s="30">
        <f>IF(P487="","",SUM($Q$4:Q487))</f>
        <v>3856599.8270249995</v>
      </c>
      <c r="S487" t="str">
        <f t="shared" si="18"/>
        <v>Fev/26</v>
      </c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</row>
    <row r="488" spans="1:38" ht="15.75" customHeight="1">
      <c r="A488" s="111">
        <v>46082</v>
      </c>
      <c r="B488" s="130" t="s">
        <v>44</v>
      </c>
      <c r="C488" s="113">
        <v>2026</v>
      </c>
      <c r="D488" s="113" t="s">
        <v>132</v>
      </c>
      <c r="E488" s="106">
        <v>3706</v>
      </c>
      <c r="F488" s="106">
        <v>1805.8</v>
      </c>
      <c r="G488" s="106"/>
      <c r="H488" s="106">
        <v>1763</v>
      </c>
      <c r="I488" s="107">
        <v>733.56</v>
      </c>
      <c r="J488" s="117">
        <f>IF(E488="","",(1-J$2)*E488)</f>
        <v>3668.5693999999999</v>
      </c>
      <c r="K488" s="117">
        <f>IF(F488="","",(1-K$2)*F488)</f>
        <v>1747.2920799999999</v>
      </c>
      <c r="L488" s="117" t="str">
        <f>IF(G488="","",(1-L$2)*G488)</f>
        <v/>
      </c>
      <c r="M488" s="117">
        <f>IF(H488="","",(1-M$2)*H488)</f>
        <v>1752.5982999999999</v>
      </c>
      <c r="N488" s="109"/>
      <c r="O488" s="109">
        <v>1268</v>
      </c>
      <c r="P488" s="110">
        <f t="shared" si="16"/>
        <v>9276.36</v>
      </c>
      <c r="Q488" s="29">
        <f t="shared" si="17"/>
        <v>8436.4597799999992</v>
      </c>
      <c r="R488" s="30">
        <f>IF(P488="","",SUM($Q$4:Q488))</f>
        <v>3865036.2868049997</v>
      </c>
      <c r="S488" t="str">
        <f t="shared" si="18"/>
        <v>Mar/26</v>
      </c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</row>
    <row r="489" spans="1:38" ht="15.75" customHeight="1">
      <c r="A489" s="111">
        <v>46083</v>
      </c>
      <c r="B489" s="130" t="s">
        <v>18</v>
      </c>
      <c r="C489" s="113">
        <v>2026</v>
      </c>
      <c r="D489" s="113" t="s">
        <v>132</v>
      </c>
      <c r="E489" s="106"/>
      <c r="F489" s="106"/>
      <c r="G489" s="106"/>
      <c r="H489" s="106"/>
      <c r="I489" s="107"/>
      <c r="J489" s="117"/>
      <c r="K489" s="117"/>
      <c r="L489" s="117"/>
      <c r="M489" s="117"/>
      <c r="N489" s="109"/>
      <c r="O489" s="109"/>
      <c r="P489" s="110" t="str">
        <f t="shared" si="16"/>
        <v/>
      </c>
      <c r="Q489" s="29" t="str">
        <f t="shared" si="17"/>
        <v/>
      </c>
      <c r="R489" s="30" t="str">
        <f>IF(P489="","",SUM($Q$4:Q489))</f>
        <v/>
      </c>
      <c r="S489" t="str">
        <f t="shared" si="18"/>
        <v>Mar/26</v>
      </c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</row>
    <row r="490" spans="1:38" ht="15.75" customHeight="1">
      <c r="A490" s="111">
        <v>46084</v>
      </c>
      <c r="B490" s="130" t="s">
        <v>20</v>
      </c>
      <c r="C490" s="113">
        <v>2026</v>
      </c>
      <c r="D490" s="113" t="s">
        <v>132</v>
      </c>
      <c r="E490" s="106">
        <v>1250.7</v>
      </c>
      <c r="F490" s="106">
        <v>637.79999999999995</v>
      </c>
      <c r="G490" s="106"/>
      <c r="H490" s="106">
        <v>347</v>
      </c>
      <c r="I490" s="107">
        <v>635.86</v>
      </c>
      <c r="J490" s="117">
        <f>IF(E490="","",(1-J$2)*E490)</f>
        <v>1238.0679300000002</v>
      </c>
      <c r="K490" s="117">
        <f>IF(F490="","",(1-K$2)*F490)</f>
        <v>617.13527999999997</v>
      </c>
      <c r="L490" s="117" t="str">
        <f>IF(G490="","",(1-L$2)*G490)</f>
        <v/>
      </c>
      <c r="M490" s="117">
        <f>IF(H490="","",(1-M$2)*H490)</f>
        <v>344.95269999999999</v>
      </c>
      <c r="N490" s="109"/>
      <c r="O490" s="109">
        <v>93</v>
      </c>
      <c r="P490" s="110">
        <f t="shared" si="16"/>
        <v>2964.36</v>
      </c>
      <c r="Q490" s="29">
        <f t="shared" si="17"/>
        <v>2293.1559099999999</v>
      </c>
      <c r="R490" s="30">
        <f>IF(P490="","",SUM($Q$4:Q490))</f>
        <v>3867329.4427149999</v>
      </c>
      <c r="S490" t="str">
        <f t="shared" si="18"/>
        <v>Mar/26</v>
      </c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</row>
    <row r="491" spans="1:38" ht="15.75" customHeight="1">
      <c r="A491" s="111">
        <v>46085</v>
      </c>
      <c r="B491" s="130" t="s">
        <v>21</v>
      </c>
      <c r="C491" s="113">
        <v>2026</v>
      </c>
      <c r="D491" s="113" t="s">
        <v>132</v>
      </c>
      <c r="E491" s="106">
        <v>1237</v>
      </c>
      <c r="F491" s="106">
        <v>1748.3</v>
      </c>
      <c r="G491" s="106">
        <v>127</v>
      </c>
      <c r="H491" s="106">
        <v>684</v>
      </c>
      <c r="I491" s="107">
        <v>3169.02</v>
      </c>
      <c r="J491" s="117">
        <f>IF(E491="","",(1-J$2)*E491)</f>
        <v>1224.5063</v>
      </c>
      <c r="K491" s="117">
        <f>IF(F491="","",(1-K$2)*F491)</f>
        <v>1691.65508</v>
      </c>
      <c r="L491" s="117">
        <f>IF(G491="","",(1-L$2)*G491)</f>
        <v>119.38</v>
      </c>
      <c r="M491" s="117">
        <f>IF(H491="","",(1-M$2)*H491)</f>
        <v>679.96439999999996</v>
      </c>
      <c r="N491" s="109">
        <v>3330.36</v>
      </c>
      <c r="O491" s="109">
        <v>274</v>
      </c>
      <c r="P491" s="110">
        <f t="shared" si="16"/>
        <v>7239.32</v>
      </c>
      <c r="Q491" s="29">
        <f t="shared" si="17"/>
        <v>7319.8657800000001</v>
      </c>
      <c r="R491" s="30">
        <f>IF(P491="","",SUM($Q$4:Q491))</f>
        <v>3874649.308495</v>
      </c>
      <c r="S491" t="str">
        <f t="shared" si="18"/>
        <v>Mar/26</v>
      </c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</row>
    <row r="492" spans="1:38" ht="15.75" customHeight="1">
      <c r="A492" s="111">
        <v>46086</v>
      </c>
      <c r="B492" s="130" t="s">
        <v>23</v>
      </c>
      <c r="C492" s="113">
        <v>2026</v>
      </c>
      <c r="D492" s="113" t="s">
        <v>132</v>
      </c>
      <c r="E492" s="106">
        <v>1279</v>
      </c>
      <c r="F492" s="106">
        <v>822</v>
      </c>
      <c r="G492" s="106"/>
      <c r="H492" s="106">
        <v>488</v>
      </c>
      <c r="I492" s="106">
        <v>686.62</v>
      </c>
      <c r="J492" s="117">
        <f>IF(E492="","",(1-J$2)*E492)</f>
        <v>1266.0821000000001</v>
      </c>
      <c r="K492" s="117">
        <f>IF(F492="","",(1-K$2)*F492)</f>
        <v>795.36720000000003</v>
      </c>
      <c r="L492" s="117" t="str">
        <f>IF(G492="","",(1-L$2)*G492)</f>
        <v/>
      </c>
      <c r="M492" s="117">
        <f>IF(H492="","",(1-M$2)*H492)</f>
        <v>485.12079999999997</v>
      </c>
      <c r="N492" s="109"/>
      <c r="O492" s="109">
        <v>304.06</v>
      </c>
      <c r="P492" s="110">
        <f t="shared" si="16"/>
        <v>3579.68</v>
      </c>
      <c r="Q492" s="29">
        <f t="shared" si="17"/>
        <v>2850.6301000000003</v>
      </c>
      <c r="R492" s="30">
        <f>IF(P492="","",SUM($Q$4:Q492))</f>
        <v>3877499.9385950002</v>
      </c>
      <c r="S492" t="str">
        <f t="shared" si="18"/>
        <v>Mar/26</v>
      </c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</row>
    <row r="493" spans="1:38" ht="15.75" customHeight="1">
      <c r="A493" s="111">
        <v>46087</v>
      </c>
      <c r="B493" s="130" t="s">
        <v>30</v>
      </c>
      <c r="C493" s="113">
        <v>2026</v>
      </c>
      <c r="D493" s="113" t="s">
        <v>132</v>
      </c>
      <c r="E493" s="106">
        <v>5950</v>
      </c>
      <c r="F493" s="106">
        <v>3703</v>
      </c>
      <c r="G493" s="106">
        <v>67</v>
      </c>
      <c r="H493" s="106">
        <v>2625</v>
      </c>
      <c r="I493" s="107">
        <v>751.78</v>
      </c>
      <c r="J493" s="117">
        <f>IF(E493="","",(1-J$2)*E493)</f>
        <v>5889.9049999999997</v>
      </c>
      <c r="K493" s="117">
        <f>IF(F493="","",(1-K$2)*F493)</f>
        <v>3583.0228000000002</v>
      </c>
      <c r="L493" s="117">
        <f>IF(G493="","",(1-L$2)*G493)</f>
        <v>62.98</v>
      </c>
      <c r="M493" s="117">
        <f>IF(H493="","",(1-M$2)*H493)</f>
        <v>2609.5124999999998</v>
      </c>
      <c r="N493" s="109"/>
      <c r="O493" s="109">
        <v>1257</v>
      </c>
      <c r="P493" s="110">
        <f t="shared" si="16"/>
        <v>14353.78</v>
      </c>
      <c r="Q493" s="29">
        <f t="shared" si="17"/>
        <v>13402.420299999998</v>
      </c>
      <c r="R493" s="30">
        <f>IF(P493="","",SUM($Q$4:Q493))</f>
        <v>3890902.3588950001</v>
      </c>
      <c r="S493" t="str">
        <f t="shared" si="18"/>
        <v>Mar/26</v>
      </c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</row>
    <row r="494" spans="1:38" ht="15.75" customHeight="1">
      <c r="A494" s="111">
        <v>46088</v>
      </c>
      <c r="B494" s="130" t="s">
        <v>38</v>
      </c>
      <c r="C494" s="113">
        <v>2026</v>
      </c>
      <c r="D494" s="113" t="s">
        <v>132</v>
      </c>
      <c r="E494" s="106">
        <v>7757.5</v>
      </c>
      <c r="F494" s="106">
        <v>4570.6000000000004</v>
      </c>
      <c r="G494" s="106"/>
      <c r="H494" s="106">
        <v>3528.7</v>
      </c>
      <c r="I494" s="107">
        <v>725.66</v>
      </c>
      <c r="J494" s="117">
        <f>IF(E494="","",(1-J$2)*E494)</f>
        <v>7679.1492500000004</v>
      </c>
      <c r="K494" s="117">
        <f>IF(F494="","",(1-K$2)*F494)</f>
        <v>4422.5125600000001</v>
      </c>
      <c r="L494" s="117" t="str">
        <f>IF(G494="","",(1-L$2)*G494)</f>
        <v/>
      </c>
      <c r="M494" s="117">
        <f>IF(H494="","",(1-M$2)*H494)</f>
        <v>3507.8806699999996</v>
      </c>
      <c r="N494" s="109"/>
      <c r="O494" s="109">
        <v>1198</v>
      </c>
      <c r="P494" s="110">
        <f t="shared" si="16"/>
        <v>17780.46</v>
      </c>
      <c r="Q494" s="29">
        <f t="shared" si="17"/>
        <v>16807.54248</v>
      </c>
      <c r="R494" s="30">
        <f>IF(P494="","",SUM($Q$4:Q494))</f>
        <v>3907709.9013749999</v>
      </c>
      <c r="S494" t="str">
        <f t="shared" si="18"/>
        <v>Mar/26</v>
      </c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</row>
    <row r="495" spans="1:38" ht="15.75" customHeight="1">
      <c r="A495" s="111">
        <v>46089</v>
      </c>
      <c r="B495" s="130" t="s">
        <v>44</v>
      </c>
      <c r="C495" s="113">
        <v>2026</v>
      </c>
      <c r="D495" s="113" t="s">
        <v>132</v>
      </c>
      <c r="E495" s="106">
        <v>6424.4</v>
      </c>
      <c r="F495" s="106">
        <v>2517</v>
      </c>
      <c r="G495" s="106"/>
      <c r="H495" s="106">
        <v>2172</v>
      </c>
      <c r="I495" s="107">
        <v>1555.97</v>
      </c>
      <c r="J495" s="117">
        <f>IF(E495="","",(1-J$2)*E495)</f>
        <v>6359.5135599999994</v>
      </c>
      <c r="K495" s="117">
        <f>IF(F495="","",(1-K$2)*F495)</f>
        <v>2435.4492</v>
      </c>
      <c r="L495" s="117" t="str">
        <f>IF(G495="","",(1-L$2)*G495)</f>
        <v/>
      </c>
      <c r="M495" s="117">
        <f>IF(H495="","",(1-M$2)*H495)</f>
        <v>2159.1851999999999</v>
      </c>
      <c r="N495" s="109"/>
      <c r="O495" s="109">
        <v>717</v>
      </c>
      <c r="P495" s="110">
        <f t="shared" si="16"/>
        <v>13386.369999999999</v>
      </c>
      <c r="Q495" s="29">
        <f t="shared" si="17"/>
        <v>11671.147959999998</v>
      </c>
      <c r="R495" s="30">
        <f>IF(P495="","",SUM($Q$4:Q495))</f>
        <v>3919381.0493350001</v>
      </c>
      <c r="S495" t="str">
        <f t="shared" si="18"/>
        <v>Mar/26</v>
      </c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</row>
    <row r="496" spans="1:38" ht="15.75" customHeight="1">
      <c r="A496" s="111">
        <v>46090</v>
      </c>
      <c r="B496" s="130" t="s">
        <v>18</v>
      </c>
      <c r="C496" s="113">
        <v>2026</v>
      </c>
      <c r="D496" s="113" t="s">
        <v>132</v>
      </c>
      <c r="E496" s="106"/>
      <c r="F496" s="106"/>
      <c r="G496" s="106"/>
      <c r="H496" s="106"/>
      <c r="I496" s="107"/>
      <c r="J496" s="117" t="str">
        <f>IF(E496="","",(1-J$2)*E496)</f>
        <v/>
      </c>
      <c r="K496" s="117" t="str">
        <f>IF(F496="","",(1-K$2)*F496)</f>
        <v/>
      </c>
      <c r="L496" s="117" t="str">
        <f>IF(G496="","",(1-L$2)*G496)</f>
        <v/>
      </c>
      <c r="M496" s="117" t="str">
        <f>IF(H496="","",(1-M$2)*H496)</f>
        <v/>
      </c>
      <c r="N496" s="109"/>
      <c r="O496" s="109"/>
      <c r="P496" s="110" t="str">
        <f t="shared" si="16"/>
        <v/>
      </c>
      <c r="Q496" s="29" t="str">
        <f t="shared" si="17"/>
        <v/>
      </c>
      <c r="R496" s="30" t="str">
        <f>IF(P496="","",SUM($Q$4:Q496))</f>
        <v/>
      </c>
      <c r="S496" t="str">
        <f t="shared" si="18"/>
        <v>Mar/26</v>
      </c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</row>
    <row r="497" spans="1:38" ht="15.75" customHeight="1">
      <c r="A497" s="111">
        <v>46091</v>
      </c>
      <c r="B497" s="130" t="s">
        <v>20</v>
      </c>
      <c r="C497" s="113">
        <v>2026</v>
      </c>
      <c r="D497" s="113" t="s">
        <v>132</v>
      </c>
      <c r="E497" s="106">
        <v>969.6</v>
      </c>
      <c r="F497" s="106">
        <v>1163.3</v>
      </c>
      <c r="G497" s="106"/>
      <c r="H497" s="106">
        <v>244</v>
      </c>
      <c r="I497" s="107">
        <v>524.29</v>
      </c>
      <c r="J497" s="117">
        <f>IF(E497="","",(1-J$2)*E497)</f>
        <v>959.80704000000003</v>
      </c>
      <c r="K497" s="117">
        <f>IF(F497="","",(1-K$2)*F497)</f>
        <v>1125.6090799999999</v>
      </c>
      <c r="L497" s="117" t="str">
        <f>IF(G497="","",(1-L$2)*G497)</f>
        <v/>
      </c>
      <c r="M497" s="117">
        <f>IF(H497="","",(1-M$2)*H497)</f>
        <v>242.56039999999999</v>
      </c>
      <c r="N497" s="109"/>
      <c r="O497" s="109">
        <v>155.5</v>
      </c>
      <c r="P497" s="110">
        <f t="shared" si="16"/>
        <v>3056.69</v>
      </c>
      <c r="Q497" s="29">
        <f t="shared" si="17"/>
        <v>2483.4765199999997</v>
      </c>
      <c r="R497" s="30">
        <f>IF(P497="","",SUM($Q$4:Q497))</f>
        <v>3921864.5258550001</v>
      </c>
      <c r="S497" t="str">
        <f t="shared" si="18"/>
        <v>Mar/26</v>
      </c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</row>
    <row r="498" spans="1:38" ht="15.75" customHeight="1">
      <c r="A498" s="111">
        <v>46092</v>
      </c>
      <c r="B498" s="130" t="s">
        <v>21</v>
      </c>
      <c r="C498" s="113">
        <v>2026</v>
      </c>
      <c r="D498" s="113" t="s">
        <v>132</v>
      </c>
      <c r="E498" s="106">
        <v>1340.7</v>
      </c>
      <c r="F498" s="106">
        <v>854</v>
      </c>
      <c r="G498" s="106"/>
      <c r="H498" s="106">
        <v>126</v>
      </c>
      <c r="I498" s="107">
        <v>167.46</v>
      </c>
      <c r="J498" s="117">
        <f>IF(E498="","",(1-J$2)*E498)</f>
        <v>1327.1589300000001</v>
      </c>
      <c r="K498" s="117">
        <f>IF(F498="","",(1-K$2)*F498)</f>
        <v>826.33040000000005</v>
      </c>
      <c r="L498" s="117" t="str">
        <f>IF(G498="","",(1-L$2)*G498)</f>
        <v/>
      </c>
      <c r="M498" s="117">
        <f>IF(H498="","",(1-M$2)*H498)</f>
        <v>125.25659999999999</v>
      </c>
      <c r="N498" s="109">
        <v>2659.04</v>
      </c>
      <c r="O498" s="109">
        <v>25</v>
      </c>
      <c r="P498" s="110">
        <f t="shared" si="16"/>
        <v>2513.16</v>
      </c>
      <c r="Q498" s="29">
        <f t="shared" si="17"/>
        <v>4962.78593</v>
      </c>
      <c r="R498" s="30">
        <f>IF(P498="","",SUM($Q$4:Q498))</f>
        <v>3926827.3117849999</v>
      </c>
      <c r="S498" t="str">
        <f t="shared" si="18"/>
        <v>Mar/26</v>
      </c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</row>
    <row r="499" spans="1:38" ht="15.75" customHeight="1">
      <c r="A499" s="111">
        <v>46093</v>
      </c>
      <c r="B499" s="130" t="s">
        <v>23</v>
      </c>
      <c r="C499" s="113">
        <v>2026</v>
      </c>
      <c r="D499" s="113" t="s">
        <v>132</v>
      </c>
      <c r="E499" s="106">
        <v>1110.3</v>
      </c>
      <c r="F499" s="106">
        <v>758</v>
      </c>
      <c r="G499" s="106"/>
      <c r="H499" s="106">
        <v>215</v>
      </c>
      <c r="I499" s="107">
        <v>341.55</v>
      </c>
      <c r="J499" s="117">
        <f>IF(E499="","",(1-J$2)*E499)</f>
        <v>1099.0859699999999</v>
      </c>
      <c r="K499" s="117">
        <f>IF(F499="","",(1-K$2)*F499)</f>
        <v>733.44079999999997</v>
      </c>
      <c r="L499" s="117" t="str">
        <f>IF(G499="","",(1-L$2)*G499)</f>
        <v/>
      </c>
      <c r="M499" s="117">
        <f>IF(H499="","",(1-M$2)*H499)</f>
        <v>213.73149999999998</v>
      </c>
      <c r="N499" s="109"/>
      <c r="O499" s="109">
        <v>0</v>
      </c>
      <c r="P499" s="110">
        <f t="shared" si="16"/>
        <v>2424.8500000000004</v>
      </c>
      <c r="Q499" s="29">
        <f t="shared" si="17"/>
        <v>2046.2582699999998</v>
      </c>
      <c r="R499" s="30">
        <f>IF(P499="","",SUM($Q$4:Q499))</f>
        <v>3928873.570055</v>
      </c>
      <c r="S499" t="str">
        <f t="shared" si="18"/>
        <v>Mar/26</v>
      </c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</row>
    <row r="500" spans="1:38" ht="15.75" customHeight="1">
      <c r="A500" s="111">
        <v>46094</v>
      </c>
      <c r="B500" s="130" t="s">
        <v>30</v>
      </c>
      <c r="C500" s="113">
        <v>2026</v>
      </c>
      <c r="D500" s="113" t="s">
        <v>132</v>
      </c>
      <c r="E500" s="106">
        <v>4523.6000000000004</v>
      </c>
      <c r="F500" s="106">
        <v>3574.3</v>
      </c>
      <c r="G500" s="106"/>
      <c r="H500" s="106">
        <v>1181</v>
      </c>
      <c r="I500" s="107">
        <v>400.16</v>
      </c>
      <c r="J500" s="117">
        <f>IF(E500="","",(1-J$2)*E500)</f>
        <v>4477.9116400000003</v>
      </c>
      <c r="K500" s="117">
        <f>IF(F500="","",(1-K$2)*F500)</f>
        <v>3458.4926800000003</v>
      </c>
      <c r="L500" s="117" t="str">
        <f>IF(G500="","",(1-L$2)*G500)</f>
        <v/>
      </c>
      <c r="M500" s="117">
        <f>IF(H500="","",(1-M$2)*H500)</f>
        <v>1174.0320999999999</v>
      </c>
      <c r="N500" s="109"/>
      <c r="O500" s="109">
        <v>535</v>
      </c>
      <c r="P500" s="110">
        <f t="shared" si="16"/>
        <v>10214.060000000001</v>
      </c>
      <c r="Q500" s="29">
        <f t="shared" si="17"/>
        <v>9645.43642</v>
      </c>
      <c r="R500" s="30">
        <f>IF(P500="","",SUM($Q$4:Q500))</f>
        <v>3938519.0064750002</v>
      </c>
      <c r="S500" t="str">
        <f t="shared" si="18"/>
        <v>Mar/26</v>
      </c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</row>
    <row r="501" spans="1:38" ht="15.75" customHeight="1">
      <c r="A501" s="111">
        <v>46095</v>
      </c>
      <c r="B501" s="130" t="s">
        <v>38</v>
      </c>
      <c r="C501" s="113">
        <v>2026</v>
      </c>
      <c r="D501" s="113" t="s">
        <v>132</v>
      </c>
      <c r="E501" s="106">
        <v>6330</v>
      </c>
      <c r="F501" s="106">
        <v>2776.9</v>
      </c>
      <c r="G501" s="106">
        <v>62</v>
      </c>
      <c r="H501" s="106">
        <v>2750</v>
      </c>
      <c r="I501" s="107">
        <v>646.20000000000005</v>
      </c>
      <c r="J501" s="117">
        <f>IF(E501="","",(1-J$2)*E501)</f>
        <v>6266.067</v>
      </c>
      <c r="K501" s="117">
        <f>IF(F501="","",(1-K$2)*F501)</f>
        <v>2686.9284400000001</v>
      </c>
      <c r="L501" s="117">
        <f>IF(G501="","",(1-L$2)*G501)</f>
        <v>58.279999999999994</v>
      </c>
      <c r="M501" s="117">
        <f>IF(H501="","",(1-M$2)*H501)</f>
        <v>2733.7750000000001</v>
      </c>
      <c r="N501" s="109"/>
      <c r="O501" s="109">
        <v>1033</v>
      </c>
      <c r="P501" s="110">
        <f t="shared" si="16"/>
        <v>13598.1</v>
      </c>
      <c r="Q501" s="29">
        <f t="shared" si="17"/>
        <v>12778.050440000001</v>
      </c>
      <c r="R501" s="30">
        <f>IF(P501="","",SUM($Q$4:Q501))</f>
        <v>3951297.0569150001</v>
      </c>
      <c r="S501" t="str">
        <f t="shared" si="18"/>
        <v>Mar/26</v>
      </c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</row>
    <row r="502" spans="1:38" ht="15.75" customHeight="1">
      <c r="A502" s="111">
        <v>46096</v>
      </c>
      <c r="B502" s="130" t="s">
        <v>44</v>
      </c>
      <c r="C502" s="113">
        <v>2026</v>
      </c>
      <c r="D502" s="113" t="s">
        <v>132</v>
      </c>
      <c r="E502" s="106">
        <v>6472.2</v>
      </c>
      <c r="F502" s="106">
        <v>3240</v>
      </c>
      <c r="G502" s="106">
        <v>63</v>
      </c>
      <c r="H502" s="106">
        <v>3368</v>
      </c>
      <c r="I502" s="107">
        <v>950.77</v>
      </c>
      <c r="J502" s="117">
        <f>IF(E502="","",(1-J$2)*E502)</f>
        <v>6406.8307800000002</v>
      </c>
      <c r="K502" s="117">
        <f>IF(F502="","",(1-K$2)*F502)</f>
        <v>3135.0239999999999</v>
      </c>
      <c r="L502" s="117">
        <f>IF(G502="","",(1-L$2)*G502)</f>
        <v>59.22</v>
      </c>
      <c r="M502" s="117">
        <f>IF(H502="","",(1-M$2)*H502)</f>
        <v>3348.1288</v>
      </c>
      <c r="N502" s="109"/>
      <c r="O502" s="109">
        <v>1335</v>
      </c>
      <c r="P502" s="110">
        <f t="shared" si="16"/>
        <v>15428.970000000001</v>
      </c>
      <c r="Q502" s="29">
        <f t="shared" si="17"/>
        <v>14284.203579999999</v>
      </c>
      <c r="R502" s="30">
        <f>IF(P502="","",SUM($Q$4:Q502))</f>
        <v>3965581.2604950001</v>
      </c>
      <c r="S502" t="str">
        <f t="shared" si="18"/>
        <v>Mar/26</v>
      </c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</row>
    <row r="503" spans="1:38" ht="15.75" customHeight="1">
      <c r="A503" s="111">
        <v>46097</v>
      </c>
      <c r="B503" s="130" t="s">
        <v>18</v>
      </c>
      <c r="C503" s="113">
        <v>2026</v>
      </c>
      <c r="D503" s="113" t="s">
        <v>132</v>
      </c>
      <c r="E503" s="106"/>
      <c r="F503" s="106"/>
      <c r="G503" s="106"/>
      <c r="H503" s="106"/>
      <c r="I503" s="107"/>
      <c r="J503" s="117" t="str">
        <f>IF(E503="","",(1-J$2)*E503)</f>
        <v/>
      </c>
      <c r="K503" s="117" t="str">
        <f>IF(F503="","",(1-K$2)*F503)</f>
        <v/>
      </c>
      <c r="L503" s="117" t="str">
        <f>IF(G503="","",(1-L$2)*G503)</f>
        <v/>
      </c>
      <c r="M503" s="117" t="str">
        <f>IF(H503="","",(1-M$2)*H503)</f>
        <v/>
      </c>
      <c r="N503" s="109"/>
      <c r="O503" s="109"/>
      <c r="P503" s="110" t="str">
        <f t="shared" si="16"/>
        <v/>
      </c>
      <c r="Q503" s="29" t="str">
        <f t="shared" si="17"/>
        <v/>
      </c>
      <c r="R503" s="30" t="str">
        <f>IF(P503="","",SUM($Q$4:Q503))</f>
        <v/>
      </c>
      <c r="S503" t="str">
        <f t="shared" si="18"/>
        <v>Mar/26</v>
      </c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</row>
    <row r="504" spans="1:38" ht="15.75" customHeight="1">
      <c r="A504" s="111">
        <v>46098</v>
      </c>
      <c r="B504" s="130" t="s">
        <v>20</v>
      </c>
      <c r="C504" s="113">
        <v>2026</v>
      </c>
      <c r="D504" s="113" t="s">
        <v>132</v>
      </c>
      <c r="E504" s="106">
        <v>563.5</v>
      </c>
      <c r="F504" s="106">
        <v>1354</v>
      </c>
      <c r="G504" s="106"/>
      <c r="H504" s="106">
        <v>578</v>
      </c>
      <c r="I504" s="107">
        <v>863.46</v>
      </c>
      <c r="J504" s="117">
        <f>IF(E504="","",(1-J$2)*E504)</f>
        <v>557.80865000000006</v>
      </c>
      <c r="K504" s="117">
        <f>IF(F504="","",(1-K$2)*F504)</f>
        <v>1310.1304</v>
      </c>
      <c r="L504" s="117" t="str">
        <f>IF(G504="","",(1-L$2)*G504)</f>
        <v/>
      </c>
      <c r="M504" s="117">
        <f>IF(H504="","",(1-M$2)*H504)</f>
        <v>574.58979999999997</v>
      </c>
      <c r="N504" s="109"/>
      <c r="O504" s="109">
        <v>0</v>
      </c>
      <c r="P504" s="110">
        <f t="shared" si="16"/>
        <v>3358.96</v>
      </c>
      <c r="Q504" s="29">
        <f t="shared" si="17"/>
        <v>2442.5288499999997</v>
      </c>
      <c r="R504" s="30">
        <f>IF(P504="","",SUM($Q$4:Q504))</f>
        <v>3968023.7893449999</v>
      </c>
      <c r="S504" t="str">
        <f t="shared" si="18"/>
        <v>Mar/26</v>
      </c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</row>
    <row r="505" spans="1:38" ht="15.75" customHeight="1">
      <c r="A505" s="111">
        <v>46099</v>
      </c>
      <c r="B505" s="130" t="s">
        <v>21</v>
      </c>
      <c r="C505" s="113">
        <v>2026</v>
      </c>
      <c r="D505" s="113" t="s">
        <v>132</v>
      </c>
      <c r="E505" s="106">
        <v>1684</v>
      </c>
      <c r="F505" s="106">
        <v>1022</v>
      </c>
      <c r="G505" s="106"/>
      <c r="H505" s="106">
        <v>518</v>
      </c>
      <c r="I505" s="107">
        <v>408.55</v>
      </c>
      <c r="J505" s="117">
        <f>IF(E505="","",(1-J$2)*E505)</f>
        <v>1666.9916000000001</v>
      </c>
      <c r="K505" s="117">
        <f>IF(F505="","",(1-K$2)*F505)</f>
        <v>988.88720000000001</v>
      </c>
      <c r="L505" s="117" t="str">
        <f>IF(G505="","",(1-L$2)*G505)</f>
        <v/>
      </c>
      <c r="M505" s="117">
        <f>IF(H505="","",(1-M$2)*H505)</f>
        <v>514.94380000000001</v>
      </c>
      <c r="N505" s="109">
        <v>2492.23</v>
      </c>
      <c r="O505" s="109">
        <v>117</v>
      </c>
      <c r="P505" s="110">
        <f t="shared" si="16"/>
        <v>3749.55</v>
      </c>
      <c r="Q505" s="29">
        <f t="shared" si="17"/>
        <v>5780.0526</v>
      </c>
      <c r="R505" s="30">
        <f>IF(P505="","",SUM($Q$4:Q505))</f>
        <v>3973803.841945</v>
      </c>
      <c r="S505" t="str">
        <f t="shared" si="18"/>
        <v>Mar/26</v>
      </c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</row>
    <row r="506" spans="1:38" ht="15.75" customHeight="1">
      <c r="A506" s="111">
        <v>46100</v>
      </c>
      <c r="B506" s="130" t="s">
        <v>23</v>
      </c>
      <c r="C506" s="113">
        <v>2026</v>
      </c>
      <c r="D506" s="113" t="s">
        <v>132</v>
      </c>
      <c r="E506" s="106">
        <v>1373.9</v>
      </c>
      <c r="F506" s="106">
        <v>1372</v>
      </c>
      <c r="G506" s="106"/>
      <c r="H506" s="106">
        <v>489</v>
      </c>
      <c r="I506" s="107">
        <v>537.88</v>
      </c>
      <c r="J506" s="117">
        <f>IF(E506="","",(1-J$2)*E506)</f>
        <v>1360.0236100000002</v>
      </c>
      <c r="K506" s="117">
        <f>IF(F506="","",(1-K$2)*F506)</f>
        <v>1327.5472</v>
      </c>
      <c r="L506" s="117" t="str">
        <f>IF(G506="","",(1-L$2)*G506)</f>
        <v/>
      </c>
      <c r="M506" s="117">
        <f>IF(H506="","",(1-M$2)*H506)</f>
        <v>486.11489999999998</v>
      </c>
      <c r="N506" s="109"/>
      <c r="O506" s="109">
        <v>288</v>
      </c>
      <c r="P506" s="110">
        <f t="shared" si="16"/>
        <v>4060.78</v>
      </c>
      <c r="Q506" s="29">
        <f t="shared" si="17"/>
        <v>3461.6857100000002</v>
      </c>
      <c r="R506" s="30">
        <f>IF(P506="","",SUM($Q$4:Q506))</f>
        <v>3977265.5276549999</v>
      </c>
      <c r="S506" t="str">
        <f t="shared" si="18"/>
        <v>Mar/26</v>
      </c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</row>
    <row r="507" spans="1:38" ht="15.75" customHeight="1">
      <c r="A507" s="111">
        <v>46101</v>
      </c>
      <c r="B507" s="130" t="s">
        <v>30</v>
      </c>
      <c r="C507" s="113">
        <v>2026</v>
      </c>
      <c r="D507" s="113" t="s">
        <v>132</v>
      </c>
      <c r="E507" s="106">
        <v>5384.2</v>
      </c>
      <c r="F507" s="106">
        <v>3020.7</v>
      </c>
      <c r="G507" s="106"/>
      <c r="H507" s="106">
        <v>2779</v>
      </c>
      <c r="I507" s="107">
        <v>1165.82</v>
      </c>
      <c r="J507" s="117">
        <f>IF(E507="","",(1-J$2)*E507)</f>
        <v>5329.8195799999994</v>
      </c>
      <c r="K507" s="117">
        <f>IF(F507="","",(1-K$2)*F507)</f>
        <v>2922.8293199999998</v>
      </c>
      <c r="L507" s="117" t="str">
        <f>IF(G507="","",(1-L$2)*G507)</f>
        <v/>
      </c>
      <c r="M507" s="117">
        <f>IF(H507="","",(1-M$2)*H507)</f>
        <v>2762.6039000000001</v>
      </c>
      <c r="N507" s="109"/>
      <c r="O507" s="109">
        <v>913</v>
      </c>
      <c r="P507" s="110">
        <f t="shared" si="16"/>
        <v>13262.72</v>
      </c>
      <c r="Q507" s="29">
        <f t="shared" si="17"/>
        <v>11928.2528</v>
      </c>
      <c r="R507" s="30">
        <f>IF(P507="","",SUM($Q$4:Q507))</f>
        <v>3989193.7804549998</v>
      </c>
      <c r="S507" t="str">
        <f t="shared" si="18"/>
        <v>Mar/26</v>
      </c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</row>
    <row r="508" spans="1:38" ht="15.75" customHeight="1">
      <c r="A508" s="111">
        <v>46102</v>
      </c>
      <c r="B508" s="130" t="s">
        <v>38</v>
      </c>
      <c r="C508" s="113">
        <v>2026</v>
      </c>
      <c r="D508" s="113" t="s">
        <v>132</v>
      </c>
      <c r="E508" s="106">
        <v>7501.9</v>
      </c>
      <c r="F508" s="106">
        <v>4366.6000000000004</v>
      </c>
      <c r="G508" s="106"/>
      <c r="H508" s="106">
        <v>3003.2</v>
      </c>
      <c r="I508" s="107">
        <v>339.74</v>
      </c>
      <c r="J508" s="117">
        <f>IF(E508="","",(1-J$2)*E508)</f>
        <v>7426.1308099999997</v>
      </c>
      <c r="K508" s="117">
        <f>IF(F508="","",(1-K$2)*F508)</f>
        <v>4225.1221600000008</v>
      </c>
      <c r="L508" s="117" t="str">
        <f>IF(G508="","",(1-L$2)*G508)</f>
        <v/>
      </c>
      <c r="M508" s="117">
        <f>IF(H508="","",(1-M$2)*H508)</f>
        <v>2985.4811199999999</v>
      </c>
      <c r="N508" s="109"/>
      <c r="O508" s="109">
        <v>1280.5</v>
      </c>
      <c r="P508" s="110">
        <f t="shared" si="16"/>
        <v>16491.940000000002</v>
      </c>
      <c r="Q508" s="29">
        <f t="shared" si="17"/>
        <v>15917.234090000002</v>
      </c>
      <c r="R508" s="30">
        <f>IF(P508="","",SUM($Q$4:Q508))</f>
        <v>4005111.0145449997</v>
      </c>
      <c r="S508" t="str">
        <f t="shared" si="18"/>
        <v>Mar/26</v>
      </c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</row>
    <row r="509" spans="1:38" ht="15.75" customHeight="1">
      <c r="A509" s="111">
        <v>46103</v>
      </c>
      <c r="B509" s="130" t="s">
        <v>44</v>
      </c>
      <c r="C509" s="113">
        <v>2026</v>
      </c>
      <c r="D509" s="113" t="s">
        <v>132</v>
      </c>
      <c r="E509" s="106">
        <v>6686</v>
      </c>
      <c r="F509" s="106">
        <v>3373</v>
      </c>
      <c r="G509" s="106"/>
      <c r="H509" s="106">
        <v>2894</v>
      </c>
      <c r="I509" s="107">
        <v>950.72</v>
      </c>
      <c r="J509" s="117">
        <f>IF(E509="","",(1-J$2)*E509)</f>
        <v>6618.4714000000004</v>
      </c>
      <c r="K509" s="117">
        <f>IF(F509="","",(1-K$2)*F509)</f>
        <v>3263.7148000000002</v>
      </c>
      <c r="L509" s="117" t="str">
        <f>IF(G509="","",(1-L$2)*G509)</f>
        <v/>
      </c>
      <c r="M509" s="117">
        <f>IF(H509="","",(1-M$2)*H509)</f>
        <v>2876.9254000000001</v>
      </c>
      <c r="N509" s="109"/>
      <c r="O509" s="109">
        <v>1159</v>
      </c>
      <c r="P509" s="110">
        <f t="shared" si="16"/>
        <v>15062.72</v>
      </c>
      <c r="Q509" s="29">
        <f t="shared" si="17"/>
        <v>13918.1116</v>
      </c>
      <c r="R509" s="30">
        <f>IF(P509="","",SUM($Q$4:Q509))</f>
        <v>4019029.1261449996</v>
      </c>
      <c r="S509" t="str">
        <f t="shared" si="18"/>
        <v>Mar/26</v>
      </c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</row>
    <row r="510" spans="1:38" ht="15.75" customHeight="1">
      <c r="A510" s="111">
        <v>46104</v>
      </c>
      <c r="B510" s="130" t="s">
        <v>18</v>
      </c>
      <c r="C510" s="113">
        <v>2026</v>
      </c>
      <c r="D510" s="113" t="s">
        <v>132</v>
      </c>
      <c r="E510" s="106"/>
      <c r="F510" s="106"/>
      <c r="G510" s="106"/>
      <c r="H510" s="106"/>
      <c r="I510" s="107">
        <v>69</v>
      </c>
      <c r="J510" s="117" t="str">
        <f>IF(E510="","",(1-J$2)*E510)</f>
        <v/>
      </c>
      <c r="K510" s="117" t="str">
        <f>IF(F510="","",(1-K$2)*F510)</f>
        <v/>
      </c>
      <c r="L510" s="117" t="str">
        <f>IF(G510="","",(1-L$2)*G510)</f>
        <v/>
      </c>
      <c r="M510" s="117" t="str">
        <f>IF(H510="","",(1-M$2)*H510)</f>
        <v/>
      </c>
      <c r="N510" s="109"/>
      <c r="O510" s="109"/>
      <c r="P510" s="110" t="str">
        <f t="shared" si="16"/>
        <v/>
      </c>
      <c r="Q510" s="29" t="str">
        <f t="shared" si="17"/>
        <v/>
      </c>
      <c r="R510" s="30" t="str">
        <f>IF(P510="","",SUM($Q$4:Q510))</f>
        <v/>
      </c>
      <c r="S510" t="str">
        <f t="shared" si="18"/>
        <v>Mar/26</v>
      </c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</row>
    <row r="511" spans="1:38" ht="15.75" customHeight="1">
      <c r="A511" s="111">
        <v>46105</v>
      </c>
      <c r="B511" s="130" t="s">
        <v>20</v>
      </c>
      <c r="C511" s="113">
        <v>2026</v>
      </c>
      <c r="D511" s="113" t="s">
        <v>132</v>
      </c>
      <c r="E511" s="106">
        <v>1541</v>
      </c>
      <c r="F511" s="106">
        <v>1098</v>
      </c>
      <c r="G511" s="106"/>
      <c r="H511" s="106">
        <v>431</v>
      </c>
      <c r="I511" s="107">
        <v>700</v>
      </c>
      <c r="J511" s="117">
        <f>IF(E511="","",(1-J$2)*E511)</f>
        <v>1525.4358999999999</v>
      </c>
      <c r="K511" s="117">
        <f>IF(F511="","",(1-K$2)*F511)</f>
        <v>1062.4248</v>
      </c>
      <c r="L511" s="117" t="str">
        <f>IF(G511="","",(1-L$2)*G511)</f>
        <v/>
      </c>
      <c r="M511" s="117">
        <f>IF(H511="","",(1-M$2)*H511)</f>
        <v>428.45709999999997</v>
      </c>
      <c r="N511" s="109"/>
      <c r="O511" s="109">
        <v>50</v>
      </c>
      <c r="P511" s="110">
        <f t="shared" si="16"/>
        <v>3820</v>
      </c>
      <c r="Q511" s="29">
        <f t="shared" si="17"/>
        <v>3066.3178000000003</v>
      </c>
      <c r="R511" s="30">
        <f>IF(P511="","",SUM($Q$4:Q511))</f>
        <v>4022095.4439449995</v>
      </c>
      <c r="S511" t="str">
        <f t="shared" si="18"/>
        <v>Mar/26</v>
      </c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</row>
    <row r="512" spans="1:38" ht="15.75" customHeight="1">
      <c r="A512" s="111">
        <v>46106</v>
      </c>
      <c r="B512" s="130" t="s">
        <v>21</v>
      </c>
      <c r="C512" s="113">
        <v>2026</v>
      </c>
      <c r="D512" s="113" t="s">
        <v>132</v>
      </c>
      <c r="E512" s="106">
        <v>2006</v>
      </c>
      <c r="F512" s="106">
        <v>1487.5</v>
      </c>
      <c r="G512" s="106"/>
      <c r="H512" s="106">
        <v>892</v>
      </c>
      <c r="I512" s="107">
        <v>397</v>
      </c>
      <c r="J512" s="117">
        <f>IF(E512="","",(1-J$2)*E512)</f>
        <v>1985.7393999999999</v>
      </c>
      <c r="K512" s="117">
        <f>IF(F512="","",(1-K$2)*F512)</f>
        <v>1439.3050000000001</v>
      </c>
      <c r="L512" s="117" t="str">
        <f>IF(G512="","",(1-L$2)*G512)</f>
        <v/>
      </c>
      <c r="M512" s="117">
        <f>IF(H512="","",(1-M$2)*H512)</f>
        <v>886.73720000000003</v>
      </c>
      <c r="N512" s="109">
        <v>2053.87</v>
      </c>
      <c r="O512" s="109">
        <v>365</v>
      </c>
      <c r="P512" s="110">
        <f t="shared" si="16"/>
        <v>5147.5</v>
      </c>
      <c r="Q512" s="29">
        <f t="shared" si="17"/>
        <v>6730.6516000000001</v>
      </c>
      <c r="R512" s="30">
        <f>IF(P512="","",SUM($Q$4:Q512))</f>
        <v>4028826.0955449995</v>
      </c>
      <c r="S512" t="str">
        <f t="shared" si="18"/>
        <v>Mar/26</v>
      </c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</row>
    <row r="513" spans="1:38" ht="15.75" customHeight="1">
      <c r="A513" s="111">
        <v>46107</v>
      </c>
      <c r="B513" s="130" t="s">
        <v>23</v>
      </c>
      <c r="C513" s="113">
        <v>2026</v>
      </c>
      <c r="D513" s="113" t="s">
        <v>132</v>
      </c>
      <c r="E513" s="106">
        <v>2762.15</v>
      </c>
      <c r="F513" s="106">
        <v>1245.5</v>
      </c>
      <c r="G513" s="106"/>
      <c r="H513" s="106">
        <v>597.25</v>
      </c>
      <c r="I513" s="107">
        <v>287</v>
      </c>
      <c r="J513" s="117">
        <f>IF(E513="","",(1-J$2)*E513)</f>
        <v>2734.252285</v>
      </c>
      <c r="K513" s="117">
        <f>IF(F513="","",(1-K$2)*F513)</f>
        <v>1205.1458</v>
      </c>
      <c r="L513" s="117" t="str">
        <f>IF(G513="","",(1-L$2)*G513)</f>
        <v/>
      </c>
      <c r="M513" s="117">
        <f>IF(H513="","",(1-M$2)*H513)</f>
        <v>593.726225</v>
      </c>
      <c r="N513" s="109"/>
      <c r="O513" s="109">
        <v>267</v>
      </c>
      <c r="P513" s="110">
        <f t="shared" si="16"/>
        <v>5158.8999999999996</v>
      </c>
      <c r="Q513" s="29">
        <f t="shared" si="17"/>
        <v>4800.1243100000002</v>
      </c>
      <c r="R513" s="30">
        <f>IF(P513="","",SUM($Q$4:Q513))</f>
        <v>4033626.2198549993</v>
      </c>
      <c r="S513" t="str">
        <f t="shared" si="18"/>
        <v>Mar/26</v>
      </c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</row>
    <row r="514" spans="1:38" ht="15.75" customHeight="1">
      <c r="A514" s="111">
        <v>46108</v>
      </c>
      <c r="B514" s="130" t="s">
        <v>30</v>
      </c>
      <c r="C514" s="113">
        <v>2026</v>
      </c>
      <c r="D514" s="113" t="s">
        <v>132</v>
      </c>
      <c r="E514" s="106">
        <v>2491.6999999999998</v>
      </c>
      <c r="F514" s="106">
        <v>2063</v>
      </c>
      <c r="G514" s="106">
        <v>212</v>
      </c>
      <c r="H514" s="106">
        <v>1333</v>
      </c>
      <c r="I514" s="107">
        <v>209.36</v>
      </c>
      <c r="J514" s="117">
        <f>IF(E514="","",(1-J$2)*E514)</f>
        <v>2466.5338299999999</v>
      </c>
      <c r="K514" s="117">
        <f>IF(F514="","",(1-K$2)*F514)</f>
        <v>1996.1587999999999</v>
      </c>
      <c r="L514" s="117">
        <f>IF(G514="","",(1-L$2)*G514)</f>
        <v>199.28</v>
      </c>
      <c r="M514" s="117">
        <f>IF(H514="","",(1-M$2)*H514)</f>
        <v>1325.1352999999999</v>
      </c>
      <c r="N514" s="109"/>
      <c r="O514" s="109">
        <v>511</v>
      </c>
      <c r="P514" s="110">
        <f t="shared" si="16"/>
        <v>6820.0599999999995</v>
      </c>
      <c r="Q514" s="29">
        <f t="shared" si="17"/>
        <v>6498.1079299999992</v>
      </c>
      <c r="R514" s="30">
        <f>IF(P514="","",SUM($Q$4:Q514))</f>
        <v>4040124.3277849993</v>
      </c>
      <c r="S514" t="str">
        <f t="shared" si="18"/>
        <v>Mar/26</v>
      </c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</row>
    <row r="515" spans="1:38" ht="15.75" customHeight="1">
      <c r="A515" s="111">
        <v>46109</v>
      </c>
      <c r="B515" s="130" t="s">
        <v>38</v>
      </c>
      <c r="C515" s="113">
        <v>2026</v>
      </c>
      <c r="D515" s="113" t="s">
        <v>132</v>
      </c>
      <c r="E515" s="106">
        <v>4466</v>
      </c>
      <c r="F515" s="106">
        <v>2689</v>
      </c>
      <c r="G515" s="106"/>
      <c r="H515" s="106">
        <v>2156</v>
      </c>
      <c r="I515" s="107">
        <v>908</v>
      </c>
      <c r="J515" s="117">
        <f>IF(E515="","",(1-J$2)*E515)</f>
        <v>4420.8933999999999</v>
      </c>
      <c r="K515" s="117">
        <f>IF(F515="","",(1-K$2)*F515)</f>
        <v>2601.8764000000001</v>
      </c>
      <c r="L515" s="117" t="str">
        <f>IF(G515="","",(1-L$2)*G515)</f>
        <v/>
      </c>
      <c r="M515" s="117">
        <f>IF(H515="","",(1-M$2)*H515)</f>
        <v>2143.2795999999998</v>
      </c>
      <c r="N515" s="109"/>
      <c r="O515" s="109">
        <v>1182</v>
      </c>
      <c r="P515" s="110">
        <f t="shared" si="16"/>
        <v>11401</v>
      </c>
      <c r="Q515" s="29">
        <f t="shared" si="17"/>
        <v>10348.0494</v>
      </c>
      <c r="R515" s="30">
        <f>IF(P515="","",SUM($Q$4:Q515))</f>
        <v>4050472.3771849992</v>
      </c>
      <c r="S515" t="str">
        <f t="shared" si="18"/>
        <v>Mar/26</v>
      </c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</row>
    <row r="516" spans="1:38" ht="15.75" customHeight="1">
      <c r="A516" s="111">
        <v>46110</v>
      </c>
      <c r="B516" s="130" t="s">
        <v>44</v>
      </c>
      <c r="C516" s="113">
        <v>2026</v>
      </c>
      <c r="D516" s="113" t="s">
        <v>132</v>
      </c>
      <c r="E516" s="106">
        <v>4899</v>
      </c>
      <c r="F516" s="106">
        <v>1804</v>
      </c>
      <c r="G516" s="106"/>
      <c r="H516" s="106">
        <v>2341</v>
      </c>
      <c r="I516" s="107">
        <v>1043</v>
      </c>
      <c r="J516" s="117">
        <f>IF(E516="","",(1-J$2)*E516)</f>
        <v>4849.5200999999997</v>
      </c>
      <c r="K516" s="117">
        <f>IF(F516="","",(1-K$2)*F516)</f>
        <v>1745.5504000000001</v>
      </c>
      <c r="L516" s="117" t="str">
        <f>IF(G516="","",(1-L$2)*G516)</f>
        <v/>
      </c>
      <c r="M516" s="117">
        <f>IF(H516="","",(1-M$2)*H516)</f>
        <v>2327.1880999999998</v>
      </c>
      <c r="N516" s="109"/>
      <c r="O516" s="109">
        <v>1074</v>
      </c>
      <c r="P516" s="110">
        <f t="shared" si="16"/>
        <v>11161</v>
      </c>
      <c r="Q516" s="29">
        <f t="shared" si="17"/>
        <v>9996.2585999999992</v>
      </c>
      <c r="R516" s="30">
        <f>IF(P516="","",SUM($Q$4:Q516))</f>
        <v>4060468.635784999</v>
      </c>
      <c r="S516" t="str">
        <f t="shared" si="18"/>
        <v>Mar/26</v>
      </c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</row>
    <row r="517" spans="1:38" ht="15.75" customHeight="1">
      <c r="A517" s="111">
        <v>46111</v>
      </c>
      <c r="B517" s="130" t="s">
        <v>18</v>
      </c>
      <c r="C517" s="113">
        <v>2026</v>
      </c>
      <c r="D517" s="113" t="s">
        <v>132</v>
      </c>
      <c r="E517" s="106"/>
      <c r="F517" s="106"/>
      <c r="G517" s="106"/>
      <c r="H517" s="106"/>
      <c r="I517" s="107"/>
      <c r="J517" s="117" t="str">
        <f>IF(E517="","",(1-J$2)*E517)</f>
        <v/>
      </c>
      <c r="K517" s="117" t="str">
        <f>IF(F517="","",(1-K$2)*F517)</f>
        <v/>
      </c>
      <c r="L517" s="117" t="str">
        <f>IF(G517="","",(1-L$2)*G517)</f>
        <v/>
      </c>
      <c r="M517" s="117" t="str">
        <f>IF(H517="","",(1-M$2)*H517)</f>
        <v/>
      </c>
      <c r="N517" s="109"/>
      <c r="O517" s="109"/>
      <c r="P517" s="110" t="str">
        <f t="shared" si="16"/>
        <v/>
      </c>
      <c r="Q517" s="29" t="str">
        <f t="shared" ref="Q517:Q580" si="19">IF(P517="","",SUM(J517:O517))</f>
        <v/>
      </c>
      <c r="R517" s="30" t="str">
        <f>IF(P517="","",SUM($Q$4:Q517))</f>
        <v/>
      </c>
      <c r="S517" t="str">
        <f t="shared" ref="S517:S580" si="20">IF(A517="","",PROPER(TEXT(A517,"mmm/aa")))</f>
        <v>Mar/26</v>
      </c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</row>
    <row r="518" spans="1:38" ht="15.75" customHeight="1">
      <c r="A518" s="111">
        <v>46112</v>
      </c>
      <c r="B518" s="130" t="s">
        <v>20</v>
      </c>
      <c r="C518" s="113">
        <v>2026</v>
      </c>
      <c r="D518" s="113" t="s">
        <v>132</v>
      </c>
      <c r="E518" s="106">
        <v>777</v>
      </c>
      <c r="F518" s="106">
        <v>1161.5999999999999</v>
      </c>
      <c r="G518" s="106">
        <v>170</v>
      </c>
      <c r="H518" s="106">
        <v>535</v>
      </c>
      <c r="I518" s="106">
        <v>2193.41</v>
      </c>
      <c r="J518" s="117">
        <f>IF(E518="","",(1-J$2)*E518)</f>
        <v>769.15229999999997</v>
      </c>
      <c r="K518" s="117">
        <f>IF(F518="","",(1-K$2)*F518)</f>
        <v>1123.96416</v>
      </c>
      <c r="L518" s="117">
        <f>IF(G518="","",(1-L$2)*G518)</f>
        <v>159.79999999999998</v>
      </c>
      <c r="M518" s="117">
        <f>IF(H518="","",(1-M$2)*H518)</f>
        <v>531.84349999999995</v>
      </c>
      <c r="N518" s="109"/>
      <c r="O518" s="109">
        <v>101</v>
      </c>
      <c r="P518" s="110">
        <f t="shared" si="16"/>
        <v>4938.01</v>
      </c>
      <c r="Q518" s="29">
        <f t="shared" si="19"/>
        <v>2685.7599599999999</v>
      </c>
      <c r="R518" s="30">
        <f>IF(P518="","",SUM($Q$4:Q518))</f>
        <v>4063154.3957449989</v>
      </c>
      <c r="S518" t="str">
        <f t="shared" si="20"/>
        <v>Mar/26</v>
      </c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</row>
    <row r="519" spans="1:38" ht="15.75" customHeight="1">
      <c r="A519" s="111">
        <v>46113</v>
      </c>
      <c r="B519" s="130" t="s">
        <v>21</v>
      </c>
      <c r="C519" s="113">
        <v>2026</v>
      </c>
      <c r="D519" s="113" t="s">
        <v>187</v>
      </c>
      <c r="E519" s="106">
        <v>1299</v>
      </c>
      <c r="F519" s="106">
        <v>724</v>
      </c>
      <c r="G519" s="106">
        <v>22</v>
      </c>
      <c r="H519" s="106">
        <v>562.1</v>
      </c>
      <c r="I519" s="107">
        <v>387.18</v>
      </c>
      <c r="J519" s="117">
        <f>IF(E519="","",(1-J$2)*E519)</f>
        <v>1285.8801000000001</v>
      </c>
      <c r="K519" s="117">
        <f>IF(F519="","",(1-K$2)*F519)</f>
        <v>700.54240000000004</v>
      </c>
      <c r="L519" s="117">
        <f>IF(G519="","",(1-L$2)*G519)</f>
        <v>20.68</v>
      </c>
      <c r="M519" s="117">
        <f>IF(H519="","",(1-M$2)*H519)</f>
        <v>558.78361000000007</v>
      </c>
      <c r="N519" s="109">
        <v>3703.38</v>
      </c>
      <c r="O519" s="109">
        <v>52</v>
      </c>
      <c r="P519" s="110">
        <f t="shared" si="16"/>
        <v>3046.2799999999997</v>
      </c>
      <c r="Q519" s="29">
        <f t="shared" si="19"/>
        <v>6321.2661100000005</v>
      </c>
      <c r="R519" s="30">
        <f>IF(P519="","",SUM($Q$4:Q519))</f>
        <v>4069475.6618549991</v>
      </c>
      <c r="S519" t="str">
        <f t="shared" si="20"/>
        <v>Abr/26</v>
      </c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</row>
    <row r="520" spans="1:38" ht="15.75" customHeight="1">
      <c r="A520" s="111">
        <v>46114</v>
      </c>
      <c r="B520" s="130" t="s">
        <v>23</v>
      </c>
      <c r="C520" s="113">
        <v>2026</v>
      </c>
      <c r="D520" s="113" t="s">
        <v>187</v>
      </c>
      <c r="E520" s="106">
        <v>3354.4</v>
      </c>
      <c r="F520" s="106">
        <v>2290</v>
      </c>
      <c r="G520" s="106">
        <v>72</v>
      </c>
      <c r="H520" s="106">
        <v>1375</v>
      </c>
      <c r="I520" s="107">
        <v>703.93</v>
      </c>
      <c r="J520" s="117">
        <f>IF(E520="","",(1-J$2)*E520)</f>
        <v>3320.5205599999999</v>
      </c>
      <c r="K520" s="117">
        <f>IF(F520="","",(1-K$2)*F520)</f>
        <v>2215.8040000000001</v>
      </c>
      <c r="L520" s="117">
        <f>IF(G520="","",(1-L$2)*G520)</f>
        <v>67.679999999999993</v>
      </c>
      <c r="M520" s="117">
        <f>IF(H520="","",(1-M$2)*H520)</f>
        <v>1366.8875</v>
      </c>
      <c r="N520" s="109"/>
      <c r="O520" s="109">
        <v>758</v>
      </c>
      <c r="P520" s="110">
        <f t="shared" si="16"/>
        <v>8553.33</v>
      </c>
      <c r="Q520" s="29">
        <f t="shared" si="19"/>
        <v>7728.8920600000001</v>
      </c>
      <c r="R520" s="30">
        <f>IF(P520="","",SUM($Q$4:Q520))</f>
        <v>4077204.5539149991</v>
      </c>
      <c r="S520" t="str">
        <f t="shared" si="20"/>
        <v>Abr/26</v>
      </c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</row>
    <row r="521" spans="1:38" ht="15.75" customHeight="1">
      <c r="A521" s="111">
        <v>46115</v>
      </c>
      <c r="B521" s="130" t="s">
        <v>30</v>
      </c>
      <c r="C521" s="113">
        <v>2026</v>
      </c>
      <c r="D521" s="113" t="s">
        <v>187</v>
      </c>
      <c r="E521" s="106">
        <v>6389.1</v>
      </c>
      <c r="F521" s="106">
        <v>3499.1</v>
      </c>
      <c r="G521" s="106">
        <v>149</v>
      </c>
      <c r="H521" s="106">
        <v>3262.2</v>
      </c>
      <c r="I521" s="107">
        <v>289.31</v>
      </c>
      <c r="J521" s="117">
        <f>IF(E521="","",(1-J$2)*E521)</f>
        <v>6324.5700900000002</v>
      </c>
      <c r="K521" s="117">
        <f>IF(F521="","",(1-K$2)*F521)</f>
        <v>3385.7291599999999</v>
      </c>
      <c r="L521" s="117">
        <f>IF(G521="","",(1-L$2)*G521)</f>
        <v>140.06</v>
      </c>
      <c r="M521" s="117">
        <f>IF(H521="","",(1-M$2)*H521)</f>
        <v>3242.9530199999999</v>
      </c>
      <c r="N521" s="109"/>
      <c r="O521" s="109">
        <v>1185</v>
      </c>
      <c r="P521" s="110">
        <f t="shared" si="16"/>
        <v>14773.710000000001</v>
      </c>
      <c r="Q521" s="29">
        <f t="shared" si="19"/>
        <v>14278.312269999999</v>
      </c>
      <c r="R521" s="30">
        <f>IF(P521="","",SUM($Q$4:Q521))</f>
        <v>4091482.8661849992</v>
      </c>
      <c r="S521" t="str">
        <f t="shared" si="20"/>
        <v>Abr/26</v>
      </c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</row>
    <row r="522" spans="1:38" ht="15.75" customHeight="1">
      <c r="A522" s="111">
        <v>46116</v>
      </c>
      <c r="B522" s="130" t="s">
        <v>38</v>
      </c>
      <c r="C522" s="113">
        <v>2026</v>
      </c>
      <c r="D522" s="113" t="s">
        <v>187</v>
      </c>
      <c r="E522" s="106">
        <v>7135.5</v>
      </c>
      <c r="F522" s="106">
        <v>5882</v>
      </c>
      <c r="G522" s="106"/>
      <c r="H522" s="106">
        <v>4086</v>
      </c>
      <c r="I522" s="107">
        <v>319.14</v>
      </c>
      <c r="J522" s="117">
        <f>IF(E522="","",(1-J$2)*E522)</f>
        <v>7063.43145</v>
      </c>
      <c r="K522" s="117">
        <f>IF(F522="","",(1-K$2)*F522)</f>
        <v>5691.4232000000002</v>
      </c>
      <c r="L522" s="117" t="str">
        <f>IF(G522="","",(1-L$2)*G522)</f>
        <v/>
      </c>
      <c r="M522" s="117">
        <f>IF(H522="","",(1-M$2)*H522)</f>
        <v>4061.8926000000001</v>
      </c>
      <c r="N522" s="109"/>
      <c r="O522" s="109">
        <v>1323</v>
      </c>
      <c r="P522" s="110">
        <f t="shared" si="16"/>
        <v>18745.64</v>
      </c>
      <c r="Q522" s="29">
        <f t="shared" si="19"/>
        <v>18139.74725</v>
      </c>
      <c r="R522" s="30">
        <f>IF(P522="","",SUM($Q$4:Q522))</f>
        <v>4109622.6134349992</v>
      </c>
      <c r="S522" t="str">
        <f t="shared" si="20"/>
        <v>Abr/26</v>
      </c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</row>
    <row r="523" spans="1:38" ht="15.75" customHeight="1">
      <c r="A523" s="111">
        <v>46117</v>
      </c>
      <c r="B523" s="130" t="s">
        <v>44</v>
      </c>
      <c r="C523" s="113">
        <v>2026</v>
      </c>
      <c r="D523" s="113" t="s">
        <v>187</v>
      </c>
      <c r="E523" s="106">
        <v>5689.8</v>
      </c>
      <c r="F523" s="106">
        <v>2850</v>
      </c>
      <c r="G523" s="106"/>
      <c r="H523" s="106">
        <v>2647.8</v>
      </c>
      <c r="I523" s="107">
        <v>1586.89</v>
      </c>
      <c r="J523" s="117">
        <f>IF(E523="","",(1-J$2)*E523)</f>
        <v>5632.33302</v>
      </c>
      <c r="K523" s="117">
        <f>IF(F523="","",(1-K$2)*F523)</f>
        <v>2757.66</v>
      </c>
      <c r="L523" s="117" t="str">
        <f>IF(G523="","",(1-L$2)*G523)</f>
        <v/>
      </c>
      <c r="M523" s="117">
        <f>IF(H523="","",(1-M$2)*H523)</f>
        <v>2632.1779799999999</v>
      </c>
      <c r="N523" s="109"/>
      <c r="O523" s="109">
        <v>1233</v>
      </c>
      <c r="P523" s="110">
        <f t="shared" si="16"/>
        <v>14007.489999999998</v>
      </c>
      <c r="Q523" s="29">
        <f t="shared" si="19"/>
        <v>12255.171</v>
      </c>
      <c r="R523" s="30">
        <f>IF(P523="","",SUM($Q$4:Q523))</f>
        <v>4121877.7844349993</v>
      </c>
      <c r="S523" t="str">
        <f t="shared" si="20"/>
        <v>Abr/26</v>
      </c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</row>
    <row r="524" spans="1:38" ht="15.75" customHeight="1">
      <c r="A524" s="111">
        <v>46118</v>
      </c>
      <c r="B524" s="130" t="s">
        <v>18</v>
      </c>
      <c r="C524" s="113">
        <v>2026</v>
      </c>
      <c r="D524" s="113" t="s">
        <v>187</v>
      </c>
      <c r="E524" s="106"/>
      <c r="F524" s="106"/>
      <c r="G524" s="106"/>
      <c r="H524" s="106"/>
      <c r="I524" s="107"/>
      <c r="J524" s="117" t="str">
        <f>IF(E524="","",(1-J$2)*E524)</f>
        <v/>
      </c>
      <c r="K524" s="117" t="str">
        <f>IF(F524="","",(1-K$2)*F524)</f>
        <v/>
      </c>
      <c r="L524" s="117" t="str">
        <f>IF(G524="","",(1-L$2)*G524)</f>
        <v/>
      </c>
      <c r="M524" s="117" t="str">
        <f>IF(H524="","",(1-M$2)*H524)</f>
        <v/>
      </c>
      <c r="N524" s="109"/>
      <c r="O524" s="109"/>
      <c r="P524" s="110" t="str">
        <f t="shared" si="16"/>
        <v/>
      </c>
      <c r="Q524" s="29" t="str">
        <f t="shared" si="19"/>
        <v/>
      </c>
      <c r="R524" s="30" t="str">
        <f>IF(P524="","",SUM($Q$4:Q524))</f>
        <v/>
      </c>
      <c r="S524" t="str">
        <f t="shared" si="20"/>
        <v>Abr/26</v>
      </c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</row>
    <row r="525" spans="1:38" ht="15.75" customHeight="1">
      <c r="A525" s="111">
        <v>46119</v>
      </c>
      <c r="B525" s="130" t="s">
        <v>20</v>
      </c>
      <c r="C525" s="113">
        <v>2026</v>
      </c>
      <c r="D525" s="113" t="s">
        <v>187</v>
      </c>
      <c r="E525" s="106">
        <v>554</v>
      </c>
      <c r="F525" s="106">
        <v>1102</v>
      </c>
      <c r="G525" s="106"/>
      <c r="H525" s="106">
        <v>367</v>
      </c>
      <c r="I525" s="107">
        <v>568.04</v>
      </c>
      <c r="J525" s="117">
        <f>IF(E525="","",(1-J$2)*E525)</f>
        <v>548.40459999999996</v>
      </c>
      <c r="K525" s="117">
        <f>IF(F525="","",(1-K$2)*F525)</f>
        <v>1066.2952</v>
      </c>
      <c r="L525" s="117" t="str">
        <f>IF(G525="","",(1-L$2)*G525)</f>
        <v/>
      </c>
      <c r="M525" s="117">
        <f>IF(H525="","",(1-M$2)*H525)</f>
        <v>364.8347</v>
      </c>
      <c r="N525" s="109"/>
      <c r="O525" s="109">
        <v>133</v>
      </c>
      <c r="P525" s="110">
        <f t="shared" si="16"/>
        <v>2724.04</v>
      </c>
      <c r="Q525" s="29">
        <f t="shared" si="19"/>
        <v>2112.5344999999998</v>
      </c>
      <c r="R525" s="30">
        <f>IF(P525="","",SUM($Q$4:Q525))</f>
        <v>4123990.3189349994</v>
      </c>
      <c r="S525" t="str">
        <f t="shared" si="20"/>
        <v>Abr/26</v>
      </c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</row>
    <row r="526" spans="1:38" ht="15.75" customHeight="1">
      <c r="A526" s="111">
        <v>46120</v>
      </c>
      <c r="B526" s="130" t="s">
        <v>21</v>
      </c>
      <c r="C526" s="113">
        <v>2026</v>
      </c>
      <c r="D526" s="113" t="s">
        <v>187</v>
      </c>
      <c r="E526" s="106">
        <v>1545</v>
      </c>
      <c r="F526" s="106">
        <v>1307</v>
      </c>
      <c r="G526" s="106"/>
      <c r="H526" s="106">
        <v>683</v>
      </c>
      <c r="I526" s="107">
        <v>176.28</v>
      </c>
      <c r="J526" s="117">
        <f>IF(E526="","",(1-J$2)*E526)</f>
        <v>1529.3955000000001</v>
      </c>
      <c r="K526" s="117">
        <f>IF(F526="","",(1-K$2)*F526)</f>
        <v>1264.6532</v>
      </c>
      <c r="L526" s="117" t="str">
        <f>IF(G526="","",(1-L$2)*G526)</f>
        <v/>
      </c>
      <c r="M526" s="117">
        <f>IF(H526="","",(1-M$2)*H526)</f>
        <v>678.97029999999995</v>
      </c>
      <c r="N526" s="109">
        <v>2141.94</v>
      </c>
      <c r="O526" s="109">
        <v>327</v>
      </c>
      <c r="P526" s="110">
        <f t="shared" si="16"/>
        <v>4038.28</v>
      </c>
      <c r="Q526" s="29">
        <f t="shared" si="19"/>
        <v>5941.9590000000007</v>
      </c>
      <c r="R526" s="30">
        <f>IF(P526="","",SUM($Q$4:Q526))</f>
        <v>4129932.2779349992</v>
      </c>
      <c r="S526" t="str">
        <f t="shared" si="20"/>
        <v>Abr/26</v>
      </c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</row>
    <row r="527" spans="1:38" ht="15.75" customHeight="1">
      <c r="A527" s="111">
        <v>46121</v>
      </c>
      <c r="B527" s="130" t="s">
        <v>23</v>
      </c>
      <c r="C527" s="113">
        <v>2026</v>
      </c>
      <c r="D527" s="113" t="s">
        <v>187</v>
      </c>
      <c r="E527" s="106">
        <v>1551</v>
      </c>
      <c r="F527" s="106">
        <v>851</v>
      </c>
      <c r="G527" s="106"/>
      <c r="H527" s="106">
        <v>738</v>
      </c>
      <c r="I527" s="107">
        <v>566.53</v>
      </c>
      <c r="J527" s="117">
        <f>IF(E527="","",(1-J$2)*E527)</f>
        <v>1535.3349000000001</v>
      </c>
      <c r="K527" s="117">
        <f>IF(F527="","",(1-K$2)*F527)</f>
        <v>823.42759999999998</v>
      </c>
      <c r="L527" s="117" t="str">
        <f>IF(G527="","",(1-L$2)*G527)</f>
        <v/>
      </c>
      <c r="M527" s="117">
        <f>IF(H527="","",(1-M$2)*H527)</f>
        <v>733.64580000000001</v>
      </c>
      <c r="N527" s="109"/>
      <c r="O527" s="109">
        <v>229</v>
      </c>
      <c r="P527" s="110">
        <f t="shared" si="16"/>
        <v>3935.5299999999997</v>
      </c>
      <c r="Q527" s="29">
        <f t="shared" si="19"/>
        <v>3321.4083000000001</v>
      </c>
      <c r="R527" s="30">
        <f>IF(P527="","",SUM($Q$4:Q527))</f>
        <v>4133253.686234999</v>
      </c>
      <c r="S527" t="str">
        <f t="shared" si="20"/>
        <v>Abr/26</v>
      </c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</row>
    <row r="528" spans="1:38" ht="15.75" customHeight="1">
      <c r="A528" s="111">
        <v>46122</v>
      </c>
      <c r="B528" s="130" t="s">
        <v>30</v>
      </c>
      <c r="C528" s="113">
        <v>2026</v>
      </c>
      <c r="D528" s="113" t="s">
        <v>187</v>
      </c>
      <c r="E528" s="106">
        <v>5585.5</v>
      </c>
      <c r="F528" s="106">
        <v>2495</v>
      </c>
      <c r="G528" s="106">
        <v>44</v>
      </c>
      <c r="H528" s="106">
        <v>2154.5</v>
      </c>
      <c r="I528" s="107">
        <v>704.28</v>
      </c>
      <c r="J528" s="117">
        <f>IF(E528="","",(1-J$2)*E528)</f>
        <v>5529.0864499999998</v>
      </c>
      <c r="K528" s="117">
        <f>IF(F528="","",(1-K$2)*F528)</f>
        <v>2414.1620000000003</v>
      </c>
      <c r="L528" s="117">
        <f>IF(G528="","",(1-L$2)*G528)</f>
        <v>41.36</v>
      </c>
      <c r="M528" s="117">
        <f>IF(H528="","",(1-M$2)*H528)</f>
        <v>2141.78845</v>
      </c>
      <c r="N528" s="109"/>
      <c r="O528" s="109">
        <v>637</v>
      </c>
      <c r="P528" s="110">
        <f t="shared" si="16"/>
        <v>11620.28</v>
      </c>
      <c r="Q528" s="29">
        <f t="shared" si="19"/>
        <v>10763.3969</v>
      </c>
      <c r="R528" s="30">
        <f>IF(P528="","",SUM($Q$4:Q528))</f>
        <v>4144017.083134999</v>
      </c>
      <c r="S528" t="str">
        <f t="shared" si="20"/>
        <v>Abr/26</v>
      </c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</row>
    <row r="529" spans="1:38" ht="15.75" customHeight="1">
      <c r="A529" s="111">
        <v>46123</v>
      </c>
      <c r="B529" s="130" t="s">
        <v>38</v>
      </c>
      <c r="C529" s="113">
        <v>2026</v>
      </c>
      <c r="D529" s="113" t="s">
        <v>187</v>
      </c>
      <c r="E529" s="106">
        <v>6721.15</v>
      </c>
      <c r="F529" s="106">
        <v>3174</v>
      </c>
      <c r="G529" s="106"/>
      <c r="H529" s="106">
        <v>2766</v>
      </c>
      <c r="I529" s="107">
        <v>560.08000000000004</v>
      </c>
      <c r="J529" s="117">
        <f>IF(E529="","",(1-J$2)*E529)</f>
        <v>6653.2663849999999</v>
      </c>
      <c r="K529" s="117">
        <f>IF(F529="","",(1-K$2)*F529)</f>
        <v>3071.1624000000002</v>
      </c>
      <c r="L529" s="117" t="str">
        <f>IF(G529="","",(1-L$2)*G529)</f>
        <v/>
      </c>
      <c r="M529" s="117">
        <f>IF(H529="","",(1-M$2)*H529)</f>
        <v>2749.6806000000001</v>
      </c>
      <c r="N529" s="109"/>
      <c r="O529" s="109">
        <v>1236</v>
      </c>
      <c r="P529" s="110">
        <f t="shared" si="16"/>
        <v>14457.23</v>
      </c>
      <c r="Q529" s="29">
        <f t="shared" si="19"/>
        <v>13710.109385</v>
      </c>
      <c r="R529" s="30">
        <f>IF(P529="","",SUM($Q$4:Q529))</f>
        <v>4157727.1925199991</v>
      </c>
      <c r="S529" t="str">
        <f t="shared" si="20"/>
        <v>Abr/26</v>
      </c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</row>
    <row r="530" spans="1:38" ht="15.75" customHeight="1">
      <c r="A530" s="111">
        <v>46124</v>
      </c>
      <c r="B530" s="130" t="s">
        <v>44</v>
      </c>
      <c r="C530" s="113">
        <v>2026</v>
      </c>
      <c r="D530" s="113" t="s">
        <v>187</v>
      </c>
      <c r="E530" s="106">
        <v>5349</v>
      </c>
      <c r="F530" s="106">
        <v>3147.8</v>
      </c>
      <c r="G530" s="106"/>
      <c r="H530" s="106">
        <v>2482</v>
      </c>
      <c r="I530" s="107">
        <v>706.29</v>
      </c>
      <c r="J530" s="117">
        <f>IF(E530="","",(1-J$2)*E530)</f>
        <v>5294.9750999999997</v>
      </c>
      <c r="K530" s="117">
        <f>IF(F530="","",(1-K$2)*F530)</f>
        <v>3045.8112800000004</v>
      </c>
      <c r="L530" s="117" t="str">
        <f>IF(G530="","",(1-L$2)*G530)</f>
        <v/>
      </c>
      <c r="M530" s="117">
        <f>IF(H530="","",(1-M$2)*H530)</f>
        <v>2467.3562000000002</v>
      </c>
      <c r="N530" s="109"/>
      <c r="O530" s="109">
        <v>1568</v>
      </c>
      <c r="P530" s="110">
        <f t="shared" si="16"/>
        <v>13253.09</v>
      </c>
      <c r="Q530" s="29">
        <f t="shared" si="19"/>
        <v>12376.14258</v>
      </c>
      <c r="R530" s="30">
        <f>IF(P530="","",SUM($Q$4:Q530))</f>
        <v>4170103.3350999993</v>
      </c>
      <c r="S530" t="str">
        <f t="shared" si="20"/>
        <v>Abr/26</v>
      </c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</row>
    <row r="531" spans="1:38" ht="15.75" customHeight="1">
      <c r="A531" s="111">
        <v>46125</v>
      </c>
      <c r="B531" s="130" t="s">
        <v>18</v>
      </c>
      <c r="C531" s="113">
        <v>2026</v>
      </c>
      <c r="D531" s="113" t="s">
        <v>187</v>
      </c>
      <c r="E531" s="106"/>
      <c r="F531" s="106"/>
      <c r="G531" s="106"/>
      <c r="H531" s="106"/>
      <c r="I531" s="107"/>
      <c r="J531" s="117"/>
      <c r="K531" s="117"/>
      <c r="L531" s="117"/>
      <c r="M531" s="117"/>
      <c r="N531" s="109"/>
      <c r="O531" s="109"/>
      <c r="P531" s="110" t="str">
        <f t="shared" si="16"/>
        <v/>
      </c>
      <c r="Q531" s="29" t="str">
        <f t="shared" si="19"/>
        <v/>
      </c>
      <c r="R531" s="30" t="str">
        <f>IF(P531="","",SUM($Q$4:Q531))</f>
        <v/>
      </c>
      <c r="S531" t="str">
        <f t="shared" si="20"/>
        <v>Abr/26</v>
      </c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</row>
    <row r="532" spans="1:38" ht="15.75" customHeight="1">
      <c r="A532" s="111">
        <v>46126</v>
      </c>
      <c r="B532" s="130" t="s">
        <v>20</v>
      </c>
      <c r="C532" s="113">
        <v>2026</v>
      </c>
      <c r="D532" s="113" t="s">
        <v>187</v>
      </c>
      <c r="E532" s="106">
        <v>723</v>
      </c>
      <c r="F532" s="106">
        <v>852</v>
      </c>
      <c r="G532" s="106"/>
      <c r="H532" s="106">
        <v>244</v>
      </c>
      <c r="I532" s="107">
        <v>583.55999999999995</v>
      </c>
      <c r="J532" s="117">
        <f>IF(E532="","",(1-J$2)*E532)</f>
        <v>715.69770000000005</v>
      </c>
      <c r="K532" s="117">
        <f>IF(F532="","",(1-K$2)*F532)</f>
        <v>824.39520000000005</v>
      </c>
      <c r="L532" s="117" t="str">
        <f>IF(G532="","",(1-L$2)*G532)</f>
        <v/>
      </c>
      <c r="M532" s="117">
        <f>IF(H532="","",(1-M$2)*H532)</f>
        <v>242.56039999999999</v>
      </c>
      <c r="N532" s="109"/>
      <c r="O532" s="109">
        <v>86</v>
      </c>
      <c r="P532" s="110">
        <f t="shared" si="16"/>
        <v>2488.56</v>
      </c>
      <c r="Q532" s="29">
        <f t="shared" si="19"/>
        <v>1868.6533000000002</v>
      </c>
      <c r="R532" s="30">
        <f>IF(P532="","",SUM($Q$4:Q532))</f>
        <v>4171971.9883999992</v>
      </c>
      <c r="S532" t="str">
        <f t="shared" si="20"/>
        <v>Abr/26</v>
      </c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</row>
    <row r="533" spans="1:38" ht="15.75" customHeight="1">
      <c r="A533" s="111">
        <v>46127</v>
      </c>
      <c r="B533" s="130" t="s">
        <v>21</v>
      </c>
      <c r="C533" s="113">
        <v>2026</v>
      </c>
      <c r="D533" s="113" t="s">
        <v>187</v>
      </c>
      <c r="E533" s="106">
        <v>835.6</v>
      </c>
      <c r="F533" s="106">
        <v>1153.5</v>
      </c>
      <c r="G533" s="106">
        <v>94</v>
      </c>
      <c r="H533" s="106">
        <v>168</v>
      </c>
      <c r="I533" s="107">
        <v>911.25</v>
      </c>
      <c r="J533" s="117">
        <f>IF(E533="","",(1-J$2)*E533)</f>
        <v>827.16043999999999</v>
      </c>
      <c r="K533" s="117">
        <f>IF(F533="","",(1-K$2)*F533)</f>
        <v>1116.1266000000001</v>
      </c>
      <c r="L533" s="117">
        <f>IF(G533="","",(1-L$2)*G533)</f>
        <v>88.36</v>
      </c>
      <c r="M533" s="117">
        <f>IF(H533="","",(1-M$2)*H533)</f>
        <v>167.00880000000001</v>
      </c>
      <c r="N533" s="109">
        <v>2580.7399999999998</v>
      </c>
      <c r="O533" s="109">
        <v>172.03</v>
      </c>
      <c r="P533" s="110">
        <f t="shared" si="16"/>
        <v>3334.38</v>
      </c>
      <c r="Q533" s="29">
        <f t="shared" si="19"/>
        <v>4951.425839999999</v>
      </c>
      <c r="R533" s="30">
        <f>IF(P533="","",SUM($Q$4:Q533))</f>
        <v>4176923.4142399994</v>
      </c>
      <c r="S533" t="str">
        <f t="shared" si="20"/>
        <v>Abr/26</v>
      </c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</row>
    <row r="534" spans="1:38" ht="15.75" customHeight="1">
      <c r="A534" s="111">
        <v>46128</v>
      </c>
      <c r="B534" s="130" t="s">
        <v>23</v>
      </c>
      <c r="C534" s="113">
        <v>2026</v>
      </c>
      <c r="D534" s="113" t="s">
        <v>187</v>
      </c>
      <c r="E534" s="106">
        <v>1225</v>
      </c>
      <c r="F534" s="106">
        <v>1998</v>
      </c>
      <c r="G534" s="106">
        <v>27</v>
      </c>
      <c r="H534" s="106">
        <v>389</v>
      </c>
      <c r="I534" s="107">
        <v>301.02</v>
      </c>
      <c r="J534" s="117">
        <f>IF(E534="","",(1-J$2)*E534)</f>
        <v>1212.6275000000001</v>
      </c>
      <c r="K534" s="117">
        <f>IF(F534="","",(1-K$2)*F534)</f>
        <v>1933.2647999999999</v>
      </c>
      <c r="L534" s="117">
        <f>IF(G534="","",(1-L$2)*G534)</f>
        <v>25.38</v>
      </c>
      <c r="M534" s="117">
        <f>IF(H534="","",(1-M$2)*H534)</f>
        <v>386.70490000000001</v>
      </c>
      <c r="N534" s="109"/>
      <c r="O534" s="109">
        <v>294.05</v>
      </c>
      <c r="P534" s="110">
        <f t="shared" si="16"/>
        <v>4234.07</v>
      </c>
      <c r="Q534" s="29">
        <f t="shared" si="19"/>
        <v>3852.0272000000004</v>
      </c>
      <c r="R534" s="30">
        <f>IF(P534="","",SUM($Q$4:Q534))</f>
        <v>4180775.4414399993</v>
      </c>
      <c r="S534" t="str">
        <f t="shared" si="20"/>
        <v>Abr/26</v>
      </c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</row>
    <row r="535" spans="1:38" ht="15.75" customHeight="1">
      <c r="A535" s="111">
        <v>46129</v>
      </c>
      <c r="B535" s="130" t="s">
        <v>30</v>
      </c>
      <c r="C535" s="113">
        <v>2026</v>
      </c>
      <c r="D535" s="113" t="s">
        <v>187</v>
      </c>
      <c r="E535" s="106">
        <v>4556</v>
      </c>
      <c r="F535" s="106">
        <v>2464</v>
      </c>
      <c r="G535" s="106">
        <v>113</v>
      </c>
      <c r="H535" s="106">
        <v>1642</v>
      </c>
      <c r="I535" s="107">
        <v>396</v>
      </c>
      <c r="J535" s="117">
        <f>IF(E535="","",(1-J$2)*E535)</f>
        <v>4509.9844000000003</v>
      </c>
      <c r="K535" s="117">
        <f>IF(F535="","",(1-K$2)*F535)</f>
        <v>2384.1664000000001</v>
      </c>
      <c r="L535" s="117">
        <f>IF(G535="","",(1-L$2)*G535)</f>
        <v>106.22</v>
      </c>
      <c r="M535" s="117">
        <f>IF(H535="","",(1-M$2)*H535)</f>
        <v>1632.3122000000001</v>
      </c>
      <c r="N535" s="109"/>
      <c r="O535" s="109">
        <v>627</v>
      </c>
      <c r="P535" s="110">
        <f t="shared" si="16"/>
        <v>9798</v>
      </c>
      <c r="Q535" s="29">
        <f t="shared" si="19"/>
        <v>9259.6830000000009</v>
      </c>
      <c r="R535" s="30">
        <f>IF(P535="","",SUM($Q$4:Q535))</f>
        <v>4190035.1244399995</v>
      </c>
      <c r="S535" t="str">
        <f t="shared" si="20"/>
        <v>Abr/26</v>
      </c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</row>
    <row r="536" spans="1:38" ht="15.75" customHeight="1">
      <c r="A536" s="111">
        <v>46130</v>
      </c>
      <c r="B536" s="130" t="s">
        <v>38</v>
      </c>
      <c r="C536" s="113">
        <v>2026</v>
      </c>
      <c r="D536" s="113" t="s">
        <v>187</v>
      </c>
      <c r="E536" s="106">
        <v>7334</v>
      </c>
      <c r="F536" s="106">
        <v>3856</v>
      </c>
      <c r="G536" s="106">
        <v>126</v>
      </c>
      <c r="H536" s="106">
        <v>3247</v>
      </c>
      <c r="I536" s="107">
        <v>1324.78</v>
      </c>
      <c r="J536" s="117">
        <f>IF(E536="","",(1-J$2)*E536)</f>
        <v>7259.9265999999998</v>
      </c>
      <c r="K536" s="117">
        <f>IF(F536="","",(1-K$2)*F536)</f>
        <v>3731.0655999999999</v>
      </c>
      <c r="L536" s="117">
        <f>IF(G536="","",(1-L$2)*G536)</f>
        <v>118.44</v>
      </c>
      <c r="M536" s="117">
        <f>IF(H536="","",(1-M$2)*H536)</f>
        <v>3227.8427000000001</v>
      </c>
      <c r="N536" s="109"/>
      <c r="O536" s="109">
        <v>903</v>
      </c>
      <c r="P536" s="110">
        <f t="shared" si="16"/>
        <v>16790.78</v>
      </c>
      <c r="Q536" s="29">
        <f t="shared" si="19"/>
        <v>15240.2749</v>
      </c>
      <c r="R536" s="30">
        <f>IF(P536="","",SUM($Q$4:Q536))</f>
        <v>4205275.3993399991</v>
      </c>
      <c r="S536" t="str">
        <f t="shared" si="20"/>
        <v>Abr/26</v>
      </c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</row>
    <row r="537" spans="1:38" ht="15.75" customHeight="1">
      <c r="A537" s="111">
        <v>46131</v>
      </c>
      <c r="B537" s="130" t="s">
        <v>44</v>
      </c>
      <c r="C537" s="113">
        <v>2026</v>
      </c>
      <c r="D537" s="113" t="s">
        <v>187</v>
      </c>
      <c r="E537" s="106">
        <v>5628.7</v>
      </c>
      <c r="F537" s="106">
        <v>3839</v>
      </c>
      <c r="G537" s="106">
        <v>122.49</v>
      </c>
      <c r="H537" s="106">
        <v>3063.7</v>
      </c>
      <c r="I537" s="107">
        <v>1729.13</v>
      </c>
      <c r="J537" s="117">
        <f>IF(E537="","",(1-J$2)*E537)</f>
        <v>5571.8501299999998</v>
      </c>
      <c r="K537" s="117">
        <f>IF(F537="","",(1-K$2)*F537)</f>
        <v>3714.6163999999999</v>
      </c>
      <c r="L537" s="117">
        <f>IF(G537="","",(1-L$2)*G537)</f>
        <v>115.14059999999999</v>
      </c>
      <c r="M537" s="117">
        <f>IF(H537="","",(1-M$2)*H537)</f>
        <v>3045.6241699999996</v>
      </c>
      <c r="N537" s="109"/>
      <c r="O537" s="109">
        <v>939</v>
      </c>
      <c r="P537" s="110">
        <f t="shared" si="16"/>
        <v>15322.02</v>
      </c>
      <c r="Q537" s="29">
        <f t="shared" si="19"/>
        <v>13386.231299999999</v>
      </c>
      <c r="R537" s="30">
        <f>IF(P537="","",SUM($Q$4:Q537))</f>
        <v>4218661.6306399992</v>
      </c>
      <c r="S537" t="str">
        <f t="shared" si="20"/>
        <v>Abr/26</v>
      </c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</row>
    <row r="538" spans="1:38" ht="15.75" customHeight="1">
      <c r="A538" s="111">
        <v>46132</v>
      </c>
      <c r="B538" s="130" t="s">
        <v>18</v>
      </c>
      <c r="C538" s="113">
        <v>2026</v>
      </c>
      <c r="D538" s="113" t="s">
        <v>187</v>
      </c>
      <c r="E538" s="106">
        <v>2903.6</v>
      </c>
      <c r="F538" s="106">
        <v>1970</v>
      </c>
      <c r="G538" s="106"/>
      <c r="H538" s="106">
        <v>1008</v>
      </c>
      <c r="I538" s="107">
        <v>614.23</v>
      </c>
      <c r="J538" s="117">
        <f>IF(E538="","",(1-J$2)*E538)</f>
        <v>2874.2736399999999</v>
      </c>
      <c r="K538" s="117">
        <f>IF(F538="","",(1-K$2)*F538)</f>
        <v>1906.172</v>
      </c>
      <c r="L538" s="117" t="str">
        <f>IF(G538="","",(1-L$2)*G538)</f>
        <v/>
      </c>
      <c r="M538" s="117">
        <f>IF(H538="","",(1-M$2)*H538)</f>
        <v>1002.0527999999999</v>
      </c>
      <c r="N538" s="109"/>
      <c r="O538" s="109">
        <v>285</v>
      </c>
      <c r="P538" s="110">
        <f t="shared" si="16"/>
        <v>6780.83</v>
      </c>
      <c r="Q538" s="29">
        <f t="shared" si="19"/>
        <v>6067.4984399999994</v>
      </c>
      <c r="R538" s="30">
        <f>IF(P538="","",SUM($Q$4:Q538))</f>
        <v>4224729.1290799994</v>
      </c>
      <c r="S538" t="str">
        <f t="shared" si="20"/>
        <v>Abr/26</v>
      </c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</row>
    <row r="539" spans="1:38" ht="15.75" customHeight="1">
      <c r="A539" s="111">
        <v>46133</v>
      </c>
      <c r="B539" s="130" t="s">
        <v>20</v>
      </c>
      <c r="C539" s="113">
        <v>2026</v>
      </c>
      <c r="D539" s="113" t="s">
        <v>187</v>
      </c>
      <c r="E539" s="106">
        <v>3502.4</v>
      </c>
      <c r="F539" s="106">
        <v>2269</v>
      </c>
      <c r="G539" s="106"/>
      <c r="H539" s="106">
        <v>1317</v>
      </c>
      <c r="I539" s="107">
        <v>1590.38</v>
      </c>
      <c r="J539" s="117">
        <f>IF(E539="","",(1-J$2)*E539)</f>
        <v>3467.02576</v>
      </c>
      <c r="K539" s="117">
        <f>IF(F539="","",(1-K$2)*F539)</f>
        <v>2195.4843999999998</v>
      </c>
      <c r="L539" s="117" t="str">
        <f>IF(G539="","",(1-L$2)*G539)</f>
        <v/>
      </c>
      <c r="M539" s="117">
        <f>IF(H539="","",(1-M$2)*H539)</f>
        <v>1309.2296999999999</v>
      </c>
      <c r="N539" s="109"/>
      <c r="O539" s="109">
        <v>570</v>
      </c>
      <c r="P539" s="110">
        <f t="shared" si="16"/>
        <v>9248.7799999999988</v>
      </c>
      <c r="Q539" s="29">
        <f t="shared" si="19"/>
        <v>7541.7398599999997</v>
      </c>
      <c r="R539" s="30">
        <f>IF(P539="","",SUM($Q$4:Q539))</f>
        <v>4232270.8689399995</v>
      </c>
      <c r="S539" t="str">
        <f t="shared" si="20"/>
        <v>Abr/26</v>
      </c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</row>
    <row r="540" spans="1:38" ht="15.75" customHeight="1">
      <c r="A540" s="111">
        <v>46134</v>
      </c>
      <c r="B540" s="130" t="s">
        <v>21</v>
      </c>
      <c r="C540" s="113">
        <v>2026</v>
      </c>
      <c r="D540" s="113" t="s">
        <v>187</v>
      </c>
      <c r="E540" s="106">
        <v>819</v>
      </c>
      <c r="F540" s="106">
        <v>1607</v>
      </c>
      <c r="G540" s="106">
        <v>47</v>
      </c>
      <c r="H540" s="106">
        <v>296</v>
      </c>
      <c r="I540" s="107">
        <v>289.14</v>
      </c>
      <c r="J540" s="117">
        <f>IF(E540="","",(1-J$2)*E540)</f>
        <v>810.72810000000004</v>
      </c>
      <c r="K540" s="117">
        <f>IF(F540="","",(1-K$2)*F540)</f>
        <v>1554.9331999999999</v>
      </c>
      <c r="L540" s="117">
        <f>IF(G540="","",(1-L$2)*G540)</f>
        <v>44.18</v>
      </c>
      <c r="M540" s="117">
        <f>IF(H540="","",(1-M$2)*H540)</f>
        <v>294.25360000000001</v>
      </c>
      <c r="N540" s="109">
        <v>2530.98</v>
      </c>
      <c r="O540" s="109">
        <v>120</v>
      </c>
      <c r="P540" s="110">
        <f t="shared" si="16"/>
        <v>3178.14</v>
      </c>
      <c r="Q540" s="29">
        <f t="shared" si="19"/>
        <v>5355.0748999999996</v>
      </c>
      <c r="R540" s="30">
        <f>IF(P540="","",SUM($Q$4:Q540))</f>
        <v>4237625.9438399998</v>
      </c>
      <c r="S540" t="str">
        <f t="shared" si="20"/>
        <v>Abr/26</v>
      </c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</row>
    <row r="541" spans="1:38" ht="15.75" customHeight="1">
      <c r="A541" s="111">
        <v>46135</v>
      </c>
      <c r="B541" s="130" t="s">
        <v>23</v>
      </c>
      <c r="C541" s="113">
        <v>2026</v>
      </c>
      <c r="D541" s="113" t="s">
        <v>187</v>
      </c>
      <c r="E541" s="106"/>
      <c r="F541" s="106"/>
      <c r="G541" s="106"/>
      <c r="H541" s="106"/>
      <c r="I541" s="107"/>
      <c r="J541" s="117" t="str">
        <f>IF(E541="","",(1-J$2)*E541)</f>
        <v/>
      </c>
      <c r="K541" s="117" t="str">
        <f>IF(F541="","",(1-K$2)*F541)</f>
        <v/>
      </c>
      <c r="L541" s="117" t="str">
        <f>IF(G541="","",(1-L$2)*G541)</f>
        <v/>
      </c>
      <c r="M541" s="117" t="str">
        <f>IF(H541="","",(1-M$2)*H541)</f>
        <v/>
      </c>
      <c r="N541" s="109"/>
      <c r="O541" s="109"/>
      <c r="P541" s="110" t="str">
        <f t="shared" si="16"/>
        <v/>
      </c>
      <c r="Q541" s="29" t="str">
        <f t="shared" si="19"/>
        <v/>
      </c>
      <c r="R541" s="30" t="str">
        <f>IF(P541="","",SUM($Q$4:Q541))</f>
        <v/>
      </c>
      <c r="S541" t="str">
        <f t="shared" si="20"/>
        <v>Abr/26</v>
      </c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</row>
    <row r="542" spans="1:38" ht="15.75" customHeight="1">
      <c r="A542" s="111">
        <v>46136</v>
      </c>
      <c r="B542" s="130" t="s">
        <v>30</v>
      </c>
      <c r="C542" s="113">
        <v>2026</v>
      </c>
      <c r="D542" s="113" t="s">
        <v>187</v>
      </c>
      <c r="E542" s="106">
        <v>4026.2</v>
      </c>
      <c r="F542" s="106">
        <v>2662</v>
      </c>
      <c r="G542" s="106">
        <v>127</v>
      </c>
      <c r="H542" s="106">
        <v>1296</v>
      </c>
      <c r="I542" s="107">
        <v>758.33</v>
      </c>
      <c r="J542" s="117">
        <f>IF(E542="","",(1-J$2)*E542)</f>
        <v>3985.5353799999998</v>
      </c>
      <c r="K542" s="117">
        <f>IF(F542="","",(1-K$2)*F542)</f>
        <v>2575.7512000000002</v>
      </c>
      <c r="L542" s="117">
        <f>IF(G542="","",(1-L$2)*G542)</f>
        <v>119.38</v>
      </c>
      <c r="M542" s="117">
        <f>IF(H542="","",(1-M$2)*H542)</f>
        <v>1288.3535999999999</v>
      </c>
      <c r="N542" s="109"/>
      <c r="O542" s="109">
        <v>479</v>
      </c>
      <c r="P542" s="110">
        <f t="shared" si="16"/>
        <v>9348.5300000000007</v>
      </c>
      <c r="Q542" s="29">
        <f t="shared" si="19"/>
        <v>8448.0201799999995</v>
      </c>
      <c r="R542" s="30">
        <f>IF(P542="","",SUM($Q$4:Q542))</f>
        <v>4246073.9640199998</v>
      </c>
      <c r="S542" t="str">
        <f t="shared" si="20"/>
        <v>Abr/26</v>
      </c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</row>
    <row r="543" spans="1:38" ht="15.75" customHeight="1">
      <c r="A543" s="111">
        <v>46137</v>
      </c>
      <c r="B543" s="130" t="s">
        <v>38</v>
      </c>
      <c r="C543" s="113">
        <v>2026</v>
      </c>
      <c r="D543" s="113" t="s">
        <v>187</v>
      </c>
      <c r="E543" s="106">
        <v>4963</v>
      </c>
      <c r="F543" s="106">
        <v>3362</v>
      </c>
      <c r="G543" s="106">
        <v>55</v>
      </c>
      <c r="H543" s="106">
        <v>1629</v>
      </c>
      <c r="I543" s="107">
        <v>689.19</v>
      </c>
      <c r="J543" s="117">
        <f>IF(E543="","",(1-J$2)*E543)</f>
        <v>4912.8737000000001</v>
      </c>
      <c r="K543" s="117">
        <f>IF(F543="","",(1-K$2)*F543)</f>
        <v>3253.0711999999999</v>
      </c>
      <c r="L543" s="117">
        <f>IF(G543="","",(1-L$2)*G543)</f>
        <v>51.699999999999996</v>
      </c>
      <c r="M543" s="117">
        <f>IF(H543="","",(1-M$2)*H543)</f>
        <v>1619.3888999999999</v>
      </c>
      <c r="N543" s="109"/>
      <c r="O543" s="109">
        <v>1245</v>
      </c>
      <c r="P543" s="110">
        <f t="shared" si="16"/>
        <v>11943.19</v>
      </c>
      <c r="Q543" s="29">
        <f t="shared" si="19"/>
        <v>11082.033800000001</v>
      </c>
      <c r="R543" s="30">
        <f>IF(P543="","",SUM($Q$4:Q543))</f>
        <v>4257155.9978200002</v>
      </c>
      <c r="S543" t="str">
        <f t="shared" si="20"/>
        <v>Abr/26</v>
      </c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</row>
    <row r="544" spans="1:38" ht="15.75" customHeight="1">
      <c r="A544" s="111">
        <v>46138</v>
      </c>
      <c r="B544" s="130" t="s">
        <v>44</v>
      </c>
      <c r="C544" s="113">
        <v>2026</v>
      </c>
      <c r="D544" s="113" t="s">
        <v>187</v>
      </c>
      <c r="E544" s="106">
        <v>6011.6</v>
      </c>
      <c r="F544" s="106">
        <v>3608</v>
      </c>
      <c r="G544" s="106">
        <v>137</v>
      </c>
      <c r="H544" s="106">
        <v>1848</v>
      </c>
      <c r="I544" s="107">
        <v>825.72</v>
      </c>
      <c r="J544" s="117">
        <f>IF(E544="","",(1-J$2)*E544)</f>
        <v>5950.8828400000002</v>
      </c>
      <c r="K544" s="117">
        <f>IF(F544="","",(1-K$2)*F544)</f>
        <v>3491.1008000000002</v>
      </c>
      <c r="L544" s="117">
        <f>IF(G544="","",(1-L$2)*G544)</f>
        <v>128.78</v>
      </c>
      <c r="M544" s="117">
        <f>IF(H544="","",(1-M$2)*H544)</f>
        <v>1837.0968</v>
      </c>
      <c r="N544" s="109"/>
      <c r="O544" s="109">
        <v>1314</v>
      </c>
      <c r="P544" s="110">
        <f t="shared" si="16"/>
        <v>13744.32</v>
      </c>
      <c r="Q544" s="29">
        <f t="shared" si="19"/>
        <v>12721.86044</v>
      </c>
      <c r="R544" s="30">
        <f>IF(P544="","",SUM($Q$4:Q544))</f>
        <v>4269877.8582600001</v>
      </c>
      <c r="S544" t="str">
        <f t="shared" si="20"/>
        <v>Abr/26</v>
      </c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</row>
    <row r="545" spans="1:38" ht="15.75" customHeight="1">
      <c r="A545" s="111">
        <v>46139</v>
      </c>
      <c r="B545" s="130" t="s">
        <v>18</v>
      </c>
      <c r="C545" s="113">
        <v>2026</v>
      </c>
      <c r="D545" s="113" t="s">
        <v>187</v>
      </c>
      <c r="E545" s="106"/>
      <c r="F545" s="106"/>
      <c r="G545" s="106"/>
      <c r="H545" s="106"/>
      <c r="I545" s="107">
        <v>188.77</v>
      </c>
      <c r="J545" s="117" t="str">
        <f>IF(E545="","",(1-J$2)*E545)</f>
        <v/>
      </c>
      <c r="K545" s="117" t="str">
        <f>IF(F545="","",(1-K$2)*F545)</f>
        <v/>
      </c>
      <c r="L545" s="117" t="str">
        <f>IF(G545="","",(1-L$2)*G545)</f>
        <v/>
      </c>
      <c r="M545" s="117" t="str">
        <f>IF(H545="","",(1-M$2)*H545)</f>
        <v/>
      </c>
      <c r="N545" s="109"/>
      <c r="O545" s="109"/>
      <c r="P545" s="110" t="str">
        <f t="shared" si="16"/>
        <v/>
      </c>
      <c r="Q545" s="29" t="str">
        <f t="shared" si="19"/>
        <v/>
      </c>
      <c r="R545" s="30" t="str">
        <f>IF(P545="","",SUM($Q$4:Q545))</f>
        <v/>
      </c>
      <c r="S545" t="str">
        <f t="shared" si="20"/>
        <v>Abr/26</v>
      </c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</row>
    <row r="546" spans="1:38" ht="15.75" customHeight="1">
      <c r="A546" s="111">
        <v>46140</v>
      </c>
      <c r="B546" s="130" t="s">
        <v>20</v>
      </c>
      <c r="C546" s="113">
        <v>2026</v>
      </c>
      <c r="D546" s="113" t="s">
        <v>187</v>
      </c>
      <c r="E546" s="106">
        <v>641</v>
      </c>
      <c r="F546" s="106">
        <v>695.5</v>
      </c>
      <c r="G546" s="106"/>
      <c r="H546" s="106">
        <v>200</v>
      </c>
      <c r="I546" s="107">
        <v>666.74</v>
      </c>
      <c r="J546" s="117">
        <f>IF(E546="","",(1-J$2)*E546)</f>
        <v>634.52589999999998</v>
      </c>
      <c r="K546" s="117">
        <f>IF(F546="","",(1-K$2)*F546)</f>
        <v>672.96580000000006</v>
      </c>
      <c r="L546" s="117" t="str">
        <f>IF(G546="","",(1-L$2)*G546)</f>
        <v/>
      </c>
      <c r="M546" s="117">
        <f>IF(H546="","",(1-M$2)*H546)</f>
        <v>198.82</v>
      </c>
      <c r="N546" s="109"/>
      <c r="O546" s="109">
        <v>63</v>
      </c>
      <c r="P546" s="110">
        <f t="shared" si="16"/>
        <v>2266.2399999999998</v>
      </c>
      <c r="Q546" s="29">
        <f t="shared" si="19"/>
        <v>1569.3117</v>
      </c>
      <c r="R546" s="30">
        <f>IF(P546="","",SUM($Q$4:Q546))</f>
        <v>4271447.1699600006</v>
      </c>
      <c r="S546" t="str">
        <f t="shared" si="20"/>
        <v>Abr/26</v>
      </c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</row>
    <row r="547" spans="1:38" ht="15.75" customHeight="1">
      <c r="A547" s="111">
        <v>46141</v>
      </c>
      <c r="B547" s="130" t="s">
        <v>21</v>
      </c>
      <c r="C547" s="113">
        <v>2026</v>
      </c>
      <c r="D547" s="113" t="s">
        <v>187</v>
      </c>
      <c r="E547" s="106">
        <v>458</v>
      </c>
      <c r="F547" s="106">
        <v>1656</v>
      </c>
      <c r="G547" s="106">
        <v>46</v>
      </c>
      <c r="H547" s="106">
        <v>124</v>
      </c>
      <c r="I547" s="107">
        <v>660.12</v>
      </c>
      <c r="J547" s="117">
        <f>IF(E547="","",(1-J$2)*E547)</f>
        <v>453.37419999999997</v>
      </c>
      <c r="K547" s="117">
        <f>IF(F547="","",(1-K$2)*F547)</f>
        <v>1602.3456000000001</v>
      </c>
      <c r="L547" s="117">
        <f>IF(G547="","",(1-L$2)*G547)</f>
        <v>43.239999999999995</v>
      </c>
      <c r="M547" s="117">
        <f>IF(H547="","",(1-M$2)*H547)</f>
        <v>123.2684</v>
      </c>
      <c r="N547" s="109">
        <v>2700</v>
      </c>
      <c r="O547" s="109">
        <v>22.04</v>
      </c>
      <c r="P547" s="110">
        <f t="shared" si="16"/>
        <v>2966.16</v>
      </c>
      <c r="Q547" s="29">
        <f t="shared" si="19"/>
        <v>4944.2681999999995</v>
      </c>
      <c r="R547" s="30">
        <f>IF(P547="","",SUM($Q$4:Q547))</f>
        <v>4276391.4381600004</v>
      </c>
      <c r="S547" t="str">
        <f t="shared" si="20"/>
        <v>Abr/26</v>
      </c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</row>
    <row r="548" spans="1:38" ht="15.75" customHeight="1">
      <c r="A548" s="111">
        <v>46142</v>
      </c>
      <c r="B548" s="130" t="s">
        <v>23</v>
      </c>
      <c r="C548" s="113">
        <v>2026</v>
      </c>
      <c r="D548" s="113" t="s">
        <v>187</v>
      </c>
      <c r="E548" s="106">
        <v>4040.7</v>
      </c>
      <c r="F548" s="106">
        <v>2404.1999999999998</v>
      </c>
      <c r="G548" s="106">
        <v>73</v>
      </c>
      <c r="H548" s="106">
        <v>1456</v>
      </c>
      <c r="I548" s="107">
        <v>2372.69</v>
      </c>
      <c r="J548" s="117">
        <f>IF(E548="","",(1-J$2)*E548)</f>
        <v>3999.8889299999996</v>
      </c>
      <c r="K548" s="117">
        <f>IF(F548="","",(1-K$2)*F548)</f>
        <v>2326.3039199999998</v>
      </c>
      <c r="L548" s="117">
        <f>IF(G548="","",(1-L$2)*G548)</f>
        <v>68.61999999999999</v>
      </c>
      <c r="M548" s="117">
        <f>IF(H548="","",(1-M$2)*H548)</f>
        <v>1447.4096</v>
      </c>
      <c r="N548" s="109"/>
      <c r="O548" s="109">
        <v>851</v>
      </c>
      <c r="P548" s="110">
        <f t="shared" si="16"/>
        <v>11197.59</v>
      </c>
      <c r="Q548" s="29">
        <f t="shared" si="19"/>
        <v>8693.2224499999993</v>
      </c>
      <c r="R548" s="30">
        <f>IF(P548="","",SUM($Q$4:Q548))</f>
        <v>4285084.6606100006</v>
      </c>
      <c r="S548" t="str">
        <f t="shared" si="20"/>
        <v>Abr/26</v>
      </c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</row>
    <row r="549" spans="1:38" ht="15.75" customHeight="1">
      <c r="A549" s="111">
        <v>46143</v>
      </c>
      <c r="B549" s="130" t="s">
        <v>30</v>
      </c>
      <c r="C549" s="113">
        <v>2026</v>
      </c>
      <c r="D549" s="113" t="s">
        <v>225</v>
      </c>
      <c r="E549" s="106">
        <v>3248</v>
      </c>
      <c r="F549" s="106">
        <v>2561</v>
      </c>
      <c r="G549" s="106">
        <v>474</v>
      </c>
      <c r="H549" s="106">
        <v>1385.9</v>
      </c>
      <c r="I549" s="107">
        <v>1538.13</v>
      </c>
      <c r="J549" s="117">
        <f>IF(E549="","",(1-J$2)*E549)</f>
        <v>3215.1952000000001</v>
      </c>
      <c r="K549" s="117">
        <f>IF(F549="","",(1-K$2)*F549)</f>
        <v>2478.0236</v>
      </c>
      <c r="L549" s="117">
        <f>IF(G549="","",(1-L$2)*G549)</f>
        <v>445.56</v>
      </c>
      <c r="M549" s="117">
        <f>IF(H549="","",(1-M$2)*H549)</f>
        <v>1377.7231900000002</v>
      </c>
      <c r="N549" s="109"/>
      <c r="O549" s="109">
        <v>364</v>
      </c>
      <c r="P549" s="110">
        <f t="shared" si="16"/>
        <v>9571.0299999999988</v>
      </c>
      <c r="Q549" s="29">
        <f t="shared" si="19"/>
        <v>7880.5019900000007</v>
      </c>
      <c r="R549" s="30">
        <f>IF(P549="","",SUM($Q$4:Q549))</f>
        <v>4292965.1626000004</v>
      </c>
      <c r="S549" t="str">
        <f t="shared" si="20"/>
        <v>Mai/26</v>
      </c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</row>
    <row r="550" spans="1:38" ht="15.75" customHeight="1">
      <c r="A550" s="111">
        <v>46144</v>
      </c>
      <c r="B550" s="130" t="s">
        <v>38</v>
      </c>
      <c r="C550" s="113">
        <v>2026</v>
      </c>
      <c r="D550" s="113" t="s">
        <v>225</v>
      </c>
      <c r="E550" s="106">
        <v>5113</v>
      </c>
      <c r="F550" s="106">
        <v>3013</v>
      </c>
      <c r="G550" s="106">
        <v>124</v>
      </c>
      <c r="H550" s="106">
        <v>1654</v>
      </c>
      <c r="I550" s="107">
        <v>518.44000000000005</v>
      </c>
      <c r="J550" s="117">
        <f>IF(E550="","",(1-J$2)*E550)</f>
        <v>5061.3586999999998</v>
      </c>
      <c r="K550" s="117">
        <f>IF(F550="","",(1-K$2)*F550)</f>
        <v>2915.3788</v>
      </c>
      <c r="L550" s="117">
        <f>IF(G550="","",(1-L$2)*G550)</f>
        <v>116.55999999999999</v>
      </c>
      <c r="M550" s="117">
        <f>IF(H550="","",(1-M$2)*H550)</f>
        <v>1644.2413999999999</v>
      </c>
      <c r="N550" s="109"/>
      <c r="O550" s="109">
        <v>1072</v>
      </c>
      <c r="P550" s="110">
        <f t="shared" si="16"/>
        <v>11494.44</v>
      </c>
      <c r="Q550" s="29">
        <f t="shared" si="19"/>
        <v>10809.5389</v>
      </c>
      <c r="R550" s="30">
        <f>IF(P550="","",SUM($Q$4:Q550))</f>
        <v>4303774.7015000004</v>
      </c>
      <c r="S550" t="str">
        <f t="shared" si="20"/>
        <v>Mai/26</v>
      </c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</row>
    <row r="551" spans="1:38" ht="15.75" customHeight="1">
      <c r="A551" s="111">
        <v>46145</v>
      </c>
      <c r="B551" s="130" t="s">
        <v>44</v>
      </c>
      <c r="C551" s="113">
        <v>2026</v>
      </c>
      <c r="D551" s="113" t="s">
        <v>225</v>
      </c>
      <c r="E551" s="106">
        <v>3821</v>
      </c>
      <c r="F551" s="106">
        <v>2187</v>
      </c>
      <c r="G551" s="106">
        <v>58</v>
      </c>
      <c r="H551" s="106">
        <v>1912</v>
      </c>
      <c r="I551" s="107">
        <v>1031.02</v>
      </c>
      <c r="J551" s="117">
        <f>IF(E551="","",(1-J$2)*E551)</f>
        <v>3782.4079000000002</v>
      </c>
      <c r="K551" s="117">
        <f>IF(F551="","",(1-K$2)*F551)</f>
        <v>2116.1412</v>
      </c>
      <c r="L551" s="117">
        <f>IF(G551="","",(1-L$2)*G551)</f>
        <v>54.519999999999996</v>
      </c>
      <c r="M551" s="117">
        <f>IF(H551="","",(1-M$2)*H551)</f>
        <v>1900.7192</v>
      </c>
      <c r="N551" s="109"/>
      <c r="O551" s="109">
        <v>948.6</v>
      </c>
      <c r="P551" s="110">
        <f t="shared" si="16"/>
        <v>9957.6200000000008</v>
      </c>
      <c r="Q551" s="29">
        <f t="shared" si="19"/>
        <v>8802.3883000000005</v>
      </c>
      <c r="R551" s="30">
        <f>IF(P551="","",SUM($Q$4:Q551))</f>
        <v>4312577.0898000002</v>
      </c>
      <c r="S551" t="str">
        <f t="shared" si="20"/>
        <v>Mai/26</v>
      </c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</row>
    <row r="552" spans="1:38" ht="15.75" customHeight="1">
      <c r="A552" s="111">
        <v>46146</v>
      </c>
      <c r="B552" s="130" t="s">
        <v>18</v>
      </c>
      <c r="C552" s="113">
        <v>2026</v>
      </c>
      <c r="D552" s="113" t="s">
        <v>225</v>
      </c>
      <c r="E552" s="106">
        <v>13</v>
      </c>
      <c r="F552" s="106"/>
      <c r="G552" s="106"/>
      <c r="H552" s="106"/>
      <c r="I552" s="107"/>
      <c r="J552" s="117">
        <f>IF(E552="","",(1-J$2)*E552)</f>
        <v>12.8687</v>
      </c>
      <c r="K552" s="117" t="str">
        <f>IF(F552="","",(1-K$2)*F552)</f>
        <v/>
      </c>
      <c r="L552" s="117" t="str">
        <f>IF(G552="","",(1-L$2)*G552)</f>
        <v/>
      </c>
      <c r="M552" s="117" t="str">
        <f>IF(H552="","",(1-M$2)*H552)</f>
        <v/>
      </c>
      <c r="N552" s="109"/>
      <c r="O552" s="109"/>
      <c r="P552" s="110">
        <f t="shared" si="16"/>
        <v>13</v>
      </c>
      <c r="Q552" s="29">
        <f t="shared" si="19"/>
        <v>12.8687</v>
      </c>
      <c r="R552" s="30">
        <f>IF(P552="","",SUM($Q$4:Q552))</f>
        <v>4312589.9585000006</v>
      </c>
      <c r="S552" t="str">
        <f t="shared" si="20"/>
        <v>Mai/26</v>
      </c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</row>
    <row r="553" spans="1:38" ht="15.75" customHeight="1">
      <c r="A553" s="111">
        <v>46147</v>
      </c>
      <c r="B553" s="130" t="s">
        <v>20</v>
      </c>
      <c r="C553" s="113">
        <v>2026</v>
      </c>
      <c r="D553" s="113" t="s">
        <v>225</v>
      </c>
      <c r="E553" s="106">
        <v>936</v>
      </c>
      <c r="F553" s="106">
        <v>650</v>
      </c>
      <c r="G553" s="106"/>
      <c r="H553" s="106">
        <v>454</v>
      </c>
      <c r="I553" s="107">
        <v>565.42999999999995</v>
      </c>
      <c r="J553" s="117">
        <f>IF(E553="","",(1-J$2)*E553)</f>
        <v>926.54639999999995</v>
      </c>
      <c r="K553" s="117">
        <f>IF(F553="","",(1-K$2)*F553)</f>
        <v>628.94000000000005</v>
      </c>
      <c r="L553" s="117" t="str">
        <f>IF(G553="","",(1-L$2)*G553)</f>
        <v/>
      </c>
      <c r="M553" s="117">
        <f>IF(H553="","",(1-M$2)*H553)</f>
        <v>451.32139999999998</v>
      </c>
      <c r="N553" s="109"/>
      <c r="O553" s="109">
        <v>55</v>
      </c>
      <c r="P553" s="110">
        <f t="shared" si="16"/>
        <v>2660.43</v>
      </c>
      <c r="Q553" s="29">
        <f t="shared" si="19"/>
        <v>2061.8078</v>
      </c>
      <c r="R553" s="30">
        <f>IF(P553="","",SUM($Q$4:Q553))</f>
        <v>4314651.7663000003</v>
      </c>
      <c r="S553" t="str">
        <f t="shared" si="20"/>
        <v>Mai/26</v>
      </c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</row>
    <row r="554" spans="1:38" ht="15.75" customHeight="1">
      <c r="A554" s="111">
        <v>46148</v>
      </c>
      <c r="B554" s="130" t="s">
        <v>21</v>
      </c>
      <c r="C554" s="113">
        <v>2026</v>
      </c>
      <c r="D554" s="113" t="s">
        <v>225</v>
      </c>
      <c r="E554" s="106">
        <v>1070</v>
      </c>
      <c r="F554" s="106">
        <v>1262</v>
      </c>
      <c r="G554" s="106"/>
      <c r="H554" s="106">
        <v>519</v>
      </c>
      <c r="I554" s="107">
        <v>504.3</v>
      </c>
      <c r="J554" s="117">
        <f>IF(E554="","",(1-J$2)*E554)</f>
        <v>1059.193</v>
      </c>
      <c r="K554" s="117">
        <f>IF(F554="","",(1-K$2)*F554)</f>
        <v>1221.1112000000001</v>
      </c>
      <c r="L554" s="117" t="str">
        <f>IF(G554="","",(1-L$2)*G554)</f>
        <v/>
      </c>
      <c r="M554" s="117">
        <f>IF(H554="","",(1-M$2)*H554)</f>
        <v>515.93790000000001</v>
      </c>
      <c r="N554" s="109">
        <f>1112.66+1229.42</f>
        <v>2342.08</v>
      </c>
      <c r="O554" s="109">
        <v>21</v>
      </c>
      <c r="P554" s="110">
        <f t="shared" si="16"/>
        <v>3376.3</v>
      </c>
      <c r="Q554" s="29">
        <f t="shared" si="19"/>
        <v>5159.3220999999994</v>
      </c>
      <c r="R554" s="30">
        <f>IF(P554="","",SUM($Q$4:Q554))</f>
        <v>4319811.0884000007</v>
      </c>
      <c r="S554" t="str">
        <f t="shared" si="20"/>
        <v>Mai/26</v>
      </c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</row>
    <row r="555" spans="1:38" ht="15.75" customHeight="1">
      <c r="A555" s="111">
        <v>46149</v>
      </c>
      <c r="B555" s="130" t="s">
        <v>23</v>
      </c>
      <c r="C555" s="113">
        <v>2026</v>
      </c>
      <c r="D555" s="113" t="s">
        <v>225</v>
      </c>
      <c r="E555" s="106">
        <v>1905.6</v>
      </c>
      <c r="F555" s="106">
        <v>1265</v>
      </c>
      <c r="G555" s="106">
        <v>154</v>
      </c>
      <c r="H555" s="106">
        <v>191</v>
      </c>
      <c r="I555" s="107">
        <v>834.03</v>
      </c>
      <c r="J555" s="117">
        <f>IF(E555="","",(1-J$2)*E555)</f>
        <v>1886.3534399999999</v>
      </c>
      <c r="K555" s="117">
        <f>IF(F555="","",(1-K$2)*F555)</f>
        <v>1224.0140000000001</v>
      </c>
      <c r="L555" s="117">
        <f>IF(G555="","",(1-L$2)*G555)</f>
        <v>144.76</v>
      </c>
      <c r="M555" s="117">
        <f>IF(H555="","",(1-M$2)*H555)</f>
        <v>189.87309999999999</v>
      </c>
      <c r="N555" s="109"/>
      <c r="O555" s="109">
        <v>63</v>
      </c>
      <c r="P555" s="110">
        <f t="shared" si="16"/>
        <v>4412.63</v>
      </c>
      <c r="Q555" s="29">
        <f t="shared" si="19"/>
        <v>3508.00054</v>
      </c>
      <c r="R555" s="30">
        <f>IF(P555="","",SUM($Q$4:Q555))</f>
        <v>4323319.0889400011</v>
      </c>
      <c r="S555" t="str">
        <f t="shared" si="20"/>
        <v>Mai/26</v>
      </c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</row>
    <row r="556" spans="1:38" ht="15.75" customHeight="1">
      <c r="A556" s="111">
        <v>46150</v>
      </c>
      <c r="B556" s="130" t="s">
        <v>30</v>
      </c>
      <c r="C556" s="113">
        <v>2026</v>
      </c>
      <c r="D556" s="113" t="s">
        <v>225</v>
      </c>
      <c r="E556" s="106">
        <v>3011.5</v>
      </c>
      <c r="F556" s="106">
        <v>2684</v>
      </c>
      <c r="G556" s="106">
        <v>226</v>
      </c>
      <c r="H556" s="106">
        <v>1200</v>
      </c>
      <c r="I556" s="107">
        <v>514.71</v>
      </c>
      <c r="J556" s="117">
        <f>IF(E556="","",(1-J$2)*E556)</f>
        <v>2981.08385</v>
      </c>
      <c r="K556" s="117">
        <f>IF(F556="","",(1-K$2)*F556)</f>
        <v>2597.0383999999999</v>
      </c>
      <c r="L556" s="117">
        <f>IF(G556="","",(1-L$2)*G556)</f>
        <v>212.44</v>
      </c>
      <c r="M556" s="117">
        <f>IF(H556="","",(1-M$2)*H556)</f>
        <v>1192.92</v>
      </c>
      <c r="N556" s="109"/>
      <c r="O556" s="109">
        <v>494</v>
      </c>
      <c r="P556" s="110">
        <f t="shared" si="16"/>
        <v>8130.21</v>
      </c>
      <c r="Q556" s="29">
        <f t="shared" si="19"/>
        <v>7477.48225</v>
      </c>
      <c r="R556" s="30">
        <f>IF(P556="","",SUM($Q$4:Q556))</f>
        <v>4330796.5711900014</v>
      </c>
      <c r="S556" t="str">
        <f t="shared" si="20"/>
        <v>Mai/26</v>
      </c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</row>
    <row r="557" spans="1:38" ht="15.75" customHeight="1">
      <c r="A557" s="111">
        <v>46151</v>
      </c>
      <c r="B557" s="130" t="s">
        <v>38</v>
      </c>
      <c r="C557" s="113">
        <v>2026</v>
      </c>
      <c r="D557" s="113" t="s">
        <v>225</v>
      </c>
      <c r="E557" s="106">
        <v>3819.5</v>
      </c>
      <c r="F557" s="106">
        <v>1914</v>
      </c>
      <c r="G557" s="106">
        <v>368</v>
      </c>
      <c r="H557" s="106">
        <v>1285</v>
      </c>
      <c r="I557" s="107">
        <v>456.39</v>
      </c>
      <c r="J557" s="117">
        <f>IF(E557="","",(1-J$2)*E557)</f>
        <v>3780.9230499999999</v>
      </c>
      <c r="K557" s="117">
        <f>IF(F557="","",(1-K$2)*F557)</f>
        <v>1851.9864</v>
      </c>
      <c r="L557" s="117">
        <f>IF(G557="","",(1-L$2)*G557)</f>
        <v>345.91999999999996</v>
      </c>
      <c r="M557" s="117">
        <f>IF(H557="","",(1-M$2)*H557)</f>
        <v>1277.4185</v>
      </c>
      <c r="N557" s="109"/>
      <c r="O557" s="109">
        <v>904</v>
      </c>
      <c r="P557" s="110">
        <f t="shared" si="16"/>
        <v>8746.89</v>
      </c>
      <c r="Q557" s="29">
        <f t="shared" si="19"/>
        <v>8160.2479499999999</v>
      </c>
      <c r="R557" s="30">
        <f>IF(P557="","",SUM($Q$4:Q557))</f>
        <v>4338956.8191400012</v>
      </c>
      <c r="S557" t="str">
        <f t="shared" si="20"/>
        <v>Mai/26</v>
      </c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</row>
    <row r="558" spans="1:38" ht="15.75" customHeight="1">
      <c r="A558" s="111">
        <v>46152</v>
      </c>
      <c r="B558" s="130" t="s">
        <v>44</v>
      </c>
      <c r="C558" s="113">
        <v>2026</v>
      </c>
      <c r="D558" s="113" t="s">
        <v>225</v>
      </c>
      <c r="E558" s="106">
        <v>1796</v>
      </c>
      <c r="F558" s="106">
        <v>1055</v>
      </c>
      <c r="G558" s="106">
        <v>147</v>
      </c>
      <c r="H558" s="106">
        <v>1412</v>
      </c>
      <c r="I558" s="107">
        <v>492.17</v>
      </c>
      <c r="J558" s="117">
        <f>IF(E558="","",(1-J$2)*E558)</f>
        <v>1777.8604</v>
      </c>
      <c r="K558" s="117">
        <f>IF(F558="","",(1-K$2)*F558)</f>
        <v>1020.818</v>
      </c>
      <c r="L558" s="117">
        <f>IF(G558="","",(1-L$2)*G558)</f>
        <v>138.17999999999998</v>
      </c>
      <c r="M558" s="117">
        <f>IF(H558="","",(1-M$2)*H558)</f>
        <v>1403.6692</v>
      </c>
      <c r="N558" s="109"/>
      <c r="O558" s="109">
        <v>506.76</v>
      </c>
      <c r="P558" s="110">
        <f t="shared" si="16"/>
        <v>5408.93</v>
      </c>
      <c r="Q558" s="29">
        <f t="shared" si="19"/>
        <v>4847.2875999999997</v>
      </c>
      <c r="R558" s="30">
        <f>IF(P558="","",SUM($Q$4:Q558))</f>
        <v>4343804.1067400016</v>
      </c>
      <c r="S558" t="str">
        <f t="shared" si="20"/>
        <v>Mai/26</v>
      </c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</row>
    <row r="559" spans="1:38" ht="15.75" customHeight="1">
      <c r="A559" s="111">
        <v>46153</v>
      </c>
      <c r="B559" s="130" t="s">
        <v>18</v>
      </c>
      <c r="C559" s="113">
        <v>2026</v>
      </c>
      <c r="D559" s="113" t="s">
        <v>225</v>
      </c>
      <c r="E559" s="106"/>
      <c r="F559" s="106"/>
      <c r="G559" s="106"/>
      <c r="H559" s="106"/>
      <c r="I559" s="107"/>
      <c r="J559" s="117" t="str">
        <f>IF(E559="","",(1-J$2)*E559)</f>
        <v/>
      </c>
      <c r="K559" s="117" t="str">
        <f>IF(F559="","",(1-K$2)*F559)</f>
        <v/>
      </c>
      <c r="L559" s="117" t="str">
        <f>IF(G559="","",(1-L$2)*G559)</f>
        <v/>
      </c>
      <c r="M559" s="117" t="str">
        <f>IF(H559="","",(1-M$2)*H559)</f>
        <v/>
      </c>
      <c r="N559" s="109"/>
      <c r="O559" s="109"/>
      <c r="P559" s="110" t="str">
        <f t="shared" si="16"/>
        <v/>
      </c>
      <c r="Q559" s="29" t="str">
        <f t="shared" si="19"/>
        <v/>
      </c>
      <c r="R559" s="30" t="str">
        <f>IF(P559="","",SUM($Q$4:Q559))</f>
        <v/>
      </c>
      <c r="S559" t="str">
        <f t="shared" si="20"/>
        <v>Mai/26</v>
      </c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</row>
    <row r="560" spans="1:38" ht="15.75" customHeight="1">
      <c r="A560" s="111">
        <v>46154</v>
      </c>
      <c r="B560" s="130" t="s">
        <v>20</v>
      </c>
      <c r="C560" s="113">
        <v>2026</v>
      </c>
      <c r="D560" s="113" t="s">
        <v>225</v>
      </c>
      <c r="E560" s="106">
        <v>1107</v>
      </c>
      <c r="F560" s="106">
        <v>1295</v>
      </c>
      <c r="G560" s="106"/>
      <c r="H560" s="106">
        <v>105.6</v>
      </c>
      <c r="I560" s="107">
        <v>984.59</v>
      </c>
      <c r="J560" s="117">
        <f>IF(E560="","",(1-J$2)*E560)</f>
        <v>1095.8193000000001</v>
      </c>
      <c r="K560" s="117">
        <f>IF(F560="","",(1-K$2)*F560)</f>
        <v>1253.0419999999999</v>
      </c>
      <c r="L560" s="117" t="str">
        <f>IF(G560="","",(1-L$2)*G560)</f>
        <v/>
      </c>
      <c r="M560" s="117">
        <f>IF(H560="","",(1-M$2)*H560)</f>
        <v>104.97695999999999</v>
      </c>
      <c r="N560" s="109"/>
      <c r="O560" s="109">
        <v>83</v>
      </c>
      <c r="P560" s="110">
        <f t="shared" si="16"/>
        <v>3575.19</v>
      </c>
      <c r="Q560" s="29">
        <f t="shared" si="19"/>
        <v>2536.83826</v>
      </c>
      <c r="R560" s="30">
        <f>IF(P560="","",SUM($Q$4:Q560))</f>
        <v>4346340.9450000012</v>
      </c>
      <c r="S560" t="str">
        <f t="shared" si="20"/>
        <v>Mai/26</v>
      </c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</row>
    <row r="561" spans="1:38" ht="15.75" customHeight="1">
      <c r="A561" s="111">
        <v>46155</v>
      </c>
      <c r="B561" s="130" t="s">
        <v>21</v>
      </c>
      <c r="C561" s="113">
        <v>2026</v>
      </c>
      <c r="D561" s="113" t="s">
        <v>225</v>
      </c>
      <c r="E561" s="106">
        <v>1504</v>
      </c>
      <c r="F561" s="106">
        <v>1548.6</v>
      </c>
      <c r="G561" s="106"/>
      <c r="H561" s="106">
        <v>323</v>
      </c>
      <c r="I561" s="107">
        <v>495.04</v>
      </c>
      <c r="J561" s="117">
        <f>IF(E561="","",(1-J$2)*E561)</f>
        <v>1488.8096</v>
      </c>
      <c r="K561" s="117">
        <f>IF(F561="","",(1-K$2)*F561)</f>
        <v>1498.42536</v>
      </c>
      <c r="L561" s="117" t="str">
        <f>IF(G561="","",(1-L$2)*G561)</f>
        <v/>
      </c>
      <c r="M561" s="117">
        <f>IF(H561="","",(1-M$2)*H561)</f>
        <v>321.09429999999998</v>
      </c>
      <c r="N561" s="109">
        <f>1702.05+1735.65</f>
        <v>3437.7</v>
      </c>
      <c r="O561" s="109">
        <v>369.01</v>
      </c>
      <c r="P561" s="110">
        <f t="shared" si="16"/>
        <v>4239.6499999999996</v>
      </c>
      <c r="Q561" s="29">
        <f t="shared" si="19"/>
        <v>7115.0392599999996</v>
      </c>
      <c r="R561" s="30">
        <f>IF(P561="","",SUM($Q$4:Q561))</f>
        <v>4353455.9842600012</v>
      </c>
      <c r="S561" t="str">
        <f t="shared" si="20"/>
        <v>Mai/26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</row>
    <row r="562" spans="1:38" ht="15.75" customHeight="1">
      <c r="A562" s="111">
        <v>46156</v>
      </c>
      <c r="B562" s="130" t="s">
        <v>23</v>
      </c>
      <c r="C562" s="113">
        <v>2026</v>
      </c>
      <c r="D562" s="113" t="s">
        <v>225</v>
      </c>
      <c r="E562" s="106">
        <v>1390</v>
      </c>
      <c r="F562" s="106">
        <v>1513</v>
      </c>
      <c r="G562" s="106"/>
      <c r="H562" s="106">
        <v>339</v>
      </c>
      <c r="I562" s="107">
        <v>763.6</v>
      </c>
      <c r="J562" s="117">
        <f>IF(E562="","",(1-J$2)*E562)</f>
        <v>1375.961</v>
      </c>
      <c r="K562" s="117">
        <f>IF(F562="","",(1-K$2)*F562)</f>
        <v>1463.9788000000001</v>
      </c>
      <c r="L562" s="117" t="str">
        <f>IF(G562="","",(1-L$2)*G562)</f>
        <v/>
      </c>
      <c r="M562" s="117">
        <f>IF(H562="","",(1-M$2)*H562)</f>
        <v>336.99989999999997</v>
      </c>
      <c r="N562" s="109"/>
      <c r="O562" s="109">
        <v>98</v>
      </c>
      <c r="P562" s="110">
        <f t="shared" si="16"/>
        <v>4103.6000000000004</v>
      </c>
      <c r="Q562" s="29">
        <f t="shared" si="19"/>
        <v>3274.9396999999999</v>
      </c>
      <c r="R562" s="30">
        <f>IF(P562="","",SUM($Q$4:Q562))</f>
        <v>4356730.9239600012</v>
      </c>
      <c r="S562" t="str">
        <f t="shared" si="20"/>
        <v>Mai/26</v>
      </c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</row>
    <row r="563" spans="1:38" ht="15.75" customHeight="1">
      <c r="A563" s="111">
        <v>46157</v>
      </c>
      <c r="B563" s="130" t="s">
        <v>30</v>
      </c>
      <c r="C563" s="113">
        <v>2026</v>
      </c>
      <c r="D563" s="113" t="s">
        <v>225</v>
      </c>
      <c r="E563" s="106">
        <v>2400.1999999999998</v>
      </c>
      <c r="F563" s="106">
        <v>1053</v>
      </c>
      <c r="G563" s="106"/>
      <c r="H563" s="106">
        <v>505</v>
      </c>
      <c r="I563" s="107">
        <v>373.78</v>
      </c>
      <c r="J563" s="117">
        <f>IF(E563="","",(1-J$2)*E563)</f>
        <v>2375.9579799999997</v>
      </c>
      <c r="K563" s="117">
        <f>IF(F563="","",(1-K$2)*F563)</f>
        <v>1018.8828</v>
      </c>
      <c r="L563" s="117" t="str">
        <f>IF(G563="","",(1-L$2)*G563)</f>
        <v/>
      </c>
      <c r="M563" s="117">
        <f>IF(H563="","",(1-M$2)*H563)</f>
        <v>502.02049999999997</v>
      </c>
      <c r="N563" s="109"/>
      <c r="O563" s="109">
        <v>452</v>
      </c>
      <c r="P563" s="110">
        <f t="shared" si="16"/>
        <v>4783.9799999999996</v>
      </c>
      <c r="Q563" s="29">
        <f t="shared" si="19"/>
        <v>4348.8612799999992</v>
      </c>
      <c r="R563" s="30">
        <f>IF(P563="","",SUM($Q$4:Q563))</f>
        <v>4361079.785240001</v>
      </c>
      <c r="S563" t="str">
        <f t="shared" si="20"/>
        <v>Mai/26</v>
      </c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</row>
    <row r="564" spans="1:38" ht="15.75" customHeight="1">
      <c r="A564" s="111">
        <v>46158</v>
      </c>
      <c r="B564" s="130" t="s">
        <v>38</v>
      </c>
      <c r="C564" s="113">
        <v>2026</v>
      </c>
      <c r="D564" s="113" t="s">
        <v>225</v>
      </c>
      <c r="E564" s="106">
        <v>2898</v>
      </c>
      <c r="F564" s="106">
        <v>1406</v>
      </c>
      <c r="G564" s="106">
        <v>166</v>
      </c>
      <c r="H564" s="106">
        <v>1305</v>
      </c>
      <c r="I564" s="107">
        <v>540.39</v>
      </c>
      <c r="J564" s="117">
        <f>IF(E564="","",(1-J$2)*E564)</f>
        <v>2868.7302</v>
      </c>
      <c r="K564" s="117">
        <f>IF(F564="","",(1-K$2)*F564)</f>
        <v>1360.4456</v>
      </c>
      <c r="L564" s="117">
        <f>IF(G564="","",(1-L$2)*G564)</f>
        <v>156.04</v>
      </c>
      <c r="M564" s="117">
        <f>IF(H564="","",(1-M$2)*H564)</f>
        <v>1297.3005000000001</v>
      </c>
      <c r="N564" s="109"/>
      <c r="O564" s="109">
        <v>563.59</v>
      </c>
      <c r="P564" s="110">
        <f t="shared" si="16"/>
        <v>6878.9800000000005</v>
      </c>
      <c r="Q564" s="29">
        <f t="shared" si="19"/>
        <v>6246.1063000000004</v>
      </c>
      <c r="R564" s="30">
        <f>IF(P564="","",SUM($Q$4:Q564))</f>
        <v>4367325.8915400011</v>
      </c>
      <c r="S564" t="str">
        <f t="shared" si="20"/>
        <v>Mai/26</v>
      </c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</row>
    <row r="565" spans="1:38" ht="15.75" customHeight="1">
      <c r="A565" s="111">
        <v>46159</v>
      </c>
      <c r="B565" s="130" t="s">
        <v>44</v>
      </c>
      <c r="C565" s="113">
        <v>2026</v>
      </c>
      <c r="D565" s="113" t="s">
        <v>225</v>
      </c>
      <c r="E565" s="106">
        <v>3080.1</v>
      </c>
      <c r="F565" s="106">
        <v>2273</v>
      </c>
      <c r="G565" s="106">
        <v>7</v>
      </c>
      <c r="H565" s="106">
        <v>1871</v>
      </c>
      <c r="I565" s="107">
        <v>1774.83</v>
      </c>
      <c r="J565" s="117">
        <f>IF(E565="","",(1-J$2)*E565)</f>
        <v>3048.9909899999998</v>
      </c>
      <c r="K565" s="117">
        <f>IF(F565="","",(1-K$2)*F565)</f>
        <v>2199.3548000000001</v>
      </c>
      <c r="L565" s="117">
        <f>IF(G565="","",(1-L$2)*G565)</f>
        <v>6.58</v>
      </c>
      <c r="M565" s="117">
        <f>IF(H565="","",(1-M$2)*H565)</f>
        <v>1859.9611</v>
      </c>
      <c r="N565" s="109"/>
      <c r="O565" s="109">
        <v>767</v>
      </c>
      <c r="P565" s="110">
        <f t="shared" si="16"/>
        <v>9772.93</v>
      </c>
      <c r="Q565" s="29">
        <f t="shared" si="19"/>
        <v>7881.8868899999998</v>
      </c>
      <c r="R565" s="30">
        <f>IF(P565="","",SUM($Q$4:Q565))</f>
        <v>4375207.7784300009</v>
      </c>
      <c r="S565" t="str">
        <f t="shared" si="20"/>
        <v>Mai/26</v>
      </c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</row>
    <row r="566" spans="1:38" ht="15.75" customHeight="1">
      <c r="A566" s="111">
        <v>46160</v>
      </c>
      <c r="B566" s="130" t="s">
        <v>18</v>
      </c>
      <c r="C566" s="113">
        <v>2026</v>
      </c>
      <c r="D566" s="113" t="s">
        <v>225</v>
      </c>
      <c r="E566" s="106"/>
      <c r="F566" s="106"/>
      <c r="G566" s="106"/>
      <c r="H566" s="106"/>
      <c r="I566" s="107"/>
      <c r="J566" s="117"/>
      <c r="K566" s="117"/>
      <c r="L566" s="117"/>
      <c r="M566" s="117"/>
      <c r="N566" s="109"/>
      <c r="O566" s="109"/>
      <c r="P566" s="110" t="str">
        <f t="shared" si="16"/>
        <v/>
      </c>
      <c r="Q566" s="29" t="str">
        <f t="shared" si="19"/>
        <v/>
      </c>
      <c r="R566" s="30" t="str">
        <f>IF(P566="","",SUM($Q$4:Q566))</f>
        <v/>
      </c>
      <c r="S566" t="str">
        <f t="shared" si="20"/>
        <v>Mai/26</v>
      </c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</row>
    <row r="567" spans="1:38" ht="15.75" customHeight="1">
      <c r="A567" s="111">
        <v>46161</v>
      </c>
      <c r="B567" s="130" t="s">
        <v>20</v>
      </c>
      <c r="C567" s="113">
        <v>2026</v>
      </c>
      <c r="D567" s="113" t="s">
        <v>225</v>
      </c>
      <c r="E567" s="106">
        <v>848</v>
      </c>
      <c r="F567" s="106">
        <v>885</v>
      </c>
      <c r="G567" s="106">
        <v>27</v>
      </c>
      <c r="H567" s="106">
        <v>465</v>
      </c>
      <c r="I567" s="107">
        <v>407.53</v>
      </c>
      <c r="J567" s="117">
        <f>IF(E567="","",(1-J$2)*E567)</f>
        <v>839.43520000000001</v>
      </c>
      <c r="K567" s="117">
        <f>IF(F567="","",(1-K$2)*F567)</f>
        <v>856.32600000000002</v>
      </c>
      <c r="L567" s="117">
        <f>IF(G567="","",(1-L$2)*G567)</f>
        <v>25.38</v>
      </c>
      <c r="M567" s="117">
        <f>IF(H567="","",(1-M$2)*H567)</f>
        <v>462.25650000000002</v>
      </c>
      <c r="N567" s="109"/>
      <c r="O567" s="109">
        <v>106.3</v>
      </c>
      <c r="P567" s="110">
        <f t="shared" si="16"/>
        <v>2738.83</v>
      </c>
      <c r="Q567" s="29">
        <f t="shared" si="19"/>
        <v>2289.6977000000002</v>
      </c>
      <c r="R567" s="30">
        <f>IF(P567="","",SUM($Q$4:Q567))</f>
        <v>4377497.4761300012</v>
      </c>
      <c r="S567" t="str">
        <f t="shared" si="20"/>
        <v>Mai/26</v>
      </c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</row>
    <row r="568" spans="1:38" ht="15.75" customHeight="1">
      <c r="A568" s="111">
        <v>46162</v>
      </c>
      <c r="B568" s="130" t="s">
        <v>21</v>
      </c>
      <c r="C568" s="113">
        <v>2026</v>
      </c>
      <c r="D568" s="113" t="s">
        <v>225</v>
      </c>
      <c r="E568" s="106">
        <v>1086</v>
      </c>
      <c r="F568" s="106">
        <v>1258</v>
      </c>
      <c r="G568" s="106"/>
      <c r="H568" s="106">
        <v>224</v>
      </c>
      <c r="I568" s="107">
        <v>1069.01</v>
      </c>
      <c r="J568" s="117">
        <f>IF(E568="","",(1-J$2)*E568)</f>
        <v>1075.0314000000001</v>
      </c>
      <c r="K568" s="117">
        <f>IF(F568="","",(1-K$2)*F568)</f>
        <v>1217.2408</v>
      </c>
      <c r="L568" s="117" t="str">
        <f>IF(G568="","",(1-L$2)*G568)</f>
        <v/>
      </c>
      <c r="M568" s="117">
        <f>IF(H568="","",(1-M$2)*H568)</f>
        <v>222.67840000000001</v>
      </c>
      <c r="N568" s="109">
        <f>1805.03+1469.85</f>
        <v>3274.88</v>
      </c>
      <c r="O568" s="109">
        <v>97.01</v>
      </c>
      <c r="P568" s="110">
        <f t="shared" si="16"/>
        <v>3734.0200000000004</v>
      </c>
      <c r="Q568" s="29">
        <f t="shared" si="19"/>
        <v>5886.8406000000004</v>
      </c>
      <c r="R568" s="30">
        <f>IF(P568="","",SUM($Q$4:Q568))</f>
        <v>4383384.316730001</v>
      </c>
      <c r="S568" t="str">
        <f t="shared" si="20"/>
        <v>Mai/26</v>
      </c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</row>
    <row r="569" spans="1:38" ht="15.75" customHeight="1">
      <c r="A569" s="111">
        <v>46163</v>
      </c>
      <c r="B569" s="130" t="s">
        <v>23</v>
      </c>
      <c r="C569" s="113">
        <v>2026</v>
      </c>
      <c r="D569" s="113" t="s">
        <v>225</v>
      </c>
      <c r="E569" s="106">
        <v>1480</v>
      </c>
      <c r="F569" s="106">
        <v>1514</v>
      </c>
      <c r="G569" s="106">
        <v>12</v>
      </c>
      <c r="H569" s="106">
        <v>218</v>
      </c>
      <c r="I569" s="107">
        <v>584.11</v>
      </c>
      <c r="J569" s="117">
        <f>IF(E569="","",(1-J$2)*E569)</f>
        <v>1465.0519999999999</v>
      </c>
      <c r="K569" s="117">
        <f>IF(F569="","",(1-K$2)*F569)</f>
        <v>1464.9464</v>
      </c>
      <c r="L569" s="117">
        <f>IF(G569="","",(1-L$2)*G569)</f>
        <v>11.28</v>
      </c>
      <c r="M569" s="117">
        <f>IF(H569="","",(1-M$2)*H569)</f>
        <v>216.71379999999999</v>
      </c>
      <c r="N569" s="109"/>
      <c r="O569" s="109">
        <v>498.72</v>
      </c>
      <c r="P569" s="110">
        <f t="shared" si="16"/>
        <v>4306.83</v>
      </c>
      <c r="Q569" s="29">
        <f t="shared" si="19"/>
        <v>3656.7121999999999</v>
      </c>
      <c r="R569" s="30">
        <f>IF(P569="","",SUM($Q$4:Q569))</f>
        <v>4387041.028930001</v>
      </c>
      <c r="S569" t="str">
        <f t="shared" si="20"/>
        <v>Mai/26</v>
      </c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</row>
    <row r="570" spans="1:38" ht="15.75" customHeight="1">
      <c r="A570" s="111">
        <v>46164</v>
      </c>
      <c r="B570" s="130" t="s">
        <v>30</v>
      </c>
      <c r="C570" s="113">
        <v>2026</v>
      </c>
      <c r="D570" s="113" t="s">
        <v>225</v>
      </c>
      <c r="E570" s="106">
        <v>3930</v>
      </c>
      <c r="F570" s="106">
        <v>1258</v>
      </c>
      <c r="G570" s="106">
        <v>32</v>
      </c>
      <c r="H570" s="106">
        <v>1249</v>
      </c>
      <c r="I570" s="107">
        <v>1118.54</v>
      </c>
      <c r="J570" s="117">
        <f>IF(E570="","",(1-J$2)*E570)</f>
        <v>3890.3069999999998</v>
      </c>
      <c r="K570" s="117">
        <f>IF(F570="","",(1-K$2)*F570)</f>
        <v>1217.2408</v>
      </c>
      <c r="L570" s="117">
        <f>IF(G570="","",(1-L$2)*G570)</f>
        <v>30.08</v>
      </c>
      <c r="M570" s="117">
        <f>IF(H570="","",(1-M$2)*H570)</f>
        <v>1241.6308999999999</v>
      </c>
      <c r="N570" s="109"/>
      <c r="O570" s="109">
        <v>726.66</v>
      </c>
      <c r="P570" s="110">
        <f t="shared" si="16"/>
        <v>8314.2000000000007</v>
      </c>
      <c r="Q570" s="29">
        <f t="shared" si="19"/>
        <v>7105.9187000000002</v>
      </c>
      <c r="R570" s="30">
        <f>IF(P570="","",SUM($Q$4:Q570))</f>
        <v>4394146.9476300012</v>
      </c>
      <c r="S570" t="str">
        <f t="shared" si="20"/>
        <v>Mai/26</v>
      </c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</row>
    <row r="571" spans="1:38" ht="15.75" customHeight="1">
      <c r="A571" s="111">
        <v>46165</v>
      </c>
      <c r="B571" s="130" t="s">
        <v>38</v>
      </c>
      <c r="C571" s="113">
        <v>2026</v>
      </c>
      <c r="D571" s="113" t="s">
        <v>225</v>
      </c>
      <c r="E571" s="106">
        <v>5750</v>
      </c>
      <c r="F571" s="106">
        <v>2966</v>
      </c>
      <c r="G571" s="106">
        <v>14</v>
      </c>
      <c r="H571" s="106">
        <v>2239</v>
      </c>
      <c r="I571" s="107">
        <v>790.78</v>
      </c>
      <c r="J571" s="117">
        <f>IF(E571="","",(1-J$2)*E571)</f>
        <v>5691.9250000000002</v>
      </c>
      <c r="K571" s="117">
        <f>IF(F571="","",(1-K$2)*F571)</f>
        <v>2869.9016000000001</v>
      </c>
      <c r="L571" s="117">
        <f>IF(G571="","",(1-L$2)*G571)</f>
        <v>13.16</v>
      </c>
      <c r="M571" s="117">
        <f>IF(H571="","",(1-M$2)*H571)</f>
        <v>2225.7898999999998</v>
      </c>
      <c r="N571" s="109"/>
      <c r="O571" s="109">
        <v>842.52</v>
      </c>
      <c r="P571" s="110">
        <f t="shared" si="16"/>
        <v>12602.300000000001</v>
      </c>
      <c r="Q571" s="29">
        <f t="shared" si="19"/>
        <v>11643.2965</v>
      </c>
      <c r="R571" s="30">
        <f>IF(P571="","",SUM($Q$4:Q571))</f>
        <v>4405790.2441300014</v>
      </c>
      <c r="S571" t="str">
        <f t="shared" si="20"/>
        <v>Mai/26</v>
      </c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</row>
    <row r="572" spans="1:38" ht="15.75" customHeight="1">
      <c r="A572" s="111">
        <v>46166</v>
      </c>
      <c r="B572" s="130" t="s">
        <v>44</v>
      </c>
      <c r="C572" s="113">
        <v>2026</v>
      </c>
      <c r="D572" s="113" t="s">
        <v>225</v>
      </c>
      <c r="E572" s="106">
        <v>3478</v>
      </c>
      <c r="F572" s="106">
        <v>1224</v>
      </c>
      <c r="G572" s="106">
        <v>122</v>
      </c>
      <c r="H572" s="106">
        <v>1448</v>
      </c>
      <c r="I572" s="107">
        <v>1081.7</v>
      </c>
      <c r="J572" s="117">
        <f>IF(E572="","",(1-J$2)*E572)</f>
        <v>3442.8721999999998</v>
      </c>
      <c r="K572" s="117">
        <f>IF(F572="","",(1-K$2)*F572)</f>
        <v>1184.3424</v>
      </c>
      <c r="L572" s="117">
        <f>IF(G572="","",(1-L$2)*G572)</f>
        <v>114.67999999999999</v>
      </c>
      <c r="M572" s="117">
        <f>IF(H572="","",(1-M$2)*H572)</f>
        <v>1439.4567999999999</v>
      </c>
      <c r="N572" s="109"/>
      <c r="O572" s="109">
        <v>544</v>
      </c>
      <c r="P572" s="110">
        <f t="shared" si="16"/>
        <v>7897.7</v>
      </c>
      <c r="Q572" s="29">
        <f t="shared" si="19"/>
        <v>6725.3513999999996</v>
      </c>
      <c r="R572" s="30">
        <f>IF(P572="","",SUM($Q$4:Q572))</f>
        <v>4412515.5955300014</v>
      </c>
      <c r="S572" t="str">
        <f t="shared" si="20"/>
        <v>Mai/26</v>
      </c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</row>
    <row r="573" spans="1:38" ht="15.75" customHeight="1">
      <c r="A573" s="111">
        <v>46167</v>
      </c>
      <c r="B573" s="130" t="s">
        <v>18</v>
      </c>
      <c r="C573" s="113">
        <v>2026</v>
      </c>
      <c r="D573" s="113" t="s">
        <v>225</v>
      </c>
      <c r="E573" s="106"/>
      <c r="F573" s="106"/>
      <c r="G573" s="106"/>
      <c r="H573" s="106"/>
      <c r="I573" s="107"/>
      <c r="J573" s="117"/>
      <c r="K573" s="117"/>
      <c r="L573" s="117"/>
      <c r="M573" s="117"/>
      <c r="N573" s="109"/>
      <c r="O573" s="109"/>
      <c r="P573" s="110" t="str">
        <f t="shared" si="16"/>
        <v/>
      </c>
      <c r="Q573" s="29" t="str">
        <f t="shared" si="19"/>
        <v/>
      </c>
      <c r="R573" s="30" t="str">
        <f>IF(P573="","",SUM($Q$4:Q573))</f>
        <v/>
      </c>
      <c r="S573" t="str">
        <f t="shared" si="20"/>
        <v>Mai/26</v>
      </c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</row>
    <row r="574" spans="1:38" ht="15.75" customHeight="1">
      <c r="A574" s="111">
        <v>46168</v>
      </c>
      <c r="B574" s="130" t="s">
        <v>20</v>
      </c>
      <c r="C574" s="113">
        <v>2026</v>
      </c>
      <c r="D574" s="113" t="s">
        <v>225</v>
      </c>
      <c r="E574" s="106">
        <v>1187.2</v>
      </c>
      <c r="F574" s="106">
        <v>1461</v>
      </c>
      <c r="G574" s="106"/>
      <c r="H574" s="106">
        <v>343.3</v>
      </c>
      <c r="I574" s="107">
        <v>636.42999999999995</v>
      </c>
      <c r="J574" s="117">
        <f>IF(E574="","",(1-J$2)*E574)</f>
        <v>1175.20928</v>
      </c>
      <c r="K574" s="117">
        <f>IF(F574="","",(1-K$2)*F574)</f>
        <v>1413.6636000000001</v>
      </c>
      <c r="L574" s="117" t="str">
        <f>IF(G574="","",(1-L$2)*G574)</f>
        <v/>
      </c>
      <c r="M574" s="117">
        <f>IF(H574="","",(1-M$2)*H574)</f>
        <v>341.27453000000003</v>
      </c>
      <c r="N574" s="109"/>
      <c r="O574" s="109">
        <v>226.22</v>
      </c>
      <c r="P574" s="110">
        <f t="shared" si="16"/>
        <v>3854.1499999999996</v>
      </c>
      <c r="Q574" s="29">
        <f t="shared" si="19"/>
        <v>3156.3674099999998</v>
      </c>
      <c r="R574" s="30">
        <f>IF(P574="","",SUM($Q$4:Q574))</f>
        <v>4415671.9629400019</v>
      </c>
      <c r="S574" t="str">
        <f t="shared" si="20"/>
        <v>Mai/26</v>
      </c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</row>
    <row r="575" spans="1:38" ht="15.75" customHeight="1">
      <c r="A575" s="111">
        <v>46169</v>
      </c>
      <c r="B575" s="130" t="s">
        <v>21</v>
      </c>
      <c r="C575" s="113">
        <v>2026</v>
      </c>
      <c r="D575" s="113" t="s">
        <v>225</v>
      </c>
      <c r="E575" s="106">
        <v>1579</v>
      </c>
      <c r="F575" s="106">
        <v>855</v>
      </c>
      <c r="G575" s="106"/>
      <c r="H575" s="106">
        <v>523</v>
      </c>
      <c r="I575" s="107">
        <v>332</v>
      </c>
      <c r="J575" s="117">
        <f>IF(E575="","",(1-J$2)*E575)</f>
        <v>1563.0521000000001</v>
      </c>
      <c r="K575" s="117">
        <f>IF(F575="","",(1-K$2)*F575)</f>
        <v>827.298</v>
      </c>
      <c r="L575" s="117" t="str">
        <f>IF(G575="","",(1-L$2)*G575)</f>
        <v/>
      </c>
      <c r="M575" s="117">
        <f>IF(H575="","",(1-M$2)*H575)</f>
        <v>519.91430000000003</v>
      </c>
      <c r="N575" s="109">
        <f>540.72+733.4+995.24+1340.31</f>
        <v>3609.6699999999996</v>
      </c>
      <c r="O575" s="109">
        <v>188</v>
      </c>
      <c r="P575" s="110">
        <f t="shared" si="16"/>
        <v>3477</v>
      </c>
      <c r="Q575" s="29">
        <f t="shared" si="19"/>
        <v>6707.9344000000001</v>
      </c>
      <c r="R575" s="30">
        <f>IF(P575="","",SUM($Q$4:Q575))</f>
        <v>4422379.8973400015</v>
      </c>
      <c r="S575" t="str">
        <f t="shared" si="20"/>
        <v>Mai/26</v>
      </c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</row>
    <row r="576" spans="1:38" ht="15.75" customHeight="1">
      <c r="A576" s="111">
        <v>46170</v>
      </c>
      <c r="B576" s="130" t="s">
        <v>23</v>
      </c>
      <c r="C576" s="113">
        <v>2026</v>
      </c>
      <c r="D576" s="113" t="s">
        <v>225</v>
      </c>
      <c r="E576" s="106">
        <v>1687</v>
      </c>
      <c r="F576" s="106">
        <v>1131</v>
      </c>
      <c r="G576" s="106">
        <v>39</v>
      </c>
      <c r="H576" s="106">
        <v>251</v>
      </c>
      <c r="I576" s="107">
        <v>456.91</v>
      </c>
      <c r="J576" s="117">
        <f>IF(E576="","",(1-J$2)*E576)</f>
        <v>1669.9612999999999</v>
      </c>
      <c r="K576" s="117">
        <f>IF(F576="","",(1-K$2)*F576)</f>
        <v>1094.3556000000001</v>
      </c>
      <c r="L576" s="117">
        <f>IF(G576="","",(1-L$2)*G576)</f>
        <v>36.659999999999997</v>
      </c>
      <c r="M576" s="117">
        <f>IF(H576="","",(1-M$2)*H576)</f>
        <v>249.51910000000001</v>
      </c>
      <c r="N576" s="109"/>
      <c r="O576" s="109">
        <v>112</v>
      </c>
      <c r="P576" s="110">
        <f t="shared" si="16"/>
        <v>3676.91</v>
      </c>
      <c r="Q576" s="29">
        <f t="shared" si="19"/>
        <v>3162.4959999999996</v>
      </c>
      <c r="R576" s="30">
        <f>IF(P576="","",SUM($Q$4:Q576))</f>
        <v>4425542.3933400018</v>
      </c>
      <c r="S576" t="str">
        <f t="shared" si="20"/>
        <v>Mai/26</v>
      </c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</row>
    <row r="577" spans="1:38" ht="15.75" customHeight="1">
      <c r="A577" s="111">
        <v>46171</v>
      </c>
      <c r="B577" s="130" t="s">
        <v>30</v>
      </c>
      <c r="C577" s="113">
        <v>2026</v>
      </c>
      <c r="D577" s="113" t="s">
        <v>225</v>
      </c>
      <c r="E577" s="106">
        <v>4183.1000000000004</v>
      </c>
      <c r="F577" s="106">
        <v>1440</v>
      </c>
      <c r="G577" s="106">
        <v>237</v>
      </c>
      <c r="H577" s="106">
        <v>1232</v>
      </c>
      <c r="I577" s="107">
        <v>752.23</v>
      </c>
      <c r="J577" s="117">
        <f>IF(E577="","",(1-J$2)*E577)</f>
        <v>4140.8506900000002</v>
      </c>
      <c r="K577" s="117">
        <f>IF(F577="","",(1-K$2)*F577)</f>
        <v>1393.3440000000001</v>
      </c>
      <c r="L577" s="117">
        <f>IF(G577="","",(1-L$2)*G577)</f>
        <v>222.78</v>
      </c>
      <c r="M577" s="117">
        <f>IF(H577="","",(1-M$2)*H577)</f>
        <v>1224.7311999999999</v>
      </c>
      <c r="N577" s="109"/>
      <c r="O577" s="109">
        <v>382</v>
      </c>
      <c r="P577" s="110">
        <f t="shared" si="16"/>
        <v>8226.33</v>
      </c>
      <c r="Q577" s="29">
        <f t="shared" si="19"/>
        <v>7363.7058900000002</v>
      </c>
      <c r="R577" s="30">
        <f>IF(P577="","",SUM($Q$4:Q577))</f>
        <v>4432906.0992300017</v>
      </c>
      <c r="S577" t="str">
        <f t="shared" si="20"/>
        <v>Mai/26</v>
      </c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</row>
    <row r="578" spans="1:38" ht="15.75" customHeight="1">
      <c r="A578" s="111">
        <v>46172</v>
      </c>
      <c r="B578" s="130" t="s">
        <v>38</v>
      </c>
      <c r="C578" s="113">
        <v>2026</v>
      </c>
      <c r="D578" s="113" t="s">
        <v>225</v>
      </c>
      <c r="E578" s="106">
        <v>7400.95</v>
      </c>
      <c r="F578" s="106">
        <v>4003</v>
      </c>
      <c r="G578" s="106">
        <v>365</v>
      </c>
      <c r="H578" s="106">
        <v>2928</v>
      </c>
      <c r="I578" s="107">
        <v>1080.06</v>
      </c>
      <c r="J578" s="117">
        <f>IF(E578="","",(1-J$2)*E578)</f>
        <v>7326.2004049999996</v>
      </c>
      <c r="K578" s="117">
        <f>IF(F578="","",(1-K$2)*F578)</f>
        <v>3873.3027999999999</v>
      </c>
      <c r="L578" s="117">
        <f>IF(G578="","",(1-L$2)*G578)</f>
        <v>343.09999999999997</v>
      </c>
      <c r="M578" s="117">
        <f>IF(H578="","",(1-M$2)*H578)</f>
        <v>2910.7248</v>
      </c>
      <c r="N578" s="109"/>
      <c r="O578" s="109">
        <v>1084</v>
      </c>
      <c r="P578" s="110">
        <f t="shared" si="16"/>
        <v>16861.010000000002</v>
      </c>
      <c r="Q578" s="29">
        <f t="shared" si="19"/>
        <v>15537.328004999999</v>
      </c>
      <c r="R578" s="30">
        <f>IF(P578="","",SUM($Q$4:Q578))</f>
        <v>4448443.4272350017</v>
      </c>
      <c r="S578" t="str">
        <f t="shared" si="20"/>
        <v>Mai/26</v>
      </c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</row>
    <row r="579" spans="1:38" ht="15.75" customHeight="1">
      <c r="A579" s="111">
        <v>46173</v>
      </c>
      <c r="B579" s="130" t="s">
        <v>44</v>
      </c>
      <c r="C579" s="113">
        <v>2026</v>
      </c>
      <c r="D579" s="113" t="s">
        <v>225</v>
      </c>
      <c r="E579" s="106">
        <v>8417</v>
      </c>
      <c r="F579" s="106">
        <v>3607</v>
      </c>
      <c r="G579" s="106">
        <v>440</v>
      </c>
      <c r="H579" s="106">
        <v>3028.6</v>
      </c>
      <c r="I579" s="107">
        <v>1010.87</v>
      </c>
      <c r="J579" s="117">
        <f>IF(E579="","",(1-J$2)*E579)</f>
        <v>8331.9883000000009</v>
      </c>
      <c r="K579" s="117">
        <f>IF(F579="","",(1-K$2)*F579)</f>
        <v>3490.1332000000002</v>
      </c>
      <c r="L579" s="117">
        <f>IF(G579="","",(1-L$2)*G579)</f>
        <v>413.59999999999997</v>
      </c>
      <c r="M579" s="117">
        <f>IF(H579="","",(1-M$2)*H579)</f>
        <v>3010.73126</v>
      </c>
      <c r="N579" s="109"/>
      <c r="O579" s="109">
        <v>995</v>
      </c>
      <c r="P579" s="110">
        <f t="shared" si="16"/>
        <v>17498.47</v>
      </c>
      <c r="Q579" s="29">
        <f t="shared" si="19"/>
        <v>16241.452760000002</v>
      </c>
      <c r="R579" s="30">
        <f>IF(P579="","",SUM($Q$4:Q579))</f>
        <v>4464684.8799950015</v>
      </c>
      <c r="S579" t="str">
        <f t="shared" si="20"/>
        <v>Mai/26</v>
      </c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</row>
    <row r="580" spans="1:38" ht="15.75" customHeight="1">
      <c r="A580" s="111">
        <v>46174</v>
      </c>
      <c r="B580" s="112" t="s">
        <v>18</v>
      </c>
      <c r="C580" s="113">
        <v>2026</v>
      </c>
      <c r="D580" s="113" t="s">
        <v>263</v>
      </c>
      <c r="E580" s="106"/>
      <c r="F580" s="106"/>
      <c r="G580" s="106"/>
      <c r="H580" s="106"/>
      <c r="I580" s="107"/>
      <c r="J580" s="117"/>
      <c r="K580" s="117"/>
      <c r="L580" s="117"/>
      <c r="M580" s="117"/>
      <c r="N580" s="109"/>
      <c r="O580" s="109"/>
      <c r="P580" s="110" t="str">
        <f t="shared" si="16"/>
        <v/>
      </c>
      <c r="Q580" s="29" t="str">
        <f t="shared" si="19"/>
        <v/>
      </c>
      <c r="R580" s="30" t="str">
        <f>IF(P580="","",SUM($Q$4:Q580))</f>
        <v/>
      </c>
      <c r="S580" t="str">
        <f t="shared" si="20"/>
        <v>Jun/26</v>
      </c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</row>
    <row r="581" spans="1:38" ht="15.75" customHeight="1">
      <c r="A581" s="111">
        <v>46175</v>
      </c>
      <c r="B581" s="112" t="s">
        <v>20</v>
      </c>
      <c r="C581" s="113">
        <v>2026</v>
      </c>
      <c r="D581" s="113" t="s">
        <v>263</v>
      </c>
      <c r="E581" s="106">
        <v>620</v>
      </c>
      <c r="F581" s="106">
        <v>530.6</v>
      </c>
      <c r="G581" s="106"/>
      <c r="H581" s="106">
        <v>669</v>
      </c>
      <c r="I581" s="107">
        <v>745</v>
      </c>
      <c r="J581" s="117">
        <f>IF(E581="","",(1-J$2)*E581)</f>
        <v>613.73800000000006</v>
      </c>
      <c r="K581" s="117">
        <f>IF(F581="","",(1-K$2)*F581)</f>
        <v>513.40856000000008</v>
      </c>
      <c r="L581" s="117" t="str">
        <f>IF(G581="","",(1-L$2)*G581)</f>
        <v/>
      </c>
      <c r="M581" s="117">
        <f>IF(H581="","",(1-M$2)*H581)</f>
        <v>665.05290000000002</v>
      </c>
      <c r="N581" s="109">
        <v>2800</v>
      </c>
      <c r="O581" s="109">
        <v>20.14</v>
      </c>
      <c r="P581" s="110">
        <f t="shared" si="16"/>
        <v>2584.7399999999998</v>
      </c>
      <c r="Q581" s="29">
        <f t="shared" ref="Q581:Q644" si="21">IF(P581="","",SUM(J581:O581))</f>
        <v>4612.3394600000001</v>
      </c>
      <c r="R581" s="30">
        <f>IF(P581="","",SUM($Q$4:Q581))</f>
        <v>4469297.2194550019</v>
      </c>
      <c r="S581" t="str">
        <f t="shared" ref="S581:S644" si="22">IF(A581="","",PROPER(TEXT(A581,"mmm/aa")))</f>
        <v>Jun/26</v>
      </c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</row>
    <row r="582" spans="1:38" ht="15.75" customHeight="1">
      <c r="A582" s="111">
        <v>46176</v>
      </c>
      <c r="B582" s="112" t="s">
        <v>21</v>
      </c>
      <c r="C582" s="113">
        <v>2026</v>
      </c>
      <c r="D582" s="113" t="s">
        <v>263</v>
      </c>
      <c r="E582" s="106">
        <v>2997</v>
      </c>
      <c r="F582" s="106">
        <v>1469.4</v>
      </c>
      <c r="G582" s="106">
        <v>160</v>
      </c>
      <c r="H582" s="106">
        <v>1415</v>
      </c>
      <c r="I582" s="107">
        <v>633.13</v>
      </c>
      <c r="J582" s="117">
        <f>IF(E582="","",(1-J$2)*E582)</f>
        <v>2966.7303000000002</v>
      </c>
      <c r="K582" s="117">
        <f>IF(F582="","",(1-K$2)*F582)</f>
        <v>1421.7914400000002</v>
      </c>
      <c r="L582" s="117">
        <f>IF(G582="","",(1-L$2)*G582)</f>
        <v>150.39999999999998</v>
      </c>
      <c r="M582" s="117">
        <f>IF(H582="","",(1-M$2)*H582)</f>
        <v>1406.6514999999999</v>
      </c>
      <c r="N582" s="109">
        <v>2352.79</v>
      </c>
      <c r="O582" s="109">
        <v>443</v>
      </c>
      <c r="P582" s="110">
        <f t="shared" si="16"/>
        <v>7117.53</v>
      </c>
      <c r="Q582" s="29">
        <f t="shared" si="21"/>
        <v>8741.3632399999988</v>
      </c>
      <c r="R582" s="30">
        <f>IF(P582="","",SUM($Q$4:Q582))</f>
        <v>4478038.5826950017</v>
      </c>
      <c r="S582" t="str">
        <f t="shared" si="22"/>
        <v>Jun/26</v>
      </c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</row>
    <row r="583" spans="1:38" ht="15.75" customHeight="1">
      <c r="A583" s="111">
        <v>46177</v>
      </c>
      <c r="B583" s="112" t="s">
        <v>23</v>
      </c>
      <c r="C583" s="113">
        <v>2026</v>
      </c>
      <c r="D583" s="113" t="s">
        <v>263</v>
      </c>
      <c r="E583" s="106">
        <v>2477</v>
      </c>
      <c r="F583" s="106">
        <v>1654</v>
      </c>
      <c r="G583" s="106">
        <v>114</v>
      </c>
      <c r="H583" s="106">
        <v>1460</v>
      </c>
      <c r="I583" s="107">
        <v>863.31</v>
      </c>
      <c r="J583" s="108">
        <f>IF(E583="","",(1-J$2)*E583)</f>
        <v>2451.9823000000001</v>
      </c>
      <c r="K583" s="108">
        <f>IF(F583="","",(1-K$2)*F583)</f>
        <v>1600.4104</v>
      </c>
      <c r="L583" s="108">
        <f>IF(G583="","",(1-L$2)*G583)</f>
        <v>107.16</v>
      </c>
      <c r="M583" s="108">
        <f>IF(H583="","",(1-M$2)*H583)</f>
        <v>1451.386</v>
      </c>
      <c r="N583" s="109"/>
      <c r="O583" s="109">
        <v>565.83000000000004</v>
      </c>
      <c r="P583" s="110">
        <f t="shared" si="16"/>
        <v>7134.1399999999994</v>
      </c>
      <c r="Q583" s="29">
        <f t="shared" si="21"/>
        <v>6176.7687000000005</v>
      </c>
      <c r="R583" s="30">
        <f>IF(P583="","",SUM($Q$4:Q583))</f>
        <v>4484215.3513950016</v>
      </c>
      <c r="S583" t="str">
        <f t="shared" si="22"/>
        <v>Jun/26</v>
      </c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</row>
    <row r="584" spans="1:38" ht="15.75" customHeight="1">
      <c r="A584" s="111">
        <v>46178</v>
      </c>
      <c r="B584" s="112" t="s">
        <v>30</v>
      </c>
      <c r="C584" s="113">
        <v>2026</v>
      </c>
      <c r="D584" s="113" t="s">
        <v>263</v>
      </c>
      <c r="E584" s="106">
        <v>4894.2</v>
      </c>
      <c r="F584" s="106">
        <v>1552</v>
      </c>
      <c r="G584" s="106">
        <v>119</v>
      </c>
      <c r="H584" s="106">
        <v>952</v>
      </c>
      <c r="I584" s="107">
        <v>1258.47</v>
      </c>
      <c r="J584" s="108">
        <f>IF(E584="","",(1-J$2)*E584)</f>
        <v>4844.7685799999999</v>
      </c>
      <c r="K584" s="108">
        <f>IF(F584="","",(1-K$2)*F584)</f>
        <v>1501.7152000000001</v>
      </c>
      <c r="L584" s="108">
        <f>IF(G584="","",(1-L$2)*G584)</f>
        <v>111.86</v>
      </c>
      <c r="M584" s="108">
        <f>IF(H584="","",(1-M$2)*H584)</f>
        <v>946.38319999999999</v>
      </c>
      <c r="N584" s="109"/>
      <c r="O584" s="109">
        <v>845</v>
      </c>
      <c r="P584" s="110">
        <f t="shared" si="16"/>
        <v>9620.67</v>
      </c>
      <c r="Q584" s="29">
        <f t="shared" si="21"/>
        <v>8249.7269799999995</v>
      </c>
      <c r="R584" s="30">
        <f>IF(P584="","",SUM($Q$4:Q584))</f>
        <v>4492465.0783750014</v>
      </c>
      <c r="S584" t="str">
        <f t="shared" si="22"/>
        <v>Jun/26</v>
      </c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</row>
    <row r="585" spans="1:38" ht="15.75" customHeight="1">
      <c r="A585" s="111">
        <v>46179</v>
      </c>
      <c r="B585" s="112" t="s">
        <v>38</v>
      </c>
      <c r="C585" s="113">
        <v>2026</v>
      </c>
      <c r="D585" s="113" t="s">
        <v>263</v>
      </c>
      <c r="E585" s="106">
        <v>12121</v>
      </c>
      <c r="F585" s="106">
        <v>5792</v>
      </c>
      <c r="G585" s="106">
        <v>291</v>
      </c>
      <c r="H585" s="106">
        <v>4162.25</v>
      </c>
      <c r="I585" s="107">
        <v>933.66</v>
      </c>
      <c r="J585" s="108">
        <f>IF(E585="","",(1-J$2)*E585)</f>
        <v>11998.5779</v>
      </c>
      <c r="K585" s="108">
        <f>IF(F585="","",(1-K$2)*F585)</f>
        <v>5604.3392000000003</v>
      </c>
      <c r="L585" s="108">
        <f>IF(G585="","",(1-L$2)*G585)</f>
        <v>273.53999999999996</v>
      </c>
      <c r="M585" s="108">
        <f>IF(H585="","",(1-M$2)*H585)</f>
        <v>4137.6927249999999</v>
      </c>
      <c r="N585" s="109"/>
      <c r="O585" s="109">
        <v>1887.87</v>
      </c>
      <c r="P585" s="110">
        <f t="shared" si="16"/>
        <v>25187.78</v>
      </c>
      <c r="Q585" s="29">
        <f t="shared" si="21"/>
        <v>23902.019824999999</v>
      </c>
      <c r="R585" s="30">
        <f>IF(P585="","",SUM($Q$4:Q585))</f>
        <v>4516367.0982000018</v>
      </c>
      <c r="S585" t="str">
        <f t="shared" si="22"/>
        <v>Jun/26</v>
      </c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</row>
    <row r="586" spans="1:38" ht="15.75" customHeight="1">
      <c r="A586" s="111">
        <v>46180</v>
      </c>
      <c r="B586" s="112" t="s">
        <v>44</v>
      </c>
      <c r="C586" s="113">
        <v>2026</v>
      </c>
      <c r="D586" s="113" t="s">
        <v>263</v>
      </c>
      <c r="E586" s="106">
        <v>5511.5</v>
      </c>
      <c r="F586" s="106">
        <v>2681</v>
      </c>
      <c r="G586" s="106">
        <v>78</v>
      </c>
      <c r="H586" s="106">
        <v>2419.5</v>
      </c>
      <c r="I586" s="107">
        <v>1640.38</v>
      </c>
      <c r="J586" s="108">
        <f>IF(E586="","",(1-J$2)*E586)</f>
        <v>5455.83385</v>
      </c>
      <c r="K586" s="108">
        <f>IF(F586="","",(1-K$2)*F586)</f>
        <v>2594.1356000000001</v>
      </c>
      <c r="L586" s="108">
        <f>IF(G586="","",(1-L$2)*G586)</f>
        <v>73.319999999999993</v>
      </c>
      <c r="M586" s="108">
        <f>IF(H586="","",(1-M$2)*H586)</f>
        <v>2405.2249499999998</v>
      </c>
      <c r="N586" s="109"/>
      <c r="O586" s="109">
        <v>765.63</v>
      </c>
      <c r="P586" s="110">
        <f t="shared" si="16"/>
        <v>13096.01</v>
      </c>
      <c r="Q586" s="29">
        <f t="shared" si="21"/>
        <v>11294.144399999999</v>
      </c>
      <c r="R586" s="30">
        <f>IF(P586="","",SUM($Q$4:Q586))</f>
        <v>4527661.2426000014</v>
      </c>
      <c r="S586" t="str">
        <f t="shared" si="22"/>
        <v>Jun/26</v>
      </c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</row>
    <row r="587" spans="1:38" ht="15.75" customHeight="1">
      <c r="A587" s="111">
        <v>46181</v>
      </c>
      <c r="B587" s="112" t="s">
        <v>18</v>
      </c>
      <c r="C587" s="113">
        <v>2026</v>
      </c>
      <c r="D587" s="113" t="s">
        <v>263</v>
      </c>
      <c r="E587" s="106"/>
      <c r="F587" s="106"/>
      <c r="G587" s="106"/>
      <c r="H587" s="106"/>
      <c r="I587" s="107"/>
      <c r="J587" s="108"/>
      <c r="K587" s="108"/>
      <c r="L587" s="108"/>
      <c r="M587" s="108"/>
      <c r="N587" s="109"/>
      <c r="O587" s="109"/>
      <c r="P587" s="110" t="str">
        <f t="shared" si="16"/>
        <v/>
      </c>
      <c r="Q587" s="29" t="str">
        <f t="shared" si="21"/>
        <v/>
      </c>
      <c r="R587" s="30" t="str">
        <f>IF(P587="","",SUM($Q$4:Q587))</f>
        <v/>
      </c>
      <c r="S587" t="str">
        <f t="shared" si="22"/>
        <v>Jun/26</v>
      </c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</row>
    <row r="588" spans="1:38" ht="15.75" customHeight="1">
      <c r="A588" s="111">
        <v>46182</v>
      </c>
      <c r="B588" s="112" t="s">
        <v>20</v>
      </c>
      <c r="C588" s="113">
        <v>2026</v>
      </c>
      <c r="D588" s="113" t="s">
        <v>263</v>
      </c>
      <c r="E588" s="106">
        <v>854</v>
      </c>
      <c r="F588" s="106">
        <v>1121</v>
      </c>
      <c r="G588" s="106">
        <v>430</v>
      </c>
      <c r="H588" s="106">
        <v>230</v>
      </c>
      <c r="I588" s="107">
        <v>419.14</v>
      </c>
      <c r="J588" s="108">
        <f>IF(E588="","",(1-J$2)*E588)</f>
        <v>845.37459999999999</v>
      </c>
      <c r="K588" s="108">
        <f>IF(F588="","",(1-K$2)*F588)</f>
        <v>1084.6795999999999</v>
      </c>
      <c r="L588" s="108">
        <f>IF(G588="","",(1-L$2)*G588)</f>
        <v>404.2</v>
      </c>
      <c r="M588" s="108">
        <f>IF(H588="","",(1-M$2)*H588)</f>
        <v>228.643</v>
      </c>
      <c r="N588" s="109"/>
      <c r="O588" s="109">
        <v>41</v>
      </c>
      <c r="P588" s="110">
        <f t="shared" si="16"/>
        <v>3095.14</v>
      </c>
      <c r="Q588" s="29">
        <f t="shared" si="21"/>
        <v>2603.8971999999999</v>
      </c>
      <c r="R588" s="30">
        <f>IF(P588="","",SUM($Q$4:Q588))</f>
        <v>4530265.1398000009</v>
      </c>
      <c r="S588" t="str">
        <f t="shared" si="22"/>
        <v>Jun/26</v>
      </c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</row>
    <row r="589" spans="1:38" ht="15.75" customHeight="1">
      <c r="A589" s="111">
        <v>46183</v>
      </c>
      <c r="B589" s="112" t="s">
        <v>21</v>
      </c>
      <c r="C589" s="113">
        <v>2026</v>
      </c>
      <c r="D589" s="113" t="s">
        <v>263</v>
      </c>
      <c r="E589" s="106">
        <v>113</v>
      </c>
      <c r="F589" s="106">
        <v>754</v>
      </c>
      <c r="G589" s="106"/>
      <c r="H589" s="106">
        <v>150</v>
      </c>
      <c r="I589" s="107">
        <v>1194.3599999999999</v>
      </c>
      <c r="J589" s="108">
        <f>IF(E589="","",(1-J$2)*E589)</f>
        <v>111.8587</v>
      </c>
      <c r="K589" s="108">
        <f>IF(F589="","",(1-K$2)*F589)</f>
        <v>729.57040000000006</v>
      </c>
      <c r="L589" s="108" t="str">
        <f>IF(G589="","",(1-L$2)*G589)</f>
        <v/>
      </c>
      <c r="M589" s="108">
        <f>IF(H589="","",(1-M$2)*H589)</f>
        <v>149.11500000000001</v>
      </c>
      <c r="N589" s="109">
        <v>3511.89</v>
      </c>
      <c r="O589" s="109">
        <v>0</v>
      </c>
      <c r="P589" s="110">
        <f t="shared" si="16"/>
        <v>2211.3599999999997</v>
      </c>
      <c r="Q589" s="29">
        <f t="shared" si="21"/>
        <v>4502.4341000000004</v>
      </c>
      <c r="R589" s="30">
        <f>IF(P589="","",SUM($Q$4:Q589))</f>
        <v>4534767.5739000011</v>
      </c>
      <c r="S589" t="str">
        <f t="shared" si="22"/>
        <v>Jun/26</v>
      </c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</row>
    <row r="590" spans="1:38" ht="15.75" customHeight="1">
      <c r="A590" s="111">
        <v>46184</v>
      </c>
      <c r="B590" s="112" t="s">
        <v>23</v>
      </c>
      <c r="C590" s="113">
        <v>2026</v>
      </c>
      <c r="D590" s="113" t="s">
        <v>263</v>
      </c>
      <c r="E590" s="106">
        <v>1808</v>
      </c>
      <c r="F590" s="106">
        <v>1875</v>
      </c>
      <c r="G590" s="106">
        <v>7</v>
      </c>
      <c r="H590" s="106">
        <v>405.8</v>
      </c>
      <c r="I590" s="107">
        <v>456.24</v>
      </c>
      <c r="J590" s="108">
        <f>IF(E590="","",(1-J$2)*E590)</f>
        <v>1789.7392</v>
      </c>
      <c r="K590" s="108">
        <f>IF(F590="","",(1-K$2)*F590)</f>
        <v>1814.25</v>
      </c>
      <c r="L590" s="108">
        <f>IF(G590="","",(1-L$2)*G590)</f>
        <v>6.58</v>
      </c>
      <c r="M590" s="108">
        <f>IF(H590="","",(1-M$2)*H590)</f>
        <v>403.40577999999999</v>
      </c>
      <c r="N590" s="109"/>
      <c r="O590" s="109">
        <v>190.61</v>
      </c>
      <c r="P590" s="110">
        <f t="shared" si="16"/>
        <v>4742.6499999999996</v>
      </c>
      <c r="Q590" s="29">
        <f t="shared" si="21"/>
        <v>4204.5849799999996</v>
      </c>
      <c r="R590" s="30">
        <f>IF(P590="","",SUM($Q$4:Q590))</f>
        <v>4538972.1588800009</v>
      </c>
      <c r="S590" t="str">
        <f t="shared" si="22"/>
        <v>Jun/26</v>
      </c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</row>
    <row r="591" spans="1:38" ht="15.75" customHeight="1">
      <c r="A591" s="111">
        <v>46185</v>
      </c>
      <c r="B591" s="112" t="s">
        <v>30</v>
      </c>
      <c r="C591" s="113">
        <v>2026</v>
      </c>
      <c r="D591" s="113" t="s">
        <v>263</v>
      </c>
      <c r="E591" s="106">
        <v>2705</v>
      </c>
      <c r="F591" s="106">
        <v>1469</v>
      </c>
      <c r="G591" s="106">
        <v>433</v>
      </c>
      <c r="H591" s="106">
        <v>1580</v>
      </c>
      <c r="I591" s="107">
        <v>778.43</v>
      </c>
      <c r="J591" s="108">
        <f>IF(E591="","",(1-J$2)*E591)</f>
        <v>2677.6795000000002</v>
      </c>
      <c r="K591" s="108">
        <f>IF(F591="","",(1-K$2)*F591)</f>
        <v>1421.4044000000001</v>
      </c>
      <c r="L591" s="108">
        <f>IF(G591="","",(1-L$2)*G591)</f>
        <v>407.02</v>
      </c>
      <c r="M591" s="108">
        <f>IF(H591="","",(1-M$2)*H591)</f>
        <v>1570.6779999999999</v>
      </c>
      <c r="N591" s="109"/>
      <c r="O591" s="109">
        <v>395</v>
      </c>
      <c r="P591" s="110">
        <f t="shared" si="16"/>
        <v>7360.43</v>
      </c>
      <c r="Q591" s="29">
        <f t="shared" si="21"/>
        <v>6471.7819</v>
      </c>
      <c r="R591" s="30">
        <f>IF(P591="","",SUM($Q$4:Q591))</f>
        <v>4545443.9407800008</v>
      </c>
      <c r="S591" t="str">
        <f t="shared" si="22"/>
        <v>Jun/26</v>
      </c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</row>
    <row r="592" spans="1:38" ht="15.75" customHeight="1">
      <c r="A592" s="111">
        <v>46186</v>
      </c>
      <c r="B592" s="112" t="s">
        <v>38</v>
      </c>
      <c r="C592" s="113">
        <v>2026</v>
      </c>
      <c r="D592" s="113" t="s">
        <v>263</v>
      </c>
      <c r="E592" s="106">
        <v>15487.5</v>
      </c>
      <c r="F592" s="106">
        <v>9427</v>
      </c>
      <c r="G592" s="106">
        <v>1172</v>
      </c>
      <c r="H592" s="106">
        <v>5821</v>
      </c>
      <c r="I592" s="107">
        <v>1528.76</v>
      </c>
      <c r="J592" s="108">
        <f>IF(E592="","",(1-J$2)*E592)</f>
        <v>15331.07625</v>
      </c>
      <c r="K592" s="108">
        <f>IF(F592="","",(1-K$2)*F592)</f>
        <v>9121.5652000000009</v>
      </c>
      <c r="L592" s="108">
        <f>IF(G592="","",(1-L$2)*G592)</f>
        <v>1101.6799999999998</v>
      </c>
      <c r="M592" s="108">
        <f>IF(H592="","",(1-M$2)*H592)</f>
        <v>5786.6561000000002</v>
      </c>
      <c r="N592" s="109"/>
      <c r="O592" s="109">
        <v>2170</v>
      </c>
      <c r="P592" s="110">
        <f t="shared" si="16"/>
        <v>35606.26</v>
      </c>
      <c r="Q592" s="29">
        <f t="shared" si="21"/>
        <v>33510.977550000003</v>
      </c>
      <c r="R592" s="30">
        <f>IF(P592="","",SUM($Q$4:Q592))</f>
        <v>4578954.9183300007</v>
      </c>
      <c r="S592" t="str">
        <f t="shared" si="22"/>
        <v>Jun/26</v>
      </c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</row>
    <row r="593" spans="1:38" ht="15.75" customHeight="1">
      <c r="A593" s="111">
        <v>46187</v>
      </c>
      <c r="B593" s="112" t="s">
        <v>44</v>
      </c>
      <c r="C593" s="113">
        <v>2026</v>
      </c>
      <c r="D593" s="113" t="s">
        <v>263</v>
      </c>
      <c r="E593" s="106">
        <v>6140.6</v>
      </c>
      <c r="F593" s="106">
        <v>3794</v>
      </c>
      <c r="G593" s="106">
        <v>234</v>
      </c>
      <c r="H593" s="106">
        <v>2324</v>
      </c>
      <c r="I593" s="107">
        <v>1452.42</v>
      </c>
      <c r="J593" s="108">
        <f>IF(E593="","",(1-J$2)*E593)</f>
        <v>6078.5799400000005</v>
      </c>
      <c r="K593" s="108">
        <f>IF(F593="","",(1-K$2)*F593)</f>
        <v>3671.0744</v>
      </c>
      <c r="L593" s="108">
        <f>IF(G593="","",(1-L$2)*G593)</f>
        <v>219.95999999999998</v>
      </c>
      <c r="M593" s="108">
        <f>IF(H593="","",(1-M$2)*H593)</f>
        <v>2310.2883999999999</v>
      </c>
      <c r="N593" s="109"/>
      <c r="O593" s="109">
        <v>1546.39</v>
      </c>
      <c r="P593" s="110">
        <f t="shared" si="16"/>
        <v>15491.41</v>
      </c>
      <c r="Q593" s="29">
        <f t="shared" si="21"/>
        <v>13826.292739999999</v>
      </c>
      <c r="R593" s="30">
        <f>IF(P593="","",SUM($Q$4:Q593))</f>
        <v>4592781.2110700011</v>
      </c>
      <c r="S593" t="str">
        <f t="shared" si="22"/>
        <v>Jun/26</v>
      </c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</row>
    <row r="594" spans="1:38" ht="15.75" customHeight="1">
      <c r="A594" s="111">
        <v>46188</v>
      </c>
      <c r="B594" s="112" t="s">
        <v>18</v>
      </c>
      <c r="C594" s="113">
        <v>2026</v>
      </c>
      <c r="D594" s="113" t="s">
        <v>263</v>
      </c>
      <c r="E594" s="106">
        <v>247</v>
      </c>
      <c r="F594" s="106">
        <v>160</v>
      </c>
      <c r="G594" s="106"/>
      <c r="H594" s="106">
        <v>66</v>
      </c>
      <c r="I594" s="107"/>
      <c r="J594" s="108">
        <f>IF(E594="","",(1-J$2)*E594)</f>
        <v>244.50530000000001</v>
      </c>
      <c r="K594" s="108">
        <f>IF(F594="","",(1-K$2)*F594)</f>
        <v>154.816</v>
      </c>
      <c r="L594" s="108" t="str">
        <f>IF(G594="","",(1-L$2)*G594)</f>
        <v/>
      </c>
      <c r="M594" s="108">
        <f>IF(H594="","",(1-M$2)*H594)</f>
        <v>65.610600000000005</v>
      </c>
      <c r="N594" s="109"/>
      <c r="O594" s="109">
        <v>13</v>
      </c>
      <c r="P594" s="110">
        <f t="shared" si="16"/>
        <v>486</v>
      </c>
      <c r="Q594" s="29">
        <f t="shared" si="21"/>
        <v>477.93190000000004</v>
      </c>
      <c r="R594" s="30">
        <f>IF(P594="","",SUM($Q$4:Q594))</f>
        <v>4593259.1429700013</v>
      </c>
      <c r="S594" t="str">
        <f t="shared" si="22"/>
        <v>Jun/26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</row>
    <row r="595" spans="1:38" ht="15.75" customHeight="1">
      <c r="A595" s="111">
        <v>46189</v>
      </c>
      <c r="B595" s="112" t="s">
        <v>20</v>
      </c>
      <c r="C595" s="113">
        <v>2026</v>
      </c>
      <c r="D595" s="113" t="s">
        <v>263</v>
      </c>
      <c r="E595" s="106">
        <v>722.5</v>
      </c>
      <c r="F595" s="106">
        <v>855</v>
      </c>
      <c r="G595" s="106">
        <v>28</v>
      </c>
      <c r="H595" s="106">
        <v>123</v>
      </c>
      <c r="I595" s="107">
        <v>373.78</v>
      </c>
      <c r="J595" s="108">
        <f>IF(E595="","",(1-J$2)*E595)</f>
        <v>715.20275000000004</v>
      </c>
      <c r="K595" s="108">
        <f>IF(F595="","",(1-K$2)*F595)</f>
        <v>827.298</v>
      </c>
      <c r="L595" s="108">
        <f>IF(G595="","",(1-L$2)*G595)</f>
        <v>26.32</v>
      </c>
      <c r="M595" s="108">
        <f>IF(H595="","",(1-M$2)*H595)</f>
        <v>122.2743</v>
      </c>
      <c r="N595" s="109"/>
      <c r="O595" s="109">
        <v>444</v>
      </c>
      <c r="P595" s="110">
        <f t="shared" si="16"/>
        <v>2546.2799999999997</v>
      </c>
      <c r="Q595" s="29">
        <f t="shared" si="21"/>
        <v>2135.0950499999999</v>
      </c>
      <c r="R595" s="30">
        <f>IF(P595="","",SUM($Q$4:Q595))</f>
        <v>4595394.238020001</v>
      </c>
      <c r="S595" t="str">
        <f t="shared" si="22"/>
        <v>Jun/26</v>
      </c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</row>
    <row r="596" spans="1:38" ht="15.75" customHeight="1">
      <c r="A596" s="111">
        <v>46190</v>
      </c>
      <c r="B596" s="112" t="s">
        <v>21</v>
      </c>
      <c r="C596" s="113">
        <v>2026</v>
      </c>
      <c r="D596" s="113" t="s">
        <v>263</v>
      </c>
      <c r="E596" s="106">
        <v>796</v>
      </c>
      <c r="F596" s="106">
        <v>1067</v>
      </c>
      <c r="G596" s="106"/>
      <c r="H596" s="106">
        <v>45</v>
      </c>
      <c r="I596" s="107">
        <v>1352.5</v>
      </c>
      <c r="J596" s="108">
        <f>IF(E596="","",(1-J$2)*E596)</f>
        <v>787.96040000000005</v>
      </c>
      <c r="K596" s="108">
        <f>IF(F596="","",(1-K$2)*F596)</f>
        <v>1032.4292</v>
      </c>
      <c r="L596" s="108" t="str">
        <f>IF(G596="","",(1-L$2)*G596)</f>
        <v/>
      </c>
      <c r="M596" s="108">
        <f>IF(H596="","",(1-M$2)*H596)</f>
        <v>44.734499999999997</v>
      </c>
      <c r="N596" s="109">
        <v>3278.64</v>
      </c>
      <c r="O596" s="109">
        <v>122</v>
      </c>
      <c r="P596" s="110">
        <f t="shared" si="16"/>
        <v>3382.5</v>
      </c>
      <c r="Q596" s="29">
        <f t="shared" si="21"/>
        <v>5265.7641000000003</v>
      </c>
      <c r="R596" s="30">
        <f>IF(P596="","",SUM($Q$4:Q596))</f>
        <v>4600660.0021200012</v>
      </c>
      <c r="S596" t="str">
        <f t="shared" si="22"/>
        <v>Jun/26</v>
      </c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</row>
    <row r="597" spans="1:38" ht="15.75" customHeight="1">
      <c r="A597" s="111">
        <v>46191</v>
      </c>
      <c r="B597" s="112" t="s">
        <v>23</v>
      </c>
      <c r="C597" s="113">
        <v>2026</v>
      </c>
      <c r="D597" s="113" t="s">
        <v>263</v>
      </c>
      <c r="E597" s="106">
        <v>846</v>
      </c>
      <c r="F597" s="106">
        <v>1067</v>
      </c>
      <c r="G597" s="106"/>
      <c r="H597" s="106">
        <v>276</v>
      </c>
      <c r="I597" s="107">
        <v>547.54</v>
      </c>
      <c r="J597" s="108">
        <f>IF(E597="","",(1-J$2)*E597)</f>
        <v>837.45540000000005</v>
      </c>
      <c r="K597" s="108">
        <f>IF(F597="","",(1-K$2)*F597)</f>
        <v>1032.4292</v>
      </c>
      <c r="L597" s="108" t="str">
        <f>IF(G597="","",(1-L$2)*G597)</f>
        <v/>
      </c>
      <c r="M597" s="108">
        <f>IF(H597="","",(1-M$2)*H597)</f>
        <v>274.3716</v>
      </c>
      <c r="N597" s="109"/>
      <c r="O597" s="109">
        <v>295.61</v>
      </c>
      <c r="P597" s="110">
        <f t="shared" si="16"/>
        <v>3032.15</v>
      </c>
      <c r="Q597" s="29">
        <f t="shared" si="21"/>
        <v>2439.8662000000004</v>
      </c>
      <c r="R597" s="30">
        <f>IF(P597="","",SUM($Q$4:Q597))</f>
        <v>4603099.8683200013</v>
      </c>
      <c r="S597" t="str">
        <f t="shared" si="22"/>
        <v>Jun/26</v>
      </c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</row>
    <row r="598" spans="1:38" ht="15.75" customHeight="1">
      <c r="A598" s="111">
        <v>46192</v>
      </c>
      <c r="B598" s="112" t="s">
        <v>30</v>
      </c>
      <c r="C598" s="113">
        <v>2026</v>
      </c>
      <c r="D598" s="113" t="s">
        <v>263</v>
      </c>
      <c r="E598" s="106">
        <v>8693</v>
      </c>
      <c r="F598" s="106">
        <v>7088</v>
      </c>
      <c r="G598" s="106">
        <v>244</v>
      </c>
      <c r="H598" s="106">
        <v>4514</v>
      </c>
      <c r="I598" s="107">
        <v>792.55</v>
      </c>
      <c r="J598" s="108">
        <f>IF(E598="","",(1-J$2)*E598)</f>
        <v>8605.2006999999994</v>
      </c>
      <c r="K598" s="108">
        <f>IF(F598="","",(1-K$2)*F598)</f>
        <v>6858.3487999999998</v>
      </c>
      <c r="L598" s="108">
        <f>IF(G598="","",(1-L$2)*G598)</f>
        <v>229.35999999999999</v>
      </c>
      <c r="M598" s="108">
        <f>IF(H598="","",(1-M$2)*H598)</f>
        <v>4487.3674000000001</v>
      </c>
      <c r="N598" s="109"/>
      <c r="O598" s="109">
        <v>1123</v>
      </c>
      <c r="P598" s="110">
        <f t="shared" si="16"/>
        <v>22454.55</v>
      </c>
      <c r="Q598" s="29">
        <f t="shared" si="21"/>
        <v>21303.276900000001</v>
      </c>
      <c r="R598" s="30">
        <f>IF(P598="","",SUM($Q$4:Q598))</f>
        <v>4624403.1452200012</v>
      </c>
      <c r="S598" t="str">
        <f t="shared" si="22"/>
        <v>Jun/26</v>
      </c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</row>
    <row r="599" spans="1:38" ht="15.75" customHeight="1">
      <c r="A599" s="111">
        <v>46193</v>
      </c>
      <c r="B599" s="112" t="s">
        <v>38</v>
      </c>
      <c r="C599" s="113">
        <v>2026</v>
      </c>
      <c r="D599" s="113" t="s">
        <v>263</v>
      </c>
      <c r="E599" s="106">
        <v>9219.5</v>
      </c>
      <c r="F599" s="106">
        <v>4573</v>
      </c>
      <c r="G599" s="106">
        <v>44</v>
      </c>
      <c r="H599" s="106">
        <v>4063.5</v>
      </c>
      <c r="I599" s="107">
        <v>883.37</v>
      </c>
      <c r="J599" s="108">
        <f>IF(E599="","",(1-J$2)*E599)</f>
        <v>9126.3830500000004</v>
      </c>
      <c r="K599" s="108">
        <f>IF(F599="","",(1-K$2)*F599)</f>
        <v>4424.8347999999996</v>
      </c>
      <c r="L599" s="108">
        <f>IF(G599="","",(1-L$2)*G599)</f>
        <v>41.36</v>
      </c>
      <c r="M599" s="108">
        <f>IF(H599="","",(1-M$2)*H599)</f>
        <v>4039.5253499999999</v>
      </c>
      <c r="N599" s="109"/>
      <c r="O599" s="109">
        <v>1597.15</v>
      </c>
      <c r="P599" s="110">
        <f t="shared" si="16"/>
        <v>20380.52</v>
      </c>
      <c r="Q599" s="29">
        <f t="shared" si="21"/>
        <v>19229.253200000003</v>
      </c>
      <c r="R599" s="30">
        <f>IF(P599="","",SUM($Q$4:Q599))</f>
        <v>4643632.3984200014</v>
      </c>
      <c r="S599" t="str">
        <f t="shared" si="22"/>
        <v>Jun/26</v>
      </c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</row>
    <row r="600" spans="1:38" ht="15.75" customHeight="1">
      <c r="A600" s="111">
        <v>46194</v>
      </c>
      <c r="B600" s="112" t="s">
        <v>44</v>
      </c>
      <c r="C600" s="113">
        <v>2026</v>
      </c>
      <c r="D600" s="113" t="s">
        <v>263</v>
      </c>
      <c r="E600" s="106">
        <v>2454</v>
      </c>
      <c r="F600" s="106">
        <v>1475</v>
      </c>
      <c r="G600" s="106">
        <v>68</v>
      </c>
      <c r="H600" s="106">
        <v>1126</v>
      </c>
      <c r="I600" s="107">
        <v>722.8</v>
      </c>
      <c r="J600" s="108">
        <f>IF(E600="","",(1-J$2)*E600)</f>
        <v>2429.2145999999998</v>
      </c>
      <c r="K600" s="108">
        <f>IF(F600="","",(1-K$2)*F600)</f>
        <v>1427.21</v>
      </c>
      <c r="L600" s="108">
        <f>IF(G600="","",(1-L$2)*G600)</f>
        <v>63.919999999999995</v>
      </c>
      <c r="M600" s="108">
        <f>IF(H600="","",(1-M$2)*H600)</f>
        <v>1119.3566000000001</v>
      </c>
      <c r="N600" s="109"/>
      <c r="O600" s="109">
        <v>790.13</v>
      </c>
      <c r="P600" s="110">
        <f t="shared" si="16"/>
        <v>6635.93</v>
      </c>
      <c r="Q600" s="29">
        <f t="shared" si="21"/>
        <v>5829.8311999999996</v>
      </c>
      <c r="R600" s="30">
        <f>IF(P600="","",SUM($Q$4:Q600))</f>
        <v>4649462.2296200013</v>
      </c>
      <c r="S600" t="str">
        <f t="shared" si="22"/>
        <v>Jun/26</v>
      </c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</row>
    <row r="601" spans="1:38" ht="15.75" customHeight="1">
      <c r="A601" s="111">
        <v>46195</v>
      </c>
      <c r="B601" s="112" t="s">
        <v>18</v>
      </c>
      <c r="C601" s="113">
        <v>2026</v>
      </c>
      <c r="D601" s="113" t="s">
        <v>263</v>
      </c>
      <c r="E601" s="106"/>
      <c r="F601" s="106"/>
      <c r="G601" s="106"/>
      <c r="H601" s="106"/>
      <c r="I601" s="107"/>
      <c r="J601" s="108" t="str">
        <f>IF(E601="","",(1-J$2)*E601)</f>
        <v/>
      </c>
      <c r="K601" s="108" t="str">
        <f>IF(F601="","",(1-K$2)*F601)</f>
        <v/>
      </c>
      <c r="L601" s="108" t="str">
        <f>IF(G601="","",(1-L$2)*G601)</f>
        <v/>
      </c>
      <c r="M601" s="108" t="str">
        <f>IF(H601="","",(1-M$2)*H601)</f>
        <v/>
      </c>
      <c r="N601" s="109"/>
      <c r="O601" s="109"/>
      <c r="P601" s="110" t="str">
        <f t="shared" si="16"/>
        <v/>
      </c>
      <c r="Q601" s="29" t="str">
        <f t="shared" si="21"/>
        <v/>
      </c>
      <c r="R601" s="30" t="str">
        <f>IF(P601="","",SUM($Q$4:Q601))</f>
        <v/>
      </c>
      <c r="S601" t="str">
        <f t="shared" si="22"/>
        <v>Jun/26</v>
      </c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</row>
    <row r="602" spans="1:38" ht="15.75" customHeight="1">
      <c r="A602" s="111">
        <v>46196</v>
      </c>
      <c r="B602" s="112" t="s">
        <v>20</v>
      </c>
      <c r="C602" s="113">
        <v>2026</v>
      </c>
      <c r="D602" s="113" t="s">
        <v>263</v>
      </c>
      <c r="E602" s="106">
        <v>1100</v>
      </c>
      <c r="F602" s="106">
        <v>893.8</v>
      </c>
      <c r="G602" s="106"/>
      <c r="H602" s="106">
        <v>144</v>
      </c>
      <c r="I602" s="107">
        <v>480.33</v>
      </c>
      <c r="J602" s="108">
        <f>IF(E602="","",(1-J$2)*E602)</f>
        <v>1088.8900000000001</v>
      </c>
      <c r="K602" s="108">
        <f>IF(F602="","",(1-K$2)*F602)</f>
        <v>864.84087999999997</v>
      </c>
      <c r="L602" s="108" t="str">
        <f>IF(G602="","",(1-L$2)*G602)</f>
        <v/>
      </c>
      <c r="M602" s="108">
        <f>IF(H602="","",(1-M$2)*H602)</f>
        <v>143.15039999999999</v>
      </c>
      <c r="N602" s="109"/>
      <c r="O602" s="109">
        <v>174</v>
      </c>
      <c r="P602" s="110">
        <f t="shared" si="16"/>
        <v>2792.13</v>
      </c>
      <c r="Q602" s="29">
        <f t="shared" si="21"/>
        <v>2270.8812800000001</v>
      </c>
      <c r="R602" s="30">
        <f>IF(P602="","",SUM($Q$4:Q602))</f>
        <v>4651733.1109000016</v>
      </c>
      <c r="S602" t="str">
        <f t="shared" si="22"/>
        <v>Jun/26</v>
      </c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</row>
    <row r="603" spans="1:38" ht="15.75" customHeight="1">
      <c r="A603" s="111">
        <v>46197</v>
      </c>
      <c r="B603" s="112" t="s">
        <v>21</v>
      </c>
      <c r="C603" s="113">
        <v>2026</v>
      </c>
      <c r="D603" s="113" t="s">
        <v>263</v>
      </c>
      <c r="E603" s="106">
        <v>10263</v>
      </c>
      <c r="F603" s="106">
        <v>8255</v>
      </c>
      <c r="G603" s="106">
        <v>215</v>
      </c>
      <c r="H603" s="106">
        <v>5733.4</v>
      </c>
      <c r="I603" s="107">
        <v>596.61</v>
      </c>
      <c r="J603" s="108">
        <f>IF(E603="","",(1-J$2)*E603)</f>
        <v>10159.343699999999</v>
      </c>
      <c r="K603" s="108">
        <f>IF(F603="","",(1-K$2)*F603)</f>
        <v>7987.5380000000005</v>
      </c>
      <c r="L603" s="108">
        <f>IF(G603="","",(1-L$2)*G603)</f>
        <v>202.1</v>
      </c>
      <c r="M603" s="108">
        <f>IF(H603="","",(1-M$2)*H603)</f>
        <v>5699.5729399999991</v>
      </c>
      <c r="N603" s="109">
        <v>3630.78</v>
      </c>
      <c r="O603" s="109">
        <v>1839</v>
      </c>
      <c r="P603" s="110">
        <f t="shared" si="16"/>
        <v>26902.010000000002</v>
      </c>
      <c r="Q603" s="29">
        <f t="shared" si="21"/>
        <v>29518.334639999994</v>
      </c>
      <c r="R603" s="30">
        <f>IF(P603="","",SUM($Q$4:Q603))</f>
        <v>4681251.4455400016</v>
      </c>
      <c r="S603" t="str">
        <f t="shared" si="22"/>
        <v>Jun/26</v>
      </c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</row>
    <row r="604" spans="1:38" ht="15.75" customHeight="1">
      <c r="A604" s="111">
        <v>46198</v>
      </c>
      <c r="B604" s="112" t="s">
        <v>23</v>
      </c>
      <c r="C604" s="113">
        <v>2026</v>
      </c>
      <c r="D604" s="113" t="s">
        <v>263</v>
      </c>
      <c r="E604" s="106">
        <v>1244.5</v>
      </c>
      <c r="F604" s="106">
        <v>2155.5</v>
      </c>
      <c r="G604" s="106">
        <v>11.1</v>
      </c>
      <c r="H604" s="106">
        <v>719</v>
      </c>
      <c r="I604" s="107">
        <v>253.08</v>
      </c>
      <c r="J604" s="108">
        <f>IF(E604="","",(1-J$2)*E604)</f>
        <v>1231.93055</v>
      </c>
      <c r="K604" s="108">
        <f>IF(F604="","",(1-K$2)*F604)</f>
        <v>2085.6617999999999</v>
      </c>
      <c r="L604" s="108">
        <f>IF(G604="","",(1-L$2)*G604)</f>
        <v>10.433999999999999</v>
      </c>
      <c r="M604" s="108">
        <f>IF(H604="","",(1-M$2)*H604)</f>
        <v>714.75789999999995</v>
      </c>
      <c r="N604" s="109"/>
      <c r="O604" s="109">
        <v>643</v>
      </c>
      <c r="P604" s="110">
        <f t="shared" si="16"/>
        <v>5026.18</v>
      </c>
      <c r="Q604" s="29">
        <f t="shared" si="21"/>
        <v>4685.7842500000006</v>
      </c>
      <c r="R604" s="30">
        <f>IF(P604="","",SUM($Q$4:Q604))</f>
        <v>4685937.2297900012</v>
      </c>
      <c r="S604" t="str">
        <f t="shared" si="22"/>
        <v>Jun/26</v>
      </c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</row>
    <row r="605" spans="1:38" ht="15.75" customHeight="1">
      <c r="A605" s="111">
        <v>46199</v>
      </c>
      <c r="B605" s="112" t="s">
        <v>30</v>
      </c>
      <c r="C605" s="113">
        <v>2026</v>
      </c>
      <c r="D605" s="113" t="s">
        <v>263</v>
      </c>
      <c r="E605" s="106">
        <v>1979</v>
      </c>
      <c r="F605" s="106">
        <v>858</v>
      </c>
      <c r="G605" s="106">
        <v>376.6</v>
      </c>
      <c r="H605" s="106">
        <v>1077</v>
      </c>
      <c r="I605" s="107">
        <v>495.42</v>
      </c>
      <c r="J605" s="108">
        <f>IF(E605="","",(1-J$2)*E605)</f>
        <v>1959.0120999999999</v>
      </c>
      <c r="K605" s="108">
        <f>IF(F605="","",(1-K$2)*F605)</f>
        <v>830.20079999999996</v>
      </c>
      <c r="L605" s="108">
        <f>IF(G605="","",(1-L$2)*G605)</f>
        <v>354.00400000000002</v>
      </c>
      <c r="M605" s="108">
        <f>IF(H605="","",(1-M$2)*H605)</f>
        <v>1070.6457</v>
      </c>
      <c r="N605" s="109"/>
      <c r="O605" s="109">
        <v>24</v>
      </c>
      <c r="P605" s="110">
        <f t="shared" si="16"/>
        <v>4810.0200000000004</v>
      </c>
      <c r="Q605" s="29">
        <f t="shared" si="21"/>
        <v>4237.8626000000004</v>
      </c>
      <c r="R605" s="30">
        <f>IF(P605="","",SUM($Q$4:Q605))</f>
        <v>4690175.0923900008</v>
      </c>
      <c r="S605" t="str">
        <f t="shared" si="22"/>
        <v>Jun/26</v>
      </c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</row>
    <row r="606" spans="1:38" ht="15.75" customHeight="1">
      <c r="A606" s="111">
        <v>46200</v>
      </c>
      <c r="B606" s="112" t="s">
        <v>38</v>
      </c>
      <c r="C606" s="113">
        <v>2026</v>
      </c>
      <c r="D606" s="113" t="s">
        <v>263</v>
      </c>
      <c r="E606" s="106">
        <v>2988.6</v>
      </c>
      <c r="F606" s="106">
        <v>1634</v>
      </c>
      <c r="G606" s="106">
        <v>14</v>
      </c>
      <c r="H606" s="106">
        <v>1185</v>
      </c>
      <c r="I606" s="107">
        <v>947.99</v>
      </c>
      <c r="J606" s="108">
        <f>IF(E606="","",(1-J$2)*E606)</f>
        <v>2958.4151400000001</v>
      </c>
      <c r="K606" s="108">
        <f>IF(F606="","",(1-K$2)*F606)</f>
        <v>1581.0584000000001</v>
      </c>
      <c r="L606" s="108">
        <f>IF(G606="","",(1-L$2)*G606)</f>
        <v>13.16</v>
      </c>
      <c r="M606" s="108">
        <f>IF(H606="","",(1-M$2)*H606)</f>
        <v>1178.0084999999999</v>
      </c>
      <c r="N606" s="109"/>
      <c r="O606" s="109">
        <v>396</v>
      </c>
      <c r="P606" s="110">
        <f t="shared" si="16"/>
        <v>7165.59</v>
      </c>
      <c r="Q606" s="29">
        <f t="shared" si="21"/>
        <v>6126.6420399999997</v>
      </c>
      <c r="R606" s="30">
        <f>IF(P606="","",SUM($Q$4:Q606))</f>
        <v>4696301.7344300011</v>
      </c>
      <c r="S606" t="str">
        <f t="shared" si="22"/>
        <v>Jun/26</v>
      </c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</row>
    <row r="607" spans="1:38" ht="15.75" customHeight="1">
      <c r="A607" s="111">
        <v>46201</v>
      </c>
      <c r="B607" s="112" t="s">
        <v>44</v>
      </c>
      <c r="C607" s="113">
        <v>2026</v>
      </c>
      <c r="D607" s="113" t="s">
        <v>263</v>
      </c>
      <c r="E607" s="106">
        <v>6804</v>
      </c>
      <c r="F607" s="106">
        <v>2946.7</v>
      </c>
      <c r="G607" s="106">
        <v>112</v>
      </c>
      <c r="H607" s="106">
        <v>2117</v>
      </c>
      <c r="I607" s="106">
        <v>2638</v>
      </c>
      <c r="J607" s="108">
        <f>IF(E607="","",(1-J$2)*E607)</f>
        <v>6735.2795999999998</v>
      </c>
      <c r="K607" s="108">
        <f>IF(F607="","",(1-K$2)*F607)</f>
        <v>2851.2269200000001</v>
      </c>
      <c r="L607" s="108">
        <f>IF(G607="","",(1-L$2)*G607)</f>
        <v>105.28</v>
      </c>
      <c r="M607" s="108">
        <f>IF(H607="","",(1-M$2)*H607)</f>
        <v>2104.5097000000001</v>
      </c>
      <c r="N607" s="109">
        <v>2100</v>
      </c>
      <c r="O607" s="109">
        <v>1419.34</v>
      </c>
      <c r="P607" s="110">
        <f t="shared" si="16"/>
        <v>16037.04</v>
      </c>
      <c r="Q607" s="29">
        <f t="shared" si="21"/>
        <v>15315.63622</v>
      </c>
      <c r="R607" s="30">
        <f>IF(P607="","",SUM($Q$4:Q607))</f>
        <v>4711617.3706500009</v>
      </c>
      <c r="S607" t="str">
        <f t="shared" si="22"/>
        <v>Jun/26</v>
      </c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</row>
    <row r="608" spans="1:38" ht="15.75" customHeight="1">
      <c r="A608" s="111">
        <v>46202</v>
      </c>
      <c r="B608" s="112" t="s">
        <v>18</v>
      </c>
      <c r="C608" s="113">
        <v>2026</v>
      </c>
      <c r="D608" s="113" t="s">
        <v>263</v>
      </c>
      <c r="E608" s="106">
        <v>9747.7000000000007</v>
      </c>
      <c r="F608" s="106">
        <v>7008</v>
      </c>
      <c r="G608" s="106">
        <v>293.7</v>
      </c>
      <c r="H608" s="106">
        <v>2853</v>
      </c>
      <c r="I608" s="107">
        <v>614.96</v>
      </c>
      <c r="J608" s="108">
        <f>IF(E608="","",(1-J$2)*E608)</f>
        <v>9649.2482300000011</v>
      </c>
      <c r="K608" s="108">
        <f>IF(F608="","",(1-K$2)*F608)</f>
        <v>6780.9408000000003</v>
      </c>
      <c r="L608" s="108">
        <f>IF(G608="","",(1-L$2)*G608)</f>
        <v>276.07799999999997</v>
      </c>
      <c r="M608" s="108">
        <f>IF(H608="","",(1-M$2)*H608)</f>
        <v>2836.1673000000001</v>
      </c>
      <c r="N608" s="109"/>
      <c r="O608" s="109">
        <v>1416</v>
      </c>
      <c r="P608" s="110">
        <f t="shared" si="16"/>
        <v>21933.360000000001</v>
      </c>
      <c r="Q608" s="29">
        <f t="shared" si="21"/>
        <v>20958.434330000004</v>
      </c>
      <c r="R608" s="30">
        <f>IF(P608="","",SUM($Q$4:Q608))</f>
        <v>4732575.8049800005</v>
      </c>
      <c r="S608" t="str">
        <f t="shared" si="22"/>
        <v>Jun/26</v>
      </c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</row>
    <row r="609" spans="1:38" ht="15.75" customHeight="1">
      <c r="A609" s="111">
        <v>46203</v>
      </c>
      <c r="B609" s="112" t="s">
        <v>20</v>
      </c>
      <c r="C609" s="113">
        <v>2026</v>
      </c>
      <c r="D609" s="113" t="s">
        <v>263</v>
      </c>
      <c r="E609" s="106"/>
      <c r="F609" s="106" t="s">
        <v>103</v>
      </c>
      <c r="G609" s="106"/>
      <c r="H609" s="106"/>
      <c r="I609" s="107"/>
      <c r="J609" s="108" t="str">
        <f>IF(E609="","",(1-J$2)*E609)</f>
        <v/>
      </c>
      <c r="K609" s="108"/>
      <c r="L609" s="108" t="str">
        <f>IF(G609="","",(1-L$2)*G609)</f>
        <v/>
      </c>
      <c r="M609" s="108" t="str">
        <f>IF(H609="","",(1-M$2)*H609)</f>
        <v/>
      </c>
      <c r="N609" s="109"/>
      <c r="O609" s="109"/>
      <c r="P609" s="110" t="str">
        <f t="shared" si="16"/>
        <v/>
      </c>
      <c r="Q609" s="29" t="str">
        <f t="shared" si="21"/>
        <v/>
      </c>
      <c r="R609" s="30" t="str">
        <f>IF(P609="","",SUM($Q$4:Q609))</f>
        <v/>
      </c>
      <c r="S609" t="str">
        <f t="shared" si="22"/>
        <v>Jun/26</v>
      </c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</row>
    <row r="610" spans="1:38" ht="15.75" customHeight="1">
      <c r="A610" s="111">
        <v>46204</v>
      </c>
      <c r="B610" s="112" t="s">
        <v>21</v>
      </c>
      <c r="C610" s="113">
        <v>2026</v>
      </c>
      <c r="D610" s="113" t="s">
        <v>320</v>
      </c>
      <c r="E610" s="106">
        <v>551</v>
      </c>
      <c r="F610" s="106">
        <v>762</v>
      </c>
      <c r="G610" s="106">
        <v>40</v>
      </c>
      <c r="H610" s="106">
        <v>247</v>
      </c>
      <c r="I610" s="107">
        <v>313.14999999999998</v>
      </c>
      <c r="J610" s="108">
        <f>IF(E610="","",(1-J$2)*E610)</f>
        <v>545.43489999999997</v>
      </c>
      <c r="K610" s="108">
        <f>IF(F610="","",(1-K$2)*F610)</f>
        <v>737.31119999999999</v>
      </c>
      <c r="L610" s="108">
        <f>IF(G610="","",(1-L$2)*G610)</f>
        <v>37.599999999999994</v>
      </c>
      <c r="M610" s="108">
        <f>IF(H610="","",(1-M$2)*H610)</f>
        <v>245.5427</v>
      </c>
      <c r="N610" s="109">
        <v>3977.65</v>
      </c>
      <c r="O610" s="109">
        <v>122</v>
      </c>
      <c r="P610" s="110">
        <f t="shared" si="16"/>
        <v>2035.15</v>
      </c>
      <c r="Q610" s="29">
        <f t="shared" si="21"/>
        <v>5665.5388000000003</v>
      </c>
      <c r="R610" s="30">
        <f>IF(P610="","",SUM($Q$4:Q610))</f>
        <v>4738241.3437800007</v>
      </c>
      <c r="S610" t="str">
        <f t="shared" si="22"/>
        <v>Jul/26</v>
      </c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</row>
    <row r="611" spans="1:38" ht="15.75" customHeight="1">
      <c r="A611" s="111">
        <v>46205</v>
      </c>
      <c r="B611" s="112" t="s">
        <v>23</v>
      </c>
      <c r="C611" s="113">
        <v>2026</v>
      </c>
      <c r="D611" s="113" t="s">
        <v>320</v>
      </c>
      <c r="E611" s="106">
        <v>1072.5999999999999</v>
      </c>
      <c r="F611" s="106">
        <v>788</v>
      </c>
      <c r="G611" s="106">
        <v>272</v>
      </c>
      <c r="H611" s="106">
        <v>420</v>
      </c>
      <c r="I611" s="107">
        <v>686.66</v>
      </c>
      <c r="J611" s="108">
        <f>IF(E611="","",(1-J$2)*E611)</f>
        <v>1061.7667399999998</v>
      </c>
      <c r="K611" s="108">
        <f>IF(F611="","",(1-K$2)*F611)</f>
        <v>762.46879999999999</v>
      </c>
      <c r="L611" s="108">
        <f>IF(G611="","",(1-L$2)*G611)</f>
        <v>255.67999999999998</v>
      </c>
      <c r="M611" s="108">
        <f>IF(H611="","",(1-M$2)*H611)</f>
        <v>417.52199999999999</v>
      </c>
      <c r="N611" s="109"/>
      <c r="O611" s="109">
        <v>240</v>
      </c>
      <c r="P611" s="110">
        <f t="shared" si="16"/>
        <v>3479.2599999999998</v>
      </c>
      <c r="Q611" s="29">
        <f t="shared" si="21"/>
        <v>2737.4375399999994</v>
      </c>
      <c r="R611" s="30">
        <f>IF(P611="","",SUM($Q$4:Q611))</f>
        <v>4740978.781320001</v>
      </c>
      <c r="S611" t="str">
        <f t="shared" si="22"/>
        <v>Jul/26</v>
      </c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</row>
    <row r="612" spans="1:38" ht="15.75" customHeight="1">
      <c r="A612" s="111">
        <v>46206</v>
      </c>
      <c r="B612" s="112" t="s">
        <v>30</v>
      </c>
      <c r="C612" s="113">
        <v>2026</v>
      </c>
      <c r="D612" s="113" t="s">
        <v>320</v>
      </c>
      <c r="E612" s="106">
        <v>2592.6</v>
      </c>
      <c r="F612" s="106">
        <v>1331</v>
      </c>
      <c r="G612" s="106">
        <v>251</v>
      </c>
      <c r="H612" s="106">
        <v>650</v>
      </c>
      <c r="I612" s="107">
        <v>458.51</v>
      </c>
      <c r="J612" s="108">
        <f>IF(E612="","",(1-J$2)*E612)</f>
        <v>2566.4147399999997</v>
      </c>
      <c r="K612" s="108">
        <f>IF(F612="","",(1-K$2)*F612)</f>
        <v>1287.8756000000001</v>
      </c>
      <c r="L612" s="108">
        <f>IF(G612="","",(1-L$2)*G612)</f>
        <v>235.94</v>
      </c>
      <c r="M612" s="108">
        <f>IF(H612="","",(1-M$2)*H612)</f>
        <v>646.16499999999996</v>
      </c>
      <c r="N612" s="109"/>
      <c r="O612" s="109">
        <v>384.01</v>
      </c>
      <c r="P612" s="110">
        <f t="shared" si="16"/>
        <v>5667.1200000000008</v>
      </c>
      <c r="Q612" s="29">
        <f t="shared" si="21"/>
        <v>5120.4053399999993</v>
      </c>
      <c r="R612" s="30">
        <f>IF(P612="","",SUM($Q$4:Q612))</f>
        <v>4746099.1866600011</v>
      </c>
      <c r="S612" t="str">
        <f t="shared" si="22"/>
        <v>Jul/26</v>
      </c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</row>
    <row r="613" spans="1:38" ht="15.75" customHeight="1">
      <c r="A613" s="111">
        <v>46207</v>
      </c>
      <c r="B613" s="112" t="s">
        <v>38</v>
      </c>
      <c r="C613" s="113">
        <v>2026</v>
      </c>
      <c r="D613" s="113" t="s">
        <v>320</v>
      </c>
      <c r="E613" s="106">
        <v>3505.8</v>
      </c>
      <c r="F613" s="106">
        <v>2209.5</v>
      </c>
      <c r="G613" s="106">
        <v>59</v>
      </c>
      <c r="H613" s="106">
        <v>1459</v>
      </c>
      <c r="I613" s="107">
        <v>1391.5</v>
      </c>
      <c r="J613" s="108">
        <f>IF(E613="","",(1-J$2)*E613)</f>
        <v>3470.3914200000004</v>
      </c>
      <c r="K613" s="108">
        <f>IF(F613="","",(1-K$2)*F613)</f>
        <v>2137.9122000000002</v>
      </c>
      <c r="L613" s="108">
        <f>IF(G613="","",(1-L$2)*G613)</f>
        <v>55.459999999999994</v>
      </c>
      <c r="M613" s="108">
        <f>IF(H613="","",(1-M$2)*H613)</f>
        <v>1450.3919000000001</v>
      </c>
      <c r="N613" s="109"/>
      <c r="O613" s="109">
        <v>581</v>
      </c>
      <c r="P613" s="110">
        <f t="shared" si="16"/>
        <v>9205.7999999999993</v>
      </c>
      <c r="Q613" s="29">
        <f t="shared" si="21"/>
        <v>7695.1555200000003</v>
      </c>
      <c r="R613" s="30">
        <f>IF(P613="","",SUM($Q$4:Q613))</f>
        <v>4753794.3421800006</v>
      </c>
      <c r="S613" t="str">
        <f t="shared" si="22"/>
        <v>Jul/26</v>
      </c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</row>
    <row r="614" spans="1:38" ht="15.75" customHeight="1">
      <c r="A614" s="111">
        <v>46208</v>
      </c>
      <c r="B614" s="112" t="s">
        <v>44</v>
      </c>
      <c r="C614" s="113">
        <v>2026</v>
      </c>
      <c r="D614" s="113" t="s">
        <v>320</v>
      </c>
      <c r="E614" s="106">
        <v>19856</v>
      </c>
      <c r="F614" s="106">
        <v>10472</v>
      </c>
      <c r="G614" s="106">
        <v>1141.4000000000001</v>
      </c>
      <c r="H614" s="106">
        <v>7341</v>
      </c>
      <c r="I614" s="107">
        <v>2485.46</v>
      </c>
      <c r="J614" s="108">
        <f>IF(E614="","",(1-J$2)*E614)</f>
        <v>19655.454399999999</v>
      </c>
      <c r="K614" s="108">
        <f>IF(F614="","",(1-K$2)*F614)</f>
        <v>10132.707200000001</v>
      </c>
      <c r="L614" s="108">
        <f>IF(G614="","",(1-L$2)*G614)</f>
        <v>1072.9159999999999</v>
      </c>
      <c r="M614" s="108">
        <f>IF(H614="","",(1-M$2)*H614)</f>
        <v>7297.6881000000003</v>
      </c>
      <c r="N614" s="109"/>
      <c r="O614" s="109">
        <v>3421.26</v>
      </c>
      <c r="P614" s="110">
        <f t="shared" si="16"/>
        <v>44717.120000000003</v>
      </c>
      <c r="Q614" s="29">
        <f t="shared" si="21"/>
        <v>41580.025700000006</v>
      </c>
      <c r="R614" s="30">
        <f>IF(P614="","",SUM($Q$4:Q614))</f>
        <v>4795374.3678800007</v>
      </c>
      <c r="S614" t="str">
        <f t="shared" si="22"/>
        <v>Jul/26</v>
      </c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</row>
    <row r="615" spans="1:38" ht="15.75" customHeight="1">
      <c r="A615" s="111">
        <v>46209</v>
      </c>
      <c r="B615" s="112" t="s">
        <v>18</v>
      </c>
      <c r="C615" s="113">
        <v>2026</v>
      </c>
      <c r="D615" s="113" t="s">
        <v>320</v>
      </c>
      <c r="E615" s="106">
        <v>386</v>
      </c>
      <c r="F615" s="106">
        <v>182</v>
      </c>
      <c r="G615" s="106">
        <v>73</v>
      </c>
      <c r="H615" s="106">
        <v>225</v>
      </c>
      <c r="I615" s="107">
        <v>47.8</v>
      </c>
      <c r="J615" s="108">
        <f>IF(E615="","",(1-J$2)*E615)</f>
        <v>382.10140000000001</v>
      </c>
      <c r="K615" s="108">
        <f>IF(F615="","",(1-K$2)*F615)</f>
        <v>176.10320000000002</v>
      </c>
      <c r="L615" s="108">
        <f>IF(G615="","",(1-L$2)*G615)</f>
        <v>68.61999999999999</v>
      </c>
      <c r="M615" s="108">
        <f>IF(H615="","",(1-M$2)*H615)</f>
        <v>223.67249999999999</v>
      </c>
      <c r="N615" s="109"/>
      <c r="O615" s="109">
        <v>49</v>
      </c>
      <c r="P615" s="110">
        <f t="shared" si="16"/>
        <v>962.8</v>
      </c>
      <c r="Q615" s="29">
        <f t="shared" si="21"/>
        <v>899.49710000000005</v>
      </c>
      <c r="R615" s="30">
        <f>IF(P615="","",SUM($Q$4:Q615))</f>
        <v>4796273.864980001</v>
      </c>
      <c r="S615" t="str">
        <f t="shared" si="22"/>
        <v>Jul/26</v>
      </c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</row>
    <row r="616" spans="1:38" ht="15.75" customHeight="1">
      <c r="A616" s="111">
        <v>46210</v>
      </c>
      <c r="B616" s="112" t="s">
        <v>20</v>
      </c>
      <c r="C616" s="113">
        <v>2026</v>
      </c>
      <c r="D616" s="113" t="s">
        <v>320</v>
      </c>
      <c r="E616" s="106">
        <v>858</v>
      </c>
      <c r="F616" s="106">
        <v>680</v>
      </c>
      <c r="G616" s="106"/>
      <c r="H616" s="106">
        <v>416</v>
      </c>
      <c r="I616" s="106">
        <v>737.14</v>
      </c>
      <c r="J616" s="108">
        <f>IF(E616="","",(1-J$2)*E616)</f>
        <v>849.33420000000001</v>
      </c>
      <c r="K616" s="108">
        <f>IF(F616="","",(1-K$2)*F616)</f>
        <v>657.96799999999996</v>
      </c>
      <c r="L616" s="108" t="str">
        <f>IF(G616="","",(1-L$2)*G616)</f>
        <v/>
      </c>
      <c r="M616" s="108">
        <f>IF(H616="","",(1-M$2)*H616)</f>
        <v>413.54559999999998</v>
      </c>
      <c r="N616" s="109"/>
      <c r="O616" s="109">
        <v>109.25</v>
      </c>
      <c r="P616" s="110">
        <f t="shared" si="16"/>
        <v>2800.39</v>
      </c>
      <c r="Q616" s="29">
        <f t="shared" si="21"/>
        <v>2030.0978</v>
      </c>
      <c r="R616" s="30">
        <f>IF(P616="","",SUM($Q$4:Q616))</f>
        <v>4798303.9627800006</v>
      </c>
      <c r="S616" t="str">
        <f t="shared" si="22"/>
        <v>Jul/26</v>
      </c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</row>
    <row r="617" spans="1:38" ht="15.75" customHeight="1">
      <c r="A617" s="111">
        <v>46211</v>
      </c>
      <c r="B617" s="112" t="s">
        <v>21</v>
      </c>
      <c r="C617" s="113">
        <v>2026</v>
      </c>
      <c r="D617" s="113" t="s">
        <v>320</v>
      </c>
      <c r="E617" s="106">
        <v>1167</v>
      </c>
      <c r="F617" s="106">
        <v>650</v>
      </c>
      <c r="G617" s="106"/>
      <c r="H617" s="107">
        <v>24</v>
      </c>
      <c r="I617" s="107">
        <v>777.27</v>
      </c>
      <c r="J617" s="108">
        <f>IF(E617="","",(1-J$2)*E617)</f>
        <v>1155.2132999999999</v>
      </c>
      <c r="K617" s="108">
        <f>IF(F617="","",(1-K$2)*F617)</f>
        <v>628.94000000000005</v>
      </c>
      <c r="L617" s="108" t="str">
        <f>IF(G617="","",(1-L$2)*G617)</f>
        <v/>
      </c>
      <c r="M617" s="108">
        <f>IF(H617="","",(1-M$2)*H617)</f>
        <v>23.8584</v>
      </c>
      <c r="N617" s="109">
        <v>3760.27</v>
      </c>
      <c r="O617" s="109">
        <v>89.01</v>
      </c>
      <c r="P617" s="110">
        <f t="shared" si="16"/>
        <v>2707.28</v>
      </c>
      <c r="Q617" s="29">
        <f t="shared" si="21"/>
        <v>5657.2916999999998</v>
      </c>
      <c r="R617" s="30">
        <f>IF(P617="","",SUM($Q$4:Q617))</f>
        <v>4803961.2544800006</v>
      </c>
      <c r="S617" t="str">
        <f t="shared" si="22"/>
        <v>Jul/26</v>
      </c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</row>
    <row r="618" spans="1:38" ht="15.75" customHeight="1">
      <c r="A618" s="111">
        <v>46212</v>
      </c>
      <c r="B618" s="112" t="s">
        <v>23</v>
      </c>
      <c r="C618" s="113">
        <v>2026</v>
      </c>
      <c r="D618" s="113" t="s">
        <v>320</v>
      </c>
      <c r="E618" s="106">
        <v>1062.2</v>
      </c>
      <c r="F618" s="106">
        <v>665</v>
      </c>
      <c r="G618" s="106">
        <v>150</v>
      </c>
      <c r="H618" s="106">
        <v>254</v>
      </c>
      <c r="I618" s="107">
        <v>813.1</v>
      </c>
      <c r="J618" s="108">
        <f>IF(E618="","",(1-J$2)*E618)</f>
        <v>1051.4717800000001</v>
      </c>
      <c r="K618" s="108">
        <f>IF(F618="","",(1-K$2)*F618)</f>
        <v>643.45400000000006</v>
      </c>
      <c r="L618" s="108">
        <f>IF(G618="","",(1-L$2)*G618)</f>
        <v>141</v>
      </c>
      <c r="M618" s="108">
        <f>IF(H618="","",(1-M$2)*H618)</f>
        <v>252.50139999999999</v>
      </c>
      <c r="N618" s="109"/>
      <c r="O618" s="109">
        <v>43.9</v>
      </c>
      <c r="P618" s="110">
        <f t="shared" si="16"/>
        <v>2988.2</v>
      </c>
      <c r="Q618" s="29">
        <f t="shared" si="21"/>
        <v>2132.3271800000002</v>
      </c>
      <c r="R618" s="30">
        <f>IF(P618="","",SUM($Q$4:Q618))</f>
        <v>4806093.5816600006</v>
      </c>
      <c r="S618" t="str">
        <f t="shared" si="22"/>
        <v>Jul/26</v>
      </c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</row>
    <row r="619" spans="1:38" ht="15.75" customHeight="1">
      <c r="A619" s="111">
        <v>46213</v>
      </c>
      <c r="B619" s="112" t="s">
        <v>30</v>
      </c>
      <c r="C619" s="113">
        <v>2026</v>
      </c>
      <c r="D619" s="113" t="s">
        <v>320</v>
      </c>
      <c r="E619" s="106">
        <v>1946.9</v>
      </c>
      <c r="F619" s="106">
        <v>1291</v>
      </c>
      <c r="G619" s="106">
        <v>212</v>
      </c>
      <c r="H619" s="106">
        <v>503</v>
      </c>
      <c r="I619" s="107">
        <v>886.19</v>
      </c>
      <c r="J619" s="108">
        <f>IF(E619="","",(1-J$2)*E619)</f>
        <v>1927.23631</v>
      </c>
      <c r="K619" s="108">
        <f>IF(F619="","",(1-K$2)*F619)</f>
        <v>1249.1716000000001</v>
      </c>
      <c r="L619" s="108">
        <f>IF(G619="","",(1-L$2)*G619)</f>
        <v>199.28</v>
      </c>
      <c r="M619" s="108">
        <f>IF(H619="","",(1-M$2)*H619)</f>
        <v>500.03229999999996</v>
      </c>
      <c r="N619" s="109"/>
      <c r="O619" s="109">
        <v>496</v>
      </c>
      <c r="P619" s="110">
        <f t="shared" si="16"/>
        <v>5335.09</v>
      </c>
      <c r="Q619" s="29">
        <f t="shared" si="21"/>
        <v>4371.7202099999995</v>
      </c>
      <c r="R619" s="30">
        <f>IF(P619="","",SUM($Q$4:Q619))</f>
        <v>4810465.3018700005</v>
      </c>
      <c r="S619" t="str">
        <f t="shared" si="22"/>
        <v>Jul/26</v>
      </c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</row>
    <row r="620" spans="1:38" ht="15.75" customHeight="1">
      <c r="A620" s="111">
        <v>46214</v>
      </c>
      <c r="B620" s="112" t="s">
        <v>38</v>
      </c>
      <c r="C620" s="113">
        <v>2026</v>
      </c>
      <c r="D620" s="113" t="s">
        <v>320</v>
      </c>
      <c r="E620" s="106">
        <v>2066.8000000000002</v>
      </c>
      <c r="F620" s="106">
        <v>1231</v>
      </c>
      <c r="G620" s="106">
        <v>224.5</v>
      </c>
      <c r="H620" s="106">
        <v>1172</v>
      </c>
      <c r="I620" s="107">
        <v>812.68</v>
      </c>
      <c r="J620" s="108">
        <f>IF(E620="","",(1-J$2)*E620)</f>
        <v>2045.9253200000003</v>
      </c>
      <c r="K620" s="108">
        <f>IF(F620="","",(1-K$2)*F620)</f>
        <v>1191.1156000000001</v>
      </c>
      <c r="L620" s="108">
        <f>IF(G620="","",(1-L$2)*G620)</f>
        <v>211.03</v>
      </c>
      <c r="M620" s="108">
        <f>IF(H620="","",(1-M$2)*H620)</f>
        <v>1165.0852</v>
      </c>
      <c r="N620" s="109"/>
      <c r="O620" s="109">
        <v>327</v>
      </c>
      <c r="P620" s="110">
        <f t="shared" si="16"/>
        <v>5833.9800000000005</v>
      </c>
      <c r="Q620" s="29">
        <f t="shared" si="21"/>
        <v>4940.1561200000006</v>
      </c>
      <c r="R620" s="30">
        <f>IF(P620="","",SUM($Q$4:Q620))</f>
        <v>4815405.457990001</v>
      </c>
      <c r="S620" t="str">
        <f t="shared" si="22"/>
        <v>Jul/26</v>
      </c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</row>
    <row r="621" spans="1:38" ht="15.75" customHeight="1">
      <c r="A621" s="111">
        <v>46215</v>
      </c>
      <c r="B621" s="112" t="s">
        <v>44</v>
      </c>
      <c r="C621" s="113">
        <v>2026</v>
      </c>
      <c r="D621" s="113" t="s">
        <v>320</v>
      </c>
      <c r="E621" s="106">
        <v>3595</v>
      </c>
      <c r="F621" s="106">
        <v>1980</v>
      </c>
      <c r="G621" s="106">
        <v>81.900000000000006</v>
      </c>
      <c r="H621" s="106">
        <v>2184.1</v>
      </c>
      <c r="I621" s="107">
        <v>1409.79</v>
      </c>
      <c r="J621" s="108">
        <f>IF(E621="","",(1-J$2)*E621)</f>
        <v>3558.6905000000002</v>
      </c>
      <c r="K621" s="108">
        <f>IF(F621="","",(1-K$2)*F621)</f>
        <v>1915.848</v>
      </c>
      <c r="L621" s="108">
        <f>IF(G621="","",(1-L$2)*G621)</f>
        <v>76.986000000000004</v>
      </c>
      <c r="M621" s="108">
        <f>IF(H621="","",(1-M$2)*H621)</f>
        <v>2171.2138099999997</v>
      </c>
      <c r="N621" s="109"/>
      <c r="O621" s="109">
        <v>996</v>
      </c>
      <c r="P621" s="110">
        <f t="shared" si="16"/>
        <v>10246.790000000001</v>
      </c>
      <c r="Q621" s="29">
        <f t="shared" si="21"/>
        <v>8718.7383100000006</v>
      </c>
      <c r="R621" s="30">
        <f>IF(P621="","",SUM($Q$4:Q621))</f>
        <v>4824124.1963000009</v>
      </c>
      <c r="S621" t="str">
        <f t="shared" si="22"/>
        <v>Jul/26</v>
      </c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</row>
    <row r="622" spans="1:38" ht="15.75" customHeight="1">
      <c r="A622" s="111">
        <v>46216</v>
      </c>
      <c r="B622" s="112" t="s">
        <v>18</v>
      </c>
      <c r="C622" s="113">
        <v>2026</v>
      </c>
      <c r="D622" s="113" t="s">
        <v>320</v>
      </c>
      <c r="E622" s="106"/>
      <c r="F622" s="106">
        <v>8</v>
      </c>
      <c r="G622" s="106"/>
      <c r="H622" s="106">
        <v>33</v>
      </c>
      <c r="I622" s="107"/>
      <c r="J622" s="108" t="str">
        <f>IF(E622="","",(1-J$2)*E622)</f>
        <v/>
      </c>
      <c r="K622" s="108">
        <f>IF(F622="","",(1-K$2)*F622)</f>
        <v>7.7408000000000001</v>
      </c>
      <c r="L622" s="108" t="str">
        <f>IF(G622="","",(1-L$2)*G622)</f>
        <v/>
      </c>
      <c r="M622" s="108">
        <f>IF(H622="","",(1-M$2)*H622)</f>
        <v>32.805300000000003</v>
      </c>
      <c r="N622" s="109"/>
      <c r="O622" s="109">
        <v>53</v>
      </c>
      <c r="P622" s="110" t="str">
        <f t="shared" si="16"/>
        <v/>
      </c>
      <c r="Q622" s="29" t="str">
        <f t="shared" si="21"/>
        <v/>
      </c>
      <c r="R622" s="30" t="str">
        <f>IF(P622="","",SUM($Q$4:Q622))</f>
        <v/>
      </c>
      <c r="S622" t="str">
        <f t="shared" si="22"/>
        <v>Jul/26</v>
      </c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</row>
    <row r="623" spans="1:38" ht="15.75" customHeight="1">
      <c r="A623" s="111">
        <v>46217</v>
      </c>
      <c r="B623" s="112" t="s">
        <v>20</v>
      </c>
      <c r="C623" s="113">
        <v>2026</v>
      </c>
      <c r="D623" s="113" t="s">
        <v>320</v>
      </c>
      <c r="E623" s="106">
        <v>879.8</v>
      </c>
      <c r="F623" s="106">
        <v>1086</v>
      </c>
      <c r="G623" s="106"/>
      <c r="H623" s="106">
        <v>417</v>
      </c>
      <c r="I623" s="107">
        <v>356.28</v>
      </c>
      <c r="J623" s="108">
        <f>IF(E623="","",(1-J$2)*E623)</f>
        <v>870.91401999999994</v>
      </c>
      <c r="K623" s="108">
        <f>IF(F623="","",(1-K$2)*F623)</f>
        <v>1050.8136</v>
      </c>
      <c r="L623" s="108" t="str">
        <f>IF(G623="","",(1-L$2)*G623)</f>
        <v/>
      </c>
      <c r="M623" s="108">
        <f>IF(H623="","",(1-M$2)*H623)</f>
        <v>414.53969999999998</v>
      </c>
      <c r="N623" s="109"/>
      <c r="O623" s="109">
        <v>106.9</v>
      </c>
      <c r="P623" s="110">
        <f t="shared" si="16"/>
        <v>2845.98</v>
      </c>
      <c r="Q623" s="29">
        <f t="shared" si="21"/>
        <v>2443.16732</v>
      </c>
      <c r="R623" s="30">
        <f>IF(P623="","",SUM($Q$4:Q623))</f>
        <v>4826567.3636200009</v>
      </c>
      <c r="S623" t="str">
        <f t="shared" si="22"/>
        <v>Jul/26</v>
      </c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</row>
    <row r="624" spans="1:38" ht="15.75" customHeight="1">
      <c r="A624" s="111">
        <v>46218</v>
      </c>
      <c r="B624" s="112" t="s">
        <v>21</v>
      </c>
      <c r="C624" s="113">
        <v>2026</v>
      </c>
      <c r="D624" s="113" t="s">
        <v>320</v>
      </c>
      <c r="E624" s="106">
        <v>734</v>
      </c>
      <c r="F624" s="106">
        <v>762</v>
      </c>
      <c r="G624" s="106">
        <v>52</v>
      </c>
      <c r="H624" s="106">
        <v>399</v>
      </c>
      <c r="I624" s="107">
        <v>662.33</v>
      </c>
      <c r="J624" s="108">
        <f>IF(E624="","",(1-J$2)*E624)</f>
        <v>726.58659999999998</v>
      </c>
      <c r="K624" s="108">
        <f>IF(F624="","",(1-K$2)*F624)</f>
        <v>737.31119999999999</v>
      </c>
      <c r="L624" s="108">
        <f>IF(G624="","",(1-L$2)*G624)</f>
        <v>48.879999999999995</v>
      </c>
      <c r="M624" s="108">
        <f>IF(H624="","",(1-M$2)*H624)</f>
        <v>396.64589999999998</v>
      </c>
      <c r="N624" s="109">
        <v>2699.09</v>
      </c>
      <c r="O624" s="109">
        <v>85</v>
      </c>
      <c r="P624" s="110">
        <f t="shared" si="16"/>
        <v>2694.33</v>
      </c>
      <c r="Q624" s="29">
        <f t="shared" si="21"/>
        <v>4693.5136999999995</v>
      </c>
      <c r="R624" s="30">
        <f>IF(P624="","",SUM($Q$4:Q624))</f>
        <v>4831260.8773200009</v>
      </c>
      <c r="S624" t="str">
        <f t="shared" si="22"/>
        <v>Jul/26</v>
      </c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</row>
    <row r="625" spans="1:38" ht="15.75" customHeight="1">
      <c r="A625" s="111">
        <v>46219</v>
      </c>
      <c r="B625" s="112" t="s">
        <v>23</v>
      </c>
      <c r="C625" s="113">
        <v>2026</v>
      </c>
      <c r="D625" s="113" t="s">
        <v>320</v>
      </c>
      <c r="E625" s="106">
        <v>1431</v>
      </c>
      <c r="F625" s="106">
        <v>1121</v>
      </c>
      <c r="G625" s="106">
        <v>25</v>
      </c>
      <c r="H625" s="106">
        <v>453</v>
      </c>
      <c r="I625" s="107">
        <v>551.72</v>
      </c>
      <c r="J625" s="108">
        <f>IF(E625="","",(1-J$2)*E625)</f>
        <v>1416.5469000000001</v>
      </c>
      <c r="K625" s="108">
        <f>IF(F625="","",(1-K$2)*F625)</f>
        <v>1084.6795999999999</v>
      </c>
      <c r="L625" s="108">
        <f>IF(G625="","",(1-L$2)*G625)</f>
        <v>23.5</v>
      </c>
      <c r="M625" s="108">
        <f>IF(H625="","",(1-M$2)*H625)</f>
        <v>450.32729999999998</v>
      </c>
      <c r="N625" s="109"/>
      <c r="O625" s="109">
        <v>331.01</v>
      </c>
      <c r="P625" s="110">
        <f t="shared" si="16"/>
        <v>3912.7300000000005</v>
      </c>
      <c r="Q625" s="29">
        <f t="shared" si="21"/>
        <v>3306.0637999999999</v>
      </c>
      <c r="R625" s="30">
        <f>IF(P625="","",SUM($Q$4:Q625))</f>
        <v>4834566.9411200006</v>
      </c>
      <c r="S625" t="str">
        <f t="shared" si="22"/>
        <v>Jul/26</v>
      </c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</row>
    <row r="626" spans="1:38" ht="15.75" customHeight="1">
      <c r="A626" s="111">
        <v>46220</v>
      </c>
      <c r="B626" s="112" t="s">
        <v>30</v>
      </c>
      <c r="C626" s="113">
        <v>2026</v>
      </c>
      <c r="D626" s="113" t="s">
        <v>320</v>
      </c>
      <c r="E626" s="106">
        <v>4606</v>
      </c>
      <c r="F626" s="106">
        <v>2081</v>
      </c>
      <c r="G626" s="106">
        <v>291</v>
      </c>
      <c r="H626" s="106">
        <v>1363</v>
      </c>
      <c r="I626" s="107">
        <v>317.51</v>
      </c>
      <c r="J626" s="108">
        <f>IF(E626="","",(1-J$2)*E626)</f>
        <v>4559.4794000000002</v>
      </c>
      <c r="K626" s="108">
        <f>IF(F626="","",(1-K$2)*F626)</f>
        <v>2013.5756000000001</v>
      </c>
      <c r="L626" s="108">
        <f>IF(G626="","",(1-L$2)*G626)</f>
        <v>273.53999999999996</v>
      </c>
      <c r="M626" s="108">
        <f>IF(H626="","",(1-M$2)*H626)</f>
        <v>1354.9583</v>
      </c>
      <c r="N626" s="109"/>
      <c r="O626" s="109">
        <v>477</v>
      </c>
      <c r="P626" s="110">
        <f t="shared" si="16"/>
        <v>9135.51</v>
      </c>
      <c r="Q626" s="29">
        <f t="shared" si="21"/>
        <v>8678.5532999999996</v>
      </c>
      <c r="R626" s="30">
        <f>IF(P626="","",SUM($Q$4:Q626))</f>
        <v>4843245.4944200004</v>
      </c>
      <c r="S626" t="str">
        <f t="shared" si="22"/>
        <v>Jul/26</v>
      </c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</row>
    <row r="627" spans="1:38" ht="15.75" customHeight="1">
      <c r="A627" s="111">
        <v>46221</v>
      </c>
      <c r="B627" s="112" t="s">
        <v>38</v>
      </c>
      <c r="C627" s="113">
        <v>2026</v>
      </c>
      <c r="D627" s="113" t="s">
        <v>320</v>
      </c>
      <c r="E627" s="106">
        <v>4189</v>
      </c>
      <c r="F627" s="106">
        <v>2366</v>
      </c>
      <c r="G627" s="106">
        <v>253</v>
      </c>
      <c r="H627" s="106">
        <v>1506</v>
      </c>
      <c r="I627" s="107">
        <v>684.93</v>
      </c>
      <c r="J627" s="108">
        <f>IF(E627="","",(1-J$2)*E627)</f>
        <v>4146.6911</v>
      </c>
      <c r="K627" s="108">
        <f>IF(F627="","",(1-K$2)*F627)</f>
        <v>2289.3416000000002</v>
      </c>
      <c r="L627" s="108">
        <f>IF(G627="","",(1-L$2)*G627)</f>
        <v>237.82</v>
      </c>
      <c r="M627" s="108">
        <f>IF(H627="","",(1-M$2)*H627)</f>
        <v>1497.1145999999999</v>
      </c>
      <c r="N627" s="109"/>
      <c r="O627" s="109">
        <v>554</v>
      </c>
      <c r="P627" s="110">
        <f t="shared" si="16"/>
        <v>9552.93</v>
      </c>
      <c r="Q627" s="29">
        <f t="shared" si="21"/>
        <v>8724.9673000000003</v>
      </c>
      <c r="R627" s="30">
        <f>IF(P627="","",SUM($Q$4:Q627))</f>
        <v>4851970.46172</v>
      </c>
      <c r="S627" t="str">
        <f t="shared" si="22"/>
        <v>Jul/26</v>
      </c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</row>
    <row r="628" spans="1:38" ht="15.75" customHeight="1">
      <c r="A628" s="111">
        <v>46222</v>
      </c>
      <c r="B628" s="112" t="s">
        <v>44</v>
      </c>
      <c r="C628" s="113">
        <v>2026</v>
      </c>
      <c r="D628" s="113" t="s">
        <v>320</v>
      </c>
      <c r="E628" s="106">
        <v>14443</v>
      </c>
      <c r="F628" s="106">
        <v>9059</v>
      </c>
      <c r="G628" s="106">
        <v>328</v>
      </c>
      <c r="H628" s="106">
        <v>7169</v>
      </c>
      <c r="I628" s="107">
        <v>1766.54</v>
      </c>
      <c r="J628" s="108">
        <f>IF(E628="","",(1-J$2)*E628)</f>
        <v>14297.125700000001</v>
      </c>
      <c r="K628" s="108">
        <f>IF(F628="","",(1-K$2)*F628)</f>
        <v>8765.4884000000002</v>
      </c>
      <c r="L628" s="108">
        <f>IF(G628="","",(1-L$2)*G628)</f>
        <v>308.32</v>
      </c>
      <c r="M628" s="108">
        <f>IF(H628="","",(1-M$2)*H628)</f>
        <v>7126.7029000000002</v>
      </c>
      <c r="N628" s="109"/>
      <c r="O628" s="109">
        <v>3022.47</v>
      </c>
      <c r="P628" s="110">
        <f t="shared" si="16"/>
        <v>35788.01</v>
      </c>
      <c r="Q628" s="29">
        <f t="shared" si="21"/>
        <v>33520.106999999996</v>
      </c>
      <c r="R628" s="30">
        <f>IF(P628="","",SUM($Q$4:Q628))</f>
        <v>4885490.5687199999</v>
      </c>
      <c r="S628" t="str">
        <f t="shared" si="22"/>
        <v>Jul/26</v>
      </c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</row>
    <row r="629" spans="1:38" ht="15.75" customHeight="1">
      <c r="A629" s="111">
        <v>46223</v>
      </c>
      <c r="B629" s="112" t="s">
        <v>18</v>
      </c>
      <c r="C629" s="113">
        <v>2026</v>
      </c>
      <c r="D629" s="113" t="s">
        <v>320</v>
      </c>
      <c r="E629" s="106"/>
      <c r="F629" s="106"/>
      <c r="G629" s="106"/>
      <c r="H629" s="106"/>
      <c r="I629" s="107"/>
      <c r="J629" s="108"/>
      <c r="K629" s="108"/>
      <c r="L629" s="108"/>
      <c r="M629" s="108"/>
      <c r="N629" s="109"/>
      <c r="O629" s="109"/>
      <c r="P629" s="110" t="str">
        <f t="shared" si="16"/>
        <v/>
      </c>
      <c r="Q629" s="29" t="str">
        <f t="shared" si="21"/>
        <v/>
      </c>
      <c r="R629" s="30" t="str">
        <f>IF(P629="","",SUM($Q$4:Q629))</f>
        <v/>
      </c>
      <c r="S629" t="str">
        <f t="shared" si="22"/>
        <v>Jul/26</v>
      </c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</row>
    <row r="630" spans="1:38" ht="15.75" customHeight="1">
      <c r="A630" s="111">
        <v>46224</v>
      </c>
      <c r="B630" s="112" t="s">
        <v>20</v>
      </c>
      <c r="C630" s="113">
        <v>2026</v>
      </c>
      <c r="D630" s="113" t="s">
        <v>320</v>
      </c>
      <c r="E630" s="106">
        <v>1725</v>
      </c>
      <c r="F630" s="106">
        <v>1215</v>
      </c>
      <c r="G630" s="106"/>
      <c r="H630" s="106">
        <v>518</v>
      </c>
      <c r="I630" s="107">
        <v>240.9</v>
      </c>
      <c r="J630" s="108">
        <f>IF(E630="","",(1-J$2)*E630)</f>
        <v>1707.5775000000001</v>
      </c>
      <c r="K630" s="108">
        <f>IF(F630="","",(1-K$2)*F630)</f>
        <v>1175.634</v>
      </c>
      <c r="L630" s="108" t="str">
        <f>IF(G630="","",(1-L$2)*G630)</f>
        <v/>
      </c>
      <c r="M630" s="108">
        <f>IF(H630="","",(1-M$2)*H630)</f>
        <v>514.94380000000001</v>
      </c>
      <c r="N630" s="109"/>
      <c r="O630" s="109">
        <v>67.900000000000006</v>
      </c>
      <c r="P630" s="110">
        <f t="shared" si="16"/>
        <v>3766.8</v>
      </c>
      <c r="Q630" s="29">
        <f t="shared" si="21"/>
        <v>3466.0553000000004</v>
      </c>
      <c r="R630" s="30">
        <f>IF(P630="","",SUM($Q$4:Q630))</f>
        <v>4888956.62402</v>
      </c>
      <c r="S630" t="str">
        <f t="shared" si="22"/>
        <v>Jul/26</v>
      </c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</row>
    <row r="631" spans="1:38" ht="15.75" customHeight="1">
      <c r="A631" s="111">
        <v>46225</v>
      </c>
      <c r="B631" s="112" t="s">
        <v>21</v>
      </c>
      <c r="C631" s="113">
        <v>2026</v>
      </c>
      <c r="D631" s="113" t="s">
        <v>320</v>
      </c>
      <c r="E631" s="106">
        <v>418.28</v>
      </c>
      <c r="F631" s="106">
        <v>516</v>
      </c>
      <c r="G631" s="106"/>
      <c r="H631" s="106">
        <v>579</v>
      </c>
      <c r="I631" s="107">
        <v>595.16999999999996</v>
      </c>
      <c r="J631" s="108">
        <f>IF(E631="","",(1-J$2)*E631)</f>
        <v>414.05537199999998</v>
      </c>
      <c r="K631" s="108">
        <f>IF(F631="","",(1-K$2)*F631)</f>
        <v>499.28160000000003</v>
      </c>
      <c r="L631" s="108" t="str">
        <f>IF(G631="","",(1-L$2)*G631)</f>
        <v/>
      </c>
      <c r="M631" s="108">
        <f>IF(H631="","",(1-M$2)*H631)</f>
        <v>575.58389999999997</v>
      </c>
      <c r="N631" s="109">
        <v>4005.59</v>
      </c>
      <c r="O631" s="109">
        <v>139.22999999999999</v>
      </c>
      <c r="P631" s="110">
        <f t="shared" si="16"/>
        <v>2247.6799999999998</v>
      </c>
      <c r="Q631" s="29">
        <f t="shared" si="21"/>
        <v>5633.7408720000003</v>
      </c>
      <c r="R631" s="30">
        <f>IF(P631="","",SUM($Q$4:Q631))</f>
        <v>4894590.3648920003</v>
      </c>
      <c r="S631" t="str">
        <f t="shared" si="22"/>
        <v>Jul/26</v>
      </c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</row>
    <row r="632" spans="1:38" ht="15.75" customHeight="1">
      <c r="A632" s="111">
        <v>46226</v>
      </c>
      <c r="B632" s="112" t="s">
        <v>23</v>
      </c>
      <c r="C632" s="113">
        <v>2026</v>
      </c>
      <c r="D632" s="113" t="s">
        <v>320</v>
      </c>
      <c r="E632" s="106">
        <v>1842</v>
      </c>
      <c r="F632" s="106">
        <v>1766</v>
      </c>
      <c r="G632" s="106">
        <v>45</v>
      </c>
      <c r="H632" s="106">
        <v>369</v>
      </c>
      <c r="I632" s="107">
        <v>324.48</v>
      </c>
      <c r="J632" s="108">
        <f>IF(E632="","",(1-J$2)*E632)</f>
        <v>1823.3958</v>
      </c>
      <c r="K632" s="108">
        <f>IF(F632="","",(1-K$2)*F632)</f>
        <v>1708.7816</v>
      </c>
      <c r="L632" s="108">
        <f>IF(G632="","",(1-L$2)*G632)</f>
        <v>42.3</v>
      </c>
      <c r="M632" s="108">
        <f>IF(H632="","",(1-M$2)*H632)</f>
        <v>366.8229</v>
      </c>
      <c r="N632" s="109"/>
      <c r="O632" s="109">
        <v>164</v>
      </c>
      <c r="P632" s="110">
        <f t="shared" si="16"/>
        <v>4510.4799999999996</v>
      </c>
      <c r="Q632" s="29">
        <f t="shared" si="21"/>
        <v>4105.3003000000008</v>
      </c>
      <c r="R632" s="30">
        <f>IF(P632="","",SUM($Q$4:Q632))</f>
        <v>4898695.6651920006</v>
      </c>
      <c r="S632" t="str">
        <f t="shared" si="22"/>
        <v>Jul/26</v>
      </c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</row>
    <row r="633" spans="1:38" ht="15.75" customHeight="1">
      <c r="A633" s="111">
        <v>46227</v>
      </c>
      <c r="B633" s="112" t="s">
        <v>30</v>
      </c>
      <c r="C633" s="113">
        <v>2026</v>
      </c>
      <c r="D633" s="113" t="s">
        <v>320</v>
      </c>
      <c r="E633" s="106">
        <v>3176.8</v>
      </c>
      <c r="F633" s="106">
        <v>1829</v>
      </c>
      <c r="G633" s="106">
        <v>118</v>
      </c>
      <c r="H633" s="106">
        <v>866.7</v>
      </c>
      <c r="I633" s="107">
        <v>313.27999999999997</v>
      </c>
      <c r="J633" s="108">
        <f>IF(E633="","",(1-J$2)*E633)</f>
        <v>3144.71432</v>
      </c>
      <c r="K633" s="108">
        <f>IF(F633="","",(1-K$2)*F633)</f>
        <v>1769.7404000000001</v>
      </c>
      <c r="L633" s="108">
        <f>IF(G633="","",(1-L$2)*G633)</f>
        <v>110.91999999999999</v>
      </c>
      <c r="M633" s="108">
        <f>IF(H633="","",(1-M$2)*H633)</f>
        <v>861.58647000000008</v>
      </c>
      <c r="N633" s="109"/>
      <c r="O633" s="109">
        <v>240</v>
      </c>
      <c r="P633" s="110">
        <f t="shared" si="16"/>
        <v>6543.78</v>
      </c>
      <c r="Q633" s="29">
        <f t="shared" si="21"/>
        <v>6126.96119</v>
      </c>
      <c r="R633" s="30">
        <f>IF(P633="","",SUM($Q$4:Q633))</f>
        <v>4904822.6263820007</v>
      </c>
      <c r="S633" t="str">
        <f t="shared" si="22"/>
        <v>Jul/26</v>
      </c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</row>
    <row r="634" spans="1:38" ht="15.75" customHeight="1">
      <c r="A634" s="111">
        <v>46228</v>
      </c>
      <c r="B634" s="112" t="s">
        <v>38</v>
      </c>
      <c r="C634" s="113">
        <v>2026</v>
      </c>
      <c r="D634" s="113" t="s">
        <v>320</v>
      </c>
      <c r="E634" s="106">
        <v>5477</v>
      </c>
      <c r="F634" s="106">
        <v>4434</v>
      </c>
      <c r="G634" s="106">
        <v>222</v>
      </c>
      <c r="H634" s="106">
        <v>1738</v>
      </c>
      <c r="I634" s="107">
        <v>493.38</v>
      </c>
      <c r="J634" s="108">
        <f>IF(E634="","",(1-J$2)*E634)</f>
        <v>5421.6823000000004</v>
      </c>
      <c r="K634" s="108">
        <f>IF(F634="","",(1-K$2)*F634)</f>
        <v>4290.3383999999996</v>
      </c>
      <c r="L634" s="108">
        <f>IF(G634="","",(1-L$2)*G634)</f>
        <v>208.67999999999998</v>
      </c>
      <c r="M634" s="108">
        <f>IF(H634="","",(1-M$2)*H634)</f>
        <v>1727.7457999999999</v>
      </c>
      <c r="N634" s="109"/>
      <c r="O634" s="109">
        <v>1310</v>
      </c>
      <c r="P634" s="110">
        <f t="shared" si="16"/>
        <v>13674.38</v>
      </c>
      <c r="Q634" s="29">
        <f t="shared" si="21"/>
        <v>12958.446500000002</v>
      </c>
      <c r="R634" s="30">
        <f>IF(P634="","",SUM($Q$4:Q634))</f>
        <v>4917781.0728820004</v>
      </c>
      <c r="S634" t="str">
        <f t="shared" si="22"/>
        <v>Jul/26</v>
      </c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</row>
    <row r="635" spans="1:38" ht="15.75" customHeight="1">
      <c r="A635" s="111">
        <v>46229</v>
      </c>
      <c r="B635" s="112" t="s">
        <v>44</v>
      </c>
      <c r="C635" s="113">
        <v>2026</v>
      </c>
      <c r="D635" s="113" t="s">
        <v>320</v>
      </c>
      <c r="E635" s="106">
        <v>6467</v>
      </c>
      <c r="F635" s="106">
        <v>3338.1</v>
      </c>
      <c r="G635" s="106">
        <v>44</v>
      </c>
      <c r="H635" s="106">
        <v>3249</v>
      </c>
      <c r="I635" s="107">
        <v>2153.6799999999998</v>
      </c>
      <c r="J635" s="108">
        <f>IF(E635="","",(1-J$2)*E635)</f>
        <v>6401.6832999999997</v>
      </c>
      <c r="K635" s="108">
        <f>IF(F635="","",(1-K$2)*F635)</f>
        <v>3229.9455600000001</v>
      </c>
      <c r="L635" s="108">
        <f>IF(G635="","",(1-L$2)*G635)</f>
        <v>41.36</v>
      </c>
      <c r="M635" s="108">
        <f>IF(H635="","",(1-M$2)*H635)</f>
        <v>3229.8308999999999</v>
      </c>
      <c r="N635" s="109"/>
      <c r="O635" s="109">
        <v>1865.78</v>
      </c>
      <c r="P635" s="110">
        <f t="shared" si="16"/>
        <v>17117.560000000001</v>
      </c>
      <c r="Q635" s="29">
        <f t="shared" si="21"/>
        <v>14768.599760000003</v>
      </c>
      <c r="R635" s="30">
        <f>IF(P635="","",SUM($Q$4:Q635))</f>
        <v>4932549.672642</v>
      </c>
      <c r="S635" t="str">
        <f t="shared" si="22"/>
        <v>Jul/26</v>
      </c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</row>
    <row r="636" spans="1:38" ht="15.75" customHeight="1">
      <c r="A636" s="111">
        <v>46230</v>
      </c>
      <c r="B636" s="112" t="s">
        <v>18</v>
      </c>
      <c r="C636" s="113">
        <v>2026</v>
      </c>
      <c r="D636" s="113" t="s">
        <v>320</v>
      </c>
      <c r="E636" s="106"/>
      <c r="F636" s="106"/>
      <c r="G636" s="106"/>
      <c r="H636" s="106"/>
      <c r="I636" s="107"/>
      <c r="J636" s="108"/>
      <c r="K636" s="108"/>
      <c r="L636" s="108"/>
      <c r="M636" s="108"/>
      <c r="N636" s="109"/>
      <c r="O636" s="109"/>
      <c r="P636" s="110" t="str">
        <f t="shared" si="16"/>
        <v/>
      </c>
      <c r="Q636" s="29" t="str">
        <f t="shared" si="21"/>
        <v/>
      </c>
      <c r="R636" s="30" t="str">
        <f>IF(P636="","",SUM($Q$4:Q636))</f>
        <v/>
      </c>
      <c r="S636" t="str">
        <f t="shared" si="22"/>
        <v>Jul/26</v>
      </c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</row>
    <row r="637" spans="1:38" ht="15.75" customHeight="1">
      <c r="A637" s="111">
        <v>46231</v>
      </c>
      <c r="B637" s="112" t="s">
        <v>20</v>
      </c>
      <c r="C637" s="113">
        <v>2026</v>
      </c>
      <c r="D637" s="113" t="s">
        <v>320</v>
      </c>
      <c r="E637" s="106">
        <v>2134</v>
      </c>
      <c r="F637" s="106">
        <v>2392</v>
      </c>
      <c r="G637" s="119"/>
      <c r="H637" s="106">
        <v>855</v>
      </c>
      <c r="I637" s="107">
        <v>1156.8599999999999</v>
      </c>
      <c r="J637" s="108">
        <f>IF(E637="","",(1-J$2)*E637)</f>
        <v>2112.4466000000002</v>
      </c>
      <c r="K637" s="108">
        <f>IF(F637="","",(1-K$2)*F637)</f>
        <v>2314.4992000000002</v>
      </c>
      <c r="L637" s="120" t="str">
        <f>IF(G637="","",(1-L$2)*G637)</f>
        <v/>
      </c>
      <c r="M637" s="108">
        <f>IF(H637="","",(1-M$2)*H637)</f>
        <v>849.95550000000003</v>
      </c>
      <c r="N637" s="121"/>
      <c r="O637" s="109">
        <v>0</v>
      </c>
      <c r="P637" s="110">
        <f t="shared" si="16"/>
        <v>6537.86</v>
      </c>
      <c r="Q637" s="29">
        <f t="shared" si="21"/>
        <v>5276.9013000000004</v>
      </c>
      <c r="R637" s="30">
        <f>IF(P637="","",SUM($Q$4:Q637))</f>
        <v>4937826.573942</v>
      </c>
      <c r="S637" t="str">
        <f t="shared" si="22"/>
        <v>Jul/26</v>
      </c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</row>
    <row r="638" spans="1:38" ht="15.75" customHeight="1">
      <c r="A638" s="111">
        <v>46232</v>
      </c>
      <c r="B638" s="112" t="s">
        <v>21</v>
      </c>
      <c r="C638" s="113">
        <v>2026</v>
      </c>
      <c r="D638" s="113" t="s">
        <v>320</v>
      </c>
      <c r="E638" s="106">
        <v>6525</v>
      </c>
      <c r="F638" s="106">
        <v>3804</v>
      </c>
      <c r="G638" s="106">
        <v>44</v>
      </c>
      <c r="H638" s="106">
        <v>2320</v>
      </c>
      <c r="I638" s="107">
        <v>802.6</v>
      </c>
      <c r="J638" s="108">
        <f>IF(E638="","",(1-J$2)*E638)</f>
        <v>6459.0974999999999</v>
      </c>
      <c r="K638" s="108">
        <f>IF(F638="","",(1-K$2)*F638)</f>
        <v>3680.7503999999999</v>
      </c>
      <c r="L638" s="108">
        <f>IF(G638="","",(1-L$2)*G638)</f>
        <v>41.36</v>
      </c>
      <c r="M638" s="108">
        <f>IF(H638="","",(1-M$2)*H638)</f>
        <v>2306.3119999999999</v>
      </c>
      <c r="N638" s="121"/>
      <c r="O638" s="109">
        <v>1128</v>
      </c>
      <c r="P638" s="110">
        <f t="shared" si="16"/>
        <v>14623.6</v>
      </c>
      <c r="Q638" s="29">
        <f t="shared" si="21"/>
        <v>13615.519900000001</v>
      </c>
      <c r="R638" s="30">
        <f>IF(P638="","",SUM($Q$4:Q638))</f>
        <v>4951442.0938419998</v>
      </c>
      <c r="S638" t="str">
        <f t="shared" si="22"/>
        <v>Jul/26</v>
      </c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</row>
    <row r="639" spans="1:38" ht="15.75" customHeight="1">
      <c r="A639" s="111">
        <v>46233</v>
      </c>
      <c r="B639" s="112" t="s">
        <v>23</v>
      </c>
      <c r="C639" s="113">
        <v>2026</v>
      </c>
      <c r="D639" s="113" t="s">
        <v>320</v>
      </c>
      <c r="E639" s="106">
        <v>1445</v>
      </c>
      <c r="F639" s="106">
        <v>980</v>
      </c>
      <c r="G639" s="106">
        <v>115.1</v>
      </c>
      <c r="H639" s="106">
        <v>287.89999999999998</v>
      </c>
      <c r="I639" s="107">
        <v>554.36</v>
      </c>
      <c r="J639" s="108">
        <f>IF(E639="","",(1-J$2)*E639)</f>
        <v>1430.4055000000001</v>
      </c>
      <c r="K639" s="108">
        <f>IF(F639="","",(1-K$2)*F639)</f>
        <v>948.24800000000005</v>
      </c>
      <c r="L639" s="108">
        <f>IF(G639="","",(1-L$2)*G639)</f>
        <v>108.19399999999999</v>
      </c>
      <c r="M639" s="108">
        <f>IF(H639="","",(1-M$2)*H639)</f>
        <v>286.20138999999995</v>
      </c>
      <c r="N639" s="109">
        <v>431.19</v>
      </c>
      <c r="O639" s="109">
        <v>67</v>
      </c>
      <c r="P639" s="110">
        <f t="shared" si="16"/>
        <v>3449.36</v>
      </c>
      <c r="Q639" s="29">
        <f t="shared" si="21"/>
        <v>3271.2388900000001</v>
      </c>
      <c r="R639" s="30">
        <f>IF(P639="","",SUM($Q$4:Q639))</f>
        <v>4954713.3327319995</v>
      </c>
      <c r="S639" t="str">
        <f t="shared" si="22"/>
        <v>Jul/26</v>
      </c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</row>
    <row r="640" spans="1:38" ht="15.75" customHeight="1">
      <c r="A640" s="111">
        <v>46234</v>
      </c>
      <c r="B640" s="112" t="s">
        <v>30</v>
      </c>
      <c r="C640" s="113">
        <v>2026</v>
      </c>
      <c r="D640" s="113" t="s">
        <v>320</v>
      </c>
      <c r="E640" s="106">
        <v>5078</v>
      </c>
      <c r="F640" s="106">
        <v>3737</v>
      </c>
      <c r="G640" s="106">
        <v>204</v>
      </c>
      <c r="H640" s="106">
        <v>2811</v>
      </c>
      <c r="I640" s="107">
        <v>920.21</v>
      </c>
      <c r="J640" s="108">
        <f>IF(E640="","",(1-J$2)*E640)</f>
        <v>5026.7121999999999</v>
      </c>
      <c r="K640" s="108">
        <f>IF(F640="","",(1-K$2)*F640)</f>
        <v>3615.9212000000002</v>
      </c>
      <c r="L640" s="108">
        <f>IF(G640="","",(1-L$2)*G640)</f>
        <v>191.76</v>
      </c>
      <c r="M640" s="108">
        <f>IF(H640="","",(1-M$2)*H640)</f>
        <v>2794.4151000000002</v>
      </c>
      <c r="N640" s="109"/>
      <c r="O640" s="109">
        <v>677.42</v>
      </c>
      <c r="P640" s="110">
        <f t="shared" si="16"/>
        <v>13427.63</v>
      </c>
      <c r="Q640" s="29">
        <f t="shared" si="21"/>
        <v>12306.228500000001</v>
      </c>
      <c r="R640" s="30">
        <f>IF(P640="","",SUM($Q$4:Q640))</f>
        <v>4967019.5612319997</v>
      </c>
      <c r="S640" t="str">
        <f t="shared" si="22"/>
        <v>Jul/26</v>
      </c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</row>
    <row r="641" spans="1:38" ht="15.75" customHeight="1">
      <c r="A641" s="23"/>
      <c r="B641" s="24"/>
      <c r="C641" s="25"/>
      <c r="D641" s="26"/>
      <c r="E641" s="80"/>
      <c r="F641" s="80"/>
      <c r="G641" s="80"/>
      <c r="H641" s="80"/>
      <c r="I641" s="81"/>
      <c r="J641" s="27" t="str">
        <f>IF(E641="","",(1-J$2)*E641)</f>
        <v/>
      </c>
      <c r="K641" s="27" t="str">
        <f>IF(F641="","",(1-K$2)*F641)</f>
        <v/>
      </c>
      <c r="L641" s="27" t="str">
        <f>IF(G641="","",(1-L$2)*G641)</f>
        <v/>
      </c>
      <c r="M641" s="27" t="str">
        <f>IF(H641="","",(1-M$2)*H641)</f>
        <v/>
      </c>
      <c r="N641" s="40"/>
      <c r="O641" s="41"/>
      <c r="P641" s="28" t="str">
        <f t="shared" si="16"/>
        <v/>
      </c>
      <c r="Q641" s="29" t="str">
        <f t="shared" si="21"/>
        <v/>
      </c>
      <c r="R641" s="30" t="str">
        <f>IF(P641="","",SUM($Q$4:Q641))</f>
        <v/>
      </c>
      <c r="S641" t="str">
        <f t="shared" si="22"/>
        <v/>
      </c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</row>
    <row r="642" spans="1:38" ht="15.75" customHeight="1">
      <c r="A642" s="23"/>
      <c r="B642" s="24"/>
      <c r="C642" s="25"/>
      <c r="D642" s="26"/>
      <c r="E642" s="80"/>
      <c r="F642" s="80"/>
      <c r="G642" s="80"/>
      <c r="H642" s="80"/>
      <c r="I642" s="81"/>
      <c r="J642" s="27" t="str">
        <f>IF(E642="","",(1-J$2)*E642)</f>
        <v/>
      </c>
      <c r="K642" s="27" t="str">
        <f>IF(F642="","",(1-K$2)*F642)</f>
        <v/>
      </c>
      <c r="L642" s="27" t="str">
        <f>IF(G642="","",(1-L$2)*G642)</f>
        <v/>
      </c>
      <c r="M642" s="27" t="str">
        <f>IF(H642="","",(1-M$2)*H642)</f>
        <v/>
      </c>
      <c r="N642" s="40"/>
      <c r="O642" s="41"/>
      <c r="P642" s="28" t="str">
        <f t="shared" si="16"/>
        <v/>
      </c>
      <c r="Q642" s="29" t="str">
        <f t="shared" si="21"/>
        <v/>
      </c>
      <c r="R642" s="30" t="str">
        <f>IF(P642="","",SUM($Q$4:Q642))</f>
        <v/>
      </c>
      <c r="S642" t="str">
        <f t="shared" si="22"/>
        <v/>
      </c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</row>
    <row r="643" spans="1:38" ht="15.75" customHeight="1">
      <c r="A643" s="23"/>
      <c r="B643" s="24"/>
      <c r="C643" s="25"/>
      <c r="D643" s="26"/>
      <c r="E643" s="80"/>
      <c r="F643" s="80"/>
      <c r="G643" s="80"/>
      <c r="H643" s="80"/>
      <c r="I643" s="81"/>
      <c r="J643" s="27" t="str">
        <f>IF(E643="","",(1-J$2)*E643)</f>
        <v/>
      </c>
      <c r="K643" s="27" t="str">
        <f>IF(F643="","",(1-K$2)*F643)</f>
        <v/>
      </c>
      <c r="L643" s="27" t="str">
        <f>IF(G643="","",(1-L$2)*G643)</f>
        <v/>
      </c>
      <c r="M643" s="27" t="str">
        <f>IF(H643="","",(1-M$2)*H643)</f>
        <v/>
      </c>
      <c r="N643" s="40"/>
      <c r="O643" s="41"/>
      <c r="P643" s="28" t="str">
        <f t="shared" si="16"/>
        <v/>
      </c>
      <c r="Q643" s="29" t="str">
        <f t="shared" si="21"/>
        <v/>
      </c>
      <c r="R643" s="30" t="str">
        <f>IF(P643="","",SUM($Q$4:Q643))</f>
        <v/>
      </c>
      <c r="S643" t="str">
        <f t="shared" si="22"/>
        <v/>
      </c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</row>
    <row r="644" spans="1:38" ht="15.75" customHeight="1">
      <c r="A644" s="23"/>
      <c r="B644" s="24"/>
      <c r="C644" s="25"/>
      <c r="D644" s="26"/>
      <c r="E644" s="80"/>
      <c r="F644" s="80"/>
      <c r="G644" s="80"/>
      <c r="H644" s="80"/>
      <c r="I644" s="81"/>
      <c r="J644" s="27" t="str">
        <f>IF(E644="","",(1-J$2)*E644)</f>
        <v/>
      </c>
      <c r="K644" s="27" t="str">
        <f>IF(F644="","",(1-K$2)*F644)</f>
        <v/>
      </c>
      <c r="L644" s="27" t="str">
        <f>IF(G644="","",(1-L$2)*G644)</f>
        <v/>
      </c>
      <c r="M644" s="27" t="str">
        <f>IF(H644="","",(1-M$2)*H644)</f>
        <v/>
      </c>
      <c r="N644" s="40"/>
      <c r="O644" s="41"/>
      <c r="P644" s="28" t="str">
        <f t="shared" si="16"/>
        <v/>
      </c>
      <c r="Q644" s="29" t="str">
        <f t="shared" si="21"/>
        <v/>
      </c>
      <c r="R644" s="30" t="str">
        <f>IF(P644="","",SUM($Q$4:Q644))</f>
        <v/>
      </c>
      <c r="S644" t="str">
        <f t="shared" si="22"/>
        <v/>
      </c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</row>
    <row r="645" spans="1:38" ht="15.75" customHeight="1">
      <c r="A645" s="23"/>
      <c r="B645" s="24"/>
      <c r="C645" s="25"/>
      <c r="D645" s="26"/>
      <c r="E645" s="80"/>
      <c r="F645" s="80"/>
      <c r="G645" s="80"/>
      <c r="H645" s="80"/>
      <c r="I645" s="81"/>
      <c r="J645" s="27" t="str">
        <f>IF(E645="","",(1-J$2)*E645)</f>
        <v/>
      </c>
      <c r="K645" s="27" t="str">
        <f>IF(F645="","",(1-K$2)*F645)</f>
        <v/>
      </c>
      <c r="L645" s="27" t="str">
        <f>IF(G645="","",(1-L$2)*G645)</f>
        <v/>
      </c>
      <c r="M645" s="27" t="str">
        <f>IF(H645="","",(1-M$2)*H645)</f>
        <v/>
      </c>
      <c r="N645" s="40"/>
      <c r="O645" s="41"/>
      <c r="P645" s="28" t="str">
        <f t="shared" si="16"/>
        <v/>
      </c>
      <c r="Q645" s="29" t="str">
        <f t="shared" ref="Q645:Q708" si="23">IF(P645="","",SUM(J645:O645))</f>
        <v/>
      </c>
      <c r="R645" s="30" t="str">
        <f>IF(P645="","",SUM($Q$4:Q645))</f>
        <v/>
      </c>
      <c r="S645" t="str">
        <f t="shared" ref="S645:S708" si="24">IF(A645="","",PROPER(TEXT(A645,"mmm/aa")))</f>
        <v/>
      </c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</row>
    <row r="646" spans="1:38" ht="15.75" customHeight="1">
      <c r="A646" s="23"/>
      <c r="B646" s="24"/>
      <c r="C646" s="25"/>
      <c r="D646" s="26"/>
      <c r="E646" s="80"/>
      <c r="F646" s="80"/>
      <c r="G646" s="80"/>
      <c r="H646" s="80"/>
      <c r="I646" s="81"/>
      <c r="J646" s="27" t="str">
        <f>IF(E646="","",(1-J$2)*E646)</f>
        <v/>
      </c>
      <c r="K646" s="27" t="str">
        <f>IF(F646="","",(1-K$2)*F646)</f>
        <v/>
      </c>
      <c r="L646" s="27" t="str">
        <f>IF(G646="","",(1-L$2)*G646)</f>
        <v/>
      </c>
      <c r="M646" s="27" t="str">
        <f>IF(H646="","",(1-M$2)*H646)</f>
        <v/>
      </c>
      <c r="N646" s="40"/>
      <c r="O646" s="41"/>
      <c r="P646" s="28" t="str">
        <f t="shared" si="16"/>
        <v/>
      </c>
      <c r="Q646" s="29" t="str">
        <f t="shared" si="23"/>
        <v/>
      </c>
      <c r="R646" s="30" t="str">
        <f>IF(P646="","",SUM($Q$4:Q646))</f>
        <v/>
      </c>
      <c r="S646" t="str">
        <f t="shared" si="24"/>
        <v/>
      </c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</row>
    <row r="647" spans="1:38" ht="15.75" customHeight="1">
      <c r="A647" s="23"/>
      <c r="B647" s="24"/>
      <c r="C647" s="25"/>
      <c r="D647" s="26"/>
      <c r="E647" s="80"/>
      <c r="F647" s="80"/>
      <c r="G647" s="80"/>
      <c r="H647" s="80"/>
      <c r="I647" s="81"/>
      <c r="J647" s="27" t="str">
        <f>IF(E647="","",(1-J$2)*E647)</f>
        <v/>
      </c>
      <c r="K647" s="27" t="str">
        <f>IF(F647="","",(1-K$2)*F647)</f>
        <v/>
      </c>
      <c r="L647" s="27" t="str">
        <f>IF(G647="","",(1-L$2)*G647)</f>
        <v/>
      </c>
      <c r="M647" s="27" t="str">
        <f>IF(H647="","",(1-M$2)*H647)</f>
        <v/>
      </c>
      <c r="N647" s="40"/>
      <c r="O647" s="41"/>
      <c r="P647" s="28" t="str">
        <f t="shared" si="16"/>
        <v/>
      </c>
      <c r="Q647" s="29" t="str">
        <f t="shared" si="23"/>
        <v/>
      </c>
      <c r="R647" s="30" t="str">
        <f>IF(P647="","",SUM($Q$4:Q647))</f>
        <v/>
      </c>
      <c r="S647" t="str">
        <f t="shared" si="24"/>
        <v/>
      </c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</row>
    <row r="648" spans="1:38" ht="15.75" customHeight="1">
      <c r="A648" s="23"/>
      <c r="B648" s="24"/>
      <c r="C648" s="25"/>
      <c r="D648" s="26"/>
      <c r="E648" s="80"/>
      <c r="F648" s="80"/>
      <c r="G648" s="80"/>
      <c r="H648" s="80"/>
      <c r="I648" s="81"/>
      <c r="J648" s="27" t="str">
        <f>IF(E648="","",(1-J$2)*E648)</f>
        <v/>
      </c>
      <c r="K648" s="27" t="str">
        <f>IF(F648="","",(1-K$2)*F648)</f>
        <v/>
      </c>
      <c r="L648" s="27" t="str">
        <f>IF(G648="","",(1-L$2)*G648)</f>
        <v/>
      </c>
      <c r="M648" s="27" t="str">
        <f>IF(H648="","",(1-M$2)*H648)</f>
        <v/>
      </c>
      <c r="N648" s="40"/>
      <c r="O648" s="41"/>
      <c r="P648" s="28" t="str">
        <f t="shared" si="16"/>
        <v/>
      </c>
      <c r="Q648" s="29" t="str">
        <f t="shared" si="23"/>
        <v/>
      </c>
      <c r="R648" s="30" t="str">
        <f>IF(P648="","",SUM($Q$4:Q648))</f>
        <v/>
      </c>
      <c r="S648" t="str">
        <f t="shared" si="24"/>
        <v/>
      </c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</row>
    <row r="649" spans="1:38" ht="15.75" customHeight="1">
      <c r="A649" s="23"/>
      <c r="B649" s="24"/>
      <c r="C649" s="25"/>
      <c r="D649" s="26"/>
      <c r="E649" s="80"/>
      <c r="F649" s="80"/>
      <c r="G649" s="80"/>
      <c r="H649" s="80"/>
      <c r="I649" s="81"/>
      <c r="J649" s="27" t="str">
        <f>IF(E649="","",(1-J$2)*E649)</f>
        <v/>
      </c>
      <c r="K649" s="27" t="str">
        <f>IF(F649="","",(1-K$2)*F649)</f>
        <v/>
      </c>
      <c r="L649" s="27" t="str">
        <f>IF(G649="","",(1-L$2)*G649)</f>
        <v/>
      </c>
      <c r="M649" s="27" t="str">
        <f>IF(H649="","",(1-M$2)*H649)</f>
        <v/>
      </c>
      <c r="N649" s="40"/>
      <c r="O649" s="41"/>
      <c r="P649" s="28" t="str">
        <f t="shared" si="16"/>
        <v/>
      </c>
      <c r="Q649" s="29" t="str">
        <f t="shared" si="23"/>
        <v/>
      </c>
      <c r="R649" s="30" t="str">
        <f>IF(P649="","",SUM($Q$4:Q649))</f>
        <v/>
      </c>
      <c r="S649" t="str">
        <f t="shared" si="24"/>
        <v/>
      </c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</row>
    <row r="650" spans="1:38" ht="15.75" customHeight="1">
      <c r="A650" s="23"/>
      <c r="B650" s="24"/>
      <c r="C650" s="25"/>
      <c r="D650" s="26"/>
      <c r="E650" s="80"/>
      <c r="F650" s="80"/>
      <c r="G650" s="80"/>
      <c r="H650" s="80"/>
      <c r="I650" s="81"/>
      <c r="J650" s="27" t="str">
        <f>IF(E650="","",(1-J$2)*E650)</f>
        <v/>
      </c>
      <c r="K650" s="27" t="str">
        <f>IF(F650="","",(1-K$2)*F650)</f>
        <v/>
      </c>
      <c r="L650" s="27" t="str">
        <f>IF(G650="","",(1-L$2)*G650)</f>
        <v/>
      </c>
      <c r="M650" s="27" t="str">
        <f>IF(H650="","",(1-M$2)*H650)</f>
        <v/>
      </c>
      <c r="N650" s="40"/>
      <c r="O650" s="41"/>
      <c r="P650" s="28" t="str">
        <f t="shared" si="16"/>
        <v/>
      </c>
      <c r="Q650" s="29" t="str">
        <f t="shared" si="23"/>
        <v/>
      </c>
      <c r="R650" s="30" t="str">
        <f>IF(P650="","",SUM($Q$4:Q650))</f>
        <v/>
      </c>
      <c r="S650" t="str">
        <f t="shared" si="24"/>
        <v/>
      </c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</row>
    <row r="651" spans="1:38" ht="15.75" customHeight="1">
      <c r="A651" s="23"/>
      <c r="B651" s="24"/>
      <c r="C651" s="25"/>
      <c r="D651" s="26"/>
      <c r="E651" s="80"/>
      <c r="F651" s="80"/>
      <c r="G651" s="80"/>
      <c r="H651" s="80"/>
      <c r="I651" s="81"/>
      <c r="J651" s="27" t="str">
        <f>IF(E651="","",(1-J$2)*E651)</f>
        <v/>
      </c>
      <c r="K651" s="27" t="str">
        <f>IF(F651="","",(1-K$2)*F651)</f>
        <v/>
      </c>
      <c r="L651" s="27" t="str">
        <f>IF(G651="","",(1-L$2)*G651)</f>
        <v/>
      </c>
      <c r="M651" s="27" t="str">
        <f>IF(H651="","",(1-M$2)*H651)</f>
        <v/>
      </c>
      <c r="N651" s="40"/>
      <c r="O651" s="41"/>
      <c r="P651" s="28" t="str">
        <f t="shared" si="16"/>
        <v/>
      </c>
      <c r="Q651" s="29" t="str">
        <f t="shared" si="23"/>
        <v/>
      </c>
      <c r="R651" s="30" t="str">
        <f>IF(P651="","",SUM($Q$4:Q651))</f>
        <v/>
      </c>
      <c r="S651" t="str">
        <f t="shared" si="24"/>
        <v/>
      </c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</row>
    <row r="652" spans="1:38" ht="15.75" customHeight="1">
      <c r="A652" s="23"/>
      <c r="B652" s="24"/>
      <c r="C652" s="25"/>
      <c r="D652" s="26"/>
      <c r="E652" s="80"/>
      <c r="F652" s="80"/>
      <c r="G652" s="80"/>
      <c r="H652" s="80"/>
      <c r="I652" s="81"/>
      <c r="J652" s="27" t="str">
        <f>IF(E652="","",(1-J$2)*E652)</f>
        <v/>
      </c>
      <c r="K652" s="27" t="str">
        <f>IF(F652="","",(1-K$2)*F652)</f>
        <v/>
      </c>
      <c r="L652" s="27" t="str">
        <f>IF(G652="","",(1-L$2)*G652)</f>
        <v/>
      </c>
      <c r="M652" s="27" t="str">
        <f>IF(H652="","",(1-M$2)*H652)</f>
        <v/>
      </c>
      <c r="N652" s="40"/>
      <c r="O652" s="41"/>
      <c r="P652" s="28" t="str">
        <f t="shared" si="16"/>
        <v/>
      </c>
      <c r="Q652" s="29" t="str">
        <f t="shared" si="23"/>
        <v/>
      </c>
      <c r="R652" s="30" t="str">
        <f>IF(P652="","",SUM($Q$4:Q652))</f>
        <v/>
      </c>
      <c r="S652" t="str">
        <f t="shared" si="24"/>
        <v/>
      </c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</row>
    <row r="653" spans="1:38" ht="15.75" customHeight="1">
      <c r="A653" s="23"/>
      <c r="B653" s="24"/>
      <c r="C653" s="25"/>
      <c r="D653" s="26"/>
      <c r="E653" s="80"/>
      <c r="F653" s="80"/>
      <c r="G653" s="80"/>
      <c r="H653" s="80"/>
      <c r="I653" s="81"/>
      <c r="J653" s="27" t="str">
        <f>IF(E653="","",(1-J$2)*E653)</f>
        <v/>
      </c>
      <c r="K653" s="27" t="str">
        <f>IF(F653="","",(1-K$2)*F653)</f>
        <v/>
      </c>
      <c r="L653" s="27" t="str">
        <f>IF(G653="","",(1-L$2)*G653)</f>
        <v/>
      </c>
      <c r="M653" s="27" t="str">
        <f>IF(H653="","",(1-M$2)*H653)</f>
        <v/>
      </c>
      <c r="N653" s="40"/>
      <c r="O653" s="41"/>
      <c r="P653" s="28" t="str">
        <f t="shared" si="16"/>
        <v/>
      </c>
      <c r="Q653" s="29" t="str">
        <f t="shared" si="23"/>
        <v/>
      </c>
      <c r="R653" s="30" t="str">
        <f>IF(P653="","",SUM($Q$4:Q653))</f>
        <v/>
      </c>
      <c r="S653" t="str">
        <f t="shared" si="24"/>
        <v/>
      </c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</row>
    <row r="654" spans="1:38" ht="15.75" customHeight="1">
      <c r="A654" s="23"/>
      <c r="B654" s="24"/>
      <c r="C654" s="25"/>
      <c r="D654" s="26"/>
      <c r="E654" s="80"/>
      <c r="F654" s="80"/>
      <c r="G654" s="80"/>
      <c r="H654" s="80"/>
      <c r="I654" s="81"/>
      <c r="J654" s="27" t="str">
        <f>IF(E654="","",(1-J$2)*E654)</f>
        <v/>
      </c>
      <c r="K654" s="27" t="str">
        <f>IF(F654="","",(1-K$2)*F654)</f>
        <v/>
      </c>
      <c r="L654" s="27" t="str">
        <f>IF(G654="","",(1-L$2)*G654)</f>
        <v/>
      </c>
      <c r="M654" s="27" t="str">
        <f>IF(H654="","",(1-M$2)*H654)</f>
        <v/>
      </c>
      <c r="N654" s="40"/>
      <c r="O654" s="41"/>
      <c r="P654" s="28" t="str">
        <f t="shared" si="16"/>
        <v/>
      </c>
      <c r="Q654" s="29" t="str">
        <f t="shared" si="23"/>
        <v/>
      </c>
      <c r="R654" s="30" t="str">
        <f>IF(P654="","",SUM($Q$4:Q654))</f>
        <v/>
      </c>
      <c r="S654" t="str">
        <f t="shared" si="24"/>
        <v/>
      </c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</row>
    <row r="655" spans="1:38" ht="15.75" customHeight="1">
      <c r="A655" s="23"/>
      <c r="B655" s="24"/>
      <c r="C655" s="25"/>
      <c r="D655" s="26"/>
      <c r="E655" s="80"/>
      <c r="F655" s="80"/>
      <c r="G655" s="80"/>
      <c r="H655" s="80"/>
      <c r="I655" s="81"/>
      <c r="J655" s="27" t="str">
        <f>IF(E655="","",(1-J$2)*E655)</f>
        <v/>
      </c>
      <c r="K655" s="27" t="str">
        <f>IF(F655="","",(1-K$2)*F655)</f>
        <v/>
      </c>
      <c r="L655" s="27" t="str">
        <f>IF(G655="","",(1-L$2)*G655)</f>
        <v/>
      </c>
      <c r="M655" s="27" t="str">
        <f>IF(H655="","",(1-M$2)*H655)</f>
        <v/>
      </c>
      <c r="N655" s="40"/>
      <c r="O655" s="41"/>
      <c r="P655" s="28" t="str">
        <f t="shared" si="16"/>
        <v/>
      </c>
      <c r="Q655" s="29" t="str">
        <f t="shared" si="23"/>
        <v/>
      </c>
      <c r="R655" s="30" t="str">
        <f>IF(P655="","",SUM($Q$4:Q655))</f>
        <v/>
      </c>
      <c r="S655" t="str">
        <f t="shared" si="24"/>
        <v/>
      </c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</row>
    <row r="656" spans="1:38" ht="15.75" customHeight="1">
      <c r="A656" s="23"/>
      <c r="B656" s="24"/>
      <c r="C656" s="25"/>
      <c r="D656" s="26"/>
      <c r="E656" s="80"/>
      <c r="F656" s="80"/>
      <c r="G656" s="80"/>
      <c r="H656" s="80"/>
      <c r="I656" s="81"/>
      <c r="J656" s="27" t="str">
        <f>IF(E656="","",(1-J$2)*E656)</f>
        <v/>
      </c>
      <c r="K656" s="27" t="str">
        <f>IF(F656="","",(1-K$2)*F656)</f>
        <v/>
      </c>
      <c r="L656" s="27" t="str">
        <f>IF(G656="","",(1-L$2)*G656)</f>
        <v/>
      </c>
      <c r="M656" s="27" t="str">
        <f>IF(H656="","",(1-M$2)*H656)</f>
        <v/>
      </c>
      <c r="N656" s="40"/>
      <c r="O656" s="41"/>
      <c r="P656" s="28" t="str">
        <f t="shared" si="16"/>
        <v/>
      </c>
      <c r="Q656" s="29" t="str">
        <f t="shared" si="23"/>
        <v/>
      </c>
      <c r="R656" s="30" t="str">
        <f>IF(P656="","",SUM($Q$4:Q656))</f>
        <v/>
      </c>
      <c r="S656" t="str">
        <f t="shared" si="24"/>
        <v/>
      </c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</row>
    <row r="657" spans="1:38" ht="15.75" customHeight="1">
      <c r="A657" s="23"/>
      <c r="B657" s="24"/>
      <c r="C657" s="25"/>
      <c r="D657" s="26"/>
      <c r="E657" s="80"/>
      <c r="F657" s="80"/>
      <c r="G657" s="80"/>
      <c r="H657" s="80"/>
      <c r="I657" s="81"/>
      <c r="J657" s="27" t="str">
        <f>IF(E657="","",(1-J$2)*E657)</f>
        <v/>
      </c>
      <c r="K657" s="27" t="str">
        <f>IF(F657="","",(1-K$2)*F657)</f>
        <v/>
      </c>
      <c r="L657" s="27" t="str">
        <f>IF(G657="","",(1-L$2)*G657)</f>
        <v/>
      </c>
      <c r="M657" s="27" t="str">
        <f>IF(H657="","",(1-M$2)*H657)</f>
        <v/>
      </c>
      <c r="N657" s="40"/>
      <c r="O657" s="41"/>
      <c r="P657" s="28" t="str">
        <f t="shared" si="16"/>
        <v/>
      </c>
      <c r="Q657" s="29" t="str">
        <f t="shared" si="23"/>
        <v/>
      </c>
      <c r="R657" s="30" t="str">
        <f>IF(P657="","",SUM($Q$4:Q657))</f>
        <v/>
      </c>
      <c r="S657" t="str">
        <f t="shared" si="24"/>
        <v/>
      </c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</row>
    <row r="658" spans="1:38" ht="15.75" customHeight="1">
      <c r="A658" s="23"/>
      <c r="B658" s="24"/>
      <c r="C658" s="25"/>
      <c r="D658" s="26"/>
      <c r="E658" s="80"/>
      <c r="F658" s="80"/>
      <c r="G658" s="80"/>
      <c r="H658" s="80"/>
      <c r="I658" s="81"/>
      <c r="J658" s="27" t="str">
        <f>IF(E658="","",(1-J$2)*E658)</f>
        <v/>
      </c>
      <c r="K658" s="27" t="str">
        <f>IF(F658="","",(1-K$2)*F658)</f>
        <v/>
      </c>
      <c r="L658" s="27" t="str">
        <f>IF(G658="","",(1-L$2)*G658)</f>
        <v/>
      </c>
      <c r="M658" s="27" t="str">
        <f>IF(H658="","",(1-M$2)*H658)</f>
        <v/>
      </c>
      <c r="N658" s="40"/>
      <c r="O658" s="41"/>
      <c r="P658" s="28" t="str">
        <f t="shared" si="16"/>
        <v/>
      </c>
      <c r="Q658" s="29" t="str">
        <f t="shared" si="23"/>
        <v/>
      </c>
      <c r="R658" s="30" t="str">
        <f>IF(P658="","",SUM($Q$4:Q658))</f>
        <v/>
      </c>
      <c r="S658" t="str">
        <f t="shared" si="24"/>
        <v/>
      </c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</row>
    <row r="659" spans="1:38" ht="15.75" customHeight="1">
      <c r="A659" s="23"/>
      <c r="B659" s="24"/>
      <c r="C659" s="25"/>
      <c r="D659" s="26"/>
      <c r="E659" s="80"/>
      <c r="F659" s="80"/>
      <c r="G659" s="80"/>
      <c r="H659" s="80"/>
      <c r="I659" s="81"/>
      <c r="J659" s="27" t="str">
        <f>IF(E659="","",(1-J$2)*E659)</f>
        <v/>
      </c>
      <c r="K659" s="27" t="str">
        <f>IF(F659="","",(1-K$2)*F659)</f>
        <v/>
      </c>
      <c r="L659" s="27" t="str">
        <f>IF(G659="","",(1-L$2)*G659)</f>
        <v/>
      </c>
      <c r="M659" s="27" t="str">
        <f>IF(H659="","",(1-M$2)*H659)</f>
        <v/>
      </c>
      <c r="N659" s="40"/>
      <c r="O659" s="41"/>
      <c r="P659" s="28" t="str">
        <f t="shared" si="16"/>
        <v/>
      </c>
      <c r="Q659" s="29" t="str">
        <f t="shared" si="23"/>
        <v/>
      </c>
      <c r="R659" s="30" t="str">
        <f>IF(P659="","",SUM($Q$4:Q659))</f>
        <v/>
      </c>
      <c r="S659" t="str">
        <f t="shared" si="24"/>
        <v/>
      </c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</row>
    <row r="660" spans="1:38" ht="15.75" customHeight="1">
      <c r="A660" s="23"/>
      <c r="B660" s="24"/>
      <c r="C660" s="25"/>
      <c r="D660" s="26"/>
      <c r="E660" s="80"/>
      <c r="F660" s="80"/>
      <c r="G660" s="80"/>
      <c r="H660" s="80"/>
      <c r="I660" s="81"/>
      <c r="J660" s="27" t="str">
        <f>IF(E660="","",(1-J$2)*E660)</f>
        <v/>
      </c>
      <c r="K660" s="27" t="str">
        <f>IF(F660="","",(1-K$2)*F660)</f>
        <v/>
      </c>
      <c r="L660" s="27" t="str">
        <f>IF(G660="","",(1-L$2)*G660)</f>
        <v/>
      </c>
      <c r="M660" s="27" t="str">
        <f>IF(H660="","",(1-M$2)*H660)</f>
        <v/>
      </c>
      <c r="N660" s="40"/>
      <c r="O660" s="41"/>
      <c r="P660" s="28" t="str">
        <f t="shared" si="16"/>
        <v/>
      </c>
      <c r="Q660" s="29" t="str">
        <f t="shared" si="23"/>
        <v/>
      </c>
      <c r="R660" s="30" t="str">
        <f>IF(P660="","",SUM($Q$4:Q660))</f>
        <v/>
      </c>
      <c r="S660" t="str">
        <f t="shared" si="24"/>
        <v/>
      </c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</row>
    <row r="661" spans="1:38" ht="15.75" customHeight="1">
      <c r="A661" s="23"/>
      <c r="B661" s="24"/>
      <c r="C661" s="25"/>
      <c r="D661" s="26"/>
      <c r="E661" s="80"/>
      <c r="F661" s="80"/>
      <c r="G661" s="80"/>
      <c r="H661" s="80"/>
      <c r="I661" s="81"/>
      <c r="J661" s="27" t="str">
        <f>IF(E661="","",(1-J$2)*E661)</f>
        <v/>
      </c>
      <c r="K661" s="27" t="str">
        <f>IF(F661="","",(1-K$2)*F661)</f>
        <v/>
      </c>
      <c r="L661" s="27" t="str">
        <f>IF(G661="","",(1-L$2)*G661)</f>
        <v/>
      </c>
      <c r="M661" s="27" t="str">
        <f>IF(H661="","",(1-M$2)*H661)</f>
        <v/>
      </c>
      <c r="N661" s="40"/>
      <c r="O661" s="41"/>
      <c r="P661" s="28" t="str">
        <f t="shared" si="16"/>
        <v/>
      </c>
      <c r="Q661" s="29" t="str">
        <f t="shared" si="23"/>
        <v/>
      </c>
      <c r="R661" s="30" t="str">
        <f>IF(P661="","",SUM($Q$4:Q661))</f>
        <v/>
      </c>
      <c r="S661" t="str">
        <f t="shared" si="24"/>
        <v/>
      </c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</row>
    <row r="662" spans="1:38" ht="15.75" customHeight="1">
      <c r="A662" s="23"/>
      <c r="B662" s="24"/>
      <c r="C662" s="25"/>
      <c r="D662" s="26"/>
      <c r="E662" s="80"/>
      <c r="F662" s="80"/>
      <c r="G662" s="80"/>
      <c r="H662" s="80"/>
      <c r="I662" s="81"/>
      <c r="J662" s="27" t="str">
        <f>IF(E662="","",(1-J$2)*E662)</f>
        <v/>
      </c>
      <c r="K662" s="27" t="str">
        <f>IF(F662="","",(1-K$2)*F662)</f>
        <v/>
      </c>
      <c r="L662" s="27" t="str">
        <f>IF(G662="","",(1-L$2)*G662)</f>
        <v/>
      </c>
      <c r="M662" s="27" t="str">
        <f>IF(H662="","",(1-M$2)*H662)</f>
        <v/>
      </c>
      <c r="N662" s="40"/>
      <c r="O662" s="41"/>
      <c r="P662" s="28" t="str">
        <f t="shared" si="16"/>
        <v/>
      </c>
      <c r="Q662" s="29" t="str">
        <f t="shared" si="23"/>
        <v/>
      </c>
      <c r="R662" s="30" t="str">
        <f>IF(P662="","",SUM($Q$4:Q662))</f>
        <v/>
      </c>
      <c r="S662" t="str">
        <f t="shared" si="24"/>
        <v/>
      </c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</row>
    <row r="663" spans="1:38" ht="15.75" customHeight="1">
      <c r="A663" s="23"/>
      <c r="B663" s="24"/>
      <c r="C663" s="25"/>
      <c r="D663" s="26"/>
      <c r="E663" s="80"/>
      <c r="F663" s="80"/>
      <c r="G663" s="80"/>
      <c r="H663" s="80"/>
      <c r="I663" s="81"/>
      <c r="J663" s="27" t="str">
        <f>IF(E663="","",(1-J$2)*E663)</f>
        <v/>
      </c>
      <c r="K663" s="27" t="str">
        <f>IF(F663="","",(1-K$2)*F663)</f>
        <v/>
      </c>
      <c r="L663" s="27" t="str">
        <f>IF(G663="","",(1-L$2)*G663)</f>
        <v/>
      </c>
      <c r="M663" s="27" t="str">
        <f>IF(H663="","",(1-M$2)*H663)</f>
        <v/>
      </c>
      <c r="N663" s="40"/>
      <c r="O663" s="41"/>
      <c r="P663" s="28" t="str">
        <f t="shared" si="16"/>
        <v/>
      </c>
      <c r="Q663" s="29" t="str">
        <f t="shared" si="23"/>
        <v/>
      </c>
      <c r="R663" s="30" t="str">
        <f>IF(P663="","",SUM($Q$4:Q663))</f>
        <v/>
      </c>
      <c r="S663" t="str">
        <f t="shared" si="24"/>
        <v/>
      </c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</row>
    <row r="664" spans="1:38" ht="15.75" customHeight="1">
      <c r="A664" s="23"/>
      <c r="B664" s="24"/>
      <c r="C664" s="25"/>
      <c r="D664" s="26"/>
      <c r="E664" s="80"/>
      <c r="F664" s="80"/>
      <c r="G664" s="80"/>
      <c r="H664" s="80"/>
      <c r="I664" s="81"/>
      <c r="J664" s="27" t="str">
        <f>IF(E664="","",(1-J$2)*E664)</f>
        <v/>
      </c>
      <c r="K664" s="27" t="str">
        <f>IF(F664="","",(1-K$2)*F664)</f>
        <v/>
      </c>
      <c r="L664" s="27" t="str">
        <f>IF(G664="","",(1-L$2)*G664)</f>
        <v/>
      </c>
      <c r="M664" s="27" t="str">
        <f>IF(H664="","",(1-M$2)*H664)</f>
        <v/>
      </c>
      <c r="N664" s="40"/>
      <c r="O664" s="41"/>
      <c r="P664" s="28" t="str">
        <f t="shared" si="16"/>
        <v/>
      </c>
      <c r="Q664" s="29" t="str">
        <f t="shared" si="23"/>
        <v/>
      </c>
      <c r="R664" s="30" t="str">
        <f>IF(P664="","",SUM($Q$4:Q664))</f>
        <v/>
      </c>
      <c r="S664" t="str">
        <f t="shared" si="24"/>
        <v/>
      </c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</row>
    <row r="665" spans="1:38" ht="15.75" customHeight="1">
      <c r="A665" s="23"/>
      <c r="B665" s="24"/>
      <c r="C665" s="25"/>
      <c r="D665" s="26"/>
      <c r="E665" s="80"/>
      <c r="F665" s="80"/>
      <c r="G665" s="80"/>
      <c r="H665" s="80"/>
      <c r="I665" s="81"/>
      <c r="J665" s="27" t="str">
        <f>IF(E665="","",(1-J$2)*E665)</f>
        <v/>
      </c>
      <c r="K665" s="27" t="str">
        <f>IF(F665="","",(1-K$2)*F665)</f>
        <v/>
      </c>
      <c r="L665" s="27" t="str">
        <f>IF(G665="","",(1-L$2)*G665)</f>
        <v/>
      </c>
      <c r="M665" s="27" t="str">
        <f>IF(H665="","",(1-M$2)*H665)</f>
        <v/>
      </c>
      <c r="N665" s="40"/>
      <c r="O665" s="41"/>
      <c r="P665" s="28" t="str">
        <f t="shared" si="16"/>
        <v/>
      </c>
      <c r="Q665" s="29" t="str">
        <f t="shared" si="23"/>
        <v/>
      </c>
      <c r="R665" s="30" t="str">
        <f>IF(P665="","",SUM($Q$4:Q665))</f>
        <v/>
      </c>
      <c r="S665" t="str">
        <f t="shared" si="24"/>
        <v/>
      </c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</row>
    <row r="666" spans="1:38" ht="15.75" customHeight="1">
      <c r="A666" s="23"/>
      <c r="B666" s="24"/>
      <c r="C666" s="25"/>
      <c r="D666" s="26"/>
      <c r="E666" s="80"/>
      <c r="F666" s="80"/>
      <c r="G666" s="80"/>
      <c r="H666" s="80"/>
      <c r="I666" s="81"/>
      <c r="J666" s="27" t="str">
        <f>IF(E666="","",(1-J$2)*E666)</f>
        <v/>
      </c>
      <c r="K666" s="27" t="str">
        <f>IF(F666="","",(1-K$2)*F666)</f>
        <v/>
      </c>
      <c r="L666" s="27" t="str">
        <f>IF(G666="","",(1-L$2)*G666)</f>
        <v/>
      </c>
      <c r="M666" s="27" t="str">
        <f>IF(H666="","",(1-M$2)*H666)</f>
        <v/>
      </c>
      <c r="N666" s="40"/>
      <c r="O666" s="41"/>
      <c r="P666" s="28" t="str">
        <f t="shared" si="16"/>
        <v/>
      </c>
      <c r="Q666" s="29" t="str">
        <f t="shared" si="23"/>
        <v/>
      </c>
      <c r="R666" s="30" t="str">
        <f>IF(P666="","",SUM($Q$4:Q666))</f>
        <v/>
      </c>
      <c r="S666" t="str">
        <f t="shared" si="24"/>
        <v/>
      </c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</row>
    <row r="667" spans="1:38" ht="15.75" customHeight="1">
      <c r="A667" s="23"/>
      <c r="B667" s="24"/>
      <c r="C667" s="25"/>
      <c r="D667" s="26"/>
      <c r="E667" s="80"/>
      <c r="F667" s="80"/>
      <c r="G667" s="80"/>
      <c r="H667" s="80"/>
      <c r="I667" s="81"/>
      <c r="J667" s="27" t="str">
        <f>IF(E667="","",(1-J$2)*E667)</f>
        <v/>
      </c>
      <c r="K667" s="27" t="str">
        <f>IF(F667="","",(1-K$2)*F667)</f>
        <v/>
      </c>
      <c r="L667" s="27" t="str">
        <f>IF(G667="","",(1-L$2)*G667)</f>
        <v/>
      </c>
      <c r="M667" s="27" t="str">
        <f>IF(H667="","",(1-M$2)*H667)</f>
        <v/>
      </c>
      <c r="N667" s="40"/>
      <c r="O667" s="41"/>
      <c r="P667" s="28" t="str">
        <f t="shared" si="16"/>
        <v/>
      </c>
      <c r="Q667" s="29" t="str">
        <f t="shared" si="23"/>
        <v/>
      </c>
      <c r="R667" s="30" t="str">
        <f>IF(P667="","",SUM($Q$4:Q667))</f>
        <v/>
      </c>
      <c r="S667" t="str">
        <f t="shared" si="24"/>
        <v/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</row>
    <row r="668" spans="1:38" ht="15.75" customHeight="1">
      <c r="A668" s="23"/>
      <c r="B668" s="24"/>
      <c r="C668" s="25"/>
      <c r="D668" s="26"/>
      <c r="E668" s="80"/>
      <c r="F668" s="80"/>
      <c r="G668" s="80"/>
      <c r="H668" s="80"/>
      <c r="I668" s="81"/>
      <c r="J668" s="27" t="str">
        <f>IF(E668="","",(1-J$2)*E668)</f>
        <v/>
      </c>
      <c r="K668" s="27" t="str">
        <f>IF(F668="","",(1-K$2)*F668)</f>
        <v/>
      </c>
      <c r="L668" s="27" t="str">
        <f>IF(G668="","",(1-L$2)*G668)</f>
        <v/>
      </c>
      <c r="M668" s="27" t="str">
        <f>IF(H668="","",(1-M$2)*H668)</f>
        <v/>
      </c>
      <c r="N668" s="40"/>
      <c r="O668" s="41"/>
      <c r="P668" s="28" t="str">
        <f t="shared" si="16"/>
        <v/>
      </c>
      <c r="Q668" s="29" t="str">
        <f t="shared" si="23"/>
        <v/>
      </c>
      <c r="R668" s="30" t="str">
        <f>IF(P668="","",SUM($Q$4:Q668))</f>
        <v/>
      </c>
      <c r="S668" t="str">
        <f t="shared" si="24"/>
        <v/>
      </c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</row>
    <row r="669" spans="1:38" ht="15.75" customHeight="1">
      <c r="A669" s="23"/>
      <c r="B669" s="24"/>
      <c r="C669" s="25"/>
      <c r="D669" s="26"/>
      <c r="E669" s="80"/>
      <c r="F669" s="80"/>
      <c r="G669" s="80"/>
      <c r="H669" s="80"/>
      <c r="I669" s="81"/>
      <c r="J669" s="27" t="str">
        <f>IF(E669="","",(1-J$2)*E669)</f>
        <v/>
      </c>
      <c r="K669" s="27" t="str">
        <f>IF(F669="","",(1-K$2)*F669)</f>
        <v/>
      </c>
      <c r="L669" s="27" t="str">
        <f>IF(G669="","",(1-L$2)*G669)</f>
        <v/>
      </c>
      <c r="M669" s="27" t="str">
        <f>IF(H669="","",(1-M$2)*H669)</f>
        <v/>
      </c>
      <c r="N669" s="40"/>
      <c r="O669" s="41"/>
      <c r="P669" s="28" t="str">
        <f t="shared" si="16"/>
        <v/>
      </c>
      <c r="Q669" s="29" t="str">
        <f t="shared" si="23"/>
        <v/>
      </c>
      <c r="R669" s="30" t="str">
        <f>IF(P669="","",SUM($Q$4:Q669))</f>
        <v/>
      </c>
      <c r="S669" t="str">
        <f t="shared" si="24"/>
        <v/>
      </c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</row>
    <row r="670" spans="1:38" ht="15.75" customHeight="1">
      <c r="A670" s="23"/>
      <c r="B670" s="24"/>
      <c r="C670" s="25"/>
      <c r="D670" s="26"/>
      <c r="E670" s="80"/>
      <c r="F670" s="80"/>
      <c r="G670" s="80"/>
      <c r="H670" s="80"/>
      <c r="I670" s="81"/>
      <c r="J670" s="27" t="str">
        <f>IF(E670="","",(1-J$2)*E670)</f>
        <v/>
      </c>
      <c r="K670" s="27" t="str">
        <f>IF(F670="","",(1-K$2)*F670)</f>
        <v/>
      </c>
      <c r="L670" s="27" t="str">
        <f>IF(G670="","",(1-L$2)*G670)</f>
        <v/>
      </c>
      <c r="M670" s="27" t="str">
        <f>IF(H670="","",(1-M$2)*H670)</f>
        <v/>
      </c>
      <c r="N670" s="40"/>
      <c r="O670" s="41"/>
      <c r="P670" s="28" t="str">
        <f t="shared" si="16"/>
        <v/>
      </c>
      <c r="Q670" s="29" t="str">
        <f t="shared" si="23"/>
        <v/>
      </c>
      <c r="R670" s="30" t="str">
        <f>IF(P670="","",SUM($Q$4:Q670))</f>
        <v/>
      </c>
      <c r="S670" t="str">
        <f t="shared" si="24"/>
        <v/>
      </c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</row>
    <row r="671" spans="1:38" ht="15.75" customHeight="1">
      <c r="A671" s="23"/>
      <c r="B671" s="24"/>
      <c r="C671" s="25"/>
      <c r="D671" s="26"/>
      <c r="E671" s="80"/>
      <c r="F671" s="80"/>
      <c r="G671" s="80"/>
      <c r="H671" s="80"/>
      <c r="I671" s="81"/>
      <c r="J671" s="27" t="str">
        <f>IF(E671="","",(1-J$2)*E671)</f>
        <v/>
      </c>
      <c r="K671" s="27" t="str">
        <f>IF(F671="","",(1-K$2)*F671)</f>
        <v/>
      </c>
      <c r="L671" s="27" t="str">
        <f>IF(G671="","",(1-L$2)*G671)</f>
        <v/>
      </c>
      <c r="M671" s="27" t="str">
        <f>IF(H671="","",(1-M$2)*H671)</f>
        <v/>
      </c>
      <c r="N671" s="40"/>
      <c r="O671" s="41"/>
      <c r="P671" s="28" t="str">
        <f t="shared" si="16"/>
        <v/>
      </c>
      <c r="Q671" s="29" t="str">
        <f t="shared" si="23"/>
        <v/>
      </c>
      <c r="R671" s="30" t="str">
        <f>IF(P671="","",SUM($Q$4:Q671))</f>
        <v/>
      </c>
      <c r="S671" t="str">
        <f t="shared" si="24"/>
        <v/>
      </c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</row>
    <row r="672" spans="1:38" ht="15.75" customHeight="1">
      <c r="A672" s="23"/>
      <c r="B672" s="24"/>
      <c r="C672" s="25"/>
      <c r="D672" s="26"/>
      <c r="E672" s="80"/>
      <c r="F672" s="80"/>
      <c r="G672" s="80"/>
      <c r="H672" s="80"/>
      <c r="I672" s="81"/>
      <c r="J672" s="27" t="str">
        <f>IF(E672="","",(1-J$2)*E672)</f>
        <v/>
      </c>
      <c r="K672" s="27" t="str">
        <f>IF(F672="","",(1-K$2)*F672)</f>
        <v/>
      </c>
      <c r="L672" s="27" t="str">
        <f>IF(G672="","",(1-L$2)*G672)</f>
        <v/>
      </c>
      <c r="M672" s="27" t="str">
        <f>IF(H672="","",(1-M$2)*H672)</f>
        <v/>
      </c>
      <c r="N672" s="40"/>
      <c r="O672" s="41"/>
      <c r="P672" s="28" t="str">
        <f t="shared" si="16"/>
        <v/>
      </c>
      <c r="Q672" s="29" t="str">
        <f t="shared" si="23"/>
        <v/>
      </c>
      <c r="R672" s="30" t="str">
        <f>IF(P672="","",SUM($Q$4:Q672))</f>
        <v/>
      </c>
      <c r="S672" t="str">
        <f t="shared" si="24"/>
        <v/>
      </c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</row>
    <row r="673" spans="1:38" ht="15.75" customHeight="1">
      <c r="A673" s="23"/>
      <c r="B673" s="24"/>
      <c r="C673" s="25"/>
      <c r="D673" s="26"/>
      <c r="E673" s="80"/>
      <c r="F673" s="80"/>
      <c r="G673" s="80"/>
      <c r="H673" s="80"/>
      <c r="I673" s="81"/>
      <c r="J673" s="27" t="str">
        <f>IF(E673="","",(1-J$2)*E673)</f>
        <v/>
      </c>
      <c r="K673" s="27" t="str">
        <f>IF(F673="","",(1-K$2)*F673)</f>
        <v/>
      </c>
      <c r="L673" s="27" t="str">
        <f>IF(G673="","",(1-L$2)*G673)</f>
        <v/>
      </c>
      <c r="M673" s="27" t="str">
        <f>IF(H673="","",(1-M$2)*H673)</f>
        <v/>
      </c>
      <c r="N673" s="40"/>
      <c r="O673" s="41"/>
      <c r="P673" s="28" t="str">
        <f t="shared" si="16"/>
        <v/>
      </c>
      <c r="Q673" s="29" t="str">
        <f t="shared" si="23"/>
        <v/>
      </c>
      <c r="R673" s="30" t="str">
        <f>IF(P673="","",SUM($Q$4:Q673))</f>
        <v/>
      </c>
      <c r="S673" t="str">
        <f t="shared" si="24"/>
        <v/>
      </c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</row>
    <row r="674" spans="1:38" ht="15.75" customHeight="1">
      <c r="A674" s="23"/>
      <c r="B674" s="24"/>
      <c r="C674" s="25"/>
      <c r="D674" s="26"/>
      <c r="E674" s="80"/>
      <c r="F674" s="80"/>
      <c r="G674" s="80"/>
      <c r="H674" s="80"/>
      <c r="I674" s="81"/>
      <c r="J674" s="27" t="str">
        <f>IF(E674="","",(1-J$2)*E674)</f>
        <v/>
      </c>
      <c r="K674" s="27" t="str">
        <f>IF(F674="","",(1-K$2)*F674)</f>
        <v/>
      </c>
      <c r="L674" s="27" t="str">
        <f>IF(G674="","",(1-L$2)*G674)</f>
        <v/>
      </c>
      <c r="M674" s="27" t="str">
        <f>IF(H674="","",(1-M$2)*H674)</f>
        <v/>
      </c>
      <c r="N674" s="40"/>
      <c r="O674" s="41"/>
      <c r="P674" s="28" t="str">
        <f t="shared" si="16"/>
        <v/>
      </c>
      <c r="Q674" s="29" t="str">
        <f t="shared" si="23"/>
        <v/>
      </c>
      <c r="R674" s="30" t="str">
        <f>IF(P674="","",SUM($Q$4:Q674))</f>
        <v/>
      </c>
      <c r="S674" t="str">
        <f t="shared" si="24"/>
        <v/>
      </c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</row>
    <row r="675" spans="1:38" ht="15.75" customHeight="1">
      <c r="A675" s="23"/>
      <c r="B675" s="24"/>
      <c r="C675" s="25"/>
      <c r="D675" s="26"/>
      <c r="E675" s="80"/>
      <c r="F675" s="80"/>
      <c r="G675" s="80"/>
      <c r="H675" s="80"/>
      <c r="I675" s="81"/>
      <c r="J675" s="27" t="str">
        <f>IF(E675="","",(1-J$2)*E675)</f>
        <v/>
      </c>
      <c r="K675" s="27" t="str">
        <f>IF(F675="","",(1-K$2)*F675)</f>
        <v/>
      </c>
      <c r="L675" s="27" t="str">
        <f>IF(G675="","",(1-L$2)*G675)</f>
        <v/>
      </c>
      <c r="M675" s="27" t="str">
        <f>IF(H675="","",(1-M$2)*H675)</f>
        <v/>
      </c>
      <c r="N675" s="40"/>
      <c r="O675" s="41"/>
      <c r="P675" s="28" t="str">
        <f t="shared" si="16"/>
        <v/>
      </c>
      <c r="Q675" s="29" t="str">
        <f t="shared" si="23"/>
        <v/>
      </c>
      <c r="R675" s="30" t="str">
        <f>IF(P675="","",SUM($Q$4:Q675))</f>
        <v/>
      </c>
      <c r="S675" t="str">
        <f t="shared" si="24"/>
        <v/>
      </c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</row>
    <row r="676" spans="1:38" ht="15.75" customHeight="1">
      <c r="A676" s="23"/>
      <c r="B676" s="24"/>
      <c r="C676" s="25"/>
      <c r="D676" s="26"/>
      <c r="E676" s="80"/>
      <c r="F676" s="80"/>
      <c r="G676" s="80"/>
      <c r="H676" s="80"/>
      <c r="I676" s="81"/>
      <c r="J676" s="27" t="str">
        <f>IF(E676="","",(1-J$2)*E676)</f>
        <v/>
      </c>
      <c r="K676" s="27" t="str">
        <f>IF(F676="","",(1-K$2)*F676)</f>
        <v/>
      </c>
      <c r="L676" s="27" t="str">
        <f>IF(G676="","",(1-L$2)*G676)</f>
        <v/>
      </c>
      <c r="M676" s="27" t="str">
        <f>IF(H676="","",(1-M$2)*H676)</f>
        <v/>
      </c>
      <c r="N676" s="40"/>
      <c r="O676" s="41"/>
      <c r="P676" s="28" t="str">
        <f t="shared" si="16"/>
        <v/>
      </c>
      <c r="Q676" s="29" t="str">
        <f t="shared" si="23"/>
        <v/>
      </c>
      <c r="R676" s="30" t="str">
        <f>IF(P676="","",SUM($Q$4:Q676))</f>
        <v/>
      </c>
      <c r="S676" t="str">
        <f t="shared" si="24"/>
        <v/>
      </c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</row>
    <row r="677" spans="1:38" ht="15.75" customHeight="1">
      <c r="A677" s="23"/>
      <c r="B677" s="24"/>
      <c r="C677" s="25"/>
      <c r="D677" s="26"/>
      <c r="E677" s="80"/>
      <c r="F677" s="80"/>
      <c r="G677" s="80"/>
      <c r="H677" s="80"/>
      <c r="I677" s="81"/>
      <c r="J677" s="27" t="str">
        <f>IF(E677="","",(1-J$2)*E677)</f>
        <v/>
      </c>
      <c r="K677" s="27" t="str">
        <f>IF(F677="","",(1-K$2)*F677)</f>
        <v/>
      </c>
      <c r="L677" s="27" t="str">
        <f>IF(G677="","",(1-L$2)*G677)</f>
        <v/>
      </c>
      <c r="M677" s="27" t="str">
        <f>IF(H677="","",(1-M$2)*H677)</f>
        <v/>
      </c>
      <c r="N677" s="40"/>
      <c r="O677" s="41"/>
      <c r="P677" s="28" t="str">
        <f t="shared" si="16"/>
        <v/>
      </c>
      <c r="Q677" s="29" t="str">
        <f t="shared" si="23"/>
        <v/>
      </c>
      <c r="R677" s="30" t="str">
        <f>IF(P677="","",SUM($Q$4:Q677))</f>
        <v/>
      </c>
      <c r="S677" t="str">
        <f t="shared" si="24"/>
        <v/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</row>
    <row r="678" spans="1:38" ht="15.75" customHeight="1">
      <c r="A678" s="23"/>
      <c r="B678" s="24"/>
      <c r="C678" s="25"/>
      <c r="D678" s="26"/>
      <c r="E678" s="80"/>
      <c r="F678" s="80"/>
      <c r="G678" s="80"/>
      <c r="H678" s="80"/>
      <c r="I678" s="81"/>
      <c r="J678" s="27" t="str">
        <f>IF(E678="","",(1-J$2)*E678)</f>
        <v/>
      </c>
      <c r="K678" s="27" t="str">
        <f>IF(F678="","",(1-K$2)*F678)</f>
        <v/>
      </c>
      <c r="L678" s="27" t="str">
        <f>IF(G678="","",(1-L$2)*G678)</f>
        <v/>
      </c>
      <c r="M678" s="27" t="str">
        <f>IF(H678="","",(1-M$2)*H678)</f>
        <v/>
      </c>
      <c r="N678" s="40"/>
      <c r="O678" s="41"/>
      <c r="P678" s="28" t="str">
        <f t="shared" ref="P678:P932" si="25">IF(E678="","",E678+F678+G678+H678+I678+O678)</f>
        <v/>
      </c>
      <c r="Q678" s="29" t="str">
        <f t="shared" si="23"/>
        <v/>
      </c>
      <c r="R678" s="30" t="str">
        <f>IF(P678="","",SUM($Q$4:Q678))</f>
        <v/>
      </c>
      <c r="S678" t="str">
        <f t="shared" si="24"/>
        <v/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</row>
    <row r="679" spans="1:38" ht="15.75" customHeight="1">
      <c r="A679" s="23"/>
      <c r="B679" s="24"/>
      <c r="C679" s="25"/>
      <c r="D679" s="26"/>
      <c r="E679" s="80"/>
      <c r="F679" s="80"/>
      <c r="G679" s="80"/>
      <c r="H679" s="80"/>
      <c r="I679" s="81"/>
      <c r="J679" s="27" t="str">
        <f>IF(E679="","",(1-J$2)*E679)</f>
        <v/>
      </c>
      <c r="K679" s="27" t="str">
        <f>IF(F679="","",(1-K$2)*F679)</f>
        <v/>
      </c>
      <c r="L679" s="27" t="str">
        <f>IF(G679="","",(1-L$2)*G679)</f>
        <v/>
      </c>
      <c r="M679" s="27" t="str">
        <f>IF(H679="","",(1-M$2)*H679)</f>
        <v/>
      </c>
      <c r="N679" s="40"/>
      <c r="O679" s="41"/>
      <c r="P679" s="28" t="str">
        <f t="shared" si="25"/>
        <v/>
      </c>
      <c r="Q679" s="29" t="str">
        <f t="shared" si="23"/>
        <v/>
      </c>
      <c r="R679" s="30" t="str">
        <f>IF(P679="","",SUM($Q$4:Q679))</f>
        <v/>
      </c>
      <c r="S679" t="str">
        <f t="shared" si="24"/>
        <v/>
      </c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</row>
    <row r="680" spans="1:38" ht="15.75" customHeight="1">
      <c r="A680" s="23"/>
      <c r="B680" s="24"/>
      <c r="C680" s="25"/>
      <c r="D680" s="26"/>
      <c r="E680" s="80"/>
      <c r="F680" s="80"/>
      <c r="G680" s="80"/>
      <c r="H680" s="80"/>
      <c r="I680" s="81"/>
      <c r="J680" s="27" t="str">
        <f>IF(E680="","",(1-J$2)*E680)</f>
        <v/>
      </c>
      <c r="K680" s="27" t="str">
        <f>IF(F680="","",(1-K$2)*F680)</f>
        <v/>
      </c>
      <c r="L680" s="27" t="str">
        <f>IF(G680="","",(1-L$2)*G680)</f>
        <v/>
      </c>
      <c r="M680" s="27" t="str">
        <f>IF(H680="","",(1-M$2)*H680)</f>
        <v/>
      </c>
      <c r="N680" s="40"/>
      <c r="O680" s="41"/>
      <c r="P680" s="28" t="str">
        <f t="shared" si="25"/>
        <v/>
      </c>
      <c r="Q680" s="29" t="str">
        <f t="shared" si="23"/>
        <v/>
      </c>
      <c r="R680" s="30" t="str">
        <f>IF(P680="","",SUM($Q$4:Q680))</f>
        <v/>
      </c>
      <c r="S680" t="str">
        <f t="shared" si="24"/>
        <v/>
      </c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</row>
    <row r="681" spans="1:38" ht="15.75" customHeight="1">
      <c r="A681" s="23"/>
      <c r="B681" s="24"/>
      <c r="C681" s="25"/>
      <c r="D681" s="26"/>
      <c r="E681" s="80"/>
      <c r="F681" s="80"/>
      <c r="G681" s="80"/>
      <c r="H681" s="80"/>
      <c r="I681" s="81"/>
      <c r="J681" s="27" t="str">
        <f>IF(E681="","",(1-J$2)*E681)</f>
        <v/>
      </c>
      <c r="K681" s="27" t="str">
        <f>IF(F681="","",(1-K$2)*F681)</f>
        <v/>
      </c>
      <c r="L681" s="27" t="str">
        <f>IF(G681="","",(1-L$2)*G681)</f>
        <v/>
      </c>
      <c r="M681" s="27" t="str">
        <f>IF(H681="","",(1-M$2)*H681)</f>
        <v/>
      </c>
      <c r="N681" s="40"/>
      <c r="O681" s="41"/>
      <c r="P681" s="28" t="str">
        <f t="shared" si="25"/>
        <v/>
      </c>
      <c r="Q681" s="29" t="str">
        <f t="shared" si="23"/>
        <v/>
      </c>
      <c r="R681" s="30" t="str">
        <f>IF(P681="","",SUM($Q$4:Q681))</f>
        <v/>
      </c>
      <c r="S681" t="str">
        <f t="shared" si="24"/>
        <v/>
      </c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</row>
    <row r="682" spans="1:38" ht="15.75" customHeight="1">
      <c r="A682" s="23"/>
      <c r="B682" s="24"/>
      <c r="C682" s="25"/>
      <c r="D682" s="26"/>
      <c r="E682" s="80"/>
      <c r="F682" s="80"/>
      <c r="G682" s="80"/>
      <c r="H682" s="80"/>
      <c r="I682" s="81"/>
      <c r="J682" s="27" t="str">
        <f>IF(E682="","",(1-J$2)*E682)</f>
        <v/>
      </c>
      <c r="K682" s="27" t="str">
        <f>IF(F682="","",(1-K$2)*F682)</f>
        <v/>
      </c>
      <c r="L682" s="27" t="str">
        <f>IF(G682="","",(1-L$2)*G682)</f>
        <v/>
      </c>
      <c r="M682" s="27" t="str">
        <f>IF(H682="","",(1-M$2)*H682)</f>
        <v/>
      </c>
      <c r="N682" s="40"/>
      <c r="O682" s="41"/>
      <c r="P682" s="28" t="str">
        <f t="shared" si="25"/>
        <v/>
      </c>
      <c r="Q682" s="29" t="str">
        <f t="shared" si="23"/>
        <v/>
      </c>
      <c r="R682" s="30" t="str">
        <f>IF(P682="","",SUM($Q$4:Q682))</f>
        <v/>
      </c>
      <c r="S682" t="str">
        <f t="shared" si="24"/>
        <v/>
      </c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</row>
    <row r="683" spans="1:38" ht="15.75" customHeight="1">
      <c r="A683" s="23"/>
      <c r="B683" s="24"/>
      <c r="C683" s="25"/>
      <c r="D683" s="26"/>
      <c r="E683" s="80"/>
      <c r="F683" s="80"/>
      <c r="G683" s="80"/>
      <c r="H683" s="80"/>
      <c r="I683" s="81"/>
      <c r="J683" s="27" t="str">
        <f>IF(E683="","",(1-J$2)*E683)</f>
        <v/>
      </c>
      <c r="K683" s="27" t="str">
        <f>IF(F683="","",(1-K$2)*F683)</f>
        <v/>
      </c>
      <c r="L683" s="27" t="str">
        <f>IF(G683="","",(1-L$2)*G683)</f>
        <v/>
      </c>
      <c r="M683" s="27" t="str">
        <f>IF(H683="","",(1-M$2)*H683)</f>
        <v/>
      </c>
      <c r="N683" s="40"/>
      <c r="O683" s="41"/>
      <c r="P683" s="28" t="str">
        <f t="shared" si="25"/>
        <v/>
      </c>
      <c r="Q683" s="29" t="str">
        <f t="shared" si="23"/>
        <v/>
      </c>
      <c r="R683" s="30" t="str">
        <f>IF(P683="","",SUM($Q$4:Q683))</f>
        <v/>
      </c>
      <c r="S683" t="str">
        <f t="shared" si="24"/>
        <v/>
      </c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</row>
    <row r="684" spans="1:38" ht="15.75" customHeight="1">
      <c r="A684" s="23"/>
      <c r="B684" s="24"/>
      <c r="C684" s="25"/>
      <c r="D684" s="26"/>
      <c r="E684" s="80"/>
      <c r="F684" s="80"/>
      <c r="G684" s="80"/>
      <c r="H684" s="80"/>
      <c r="I684" s="81"/>
      <c r="J684" s="27" t="str">
        <f>IF(E684="","",(1-J$2)*E684)</f>
        <v/>
      </c>
      <c r="K684" s="27" t="str">
        <f>IF(F684="","",(1-K$2)*F684)</f>
        <v/>
      </c>
      <c r="L684" s="27" t="str">
        <f>IF(G684="","",(1-L$2)*G684)</f>
        <v/>
      </c>
      <c r="M684" s="27" t="str">
        <f>IF(H684="","",(1-M$2)*H684)</f>
        <v/>
      </c>
      <c r="N684" s="40"/>
      <c r="O684" s="41"/>
      <c r="P684" s="28" t="str">
        <f t="shared" si="25"/>
        <v/>
      </c>
      <c r="Q684" s="29" t="str">
        <f t="shared" si="23"/>
        <v/>
      </c>
      <c r="R684" s="30" t="str">
        <f>IF(P684="","",SUM($Q$4:Q684))</f>
        <v/>
      </c>
      <c r="S684" t="str">
        <f t="shared" si="24"/>
        <v/>
      </c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</row>
    <row r="685" spans="1:38" ht="15.75" customHeight="1">
      <c r="A685" s="23"/>
      <c r="B685" s="24"/>
      <c r="C685" s="25"/>
      <c r="D685" s="26"/>
      <c r="E685" s="80"/>
      <c r="F685" s="80"/>
      <c r="G685" s="80"/>
      <c r="H685" s="80"/>
      <c r="I685" s="81"/>
      <c r="J685" s="27" t="str">
        <f>IF(E685="","",(1-J$2)*E685)</f>
        <v/>
      </c>
      <c r="K685" s="27" t="str">
        <f>IF(F685="","",(1-K$2)*F685)</f>
        <v/>
      </c>
      <c r="L685" s="27" t="str">
        <f>IF(G685="","",(1-L$2)*G685)</f>
        <v/>
      </c>
      <c r="M685" s="27" t="str">
        <f>IF(H685="","",(1-M$2)*H685)</f>
        <v/>
      </c>
      <c r="N685" s="40"/>
      <c r="O685" s="41"/>
      <c r="P685" s="28" t="str">
        <f t="shared" si="25"/>
        <v/>
      </c>
      <c r="Q685" s="29" t="str">
        <f t="shared" si="23"/>
        <v/>
      </c>
      <c r="R685" s="30" t="str">
        <f>IF(P685="","",SUM($Q$4:Q685))</f>
        <v/>
      </c>
      <c r="S685" t="str">
        <f t="shared" si="24"/>
        <v/>
      </c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</row>
    <row r="686" spans="1:38" ht="15.75" customHeight="1">
      <c r="A686" s="23"/>
      <c r="B686" s="24"/>
      <c r="C686" s="25"/>
      <c r="D686" s="26"/>
      <c r="E686" s="80"/>
      <c r="F686" s="80"/>
      <c r="G686" s="80"/>
      <c r="H686" s="80"/>
      <c r="I686" s="81"/>
      <c r="J686" s="27" t="str">
        <f>IF(E686="","",(1-J$2)*E686)</f>
        <v/>
      </c>
      <c r="K686" s="27" t="str">
        <f>IF(F686="","",(1-K$2)*F686)</f>
        <v/>
      </c>
      <c r="L686" s="27" t="str">
        <f>IF(G686="","",(1-L$2)*G686)</f>
        <v/>
      </c>
      <c r="M686" s="27" t="str">
        <f>IF(H686="","",(1-M$2)*H686)</f>
        <v/>
      </c>
      <c r="N686" s="40"/>
      <c r="O686" s="41"/>
      <c r="P686" s="28" t="str">
        <f t="shared" si="25"/>
        <v/>
      </c>
      <c r="Q686" s="29" t="str">
        <f t="shared" si="23"/>
        <v/>
      </c>
      <c r="R686" s="30" t="str">
        <f>IF(P686="","",SUM($Q$4:Q686))</f>
        <v/>
      </c>
      <c r="S686" t="str">
        <f t="shared" si="24"/>
        <v/>
      </c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</row>
    <row r="687" spans="1:38" ht="15.75" customHeight="1">
      <c r="A687" s="23"/>
      <c r="B687" s="24"/>
      <c r="C687" s="25"/>
      <c r="D687" s="26"/>
      <c r="E687" s="80"/>
      <c r="F687" s="80"/>
      <c r="G687" s="80"/>
      <c r="H687" s="80"/>
      <c r="I687" s="81"/>
      <c r="J687" s="27" t="str">
        <f>IF(E687="","",(1-J$2)*E687)</f>
        <v/>
      </c>
      <c r="K687" s="27" t="str">
        <f>IF(F687="","",(1-K$2)*F687)</f>
        <v/>
      </c>
      <c r="L687" s="27" t="str">
        <f>IF(G687="","",(1-L$2)*G687)</f>
        <v/>
      </c>
      <c r="M687" s="27" t="str">
        <f>IF(H687="","",(1-M$2)*H687)</f>
        <v/>
      </c>
      <c r="N687" s="40"/>
      <c r="O687" s="41"/>
      <c r="P687" s="28" t="str">
        <f t="shared" si="25"/>
        <v/>
      </c>
      <c r="Q687" s="29" t="str">
        <f t="shared" si="23"/>
        <v/>
      </c>
      <c r="R687" s="30" t="str">
        <f>IF(P687="","",SUM($Q$4:Q687))</f>
        <v/>
      </c>
      <c r="S687" t="str">
        <f t="shared" si="24"/>
        <v/>
      </c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</row>
    <row r="688" spans="1:38" ht="15.75" customHeight="1">
      <c r="A688" s="23"/>
      <c r="B688" s="24"/>
      <c r="C688" s="25"/>
      <c r="D688" s="26"/>
      <c r="E688" s="80"/>
      <c r="F688" s="80"/>
      <c r="G688" s="80"/>
      <c r="H688" s="80"/>
      <c r="I688" s="81"/>
      <c r="J688" s="27" t="str">
        <f>IF(E688="","",(1-J$2)*E688)</f>
        <v/>
      </c>
      <c r="K688" s="27" t="str">
        <f>IF(F688="","",(1-K$2)*F688)</f>
        <v/>
      </c>
      <c r="L688" s="27" t="str">
        <f>IF(G688="","",(1-L$2)*G688)</f>
        <v/>
      </c>
      <c r="M688" s="27" t="str">
        <f>IF(H688="","",(1-M$2)*H688)</f>
        <v/>
      </c>
      <c r="N688" s="40"/>
      <c r="O688" s="41"/>
      <c r="P688" s="28" t="str">
        <f t="shared" si="25"/>
        <v/>
      </c>
      <c r="Q688" s="29" t="str">
        <f t="shared" si="23"/>
        <v/>
      </c>
      <c r="R688" s="30" t="str">
        <f>IF(P688="","",SUM($Q$4:Q688))</f>
        <v/>
      </c>
      <c r="S688" t="str">
        <f t="shared" si="24"/>
        <v/>
      </c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</row>
    <row r="689" spans="1:38" ht="15.75" customHeight="1">
      <c r="A689" s="23"/>
      <c r="B689" s="24"/>
      <c r="C689" s="25"/>
      <c r="D689" s="26"/>
      <c r="E689" s="80"/>
      <c r="F689" s="80"/>
      <c r="G689" s="80"/>
      <c r="H689" s="80"/>
      <c r="I689" s="81"/>
      <c r="J689" s="27" t="str">
        <f>IF(E689="","",(1-J$2)*E689)</f>
        <v/>
      </c>
      <c r="K689" s="27" t="str">
        <f>IF(F689="","",(1-K$2)*F689)</f>
        <v/>
      </c>
      <c r="L689" s="27" t="str">
        <f>IF(G689="","",(1-L$2)*G689)</f>
        <v/>
      </c>
      <c r="M689" s="27" t="str">
        <f>IF(H689="","",(1-M$2)*H689)</f>
        <v/>
      </c>
      <c r="N689" s="40"/>
      <c r="O689" s="41"/>
      <c r="P689" s="28" t="str">
        <f t="shared" si="25"/>
        <v/>
      </c>
      <c r="Q689" s="29" t="str">
        <f t="shared" si="23"/>
        <v/>
      </c>
      <c r="R689" s="30" t="str">
        <f>IF(P689="","",SUM($Q$4:Q689))</f>
        <v/>
      </c>
      <c r="S689" t="str">
        <f t="shared" si="24"/>
        <v/>
      </c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</row>
    <row r="690" spans="1:38" ht="15.75" customHeight="1">
      <c r="A690" s="23"/>
      <c r="B690" s="24"/>
      <c r="C690" s="25"/>
      <c r="D690" s="26"/>
      <c r="E690" s="80"/>
      <c r="F690" s="80"/>
      <c r="G690" s="80"/>
      <c r="H690" s="80"/>
      <c r="I690" s="81"/>
      <c r="J690" s="27" t="str">
        <f>IF(E690="","",(1-J$2)*E690)</f>
        <v/>
      </c>
      <c r="K690" s="27" t="str">
        <f>IF(F690="","",(1-K$2)*F690)</f>
        <v/>
      </c>
      <c r="L690" s="27" t="str">
        <f>IF(G690="","",(1-L$2)*G690)</f>
        <v/>
      </c>
      <c r="M690" s="27" t="str">
        <f>IF(H690="","",(1-M$2)*H690)</f>
        <v/>
      </c>
      <c r="N690" s="40"/>
      <c r="O690" s="41"/>
      <c r="P690" s="28" t="str">
        <f t="shared" si="25"/>
        <v/>
      </c>
      <c r="Q690" s="29" t="str">
        <f t="shared" si="23"/>
        <v/>
      </c>
      <c r="R690" s="30" t="str">
        <f>IF(P690="","",SUM($Q$4:Q690))</f>
        <v/>
      </c>
      <c r="S690" t="str">
        <f t="shared" si="24"/>
        <v/>
      </c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</row>
    <row r="691" spans="1:38" ht="15.75" customHeight="1">
      <c r="A691" s="23"/>
      <c r="B691" s="24"/>
      <c r="C691" s="25"/>
      <c r="D691" s="26"/>
      <c r="E691" s="80"/>
      <c r="F691" s="80"/>
      <c r="G691" s="80"/>
      <c r="H691" s="80"/>
      <c r="I691" s="81"/>
      <c r="J691" s="27" t="str">
        <f>IF(E691="","",(1-J$2)*E691)</f>
        <v/>
      </c>
      <c r="K691" s="27" t="str">
        <f>IF(F691="","",(1-K$2)*F691)</f>
        <v/>
      </c>
      <c r="L691" s="27" t="str">
        <f>IF(G691="","",(1-L$2)*G691)</f>
        <v/>
      </c>
      <c r="M691" s="27" t="str">
        <f>IF(H691="","",(1-M$2)*H691)</f>
        <v/>
      </c>
      <c r="N691" s="40"/>
      <c r="O691" s="41"/>
      <c r="P691" s="28" t="str">
        <f t="shared" si="25"/>
        <v/>
      </c>
      <c r="Q691" s="29" t="str">
        <f t="shared" si="23"/>
        <v/>
      </c>
      <c r="R691" s="30" t="str">
        <f>IF(P691="","",SUM($Q$4:Q691))</f>
        <v/>
      </c>
      <c r="S691" t="str">
        <f t="shared" si="24"/>
        <v/>
      </c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</row>
    <row r="692" spans="1:38" ht="15.75" customHeight="1">
      <c r="A692" s="23"/>
      <c r="B692" s="24"/>
      <c r="C692" s="25"/>
      <c r="D692" s="26"/>
      <c r="E692" s="80"/>
      <c r="F692" s="80"/>
      <c r="G692" s="80"/>
      <c r="H692" s="80"/>
      <c r="I692" s="81"/>
      <c r="J692" s="27" t="str">
        <f>IF(E692="","",(1-J$2)*E692)</f>
        <v/>
      </c>
      <c r="K692" s="27" t="str">
        <f>IF(F692="","",(1-K$2)*F692)</f>
        <v/>
      </c>
      <c r="L692" s="27" t="str">
        <f>IF(G692="","",(1-L$2)*G692)</f>
        <v/>
      </c>
      <c r="M692" s="27" t="str">
        <f>IF(H692="","",(1-M$2)*H692)</f>
        <v/>
      </c>
      <c r="N692" s="40"/>
      <c r="O692" s="41"/>
      <c r="P692" s="28" t="str">
        <f t="shared" si="25"/>
        <v/>
      </c>
      <c r="Q692" s="29" t="str">
        <f t="shared" si="23"/>
        <v/>
      </c>
      <c r="R692" s="30" t="str">
        <f>IF(P692="","",SUM($Q$4:Q692))</f>
        <v/>
      </c>
      <c r="S692" t="str">
        <f t="shared" si="24"/>
        <v/>
      </c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</row>
    <row r="693" spans="1:38" ht="15.75" customHeight="1">
      <c r="A693" s="23"/>
      <c r="B693" s="24"/>
      <c r="C693" s="25"/>
      <c r="D693" s="26"/>
      <c r="E693" s="80"/>
      <c r="F693" s="80"/>
      <c r="G693" s="80"/>
      <c r="H693" s="80"/>
      <c r="I693" s="81"/>
      <c r="J693" s="27" t="str">
        <f>IF(E693="","",(1-J$2)*E693)</f>
        <v/>
      </c>
      <c r="K693" s="27" t="str">
        <f>IF(F693="","",(1-K$2)*F693)</f>
        <v/>
      </c>
      <c r="L693" s="27" t="str">
        <f>IF(G693="","",(1-L$2)*G693)</f>
        <v/>
      </c>
      <c r="M693" s="27" t="str">
        <f>IF(H693="","",(1-M$2)*H693)</f>
        <v/>
      </c>
      <c r="N693" s="40"/>
      <c r="O693" s="41"/>
      <c r="P693" s="28" t="str">
        <f t="shared" si="25"/>
        <v/>
      </c>
      <c r="Q693" s="29" t="str">
        <f t="shared" si="23"/>
        <v/>
      </c>
      <c r="R693" s="30" t="str">
        <f>IF(P693="","",SUM($Q$4:Q693))</f>
        <v/>
      </c>
      <c r="S693" t="str">
        <f t="shared" si="24"/>
        <v/>
      </c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</row>
    <row r="694" spans="1:38" ht="15.75" customHeight="1">
      <c r="A694" s="23"/>
      <c r="B694" s="24"/>
      <c r="C694" s="25"/>
      <c r="D694" s="26"/>
      <c r="E694" s="80"/>
      <c r="F694" s="80"/>
      <c r="G694" s="80"/>
      <c r="H694" s="80"/>
      <c r="I694" s="81"/>
      <c r="J694" s="27" t="str">
        <f>IF(E694="","",(1-J$2)*E694)</f>
        <v/>
      </c>
      <c r="K694" s="27" t="str">
        <f>IF(F694="","",(1-K$2)*F694)</f>
        <v/>
      </c>
      <c r="L694" s="27" t="str">
        <f>IF(G694="","",(1-L$2)*G694)</f>
        <v/>
      </c>
      <c r="M694" s="27" t="str">
        <f>IF(H694="","",(1-M$2)*H694)</f>
        <v/>
      </c>
      <c r="N694" s="40"/>
      <c r="O694" s="41"/>
      <c r="P694" s="28" t="str">
        <f t="shared" si="25"/>
        <v/>
      </c>
      <c r="Q694" s="29" t="str">
        <f t="shared" si="23"/>
        <v/>
      </c>
      <c r="R694" s="30" t="str">
        <f>IF(P694="","",SUM($Q$4:Q694))</f>
        <v/>
      </c>
      <c r="S694" t="str">
        <f t="shared" si="24"/>
        <v/>
      </c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</row>
    <row r="695" spans="1:38" ht="15.75" customHeight="1">
      <c r="A695" s="23"/>
      <c r="B695" s="24"/>
      <c r="C695" s="25"/>
      <c r="D695" s="26"/>
      <c r="E695" s="80"/>
      <c r="F695" s="80"/>
      <c r="G695" s="80"/>
      <c r="H695" s="80"/>
      <c r="I695" s="81"/>
      <c r="J695" s="27" t="str">
        <f>IF(E695="","",(1-J$2)*E695)</f>
        <v/>
      </c>
      <c r="K695" s="27" t="str">
        <f>IF(F695="","",(1-K$2)*F695)</f>
        <v/>
      </c>
      <c r="L695" s="27" t="str">
        <f>IF(G695="","",(1-L$2)*G695)</f>
        <v/>
      </c>
      <c r="M695" s="27" t="str">
        <f>IF(H695="","",(1-M$2)*H695)</f>
        <v/>
      </c>
      <c r="N695" s="40"/>
      <c r="O695" s="41"/>
      <c r="P695" s="28" t="str">
        <f t="shared" si="25"/>
        <v/>
      </c>
      <c r="Q695" s="29" t="str">
        <f t="shared" si="23"/>
        <v/>
      </c>
      <c r="R695" s="30" t="str">
        <f>IF(P695="","",SUM($Q$4:Q695))</f>
        <v/>
      </c>
      <c r="S695" t="str">
        <f t="shared" si="24"/>
        <v/>
      </c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</row>
    <row r="696" spans="1:38" ht="15.75" customHeight="1">
      <c r="A696" s="23"/>
      <c r="B696" s="24"/>
      <c r="C696" s="25"/>
      <c r="D696" s="26"/>
      <c r="E696" s="80"/>
      <c r="F696" s="80"/>
      <c r="G696" s="80"/>
      <c r="H696" s="80"/>
      <c r="I696" s="81"/>
      <c r="J696" s="27" t="str">
        <f>IF(E696="","",(1-J$2)*E696)</f>
        <v/>
      </c>
      <c r="K696" s="27" t="str">
        <f>IF(F696="","",(1-K$2)*F696)</f>
        <v/>
      </c>
      <c r="L696" s="27" t="str">
        <f>IF(G696="","",(1-L$2)*G696)</f>
        <v/>
      </c>
      <c r="M696" s="27" t="str">
        <f>IF(H696="","",(1-M$2)*H696)</f>
        <v/>
      </c>
      <c r="N696" s="40"/>
      <c r="O696" s="41"/>
      <c r="P696" s="28" t="str">
        <f t="shared" si="25"/>
        <v/>
      </c>
      <c r="Q696" s="29" t="str">
        <f t="shared" si="23"/>
        <v/>
      </c>
      <c r="R696" s="30" t="str">
        <f>IF(P696="","",SUM($Q$4:Q696))</f>
        <v/>
      </c>
      <c r="S696" t="str">
        <f t="shared" si="24"/>
        <v/>
      </c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</row>
    <row r="697" spans="1:38" ht="15.75" customHeight="1">
      <c r="A697" s="23"/>
      <c r="B697" s="24"/>
      <c r="C697" s="25"/>
      <c r="D697" s="26"/>
      <c r="E697" s="80"/>
      <c r="F697" s="80"/>
      <c r="G697" s="80"/>
      <c r="H697" s="80"/>
      <c r="I697" s="81"/>
      <c r="J697" s="27" t="str">
        <f>IF(E697="","",(1-J$2)*E697)</f>
        <v/>
      </c>
      <c r="K697" s="27" t="str">
        <f>IF(F697="","",(1-K$2)*F697)</f>
        <v/>
      </c>
      <c r="L697" s="27" t="str">
        <f>IF(G697="","",(1-L$2)*G697)</f>
        <v/>
      </c>
      <c r="M697" s="27" t="str">
        <f>IF(H697="","",(1-M$2)*H697)</f>
        <v/>
      </c>
      <c r="N697" s="40"/>
      <c r="O697" s="41"/>
      <c r="P697" s="28" t="str">
        <f t="shared" si="25"/>
        <v/>
      </c>
      <c r="Q697" s="29" t="str">
        <f t="shared" si="23"/>
        <v/>
      </c>
      <c r="R697" s="30" t="str">
        <f>IF(P697="","",SUM($Q$4:Q697))</f>
        <v/>
      </c>
      <c r="S697" t="str">
        <f t="shared" si="24"/>
        <v/>
      </c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</row>
    <row r="698" spans="1:38" ht="15.75" customHeight="1">
      <c r="A698" s="23"/>
      <c r="B698" s="24"/>
      <c r="C698" s="25"/>
      <c r="D698" s="26"/>
      <c r="E698" s="80"/>
      <c r="F698" s="80"/>
      <c r="G698" s="80"/>
      <c r="H698" s="80"/>
      <c r="I698" s="81"/>
      <c r="J698" s="27" t="str">
        <f>IF(E698="","",(1-J$2)*E698)</f>
        <v/>
      </c>
      <c r="K698" s="27" t="str">
        <f>IF(F698="","",(1-K$2)*F698)</f>
        <v/>
      </c>
      <c r="L698" s="27" t="str">
        <f>IF(G698="","",(1-L$2)*G698)</f>
        <v/>
      </c>
      <c r="M698" s="27" t="str">
        <f>IF(H698="","",(1-M$2)*H698)</f>
        <v/>
      </c>
      <c r="N698" s="40"/>
      <c r="O698" s="41"/>
      <c r="P698" s="28" t="str">
        <f t="shared" si="25"/>
        <v/>
      </c>
      <c r="Q698" s="29" t="str">
        <f t="shared" si="23"/>
        <v/>
      </c>
      <c r="R698" s="30" t="str">
        <f>IF(P698="","",SUM($Q$4:Q698))</f>
        <v/>
      </c>
      <c r="S698" t="str">
        <f t="shared" si="24"/>
        <v/>
      </c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</row>
    <row r="699" spans="1:38" ht="15.75" customHeight="1">
      <c r="A699" s="23"/>
      <c r="B699" s="24"/>
      <c r="C699" s="25"/>
      <c r="D699" s="26"/>
      <c r="E699" s="80"/>
      <c r="F699" s="80"/>
      <c r="G699" s="80"/>
      <c r="H699" s="80"/>
      <c r="I699" s="81"/>
      <c r="J699" s="27" t="str">
        <f>IF(E699="","",(1-J$2)*E699)</f>
        <v/>
      </c>
      <c r="K699" s="27" t="str">
        <f>IF(F699="","",(1-K$2)*F699)</f>
        <v/>
      </c>
      <c r="L699" s="27" t="str">
        <f>IF(G699="","",(1-L$2)*G699)</f>
        <v/>
      </c>
      <c r="M699" s="27" t="str">
        <f>IF(H699="","",(1-M$2)*H699)</f>
        <v/>
      </c>
      <c r="N699" s="40"/>
      <c r="O699" s="41"/>
      <c r="P699" s="28" t="str">
        <f t="shared" si="25"/>
        <v/>
      </c>
      <c r="Q699" s="29" t="str">
        <f t="shared" si="23"/>
        <v/>
      </c>
      <c r="R699" s="30" t="str">
        <f>IF(P699="","",SUM($Q$4:Q699))</f>
        <v/>
      </c>
      <c r="S699" t="str">
        <f t="shared" si="24"/>
        <v/>
      </c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</row>
    <row r="700" spans="1:38" ht="15.75" customHeight="1">
      <c r="A700" s="23"/>
      <c r="B700" s="24"/>
      <c r="C700" s="25"/>
      <c r="D700" s="26"/>
      <c r="E700" s="80"/>
      <c r="F700" s="80"/>
      <c r="G700" s="80"/>
      <c r="H700" s="80"/>
      <c r="I700" s="81"/>
      <c r="J700" s="27" t="str">
        <f>IF(E700="","",(1-J$2)*E700)</f>
        <v/>
      </c>
      <c r="K700" s="27" t="str">
        <f>IF(F700="","",(1-K$2)*F700)</f>
        <v/>
      </c>
      <c r="L700" s="27" t="str">
        <f>IF(G700="","",(1-L$2)*G700)</f>
        <v/>
      </c>
      <c r="M700" s="27" t="str">
        <f>IF(H700="","",(1-M$2)*H700)</f>
        <v/>
      </c>
      <c r="N700" s="40"/>
      <c r="O700" s="41"/>
      <c r="P700" s="28" t="str">
        <f t="shared" si="25"/>
        <v/>
      </c>
      <c r="Q700" s="29" t="str">
        <f t="shared" si="23"/>
        <v/>
      </c>
      <c r="R700" s="30" t="str">
        <f>IF(P700="","",SUM($Q$4:Q700))</f>
        <v/>
      </c>
      <c r="S700" t="str">
        <f t="shared" si="24"/>
        <v/>
      </c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</row>
    <row r="701" spans="1:38" ht="15.75" customHeight="1">
      <c r="A701" s="23"/>
      <c r="B701" s="24"/>
      <c r="C701" s="25"/>
      <c r="D701" s="26"/>
      <c r="E701" s="80"/>
      <c r="F701" s="80"/>
      <c r="G701" s="80"/>
      <c r="H701" s="80"/>
      <c r="I701" s="81"/>
      <c r="J701" s="27" t="str">
        <f>IF(E701="","",(1-J$2)*E701)</f>
        <v/>
      </c>
      <c r="K701" s="27" t="str">
        <f>IF(F701="","",(1-K$2)*F701)</f>
        <v/>
      </c>
      <c r="L701" s="27" t="str">
        <f>IF(G701="","",(1-L$2)*G701)</f>
        <v/>
      </c>
      <c r="M701" s="27" t="str">
        <f>IF(H701="","",(1-M$2)*H701)</f>
        <v/>
      </c>
      <c r="N701" s="40"/>
      <c r="O701" s="41"/>
      <c r="P701" s="28" t="str">
        <f t="shared" si="25"/>
        <v/>
      </c>
      <c r="Q701" s="29" t="str">
        <f t="shared" si="23"/>
        <v/>
      </c>
      <c r="R701" s="30" t="str">
        <f>IF(P701="","",SUM($Q$4:Q701))</f>
        <v/>
      </c>
      <c r="S701" t="str">
        <f t="shared" si="24"/>
        <v/>
      </c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</row>
    <row r="702" spans="1:38" ht="15.75" customHeight="1">
      <c r="A702" s="23"/>
      <c r="B702" s="24"/>
      <c r="C702" s="25"/>
      <c r="D702" s="26"/>
      <c r="E702" s="80"/>
      <c r="F702" s="80"/>
      <c r="G702" s="80"/>
      <c r="H702" s="80"/>
      <c r="I702" s="81"/>
      <c r="J702" s="27" t="str">
        <f>IF(E702="","",(1-J$2)*E702)</f>
        <v/>
      </c>
      <c r="K702" s="27" t="str">
        <f>IF(F702="","",(1-K$2)*F702)</f>
        <v/>
      </c>
      <c r="L702" s="27" t="str">
        <f>IF(G702="","",(1-L$2)*G702)</f>
        <v/>
      </c>
      <c r="M702" s="27" t="str">
        <f>IF(H702="","",(1-M$2)*H702)</f>
        <v/>
      </c>
      <c r="N702" s="40"/>
      <c r="O702" s="41"/>
      <c r="P702" s="28" t="str">
        <f t="shared" si="25"/>
        <v/>
      </c>
      <c r="Q702" s="29" t="str">
        <f t="shared" si="23"/>
        <v/>
      </c>
      <c r="R702" s="30" t="str">
        <f>IF(P702="","",SUM($Q$4:Q702))</f>
        <v/>
      </c>
      <c r="S702" t="str">
        <f t="shared" si="24"/>
        <v/>
      </c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</row>
    <row r="703" spans="1:38" ht="15.75" customHeight="1">
      <c r="A703" s="23"/>
      <c r="B703" s="24"/>
      <c r="C703" s="25"/>
      <c r="D703" s="26"/>
      <c r="E703" s="80"/>
      <c r="F703" s="80"/>
      <c r="G703" s="80"/>
      <c r="H703" s="80"/>
      <c r="I703" s="81"/>
      <c r="J703" s="27" t="str">
        <f>IF(E703="","",(1-J$2)*E703)</f>
        <v/>
      </c>
      <c r="K703" s="27" t="str">
        <f>IF(F703="","",(1-K$2)*F703)</f>
        <v/>
      </c>
      <c r="L703" s="27" t="str">
        <f>IF(G703="","",(1-L$2)*G703)</f>
        <v/>
      </c>
      <c r="M703" s="27" t="str">
        <f>IF(H703="","",(1-M$2)*H703)</f>
        <v/>
      </c>
      <c r="N703" s="40"/>
      <c r="O703" s="41"/>
      <c r="P703" s="28" t="str">
        <f t="shared" si="25"/>
        <v/>
      </c>
      <c r="Q703" s="29" t="str">
        <f t="shared" si="23"/>
        <v/>
      </c>
      <c r="R703" s="30" t="str">
        <f>IF(P703="","",SUM($Q$4:Q703))</f>
        <v/>
      </c>
      <c r="S703" t="str">
        <f t="shared" si="24"/>
        <v/>
      </c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</row>
    <row r="704" spans="1:38" ht="15.75" customHeight="1">
      <c r="A704" s="23"/>
      <c r="B704" s="24"/>
      <c r="C704" s="25"/>
      <c r="D704" s="26"/>
      <c r="E704" s="80"/>
      <c r="F704" s="80"/>
      <c r="G704" s="80"/>
      <c r="H704" s="80"/>
      <c r="I704" s="81"/>
      <c r="J704" s="27" t="str">
        <f>IF(E704="","",(1-J$2)*E704)</f>
        <v/>
      </c>
      <c r="K704" s="27" t="str">
        <f>IF(F704="","",(1-K$2)*F704)</f>
        <v/>
      </c>
      <c r="L704" s="27" t="str">
        <f>IF(G704="","",(1-L$2)*G704)</f>
        <v/>
      </c>
      <c r="M704" s="27" t="str">
        <f>IF(H704="","",(1-M$2)*H704)</f>
        <v/>
      </c>
      <c r="N704" s="40"/>
      <c r="O704" s="41"/>
      <c r="P704" s="28" t="str">
        <f t="shared" si="25"/>
        <v/>
      </c>
      <c r="Q704" s="29" t="str">
        <f t="shared" si="23"/>
        <v/>
      </c>
      <c r="R704" s="30" t="str">
        <f>IF(P704="","",SUM($Q$4:Q704))</f>
        <v/>
      </c>
      <c r="S704" t="str">
        <f t="shared" si="24"/>
        <v/>
      </c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</row>
    <row r="705" spans="1:38" ht="15.75" customHeight="1">
      <c r="A705" s="23"/>
      <c r="B705" s="24"/>
      <c r="C705" s="25"/>
      <c r="D705" s="26"/>
      <c r="E705" s="80"/>
      <c r="F705" s="80"/>
      <c r="G705" s="80"/>
      <c r="H705" s="80"/>
      <c r="I705" s="81"/>
      <c r="J705" s="27" t="str">
        <f>IF(E705="","",(1-J$2)*E705)</f>
        <v/>
      </c>
      <c r="K705" s="27" t="str">
        <f>IF(F705="","",(1-K$2)*F705)</f>
        <v/>
      </c>
      <c r="L705" s="27" t="str">
        <f>IF(G705="","",(1-L$2)*G705)</f>
        <v/>
      </c>
      <c r="M705" s="27" t="str">
        <f>IF(H705="","",(1-M$2)*H705)</f>
        <v/>
      </c>
      <c r="N705" s="40"/>
      <c r="O705" s="41"/>
      <c r="P705" s="28" t="str">
        <f t="shared" si="25"/>
        <v/>
      </c>
      <c r="Q705" s="29" t="str">
        <f t="shared" si="23"/>
        <v/>
      </c>
      <c r="R705" s="30" t="str">
        <f>IF(P705="","",SUM($Q$4:Q705))</f>
        <v/>
      </c>
      <c r="S705" t="str">
        <f t="shared" si="24"/>
        <v/>
      </c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</row>
    <row r="706" spans="1:38" ht="15.75" customHeight="1">
      <c r="A706" s="23"/>
      <c r="B706" s="24"/>
      <c r="C706" s="25"/>
      <c r="D706" s="26"/>
      <c r="E706" s="80"/>
      <c r="F706" s="80"/>
      <c r="G706" s="80"/>
      <c r="H706" s="80"/>
      <c r="I706" s="81"/>
      <c r="J706" s="27" t="str">
        <f>IF(E706="","",(1-J$2)*E706)</f>
        <v/>
      </c>
      <c r="K706" s="27" t="str">
        <f>IF(F706="","",(1-K$2)*F706)</f>
        <v/>
      </c>
      <c r="L706" s="27" t="str">
        <f>IF(G706="","",(1-L$2)*G706)</f>
        <v/>
      </c>
      <c r="M706" s="27" t="str">
        <f>IF(H706="","",(1-M$2)*H706)</f>
        <v/>
      </c>
      <c r="N706" s="40"/>
      <c r="O706" s="41"/>
      <c r="P706" s="28" t="str">
        <f t="shared" si="25"/>
        <v/>
      </c>
      <c r="Q706" s="29" t="str">
        <f t="shared" si="23"/>
        <v/>
      </c>
      <c r="R706" s="30" t="str">
        <f>IF(P706="","",SUM($Q$4:Q706))</f>
        <v/>
      </c>
      <c r="S706" t="str">
        <f t="shared" si="24"/>
        <v/>
      </c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</row>
    <row r="707" spans="1:38" ht="15.75" customHeight="1">
      <c r="A707" s="23"/>
      <c r="B707" s="24"/>
      <c r="C707" s="25"/>
      <c r="D707" s="26"/>
      <c r="E707" s="80"/>
      <c r="F707" s="80"/>
      <c r="G707" s="80"/>
      <c r="H707" s="80"/>
      <c r="I707" s="81"/>
      <c r="J707" s="27" t="str">
        <f>IF(E707="","",(1-J$2)*E707)</f>
        <v/>
      </c>
      <c r="K707" s="27" t="str">
        <f>IF(F707="","",(1-K$2)*F707)</f>
        <v/>
      </c>
      <c r="L707" s="27" t="str">
        <f>IF(G707="","",(1-L$2)*G707)</f>
        <v/>
      </c>
      <c r="M707" s="27" t="str">
        <f>IF(H707="","",(1-M$2)*H707)</f>
        <v/>
      </c>
      <c r="N707" s="40"/>
      <c r="O707" s="41"/>
      <c r="P707" s="28" t="str">
        <f t="shared" si="25"/>
        <v/>
      </c>
      <c r="Q707" s="29" t="str">
        <f t="shared" si="23"/>
        <v/>
      </c>
      <c r="R707" s="30" t="str">
        <f>IF(P707="","",SUM($Q$4:Q707))</f>
        <v/>
      </c>
      <c r="S707" t="str">
        <f t="shared" si="24"/>
        <v/>
      </c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</row>
    <row r="708" spans="1:38" ht="15.75" customHeight="1">
      <c r="A708" s="23"/>
      <c r="B708" s="24"/>
      <c r="C708" s="25"/>
      <c r="D708" s="26"/>
      <c r="E708" s="80"/>
      <c r="F708" s="80"/>
      <c r="G708" s="80"/>
      <c r="H708" s="80"/>
      <c r="I708" s="81"/>
      <c r="J708" s="27" t="str">
        <f>IF(E708="","",(1-J$2)*E708)</f>
        <v/>
      </c>
      <c r="K708" s="27" t="str">
        <f>IF(F708="","",(1-K$2)*F708)</f>
        <v/>
      </c>
      <c r="L708" s="27" t="str">
        <f>IF(G708="","",(1-L$2)*G708)</f>
        <v/>
      </c>
      <c r="M708" s="27" t="str">
        <f>IF(H708="","",(1-M$2)*H708)</f>
        <v/>
      </c>
      <c r="N708" s="40"/>
      <c r="O708" s="41"/>
      <c r="P708" s="28" t="str">
        <f t="shared" si="25"/>
        <v/>
      </c>
      <c r="Q708" s="29" t="str">
        <f t="shared" si="23"/>
        <v/>
      </c>
      <c r="R708" s="30" t="str">
        <f>IF(P708="","",SUM($Q$4:Q708))</f>
        <v/>
      </c>
      <c r="S708" t="str">
        <f t="shared" si="24"/>
        <v/>
      </c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</row>
    <row r="709" spans="1:38" ht="15.75" customHeight="1">
      <c r="A709" s="23"/>
      <c r="B709" s="24"/>
      <c r="C709" s="25"/>
      <c r="D709" s="26"/>
      <c r="E709" s="80"/>
      <c r="F709" s="80"/>
      <c r="G709" s="80"/>
      <c r="H709" s="80"/>
      <c r="I709" s="81"/>
      <c r="J709" s="27" t="str">
        <f>IF(E709="","",(1-J$2)*E709)</f>
        <v/>
      </c>
      <c r="K709" s="27" t="str">
        <f>IF(F709="","",(1-K$2)*F709)</f>
        <v/>
      </c>
      <c r="L709" s="27" t="str">
        <f>IF(G709="","",(1-L$2)*G709)</f>
        <v/>
      </c>
      <c r="M709" s="27" t="str">
        <f>IF(H709="","",(1-M$2)*H709)</f>
        <v/>
      </c>
      <c r="N709" s="40"/>
      <c r="O709" s="41"/>
      <c r="P709" s="28" t="str">
        <f t="shared" si="25"/>
        <v/>
      </c>
      <c r="Q709" s="29" t="str">
        <f t="shared" ref="Q709:Q772" si="26">IF(P709="","",SUM(J709:O709))</f>
        <v/>
      </c>
      <c r="R709" s="30" t="str">
        <f>IF(P709="","",SUM($Q$4:Q709))</f>
        <v/>
      </c>
      <c r="S709" t="str">
        <f t="shared" ref="S709:S772" si="27">IF(A709="","",PROPER(TEXT(A709,"mmm/aa")))</f>
        <v/>
      </c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</row>
    <row r="710" spans="1:38" ht="15.75" customHeight="1">
      <c r="A710" s="23"/>
      <c r="B710" s="24"/>
      <c r="C710" s="25"/>
      <c r="D710" s="26"/>
      <c r="E710" s="80"/>
      <c r="F710" s="80"/>
      <c r="G710" s="80"/>
      <c r="H710" s="80"/>
      <c r="I710" s="81"/>
      <c r="J710" s="27" t="str">
        <f>IF(E710="","",(1-J$2)*E710)</f>
        <v/>
      </c>
      <c r="K710" s="27" t="str">
        <f>IF(F710="","",(1-K$2)*F710)</f>
        <v/>
      </c>
      <c r="L710" s="27" t="str">
        <f>IF(G710="","",(1-L$2)*G710)</f>
        <v/>
      </c>
      <c r="M710" s="27" t="str">
        <f>IF(H710="","",(1-M$2)*H710)</f>
        <v/>
      </c>
      <c r="N710" s="40"/>
      <c r="O710" s="41"/>
      <c r="P710" s="28" t="str">
        <f t="shared" si="25"/>
        <v/>
      </c>
      <c r="Q710" s="29" t="str">
        <f t="shared" si="26"/>
        <v/>
      </c>
      <c r="R710" s="30" t="str">
        <f>IF(P710="","",SUM($Q$4:Q710))</f>
        <v/>
      </c>
      <c r="S710" t="str">
        <f t="shared" si="27"/>
        <v/>
      </c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</row>
    <row r="711" spans="1:38" ht="15.75" customHeight="1">
      <c r="A711" s="23"/>
      <c r="B711" s="24"/>
      <c r="C711" s="25"/>
      <c r="D711" s="26"/>
      <c r="E711" s="80"/>
      <c r="F711" s="80"/>
      <c r="G711" s="80"/>
      <c r="H711" s="80"/>
      <c r="I711" s="81"/>
      <c r="J711" s="27" t="str">
        <f>IF(E711="","",(1-J$2)*E711)</f>
        <v/>
      </c>
      <c r="K711" s="27" t="str">
        <f>IF(F711="","",(1-K$2)*F711)</f>
        <v/>
      </c>
      <c r="L711" s="27" t="str">
        <f>IF(G711="","",(1-L$2)*G711)</f>
        <v/>
      </c>
      <c r="M711" s="27" t="str">
        <f>IF(H711="","",(1-M$2)*H711)</f>
        <v/>
      </c>
      <c r="N711" s="40"/>
      <c r="O711" s="41"/>
      <c r="P711" s="28" t="str">
        <f t="shared" si="25"/>
        <v/>
      </c>
      <c r="Q711" s="29" t="str">
        <f t="shared" si="26"/>
        <v/>
      </c>
      <c r="R711" s="30" t="str">
        <f>IF(P711="","",SUM($Q$4:Q711))</f>
        <v/>
      </c>
      <c r="S711" t="str">
        <f t="shared" si="27"/>
        <v/>
      </c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</row>
    <row r="712" spans="1:38" ht="15.75" customHeight="1">
      <c r="A712" s="23"/>
      <c r="B712" s="24"/>
      <c r="C712" s="25"/>
      <c r="D712" s="26"/>
      <c r="E712" s="80"/>
      <c r="F712" s="80"/>
      <c r="G712" s="80"/>
      <c r="H712" s="80"/>
      <c r="I712" s="81"/>
      <c r="J712" s="27" t="str">
        <f>IF(E712="","",(1-J$2)*E712)</f>
        <v/>
      </c>
      <c r="K712" s="27" t="str">
        <f>IF(F712="","",(1-K$2)*F712)</f>
        <v/>
      </c>
      <c r="L712" s="27" t="str">
        <f>IF(G712="","",(1-L$2)*G712)</f>
        <v/>
      </c>
      <c r="M712" s="27" t="str">
        <f>IF(H712="","",(1-M$2)*H712)</f>
        <v/>
      </c>
      <c r="N712" s="40"/>
      <c r="O712" s="41"/>
      <c r="P712" s="28" t="str">
        <f t="shared" si="25"/>
        <v/>
      </c>
      <c r="Q712" s="29" t="str">
        <f t="shared" si="26"/>
        <v/>
      </c>
      <c r="R712" s="30" t="str">
        <f>IF(P712="","",SUM($Q$4:Q712))</f>
        <v/>
      </c>
      <c r="S712" t="str">
        <f t="shared" si="27"/>
        <v/>
      </c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</row>
    <row r="713" spans="1:38" ht="15.75" customHeight="1">
      <c r="A713" s="23"/>
      <c r="B713" s="24"/>
      <c r="C713" s="25"/>
      <c r="D713" s="26"/>
      <c r="E713" s="80"/>
      <c r="F713" s="80"/>
      <c r="G713" s="80"/>
      <c r="H713" s="80"/>
      <c r="I713" s="81"/>
      <c r="J713" s="27" t="str">
        <f>IF(E713="","",(1-J$2)*E713)</f>
        <v/>
      </c>
      <c r="K713" s="27" t="str">
        <f>IF(F713="","",(1-K$2)*F713)</f>
        <v/>
      </c>
      <c r="L713" s="27" t="str">
        <f>IF(G713="","",(1-L$2)*G713)</f>
        <v/>
      </c>
      <c r="M713" s="27" t="str">
        <f>IF(H713="","",(1-M$2)*H713)</f>
        <v/>
      </c>
      <c r="N713" s="40"/>
      <c r="O713" s="41"/>
      <c r="P713" s="28" t="str">
        <f t="shared" si="25"/>
        <v/>
      </c>
      <c r="Q713" s="29" t="str">
        <f t="shared" si="26"/>
        <v/>
      </c>
      <c r="R713" s="30" t="str">
        <f>IF(P713="","",SUM($Q$4:Q713))</f>
        <v/>
      </c>
      <c r="S713" t="str">
        <f t="shared" si="27"/>
        <v/>
      </c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</row>
    <row r="714" spans="1:38" ht="15.75" customHeight="1">
      <c r="A714" s="23"/>
      <c r="B714" s="24"/>
      <c r="C714" s="25"/>
      <c r="D714" s="26"/>
      <c r="E714" s="80"/>
      <c r="F714" s="80"/>
      <c r="G714" s="80"/>
      <c r="H714" s="80"/>
      <c r="I714" s="81"/>
      <c r="J714" s="27" t="str">
        <f>IF(E714="","",(1-J$2)*E714)</f>
        <v/>
      </c>
      <c r="K714" s="27" t="str">
        <f>IF(F714="","",(1-K$2)*F714)</f>
        <v/>
      </c>
      <c r="L714" s="27" t="str">
        <f>IF(G714="","",(1-L$2)*G714)</f>
        <v/>
      </c>
      <c r="M714" s="27" t="str">
        <f>IF(H714="","",(1-M$2)*H714)</f>
        <v/>
      </c>
      <c r="N714" s="40"/>
      <c r="O714" s="41"/>
      <c r="P714" s="28" t="str">
        <f t="shared" si="25"/>
        <v/>
      </c>
      <c r="Q714" s="29" t="str">
        <f t="shared" si="26"/>
        <v/>
      </c>
      <c r="R714" s="30" t="str">
        <f>IF(P714="","",SUM($Q$4:Q714))</f>
        <v/>
      </c>
      <c r="S714" t="str">
        <f t="shared" si="27"/>
        <v/>
      </c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</row>
    <row r="715" spans="1:38" ht="15.75" customHeight="1">
      <c r="A715" s="23"/>
      <c r="B715" s="24"/>
      <c r="C715" s="25"/>
      <c r="D715" s="26"/>
      <c r="E715" s="80"/>
      <c r="F715" s="80"/>
      <c r="G715" s="80"/>
      <c r="H715" s="80"/>
      <c r="I715" s="81"/>
      <c r="J715" s="27" t="str">
        <f>IF(E715="","",(1-J$2)*E715)</f>
        <v/>
      </c>
      <c r="K715" s="27" t="str">
        <f>IF(F715="","",(1-K$2)*F715)</f>
        <v/>
      </c>
      <c r="L715" s="27" t="str">
        <f>IF(G715="","",(1-L$2)*G715)</f>
        <v/>
      </c>
      <c r="M715" s="27" t="str">
        <f>IF(H715="","",(1-M$2)*H715)</f>
        <v/>
      </c>
      <c r="N715" s="40"/>
      <c r="O715" s="41"/>
      <c r="P715" s="28" t="str">
        <f t="shared" si="25"/>
        <v/>
      </c>
      <c r="Q715" s="29" t="str">
        <f t="shared" si="26"/>
        <v/>
      </c>
      <c r="R715" s="30" t="str">
        <f>IF(P715="","",SUM($Q$4:Q715))</f>
        <v/>
      </c>
      <c r="S715" t="str">
        <f t="shared" si="27"/>
        <v/>
      </c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</row>
    <row r="716" spans="1:38" ht="15.75" customHeight="1">
      <c r="A716" s="23"/>
      <c r="B716" s="24"/>
      <c r="C716" s="25"/>
      <c r="D716" s="26"/>
      <c r="E716" s="80"/>
      <c r="F716" s="80"/>
      <c r="G716" s="80"/>
      <c r="H716" s="80"/>
      <c r="I716" s="81"/>
      <c r="J716" s="27" t="str">
        <f>IF(E716="","",(1-J$2)*E716)</f>
        <v/>
      </c>
      <c r="K716" s="27" t="str">
        <f>IF(F716="","",(1-K$2)*F716)</f>
        <v/>
      </c>
      <c r="L716" s="27" t="str">
        <f>IF(G716="","",(1-L$2)*G716)</f>
        <v/>
      </c>
      <c r="M716" s="27" t="str">
        <f>IF(H716="","",(1-M$2)*H716)</f>
        <v/>
      </c>
      <c r="N716" s="40"/>
      <c r="O716" s="41"/>
      <c r="P716" s="28" t="str">
        <f t="shared" si="25"/>
        <v/>
      </c>
      <c r="Q716" s="29" t="str">
        <f t="shared" si="26"/>
        <v/>
      </c>
      <c r="R716" s="30" t="str">
        <f>IF(P716="","",SUM($Q$4:Q716))</f>
        <v/>
      </c>
      <c r="S716" t="str">
        <f t="shared" si="27"/>
        <v/>
      </c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</row>
    <row r="717" spans="1:38" ht="15.75" customHeight="1">
      <c r="A717" s="23"/>
      <c r="B717" s="24"/>
      <c r="C717" s="25"/>
      <c r="D717" s="26"/>
      <c r="E717" s="80"/>
      <c r="F717" s="80"/>
      <c r="G717" s="80"/>
      <c r="H717" s="80"/>
      <c r="I717" s="81"/>
      <c r="J717" s="27" t="str">
        <f>IF(E717="","",(1-J$2)*E717)</f>
        <v/>
      </c>
      <c r="K717" s="27" t="str">
        <f>IF(F717="","",(1-K$2)*F717)</f>
        <v/>
      </c>
      <c r="L717" s="27" t="str">
        <f>IF(G717="","",(1-L$2)*G717)</f>
        <v/>
      </c>
      <c r="M717" s="27" t="str">
        <f>IF(H717="","",(1-M$2)*H717)</f>
        <v/>
      </c>
      <c r="N717" s="40"/>
      <c r="O717" s="41"/>
      <c r="P717" s="28" t="str">
        <f t="shared" si="25"/>
        <v/>
      </c>
      <c r="Q717" s="29" t="str">
        <f t="shared" si="26"/>
        <v/>
      </c>
      <c r="R717" s="30" t="str">
        <f>IF(P717="","",SUM($Q$4:Q717))</f>
        <v/>
      </c>
      <c r="S717" t="str">
        <f t="shared" si="27"/>
        <v/>
      </c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</row>
    <row r="718" spans="1:38" ht="15.75" customHeight="1">
      <c r="A718" s="23"/>
      <c r="B718" s="24"/>
      <c r="C718" s="25"/>
      <c r="D718" s="26"/>
      <c r="E718" s="80"/>
      <c r="F718" s="80"/>
      <c r="G718" s="80"/>
      <c r="H718" s="80"/>
      <c r="I718" s="81"/>
      <c r="J718" s="27" t="str">
        <f>IF(E718="","",(1-J$2)*E718)</f>
        <v/>
      </c>
      <c r="K718" s="27" t="str">
        <f>IF(F718="","",(1-K$2)*F718)</f>
        <v/>
      </c>
      <c r="L718" s="27" t="str">
        <f>IF(G718="","",(1-L$2)*G718)</f>
        <v/>
      </c>
      <c r="M718" s="27" t="str">
        <f>IF(H718="","",(1-M$2)*H718)</f>
        <v/>
      </c>
      <c r="N718" s="40"/>
      <c r="O718" s="41"/>
      <c r="P718" s="28" t="str">
        <f t="shared" si="25"/>
        <v/>
      </c>
      <c r="Q718" s="29" t="str">
        <f t="shared" si="26"/>
        <v/>
      </c>
      <c r="R718" s="30" t="str">
        <f>IF(P718="","",SUM($Q$4:Q718))</f>
        <v/>
      </c>
      <c r="S718" t="str">
        <f t="shared" si="27"/>
        <v/>
      </c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</row>
    <row r="719" spans="1:38" ht="15.75" customHeight="1">
      <c r="A719" s="23"/>
      <c r="B719" s="24"/>
      <c r="C719" s="25"/>
      <c r="D719" s="26"/>
      <c r="E719" s="80"/>
      <c r="F719" s="80"/>
      <c r="G719" s="80"/>
      <c r="H719" s="80"/>
      <c r="I719" s="81"/>
      <c r="J719" s="27" t="str">
        <f>IF(E719="","",(1-J$2)*E719)</f>
        <v/>
      </c>
      <c r="K719" s="27" t="str">
        <f>IF(F719="","",(1-K$2)*F719)</f>
        <v/>
      </c>
      <c r="L719" s="27" t="str">
        <f>IF(G719="","",(1-L$2)*G719)</f>
        <v/>
      </c>
      <c r="M719" s="27" t="str">
        <f>IF(H719="","",(1-M$2)*H719)</f>
        <v/>
      </c>
      <c r="N719" s="40"/>
      <c r="O719" s="41"/>
      <c r="P719" s="28" t="str">
        <f t="shared" si="25"/>
        <v/>
      </c>
      <c r="Q719" s="29" t="str">
        <f t="shared" si="26"/>
        <v/>
      </c>
      <c r="R719" s="30" t="str">
        <f>IF(P719="","",SUM($Q$4:Q719))</f>
        <v/>
      </c>
      <c r="S719" t="str">
        <f t="shared" si="27"/>
        <v/>
      </c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</row>
    <row r="720" spans="1:38" ht="15.75" customHeight="1">
      <c r="A720" s="23"/>
      <c r="B720" s="24"/>
      <c r="C720" s="25"/>
      <c r="D720" s="26"/>
      <c r="E720" s="80"/>
      <c r="F720" s="80"/>
      <c r="G720" s="80"/>
      <c r="H720" s="80"/>
      <c r="I720" s="81"/>
      <c r="J720" s="27" t="str">
        <f>IF(E720="","",(1-J$2)*E720)</f>
        <v/>
      </c>
      <c r="K720" s="27" t="str">
        <f>IF(F720="","",(1-K$2)*F720)</f>
        <v/>
      </c>
      <c r="L720" s="27" t="str">
        <f>IF(G720="","",(1-L$2)*G720)</f>
        <v/>
      </c>
      <c r="M720" s="27" t="str">
        <f>IF(H720="","",(1-M$2)*H720)</f>
        <v/>
      </c>
      <c r="N720" s="40"/>
      <c r="O720" s="41"/>
      <c r="P720" s="28" t="str">
        <f t="shared" si="25"/>
        <v/>
      </c>
      <c r="Q720" s="29" t="str">
        <f t="shared" si="26"/>
        <v/>
      </c>
      <c r="R720" s="30" t="str">
        <f>IF(P720="","",SUM($Q$4:Q720))</f>
        <v/>
      </c>
      <c r="S720" t="str">
        <f t="shared" si="27"/>
        <v/>
      </c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</row>
    <row r="721" spans="1:38" ht="15.75" customHeight="1">
      <c r="A721" s="23"/>
      <c r="B721" s="24"/>
      <c r="C721" s="25"/>
      <c r="D721" s="26"/>
      <c r="E721" s="80"/>
      <c r="F721" s="80"/>
      <c r="G721" s="80"/>
      <c r="H721" s="80"/>
      <c r="I721" s="81"/>
      <c r="J721" s="27" t="str">
        <f>IF(E721="","",(1-J$2)*E721)</f>
        <v/>
      </c>
      <c r="K721" s="27" t="str">
        <f>IF(F721="","",(1-K$2)*F721)</f>
        <v/>
      </c>
      <c r="L721" s="27" t="str">
        <f>IF(G721="","",(1-L$2)*G721)</f>
        <v/>
      </c>
      <c r="M721" s="27" t="str">
        <f>IF(H721="","",(1-M$2)*H721)</f>
        <v/>
      </c>
      <c r="N721" s="40"/>
      <c r="O721" s="41"/>
      <c r="P721" s="28" t="str">
        <f t="shared" si="25"/>
        <v/>
      </c>
      <c r="Q721" s="29" t="str">
        <f t="shared" si="26"/>
        <v/>
      </c>
      <c r="R721" s="30" t="str">
        <f>IF(P721="","",SUM($Q$4:Q721))</f>
        <v/>
      </c>
      <c r="S721" t="str">
        <f t="shared" si="27"/>
        <v/>
      </c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</row>
    <row r="722" spans="1:38" ht="15.75" customHeight="1">
      <c r="A722" s="23"/>
      <c r="B722" s="24"/>
      <c r="C722" s="25"/>
      <c r="D722" s="26"/>
      <c r="E722" s="80"/>
      <c r="F722" s="80"/>
      <c r="G722" s="80"/>
      <c r="H722" s="80"/>
      <c r="I722" s="81"/>
      <c r="J722" s="27" t="str">
        <f>IF(E722="","",(1-J$2)*E722)</f>
        <v/>
      </c>
      <c r="K722" s="27" t="str">
        <f>IF(F722="","",(1-K$2)*F722)</f>
        <v/>
      </c>
      <c r="L722" s="27" t="str">
        <f>IF(G722="","",(1-L$2)*G722)</f>
        <v/>
      </c>
      <c r="M722" s="27" t="str">
        <f>IF(H722="","",(1-M$2)*H722)</f>
        <v/>
      </c>
      <c r="N722" s="40"/>
      <c r="O722" s="41"/>
      <c r="P722" s="28" t="str">
        <f t="shared" si="25"/>
        <v/>
      </c>
      <c r="Q722" s="29" t="str">
        <f t="shared" si="26"/>
        <v/>
      </c>
      <c r="R722" s="30" t="str">
        <f>IF(P722="","",SUM($Q$4:Q722))</f>
        <v/>
      </c>
      <c r="S722" t="str">
        <f t="shared" si="27"/>
        <v/>
      </c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</row>
    <row r="723" spans="1:38" ht="15.75" customHeight="1">
      <c r="A723" s="23"/>
      <c r="B723" s="24"/>
      <c r="C723" s="25"/>
      <c r="D723" s="26"/>
      <c r="E723" s="80"/>
      <c r="F723" s="80"/>
      <c r="G723" s="80"/>
      <c r="H723" s="80"/>
      <c r="I723" s="81"/>
      <c r="J723" s="27" t="str">
        <f>IF(E723="","",(1-J$2)*E723)</f>
        <v/>
      </c>
      <c r="K723" s="27" t="str">
        <f>IF(F723="","",(1-K$2)*F723)</f>
        <v/>
      </c>
      <c r="L723" s="27" t="str">
        <f>IF(G723="","",(1-L$2)*G723)</f>
        <v/>
      </c>
      <c r="M723" s="27" t="str">
        <f>IF(H723="","",(1-M$2)*H723)</f>
        <v/>
      </c>
      <c r="N723" s="40"/>
      <c r="O723" s="41"/>
      <c r="P723" s="28" t="str">
        <f t="shared" si="25"/>
        <v/>
      </c>
      <c r="Q723" s="29" t="str">
        <f t="shared" si="26"/>
        <v/>
      </c>
      <c r="R723" s="30" t="str">
        <f>IF(P723="","",SUM($Q$4:Q723))</f>
        <v/>
      </c>
      <c r="S723" t="str">
        <f t="shared" si="27"/>
        <v/>
      </c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</row>
    <row r="724" spans="1:38" ht="15.75" customHeight="1">
      <c r="A724" s="23"/>
      <c r="B724" s="24"/>
      <c r="C724" s="25"/>
      <c r="D724" s="26"/>
      <c r="E724" s="80"/>
      <c r="F724" s="80"/>
      <c r="G724" s="80"/>
      <c r="H724" s="80"/>
      <c r="I724" s="81"/>
      <c r="J724" s="27" t="str">
        <f>IF(E724="","",(1-J$2)*E724)</f>
        <v/>
      </c>
      <c r="K724" s="27" t="str">
        <f>IF(F724="","",(1-K$2)*F724)</f>
        <v/>
      </c>
      <c r="L724" s="27" t="str">
        <f>IF(G724="","",(1-L$2)*G724)</f>
        <v/>
      </c>
      <c r="M724" s="27" t="str">
        <f>IF(H724="","",(1-M$2)*H724)</f>
        <v/>
      </c>
      <c r="N724" s="40"/>
      <c r="O724" s="41"/>
      <c r="P724" s="28" t="str">
        <f t="shared" si="25"/>
        <v/>
      </c>
      <c r="Q724" s="29" t="str">
        <f t="shared" si="26"/>
        <v/>
      </c>
      <c r="R724" s="30" t="str">
        <f>IF(P724="","",SUM($Q$4:Q724))</f>
        <v/>
      </c>
      <c r="S724" t="str">
        <f t="shared" si="27"/>
        <v/>
      </c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</row>
    <row r="725" spans="1:38" ht="15.75" customHeight="1">
      <c r="A725" s="23"/>
      <c r="B725" s="24"/>
      <c r="C725" s="25"/>
      <c r="D725" s="26"/>
      <c r="E725" s="80"/>
      <c r="F725" s="80"/>
      <c r="G725" s="80"/>
      <c r="H725" s="80"/>
      <c r="I725" s="81"/>
      <c r="J725" s="27" t="str">
        <f>IF(E725="","",(1-J$2)*E725)</f>
        <v/>
      </c>
      <c r="K725" s="27" t="str">
        <f>IF(F725="","",(1-K$2)*F725)</f>
        <v/>
      </c>
      <c r="L725" s="27" t="str">
        <f>IF(G725="","",(1-L$2)*G725)</f>
        <v/>
      </c>
      <c r="M725" s="27" t="str">
        <f>IF(H725="","",(1-M$2)*H725)</f>
        <v/>
      </c>
      <c r="N725" s="40"/>
      <c r="O725" s="41"/>
      <c r="P725" s="28" t="str">
        <f t="shared" si="25"/>
        <v/>
      </c>
      <c r="Q725" s="29" t="str">
        <f t="shared" si="26"/>
        <v/>
      </c>
      <c r="R725" s="30" t="str">
        <f>IF(P725="","",SUM($Q$4:Q725))</f>
        <v/>
      </c>
      <c r="S725" t="str">
        <f t="shared" si="27"/>
        <v/>
      </c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</row>
    <row r="726" spans="1:38" ht="15.75" customHeight="1">
      <c r="A726" s="23"/>
      <c r="B726" s="24"/>
      <c r="C726" s="25"/>
      <c r="D726" s="26"/>
      <c r="E726" s="80"/>
      <c r="F726" s="80"/>
      <c r="G726" s="80"/>
      <c r="H726" s="80"/>
      <c r="I726" s="81"/>
      <c r="J726" s="27" t="str">
        <f>IF(E726="","",(1-J$2)*E726)</f>
        <v/>
      </c>
      <c r="K726" s="27" t="str">
        <f>IF(F726="","",(1-K$2)*F726)</f>
        <v/>
      </c>
      <c r="L726" s="27" t="str">
        <f>IF(G726="","",(1-L$2)*G726)</f>
        <v/>
      </c>
      <c r="M726" s="27" t="str">
        <f>IF(H726="","",(1-M$2)*H726)</f>
        <v/>
      </c>
      <c r="N726" s="40"/>
      <c r="O726" s="41"/>
      <c r="P726" s="28" t="str">
        <f t="shared" si="25"/>
        <v/>
      </c>
      <c r="Q726" s="29" t="str">
        <f t="shared" si="26"/>
        <v/>
      </c>
      <c r="R726" s="30" t="str">
        <f>IF(P726="","",SUM($Q$4:Q726))</f>
        <v/>
      </c>
      <c r="S726" t="str">
        <f t="shared" si="27"/>
        <v/>
      </c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</row>
    <row r="727" spans="1:38" ht="15.75" customHeight="1">
      <c r="A727" s="23"/>
      <c r="B727" s="24"/>
      <c r="C727" s="25"/>
      <c r="D727" s="26"/>
      <c r="E727" s="80"/>
      <c r="F727" s="80"/>
      <c r="G727" s="80"/>
      <c r="H727" s="80"/>
      <c r="I727" s="81"/>
      <c r="J727" s="27" t="str">
        <f>IF(E727="","",(1-J$2)*E727)</f>
        <v/>
      </c>
      <c r="K727" s="27" t="str">
        <f>IF(F727="","",(1-K$2)*F727)</f>
        <v/>
      </c>
      <c r="L727" s="27" t="str">
        <f>IF(G727="","",(1-L$2)*G727)</f>
        <v/>
      </c>
      <c r="M727" s="27" t="str">
        <f>IF(H727="","",(1-M$2)*H727)</f>
        <v/>
      </c>
      <c r="N727" s="40"/>
      <c r="O727" s="41"/>
      <c r="P727" s="28" t="str">
        <f t="shared" si="25"/>
        <v/>
      </c>
      <c r="Q727" s="29" t="str">
        <f t="shared" si="26"/>
        <v/>
      </c>
      <c r="R727" s="30" t="str">
        <f>IF(P727="","",SUM($Q$4:Q727))</f>
        <v/>
      </c>
      <c r="S727" t="str">
        <f t="shared" si="27"/>
        <v/>
      </c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</row>
    <row r="728" spans="1:38" ht="15.75" customHeight="1">
      <c r="A728" s="23"/>
      <c r="B728" s="24"/>
      <c r="C728" s="25"/>
      <c r="D728" s="26"/>
      <c r="E728" s="80"/>
      <c r="F728" s="80"/>
      <c r="G728" s="80"/>
      <c r="H728" s="80"/>
      <c r="I728" s="81"/>
      <c r="J728" s="27" t="str">
        <f>IF(E728="","",(1-J$2)*E728)</f>
        <v/>
      </c>
      <c r="K728" s="27" t="str">
        <f>IF(F728="","",(1-K$2)*F728)</f>
        <v/>
      </c>
      <c r="L728" s="27" t="str">
        <f>IF(G728="","",(1-L$2)*G728)</f>
        <v/>
      </c>
      <c r="M728" s="27" t="str">
        <f>IF(H728="","",(1-M$2)*H728)</f>
        <v/>
      </c>
      <c r="N728" s="40"/>
      <c r="O728" s="41"/>
      <c r="P728" s="28" t="str">
        <f t="shared" si="25"/>
        <v/>
      </c>
      <c r="Q728" s="29" t="str">
        <f t="shared" si="26"/>
        <v/>
      </c>
      <c r="R728" s="30" t="str">
        <f>IF(P728="","",SUM($Q$4:Q728))</f>
        <v/>
      </c>
      <c r="S728" t="str">
        <f t="shared" si="27"/>
        <v/>
      </c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</row>
    <row r="729" spans="1:38" ht="15.75" customHeight="1">
      <c r="A729" s="23"/>
      <c r="B729" s="24"/>
      <c r="C729" s="25"/>
      <c r="D729" s="26"/>
      <c r="E729" s="80"/>
      <c r="F729" s="80"/>
      <c r="G729" s="80"/>
      <c r="H729" s="80"/>
      <c r="I729" s="81"/>
      <c r="J729" s="27" t="str">
        <f>IF(E729="","",(1-J$2)*E729)</f>
        <v/>
      </c>
      <c r="K729" s="27" t="str">
        <f>IF(F729="","",(1-K$2)*F729)</f>
        <v/>
      </c>
      <c r="L729" s="27" t="str">
        <f>IF(G729="","",(1-L$2)*G729)</f>
        <v/>
      </c>
      <c r="M729" s="27" t="str">
        <f>IF(H729="","",(1-M$2)*H729)</f>
        <v/>
      </c>
      <c r="N729" s="40"/>
      <c r="O729" s="41"/>
      <c r="P729" s="28" t="str">
        <f t="shared" si="25"/>
        <v/>
      </c>
      <c r="Q729" s="29" t="str">
        <f t="shared" si="26"/>
        <v/>
      </c>
      <c r="R729" s="30" t="str">
        <f>IF(P729="","",SUM($Q$4:Q729))</f>
        <v/>
      </c>
      <c r="S729" t="str">
        <f t="shared" si="27"/>
        <v/>
      </c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</row>
    <row r="730" spans="1:38" ht="15.75" customHeight="1">
      <c r="A730" s="23"/>
      <c r="B730" s="24"/>
      <c r="C730" s="25"/>
      <c r="D730" s="26"/>
      <c r="E730" s="80"/>
      <c r="F730" s="80"/>
      <c r="G730" s="80"/>
      <c r="H730" s="80"/>
      <c r="I730" s="81"/>
      <c r="J730" s="27" t="str">
        <f>IF(E730="","",(1-J$2)*E730)</f>
        <v/>
      </c>
      <c r="K730" s="27" t="str">
        <f>IF(F730="","",(1-K$2)*F730)</f>
        <v/>
      </c>
      <c r="L730" s="27" t="str">
        <f>IF(G730="","",(1-L$2)*G730)</f>
        <v/>
      </c>
      <c r="M730" s="27" t="str">
        <f>IF(H730="","",(1-M$2)*H730)</f>
        <v/>
      </c>
      <c r="N730" s="40"/>
      <c r="O730" s="41"/>
      <c r="P730" s="28" t="str">
        <f t="shared" si="25"/>
        <v/>
      </c>
      <c r="Q730" s="29" t="str">
        <f t="shared" si="26"/>
        <v/>
      </c>
      <c r="R730" s="30" t="str">
        <f>IF(P730="","",SUM($Q$4:Q730))</f>
        <v/>
      </c>
      <c r="S730" t="str">
        <f t="shared" si="27"/>
        <v/>
      </c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</row>
    <row r="731" spans="1:38" ht="15.75" customHeight="1">
      <c r="A731" s="23"/>
      <c r="B731" s="24"/>
      <c r="C731" s="25"/>
      <c r="D731" s="26"/>
      <c r="E731" s="80"/>
      <c r="F731" s="80"/>
      <c r="G731" s="80"/>
      <c r="H731" s="80"/>
      <c r="I731" s="81"/>
      <c r="J731" s="27" t="str">
        <f>IF(E731="","",(1-J$2)*E731)</f>
        <v/>
      </c>
      <c r="K731" s="27" t="str">
        <f>IF(F731="","",(1-K$2)*F731)</f>
        <v/>
      </c>
      <c r="L731" s="27" t="str">
        <f>IF(G731="","",(1-L$2)*G731)</f>
        <v/>
      </c>
      <c r="M731" s="27" t="str">
        <f>IF(H731="","",(1-M$2)*H731)</f>
        <v/>
      </c>
      <c r="N731" s="40"/>
      <c r="O731" s="41"/>
      <c r="P731" s="28" t="str">
        <f t="shared" si="25"/>
        <v/>
      </c>
      <c r="Q731" s="29" t="str">
        <f t="shared" si="26"/>
        <v/>
      </c>
      <c r="R731" s="30" t="str">
        <f>IF(P731="","",SUM($Q$4:Q731))</f>
        <v/>
      </c>
      <c r="S731" t="str">
        <f t="shared" si="27"/>
        <v/>
      </c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</row>
    <row r="732" spans="1:38" ht="15.75" customHeight="1">
      <c r="A732" s="23"/>
      <c r="B732" s="24"/>
      <c r="C732" s="25"/>
      <c r="D732" s="26"/>
      <c r="E732" s="80"/>
      <c r="F732" s="80"/>
      <c r="G732" s="80"/>
      <c r="H732" s="80"/>
      <c r="I732" s="81"/>
      <c r="J732" s="27" t="str">
        <f>IF(E732="","",(1-J$2)*E732)</f>
        <v/>
      </c>
      <c r="K732" s="27" t="str">
        <f>IF(F732="","",(1-K$2)*F732)</f>
        <v/>
      </c>
      <c r="L732" s="27" t="str">
        <f>IF(G732="","",(1-L$2)*G732)</f>
        <v/>
      </c>
      <c r="M732" s="27" t="str">
        <f>IF(H732="","",(1-M$2)*H732)</f>
        <v/>
      </c>
      <c r="N732" s="40"/>
      <c r="O732" s="41"/>
      <c r="P732" s="28" t="str">
        <f t="shared" si="25"/>
        <v/>
      </c>
      <c r="Q732" s="29" t="str">
        <f t="shared" si="26"/>
        <v/>
      </c>
      <c r="R732" s="30" t="str">
        <f>IF(P732="","",SUM($Q$4:Q732))</f>
        <v/>
      </c>
      <c r="S732" t="str">
        <f t="shared" si="27"/>
        <v/>
      </c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</row>
    <row r="733" spans="1:38" ht="15.75" customHeight="1">
      <c r="A733" s="23"/>
      <c r="B733" s="24"/>
      <c r="C733" s="25"/>
      <c r="D733" s="26"/>
      <c r="E733" s="80"/>
      <c r="F733" s="80"/>
      <c r="G733" s="80"/>
      <c r="H733" s="80"/>
      <c r="I733" s="81"/>
      <c r="J733" s="27" t="str">
        <f>IF(E733="","",(1-J$2)*E733)</f>
        <v/>
      </c>
      <c r="K733" s="27" t="str">
        <f>IF(F733="","",(1-K$2)*F733)</f>
        <v/>
      </c>
      <c r="L733" s="27" t="str">
        <f>IF(G733="","",(1-L$2)*G733)</f>
        <v/>
      </c>
      <c r="M733" s="27" t="str">
        <f>IF(H733="","",(1-M$2)*H733)</f>
        <v/>
      </c>
      <c r="N733" s="40"/>
      <c r="O733" s="41"/>
      <c r="P733" s="28" t="str">
        <f t="shared" si="25"/>
        <v/>
      </c>
      <c r="Q733" s="29" t="str">
        <f t="shared" si="26"/>
        <v/>
      </c>
      <c r="R733" s="30" t="str">
        <f>IF(P733="","",SUM($Q$4:Q733))</f>
        <v/>
      </c>
      <c r="S733" t="str">
        <f t="shared" si="27"/>
        <v/>
      </c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</row>
    <row r="734" spans="1:38" ht="15.75" customHeight="1">
      <c r="A734" s="23"/>
      <c r="B734" s="24"/>
      <c r="C734" s="25"/>
      <c r="D734" s="26"/>
      <c r="E734" s="80"/>
      <c r="F734" s="80"/>
      <c r="G734" s="80"/>
      <c r="H734" s="80"/>
      <c r="I734" s="81"/>
      <c r="J734" s="27" t="str">
        <f>IF(E734="","",(1-J$2)*E734)</f>
        <v/>
      </c>
      <c r="K734" s="27" t="str">
        <f>IF(F734="","",(1-K$2)*F734)</f>
        <v/>
      </c>
      <c r="L734" s="27" t="str">
        <f>IF(G734="","",(1-L$2)*G734)</f>
        <v/>
      </c>
      <c r="M734" s="27" t="str">
        <f>IF(H734="","",(1-M$2)*H734)</f>
        <v/>
      </c>
      <c r="N734" s="40"/>
      <c r="O734" s="41"/>
      <c r="P734" s="28" t="str">
        <f t="shared" si="25"/>
        <v/>
      </c>
      <c r="Q734" s="29" t="str">
        <f t="shared" si="26"/>
        <v/>
      </c>
      <c r="R734" s="30" t="str">
        <f>IF(P734="","",SUM($Q$4:Q734))</f>
        <v/>
      </c>
      <c r="S734" t="str">
        <f t="shared" si="27"/>
        <v/>
      </c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</row>
    <row r="735" spans="1:38" ht="15.75" customHeight="1">
      <c r="A735" s="23"/>
      <c r="B735" s="24"/>
      <c r="C735" s="25"/>
      <c r="D735" s="26"/>
      <c r="E735" s="80"/>
      <c r="F735" s="80"/>
      <c r="G735" s="80"/>
      <c r="H735" s="80"/>
      <c r="I735" s="81"/>
      <c r="J735" s="27" t="str">
        <f>IF(E735="","",(1-J$2)*E735)</f>
        <v/>
      </c>
      <c r="K735" s="27" t="str">
        <f>IF(F735="","",(1-K$2)*F735)</f>
        <v/>
      </c>
      <c r="L735" s="27" t="str">
        <f>IF(G735="","",(1-L$2)*G735)</f>
        <v/>
      </c>
      <c r="M735" s="27" t="str">
        <f>IF(H735="","",(1-M$2)*H735)</f>
        <v/>
      </c>
      <c r="N735" s="40"/>
      <c r="O735" s="41"/>
      <c r="P735" s="28" t="str">
        <f t="shared" si="25"/>
        <v/>
      </c>
      <c r="Q735" s="29" t="str">
        <f t="shared" si="26"/>
        <v/>
      </c>
      <c r="R735" s="30" t="str">
        <f>IF(P735="","",SUM($Q$4:Q735))</f>
        <v/>
      </c>
      <c r="S735" t="str">
        <f t="shared" si="27"/>
        <v/>
      </c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</row>
    <row r="736" spans="1:38" ht="15.75" customHeight="1">
      <c r="A736" s="23"/>
      <c r="B736" s="24"/>
      <c r="C736" s="25"/>
      <c r="D736" s="26"/>
      <c r="E736" s="80"/>
      <c r="F736" s="80"/>
      <c r="G736" s="80"/>
      <c r="H736" s="80"/>
      <c r="I736" s="81"/>
      <c r="J736" s="27" t="str">
        <f>IF(E736="","",(1-J$2)*E736)</f>
        <v/>
      </c>
      <c r="K736" s="27" t="str">
        <f>IF(F736="","",(1-K$2)*F736)</f>
        <v/>
      </c>
      <c r="L736" s="27" t="str">
        <f>IF(G736="","",(1-L$2)*G736)</f>
        <v/>
      </c>
      <c r="M736" s="27" t="str">
        <f>IF(H736="","",(1-M$2)*H736)</f>
        <v/>
      </c>
      <c r="N736" s="40"/>
      <c r="O736" s="41"/>
      <c r="P736" s="28" t="str">
        <f t="shared" si="25"/>
        <v/>
      </c>
      <c r="Q736" s="29" t="str">
        <f t="shared" si="26"/>
        <v/>
      </c>
      <c r="R736" s="30" t="str">
        <f>IF(P736="","",SUM($Q$4:Q736))</f>
        <v/>
      </c>
      <c r="S736" t="str">
        <f t="shared" si="27"/>
        <v/>
      </c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</row>
    <row r="737" spans="1:38" ht="15.75" customHeight="1">
      <c r="A737" s="23"/>
      <c r="B737" s="24"/>
      <c r="C737" s="25"/>
      <c r="D737" s="26"/>
      <c r="E737" s="80"/>
      <c r="F737" s="80"/>
      <c r="G737" s="80"/>
      <c r="H737" s="80"/>
      <c r="I737" s="81"/>
      <c r="J737" s="27" t="str">
        <f>IF(E737="","",(1-J$2)*E737)</f>
        <v/>
      </c>
      <c r="K737" s="27" t="str">
        <f>IF(F737="","",(1-K$2)*F737)</f>
        <v/>
      </c>
      <c r="L737" s="27" t="str">
        <f>IF(G737="","",(1-L$2)*G737)</f>
        <v/>
      </c>
      <c r="M737" s="27" t="str">
        <f>IF(H737="","",(1-M$2)*H737)</f>
        <v/>
      </c>
      <c r="N737" s="40"/>
      <c r="O737" s="41"/>
      <c r="P737" s="28" t="str">
        <f t="shared" si="25"/>
        <v/>
      </c>
      <c r="Q737" s="29" t="str">
        <f t="shared" si="26"/>
        <v/>
      </c>
      <c r="R737" s="30" t="str">
        <f>IF(P737="","",SUM($Q$4:Q737))</f>
        <v/>
      </c>
      <c r="S737" t="str">
        <f t="shared" si="27"/>
        <v/>
      </c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</row>
    <row r="738" spans="1:38" ht="15.75" customHeight="1">
      <c r="A738" s="23"/>
      <c r="B738" s="24"/>
      <c r="C738" s="25"/>
      <c r="D738" s="26"/>
      <c r="E738" s="80"/>
      <c r="F738" s="80"/>
      <c r="G738" s="80"/>
      <c r="H738" s="80"/>
      <c r="I738" s="81"/>
      <c r="J738" s="27" t="str">
        <f>IF(E738="","",(1-J$2)*E738)</f>
        <v/>
      </c>
      <c r="K738" s="27" t="str">
        <f>IF(F738="","",(1-K$2)*F738)</f>
        <v/>
      </c>
      <c r="L738" s="27" t="str">
        <f>IF(G738="","",(1-L$2)*G738)</f>
        <v/>
      </c>
      <c r="M738" s="27" t="str">
        <f>IF(H738="","",(1-M$2)*H738)</f>
        <v/>
      </c>
      <c r="N738" s="40"/>
      <c r="O738" s="41"/>
      <c r="P738" s="28" t="str">
        <f t="shared" si="25"/>
        <v/>
      </c>
      <c r="Q738" s="29" t="str">
        <f t="shared" si="26"/>
        <v/>
      </c>
      <c r="R738" s="30" t="str">
        <f>IF(P738="","",SUM($Q$4:Q738))</f>
        <v/>
      </c>
      <c r="S738" t="str">
        <f t="shared" si="27"/>
        <v/>
      </c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</row>
    <row r="739" spans="1:38" ht="15.75" customHeight="1">
      <c r="A739" s="23"/>
      <c r="B739" s="24"/>
      <c r="C739" s="25"/>
      <c r="D739" s="26"/>
      <c r="E739" s="80"/>
      <c r="F739" s="80"/>
      <c r="G739" s="80"/>
      <c r="H739" s="80"/>
      <c r="I739" s="81"/>
      <c r="J739" s="27" t="str">
        <f>IF(E739="","",(1-J$2)*E739)</f>
        <v/>
      </c>
      <c r="K739" s="27" t="str">
        <f>IF(F739="","",(1-K$2)*F739)</f>
        <v/>
      </c>
      <c r="L739" s="27" t="str">
        <f>IF(G739="","",(1-L$2)*G739)</f>
        <v/>
      </c>
      <c r="M739" s="27" t="str">
        <f>IF(H739="","",(1-M$2)*H739)</f>
        <v/>
      </c>
      <c r="N739" s="40"/>
      <c r="O739" s="41"/>
      <c r="P739" s="28" t="str">
        <f t="shared" si="25"/>
        <v/>
      </c>
      <c r="Q739" s="29" t="str">
        <f t="shared" si="26"/>
        <v/>
      </c>
      <c r="R739" s="30" t="str">
        <f>IF(P739="","",SUM($Q$4:Q739))</f>
        <v/>
      </c>
      <c r="S739" t="str">
        <f t="shared" si="27"/>
        <v/>
      </c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</row>
    <row r="740" spans="1:38" ht="15.75" customHeight="1">
      <c r="A740" s="23"/>
      <c r="B740" s="24"/>
      <c r="C740" s="25"/>
      <c r="D740" s="26"/>
      <c r="E740" s="80"/>
      <c r="F740" s="80"/>
      <c r="G740" s="80"/>
      <c r="H740" s="80"/>
      <c r="I740" s="81"/>
      <c r="J740" s="27" t="str">
        <f>IF(E740="","",(1-J$2)*E740)</f>
        <v/>
      </c>
      <c r="K740" s="27" t="str">
        <f>IF(F740="","",(1-K$2)*F740)</f>
        <v/>
      </c>
      <c r="L740" s="27" t="str">
        <f>IF(G740="","",(1-L$2)*G740)</f>
        <v/>
      </c>
      <c r="M740" s="27" t="str">
        <f>IF(H740="","",(1-M$2)*H740)</f>
        <v/>
      </c>
      <c r="N740" s="40"/>
      <c r="O740" s="41"/>
      <c r="P740" s="28" t="str">
        <f t="shared" si="25"/>
        <v/>
      </c>
      <c r="Q740" s="29" t="str">
        <f t="shared" si="26"/>
        <v/>
      </c>
      <c r="R740" s="30" t="str">
        <f>IF(P740="","",SUM($Q$4:Q740))</f>
        <v/>
      </c>
      <c r="S740" t="str">
        <f t="shared" si="27"/>
        <v/>
      </c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</row>
    <row r="741" spans="1:38" ht="15.75" customHeight="1">
      <c r="A741" s="23"/>
      <c r="B741" s="24"/>
      <c r="C741" s="25"/>
      <c r="D741" s="26"/>
      <c r="E741" s="80"/>
      <c r="F741" s="80"/>
      <c r="G741" s="80"/>
      <c r="H741" s="80"/>
      <c r="I741" s="81"/>
      <c r="J741" s="27" t="str">
        <f>IF(E741="","",(1-J$2)*E741)</f>
        <v/>
      </c>
      <c r="K741" s="27" t="str">
        <f>IF(F741="","",(1-K$2)*F741)</f>
        <v/>
      </c>
      <c r="L741" s="27" t="str">
        <f>IF(G741="","",(1-L$2)*G741)</f>
        <v/>
      </c>
      <c r="M741" s="27" t="str">
        <f>IF(H741="","",(1-M$2)*H741)</f>
        <v/>
      </c>
      <c r="N741" s="40"/>
      <c r="O741" s="41"/>
      <c r="P741" s="28" t="str">
        <f t="shared" si="25"/>
        <v/>
      </c>
      <c r="Q741" s="29" t="str">
        <f t="shared" si="26"/>
        <v/>
      </c>
      <c r="R741" s="30" t="str">
        <f>IF(P741="","",SUM($Q$4:Q741))</f>
        <v/>
      </c>
      <c r="S741" t="str">
        <f t="shared" si="27"/>
        <v/>
      </c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</row>
    <row r="742" spans="1:38" ht="15.75" customHeight="1">
      <c r="A742" s="23"/>
      <c r="B742" s="24"/>
      <c r="C742" s="25"/>
      <c r="D742" s="26"/>
      <c r="E742" s="80"/>
      <c r="F742" s="80"/>
      <c r="G742" s="80"/>
      <c r="H742" s="80"/>
      <c r="I742" s="81"/>
      <c r="J742" s="27" t="str">
        <f>IF(E742="","",(1-J$2)*E742)</f>
        <v/>
      </c>
      <c r="K742" s="27" t="str">
        <f>IF(F742="","",(1-K$2)*F742)</f>
        <v/>
      </c>
      <c r="L742" s="27" t="str">
        <f>IF(G742="","",(1-L$2)*G742)</f>
        <v/>
      </c>
      <c r="M742" s="27" t="str">
        <f>IF(H742="","",(1-M$2)*H742)</f>
        <v/>
      </c>
      <c r="N742" s="40"/>
      <c r="O742" s="41"/>
      <c r="P742" s="28" t="str">
        <f t="shared" si="25"/>
        <v/>
      </c>
      <c r="Q742" s="29" t="str">
        <f t="shared" si="26"/>
        <v/>
      </c>
      <c r="R742" s="30" t="str">
        <f>IF(P742="","",SUM($Q$4:Q742))</f>
        <v/>
      </c>
      <c r="S742" t="str">
        <f t="shared" si="27"/>
        <v/>
      </c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</row>
    <row r="743" spans="1:38" ht="15.75" customHeight="1">
      <c r="A743" s="23"/>
      <c r="B743" s="24"/>
      <c r="C743" s="25"/>
      <c r="D743" s="26"/>
      <c r="E743" s="80"/>
      <c r="F743" s="80"/>
      <c r="G743" s="80"/>
      <c r="H743" s="80"/>
      <c r="I743" s="81"/>
      <c r="J743" s="27" t="str">
        <f>IF(E743="","",(1-J$2)*E743)</f>
        <v/>
      </c>
      <c r="K743" s="27" t="str">
        <f>IF(F743="","",(1-K$2)*F743)</f>
        <v/>
      </c>
      <c r="L743" s="27" t="str">
        <f>IF(G743="","",(1-L$2)*G743)</f>
        <v/>
      </c>
      <c r="M743" s="27" t="str">
        <f>IF(H743="","",(1-M$2)*H743)</f>
        <v/>
      </c>
      <c r="N743" s="40"/>
      <c r="O743" s="41"/>
      <c r="P743" s="28" t="str">
        <f t="shared" si="25"/>
        <v/>
      </c>
      <c r="Q743" s="29" t="str">
        <f t="shared" si="26"/>
        <v/>
      </c>
      <c r="R743" s="30" t="str">
        <f>IF(P743="","",SUM($Q$4:Q743))</f>
        <v/>
      </c>
      <c r="S743" t="str">
        <f t="shared" si="27"/>
        <v/>
      </c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</row>
    <row r="744" spans="1:38" ht="15.75" customHeight="1">
      <c r="A744" s="23"/>
      <c r="B744" s="24"/>
      <c r="C744" s="25"/>
      <c r="D744" s="26"/>
      <c r="E744" s="80"/>
      <c r="F744" s="80"/>
      <c r="G744" s="80"/>
      <c r="H744" s="80"/>
      <c r="I744" s="81"/>
      <c r="J744" s="27" t="str">
        <f>IF(E744="","",(1-J$2)*E744)</f>
        <v/>
      </c>
      <c r="K744" s="27" t="str">
        <f>IF(F744="","",(1-K$2)*F744)</f>
        <v/>
      </c>
      <c r="L744" s="27" t="str">
        <f>IF(G744="","",(1-L$2)*G744)</f>
        <v/>
      </c>
      <c r="M744" s="27" t="str">
        <f>IF(H744="","",(1-M$2)*H744)</f>
        <v/>
      </c>
      <c r="N744" s="40"/>
      <c r="O744" s="41"/>
      <c r="P744" s="28" t="str">
        <f t="shared" si="25"/>
        <v/>
      </c>
      <c r="Q744" s="29" t="str">
        <f t="shared" si="26"/>
        <v/>
      </c>
      <c r="R744" s="30" t="str">
        <f>IF(P744="","",SUM($Q$4:Q744))</f>
        <v/>
      </c>
      <c r="S744" t="str">
        <f t="shared" si="27"/>
        <v/>
      </c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</row>
    <row r="745" spans="1:38" ht="15.75" customHeight="1">
      <c r="A745" s="23"/>
      <c r="B745" s="24"/>
      <c r="C745" s="25"/>
      <c r="D745" s="26"/>
      <c r="E745" s="80"/>
      <c r="F745" s="80"/>
      <c r="G745" s="80"/>
      <c r="H745" s="80"/>
      <c r="I745" s="81"/>
      <c r="J745" s="27" t="str">
        <f>IF(E745="","",(1-J$2)*E745)</f>
        <v/>
      </c>
      <c r="K745" s="27" t="str">
        <f>IF(F745="","",(1-K$2)*F745)</f>
        <v/>
      </c>
      <c r="L745" s="27" t="str">
        <f>IF(G745="","",(1-L$2)*G745)</f>
        <v/>
      </c>
      <c r="M745" s="27" t="str">
        <f>IF(H745="","",(1-M$2)*H745)</f>
        <v/>
      </c>
      <c r="N745" s="40"/>
      <c r="O745" s="41"/>
      <c r="P745" s="28" t="str">
        <f t="shared" si="25"/>
        <v/>
      </c>
      <c r="Q745" s="29" t="str">
        <f t="shared" si="26"/>
        <v/>
      </c>
      <c r="R745" s="30" t="str">
        <f>IF(P745="","",SUM($Q$4:Q745))</f>
        <v/>
      </c>
      <c r="S745" t="str">
        <f t="shared" si="27"/>
        <v/>
      </c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</row>
    <row r="746" spans="1:38" ht="15.75" customHeight="1">
      <c r="A746" s="23"/>
      <c r="B746" s="24"/>
      <c r="C746" s="25"/>
      <c r="D746" s="26"/>
      <c r="E746" s="80"/>
      <c r="F746" s="80"/>
      <c r="G746" s="80"/>
      <c r="H746" s="80"/>
      <c r="I746" s="81"/>
      <c r="J746" s="27" t="str">
        <f>IF(E746="","",(1-J$2)*E746)</f>
        <v/>
      </c>
      <c r="K746" s="27" t="str">
        <f>IF(F746="","",(1-K$2)*F746)</f>
        <v/>
      </c>
      <c r="L746" s="27" t="str">
        <f>IF(G746="","",(1-L$2)*G746)</f>
        <v/>
      </c>
      <c r="M746" s="27" t="str">
        <f>IF(H746="","",(1-M$2)*H746)</f>
        <v/>
      </c>
      <c r="N746" s="40"/>
      <c r="O746" s="41"/>
      <c r="P746" s="28" t="str">
        <f t="shared" si="25"/>
        <v/>
      </c>
      <c r="Q746" s="29" t="str">
        <f t="shared" si="26"/>
        <v/>
      </c>
      <c r="R746" s="30" t="str">
        <f>IF(P746="","",SUM($Q$4:Q746))</f>
        <v/>
      </c>
      <c r="S746" t="str">
        <f t="shared" si="27"/>
        <v/>
      </c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</row>
    <row r="747" spans="1:38" ht="15.75" customHeight="1">
      <c r="A747" s="23"/>
      <c r="B747" s="24"/>
      <c r="C747" s="25"/>
      <c r="D747" s="26"/>
      <c r="E747" s="80"/>
      <c r="F747" s="80"/>
      <c r="G747" s="80"/>
      <c r="H747" s="80"/>
      <c r="I747" s="81"/>
      <c r="J747" s="27" t="str">
        <f>IF(E747="","",(1-J$2)*E747)</f>
        <v/>
      </c>
      <c r="K747" s="27" t="str">
        <f>IF(F747="","",(1-K$2)*F747)</f>
        <v/>
      </c>
      <c r="L747" s="27" t="str">
        <f>IF(G747="","",(1-L$2)*G747)</f>
        <v/>
      </c>
      <c r="M747" s="27" t="str">
        <f>IF(H747="","",(1-M$2)*H747)</f>
        <v/>
      </c>
      <c r="N747" s="40"/>
      <c r="O747" s="41"/>
      <c r="P747" s="28" t="str">
        <f t="shared" si="25"/>
        <v/>
      </c>
      <c r="Q747" s="29" t="str">
        <f t="shared" si="26"/>
        <v/>
      </c>
      <c r="R747" s="30" t="str">
        <f>IF(P747="","",SUM($Q$4:Q747))</f>
        <v/>
      </c>
      <c r="S747" t="str">
        <f t="shared" si="27"/>
        <v/>
      </c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</row>
    <row r="748" spans="1:38" ht="15.75" customHeight="1">
      <c r="A748" s="23"/>
      <c r="B748" s="24"/>
      <c r="C748" s="25"/>
      <c r="D748" s="26"/>
      <c r="E748" s="80"/>
      <c r="F748" s="80"/>
      <c r="G748" s="80"/>
      <c r="H748" s="80"/>
      <c r="I748" s="81"/>
      <c r="J748" s="27" t="str">
        <f>IF(E748="","",(1-J$2)*E748)</f>
        <v/>
      </c>
      <c r="K748" s="27" t="str">
        <f>IF(F748="","",(1-K$2)*F748)</f>
        <v/>
      </c>
      <c r="L748" s="27" t="str">
        <f>IF(G748="","",(1-L$2)*G748)</f>
        <v/>
      </c>
      <c r="M748" s="27" t="str">
        <f>IF(H748="","",(1-M$2)*H748)</f>
        <v/>
      </c>
      <c r="N748" s="40"/>
      <c r="O748" s="41"/>
      <c r="P748" s="28" t="str">
        <f t="shared" si="25"/>
        <v/>
      </c>
      <c r="Q748" s="29" t="str">
        <f t="shared" si="26"/>
        <v/>
      </c>
      <c r="R748" s="30" t="str">
        <f>IF(P748="","",SUM($Q$4:Q748))</f>
        <v/>
      </c>
      <c r="S748" t="str">
        <f t="shared" si="27"/>
        <v/>
      </c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</row>
    <row r="749" spans="1:38" ht="15.75" customHeight="1">
      <c r="A749" s="23"/>
      <c r="B749" s="24"/>
      <c r="C749" s="25"/>
      <c r="D749" s="26"/>
      <c r="E749" s="80"/>
      <c r="F749" s="80"/>
      <c r="G749" s="80"/>
      <c r="H749" s="80"/>
      <c r="I749" s="81"/>
      <c r="J749" s="27" t="str">
        <f>IF(E749="","",(1-J$2)*E749)</f>
        <v/>
      </c>
      <c r="K749" s="27" t="str">
        <f>IF(F749="","",(1-K$2)*F749)</f>
        <v/>
      </c>
      <c r="L749" s="27" t="str">
        <f>IF(G749="","",(1-L$2)*G749)</f>
        <v/>
      </c>
      <c r="M749" s="27" t="str">
        <f>IF(H749="","",(1-M$2)*H749)</f>
        <v/>
      </c>
      <c r="N749" s="40"/>
      <c r="O749" s="41"/>
      <c r="P749" s="28" t="str">
        <f t="shared" si="25"/>
        <v/>
      </c>
      <c r="Q749" s="29" t="str">
        <f t="shared" si="26"/>
        <v/>
      </c>
      <c r="R749" s="30" t="str">
        <f>IF(P749="","",SUM($Q$4:Q749))</f>
        <v/>
      </c>
      <c r="S749" t="str">
        <f t="shared" si="27"/>
        <v/>
      </c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</row>
    <row r="750" spans="1:38" ht="15.75" customHeight="1">
      <c r="A750" s="23"/>
      <c r="B750" s="24"/>
      <c r="C750" s="25"/>
      <c r="D750" s="26"/>
      <c r="E750" s="80"/>
      <c r="F750" s="80"/>
      <c r="G750" s="80"/>
      <c r="H750" s="80"/>
      <c r="I750" s="81"/>
      <c r="J750" s="27" t="str">
        <f>IF(E750="","",(1-J$2)*E750)</f>
        <v/>
      </c>
      <c r="K750" s="27" t="str">
        <f>IF(F750="","",(1-K$2)*F750)</f>
        <v/>
      </c>
      <c r="L750" s="27" t="str">
        <f>IF(G750="","",(1-L$2)*G750)</f>
        <v/>
      </c>
      <c r="M750" s="27" t="str">
        <f>IF(H750="","",(1-M$2)*H750)</f>
        <v/>
      </c>
      <c r="N750" s="40"/>
      <c r="O750" s="41"/>
      <c r="P750" s="28" t="str">
        <f t="shared" si="25"/>
        <v/>
      </c>
      <c r="Q750" s="29" t="str">
        <f t="shared" si="26"/>
        <v/>
      </c>
      <c r="R750" s="30" t="str">
        <f>IF(P750="","",SUM($Q$4:Q750))</f>
        <v/>
      </c>
      <c r="S750" t="str">
        <f t="shared" si="27"/>
        <v/>
      </c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</row>
    <row r="751" spans="1:38" ht="15.75" customHeight="1">
      <c r="A751" s="23"/>
      <c r="B751" s="24"/>
      <c r="C751" s="25"/>
      <c r="D751" s="26"/>
      <c r="E751" s="80"/>
      <c r="F751" s="80"/>
      <c r="G751" s="80"/>
      <c r="H751" s="80"/>
      <c r="I751" s="81"/>
      <c r="J751" s="27" t="str">
        <f>IF(E751="","",(1-J$2)*E751)</f>
        <v/>
      </c>
      <c r="K751" s="27" t="str">
        <f>IF(F751="","",(1-K$2)*F751)</f>
        <v/>
      </c>
      <c r="L751" s="27" t="str">
        <f>IF(G751="","",(1-L$2)*G751)</f>
        <v/>
      </c>
      <c r="M751" s="27" t="str">
        <f>IF(H751="","",(1-M$2)*H751)</f>
        <v/>
      </c>
      <c r="N751" s="40"/>
      <c r="O751" s="41"/>
      <c r="P751" s="28" t="str">
        <f t="shared" si="25"/>
        <v/>
      </c>
      <c r="Q751" s="29" t="str">
        <f t="shared" si="26"/>
        <v/>
      </c>
      <c r="R751" s="30" t="str">
        <f>IF(P751="","",SUM($Q$4:Q751))</f>
        <v/>
      </c>
      <c r="S751" t="str">
        <f t="shared" si="27"/>
        <v/>
      </c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</row>
    <row r="752" spans="1:38" ht="15.75" customHeight="1">
      <c r="A752" s="23"/>
      <c r="B752" s="24"/>
      <c r="C752" s="25"/>
      <c r="D752" s="26"/>
      <c r="E752" s="80"/>
      <c r="F752" s="80"/>
      <c r="G752" s="80"/>
      <c r="H752" s="80"/>
      <c r="I752" s="81"/>
      <c r="J752" s="27" t="str">
        <f>IF(E752="","",(1-J$2)*E752)</f>
        <v/>
      </c>
      <c r="K752" s="27" t="str">
        <f>IF(F752="","",(1-K$2)*F752)</f>
        <v/>
      </c>
      <c r="L752" s="27" t="str">
        <f>IF(G752="","",(1-L$2)*G752)</f>
        <v/>
      </c>
      <c r="M752" s="27" t="str">
        <f>IF(H752="","",(1-M$2)*H752)</f>
        <v/>
      </c>
      <c r="N752" s="40"/>
      <c r="O752" s="41"/>
      <c r="P752" s="28" t="str">
        <f t="shared" si="25"/>
        <v/>
      </c>
      <c r="Q752" s="29" t="str">
        <f t="shared" si="26"/>
        <v/>
      </c>
      <c r="R752" s="30" t="str">
        <f>IF(P752="","",SUM($Q$4:Q752))</f>
        <v/>
      </c>
      <c r="S752" t="str">
        <f t="shared" si="27"/>
        <v/>
      </c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</row>
    <row r="753" spans="1:38" ht="15.75" customHeight="1">
      <c r="A753" s="23"/>
      <c r="B753" s="24"/>
      <c r="C753" s="25"/>
      <c r="D753" s="26"/>
      <c r="E753" s="80"/>
      <c r="F753" s="80"/>
      <c r="G753" s="80"/>
      <c r="H753" s="80"/>
      <c r="I753" s="81"/>
      <c r="J753" s="27" t="str">
        <f>IF(E753="","",(1-J$2)*E753)</f>
        <v/>
      </c>
      <c r="K753" s="27" t="str">
        <f>IF(F753="","",(1-K$2)*F753)</f>
        <v/>
      </c>
      <c r="L753" s="27" t="str">
        <f>IF(G753="","",(1-L$2)*G753)</f>
        <v/>
      </c>
      <c r="M753" s="27" t="str">
        <f>IF(H753="","",(1-M$2)*H753)</f>
        <v/>
      </c>
      <c r="N753" s="40"/>
      <c r="O753" s="41"/>
      <c r="P753" s="28" t="str">
        <f t="shared" si="25"/>
        <v/>
      </c>
      <c r="Q753" s="29" t="str">
        <f t="shared" si="26"/>
        <v/>
      </c>
      <c r="R753" s="30" t="str">
        <f>IF(P753="","",SUM($Q$4:Q753))</f>
        <v/>
      </c>
      <c r="S753" t="str">
        <f t="shared" si="27"/>
        <v/>
      </c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</row>
    <row r="754" spans="1:38" ht="15.75" customHeight="1">
      <c r="A754" s="23"/>
      <c r="B754" s="24"/>
      <c r="C754" s="25"/>
      <c r="D754" s="26"/>
      <c r="E754" s="80"/>
      <c r="F754" s="80"/>
      <c r="G754" s="80"/>
      <c r="H754" s="80"/>
      <c r="I754" s="81"/>
      <c r="J754" s="27" t="str">
        <f>IF(E754="","",(1-J$2)*E754)</f>
        <v/>
      </c>
      <c r="K754" s="27" t="str">
        <f>IF(F754="","",(1-K$2)*F754)</f>
        <v/>
      </c>
      <c r="L754" s="27" t="str">
        <f>IF(G754="","",(1-L$2)*G754)</f>
        <v/>
      </c>
      <c r="M754" s="27" t="str">
        <f>IF(H754="","",(1-M$2)*H754)</f>
        <v/>
      </c>
      <c r="N754" s="40"/>
      <c r="O754" s="41"/>
      <c r="P754" s="28" t="str">
        <f t="shared" si="25"/>
        <v/>
      </c>
      <c r="Q754" s="29" t="str">
        <f t="shared" si="26"/>
        <v/>
      </c>
      <c r="R754" s="30" t="str">
        <f>IF(P754="","",SUM($Q$4:Q754))</f>
        <v/>
      </c>
      <c r="S754" t="str">
        <f t="shared" si="27"/>
        <v/>
      </c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</row>
    <row r="755" spans="1:38" ht="15.75" customHeight="1">
      <c r="A755" s="23"/>
      <c r="B755" s="24"/>
      <c r="C755" s="25"/>
      <c r="D755" s="26"/>
      <c r="E755" s="80"/>
      <c r="F755" s="80"/>
      <c r="G755" s="80"/>
      <c r="H755" s="80"/>
      <c r="I755" s="81"/>
      <c r="J755" s="27" t="str">
        <f>IF(E755="","",(1-J$2)*E755)</f>
        <v/>
      </c>
      <c r="K755" s="27" t="str">
        <f>IF(F755="","",(1-K$2)*F755)</f>
        <v/>
      </c>
      <c r="L755" s="27" t="str">
        <f>IF(G755="","",(1-L$2)*G755)</f>
        <v/>
      </c>
      <c r="M755" s="27" t="str">
        <f>IF(H755="","",(1-M$2)*H755)</f>
        <v/>
      </c>
      <c r="N755" s="40"/>
      <c r="O755" s="41"/>
      <c r="P755" s="28" t="str">
        <f t="shared" si="25"/>
        <v/>
      </c>
      <c r="Q755" s="29" t="str">
        <f t="shared" si="26"/>
        <v/>
      </c>
      <c r="R755" s="30" t="str">
        <f>IF(P755="","",SUM($Q$4:Q755))</f>
        <v/>
      </c>
      <c r="S755" t="str">
        <f t="shared" si="27"/>
        <v/>
      </c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</row>
    <row r="756" spans="1:38" ht="15.75" customHeight="1">
      <c r="A756" s="23"/>
      <c r="B756" s="24"/>
      <c r="C756" s="25"/>
      <c r="D756" s="26"/>
      <c r="E756" s="80"/>
      <c r="F756" s="80"/>
      <c r="G756" s="80"/>
      <c r="H756" s="80"/>
      <c r="I756" s="81"/>
      <c r="J756" s="27" t="str">
        <f>IF(E756="","",(1-J$2)*E756)</f>
        <v/>
      </c>
      <c r="K756" s="27" t="str">
        <f>IF(F756="","",(1-K$2)*F756)</f>
        <v/>
      </c>
      <c r="L756" s="27" t="str">
        <f>IF(G756="","",(1-L$2)*G756)</f>
        <v/>
      </c>
      <c r="M756" s="27" t="str">
        <f>IF(H756="","",(1-M$2)*H756)</f>
        <v/>
      </c>
      <c r="N756" s="40"/>
      <c r="O756" s="41"/>
      <c r="P756" s="28" t="str">
        <f t="shared" si="25"/>
        <v/>
      </c>
      <c r="Q756" s="29" t="str">
        <f t="shared" si="26"/>
        <v/>
      </c>
      <c r="R756" s="30" t="str">
        <f>IF(P756="","",SUM($Q$4:Q756))</f>
        <v/>
      </c>
      <c r="S756" t="str">
        <f t="shared" si="27"/>
        <v/>
      </c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</row>
    <row r="757" spans="1:38" ht="15.75" customHeight="1">
      <c r="A757" s="23"/>
      <c r="B757" s="24"/>
      <c r="C757" s="25"/>
      <c r="D757" s="26"/>
      <c r="E757" s="80"/>
      <c r="F757" s="80"/>
      <c r="G757" s="80"/>
      <c r="H757" s="80"/>
      <c r="I757" s="81"/>
      <c r="J757" s="27" t="str">
        <f>IF(E757="","",(1-J$2)*E757)</f>
        <v/>
      </c>
      <c r="K757" s="27" t="str">
        <f>IF(F757="","",(1-K$2)*F757)</f>
        <v/>
      </c>
      <c r="L757" s="27" t="str">
        <f>IF(G757="","",(1-L$2)*G757)</f>
        <v/>
      </c>
      <c r="M757" s="27" t="str">
        <f>IF(H757="","",(1-M$2)*H757)</f>
        <v/>
      </c>
      <c r="N757" s="40"/>
      <c r="O757" s="41"/>
      <c r="P757" s="28" t="str">
        <f t="shared" si="25"/>
        <v/>
      </c>
      <c r="Q757" s="29" t="str">
        <f t="shared" si="26"/>
        <v/>
      </c>
      <c r="R757" s="30" t="str">
        <f>IF(P757="","",SUM($Q$4:Q757))</f>
        <v/>
      </c>
      <c r="S757" t="str">
        <f t="shared" si="27"/>
        <v/>
      </c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</row>
    <row r="758" spans="1:38" ht="15.75" customHeight="1">
      <c r="A758" s="23"/>
      <c r="B758" s="24"/>
      <c r="C758" s="25"/>
      <c r="D758" s="26"/>
      <c r="E758" s="80"/>
      <c r="F758" s="80"/>
      <c r="G758" s="80"/>
      <c r="H758" s="80"/>
      <c r="I758" s="81"/>
      <c r="J758" s="27" t="str">
        <f>IF(E758="","",(1-J$2)*E758)</f>
        <v/>
      </c>
      <c r="K758" s="27" t="str">
        <f>IF(F758="","",(1-K$2)*F758)</f>
        <v/>
      </c>
      <c r="L758" s="27" t="str">
        <f>IF(G758="","",(1-L$2)*G758)</f>
        <v/>
      </c>
      <c r="M758" s="27" t="str">
        <f>IF(H758="","",(1-M$2)*H758)</f>
        <v/>
      </c>
      <c r="N758" s="40"/>
      <c r="O758" s="41"/>
      <c r="P758" s="28" t="str">
        <f t="shared" si="25"/>
        <v/>
      </c>
      <c r="Q758" s="29" t="str">
        <f t="shared" si="26"/>
        <v/>
      </c>
      <c r="R758" s="30" t="str">
        <f>IF(P758="","",SUM($Q$4:Q758))</f>
        <v/>
      </c>
      <c r="S758" t="str">
        <f t="shared" si="27"/>
        <v/>
      </c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</row>
    <row r="759" spans="1:38" ht="15.75" customHeight="1">
      <c r="A759" s="23"/>
      <c r="B759" s="24"/>
      <c r="C759" s="25"/>
      <c r="D759" s="26"/>
      <c r="E759" s="80"/>
      <c r="F759" s="80"/>
      <c r="G759" s="80"/>
      <c r="H759" s="80"/>
      <c r="I759" s="81"/>
      <c r="J759" s="27" t="str">
        <f>IF(E759="","",(1-J$2)*E759)</f>
        <v/>
      </c>
      <c r="K759" s="27" t="str">
        <f>IF(F759="","",(1-K$2)*F759)</f>
        <v/>
      </c>
      <c r="L759" s="27" t="str">
        <f>IF(G759="","",(1-L$2)*G759)</f>
        <v/>
      </c>
      <c r="M759" s="27" t="str">
        <f>IF(H759="","",(1-M$2)*H759)</f>
        <v/>
      </c>
      <c r="N759" s="40"/>
      <c r="O759" s="41"/>
      <c r="P759" s="28" t="str">
        <f t="shared" si="25"/>
        <v/>
      </c>
      <c r="Q759" s="29" t="str">
        <f t="shared" si="26"/>
        <v/>
      </c>
      <c r="R759" s="30" t="str">
        <f>IF(P759="","",SUM($Q$4:Q759))</f>
        <v/>
      </c>
      <c r="S759" t="str">
        <f t="shared" si="27"/>
        <v/>
      </c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</row>
    <row r="760" spans="1:38" ht="15.75" customHeight="1">
      <c r="A760" s="23"/>
      <c r="B760" s="24"/>
      <c r="C760" s="25"/>
      <c r="D760" s="26"/>
      <c r="E760" s="80"/>
      <c r="F760" s="80"/>
      <c r="G760" s="80"/>
      <c r="H760" s="80"/>
      <c r="I760" s="81"/>
      <c r="J760" s="27" t="str">
        <f>IF(E760="","",(1-J$2)*E760)</f>
        <v/>
      </c>
      <c r="K760" s="27" t="str">
        <f>IF(F760="","",(1-K$2)*F760)</f>
        <v/>
      </c>
      <c r="L760" s="27" t="str">
        <f>IF(G760="","",(1-L$2)*G760)</f>
        <v/>
      </c>
      <c r="M760" s="27" t="str">
        <f>IF(H760="","",(1-M$2)*H760)</f>
        <v/>
      </c>
      <c r="N760" s="40"/>
      <c r="O760" s="41"/>
      <c r="P760" s="28" t="str">
        <f t="shared" si="25"/>
        <v/>
      </c>
      <c r="Q760" s="29" t="str">
        <f t="shared" si="26"/>
        <v/>
      </c>
      <c r="R760" s="30" t="str">
        <f>IF(P760="","",SUM($Q$4:Q760))</f>
        <v/>
      </c>
      <c r="S760" t="str">
        <f t="shared" si="27"/>
        <v/>
      </c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</row>
    <row r="761" spans="1:38" ht="15.75" customHeight="1">
      <c r="A761" s="23"/>
      <c r="B761" s="24"/>
      <c r="C761" s="25"/>
      <c r="D761" s="26"/>
      <c r="E761" s="80"/>
      <c r="F761" s="80"/>
      <c r="G761" s="80"/>
      <c r="H761" s="80"/>
      <c r="I761" s="81"/>
      <c r="J761" s="27" t="str">
        <f>IF(E761="","",(1-J$2)*E761)</f>
        <v/>
      </c>
      <c r="K761" s="27" t="str">
        <f>IF(F761="","",(1-K$2)*F761)</f>
        <v/>
      </c>
      <c r="L761" s="27" t="str">
        <f>IF(G761="","",(1-L$2)*G761)</f>
        <v/>
      </c>
      <c r="M761" s="27" t="str">
        <f>IF(H761="","",(1-M$2)*H761)</f>
        <v/>
      </c>
      <c r="N761" s="40"/>
      <c r="O761" s="41"/>
      <c r="P761" s="28" t="str">
        <f t="shared" si="25"/>
        <v/>
      </c>
      <c r="Q761" s="29" t="str">
        <f t="shared" si="26"/>
        <v/>
      </c>
      <c r="R761" s="30" t="str">
        <f>IF(P761="","",SUM($Q$4:Q761))</f>
        <v/>
      </c>
      <c r="S761" t="str">
        <f t="shared" si="27"/>
        <v/>
      </c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</row>
    <row r="762" spans="1:38" ht="15.75" customHeight="1">
      <c r="A762" s="23"/>
      <c r="B762" s="24"/>
      <c r="C762" s="25"/>
      <c r="D762" s="26"/>
      <c r="E762" s="80"/>
      <c r="F762" s="80"/>
      <c r="G762" s="80"/>
      <c r="H762" s="80"/>
      <c r="I762" s="81"/>
      <c r="J762" s="27" t="str">
        <f>IF(E762="","",(1-J$2)*E762)</f>
        <v/>
      </c>
      <c r="K762" s="27" t="str">
        <f>IF(F762="","",(1-K$2)*F762)</f>
        <v/>
      </c>
      <c r="L762" s="27" t="str">
        <f>IF(G762="","",(1-L$2)*G762)</f>
        <v/>
      </c>
      <c r="M762" s="27" t="str">
        <f>IF(H762="","",(1-M$2)*H762)</f>
        <v/>
      </c>
      <c r="N762" s="40"/>
      <c r="O762" s="41"/>
      <c r="P762" s="28" t="str">
        <f t="shared" si="25"/>
        <v/>
      </c>
      <c r="Q762" s="29" t="str">
        <f t="shared" si="26"/>
        <v/>
      </c>
      <c r="R762" s="30" t="str">
        <f>IF(P762="","",SUM($Q$4:Q762))</f>
        <v/>
      </c>
      <c r="S762" t="str">
        <f t="shared" si="27"/>
        <v/>
      </c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</row>
    <row r="763" spans="1:38" ht="15.75" customHeight="1">
      <c r="A763" s="23"/>
      <c r="B763" s="24"/>
      <c r="C763" s="25"/>
      <c r="D763" s="26"/>
      <c r="E763" s="80"/>
      <c r="F763" s="80"/>
      <c r="G763" s="80"/>
      <c r="H763" s="80"/>
      <c r="I763" s="81"/>
      <c r="J763" s="27" t="str">
        <f>IF(E763="","",(1-J$2)*E763)</f>
        <v/>
      </c>
      <c r="K763" s="27" t="str">
        <f>IF(F763="","",(1-K$2)*F763)</f>
        <v/>
      </c>
      <c r="L763" s="27" t="str">
        <f>IF(G763="","",(1-L$2)*G763)</f>
        <v/>
      </c>
      <c r="M763" s="27" t="str">
        <f>IF(H763="","",(1-M$2)*H763)</f>
        <v/>
      </c>
      <c r="N763" s="40"/>
      <c r="O763" s="41"/>
      <c r="P763" s="28" t="str">
        <f t="shared" si="25"/>
        <v/>
      </c>
      <c r="Q763" s="29" t="str">
        <f t="shared" si="26"/>
        <v/>
      </c>
      <c r="R763" s="30" t="str">
        <f>IF(P763="","",SUM($Q$4:Q763))</f>
        <v/>
      </c>
      <c r="S763" t="str">
        <f t="shared" si="27"/>
        <v/>
      </c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</row>
    <row r="764" spans="1:38" ht="15.75" customHeight="1">
      <c r="A764" s="23"/>
      <c r="B764" s="24"/>
      <c r="C764" s="25"/>
      <c r="D764" s="26"/>
      <c r="E764" s="80"/>
      <c r="F764" s="80"/>
      <c r="G764" s="80"/>
      <c r="H764" s="80"/>
      <c r="I764" s="81"/>
      <c r="J764" s="27" t="str">
        <f>IF(E764="","",(1-J$2)*E764)</f>
        <v/>
      </c>
      <c r="K764" s="27" t="str">
        <f>IF(F764="","",(1-K$2)*F764)</f>
        <v/>
      </c>
      <c r="L764" s="27" t="str">
        <f>IF(G764="","",(1-L$2)*G764)</f>
        <v/>
      </c>
      <c r="M764" s="27" t="str">
        <f>IF(H764="","",(1-M$2)*H764)</f>
        <v/>
      </c>
      <c r="N764" s="40"/>
      <c r="O764" s="41"/>
      <c r="P764" s="28" t="str">
        <f t="shared" si="25"/>
        <v/>
      </c>
      <c r="Q764" s="29" t="str">
        <f t="shared" si="26"/>
        <v/>
      </c>
      <c r="R764" s="30" t="str">
        <f>IF(P764="","",SUM($Q$4:Q764))</f>
        <v/>
      </c>
      <c r="S764" t="str">
        <f t="shared" si="27"/>
        <v/>
      </c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</row>
    <row r="765" spans="1:38" ht="15.75" customHeight="1">
      <c r="A765" s="23"/>
      <c r="B765" s="24"/>
      <c r="C765" s="25"/>
      <c r="D765" s="26"/>
      <c r="E765" s="80"/>
      <c r="F765" s="80"/>
      <c r="G765" s="80"/>
      <c r="H765" s="80"/>
      <c r="I765" s="81"/>
      <c r="J765" s="27" t="str">
        <f>IF(E765="","",(1-J$2)*E765)</f>
        <v/>
      </c>
      <c r="K765" s="27" t="str">
        <f>IF(F765="","",(1-K$2)*F765)</f>
        <v/>
      </c>
      <c r="L765" s="27" t="str">
        <f>IF(G765="","",(1-L$2)*G765)</f>
        <v/>
      </c>
      <c r="M765" s="27" t="str">
        <f>IF(H765="","",(1-M$2)*H765)</f>
        <v/>
      </c>
      <c r="N765" s="40"/>
      <c r="O765" s="41"/>
      <c r="P765" s="28" t="str">
        <f t="shared" si="25"/>
        <v/>
      </c>
      <c r="Q765" s="29" t="str">
        <f t="shared" si="26"/>
        <v/>
      </c>
      <c r="R765" s="30" t="str">
        <f>IF(P765="","",SUM($Q$4:Q765))</f>
        <v/>
      </c>
      <c r="S765" t="str">
        <f t="shared" si="27"/>
        <v/>
      </c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</row>
    <row r="766" spans="1:38" ht="15.75" customHeight="1">
      <c r="A766" s="23"/>
      <c r="B766" s="24"/>
      <c r="C766" s="25"/>
      <c r="D766" s="26"/>
      <c r="E766" s="80"/>
      <c r="F766" s="80"/>
      <c r="G766" s="80"/>
      <c r="H766" s="80"/>
      <c r="I766" s="81"/>
      <c r="J766" s="27" t="str">
        <f>IF(E766="","",(1-J$2)*E766)</f>
        <v/>
      </c>
      <c r="K766" s="27" t="str">
        <f>IF(F766="","",(1-K$2)*F766)</f>
        <v/>
      </c>
      <c r="L766" s="27" t="str">
        <f>IF(G766="","",(1-L$2)*G766)</f>
        <v/>
      </c>
      <c r="M766" s="27" t="str">
        <f>IF(H766="","",(1-M$2)*H766)</f>
        <v/>
      </c>
      <c r="N766" s="40"/>
      <c r="O766" s="41"/>
      <c r="P766" s="28" t="str">
        <f t="shared" si="25"/>
        <v/>
      </c>
      <c r="Q766" s="29" t="str">
        <f t="shared" si="26"/>
        <v/>
      </c>
      <c r="R766" s="30" t="str">
        <f>IF(P766="","",SUM($Q$4:Q766))</f>
        <v/>
      </c>
      <c r="S766" t="str">
        <f t="shared" si="27"/>
        <v/>
      </c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</row>
    <row r="767" spans="1:38" ht="15.75" customHeight="1">
      <c r="A767" s="23"/>
      <c r="B767" s="24"/>
      <c r="C767" s="25"/>
      <c r="D767" s="26"/>
      <c r="E767" s="80"/>
      <c r="F767" s="80"/>
      <c r="G767" s="80"/>
      <c r="H767" s="80"/>
      <c r="I767" s="81"/>
      <c r="J767" s="27" t="str">
        <f>IF(E767="","",(1-J$2)*E767)</f>
        <v/>
      </c>
      <c r="K767" s="27" t="str">
        <f>IF(F767="","",(1-K$2)*F767)</f>
        <v/>
      </c>
      <c r="L767" s="27" t="str">
        <f>IF(G767="","",(1-L$2)*G767)</f>
        <v/>
      </c>
      <c r="M767" s="27" t="str">
        <f>IF(H767="","",(1-M$2)*H767)</f>
        <v/>
      </c>
      <c r="N767" s="40"/>
      <c r="O767" s="41"/>
      <c r="P767" s="28" t="str">
        <f t="shared" si="25"/>
        <v/>
      </c>
      <c r="Q767" s="29" t="str">
        <f t="shared" si="26"/>
        <v/>
      </c>
      <c r="R767" s="30" t="str">
        <f>IF(P767="","",SUM($Q$4:Q767))</f>
        <v/>
      </c>
      <c r="S767" t="str">
        <f t="shared" si="27"/>
        <v/>
      </c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</row>
    <row r="768" spans="1:38" ht="15.75" customHeight="1">
      <c r="A768" s="23"/>
      <c r="B768" s="24"/>
      <c r="C768" s="25"/>
      <c r="D768" s="26"/>
      <c r="E768" s="80"/>
      <c r="F768" s="80"/>
      <c r="G768" s="80"/>
      <c r="H768" s="80"/>
      <c r="I768" s="81"/>
      <c r="J768" s="27" t="str">
        <f>IF(E768="","",(1-J$2)*E768)</f>
        <v/>
      </c>
      <c r="K768" s="27" t="str">
        <f>IF(F768="","",(1-K$2)*F768)</f>
        <v/>
      </c>
      <c r="L768" s="27" t="str">
        <f>IF(G768="","",(1-L$2)*G768)</f>
        <v/>
      </c>
      <c r="M768" s="27" t="str">
        <f>IF(H768="","",(1-M$2)*H768)</f>
        <v/>
      </c>
      <c r="N768" s="40"/>
      <c r="O768" s="41"/>
      <c r="P768" s="28" t="str">
        <f t="shared" si="25"/>
        <v/>
      </c>
      <c r="Q768" s="29" t="str">
        <f t="shared" si="26"/>
        <v/>
      </c>
      <c r="R768" s="30" t="str">
        <f>IF(P768="","",SUM($Q$4:Q768))</f>
        <v/>
      </c>
      <c r="S768" t="str">
        <f t="shared" si="27"/>
        <v/>
      </c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</row>
    <row r="769" spans="1:38" ht="15.75" customHeight="1">
      <c r="A769" s="23"/>
      <c r="B769" s="24"/>
      <c r="C769" s="25"/>
      <c r="D769" s="26"/>
      <c r="E769" s="80"/>
      <c r="F769" s="80"/>
      <c r="G769" s="80"/>
      <c r="H769" s="80"/>
      <c r="I769" s="81"/>
      <c r="J769" s="27" t="str">
        <f>IF(E769="","",(1-J$2)*E769)</f>
        <v/>
      </c>
      <c r="K769" s="27" t="str">
        <f>IF(F769="","",(1-K$2)*F769)</f>
        <v/>
      </c>
      <c r="L769" s="27" t="str">
        <f>IF(G769="","",(1-L$2)*G769)</f>
        <v/>
      </c>
      <c r="M769" s="27" t="str">
        <f>IF(H769="","",(1-M$2)*H769)</f>
        <v/>
      </c>
      <c r="N769" s="40"/>
      <c r="O769" s="41"/>
      <c r="P769" s="28" t="str">
        <f t="shared" si="25"/>
        <v/>
      </c>
      <c r="Q769" s="29" t="str">
        <f t="shared" si="26"/>
        <v/>
      </c>
      <c r="R769" s="30" t="str">
        <f>IF(P769="","",SUM($Q$4:Q769))</f>
        <v/>
      </c>
      <c r="S769" t="str">
        <f t="shared" si="27"/>
        <v/>
      </c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</row>
    <row r="770" spans="1:38" ht="15.75" customHeight="1">
      <c r="A770" s="23"/>
      <c r="B770" s="24"/>
      <c r="C770" s="25"/>
      <c r="D770" s="26"/>
      <c r="E770" s="80"/>
      <c r="F770" s="80"/>
      <c r="G770" s="80"/>
      <c r="H770" s="80"/>
      <c r="I770" s="81"/>
      <c r="J770" s="27" t="str">
        <f>IF(E770="","",(1-J$2)*E770)</f>
        <v/>
      </c>
      <c r="K770" s="27" t="str">
        <f>IF(F770="","",(1-K$2)*F770)</f>
        <v/>
      </c>
      <c r="L770" s="27" t="str">
        <f>IF(G770="","",(1-L$2)*G770)</f>
        <v/>
      </c>
      <c r="M770" s="27" t="str">
        <f>IF(H770="","",(1-M$2)*H770)</f>
        <v/>
      </c>
      <c r="N770" s="40"/>
      <c r="O770" s="41"/>
      <c r="P770" s="28" t="str">
        <f t="shared" si="25"/>
        <v/>
      </c>
      <c r="Q770" s="29" t="str">
        <f t="shared" si="26"/>
        <v/>
      </c>
      <c r="R770" s="30" t="str">
        <f>IF(P770="","",SUM($Q$4:Q770))</f>
        <v/>
      </c>
      <c r="S770" t="str">
        <f t="shared" si="27"/>
        <v/>
      </c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</row>
    <row r="771" spans="1:38" ht="15.75" customHeight="1">
      <c r="A771" s="23"/>
      <c r="B771" s="24"/>
      <c r="C771" s="25"/>
      <c r="D771" s="26"/>
      <c r="E771" s="80"/>
      <c r="F771" s="80"/>
      <c r="G771" s="80"/>
      <c r="H771" s="80"/>
      <c r="I771" s="81"/>
      <c r="J771" s="27" t="str">
        <f>IF(E771="","",(1-J$2)*E771)</f>
        <v/>
      </c>
      <c r="K771" s="27" t="str">
        <f>IF(F771="","",(1-K$2)*F771)</f>
        <v/>
      </c>
      <c r="L771" s="27" t="str">
        <f>IF(G771="","",(1-L$2)*G771)</f>
        <v/>
      </c>
      <c r="M771" s="27" t="str">
        <f>IF(H771="","",(1-M$2)*H771)</f>
        <v/>
      </c>
      <c r="N771" s="40"/>
      <c r="O771" s="41"/>
      <c r="P771" s="28" t="str">
        <f t="shared" si="25"/>
        <v/>
      </c>
      <c r="Q771" s="29" t="str">
        <f t="shared" si="26"/>
        <v/>
      </c>
      <c r="R771" s="30" t="str">
        <f>IF(P771="","",SUM($Q$4:Q771))</f>
        <v/>
      </c>
      <c r="S771" t="str">
        <f t="shared" si="27"/>
        <v/>
      </c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</row>
    <row r="772" spans="1:38" ht="15.75" customHeight="1">
      <c r="A772" s="23"/>
      <c r="B772" s="24"/>
      <c r="C772" s="25"/>
      <c r="D772" s="26"/>
      <c r="E772" s="80"/>
      <c r="F772" s="80"/>
      <c r="G772" s="80"/>
      <c r="H772" s="80"/>
      <c r="I772" s="81"/>
      <c r="J772" s="27" t="str">
        <f>IF(E772="","",(1-J$2)*E772)</f>
        <v/>
      </c>
      <c r="K772" s="27" t="str">
        <f>IF(F772="","",(1-K$2)*F772)</f>
        <v/>
      </c>
      <c r="L772" s="27" t="str">
        <f>IF(G772="","",(1-L$2)*G772)</f>
        <v/>
      </c>
      <c r="M772" s="27" t="str">
        <f>IF(H772="","",(1-M$2)*H772)</f>
        <v/>
      </c>
      <c r="N772" s="40"/>
      <c r="O772" s="41"/>
      <c r="P772" s="28" t="str">
        <f t="shared" si="25"/>
        <v/>
      </c>
      <c r="Q772" s="29" t="str">
        <f t="shared" si="26"/>
        <v/>
      </c>
      <c r="R772" s="30" t="str">
        <f>IF(P772="","",SUM($Q$4:Q772))</f>
        <v/>
      </c>
      <c r="S772" t="str">
        <f t="shared" si="27"/>
        <v/>
      </c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</row>
    <row r="773" spans="1:38" ht="15.75" customHeight="1">
      <c r="A773" s="23"/>
      <c r="B773" s="24"/>
      <c r="C773" s="25"/>
      <c r="D773" s="26"/>
      <c r="E773" s="80"/>
      <c r="F773" s="80"/>
      <c r="G773" s="80"/>
      <c r="H773" s="80"/>
      <c r="I773" s="81"/>
      <c r="J773" s="27" t="str">
        <f>IF(E773="","",(1-J$2)*E773)</f>
        <v/>
      </c>
      <c r="K773" s="27" t="str">
        <f>IF(F773="","",(1-K$2)*F773)</f>
        <v/>
      </c>
      <c r="L773" s="27" t="str">
        <f>IF(G773="","",(1-L$2)*G773)</f>
        <v/>
      </c>
      <c r="M773" s="27" t="str">
        <f>IF(H773="","",(1-M$2)*H773)</f>
        <v/>
      </c>
      <c r="N773" s="40"/>
      <c r="O773" s="41"/>
      <c r="P773" s="28" t="str">
        <f t="shared" si="25"/>
        <v/>
      </c>
      <c r="Q773" s="29" t="str">
        <f t="shared" ref="Q773:Q836" si="28">IF(P773="","",SUM(J773:O773))</f>
        <v/>
      </c>
      <c r="R773" s="30" t="str">
        <f>IF(P773="","",SUM($Q$4:Q773))</f>
        <v/>
      </c>
      <c r="S773" t="str">
        <f t="shared" ref="S773:S836" si="29">IF(A773="","",PROPER(TEXT(A773,"mmm/aa")))</f>
        <v/>
      </c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</row>
    <row r="774" spans="1:38" ht="15.75" customHeight="1">
      <c r="A774" s="23"/>
      <c r="B774" s="24"/>
      <c r="C774" s="25"/>
      <c r="D774" s="26"/>
      <c r="E774" s="80"/>
      <c r="F774" s="80"/>
      <c r="G774" s="80"/>
      <c r="H774" s="80"/>
      <c r="I774" s="81"/>
      <c r="J774" s="27" t="str">
        <f>IF(E774="","",(1-J$2)*E774)</f>
        <v/>
      </c>
      <c r="K774" s="27" t="str">
        <f>IF(F774="","",(1-K$2)*F774)</f>
        <v/>
      </c>
      <c r="L774" s="27" t="str">
        <f>IF(G774="","",(1-L$2)*G774)</f>
        <v/>
      </c>
      <c r="M774" s="27" t="str">
        <f>IF(H774="","",(1-M$2)*H774)</f>
        <v/>
      </c>
      <c r="N774" s="40"/>
      <c r="O774" s="41"/>
      <c r="P774" s="28" t="str">
        <f t="shared" si="25"/>
        <v/>
      </c>
      <c r="Q774" s="29" t="str">
        <f t="shared" si="28"/>
        <v/>
      </c>
      <c r="R774" s="30" t="str">
        <f>IF(P774="","",SUM($Q$4:Q774))</f>
        <v/>
      </c>
      <c r="S774" t="str">
        <f t="shared" si="29"/>
        <v/>
      </c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</row>
    <row r="775" spans="1:38" ht="15.75" customHeight="1">
      <c r="A775" s="23"/>
      <c r="B775" s="24"/>
      <c r="C775" s="25"/>
      <c r="D775" s="26"/>
      <c r="E775" s="80"/>
      <c r="F775" s="80"/>
      <c r="G775" s="80"/>
      <c r="H775" s="80"/>
      <c r="I775" s="81"/>
      <c r="J775" s="27" t="str">
        <f>IF(E775="","",(1-J$2)*E775)</f>
        <v/>
      </c>
      <c r="K775" s="27" t="str">
        <f>IF(F775="","",(1-K$2)*F775)</f>
        <v/>
      </c>
      <c r="L775" s="27" t="str">
        <f>IF(G775="","",(1-L$2)*G775)</f>
        <v/>
      </c>
      <c r="M775" s="27" t="str">
        <f>IF(H775="","",(1-M$2)*H775)</f>
        <v/>
      </c>
      <c r="N775" s="40"/>
      <c r="O775" s="41"/>
      <c r="P775" s="28" t="str">
        <f t="shared" si="25"/>
        <v/>
      </c>
      <c r="Q775" s="29" t="str">
        <f t="shared" si="28"/>
        <v/>
      </c>
      <c r="R775" s="30" t="str">
        <f>IF(P775="","",SUM($Q$4:Q775))</f>
        <v/>
      </c>
      <c r="S775" t="str">
        <f t="shared" si="29"/>
        <v/>
      </c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</row>
    <row r="776" spans="1:38" ht="15.75" customHeight="1">
      <c r="A776" s="23"/>
      <c r="B776" s="24"/>
      <c r="C776" s="25"/>
      <c r="D776" s="26"/>
      <c r="E776" s="80"/>
      <c r="F776" s="80"/>
      <c r="G776" s="80"/>
      <c r="H776" s="80"/>
      <c r="I776" s="81"/>
      <c r="J776" s="27" t="str">
        <f>IF(E776="","",(1-J$2)*E776)</f>
        <v/>
      </c>
      <c r="K776" s="27" t="str">
        <f>IF(F776="","",(1-K$2)*F776)</f>
        <v/>
      </c>
      <c r="L776" s="27" t="str">
        <f>IF(G776="","",(1-L$2)*G776)</f>
        <v/>
      </c>
      <c r="M776" s="27" t="str">
        <f>IF(H776="","",(1-M$2)*H776)</f>
        <v/>
      </c>
      <c r="N776" s="40"/>
      <c r="O776" s="41"/>
      <c r="P776" s="28" t="str">
        <f t="shared" si="25"/>
        <v/>
      </c>
      <c r="Q776" s="29" t="str">
        <f t="shared" si="28"/>
        <v/>
      </c>
      <c r="R776" s="30" t="str">
        <f>IF(P776="","",SUM($Q$4:Q776))</f>
        <v/>
      </c>
      <c r="S776" t="str">
        <f t="shared" si="29"/>
        <v/>
      </c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</row>
    <row r="777" spans="1:38" ht="15.75" customHeight="1">
      <c r="A777" s="23"/>
      <c r="B777" s="24"/>
      <c r="C777" s="25"/>
      <c r="D777" s="26"/>
      <c r="E777" s="80"/>
      <c r="F777" s="80"/>
      <c r="G777" s="80"/>
      <c r="H777" s="80"/>
      <c r="I777" s="81"/>
      <c r="J777" s="27" t="str">
        <f>IF(E777="","",(1-J$2)*E777)</f>
        <v/>
      </c>
      <c r="K777" s="27" t="str">
        <f>IF(F777="","",(1-K$2)*F777)</f>
        <v/>
      </c>
      <c r="L777" s="27" t="str">
        <f>IF(G777="","",(1-L$2)*G777)</f>
        <v/>
      </c>
      <c r="M777" s="27" t="str">
        <f>IF(H777="","",(1-M$2)*H777)</f>
        <v/>
      </c>
      <c r="N777" s="40"/>
      <c r="O777" s="41"/>
      <c r="P777" s="28" t="str">
        <f t="shared" si="25"/>
        <v/>
      </c>
      <c r="Q777" s="29" t="str">
        <f t="shared" si="28"/>
        <v/>
      </c>
      <c r="R777" s="30" t="str">
        <f>IF(P777="","",SUM($Q$4:Q777))</f>
        <v/>
      </c>
      <c r="S777" t="str">
        <f t="shared" si="29"/>
        <v/>
      </c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</row>
    <row r="778" spans="1:38" ht="15.75" customHeight="1">
      <c r="A778" s="23"/>
      <c r="B778" s="24"/>
      <c r="C778" s="25"/>
      <c r="D778" s="26"/>
      <c r="E778" s="80"/>
      <c r="F778" s="80"/>
      <c r="G778" s="80"/>
      <c r="H778" s="80"/>
      <c r="I778" s="81"/>
      <c r="J778" s="27" t="str">
        <f>IF(E778="","",(1-J$2)*E778)</f>
        <v/>
      </c>
      <c r="K778" s="27" t="str">
        <f>IF(F778="","",(1-K$2)*F778)</f>
        <v/>
      </c>
      <c r="L778" s="27" t="str">
        <f>IF(G778="","",(1-L$2)*G778)</f>
        <v/>
      </c>
      <c r="M778" s="27" t="str">
        <f>IF(H778="","",(1-M$2)*H778)</f>
        <v/>
      </c>
      <c r="N778" s="40"/>
      <c r="O778" s="41"/>
      <c r="P778" s="28" t="str">
        <f t="shared" si="25"/>
        <v/>
      </c>
      <c r="Q778" s="29" t="str">
        <f t="shared" si="28"/>
        <v/>
      </c>
      <c r="R778" s="30" t="str">
        <f>IF(P778="","",SUM($Q$4:Q778))</f>
        <v/>
      </c>
      <c r="S778" t="str">
        <f t="shared" si="29"/>
        <v/>
      </c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</row>
    <row r="779" spans="1:38" ht="15.75" customHeight="1">
      <c r="A779" s="23"/>
      <c r="B779" s="24"/>
      <c r="C779" s="25"/>
      <c r="D779" s="26"/>
      <c r="E779" s="80"/>
      <c r="F779" s="80"/>
      <c r="G779" s="80"/>
      <c r="H779" s="80"/>
      <c r="I779" s="81"/>
      <c r="J779" s="27" t="str">
        <f>IF(E779="","",(1-J$2)*E779)</f>
        <v/>
      </c>
      <c r="K779" s="27" t="str">
        <f>IF(F779="","",(1-K$2)*F779)</f>
        <v/>
      </c>
      <c r="L779" s="27" t="str">
        <f>IF(G779="","",(1-L$2)*G779)</f>
        <v/>
      </c>
      <c r="M779" s="27" t="str">
        <f>IF(H779="","",(1-M$2)*H779)</f>
        <v/>
      </c>
      <c r="N779" s="40"/>
      <c r="O779" s="41"/>
      <c r="P779" s="28" t="str">
        <f t="shared" si="25"/>
        <v/>
      </c>
      <c r="Q779" s="29" t="str">
        <f t="shared" si="28"/>
        <v/>
      </c>
      <c r="R779" s="30" t="str">
        <f>IF(P779="","",SUM($Q$4:Q779))</f>
        <v/>
      </c>
      <c r="S779" t="str">
        <f t="shared" si="29"/>
        <v/>
      </c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</row>
    <row r="780" spans="1:38" ht="15.75" customHeight="1">
      <c r="A780" s="23"/>
      <c r="B780" s="24"/>
      <c r="C780" s="25"/>
      <c r="D780" s="26"/>
      <c r="E780" s="80"/>
      <c r="F780" s="80"/>
      <c r="G780" s="80"/>
      <c r="H780" s="80"/>
      <c r="I780" s="81"/>
      <c r="J780" s="27" t="str">
        <f>IF(E780="","",(1-J$2)*E780)</f>
        <v/>
      </c>
      <c r="K780" s="27" t="str">
        <f>IF(F780="","",(1-K$2)*F780)</f>
        <v/>
      </c>
      <c r="L780" s="27" t="str">
        <f>IF(G780="","",(1-L$2)*G780)</f>
        <v/>
      </c>
      <c r="M780" s="27" t="str">
        <f>IF(H780="","",(1-M$2)*H780)</f>
        <v/>
      </c>
      <c r="N780" s="40"/>
      <c r="O780" s="41"/>
      <c r="P780" s="28" t="str">
        <f t="shared" si="25"/>
        <v/>
      </c>
      <c r="Q780" s="29" t="str">
        <f t="shared" si="28"/>
        <v/>
      </c>
      <c r="R780" s="30" t="str">
        <f>IF(P780="","",SUM($Q$4:Q780))</f>
        <v/>
      </c>
      <c r="S780" t="str">
        <f t="shared" si="29"/>
        <v/>
      </c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</row>
    <row r="781" spans="1:38" ht="15.75" customHeight="1">
      <c r="A781" s="23"/>
      <c r="B781" s="24"/>
      <c r="C781" s="25"/>
      <c r="D781" s="26"/>
      <c r="E781" s="80"/>
      <c r="F781" s="80"/>
      <c r="G781" s="80"/>
      <c r="H781" s="80"/>
      <c r="I781" s="81"/>
      <c r="J781" s="27" t="str">
        <f>IF(E781="","",(1-J$2)*E781)</f>
        <v/>
      </c>
      <c r="K781" s="27" t="str">
        <f>IF(F781="","",(1-K$2)*F781)</f>
        <v/>
      </c>
      <c r="L781" s="27" t="str">
        <f>IF(G781="","",(1-L$2)*G781)</f>
        <v/>
      </c>
      <c r="M781" s="27" t="str">
        <f>IF(H781="","",(1-M$2)*H781)</f>
        <v/>
      </c>
      <c r="N781" s="40"/>
      <c r="O781" s="41"/>
      <c r="P781" s="28" t="str">
        <f t="shared" si="25"/>
        <v/>
      </c>
      <c r="Q781" s="29" t="str">
        <f t="shared" si="28"/>
        <v/>
      </c>
      <c r="R781" s="30" t="str">
        <f>IF(P781="","",SUM($Q$4:Q781))</f>
        <v/>
      </c>
      <c r="S781" t="str">
        <f t="shared" si="29"/>
        <v/>
      </c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</row>
    <row r="782" spans="1:38" ht="15.75" customHeight="1">
      <c r="A782" s="23"/>
      <c r="B782" s="24"/>
      <c r="C782" s="25"/>
      <c r="D782" s="26"/>
      <c r="E782" s="80"/>
      <c r="F782" s="80"/>
      <c r="G782" s="80"/>
      <c r="H782" s="80"/>
      <c r="I782" s="81"/>
      <c r="J782" s="27" t="str">
        <f>IF(E782="","",(1-J$2)*E782)</f>
        <v/>
      </c>
      <c r="K782" s="27" t="str">
        <f>IF(F782="","",(1-K$2)*F782)</f>
        <v/>
      </c>
      <c r="L782" s="27" t="str">
        <f>IF(G782="","",(1-L$2)*G782)</f>
        <v/>
      </c>
      <c r="M782" s="27" t="str">
        <f>IF(H782="","",(1-M$2)*H782)</f>
        <v/>
      </c>
      <c r="N782" s="40"/>
      <c r="O782" s="41"/>
      <c r="P782" s="28" t="str">
        <f t="shared" si="25"/>
        <v/>
      </c>
      <c r="Q782" s="29" t="str">
        <f t="shared" si="28"/>
        <v/>
      </c>
      <c r="R782" s="30" t="str">
        <f>IF(P782="","",SUM($Q$4:Q782))</f>
        <v/>
      </c>
      <c r="S782" t="str">
        <f t="shared" si="29"/>
        <v/>
      </c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</row>
    <row r="783" spans="1:38" ht="15.75" customHeight="1">
      <c r="A783" s="23"/>
      <c r="B783" s="24"/>
      <c r="C783" s="25"/>
      <c r="D783" s="26"/>
      <c r="E783" s="80"/>
      <c r="F783" s="80"/>
      <c r="G783" s="80"/>
      <c r="H783" s="80"/>
      <c r="I783" s="81"/>
      <c r="J783" s="27" t="str">
        <f>IF(E783="","",(1-J$2)*E783)</f>
        <v/>
      </c>
      <c r="K783" s="27" t="str">
        <f>IF(F783="","",(1-K$2)*F783)</f>
        <v/>
      </c>
      <c r="L783" s="27" t="str">
        <f>IF(G783="","",(1-L$2)*G783)</f>
        <v/>
      </c>
      <c r="M783" s="27" t="str">
        <f>IF(H783="","",(1-M$2)*H783)</f>
        <v/>
      </c>
      <c r="N783" s="40"/>
      <c r="O783" s="41"/>
      <c r="P783" s="28" t="str">
        <f t="shared" si="25"/>
        <v/>
      </c>
      <c r="Q783" s="29" t="str">
        <f t="shared" si="28"/>
        <v/>
      </c>
      <c r="R783" s="30" t="str">
        <f>IF(P783="","",SUM($Q$4:Q783))</f>
        <v/>
      </c>
      <c r="S783" t="str">
        <f t="shared" si="29"/>
        <v/>
      </c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</row>
    <row r="784" spans="1:38" ht="15.75" customHeight="1">
      <c r="A784" s="23"/>
      <c r="B784" s="24"/>
      <c r="C784" s="25"/>
      <c r="D784" s="26"/>
      <c r="E784" s="80"/>
      <c r="F784" s="80"/>
      <c r="G784" s="80"/>
      <c r="H784" s="80"/>
      <c r="I784" s="81"/>
      <c r="J784" s="27" t="str">
        <f>IF(E784="","",(1-J$2)*E784)</f>
        <v/>
      </c>
      <c r="K784" s="27" t="str">
        <f>IF(F784="","",(1-K$2)*F784)</f>
        <v/>
      </c>
      <c r="L784" s="27" t="str">
        <f>IF(G784="","",(1-L$2)*G784)</f>
        <v/>
      </c>
      <c r="M784" s="27" t="str">
        <f>IF(H784="","",(1-M$2)*H784)</f>
        <v/>
      </c>
      <c r="N784" s="40"/>
      <c r="O784" s="41"/>
      <c r="P784" s="28" t="str">
        <f t="shared" si="25"/>
        <v/>
      </c>
      <c r="Q784" s="29" t="str">
        <f t="shared" si="28"/>
        <v/>
      </c>
      <c r="R784" s="30" t="str">
        <f>IF(P784="","",SUM($Q$4:Q784))</f>
        <v/>
      </c>
      <c r="S784" t="str">
        <f t="shared" si="29"/>
        <v/>
      </c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</row>
    <row r="785" spans="1:38" ht="15.75" customHeight="1">
      <c r="A785" s="23"/>
      <c r="B785" s="24"/>
      <c r="C785" s="25"/>
      <c r="D785" s="26"/>
      <c r="E785" s="80"/>
      <c r="F785" s="80"/>
      <c r="G785" s="80"/>
      <c r="H785" s="80"/>
      <c r="I785" s="81"/>
      <c r="J785" s="27" t="str">
        <f>IF(E785="","",(1-J$2)*E785)</f>
        <v/>
      </c>
      <c r="K785" s="27" t="str">
        <f>IF(F785="","",(1-K$2)*F785)</f>
        <v/>
      </c>
      <c r="L785" s="27" t="str">
        <f>IF(G785="","",(1-L$2)*G785)</f>
        <v/>
      </c>
      <c r="M785" s="27" t="str">
        <f>IF(H785="","",(1-M$2)*H785)</f>
        <v/>
      </c>
      <c r="N785" s="40"/>
      <c r="O785" s="41"/>
      <c r="P785" s="28" t="str">
        <f t="shared" si="25"/>
        <v/>
      </c>
      <c r="Q785" s="29" t="str">
        <f t="shared" si="28"/>
        <v/>
      </c>
      <c r="R785" s="30" t="str">
        <f>IF(P785="","",SUM($Q$4:Q785))</f>
        <v/>
      </c>
      <c r="S785" t="str">
        <f t="shared" si="29"/>
        <v/>
      </c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</row>
    <row r="786" spans="1:38" ht="15.75" customHeight="1">
      <c r="A786" s="23"/>
      <c r="B786" s="24"/>
      <c r="C786" s="25"/>
      <c r="D786" s="26"/>
      <c r="E786" s="80"/>
      <c r="F786" s="80"/>
      <c r="G786" s="80"/>
      <c r="H786" s="80"/>
      <c r="I786" s="81"/>
      <c r="J786" s="27" t="str">
        <f>IF(E786="","",(1-J$2)*E786)</f>
        <v/>
      </c>
      <c r="K786" s="27" t="str">
        <f>IF(F786="","",(1-K$2)*F786)</f>
        <v/>
      </c>
      <c r="L786" s="27" t="str">
        <f>IF(G786="","",(1-L$2)*G786)</f>
        <v/>
      </c>
      <c r="M786" s="27" t="str">
        <f>IF(H786="","",(1-M$2)*H786)</f>
        <v/>
      </c>
      <c r="N786" s="40"/>
      <c r="O786" s="41"/>
      <c r="P786" s="28" t="str">
        <f t="shared" si="25"/>
        <v/>
      </c>
      <c r="Q786" s="29" t="str">
        <f t="shared" si="28"/>
        <v/>
      </c>
      <c r="R786" s="30" t="str">
        <f>IF(P786="","",SUM($Q$4:Q786))</f>
        <v/>
      </c>
      <c r="S786" t="str">
        <f t="shared" si="29"/>
        <v/>
      </c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</row>
    <row r="787" spans="1:38" ht="15.75" customHeight="1">
      <c r="A787" s="23"/>
      <c r="B787" s="24"/>
      <c r="C787" s="25"/>
      <c r="D787" s="26"/>
      <c r="E787" s="80"/>
      <c r="F787" s="80"/>
      <c r="G787" s="80"/>
      <c r="H787" s="80"/>
      <c r="I787" s="81"/>
      <c r="J787" s="27" t="str">
        <f>IF(E787="","",(1-J$2)*E787)</f>
        <v/>
      </c>
      <c r="K787" s="27" t="str">
        <f>IF(F787="","",(1-K$2)*F787)</f>
        <v/>
      </c>
      <c r="L787" s="27" t="str">
        <f>IF(G787="","",(1-L$2)*G787)</f>
        <v/>
      </c>
      <c r="M787" s="27" t="str">
        <f>IF(H787="","",(1-M$2)*H787)</f>
        <v/>
      </c>
      <c r="N787" s="40"/>
      <c r="O787" s="41"/>
      <c r="P787" s="28" t="str">
        <f t="shared" si="25"/>
        <v/>
      </c>
      <c r="Q787" s="29" t="str">
        <f t="shared" si="28"/>
        <v/>
      </c>
      <c r="R787" s="30" t="str">
        <f>IF(P787="","",SUM($Q$4:Q787))</f>
        <v/>
      </c>
      <c r="S787" t="str">
        <f t="shared" si="29"/>
        <v/>
      </c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</row>
    <row r="788" spans="1:38" ht="15.75" customHeight="1">
      <c r="A788" s="23"/>
      <c r="B788" s="24"/>
      <c r="C788" s="25"/>
      <c r="D788" s="26"/>
      <c r="E788" s="80"/>
      <c r="F788" s="80"/>
      <c r="G788" s="80"/>
      <c r="H788" s="80"/>
      <c r="I788" s="81"/>
      <c r="J788" s="27" t="str">
        <f>IF(E788="","",(1-J$2)*E788)</f>
        <v/>
      </c>
      <c r="K788" s="27" t="str">
        <f>IF(F788="","",(1-K$2)*F788)</f>
        <v/>
      </c>
      <c r="L788" s="27" t="str">
        <f>IF(G788="","",(1-L$2)*G788)</f>
        <v/>
      </c>
      <c r="M788" s="27" t="str">
        <f>IF(H788="","",(1-M$2)*H788)</f>
        <v/>
      </c>
      <c r="N788" s="40"/>
      <c r="O788" s="41"/>
      <c r="P788" s="28" t="str">
        <f t="shared" si="25"/>
        <v/>
      </c>
      <c r="Q788" s="29" t="str">
        <f t="shared" si="28"/>
        <v/>
      </c>
      <c r="R788" s="30" t="str">
        <f>IF(P788="","",SUM($Q$4:Q788))</f>
        <v/>
      </c>
      <c r="S788" t="str">
        <f t="shared" si="29"/>
        <v/>
      </c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</row>
    <row r="789" spans="1:38" ht="15.75" customHeight="1">
      <c r="A789" s="23"/>
      <c r="B789" s="24"/>
      <c r="C789" s="25"/>
      <c r="D789" s="26"/>
      <c r="E789" s="80"/>
      <c r="F789" s="80"/>
      <c r="G789" s="80"/>
      <c r="H789" s="80"/>
      <c r="I789" s="81"/>
      <c r="J789" s="27" t="str">
        <f>IF(E789="","",(1-J$2)*E789)</f>
        <v/>
      </c>
      <c r="K789" s="27" t="str">
        <f>IF(F789="","",(1-K$2)*F789)</f>
        <v/>
      </c>
      <c r="L789" s="27" t="str">
        <f>IF(G789="","",(1-L$2)*G789)</f>
        <v/>
      </c>
      <c r="M789" s="27" t="str">
        <f>IF(H789="","",(1-M$2)*H789)</f>
        <v/>
      </c>
      <c r="N789" s="40"/>
      <c r="O789" s="41"/>
      <c r="P789" s="28" t="str">
        <f t="shared" si="25"/>
        <v/>
      </c>
      <c r="Q789" s="29" t="str">
        <f t="shared" si="28"/>
        <v/>
      </c>
      <c r="R789" s="30" t="str">
        <f>IF(P789="","",SUM($Q$4:Q789))</f>
        <v/>
      </c>
      <c r="S789" t="str">
        <f t="shared" si="29"/>
        <v/>
      </c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</row>
    <row r="790" spans="1:38" ht="15.75" customHeight="1">
      <c r="A790" s="23"/>
      <c r="B790" s="24"/>
      <c r="C790" s="25"/>
      <c r="D790" s="26"/>
      <c r="E790" s="80"/>
      <c r="F790" s="80"/>
      <c r="G790" s="80"/>
      <c r="H790" s="80"/>
      <c r="I790" s="81"/>
      <c r="J790" s="27" t="str">
        <f>IF(E790="","",(1-J$2)*E790)</f>
        <v/>
      </c>
      <c r="K790" s="27" t="str">
        <f>IF(F790="","",(1-K$2)*F790)</f>
        <v/>
      </c>
      <c r="L790" s="27" t="str">
        <f>IF(G790="","",(1-L$2)*G790)</f>
        <v/>
      </c>
      <c r="M790" s="27" t="str">
        <f>IF(H790="","",(1-M$2)*H790)</f>
        <v/>
      </c>
      <c r="N790" s="40"/>
      <c r="O790" s="41"/>
      <c r="P790" s="28" t="str">
        <f t="shared" si="25"/>
        <v/>
      </c>
      <c r="Q790" s="29" t="str">
        <f t="shared" si="28"/>
        <v/>
      </c>
      <c r="R790" s="30" t="str">
        <f>IF(P790="","",SUM($Q$4:Q790))</f>
        <v/>
      </c>
      <c r="S790" t="str">
        <f t="shared" si="29"/>
        <v/>
      </c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</row>
    <row r="791" spans="1:38" ht="15.75" customHeight="1">
      <c r="A791" s="23"/>
      <c r="B791" s="24"/>
      <c r="C791" s="25"/>
      <c r="D791" s="26"/>
      <c r="E791" s="80"/>
      <c r="F791" s="80"/>
      <c r="G791" s="80"/>
      <c r="H791" s="80"/>
      <c r="I791" s="81"/>
      <c r="J791" s="27" t="str">
        <f>IF(E791="","",(1-J$2)*E791)</f>
        <v/>
      </c>
      <c r="K791" s="27" t="str">
        <f>IF(F791="","",(1-K$2)*F791)</f>
        <v/>
      </c>
      <c r="L791" s="27" t="str">
        <f>IF(G791="","",(1-L$2)*G791)</f>
        <v/>
      </c>
      <c r="M791" s="27" t="str">
        <f>IF(H791="","",(1-M$2)*H791)</f>
        <v/>
      </c>
      <c r="N791" s="40"/>
      <c r="O791" s="41"/>
      <c r="P791" s="28" t="str">
        <f t="shared" si="25"/>
        <v/>
      </c>
      <c r="Q791" s="29" t="str">
        <f t="shared" si="28"/>
        <v/>
      </c>
      <c r="R791" s="30" t="str">
        <f>IF(P791="","",SUM($Q$4:Q791))</f>
        <v/>
      </c>
      <c r="S791" t="str">
        <f t="shared" si="29"/>
        <v/>
      </c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</row>
    <row r="792" spans="1:38" ht="15.75" customHeight="1">
      <c r="A792" s="23"/>
      <c r="B792" s="24"/>
      <c r="C792" s="25"/>
      <c r="D792" s="26"/>
      <c r="E792" s="80"/>
      <c r="F792" s="80"/>
      <c r="G792" s="80"/>
      <c r="H792" s="80"/>
      <c r="I792" s="81"/>
      <c r="J792" s="27" t="str">
        <f>IF(E792="","",(1-J$2)*E792)</f>
        <v/>
      </c>
      <c r="K792" s="27" t="str">
        <f>IF(F792="","",(1-K$2)*F792)</f>
        <v/>
      </c>
      <c r="L792" s="27" t="str">
        <f>IF(G792="","",(1-L$2)*G792)</f>
        <v/>
      </c>
      <c r="M792" s="27" t="str">
        <f>IF(H792="","",(1-M$2)*H792)</f>
        <v/>
      </c>
      <c r="N792" s="40"/>
      <c r="O792" s="41"/>
      <c r="P792" s="28" t="str">
        <f t="shared" si="25"/>
        <v/>
      </c>
      <c r="Q792" s="29" t="str">
        <f t="shared" si="28"/>
        <v/>
      </c>
      <c r="R792" s="30" t="str">
        <f>IF(P792="","",SUM($Q$4:Q792))</f>
        <v/>
      </c>
      <c r="S792" t="str">
        <f t="shared" si="29"/>
        <v/>
      </c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</row>
    <row r="793" spans="1:38" ht="15.75" customHeight="1">
      <c r="A793" s="23"/>
      <c r="B793" s="24"/>
      <c r="C793" s="25"/>
      <c r="D793" s="26"/>
      <c r="E793" s="80"/>
      <c r="F793" s="80"/>
      <c r="G793" s="80"/>
      <c r="H793" s="80"/>
      <c r="I793" s="81"/>
      <c r="J793" s="27" t="str">
        <f>IF(E793="","",(1-J$2)*E793)</f>
        <v/>
      </c>
      <c r="K793" s="27" t="str">
        <f>IF(F793="","",(1-K$2)*F793)</f>
        <v/>
      </c>
      <c r="L793" s="27" t="str">
        <f>IF(G793="","",(1-L$2)*G793)</f>
        <v/>
      </c>
      <c r="M793" s="27" t="str">
        <f>IF(H793="","",(1-M$2)*H793)</f>
        <v/>
      </c>
      <c r="N793" s="40"/>
      <c r="O793" s="41"/>
      <c r="P793" s="28" t="str">
        <f t="shared" si="25"/>
        <v/>
      </c>
      <c r="Q793" s="29" t="str">
        <f t="shared" si="28"/>
        <v/>
      </c>
      <c r="R793" s="30" t="str">
        <f>IF(P793="","",SUM($Q$4:Q793))</f>
        <v/>
      </c>
      <c r="S793" t="str">
        <f t="shared" si="29"/>
        <v/>
      </c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</row>
    <row r="794" spans="1:38" ht="15.75" customHeight="1">
      <c r="A794" s="23"/>
      <c r="B794" s="24"/>
      <c r="C794" s="25"/>
      <c r="D794" s="26"/>
      <c r="E794" s="80"/>
      <c r="F794" s="80"/>
      <c r="G794" s="80"/>
      <c r="H794" s="80"/>
      <c r="I794" s="81"/>
      <c r="J794" s="27" t="str">
        <f>IF(E794="","",(1-J$2)*E794)</f>
        <v/>
      </c>
      <c r="K794" s="27" t="str">
        <f>IF(F794="","",(1-K$2)*F794)</f>
        <v/>
      </c>
      <c r="L794" s="27" t="str">
        <f>IF(G794="","",(1-L$2)*G794)</f>
        <v/>
      </c>
      <c r="M794" s="27" t="str">
        <f>IF(H794="","",(1-M$2)*H794)</f>
        <v/>
      </c>
      <c r="N794" s="40"/>
      <c r="O794" s="41"/>
      <c r="P794" s="28" t="str">
        <f t="shared" si="25"/>
        <v/>
      </c>
      <c r="Q794" s="29" t="str">
        <f t="shared" si="28"/>
        <v/>
      </c>
      <c r="R794" s="30" t="str">
        <f>IF(P794="","",SUM($Q$4:Q794))</f>
        <v/>
      </c>
      <c r="S794" t="str">
        <f t="shared" si="29"/>
        <v/>
      </c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</row>
    <row r="795" spans="1:38" ht="15.75" customHeight="1">
      <c r="A795" s="23"/>
      <c r="B795" s="24"/>
      <c r="C795" s="25"/>
      <c r="D795" s="26"/>
      <c r="E795" s="80"/>
      <c r="F795" s="80"/>
      <c r="G795" s="80"/>
      <c r="H795" s="80"/>
      <c r="I795" s="81"/>
      <c r="J795" s="27" t="str">
        <f>IF(E795="","",(1-J$2)*E795)</f>
        <v/>
      </c>
      <c r="K795" s="27" t="str">
        <f>IF(F795="","",(1-K$2)*F795)</f>
        <v/>
      </c>
      <c r="L795" s="27" t="str">
        <f>IF(G795="","",(1-L$2)*G795)</f>
        <v/>
      </c>
      <c r="M795" s="27" t="str">
        <f>IF(H795="","",(1-M$2)*H795)</f>
        <v/>
      </c>
      <c r="N795" s="40"/>
      <c r="O795" s="41"/>
      <c r="P795" s="28" t="str">
        <f t="shared" si="25"/>
        <v/>
      </c>
      <c r="Q795" s="29" t="str">
        <f t="shared" si="28"/>
        <v/>
      </c>
      <c r="R795" s="30" t="str">
        <f>IF(P795="","",SUM($Q$4:Q795))</f>
        <v/>
      </c>
      <c r="S795" t="str">
        <f t="shared" si="29"/>
        <v/>
      </c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</row>
    <row r="796" spans="1:38" ht="15.75" customHeight="1">
      <c r="A796" s="23"/>
      <c r="B796" s="24"/>
      <c r="C796" s="25"/>
      <c r="D796" s="26"/>
      <c r="E796" s="80"/>
      <c r="F796" s="80"/>
      <c r="G796" s="80"/>
      <c r="H796" s="80"/>
      <c r="I796" s="81"/>
      <c r="J796" s="27" t="str">
        <f>IF(E796="","",(1-J$2)*E796)</f>
        <v/>
      </c>
      <c r="K796" s="27" t="str">
        <f>IF(F796="","",(1-K$2)*F796)</f>
        <v/>
      </c>
      <c r="L796" s="27" t="str">
        <f>IF(G796="","",(1-L$2)*G796)</f>
        <v/>
      </c>
      <c r="M796" s="27" t="str">
        <f>IF(H796="","",(1-M$2)*H796)</f>
        <v/>
      </c>
      <c r="N796" s="40"/>
      <c r="O796" s="41"/>
      <c r="P796" s="28" t="str">
        <f t="shared" si="25"/>
        <v/>
      </c>
      <c r="Q796" s="29" t="str">
        <f t="shared" si="28"/>
        <v/>
      </c>
      <c r="R796" s="30" t="str">
        <f>IF(P796="","",SUM($Q$4:Q796))</f>
        <v/>
      </c>
      <c r="S796" t="str">
        <f t="shared" si="29"/>
        <v/>
      </c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</row>
    <row r="797" spans="1:38" ht="15.75" customHeight="1">
      <c r="A797" s="23"/>
      <c r="B797" s="24"/>
      <c r="C797" s="25"/>
      <c r="D797" s="26"/>
      <c r="E797" s="80"/>
      <c r="F797" s="80"/>
      <c r="G797" s="80"/>
      <c r="H797" s="80"/>
      <c r="I797" s="81"/>
      <c r="J797" s="27" t="str">
        <f>IF(E797="","",(1-J$2)*E797)</f>
        <v/>
      </c>
      <c r="K797" s="27" t="str">
        <f>IF(F797="","",(1-K$2)*F797)</f>
        <v/>
      </c>
      <c r="L797" s="27" t="str">
        <f>IF(G797="","",(1-L$2)*G797)</f>
        <v/>
      </c>
      <c r="M797" s="27" t="str">
        <f>IF(H797="","",(1-M$2)*H797)</f>
        <v/>
      </c>
      <c r="N797" s="40"/>
      <c r="O797" s="41"/>
      <c r="P797" s="28" t="str">
        <f t="shared" si="25"/>
        <v/>
      </c>
      <c r="Q797" s="29" t="str">
        <f t="shared" si="28"/>
        <v/>
      </c>
      <c r="R797" s="30" t="str">
        <f>IF(P797="","",SUM($Q$4:Q797))</f>
        <v/>
      </c>
      <c r="S797" t="str">
        <f t="shared" si="29"/>
        <v/>
      </c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</row>
    <row r="798" spans="1:38" ht="15.75" customHeight="1">
      <c r="A798" s="23"/>
      <c r="B798" s="24"/>
      <c r="C798" s="25"/>
      <c r="D798" s="26"/>
      <c r="E798" s="80"/>
      <c r="F798" s="80"/>
      <c r="G798" s="80"/>
      <c r="H798" s="80"/>
      <c r="I798" s="81"/>
      <c r="J798" s="27" t="str">
        <f>IF(E798="","",(1-J$2)*E798)</f>
        <v/>
      </c>
      <c r="K798" s="27" t="str">
        <f>IF(F798="","",(1-K$2)*F798)</f>
        <v/>
      </c>
      <c r="L798" s="27" t="str">
        <f>IF(G798="","",(1-L$2)*G798)</f>
        <v/>
      </c>
      <c r="M798" s="27" t="str">
        <f>IF(H798="","",(1-M$2)*H798)</f>
        <v/>
      </c>
      <c r="N798" s="40"/>
      <c r="O798" s="41"/>
      <c r="P798" s="28" t="str">
        <f t="shared" si="25"/>
        <v/>
      </c>
      <c r="Q798" s="29" t="str">
        <f t="shared" si="28"/>
        <v/>
      </c>
      <c r="R798" s="30" t="str">
        <f>IF(P798="","",SUM($Q$4:Q798))</f>
        <v/>
      </c>
      <c r="S798" t="str">
        <f t="shared" si="29"/>
        <v/>
      </c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</row>
    <row r="799" spans="1:38" ht="15.75" customHeight="1">
      <c r="A799" s="23"/>
      <c r="B799" s="24"/>
      <c r="C799" s="25"/>
      <c r="D799" s="26"/>
      <c r="E799" s="80"/>
      <c r="F799" s="80"/>
      <c r="G799" s="80"/>
      <c r="H799" s="80"/>
      <c r="I799" s="81"/>
      <c r="J799" s="27" t="str">
        <f>IF(E799="","",(1-J$2)*E799)</f>
        <v/>
      </c>
      <c r="K799" s="27" t="str">
        <f>IF(F799="","",(1-K$2)*F799)</f>
        <v/>
      </c>
      <c r="L799" s="27" t="str">
        <f>IF(G799="","",(1-L$2)*G799)</f>
        <v/>
      </c>
      <c r="M799" s="27" t="str">
        <f>IF(H799="","",(1-M$2)*H799)</f>
        <v/>
      </c>
      <c r="N799" s="40"/>
      <c r="O799" s="41"/>
      <c r="P799" s="28" t="str">
        <f t="shared" si="25"/>
        <v/>
      </c>
      <c r="Q799" s="29" t="str">
        <f t="shared" si="28"/>
        <v/>
      </c>
      <c r="R799" s="30" t="str">
        <f>IF(P799="","",SUM($Q$4:Q799))</f>
        <v/>
      </c>
      <c r="S799" t="str">
        <f t="shared" si="29"/>
        <v/>
      </c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</row>
    <row r="800" spans="1:38" ht="15.75" customHeight="1">
      <c r="A800" s="23"/>
      <c r="B800" s="24"/>
      <c r="C800" s="25"/>
      <c r="D800" s="26"/>
      <c r="E800" s="80"/>
      <c r="F800" s="80"/>
      <c r="G800" s="80"/>
      <c r="H800" s="80"/>
      <c r="I800" s="81"/>
      <c r="J800" s="27" t="str">
        <f>IF(E800="","",(1-J$2)*E800)</f>
        <v/>
      </c>
      <c r="K800" s="27" t="str">
        <f>IF(F800="","",(1-K$2)*F800)</f>
        <v/>
      </c>
      <c r="L800" s="27" t="str">
        <f>IF(G800="","",(1-L$2)*G800)</f>
        <v/>
      </c>
      <c r="M800" s="27" t="str">
        <f>IF(H800="","",(1-M$2)*H800)</f>
        <v/>
      </c>
      <c r="N800" s="40"/>
      <c r="O800" s="41"/>
      <c r="P800" s="28" t="str">
        <f t="shared" si="25"/>
        <v/>
      </c>
      <c r="Q800" s="29" t="str">
        <f t="shared" si="28"/>
        <v/>
      </c>
      <c r="R800" s="30" t="str">
        <f>IF(P800="","",SUM($Q$4:Q800))</f>
        <v/>
      </c>
      <c r="S800" t="str">
        <f t="shared" si="29"/>
        <v/>
      </c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</row>
    <row r="801" spans="1:38" ht="15.75" customHeight="1">
      <c r="A801" s="23"/>
      <c r="B801" s="24"/>
      <c r="C801" s="25"/>
      <c r="D801" s="26"/>
      <c r="E801" s="80"/>
      <c r="F801" s="80"/>
      <c r="G801" s="80"/>
      <c r="H801" s="80"/>
      <c r="I801" s="81"/>
      <c r="J801" s="27" t="str">
        <f>IF(E801="","",(1-J$2)*E801)</f>
        <v/>
      </c>
      <c r="K801" s="27" t="str">
        <f>IF(F801="","",(1-K$2)*F801)</f>
        <v/>
      </c>
      <c r="L801" s="27" t="str">
        <f>IF(G801="","",(1-L$2)*G801)</f>
        <v/>
      </c>
      <c r="M801" s="27" t="str">
        <f>IF(H801="","",(1-M$2)*H801)</f>
        <v/>
      </c>
      <c r="N801" s="40"/>
      <c r="O801" s="41"/>
      <c r="P801" s="28" t="str">
        <f t="shared" si="25"/>
        <v/>
      </c>
      <c r="Q801" s="29" t="str">
        <f t="shared" si="28"/>
        <v/>
      </c>
      <c r="R801" s="30" t="str">
        <f>IF(P801="","",SUM($Q$4:Q801))</f>
        <v/>
      </c>
      <c r="S801" t="str">
        <f t="shared" si="29"/>
        <v/>
      </c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</row>
    <row r="802" spans="1:38" ht="15.75" customHeight="1">
      <c r="A802" s="23"/>
      <c r="B802" s="24"/>
      <c r="C802" s="25"/>
      <c r="D802" s="26"/>
      <c r="E802" s="80"/>
      <c r="F802" s="80"/>
      <c r="G802" s="80"/>
      <c r="H802" s="80"/>
      <c r="I802" s="81"/>
      <c r="J802" s="27" t="str">
        <f>IF(E802="","",(1-J$2)*E802)</f>
        <v/>
      </c>
      <c r="K802" s="27" t="str">
        <f>IF(F802="","",(1-K$2)*F802)</f>
        <v/>
      </c>
      <c r="L802" s="27" t="str">
        <f>IF(G802="","",(1-L$2)*G802)</f>
        <v/>
      </c>
      <c r="M802" s="27" t="str">
        <f>IF(H802="","",(1-M$2)*H802)</f>
        <v/>
      </c>
      <c r="N802" s="40"/>
      <c r="O802" s="41"/>
      <c r="P802" s="28" t="str">
        <f t="shared" si="25"/>
        <v/>
      </c>
      <c r="Q802" s="29" t="str">
        <f t="shared" si="28"/>
        <v/>
      </c>
      <c r="R802" s="30" t="str">
        <f>IF(P802="","",SUM($Q$4:Q802))</f>
        <v/>
      </c>
      <c r="S802" t="str">
        <f t="shared" si="29"/>
        <v/>
      </c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</row>
    <row r="803" spans="1:38" ht="15.75" customHeight="1">
      <c r="A803" s="23"/>
      <c r="B803" s="24"/>
      <c r="C803" s="25"/>
      <c r="D803" s="26"/>
      <c r="E803" s="80"/>
      <c r="F803" s="80"/>
      <c r="G803" s="80"/>
      <c r="H803" s="80"/>
      <c r="I803" s="81"/>
      <c r="J803" s="27" t="str">
        <f>IF(E803="","",(1-J$2)*E803)</f>
        <v/>
      </c>
      <c r="K803" s="27" t="str">
        <f>IF(F803="","",(1-K$2)*F803)</f>
        <v/>
      </c>
      <c r="L803" s="27" t="str">
        <f>IF(G803="","",(1-L$2)*G803)</f>
        <v/>
      </c>
      <c r="M803" s="27" t="str">
        <f>IF(H803="","",(1-M$2)*H803)</f>
        <v/>
      </c>
      <c r="N803" s="40"/>
      <c r="O803" s="41"/>
      <c r="P803" s="28" t="str">
        <f t="shared" si="25"/>
        <v/>
      </c>
      <c r="Q803" s="29" t="str">
        <f t="shared" si="28"/>
        <v/>
      </c>
      <c r="R803" s="30" t="str">
        <f>IF(P803="","",SUM($Q$4:Q803))</f>
        <v/>
      </c>
      <c r="S803" t="str">
        <f t="shared" si="29"/>
        <v/>
      </c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</row>
    <row r="804" spans="1:38" ht="15.75" customHeight="1">
      <c r="A804" s="23"/>
      <c r="B804" s="24"/>
      <c r="C804" s="25"/>
      <c r="D804" s="26"/>
      <c r="E804" s="80"/>
      <c r="F804" s="80"/>
      <c r="G804" s="80"/>
      <c r="H804" s="80"/>
      <c r="I804" s="81"/>
      <c r="J804" s="27" t="str">
        <f>IF(E804="","",(1-J$2)*E804)</f>
        <v/>
      </c>
      <c r="K804" s="27" t="str">
        <f>IF(F804="","",(1-K$2)*F804)</f>
        <v/>
      </c>
      <c r="L804" s="27" t="str">
        <f>IF(G804="","",(1-L$2)*G804)</f>
        <v/>
      </c>
      <c r="M804" s="27" t="str">
        <f>IF(H804="","",(1-M$2)*H804)</f>
        <v/>
      </c>
      <c r="N804" s="40"/>
      <c r="O804" s="41"/>
      <c r="P804" s="28" t="str">
        <f t="shared" si="25"/>
        <v/>
      </c>
      <c r="Q804" s="29" t="str">
        <f t="shared" si="28"/>
        <v/>
      </c>
      <c r="R804" s="30" t="str">
        <f>IF(P804="","",SUM($Q$4:Q804))</f>
        <v/>
      </c>
      <c r="S804" t="str">
        <f t="shared" si="29"/>
        <v/>
      </c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</row>
    <row r="805" spans="1:38" ht="15.75" customHeight="1">
      <c r="A805" s="23"/>
      <c r="B805" s="24"/>
      <c r="C805" s="25"/>
      <c r="D805" s="26"/>
      <c r="E805" s="80"/>
      <c r="F805" s="80"/>
      <c r="G805" s="80"/>
      <c r="H805" s="80"/>
      <c r="I805" s="81"/>
      <c r="J805" s="27" t="str">
        <f>IF(E805="","",(1-J$2)*E805)</f>
        <v/>
      </c>
      <c r="K805" s="27" t="str">
        <f>IF(F805="","",(1-K$2)*F805)</f>
        <v/>
      </c>
      <c r="L805" s="27" t="str">
        <f>IF(G805="","",(1-L$2)*G805)</f>
        <v/>
      </c>
      <c r="M805" s="27" t="str">
        <f>IF(H805="","",(1-M$2)*H805)</f>
        <v/>
      </c>
      <c r="N805" s="40"/>
      <c r="O805" s="41"/>
      <c r="P805" s="28" t="str">
        <f t="shared" si="25"/>
        <v/>
      </c>
      <c r="Q805" s="29" t="str">
        <f t="shared" si="28"/>
        <v/>
      </c>
      <c r="R805" s="30" t="str">
        <f>IF(P805="","",SUM($Q$4:Q805))</f>
        <v/>
      </c>
      <c r="S805" t="str">
        <f t="shared" si="29"/>
        <v/>
      </c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</row>
    <row r="806" spans="1:38" ht="15.75" customHeight="1">
      <c r="A806" s="23"/>
      <c r="B806" s="24"/>
      <c r="C806" s="25"/>
      <c r="D806" s="26"/>
      <c r="E806" s="80"/>
      <c r="F806" s="80"/>
      <c r="G806" s="80"/>
      <c r="H806" s="80"/>
      <c r="I806" s="81"/>
      <c r="J806" s="27" t="str">
        <f>IF(E806="","",(1-J$2)*E806)</f>
        <v/>
      </c>
      <c r="K806" s="27" t="str">
        <f>IF(F806="","",(1-K$2)*F806)</f>
        <v/>
      </c>
      <c r="L806" s="27" t="str">
        <f>IF(G806="","",(1-L$2)*G806)</f>
        <v/>
      </c>
      <c r="M806" s="27" t="str">
        <f>IF(H806="","",(1-M$2)*H806)</f>
        <v/>
      </c>
      <c r="N806" s="40"/>
      <c r="O806" s="41"/>
      <c r="P806" s="28" t="str">
        <f t="shared" si="25"/>
        <v/>
      </c>
      <c r="Q806" s="29" t="str">
        <f t="shared" si="28"/>
        <v/>
      </c>
      <c r="R806" s="30" t="str">
        <f>IF(P806="","",SUM($Q$4:Q806))</f>
        <v/>
      </c>
      <c r="S806" t="str">
        <f t="shared" si="29"/>
        <v/>
      </c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</row>
    <row r="807" spans="1:38" ht="15.75" customHeight="1">
      <c r="A807" s="23"/>
      <c r="B807" s="24"/>
      <c r="C807" s="25"/>
      <c r="D807" s="26"/>
      <c r="E807" s="80"/>
      <c r="F807" s="80"/>
      <c r="G807" s="80"/>
      <c r="H807" s="80"/>
      <c r="I807" s="81"/>
      <c r="J807" s="27" t="str">
        <f>IF(E807="","",(1-J$2)*E807)</f>
        <v/>
      </c>
      <c r="K807" s="27" t="str">
        <f>IF(F807="","",(1-K$2)*F807)</f>
        <v/>
      </c>
      <c r="L807" s="27" t="str">
        <f>IF(G807="","",(1-L$2)*G807)</f>
        <v/>
      </c>
      <c r="M807" s="27" t="str">
        <f>IF(H807="","",(1-M$2)*H807)</f>
        <v/>
      </c>
      <c r="N807" s="40"/>
      <c r="O807" s="41"/>
      <c r="P807" s="28" t="str">
        <f t="shared" si="25"/>
        <v/>
      </c>
      <c r="Q807" s="29" t="str">
        <f t="shared" si="28"/>
        <v/>
      </c>
      <c r="R807" s="30" t="str">
        <f>IF(P807="","",SUM($Q$4:Q807))</f>
        <v/>
      </c>
      <c r="S807" t="str">
        <f t="shared" si="29"/>
        <v/>
      </c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</row>
    <row r="808" spans="1:38" ht="15.75" customHeight="1">
      <c r="A808" s="23"/>
      <c r="B808" s="24"/>
      <c r="C808" s="25"/>
      <c r="D808" s="26"/>
      <c r="E808" s="80"/>
      <c r="F808" s="80"/>
      <c r="G808" s="80"/>
      <c r="H808" s="80"/>
      <c r="I808" s="81"/>
      <c r="J808" s="27" t="str">
        <f>IF(E808="","",(1-J$2)*E808)</f>
        <v/>
      </c>
      <c r="K808" s="27" t="str">
        <f>IF(F808="","",(1-K$2)*F808)</f>
        <v/>
      </c>
      <c r="L808" s="27" t="str">
        <f>IF(G808="","",(1-L$2)*G808)</f>
        <v/>
      </c>
      <c r="M808" s="27" t="str">
        <f>IF(H808="","",(1-M$2)*H808)</f>
        <v/>
      </c>
      <c r="N808" s="40"/>
      <c r="O808" s="41"/>
      <c r="P808" s="28" t="str">
        <f t="shared" si="25"/>
        <v/>
      </c>
      <c r="Q808" s="29" t="str">
        <f t="shared" si="28"/>
        <v/>
      </c>
      <c r="R808" s="30" t="str">
        <f>IF(P808="","",SUM($Q$4:Q808))</f>
        <v/>
      </c>
      <c r="S808" t="str">
        <f t="shared" si="29"/>
        <v/>
      </c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</row>
    <row r="809" spans="1:38" ht="15.75" customHeight="1">
      <c r="A809" s="23"/>
      <c r="B809" s="24"/>
      <c r="C809" s="25"/>
      <c r="D809" s="26"/>
      <c r="E809" s="80"/>
      <c r="F809" s="80"/>
      <c r="G809" s="80"/>
      <c r="H809" s="80"/>
      <c r="I809" s="81"/>
      <c r="J809" s="27" t="str">
        <f>IF(E809="","",(1-J$2)*E809)</f>
        <v/>
      </c>
      <c r="K809" s="27" t="str">
        <f>IF(F809="","",(1-K$2)*F809)</f>
        <v/>
      </c>
      <c r="L809" s="27" t="str">
        <f>IF(G809="","",(1-L$2)*G809)</f>
        <v/>
      </c>
      <c r="M809" s="27" t="str">
        <f>IF(H809="","",(1-M$2)*H809)</f>
        <v/>
      </c>
      <c r="N809" s="40"/>
      <c r="O809" s="41"/>
      <c r="P809" s="28" t="str">
        <f t="shared" si="25"/>
        <v/>
      </c>
      <c r="Q809" s="29" t="str">
        <f t="shared" si="28"/>
        <v/>
      </c>
      <c r="R809" s="30" t="str">
        <f>IF(P809="","",SUM($Q$4:Q809))</f>
        <v/>
      </c>
      <c r="S809" t="str">
        <f t="shared" si="29"/>
        <v/>
      </c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</row>
    <row r="810" spans="1:38" ht="15.75" customHeight="1">
      <c r="A810" s="23"/>
      <c r="B810" s="24"/>
      <c r="C810" s="25"/>
      <c r="D810" s="26"/>
      <c r="E810" s="80"/>
      <c r="F810" s="80"/>
      <c r="G810" s="80"/>
      <c r="H810" s="80"/>
      <c r="I810" s="81"/>
      <c r="J810" s="27" t="str">
        <f>IF(E810="","",(1-J$2)*E810)</f>
        <v/>
      </c>
      <c r="K810" s="27" t="str">
        <f>IF(F810="","",(1-K$2)*F810)</f>
        <v/>
      </c>
      <c r="L810" s="27" t="str">
        <f>IF(G810="","",(1-L$2)*G810)</f>
        <v/>
      </c>
      <c r="M810" s="27" t="str">
        <f>IF(H810="","",(1-M$2)*H810)</f>
        <v/>
      </c>
      <c r="N810" s="40"/>
      <c r="O810" s="41"/>
      <c r="P810" s="28" t="str">
        <f t="shared" si="25"/>
        <v/>
      </c>
      <c r="Q810" s="29" t="str">
        <f t="shared" si="28"/>
        <v/>
      </c>
      <c r="R810" s="30" t="str">
        <f>IF(P810="","",SUM($Q$4:Q810))</f>
        <v/>
      </c>
      <c r="S810" t="str">
        <f t="shared" si="29"/>
        <v/>
      </c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</row>
    <row r="811" spans="1:38" ht="15.75" customHeight="1">
      <c r="A811" s="23"/>
      <c r="B811" s="24"/>
      <c r="C811" s="25"/>
      <c r="D811" s="26"/>
      <c r="E811" s="80"/>
      <c r="F811" s="80"/>
      <c r="G811" s="80"/>
      <c r="H811" s="80"/>
      <c r="I811" s="81"/>
      <c r="J811" s="27" t="str">
        <f>IF(E811="","",(1-J$2)*E811)</f>
        <v/>
      </c>
      <c r="K811" s="27" t="str">
        <f>IF(F811="","",(1-K$2)*F811)</f>
        <v/>
      </c>
      <c r="L811" s="27" t="str">
        <f>IF(G811="","",(1-L$2)*G811)</f>
        <v/>
      </c>
      <c r="M811" s="27" t="str">
        <f>IF(H811="","",(1-M$2)*H811)</f>
        <v/>
      </c>
      <c r="N811" s="40"/>
      <c r="O811" s="41"/>
      <c r="P811" s="28" t="str">
        <f t="shared" si="25"/>
        <v/>
      </c>
      <c r="Q811" s="29" t="str">
        <f t="shared" si="28"/>
        <v/>
      </c>
      <c r="R811" s="30" t="str">
        <f>IF(P811="","",SUM($Q$4:Q811))</f>
        <v/>
      </c>
      <c r="S811" t="str">
        <f t="shared" si="29"/>
        <v/>
      </c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</row>
    <row r="812" spans="1:38" ht="15.75" customHeight="1">
      <c r="A812" s="23"/>
      <c r="B812" s="24"/>
      <c r="C812" s="25"/>
      <c r="D812" s="26"/>
      <c r="E812" s="80"/>
      <c r="F812" s="80"/>
      <c r="G812" s="80"/>
      <c r="H812" s="80"/>
      <c r="I812" s="81"/>
      <c r="J812" s="27" t="str">
        <f>IF(E812="","",(1-J$2)*E812)</f>
        <v/>
      </c>
      <c r="K812" s="27" t="str">
        <f>IF(F812="","",(1-K$2)*F812)</f>
        <v/>
      </c>
      <c r="L812" s="27" t="str">
        <f>IF(G812="","",(1-L$2)*G812)</f>
        <v/>
      </c>
      <c r="M812" s="27" t="str">
        <f>IF(H812="","",(1-M$2)*H812)</f>
        <v/>
      </c>
      <c r="N812" s="40"/>
      <c r="O812" s="41"/>
      <c r="P812" s="28" t="str">
        <f t="shared" si="25"/>
        <v/>
      </c>
      <c r="Q812" s="29" t="str">
        <f t="shared" si="28"/>
        <v/>
      </c>
      <c r="R812" s="30" t="str">
        <f>IF(P812="","",SUM($Q$4:Q812))</f>
        <v/>
      </c>
      <c r="S812" t="str">
        <f t="shared" si="29"/>
        <v/>
      </c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</row>
    <row r="813" spans="1:38" ht="15.75" customHeight="1">
      <c r="A813" s="23"/>
      <c r="B813" s="24"/>
      <c r="C813" s="25"/>
      <c r="D813" s="26"/>
      <c r="E813" s="80"/>
      <c r="F813" s="80"/>
      <c r="G813" s="80"/>
      <c r="H813" s="80"/>
      <c r="I813" s="81"/>
      <c r="J813" s="27" t="str">
        <f>IF(E813="","",(1-J$2)*E813)</f>
        <v/>
      </c>
      <c r="K813" s="27" t="str">
        <f>IF(F813="","",(1-K$2)*F813)</f>
        <v/>
      </c>
      <c r="L813" s="27" t="str">
        <f>IF(G813="","",(1-L$2)*G813)</f>
        <v/>
      </c>
      <c r="M813" s="27" t="str">
        <f>IF(H813="","",(1-M$2)*H813)</f>
        <v/>
      </c>
      <c r="N813" s="40"/>
      <c r="O813" s="41"/>
      <c r="P813" s="28" t="str">
        <f t="shared" si="25"/>
        <v/>
      </c>
      <c r="Q813" s="29" t="str">
        <f t="shared" si="28"/>
        <v/>
      </c>
      <c r="R813" s="30" t="str">
        <f>IF(P813="","",SUM($Q$4:Q813))</f>
        <v/>
      </c>
      <c r="S813" t="str">
        <f t="shared" si="29"/>
        <v/>
      </c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</row>
    <row r="814" spans="1:38" ht="15.75" customHeight="1">
      <c r="A814" s="23"/>
      <c r="B814" s="24"/>
      <c r="C814" s="25"/>
      <c r="D814" s="26"/>
      <c r="E814" s="80"/>
      <c r="F814" s="80"/>
      <c r="G814" s="80"/>
      <c r="H814" s="80"/>
      <c r="I814" s="81"/>
      <c r="J814" s="27" t="str">
        <f>IF(E814="","",(1-J$2)*E814)</f>
        <v/>
      </c>
      <c r="K814" s="27" t="str">
        <f>IF(F814="","",(1-K$2)*F814)</f>
        <v/>
      </c>
      <c r="L814" s="27" t="str">
        <f>IF(G814="","",(1-L$2)*G814)</f>
        <v/>
      </c>
      <c r="M814" s="27" t="str">
        <f>IF(H814="","",(1-M$2)*H814)</f>
        <v/>
      </c>
      <c r="N814" s="40"/>
      <c r="O814" s="41"/>
      <c r="P814" s="28" t="str">
        <f t="shared" si="25"/>
        <v/>
      </c>
      <c r="Q814" s="29" t="str">
        <f t="shared" si="28"/>
        <v/>
      </c>
      <c r="R814" s="30" t="str">
        <f>IF(P814="","",SUM($Q$4:Q814))</f>
        <v/>
      </c>
      <c r="S814" t="str">
        <f t="shared" si="29"/>
        <v/>
      </c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</row>
    <row r="815" spans="1:38" ht="15.75" customHeight="1">
      <c r="A815" s="23"/>
      <c r="B815" s="24"/>
      <c r="C815" s="25"/>
      <c r="D815" s="26"/>
      <c r="E815" s="80"/>
      <c r="F815" s="80"/>
      <c r="G815" s="80"/>
      <c r="H815" s="80"/>
      <c r="I815" s="81"/>
      <c r="J815" s="27" t="str">
        <f>IF(E815="","",(1-J$2)*E815)</f>
        <v/>
      </c>
      <c r="K815" s="27" t="str">
        <f>IF(F815="","",(1-K$2)*F815)</f>
        <v/>
      </c>
      <c r="L815" s="27" t="str">
        <f>IF(G815="","",(1-L$2)*G815)</f>
        <v/>
      </c>
      <c r="M815" s="27" t="str">
        <f>IF(H815="","",(1-M$2)*H815)</f>
        <v/>
      </c>
      <c r="N815" s="40"/>
      <c r="O815" s="41"/>
      <c r="P815" s="28" t="str">
        <f t="shared" si="25"/>
        <v/>
      </c>
      <c r="Q815" s="29" t="str">
        <f t="shared" si="28"/>
        <v/>
      </c>
      <c r="R815" s="30" t="str">
        <f>IF(P815="","",SUM($Q$4:Q815))</f>
        <v/>
      </c>
      <c r="S815" t="str">
        <f t="shared" si="29"/>
        <v/>
      </c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</row>
    <row r="816" spans="1:38" ht="15.75" customHeight="1">
      <c r="A816" s="23"/>
      <c r="B816" s="24"/>
      <c r="C816" s="25"/>
      <c r="D816" s="26"/>
      <c r="E816" s="80"/>
      <c r="F816" s="80"/>
      <c r="G816" s="80"/>
      <c r="H816" s="80"/>
      <c r="I816" s="81"/>
      <c r="J816" s="27" t="str">
        <f>IF(E816="","",(1-J$2)*E816)</f>
        <v/>
      </c>
      <c r="K816" s="27" t="str">
        <f>IF(F816="","",(1-K$2)*F816)</f>
        <v/>
      </c>
      <c r="L816" s="27" t="str">
        <f>IF(G816="","",(1-L$2)*G816)</f>
        <v/>
      </c>
      <c r="M816" s="27" t="str">
        <f>IF(H816="","",(1-M$2)*H816)</f>
        <v/>
      </c>
      <c r="N816" s="40"/>
      <c r="O816" s="41"/>
      <c r="P816" s="28" t="str">
        <f t="shared" si="25"/>
        <v/>
      </c>
      <c r="Q816" s="29" t="str">
        <f t="shared" si="28"/>
        <v/>
      </c>
      <c r="R816" s="30" t="str">
        <f>IF(P816="","",SUM($Q$4:Q816))</f>
        <v/>
      </c>
      <c r="S816" t="str">
        <f t="shared" si="29"/>
        <v/>
      </c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</row>
    <row r="817" spans="1:38" ht="15.75" customHeight="1">
      <c r="A817" s="23"/>
      <c r="B817" s="24"/>
      <c r="C817" s="25"/>
      <c r="D817" s="26"/>
      <c r="E817" s="80"/>
      <c r="F817" s="80"/>
      <c r="G817" s="80"/>
      <c r="H817" s="80"/>
      <c r="I817" s="81"/>
      <c r="J817" s="27" t="str">
        <f>IF(E817="","",(1-J$2)*E817)</f>
        <v/>
      </c>
      <c r="K817" s="27" t="str">
        <f>IF(F817="","",(1-K$2)*F817)</f>
        <v/>
      </c>
      <c r="L817" s="27" t="str">
        <f>IF(G817="","",(1-L$2)*G817)</f>
        <v/>
      </c>
      <c r="M817" s="27" t="str">
        <f>IF(H817="","",(1-M$2)*H817)</f>
        <v/>
      </c>
      <c r="N817" s="40"/>
      <c r="O817" s="41"/>
      <c r="P817" s="28" t="str">
        <f t="shared" si="25"/>
        <v/>
      </c>
      <c r="Q817" s="29" t="str">
        <f t="shared" si="28"/>
        <v/>
      </c>
      <c r="R817" s="30" t="str">
        <f>IF(P817="","",SUM($Q$4:Q817))</f>
        <v/>
      </c>
      <c r="S817" t="str">
        <f t="shared" si="29"/>
        <v/>
      </c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</row>
    <row r="818" spans="1:38" ht="15.75" customHeight="1">
      <c r="A818" s="23"/>
      <c r="B818" s="24"/>
      <c r="C818" s="25"/>
      <c r="D818" s="26"/>
      <c r="E818" s="80"/>
      <c r="F818" s="80"/>
      <c r="G818" s="80"/>
      <c r="H818" s="80"/>
      <c r="I818" s="81"/>
      <c r="J818" s="27" t="str">
        <f>IF(E818="","",(1-J$2)*E818)</f>
        <v/>
      </c>
      <c r="K818" s="27" t="str">
        <f>IF(F818="","",(1-K$2)*F818)</f>
        <v/>
      </c>
      <c r="L818" s="27" t="str">
        <f>IF(G818="","",(1-L$2)*G818)</f>
        <v/>
      </c>
      <c r="M818" s="27" t="str">
        <f>IF(H818="","",(1-M$2)*H818)</f>
        <v/>
      </c>
      <c r="N818" s="40"/>
      <c r="O818" s="41"/>
      <c r="P818" s="28" t="str">
        <f t="shared" si="25"/>
        <v/>
      </c>
      <c r="Q818" s="29" t="str">
        <f t="shared" si="28"/>
        <v/>
      </c>
      <c r="R818" s="30" t="str">
        <f>IF(P818="","",SUM($Q$4:Q818))</f>
        <v/>
      </c>
      <c r="S818" t="str">
        <f t="shared" si="29"/>
        <v/>
      </c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</row>
    <row r="819" spans="1:38" ht="15.75" customHeight="1">
      <c r="A819" s="23"/>
      <c r="B819" s="24"/>
      <c r="C819" s="25"/>
      <c r="D819" s="26"/>
      <c r="E819" s="80"/>
      <c r="F819" s="80"/>
      <c r="G819" s="80"/>
      <c r="H819" s="80"/>
      <c r="I819" s="81"/>
      <c r="J819" s="27" t="str">
        <f>IF(E819="","",(1-J$2)*E819)</f>
        <v/>
      </c>
      <c r="K819" s="27" t="str">
        <f>IF(F819="","",(1-K$2)*F819)</f>
        <v/>
      </c>
      <c r="L819" s="27" t="str">
        <f>IF(G819="","",(1-L$2)*G819)</f>
        <v/>
      </c>
      <c r="M819" s="27" t="str">
        <f>IF(H819="","",(1-M$2)*H819)</f>
        <v/>
      </c>
      <c r="N819" s="40"/>
      <c r="O819" s="41"/>
      <c r="P819" s="28" t="str">
        <f t="shared" si="25"/>
        <v/>
      </c>
      <c r="Q819" s="29" t="str">
        <f t="shared" si="28"/>
        <v/>
      </c>
      <c r="R819" s="30" t="str">
        <f>IF(P819="","",SUM($Q$4:Q819))</f>
        <v/>
      </c>
      <c r="S819" t="str">
        <f t="shared" si="29"/>
        <v/>
      </c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</row>
    <row r="820" spans="1:38" ht="15.75" customHeight="1">
      <c r="A820" s="23"/>
      <c r="B820" s="24"/>
      <c r="C820" s="25"/>
      <c r="D820" s="26"/>
      <c r="E820" s="80"/>
      <c r="F820" s="80"/>
      <c r="G820" s="80"/>
      <c r="H820" s="80"/>
      <c r="I820" s="81"/>
      <c r="J820" s="27" t="str">
        <f>IF(E820="","",(1-J$2)*E820)</f>
        <v/>
      </c>
      <c r="K820" s="27" t="str">
        <f>IF(F820="","",(1-K$2)*F820)</f>
        <v/>
      </c>
      <c r="L820" s="27" t="str">
        <f>IF(G820="","",(1-L$2)*G820)</f>
        <v/>
      </c>
      <c r="M820" s="27" t="str">
        <f>IF(H820="","",(1-M$2)*H820)</f>
        <v/>
      </c>
      <c r="N820" s="40"/>
      <c r="O820" s="41"/>
      <c r="P820" s="28" t="str">
        <f t="shared" si="25"/>
        <v/>
      </c>
      <c r="Q820" s="29" t="str">
        <f t="shared" si="28"/>
        <v/>
      </c>
      <c r="R820" s="30" t="str">
        <f>IF(P820="","",SUM($Q$4:Q820))</f>
        <v/>
      </c>
      <c r="S820" t="str">
        <f t="shared" si="29"/>
        <v/>
      </c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</row>
    <row r="821" spans="1:38" ht="15.75" customHeight="1">
      <c r="A821" s="23"/>
      <c r="B821" s="24"/>
      <c r="C821" s="25"/>
      <c r="D821" s="26"/>
      <c r="E821" s="80"/>
      <c r="F821" s="80"/>
      <c r="G821" s="80"/>
      <c r="H821" s="80"/>
      <c r="I821" s="81"/>
      <c r="J821" s="27" t="str">
        <f>IF(E821="","",(1-J$2)*E821)</f>
        <v/>
      </c>
      <c r="K821" s="27" t="str">
        <f>IF(F821="","",(1-K$2)*F821)</f>
        <v/>
      </c>
      <c r="L821" s="27" t="str">
        <f>IF(G821="","",(1-L$2)*G821)</f>
        <v/>
      </c>
      <c r="M821" s="27" t="str">
        <f>IF(H821="","",(1-M$2)*H821)</f>
        <v/>
      </c>
      <c r="N821" s="40"/>
      <c r="O821" s="41"/>
      <c r="P821" s="28" t="str">
        <f t="shared" si="25"/>
        <v/>
      </c>
      <c r="Q821" s="29" t="str">
        <f t="shared" si="28"/>
        <v/>
      </c>
      <c r="R821" s="30" t="str">
        <f>IF(P821="","",SUM($Q$4:Q821))</f>
        <v/>
      </c>
      <c r="S821" t="str">
        <f t="shared" si="29"/>
        <v/>
      </c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</row>
    <row r="822" spans="1:38" ht="15.75" customHeight="1">
      <c r="A822" s="23"/>
      <c r="B822" s="24"/>
      <c r="C822" s="25"/>
      <c r="D822" s="26"/>
      <c r="E822" s="80"/>
      <c r="F822" s="80"/>
      <c r="G822" s="80"/>
      <c r="H822" s="80"/>
      <c r="I822" s="81"/>
      <c r="J822" s="27" t="str">
        <f>IF(E822="","",(1-J$2)*E822)</f>
        <v/>
      </c>
      <c r="K822" s="27" t="str">
        <f>IF(F822="","",(1-K$2)*F822)</f>
        <v/>
      </c>
      <c r="L822" s="27" t="str">
        <f>IF(G822="","",(1-L$2)*G822)</f>
        <v/>
      </c>
      <c r="M822" s="27" t="str">
        <f>IF(H822="","",(1-M$2)*H822)</f>
        <v/>
      </c>
      <c r="N822" s="40"/>
      <c r="O822" s="41"/>
      <c r="P822" s="28" t="str">
        <f t="shared" si="25"/>
        <v/>
      </c>
      <c r="Q822" s="29" t="str">
        <f t="shared" si="28"/>
        <v/>
      </c>
      <c r="R822" s="30" t="str">
        <f>IF(P822="","",SUM($Q$4:Q822))</f>
        <v/>
      </c>
      <c r="S822" t="str">
        <f t="shared" si="29"/>
        <v/>
      </c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</row>
    <row r="823" spans="1:38" ht="15.75" customHeight="1">
      <c r="A823" s="23"/>
      <c r="B823" s="24"/>
      <c r="C823" s="25"/>
      <c r="D823" s="26"/>
      <c r="E823" s="80"/>
      <c r="F823" s="80"/>
      <c r="G823" s="80"/>
      <c r="H823" s="80"/>
      <c r="I823" s="81"/>
      <c r="J823" s="27" t="str">
        <f>IF(E823="","",(1-J$2)*E823)</f>
        <v/>
      </c>
      <c r="K823" s="27" t="str">
        <f>IF(F823="","",(1-K$2)*F823)</f>
        <v/>
      </c>
      <c r="L823" s="27" t="str">
        <f>IF(G823="","",(1-L$2)*G823)</f>
        <v/>
      </c>
      <c r="M823" s="27" t="str">
        <f>IF(H823="","",(1-M$2)*H823)</f>
        <v/>
      </c>
      <c r="N823" s="40"/>
      <c r="O823" s="41"/>
      <c r="P823" s="28" t="str">
        <f t="shared" si="25"/>
        <v/>
      </c>
      <c r="Q823" s="29" t="str">
        <f t="shared" si="28"/>
        <v/>
      </c>
      <c r="R823" s="30" t="str">
        <f>IF(P823="","",SUM($Q$4:Q823))</f>
        <v/>
      </c>
      <c r="S823" t="str">
        <f t="shared" si="29"/>
        <v/>
      </c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</row>
    <row r="824" spans="1:38" ht="15.75" customHeight="1">
      <c r="A824" s="23"/>
      <c r="B824" s="24"/>
      <c r="C824" s="25"/>
      <c r="D824" s="26"/>
      <c r="E824" s="80"/>
      <c r="F824" s="80"/>
      <c r="G824" s="80"/>
      <c r="H824" s="80"/>
      <c r="I824" s="81"/>
      <c r="J824" s="27" t="str">
        <f>IF(E824="","",(1-J$2)*E824)</f>
        <v/>
      </c>
      <c r="K824" s="27" t="str">
        <f>IF(F824="","",(1-K$2)*F824)</f>
        <v/>
      </c>
      <c r="L824" s="27" t="str">
        <f>IF(G824="","",(1-L$2)*G824)</f>
        <v/>
      </c>
      <c r="M824" s="27" t="str">
        <f>IF(H824="","",(1-M$2)*H824)</f>
        <v/>
      </c>
      <c r="N824" s="40"/>
      <c r="O824" s="41"/>
      <c r="P824" s="28" t="str">
        <f t="shared" si="25"/>
        <v/>
      </c>
      <c r="Q824" s="29" t="str">
        <f t="shared" si="28"/>
        <v/>
      </c>
      <c r="R824" s="30" t="str">
        <f>IF(P824="","",SUM($Q$4:Q824))</f>
        <v/>
      </c>
      <c r="S824" t="str">
        <f t="shared" si="29"/>
        <v/>
      </c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</row>
    <row r="825" spans="1:38" ht="15.75" customHeight="1">
      <c r="A825" s="23"/>
      <c r="B825" s="24"/>
      <c r="C825" s="25"/>
      <c r="D825" s="26"/>
      <c r="E825" s="80"/>
      <c r="F825" s="80"/>
      <c r="G825" s="80"/>
      <c r="H825" s="80"/>
      <c r="I825" s="81"/>
      <c r="J825" s="27" t="str">
        <f>IF(E825="","",(1-J$2)*E825)</f>
        <v/>
      </c>
      <c r="K825" s="27" t="str">
        <f>IF(F825="","",(1-K$2)*F825)</f>
        <v/>
      </c>
      <c r="L825" s="27" t="str">
        <f>IF(G825="","",(1-L$2)*G825)</f>
        <v/>
      </c>
      <c r="M825" s="27" t="str">
        <f>IF(H825="","",(1-M$2)*H825)</f>
        <v/>
      </c>
      <c r="N825" s="40"/>
      <c r="O825" s="41"/>
      <c r="P825" s="28" t="str">
        <f t="shared" si="25"/>
        <v/>
      </c>
      <c r="Q825" s="29" t="str">
        <f t="shared" si="28"/>
        <v/>
      </c>
      <c r="R825" s="30" t="str">
        <f>IF(P825="","",SUM($Q$4:Q825))</f>
        <v/>
      </c>
      <c r="S825" t="str">
        <f t="shared" si="29"/>
        <v/>
      </c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</row>
    <row r="826" spans="1:38" ht="15.75" customHeight="1">
      <c r="A826" s="23"/>
      <c r="B826" s="24"/>
      <c r="C826" s="25"/>
      <c r="D826" s="26"/>
      <c r="E826" s="80"/>
      <c r="F826" s="80"/>
      <c r="G826" s="80"/>
      <c r="H826" s="80"/>
      <c r="I826" s="81"/>
      <c r="J826" s="27" t="str">
        <f>IF(E826="","",(1-J$2)*E826)</f>
        <v/>
      </c>
      <c r="K826" s="27" t="str">
        <f>IF(F826="","",(1-K$2)*F826)</f>
        <v/>
      </c>
      <c r="L826" s="27" t="str">
        <f>IF(G826="","",(1-L$2)*G826)</f>
        <v/>
      </c>
      <c r="M826" s="27" t="str">
        <f>IF(H826="","",(1-M$2)*H826)</f>
        <v/>
      </c>
      <c r="N826" s="40"/>
      <c r="O826" s="41"/>
      <c r="P826" s="28" t="str">
        <f t="shared" si="25"/>
        <v/>
      </c>
      <c r="Q826" s="29" t="str">
        <f t="shared" si="28"/>
        <v/>
      </c>
      <c r="R826" s="30" t="str">
        <f>IF(P826="","",SUM($Q$4:Q826))</f>
        <v/>
      </c>
      <c r="S826" t="str">
        <f t="shared" si="29"/>
        <v/>
      </c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</row>
    <row r="827" spans="1:38" ht="15.75" customHeight="1">
      <c r="A827" s="23"/>
      <c r="B827" s="24"/>
      <c r="C827" s="25"/>
      <c r="D827" s="26"/>
      <c r="E827" s="80"/>
      <c r="F827" s="80"/>
      <c r="G827" s="80"/>
      <c r="H827" s="80"/>
      <c r="I827" s="81"/>
      <c r="J827" s="27" t="str">
        <f>IF(E827="","",(1-J$2)*E827)</f>
        <v/>
      </c>
      <c r="K827" s="27" t="str">
        <f>IF(F827="","",(1-K$2)*F827)</f>
        <v/>
      </c>
      <c r="L827" s="27" t="str">
        <f>IF(G827="","",(1-L$2)*G827)</f>
        <v/>
      </c>
      <c r="M827" s="27" t="str">
        <f>IF(H827="","",(1-M$2)*H827)</f>
        <v/>
      </c>
      <c r="N827" s="40"/>
      <c r="O827" s="41"/>
      <c r="P827" s="28" t="str">
        <f t="shared" si="25"/>
        <v/>
      </c>
      <c r="Q827" s="29" t="str">
        <f t="shared" si="28"/>
        <v/>
      </c>
      <c r="R827" s="30" t="str">
        <f>IF(P827="","",SUM($Q$4:Q827))</f>
        <v/>
      </c>
      <c r="S827" t="str">
        <f t="shared" si="29"/>
        <v/>
      </c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</row>
    <row r="828" spans="1:38" ht="15.75" customHeight="1">
      <c r="A828" s="23"/>
      <c r="B828" s="24"/>
      <c r="C828" s="25"/>
      <c r="D828" s="26"/>
      <c r="E828" s="80"/>
      <c r="F828" s="80"/>
      <c r="G828" s="80"/>
      <c r="H828" s="80"/>
      <c r="I828" s="81"/>
      <c r="J828" s="27" t="str">
        <f>IF(E828="","",(1-J$2)*E828)</f>
        <v/>
      </c>
      <c r="K828" s="27" t="str">
        <f>IF(F828="","",(1-K$2)*F828)</f>
        <v/>
      </c>
      <c r="L828" s="27" t="str">
        <f>IF(G828="","",(1-L$2)*G828)</f>
        <v/>
      </c>
      <c r="M828" s="27" t="str">
        <f>IF(H828="","",(1-M$2)*H828)</f>
        <v/>
      </c>
      <c r="N828" s="40"/>
      <c r="O828" s="41"/>
      <c r="P828" s="28" t="str">
        <f t="shared" si="25"/>
        <v/>
      </c>
      <c r="Q828" s="29" t="str">
        <f t="shared" si="28"/>
        <v/>
      </c>
      <c r="R828" s="30" t="str">
        <f>IF(P828="","",SUM($Q$4:Q828))</f>
        <v/>
      </c>
      <c r="S828" t="str">
        <f t="shared" si="29"/>
        <v/>
      </c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</row>
    <row r="829" spans="1:38" ht="15.75" customHeight="1">
      <c r="A829" s="23"/>
      <c r="B829" s="24"/>
      <c r="C829" s="25"/>
      <c r="D829" s="26"/>
      <c r="E829" s="80"/>
      <c r="F829" s="80"/>
      <c r="G829" s="80"/>
      <c r="H829" s="80"/>
      <c r="I829" s="81"/>
      <c r="J829" s="27" t="str">
        <f>IF(E829="","",(1-J$2)*E829)</f>
        <v/>
      </c>
      <c r="K829" s="27" t="str">
        <f>IF(F829="","",(1-K$2)*F829)</f>
        <v/>
      </c>
      <c r="L829" s="27" t="str">
        <f>IF(G829="","",(1-L$2)*G829)</f>
        <v/>
      </c>
      <c r="M829" s="27" t="str">
        <f>IF(H829="","",(1-M$2)*H829)</f>
        <v/>
      </c>
      <c r="N829" s="40"/>
      <c r="O829" s="41"/>
      <c r="P829" s="28" t="str">
        <f t="shared" si="25"/>
        <v/>
      </c>
      <c r="Q829" s="29" t="str">
        <f t="shared" si="28"/>
        <v/>
      </c>
      <c r="R829" s="30" t="str">
        <f>IF(P829="","",SUM($Q$4:Q829))</f>
        <v/>
      </c>
      <c r="S829" t="str">
        <f t="shared" si="29"/>
        <v/>
      </c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</row>
    <row r="830" spans="1:38" ht="15.75" customHeight="1">
      <c r="A830" s="23"/>
      <c r="B830" s="24"/>
      <c r="C830" s="25"/>
      <c r="D830" s="26"/>
      <c r="E830" s="80"/>
      <c r="F830" s="80"/>
      <c r="G830" s="80"/>
      <c r="H830" s="80"/>
      <c r="I830" s="81"/>
      <c r="J830" s="27" t="str">
        <f>IF(E830="","",(1-J$2)*E830)</f>
        <v/>
      </c>
      <c r="K830" s="27" t="str">
        <f>IF(F830="","",(1-K$2)*F830)</f>
        <v/>
      </c>
      <c r="L830" s="27" t="str">
        <f>IF(G830="","",(1-L$2)*G830)</f>
        <v/>
      </c>
      <c r="M830" s="27" t="str">
        <f>IF(H830="","",(1-M$2)*H830)</f>
        <v/>
      </c>
      <c r="N830" s="40"/>
      <c r="O830" s="41"/>
      <c r="P830" s="28" t="str">
        <f t="shared" si="25"/>
        <v/>
      </c>
      <c r="Q830" s="29" t="str">
        <f t="shared" si="28"/>
        <v/>
      </c>
      <c r="R830" s="30" t="str">
        <f>IF(P830="","",SUM($Q$4:Q830))</f>
        <v/>
      </c>
      <c r="S830" t="str">
        <f t="shared" si="29"/>
        <v/>
      </c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</row>
    <row r="831" spans="1:38" ht="15.75" customHeight="1">
      <c r="A831" s="23"/>
      <c r="B831" s="24"/>
      <c r="C831" s="25"/>
      <c r="D831" s="26"/>
      <c r="E831" s="80"/>
      <c r="F831" s="80"/>
      <c r="G831" s="80"/>
      <c r="H831" s="80"/>
      <c r="I831" s="81"/>
      <c r="J831" s="27" t="str">
        <f>IF(E831="","",(1-J$2)*E831)</f>
        <v/>
      </c>
      <c r="K831" s="27" t="str">
        <f>IF(F831="","",(1-K$2)*F831)</f>
        <v/>
      </c>
      <c r="L831" s="27" t="str">
        <f>IF(G831="","",(1-L$2)*G831)</f>
        <v/>
      </c>
      <c r="M831" s="27" t="str">
        <f>IF(H831="","",(1-M$2)*H831)</f>
        <v/>
      </c>
      <c r="N831" s="40"/>
      <c r="O831" s="41"/>
      <c r="P831" s="28" t="str">
        <f t="shared" si="25"/>
        <v/>
      </c>
      <c r="Q831" s="29" t="str">
        <f t="shared" si="28"/>
        <v/>
      </c>
      <c r="R831" s="30" t="str">
        <f>IF(P831="","",SUM($Q$4:Q831))</f>
        <v/>
      </c>
      <c r="S831" t="str">
        <f t="shared" si="29"/>
        <v/>
      </c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</row>
    <row r="832" spans="1:38" ht="15.75" customHeight="1">
      <c r="A832" s="23"/>
      <c r="B832" s="24"/>
      <c r="C832" s="25"/>
      <c r="D832" s="26"/>
      <c r="E832" s="80"/>
      <c r="F832" s="80"/>
      <c r="G832" s="80"/>
      <c r="H832" s="80"/>
      <c r="I832" s="81"/>
      <c r="J832" s="27" t="str">
        <f>IF(E832="","",(1-J$2)*E832)</f>
        <v/>
      </c>
      <c r="K832" s="27" t="str">
        <f>IF(F832="","",(1-K$2)*F832)</f>
        <v/>
      </c>
      <c r="L832" s="27" t="str">
        <f>IF(G832="","",(1-L$2)*G832)</f>
        <v/>
      </c>
      <c r="M832" s="27" t="str">
        <f>IF(H832="","",(1-M$2)*H832)</f>
        <v/>
      </c>
      <c r="N832" s="40"/>
      <c r="O832" s="41"/>
      <c r="P832" s="28" t="str">
        <f t="shared" si="25"/>
        <v/>
      </c>
      <c r="Q832" s="29" t="str">
        <f t="shared" si="28"/>
        <v/>
      </c>
      <c r="R832" s="30" t="str">
        <f>IF(P832="","",SUM($Q$4:Q832))</f>
        <v/>
      </c>
      <c r="S832" t="str">
        <f t="shared" si="29"/>
        <v/>
      </c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</row>
    <row r="833" spans="1:38" ht="15.75" customHeight="1">
      <c r="A833" s="23"/>
      <c r="B833" s="24"/>
      <c r="C833" s="25"/>
      <c r="D833" s="26"/>
      <c r="E833" s="80"/>
      <c r="F833" s="80"/>
      <c r="G833" s="80"/>
      <c r="H833" s="80"/>
      <c r="I833" s="81"/>
      <c r="J833" s="27" t="str">
        <f>IF(E833="","",(1-J$2)*E833)</f>
        <v/>
      </c>
      <c r="K833" s="27" t="str">
        <f>IF(F833="","",(1-K$2)*F833)</f>
        <v/>
      </c>
      <c r="L833" s="27" t="str">
        <f>IF(G833="","",(1-L$2)*G833)</f>
        <v/>
      </c>
      <c r="M833" s="27" t="str">
        <f>IF(H833="","",(1-M$2)*H833)</f>
        <v/>
      </c>
      <c r="N833" s="40"/>
      <c r="O833" s="41"/>
      <c r="P833" s="28" t="str">
        <f t="shared" si="25"/>
        <v/>
      </c>
      <c r="Q833" s="29" t="str">
        <f t="shared" si="28"/>
        <v/>
      </c>
      <c r="R833" s="30" t="str">
        <f>IF(P833="","",SUM($Q$4:Q833))</f>
        <v/>
      </c>
      <c r="S833" t="str">
        <f t="shared" si="29"/>
        <v/>
      </c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</row>
    <row r="834" spans="1:38" ht="15.75" customHeight="1">
      <c r="A834" s="23"/>
      <c r="B834" s="24"/>
      <c r="C834" s="25"/>
      <c r="D834" s="26"/>
      <c r="E834" s="80"/>
      <c r="F834" s="80"/>
      <c r="G834" s="80"/>
      <c r="H834" s="80"/>
      <c r="I834" s="81"/>
      <c r="J834" s="27" t="str">
        <f>IF(E834="","",(1-J$2)*E834)</f>
        <v/>
      </c>
      <c r="K834" s="27" t="str">
        <f>IF(F834="","",(1-K$2)*F834)</f>
        <v/>
      </c>
      <c r="L834" s="27" t="str">
        <f>IF(G834="","",(1-L$2)*G834)</f>
        <v/>
      </c>
      <c r="M834" s="27" t="str">
        <f>IF(H834="","",(1-M$2)*H834)</f>
        <v/>
      </c>
      <c r="N834" s="40"/>
      <c r="O834" s="41"/>
      <c r="P834" s="28" t="str">
        <f t="shared" si="25"/>
        <v/>
      </c>
      <c r="Q834" s="29" t="str">
        <f t="shared" si="28"/>
        <v/>
      </c>
      <c r="R834" s="30" t="str">
        <f>IF(P834="","",SUM($Q$4:Q834))</f>
        <v/>
      </c>
      <c r="S834" t="str">
        <f t="shared" si="29"/>
        <v/>
      </c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</row>
    <row r="835" spans="1:38" ht="15.75" customHeight="1">
      <c r="A835" s="23"/>
      <c r="B835" s="24"/>
      <c r="C835" s="25"/>
      <c r="D835" s="26"/>
      <c r="E835" s="80"/>
      <c r="F835" s="80"/>
      <c r="G835" s="80"/>
      <c r="H835" s="80"/>
      <c r="I835" s="81"/>
      <c r="J835" s="27" t="str">
        <f>IF(E835="","",(1-J$2)*E835)</f>
        <v/>
      </c>
      <c r="K835" s="27" t="str">
        <f>IF(F835="","",(1-K$2)*F835)</f>
        <v/>
      </c>
      <c r="L835" s="27" t="str">
        <f>IF(G835="","",(1-L$2)*G835)</f>
        <v/>
      </c>
      <c r="M835" s="27" t="str">
        <f>IF(H835="","",(1-M$2)*H835)</f>
        <v/>
      </c>
      <c r="N835" s="40"/>
      <c r="O835" s="41"/>
      <c r="P835" s="28" t="str">
        <f t="shared" si="25"/>
        <v/>
      </c>
      <c r="Q835" s="29" t="str">
        <f t="shared" si="28"/>
        <v/>
      </c>
      <c r="R835" s="30" t="str">
        <f>IF(P835="","",SUM($Q$4:Q835))</f>
        <v/>
      </c>
      <c r="S835" t="str">
        <f t="shared" si="29"/>
        <v/>
      </c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</row>
    <row r="836" spans="1:38" ht="15.75" customHeight="1">
      <c r="A836" s="23"/>
      <c r="B836" s="24"/>
      <c r="C836" s="25"/>
      <c r="D836" s="26"/>
      <c r="E836" s="80"/>
      <c r="F836" s="80"/>
      <c r="G836" s="80"/>
      <c r="H836" s="80"/>
      <c r="I836" s="81"/>
      <c r="J836" s="27" t="str">
        <f>IF(E836="","",(1-J$2)*E836)</f>
        <v/>
      </c>
      <c r="K836" s="27" t="str">
        <f>IF(F836="","",(1-K$2)*F836)</f>
        <v/>
      </c>
      <c r="L836" s="27" t="str">
        <f>IF(G836="","",(1-L$2)*G836)</f>
        <v/>
      </c>
      <c r="M836" s="27" t="str">
        <f>IF(H836="","",(1-M$2)*H836)</f>
        <v/>
      </c>
      <c r="N836" s="40"/>
      <c r="O836" s="41"/>
      <c r="P836" s="28" t="str">
        <f t="shared" si="25"/>
        <v/>
      </c>
      <c r="Q836" s="29" t="str">
        <f t="shared" si="28"/>
        <v/>
      </c>
      <c r="R836" s="30" t="str">
        <f>IF(P836="","",SUM($Q$4:Q836))</f>
        <v/>
      </c>
      <c r="S836" t="str">
        <f t="shared" si="29"/>
        <v/>
      </c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</row>
    <row r="837" spans="1:38" ht="15.75" customHeight="1">
      <c r="A837" s="23"/>
      <c r="B837" s="24"/>
      <c r="C837" s="25"/>
      <c r="D837" s="26"/>
      <c r="E837" s="80"/>
      <c r="F837" s="80"/>
      <c r="G837" s="80"/>
      <c r="H837" s="80"/>
      <c r="I837" s="81"/>
      <c r="J837" s="27" t="str">
        <f>IF(E837="","",(1-J$2)*E837)</f>
        <v/>
      </c>
      <c r="K837" s="27" t="str">
        <f>IF(F837="","",(1-K$2)*F837)</f>
        <v/>
      </c>
      <c r="L837" s="27" t="str">
        <f>IF(G837="","",(1-L$2)*G837)</f>
        <v/>
      </c>
      <c r="M837" s="27" t="str">
        <f>IF(H837="","",(1-M$2)*H837)</f>
        <v/>
      </c>
      <c r="N837" s="40"/>
      <c r="O837" s="41"/>
      <c r="P837" s="28" t="str">
        <f t="shared" si="25"/>
        <v/>
      </c>
      <c r="Q837" s="29" t="str">
        <f t="shared" ref="Q837:Q900" si="30">IF(P837="","",SUM(J837:O837))</f>
        <v/>
      </c>
      <c r="R837" s="30" t="str">
        <f>IF(P837="","",SUM($Q$4:Q837))</f>
        <v/>
      </c>
      <c r="S837" t="str">
        <f t="shared" ref="S837:S900" si="31">IF(A837="","",PROPER(TEXT(A837,"mmm/aa")))</f>
        <v/>
      </c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</row>
    <row r="838" spans="1:38" ht="15.75" customHeight="1">
      <c r="A838" s="23"/>
      <c r="B838" s="24"/>
      <c r="C838" s="25"/>
      <c r="D838" s="26"/>
      <c r="E838" s="80"/>
      <c r="F838" s="80"/>
      <c r="G838" s="80"/>
      <c r="H838" s="80"/>
      <c r="I838" s="81"/>
      <c r="J838" s="27" t="str">
        <f>IF(E838="","",(1-J$2)*E838)</f>
        <v/>
      </c>
      <c r="K838" s="27" t="str">
        <f>IF(F838="","",(1-K$2)*F838)</f>
        <v/>
      </c>
      <c r="L838" s="27" t="str">
        <f>IF(G838="","",(1-L$2)*G838)</f>
        <v/>
      </c>
      <c r="M838" s="27" t="str">
        <f>IF(H838="","",(1-M$2)*H838)</f>
        <v/>
      </c>
      <c r="N838" s="40"/>
      <c r="O838" s="41"/>
      <c r="P838" s="28" t="str">
        <f t="shared" si="25"/>
        <v/>
      </c>
      <c r="Q838" s="29" t="str">
        <f t="shared" si="30"/>
        <v/>
      </c>
      <c r="R838" s="30" t="str">
        <f>IF(P838="","",SUM($Q$4:Q838))</f>
        <v/>
      </c>
      <c r="S838" t="str">
        <f t="shared" si="31"/>
        <v/>
      </c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</row>
    <row r="839" spans="1:38" ht="15.75" customHeight="1">
      <c r="A839" s="23"/>
      <c r="B839" s="24"/>
      <c r="C839" s="25"/>
      <c r="D839" s="26"/>
      <c r="E839" s="80"/>
      <c r="F839" s="80"/>
      <c r="G839" s="80"/>
      <c r="H839" s="80"/>
      <c r="I839" s="81"/>
      <c r="J839" s="27" t="str">
        <f>IF(E839="","",(1-J$2)*E839)</f>
        <v/>
      </c>
      <c r="K839" s="27" t="str">
        <f>IF(F839="","",(1-K$2)*F839)</f>
        <v/>
      </c>
      <c r="L839" s="27" t="str">
        <f>IF(G839="","",(1-L$2)*G839)</f>
        <v/>
      </c>
      <c r="M839" s="27" t="str">
        <f>IF(H839="","",(1-M$2)*H839)</f>
        <v/>
      </c>
      <c r="N839" s="40"/>
      <c r="O839" s="41"/>
      <c r="P839" s="28" t="str">
        <f t="shared" si="25"/>
        <v/>
      </c>
      <c r="Q839" s="29" t="str">
        <f t="shared" si="30"/>
        <v/>
      </c>
      <c r="R839" s="30" t="str">
        <f>IF(P839="","",SUM($Q$4:Q839))</f>
        <v/>
      </c>
      <c r="S839" t="str">
        <f t="shared" si="31"/>
        <v/>
      </c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</row>
    <row r="840" spans="1:38" ht="15.75" customHeight="1">
      <c r="A840" s="23"/>
      <c r="B840" s="24"/>
      <c r="C840" s="25"/>
      <c r="D840" s="26"/>
      <c r="E840" s="80"/>
      <c r="F840" s="80"/>
      <c r="G840" s="80"/>
      <c r="H840" s="80"/>
      <c r="I840" s="81"/>
      <c r="J840" s="27" t="str">
        <f>IF(E840="","",(1-J$2)*E840)</f>
        <v/>
      </c>
      <c r="K840" s="27" t="str">
        <f>IF(F840="","",(1-K$2)*F840)</f>
        <v/>
      </c>
      <c r="L840" s="27" t="str">
        <f>IF(G840="","",(1-L$2)*G840)</f>
        <v/>
      </c>
      <c r="M840" s="27" t="str">
        <f>IF(H840="","",(1-M$2)*H840)</f>
        <v/>
      </c>
      <c r="N840" s="40"/>
      <c r="O840" s="41"/>
      <c r="P840" s="28" t="str">
        <f t="shared" si="25"/>
        <v/>
      </c>
      <c r="Q840" s="29" t="str">
        <f t="shared" si="30"/>
        <v/>
      </c>
      <c r="R840" s="30" t="str">
        <f>IF(P840="","",SUM($Q$4:Q840))</f>
        <v/>
      </c>
      <c r="S840" t="str">
        <f t="shared" si="31"/>
        <v/>
      </c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</row>
    <row r="841" spans="1:38" ht="15.75" customHeight="1">
      <c r="A841" s="23"/>
      <c r="B841" s="24"/>
      <c r="C841" s="25"/>
      <c r="D841" s="26"/>
      <c r="E841" s="80"/>
      <c r="F841" s="80"/>
      <c r="G841" s="80"/>
      <c r="H841" s="80"/>
      <c r="I841" s="81"/>
      <c r="J841" s="27" t="str">
        <f>IF(E841="","",(1-J$2)*E841)</f>
        <v/>
      </c>
      <c r="K841" s="27" t="str">
        <f>IF(F841="","",(1-K$2)*F841)</f>
        <v/>
      </c>
      <c r="L841" s="27" t="str">
        <f>IF(G841="","",(1-L$2)*G841)</f>
        <v/>
      </c>
      <c r="M841" s="27" t="str">
        <f>IF(H841="","",(1-M$2)*H841)</f>
        <v/>
      </c>
      <c r="N841" s="40"/>
      <c r="O841" s="41"/>
      <c r="P841" s="28" t="str">
        <f t="shared" si="25"/>
        <v/>
      </c>
      <c r="Q841" s="29" t="str">
        <f t="shared" si="30"/>
        <v/>
      </c>
      <c r="R841" s="30" t="str">
        <f>IF(P841="","",SUM($Q$4:Q841))</f>
        <v/>
      </c>
      <c r="S841" t="str">
        <f t="shared" si="31"/>
        <v/>
      </c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</row>
    <row r="842" spans="1:38" ht="15.75" customHeight="1">
      <c r="A842" s="23"/>
      <c r="B842" s="24"/>
      <c r="C842" s="25"/>
      <c r="D842" s="26"/>
      <c r="E842" s="80"/>
      <c r="F842" s="80"/>
      <c r="G842" s="80"/>
      <c r="H842" s="80"/>
      <c r="I842" s="81"/>
      <c r="J842" s="27" t="str">
        <f>IF(E842="","",(1-J$2)*E842)</f>
        <v/>
      </c>
      <c r="K842" s="27" t="str">
        <f>IF(F842="","",(1-K$2)*F842)</f>
        <v/>
      </c>
      <c r="L842" s="27" t="str">
        <f>IF(G842="","",(1-L$2)*G842)</f>
        <v/>
      </c>
      <c r="M842" s="27" t="str">
        <f>IF(H842="","",(1-M$2)*H842)</f>
        <v/>
      </c>
      <c r="N842" s="40"/>
      <c r="O842" s="41"/>
      <c r="P842" s="28" t="str">
        <f t="shared" si="25"/>
        <v/>
      </c>
      <c r="Q842" s="29" t="str">
        <f t="shared" si="30"/>
        <v/>
      </c>
      <c r="R842" s="30" t="str">
        <f>IF(P842="","",SUM($Q$4:Q842))</f>
        <v/>
      </c>
      <c r="S842" t="str">
        <f t="shared" si="31"/>
        <v/>
      </c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</row>
    <row r="843" spans="1:38" ht="15.75" customHeight="1">
      <c r="A843" s="23"/>
      <c r="B843" s="24"/>
      <c r="C843" s="25"/>
      <c r="D843" s="26"/>
      <c r="E843" s="80"/>
      <c r="F843" s="80"/>
      <c r="G843" s="80"/>
      <c r="H843" s="80"/>
      <c r="I843" s="81"/>
      <c r="J843" s="27" t="str">
        <f>IF(E843="","",(1-J$2)*E843)</f>
        <v/>
      </c>
      <c r="K843" s="27" t="str">
        <f>IF(F843="","",(1-K$2)*F843)</f>
        <v/>
      </c>
      <c r="L843" s="27" t="str">
        <f>IF(G843="","",(1-L$2)*G843)</f>
        <v/>
      </c>
      <c r="M843" s="27" t="str">
        <f>IF(H843="","",(1-M$2)*H843)</f>
        <v/>
      </c>
      <c r="N843" s="40"/>
      <c r="O843" s="41"/>
      <c r="P843" s="28" t="str">
        <f t="shared" si="25"/>
        <v/>
      </c>
      <c r="Q843" s="29" t="str">
        <f t="shared" si="30"/>
        <v/>
      </c>
      <c r="R843" s="30" t="str">
        <f>IF(P843="","",SUM($Q$4:Q843))</f>
        <v/>
      </c>
      <c r="S843" t="str">
        <f t="shared" si="31"/>
        <v/>
      </c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</row>
    <row r="844" spans="1:38" ht="15.75" customHeight="1">
      <c r="A844" s="23"/>
      <c r="B844" s="24"/>
      <c r="C844" s="25"/>
      <c r="D844" s="26"/>
      <c r="E844" s="80"/>
      <c r="F844" s="80"/>
      <c r="G844" s="80"/>
      <c r="H844" s="80"/>
      <c r="I844" s="81"/>
      <c r="J844" s="27" t="str">
        <f>IF(E844="","",(1-J$2)*E844)</f>
        <v/>
      </c>
      <c r="K844" s="27" t="str">
        <f>IF(F844="","",(1-K$2)*F844)</f>
        <v/>
      </c>
      <c r="L844" s="27" t="str">
        <f>IF(G844="","",(1-L$2)*G844)</f>
        <v/>
      </c>
      <c r="M844" s="27" t="str">
        <f>IF(H844="","",(1-M$2)*H844)</f>
        <v/>
      </c>
      <c r="N844" s="40"/>
      <c r="O844" s="41"/>
      <c r="P844" s="28" t="str">
        <f t="shared" si="25"/>
        <v/>
      </c>
      <c r="Q844" s="29" t="str">
        <f t="shared" si="30"/>
        <v/>
      </c>
      <c r="R844" s="30" t="str">
        <f>IF(P844="","",SUM($Q$4:Q844))</f>
        <v/>
      </c>
      <c r="S844" t="str">
        <f t="shared" si="31"/>
        <v/>
      </c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</row>
    <row r="845" spans="1:38" ht="15.75" customHeight="1">
      <c r="A845" s="23"/>
      <c r="B845" s="24"/>
      <c r="C845" s="25"/>
      <c r="D845" s="26"/>
      <c r="E845" s="80"/>
      <c r="F845" s="80"/>
      <c r="G845" s="80"/>
      <c r="H845" s="80"/>
      <c r="I845" s="81"/>
      <c r="J845" s="27" t="str">
        <f>IF(E845="","",(1-J$2)*E845)</f>
        <v/>
      </c>
      <c r="K845" s="27" t="str">
        <f>IF(F845="","",(1-K$2)*F845)</f>
        <v/>
      </c>
      <c r="L845" s="27" t="str">
        <f>IF(G845="","",(1-L$2)*G845)</f>
        <v/>
      </c>
      <c r="M845" s="27" t="str">
        <f>IF(H845="","",(1-M$2)*H845)</f>
        <v/>
      </c>
      <c r="N845" s="40"/>
      <c r="O845" s="41"/>
      <c r="P845" s="28" t="str">
        <f t="shared" si="25"/>
        <v/>
      </c>
      <c r="Q845" s="29" t="str">
        <f t="shared" si="30"/>
        <v/>
      </c>
      <c r="R845" s="30" t="str">
        <f>IF(P845="","",SUM($Q$4:Q845))</f>
        <v/>
      </c>
      <c r="S845" t="str">
        <f t="shared" si="31"/>
        <v/>
      </c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</row>
    <row r="846" spans="1:38" ht="15.75" customHeight="1">
      <c r="A846" s="23"/>
      <c r="B846" s="24"/>
      <c r="C846" s="25"/>
      <c r="D846" s="26"/>
      <c r="E846" s="80"/>
      <c r="F846" s="80"/>
      <c r="G846" s="80"/>
      <c r="H846" s="80"/>
      <c r="I846" s="81"/>
      <c r="J846" s="27" t="str">
        <f>IF(E846="","",(1-J$2)*E846)</f>
        <v/>
      </c>
      <c r="K846" s="27" t="str">
        <f>IF(F846="","",(1-K$2)*F846)</f>
        <v/>
      </c>
      <c r="L846" s="27" t="str">
        <f>IF(G846="","",(1-L$2)*G846)</f>
        <v/>
      </c>
      <c r="M846" s="27" t="str">
        <f>IF(H846="","",(1-M$2)*H846)</f>
        <v/>
      </c>
      <c r="N846" s="40"/>
      <c r="O846" s="41"/>
      <c r="P846" s="28" t="str">
        <f t="shared" si="25"/>
        <v/>
      </c>
      <c r="Q846" s="29" t="str">
        <f t="shared" si="30"/>
        <v/>
      </c>
      <c r="R846" s="30" t="str">
        <f>IF(P846="","",SUM($Q$4:Q846))</f>
        <v/>
      </c>
      <c r="S846" t="str">
        <f t="shared" si="31"/>
        <v/>
      </c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</row>
    <row r="847" spans="1:38" ht="15.75" customHeight="1">
      <c r="A847" s="23"/>
      <c r="B847" s="24"/>
      <c r="C847" s="25"/>
      <c r="D847" s="26"/>
      <c r="E847" s="80"/>
      <c r="F847" s="80"/>
      <c r="G847" s="80"/>
      <c r="H847" s="80"/>
      <c r="I847" s="81"/>
      <c r="J847" s="27" t="str">
        <f>IF(E847="","",(1-J$2)*E847)</f>
        <v/>
      </c>
      <c r="K847" s="27" t="str">
        <f>IF(F847="","",(1-K$2)*F847)</f>
        <v/>
      </c>
      <c r="L847" s="27" t="str">
        <f>IF(G847="","",(1-L$2)*G847)</f>
        <v/>
      </c>
      <c r="M847" s="27" t="str">
        <f>IF(H847="","",(1-M$2)*H847)</f>
        <v/>
      </c>
      <c r="N847" s="40"/>
      <c r="O847" s="41"/>
      <c r="P847" s="28" t="str">
        <f t="shared" si="25"/>
        <v/>
      </c>
      <c r="Q847" s="29" t="str">
        <f t="shared" si="30"/>
        <v/>
      </c>
      <c r="R847" s="30" t="str">
        <f>IF(P847="","",SUM($Q$4:Q847))</f>
        <v/>
      </c>
      <c r="S847" t="str">
        <f t="shared" si="31"/>
        <v/>
      </c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</row>
    <row r="848" spans="1:38" ht="15.75" customHeight="1">
      <c r="A848" s="23"/>
      <c r="B848" s="24"/>
      <c r="C848" s="25"/>
      <c r="D848" s="26"/>
      <c r="E848" s="80"/>
      <c r="F848" s="80"/>
      <c r="G848" s="80"/>
      <c r="H848" s="80"/>
      <c r="I848" s="81"/>
      <c r="J848" s="27" t="str">
        <f>IF(E848="","",(1-J$2)*E848)</f>
        <v/>
      </c>
      <c r="K848" s="27" t="str">
        <f>IF(F848="","",(1-K$2)*F848)</f>
        <v/>
      </c>
      <c r="L848" s="27" t="str">
        <f>IF(G848="","",(1-L$2)*G848)</f>
        <v/>
      </c>
      <c r="M848" s="27" t="str">
        <f>IF(H848="","",(1-M$2)*H848)</f>
        <v/>
      </c>
      <c r="N848" s="40"/>
      <c r="O848" s="41"/>
      <c r="P848" s="28" t="str">
        <f t="shared" si="25"/>
        <v/>
      </c>
      <c r="Q848" s="29" t="str">
        <f t="shared" si="30"/>
        <v/>
      </c>
      <c r="R848" s="30" t="str">
        <f>IF(P848="","",SUM($Q$4:Q848))</f>
        <v/>
      </c>
      <c r="S848" t="str">
        <f t="shared" si="31"/>
        <v/>
      </c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</row>
    <row r="849" spans="1:38" ht="15.75" customHeight="1">
      <c r="A849" s="23"/>
      <c r="B849" s="24"/>
      <c r="C849" s="25"/>
      <c r="D849" s="26"/>
      <c r="E849" s="80"/>
      <c r="F849" s="80"/>
      <c r="G849" s="80"/>
      <c r="H849" s="80"/>
      <c r="I849" s="81"/>
      <c r="J849" s="27" t="str">
        <f>IF(E849="","",(1-J$2)*E849)</f>
        <v/>
      </c>
      <c r="K849" s="27" t="str">
        <f>IF(F849="","",(1-K$2)*F849)</f>
        <v/>
      </c>
      <c r="L849" s="27" t="str">
        <f>IF(G849="","",(1-L$2)*G849)</f>
        <v/>
      </c>
      <c r="M849" s="27" t="str">
        <f>IF(H849="","",(1-M$2)*H849)</f>
        <v/>
      </c>
      <c r="N849" s="40"/>
      <c r="O849" s="41"/>
      <c r="P849" s="28" t="str">
        <f t="shared" si="25"/>
        <v/>
      </c>
      <c r="Q849" s="29" t="str">
        <f t="shared" si="30"/>
        <v/>
      </c>
      <c r="R849" s="30" t="str">
        <f>IF(P849="","",SUM($Q$4:Q849))</f>
        <v/>
      </c>
      <c r="S849" t="str">
        <f t="shared" si="31"/>
        <v/>
      </c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</row>
    <row r="850" spans="1:38" ht="15.75" customHeight="1">
      <c r="A850" s="23"/>
      <c r="B850" s="24"/>
      <c r="C850" s="25"/>
      <c r="D850" s="26"/>
      <c r="E850" s="80"/>
      <c r="F850" s="80"/>
      <c r="G850" s="80"/>
      <c r="H850" s="80"/>
      <c r="I850" s="81"/>
      <c r="J850" s="27" t="str">
        <f>IF(E850="","",(1-J$2)*E850)</f>
        <v/>
      </c>
      <c r="K850" s="27" t="str">
        <f>IF(F850="","",(1-K$2)*F850)</f>
        <v/>
      </c>
      <c r="L850" s="27" t="str">
        <f>IF(G850="","",(1-L$2)*G850)</f>
        <v/>
      </c>
      <c r="M850" s="27" t="str">
        <f>IF(H850="","",(1-M$2)*H850)</f>
        <v/>
      </c>
      <c r="N850" s="40"/>
      <c r="O850" s="41"/>
      <c r="P850" s="28" t="str">
        <f t="shared" si="25"/>
        <v/>
      </c>
      <c r="Q850" s="29" t="str">
        <f t="shared" si="30"/>
        <v/>
      </c>
      <c r="R850" s="30" t="str">
        <f>IF(P850="","",SUM($Q$4:Q850))</f>
        <v/>
      </c>
      <c r="S850" t="str">
        <f t="shared" si="31"/>
        <v/>
      </c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</row>
    <row r="851" spans="1:38" ht="15.75" customHeight="1">
      <c r="A851" s="23"/>
      <c r="B851" s="24"/>
      <c r="C851" s="25"/>
      <c r="D851" s="26"/>
      <c r="E851" s="80"/>
      <c r="F851" s="80"/>
      <c r="G851" s="80"/>
      <c r="H851" s="80"/>
      <c r="I851" s="81"/>
      <c r="J851" s="27" t="str">
        <f>IF(E851="","",(1-J$2)*E851)</f>
        <v/>
      </c>
      <c r="K851" s="27" t="str">
        <f>IF(F851="","",(1-K$2)*F851)</f>
        <v/>
      </c>
      <c r="L851" s="27" t="str">
        <f>IF(G851="","",(1-L$2)*G851)</f>
        <v/>
      </c>
      <c r="M851" s="27" t="str">
        <f>IF(H851="","",(1-M$2)*H851)</f>
        <v/>
      </c>
      <c r="N851" s="40"/>
      <c r="O851" s="41"/>
      <c r="P851" s="28" t="str">
        <f t="shared" si="25"/>
        <v/>
      </c>
      <c r="Q851" s="29" t="str">
        <f t="shared" si="30"/>
        <v/>
      </c>
      <c r="R851" s="30" t="str">
        <f>IF(P851="","",SUM($Q$4:Q851))</f>
        <v/>
      </c>
      <c r="S851" t="str">
        <f t="shared" si="31"/>
        <v/>
      </c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</row>
    <row r="852" spans="1:38" ht="15.75" customHeight="1">
      <c r="A852" s="23"/>
      <c r="B852" s="24"/>
      <c r="C852" s="25"/>
      <c r="D852" s="26"/>
      <c r="E852" s="80"/>
      <c r="F852" s="80"/>
      <c r="G852" s="80"/>
      <c r="H852" s="80"/>
      <c r="I852" s="81"/>
      <c r="J852" s="27" t="str">
        <f>IF(E852="","",(1-J$2)*E852)</f>
        <v/>
      </c>
      <c r="K852" s="27" t="str">
        <f>IF(F852="","",(1-K$2)*F852)</f>
        <v/>
      </c>
      <c r="L852" s="27" t="str">
        <f>IF(G852="","",(1-L$2)*G852)</f>
        <v/>
      </c>
      <c r="M852" s="27" t="str">
        <f>IF(H852="","",(1-M$2)*H852)</f>
        <v/>
      </c>
      <c r="N852" s="40"/>
      <c r="O852" s="41"/>
      <c r="P852" s="28" t="str">
        <f t="shared" si="25"/>
        <v/>
      </c>
      <c r="Q852" s="29" t="str">
        <f t="shared" si="30"/>
        <v/>
      </c>
      <c r="R852" s="30" t="str">
        <f>IF(P852="","",SUM($Q$4:Q852))</f>
        <v/>
      </c>
      <c r="S852" t="str">
        <f t="shared" si="31"/>
        <v/>
      </c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</row>
    <row r="853" spans="1:38" ht="15.75" customHeight="1">
      <c r="A853" s="23"/>
      <c r="B853" s="24"/>
      <c r="C853" s="25"/>
      <c r="D853" s="26"/>
      <c r="E853" s="80"/>
      <c r="F853" s="80"/>
      <c r="G853" s="80"/>
      <c r="H853" s="80"/>
      <c r="I853" s="81"/>
      <c r="J853" s="27" t="str">
        <f>IF(E853="","",(1-J$2)*E853)</f>
        <v/>
      </c>
      <c r="K853" s="27" t="str">
        <f>IF(F853="","",(1-K$2)*F853)</f>
        <v/>
      </c>
      <c r="L853" s="27" t="str">
        <f>IF(G853="","",(1-L$2)*G853)</f>
        <v/>
      </c>
      <c r="M853" s="27" t="str">
        <f>IF(H853="","",(1-M$2)*H853)</f>
        <v/>
      </c>
      <c r="N853" s="40"/>
      <c r="O853" s="41"/>
      <c r="P853" s="28" t="str">
        <f t="shared" si="25"/>
        <v/>
      </c>
      <c r="Q853" s="29" t="str">
        <f t="shared" si="30"/>
        <v/>
      </c>
      <c r="R853" s="30" t="str">
        <f>IF(P853="","",SUM($Q$4:Q853))</f>
        <v/>
      </c>
      <c r="S853" t="str">
        <f t="shared" si="31"/>
        <v/>
      </c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</row>
    <row r="854" spans="1:38" ht="15.75" customHeight="1">
      <c r="A854" s="23"/>
      <c r="B854" s="24"/>
      <c r="C854" s="25"/>
      <c r="D854" s="26"/>
      <c r="E854" s="80"/>
      <c r="F854" s="80"/>
      <c r="G854" s="80"/>
      <c r="H854" s="80"/>
      <c r="I854" s="81"/>
      <c r="J854" s="27" t="str">
        <f>IF(E854="","",(1-J$2)*E854)</f>
        <v/>
      </c>
      <c r="K854" s="27" t="str">
        <f>IF(F854="","",(1-K$2)*F854)</f>
        <v/>
      </c>
      <c r="L854" s="27" t="str">
        <f>IF(G854="","",(1-L$2)*G854)</f>
        <v/>
      </c>
      <c r="M854" s="27" t="str">
        <f>IF(H854="","",(1-M$2)*H854)</f>
        <v/>
      </c>
      <c r="N854" s="40"/>
      <c r="O854" s="41"/>
      <c r="P854" s="28" t="str">
        <f t="shared" si="25"/>
        <v/>
      </c>
      <c r="Q854" s="29" t="str">
        <f t="shared" si="30"/>
        <v/>
      </c>
      <c r="R854" s="30" t="str">
        <f>IF(P854="","",SUM($Q$4:Q854))</f>
        <v/>
      </c>
      <c r="S854" t="str">
        <f t="shared" si="31"/>
        <v/>
      </c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</row>
    <row r="855" spans="1:38" ht="15.75" customHeight="1">
      <c r="A855" s="23"/>
      <c r="B855" s="24"/>
      <c r="C855" s="25"/>
      <c r="D855" s="26"/>
      <c r="E855" s="80"/>
      <c r="F855" s="80"/>
      <c r="G855" s="80"/>
      <c r="H855" s="80"/>
      <c r="I855" s="81"/>
      <c r="J855" s="27" t="str">
        <f>IF(E855="","",(1-J$2)*E855)</f>
        <v/>
      </c>
      <c r="K855" s="27" t="str">
        <f>IF(F855="","",(1-K$2)*F855)</f>
        <v/>
      </c>
      <c r="L855" s="27" t="str">
        <f>IF(G855="","",(1-L$2)*G855)</f>
        <v/>
      </c>
      <c r="M855" s="27" t="str">
        <f>IF(H855="","",(1-M$2)*H855)</f>
        <v/>
      </c>
      <c r="N855" s="40"/>
      <c r="O855" s="41"/>
      <c r="P855" s="28" t="str">
        <f t="shared" si="25"/>
        <v/>
      </c>
      <c r="Q855" s="29" t="str">
        <f t="shared" si="30"/>
        <v/>
      </c>
      <c r="R855" s="30" t="str">
        <f>IF(P855="","",SUM($Q$4:Q855))</f>
        <v/>
      </c>
      <c r="S855" t="str">
        <f t="shared" si="31"/>
        <v/>
      </c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</row>
    <row r="856" spans="1:38" ht="15.75" customHeight="1">
      <c r="A856" s="23"/>
      <c r="B856" s="24"/>
      <c r="C856" s="25"/>
      <c r="D856" s="26"/>
      <c r="E856" s="80"/>
      <c r="F856" s="80"/>
      <c r="G856" s="80"/>
      <c r="H856" s="80"/>
      <c r="I856" s="81"/>
      <c r="J856" s="27" t="str">
        <f>IF(E856="","",(1-J$2)*E856)</f>
        <v/>
      </c>
      <c r="K856" s="27" t="str">
        <f>IF(F856="","",(1-K$2)*F856)</f>
        <v/>
      </c>
      <c r="L856" s="27" t="str">
        <f>IF(G856="","",(1-L$2)*G856)</f>
        <v/>
      </c>
      <c r="M856" s="27" t="str">
        <f>IF(H856="","",(1-M$2)*H856)</f>
        <v/>
      </c>
      <c r="N856" s="40"/>
      <c r="O856" s="41"/>
      <c r="P856" s="28" t="str">
        <f t="shared" si="25"/>
        <v/>
      </c>
      <c r="Q856" s="29" t="str">
        <f t="shared" si="30"/>
        <v/>
      </c>
      <c r="R856" s="30" t="str">
        <f>IF(P856="","",SUM($Q$4:Q856))</f>
        <v/>
      </c>
      <c r="S856" t="str">
        <f t="shared" si="31"/>
        <v/>
      </c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</row>
    <row r="857" spans="1:38" ht="15.75" customHeight="1">
      <c r="A857" s="23"/>
      <c r="B857" s="24"/>
      <c r="C857" s="25"/>
      <c r="D857" s="26"/>
      <c r="E857" s="80"/>
      <c r="F857" s="80"/>
      <c r="G857" s="80"/>
      <c r="H857" s="80"/>
      <c r="I857" s="81"/>
      <c r="J857" s="27" t="str">
        <f>IF(E857="","",(1-J$2)*E857)</f>
        <v/>
      </c>
      <c r="K857" s="27" t="str">
        <f>IF(F857="","",(1-K$2)*F857)</f>
        <v/>
      </c>
      <c r="L857" s="27" t="str">
        <f>IF(G857="","",(1-L$2)*G857)</f>
        <v/>
      </c>
      <c r="M857" s="27" t="str">
        <f>IF(H857="","",(1-M$2)*H857)</f>
        <v/>
      </c>
      <c r="N857" s="40"/>
      <c r="O857" s="41"/>
      <c r="P857" s="28" t="str">
        <f t="shared" si="25"/>
        <v/>
      </c>
      <c r="Q857" s="29" t="str">
        <f t="shared" si="30"/>
        <v/>
      </c>
      <c r="R857" s="30" t="str">
        <f>IF(P857="","",SUM($Q$4:Q857))</f>
        <v/>
      </c>
      <c r="S857" t="str">
        <f t="shared" si="31"/>
        <v/>
      </c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</row>
    <row r="858" spans="1:38" ht="15.75" customHeight="1">
      <c r="A858" s="23"/>
      <c r="B858" s="24"/>
      <c r="C858" s="25"/>
      <c r="D858" s="26"/>
      <c r="E858" s="80"/>
      <c r="F858" s="80"/>
      <c r="G858" s="80"/>
      <c r="H858" s="80"/>
      <c r="I858" s="81"/>
      <c r="J858" s="27" t="str">
        <f>IF(E858="","",(1-J$2)*E858)</f>
        <v/>
      </c>
      <c r="K858" s="27" t="str">
        <f>IF(F858="","",(1-K$2)*F858)</f>
        <v/>
      </c>
      <c r="L858" s="27" t="str">
        <f>IF(G858="","",(1-L$2)*G858)</f>
        <v/>
      </c>
      <c r="M858" s="27" t="str">
        <f>IF(H858="","",(1-M$2)*H858)</f>
        <v/>
      </c>
      <c r="N858" s="40"/>
      <c r="O858" s="41"/>
      <c r="P858" s="28" t="str">
        <f t="shared" si="25"/>
        <v/>
      </c>
      <c r="Q858" s="29" t="str">
        <f t="shared" si="30"/>
        <v/>
      </c>
      <c r="R858" s="30" t="str">
        <f>IF(P858="","",SUM($Q$4:Q858))</f>
        <v/>
      </c>
      <c r="S858" t="str">
        <f t="shared" si="31"/>
        <v/>
      </c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</row>
    <row r="859" spans="1:38" ht="15.75" customHeight="1">
      <c r="A859" s="23"/>
      <c r="B859" s="24"/>
      <c r="C859" s="25"/>
      <c r="D859" s="26"/>
      <c r="E859" s="80"/>
      <c r="F859" s="80"/>
      <c r="G859" s="80"/>
      <c r="H859" s="80"/>
      <c r="I859" s="81"/>
      <c r="J859" s="27" t="str">
        <f>IF(E859="","",(1-J$2)*E859)</f>
        <v/>
      </c>
      <c r="K859" s="27" t="str">
        <f>IF(F859="","",(1-K$2)*F859)</f>
        <v/>
      </c>
      <c r="L859" s="27" t="str">
        <f>IF(G859="","",(1-L$2)*G859)</f>
        <v/>
      </c>
      <c r="M859" s="27" t="str">
        <f>IF(H859="","",(1-M$2)*H859)</f>
        <v/>
      </c>
      <c r="N859" s="40"/>
      <c r="O859" s="41"/>
      <c r="P859" s="28" t="str">
        <f t="shared" si="25"/>
        <v/>
      </c>
      <c r="Q859" s="29" t="str">
        <f t="shared" si="30"/>
        <v/>
      </c>
      <c r="R859" s="30" t="str">
        <f>IF(P859="","",SUM($Q$4:Q859))</f>
        <v/>
      </c>
      <c r="S859" t="str">
        <f t="shared" si="31"/>
        <v/>
      </c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</row>
    <row r="860" spans="1:38" ht="15.75" customHeight="1">
      <c r="A860" s="23"/>
      <c r="B860" s="24"/>
      <c r="C860" s="25"/>
      <c r="D860" s="26"/>
      <c r="E860" s="80"/>
      <c r="F860" s="80"/>
      <c r="G860" s="80"/>
      <c r="H860" s="80"/>
      <c r="I860" s="81"/>
      <c r="J860" s="27" t="str">
        <f>IF(E860="","",(1-J$2)*E860)</f>
        <v/>
      </c>
      <c r="K860" s="27" t="str">
        <f>IF(F860="","",(1-K$2)*F860)</f>
        <v/>
      </c>
      <c r="L860" s="27" t="str">
        <f>IF(G860="","",(1-L$2)*G860)</f>
        <v/>
      </c>
      <c r="M860" s="27" t="str">
        <f>IF(H860="","",(1-M$2)*H860)</f>
        <v/>
      </c>
      <c r="N860" s="40"/>
      <c r="O860" s="41"/>
      <c r="P860" s="28" t="str">
        <f t="shared" si="25"/>
        <v/>
      </c>
      <c r="Q860" s="29" t="str">
        <f t="shared" si="30"/>
        <v/>
      </c>
      <c r="R860" s="30" t="str">
        <f>IF(P860="","",SUM($Q$4:Q860))</f>
        <v/>
      </c>
      <c r="S860" t="str">
        <f t="shared" si="31"/>
        <v/>
      </c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</row>
    <row r="861" spans="1:38" ht="15.75" customHeight="1">
      <c r="A861" s="23"/>
      <c r="B861" s="24"/>
      <c r="C861" s="25"/>
      <c r="D861" s="26"/>
      <c r="E861" s="80"/>
      <c r="F861" s="80"/>
      <c r="G861" s="80"/>
      <c r="H861" s="80"/>
      <c r="I861" s="81"/>
      <c r="J861" s="27" t="str">
        <f>IF(E861="","",(1-J$2)*E861)</f>
        <v/>
      </c>
      <c r="K861" s="27" t="str">
        <f>IF(F861="","",(1-K$2)*F861)</f>
        <v/>
      </c>
      <c r="L861" s="27" t="str">
        <f>IF(G861="","",(1-L$2)*G861)</f>
        <v/>
      </c>
      <c r="M861" s="27" t="str">
        <f>IF(H861="","",(1-M$2)*H861)</f>
        <v/>
      </c>
      <c r="N861" s="40"/>
      <c r="O861" s="41"/>
      <c r="P861" s="28" t="str">
        <f t="shared" si="25"/>
        <v/>
      </c>
      <c r="Q861" s="29" t="str">
        <f t="shared" si="30"/>
        <v/>
      </c>
      <c r="R861" s="30" t="str">
        <f>IF(P861="","",SUM($Q$4:Q861))</f>
        <v/>
      </c>
      <c r="S861" t="str">
        <f t="shared" si="31"/>
        <v/>
      </c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</row>
    <row r="862" spans="1:38" ht="15.75" customHeight="1">
      <c r="A862" s="23"/>
      <c r="B862" s="24"/>
      <c r="C862" s="25"/>
      <c r="D862" s="26"/>
      <c r="E862" s="80"/>
      <c r="F862" s="80"/>
      <c r="G862" s="80"/>
      <c r="H862" s="80"/>
      <c r="I862" s="81"/>
      <c r="J862" s="27" t="str">
        <f>IF(E862="","",(1-J$2)*E862)</f>
        <v/>
      </c>
      <c r="K862" s="27" t="str">
        <f>IF(F862="","",(1-K$2)*F862)</f>
        <v/>
      </c>
      <c r="L862" s="27" t="str">
        <f>IF(G862="","",(1-L$2)*G862)</f>
        <v/>
      </c>
      <c r="M862" s="27" t="str">
        <f>IF(H862="","",(1-M$2)*H862)</f>
        <v/>
      </c>
      <c r="N862" s="40"/>
      <c r="O862" s="41"/>
      <c r="P862" s="28" t="str">
        <f t="shared" si="25"/>
        <v/>
      </c>
      <c r="Q862" s="29" t="str">
        <f t="shared" si="30"/>
        <v/>
      </c>
      <c r="R862" s="30" t="str">
        <f>IF(P862="","",SUM($Q$4:Q862))</f>
        <v/>
      </c>
      <c r="S862" t="str">
        <f t="shared" si="31"/>
        <v/>
      </c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</row>
    <row r="863" spans="1:38" ht="15.75" customHeight="1">
      <c r="A863" s="23"/>
      <c r="B863" s="24"/>
      <c r="C863" s="25"/>
      <c r="D863" s="26"/>
      <c r="E863" s="80"/>
      <c r="F863" s="80"/>
      <c r="G863" s="80"/>
      <c r="H863" s="80"/>
      <c r="I863" s="81"/>
      <c r="J863" s="27" t="str">
        <f>IF(E863="","",(1-J$2)*E863)</f>
        <v/>
      </c>
      <c r="K863" s="27" t="str">
        <f>IF(F863="","",(1-K$2)*F863)</f>
        <v/>
      </c>
      <c r="L863" s="27" t="str">
        <f>IF(G863="","",(1-L$2)*G863)</f>
        <v/>
      </c>
      <c r="M863" s="27" t="str">
        <f>IF(H863="","",(1-M$2)*H863)</f>
        <v/>
      </c>
      <c r="N863" s="40"/>
      <c r="O863" s="41"/>
      <c r="P863" s="28" t="str">
        <f t="shared" si="25"/>
        <v/>
      </c>
      <c r="Q863" s="29" t="str">
        <f t="shared" si="30"/>
        <v/>
      </c>
      <c r="R863" s="30" t="str">
        <f>IF(P863="","",SUM($Q$4:Q863))</f>
        <v/>
      </c>
      <c r="S863" t="str">
        <f t="shared" si="31"/>
        <v/>
      </c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</row>
    <row r="864" spans="1:38" ht="15.75" customHeight="1">
      <c r="A864" s="23"/>
      <c r="B864" s="24"/>
      <c r="C864" s="25"/>
      <c r="D864" s="26"/>
      <c r="E864" s="80"/>
      <c r="F864" s="80"/>
      <c r="G864" s="80"/>
      <c r="H864" s="80"/>
      <c r="I864" s="81"/>
      <c r="J864" s="27" t="str">
        <f>IF(E864="","",(1-J$2)*E864)</f>
        <v/>
      </c>
      <c r="K864" s="27" t="str">
        <f>IF(F864="","",(1-K$2)*F864)</f>
        <v/>
      </c>
      <c r="L864" s="27" t="str">
        <f>IF(G864="","",(1-L$2)*G864)</f>
        <v/>
      </c>
      <c r="M864" s="27" t="str">
        <f>IF(H864="","",(1-M$2)*H864)</f>
        <v/>
      </c>
      <c r="N864" s="40"/>
      <c r="O864" s="41"/>
      <c r="P864" s="28" t="str">
        <f t="shared" si="25"/>
        <v/>
      </c>
      <c r="Q864" s="29" t="str">
        <f t="shared" si="30"/>
        <v/>
      </c>
      <c r="R864" s="30" t="str">
        <f>IF(P864="","",SUM($Q$4:Q864))</f>
        <v/>
      </c>
      <c r="S864" t="str">
        <f t="shared" si="31"/>
        <v/>
      </c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</row>
    <row r="865" spans="1:38" ht="15.75" customHeight="1">
      <c r="A865" s="23"/>
      <c r="B865" s="24"/>
      <c r="C865" s="25"/>
      <c r="D865" s="26"/>
      <c r="E865" s="80"/>
      <c r="F865" s="80"/>
      <c r="G865" s="80"/>
      <c r="H865" s="80"/>
      <c r="I865" s="81"/>
      <c r="J865" s="27" t="str">
        <f>IF(E865="","",(1-J$2)*E865)</f>
        <v/>
      </c>
      <c r="K865" s="27" t="str">
        <f>IF(F865="","",(1-K$2)*F865)</f>
        <v/>
      </c>
      <c r="L865" s="27" t="str">
        <f>IF(G865="","",(1-L$2)*G865)</f>
        <v/>
      </c>
      <c r="M865" s="27" t="str">
        <f>IF(H865="","",(1-M$2)*H865)</f>
        <v/>
      </c>
      <c r="N865" s="40"/>
      <c r="O865" s="41"/>
      <c r="P865" s="28" t="str">
        <f t="shared" si="25"/>
        <v/>
      </c>
      <c r="Q865" s="29" t="str">
        <f t="shared" si="30"/>
        <v/>
      </c>
      <c r="R865" s="30" t="str">
        <f>IF(P865="","",SUM($Q$4:Q865))</f>
        <v/>
      </c>
      <c r="S865" t="str">
        <f t="shared" si="31"/>
        <v/>
      </c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</row>
    <row r="866" spans="1:38" ht="15.75" customHeight="1">
      <c r="A866" s="23"/>
      <c r="B866" s="24"/>
      <c r="C866" s="25"/>
      <c r="D866" s="26"/>
      <c r="E866" s="80"/>
      <c r="F866" s="80"/>
      <c r="G866" s="80"/>
      <c r="H866" s="80"/>
      <c r="I866" s="81"/>
      <c r="J866" s="27" t="str">
        <f>IF(E866="","",(1-J$2)*E866)</f>
        <v/>
      </c>
      <c r="K866" s="27" t="str">
        <f>IF(F866="","",(1-K$2)*F866)</f>
        <v/>
      </c>
      <c r="L866" s="27" t="str">
        <f>IF(G866="","",(1-L$2)*G866)</f>
        <v/>
      </c>
      <c r="M866" s="27" t="str">
        <f>IF(H866="","",(1-M$2)*H866)</f>
        <v/>
      </c>
      <c r="N866" s="40"/>
      <c r="O866" s="41"/>
      <c r="P866" s="28" t="str">
        <f t="shared" si="25"/>
        <v/>
      </c>
      <c r="Q866" s="29" t="str">
        <f t="shared" si="30"/>
        <v/>
      </c>
      <c r="R866" s="30" t="str">
        <f>IF(P866="","",SUM($Q$4:Q866))</f>
        <v/>
      </c>
      <c r="S866" t="str">
        <f t="shared" si="31"/>
        <v/>
      </c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</row>
    <row r="867" spans="1:38" ht="15.75" customHeight="1">
      <c r="A867" s="23"/>
      <c r="B867" s="24"/>
      <c r="C867" s="25"/>
      <c r="D867" s="26"/>
      <c r="E867" s="80"/>
      <c r="F867" s="80"/>
      <c r="G867" s="80"/>
      <c r="H867" s="80"/>
      <c r="I867" s="81"/>
      <c r="J867" s="27" t="str">
        <f>IF(E867="","",(1-J$2)*E867)</f>
        <v/>
      </c>
      <c r="K867" s="27" t="str">
        <f>IF(F867="","",(1-K$2)*F867)</f>
        <v/>
      </c>
      <c r="L867" s="27" t="str">
        <f>IF(G867="","",(1-L$2)*G867)</f>
        <v/>
      </c>
      <c r="M867" s="27" t="str">
        <f>IF(H867="","",(1-M$2)*H867)</f>
        <v/>
      </c>
      <c r="N867" s="40"/>
      <c r="O867" s="41"/>
      <c r="P867" s="28" t="str">
        <f t="shared" si="25"/>
        <v/>
      </c>
      <c r="Q867" s="29" t="str">
        <f t="shared" si="30"/>
        <v/>
      </c>
      <c r="R867" s="30" t="str">
        <f>IF(P867="","",SUM($Q$4:Q867))</f>
        <v/>
      </c>
      <c r="S867" t="str">
        <f t="shared" si="31"/>
        <v/>
      </c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</row>
    <row r="868" spans="1:38" ht="15.75" customHeight="1">
      <c r="A868" s="23"/>
      <c r="B868" s="24"/>
      <c r="C868" s="25"/>
      <c r="D868" s="26"/>
      <c r="E868" s="80"/>
      <c r="F868" s="80"/>
      <c r="G868" s="80"/>
      <c r="H868" s="80"/>
      <c r="I868" s="81"/>
      <c r="J868" s="27" t="str">
        <f>IF(E868="","",(1-J$2)*E868)</f>
        <v/>
      </c>
      <c r="K868" s="27" t="str">
        <f>IF(F868="","",(1-K$2)*F868)</f>
        <v/>
      </c>
      <c r="L868" s="27" t="str">
        <f>IF(G868="","",(1-L$2)*G868)</f>
        <v/>
      </c>
      <c r="M868" s="27" t="str">
        <f>IF(H868="","",(1-M$2)*H868)</f>
        <v/>
      </c>
      <c r="N868" s="40"/>
      <c r="O868" s="41"/>
      <c r="P868" s="28" t="str">
        <f t="shared" si="25"/>
        <v/>
      </c>
      <c r="Q868" s="29" t="str">
        <f t="shared" si="30"/>
        <v/>
      </c>
      <c r="R868" s="30" t="str">
        <f>IF(P868="","",SUM($Q$4:Q868))</f>
        <v/>
      </c>
      <c r="S868" t="str">
        <f t="shared" si="31"/>
        <v/>
      </c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</row>
    <row r="869" spans="1:38" ht="15.75" customHeight="1">
      <c r="A869" s="23"/>
      <c r="B869" s="24"/>
      <c r="C869" s="25"/>
      <c r="D869" s="26"/>
      <c r="E869" s="80"/>
      <c r="F869" s="80"/>
      <c r="G869" s="80"/>
      <c r="H869" s="80"/>
      <c r="I869" s="81"/>
      <c r="J869" s="27" t="str">
        <f>IF(E869="","",(1-J$2)*E869)</f>
        <v/>
      </c>
      <c r="K869" s="27" t="str">
        <f>IF(F869="","",(1-K$2)*F869)</f>
        <v/>
      </c>
      <c r="L869" s="27" t="str">
        <f>IF(G869="","",(1-L$2)*G869)</f>
        <v/>
      </c>
      <c r="M869" s="27" t="str">
        <f>IF(H869="","",(1-M$2)*H869)</f>
        <v/>
      </c>
      <c r="N869" s="40"/>
      <c r="O869" s="41"/>
      <c r="P869" s="28" t="str">
        <f t="shared" si="25"/>
        <v/>
      </c>
      <c r="Q869" s="29" t="str">
        <f t="shared" si="30"/>
        <v/>
      </c>
      <c r="R869" s="30" t="str">
        <f>IF(P869="","",SUM($Q$4:Q869))</f>
        <v/>
      </c>
      <c r="S869" t="str">
        <f t="shared" si="31"/>
        <v/>
      </c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</row>
    <row r="870" spans="1:38" ht="15.75" customHeight="1">
      <c r="A870" s="23"/>
      <c r="B870" s="24"/>
      <c r="C870" s="25"/>
      <c r="D870" s="26"/>
      <c r="E870" s="80"/>
      <c r="F870" s="80"/>
      <c r="G870" s="80"/>
      <c r="H870" s="80"/>
      <c r="I870" s="81"/>
      <c r="J870" s="27" t="str">
        <f>IF(E870="","",(1-J$2)*E870)</f>
        <v/>
      </c>
      <c r="K870" s="27" t="str">
        <f>IF(F870="","",(1-K$2)*F870)</f>
        <v/>
      </c>
      <c r="L870" s="27" t="str">
        <f>IF(G870="","",(1-L$2)*G870)</f>
        <v/>
      </c>
      <c r="M870" s="27" t="str">
        <f>IF(H870="","",(1-M$2)*H870)</f>
        <v/>
      </c>
      <c r="N870" s="40"/>
      <c r="O870" s="41"/>
      <c r="P870" s="28" t="str">
        <f t="shared" si="25"/>
        <v/>
      </c>
      <c r="Q870" s="29" t="str">
        <f t="shared" si="30"/>
        <v/>
      </c>
      <c r="R870" s="30" t="str">
        <f>IF(P870="","",SUM($Q$4:Q870))</f>
        <v/>
      </c>
      <c r="S870" t="str">
        <f t="shared" si="31"/>
        <v/>
      </c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</row>
    <row r="871" spans="1:38" ht="15.75" customHeight="1">
      <c r="A871" s="23"/>
      <c r="B871" s="24"/>
      <c r="C871" s="25"/>
      <c r="D871" s="26"/>
      <c r="E871" s="80"/>
      <c r="F871" s="80"/>
      <c r="G871" s="80"/>
      <c r="H871" s="80"/>
      <c r="I871" s="81"/>
      <c r="J871" s="27" t="str">
        <f>IF(E871="","",(1-J$2)*E871)</f>
        <v/>
      </c>
      <c r="K871" s="27" t="str">
        <f>IF(F871="","",(1-K$2)*F871)</f>
        <v/>
      </c>
      <c r="L871" s="27" t="str">
        <f>IF(G871="","",(1-L$2)*G871)</f>
        <v/>
      </c>
      <c r="M871" s="27" t="str">
        <f>IF(H871="","",(1-M$2)*H871)</f>
        <v/>
      </c>
      <c r="N871" s="40"/>
      <c r="O871" s="41"/>
      <c r="P871" s="28" t="str">
        <f t="shared" si="25"/>
        <v/>
      </c>
      <c r="Q871" s="29" t="str">
        <f t="shared" si="30"/>
        <v/>
      </c>
      <c r="R871" s="30" t="str">
        <f>IF(P871="","",SUM($Q$4:Q871))</f>
        <v/>
      </c>
      <c r="S871" t="str">
        <f t="shared" si="31"/>
        <v/>
      </c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</row>
    <row r="872" spans="1:38" ht="15.75" customHeight="1">
      <c r="A872" s="23"/>
      <c r="B872" s="24"/>
      <c r="C872" s="25"/>
      <c r="D872" s="26"/>
      <c r="E872" s="80"/>
      <c r="F872" s="80"/>
      <c r="G872" s="80"/>
      <c r="H872" s="80"/>
      <c r="I872" s="81"/>
      <c r="J872" s="27" t="str">
        <f>IF(E872="","",(1-J$2)*E872)</f>
        <v/>
      </c>
      <c r="K872" s="27" t="str">
        <f>IF(F872="","",(1-K$2)*F872)</f>
        <v/>
      </c>
      <c r="L872" s="27" t="str">
        <f>IF(G872="","",(1-L$2)*G872)</f>
        <v/>
      </c>
      <c r="M872" s="27" t="str">
        <f>IF(H872="","",(1-M$2)*H872)</f>
        <v/>
      </c>
      <c r="N872" s="40"/>
      <c r="O872" s="41"/>
      <c r="P872" s="28" t="str">
        <f t="shared" si="25"/>
        <v/>
      </c>
      <c r="Q872" s="29" t="str">
        <f t="shared" si="30"/>
        <v/>
      </c>
      <c r="R872" s="30" t="str">
        <f>IF(P872="","",SUM($Q$4:Q872))</f>
        <v/>
      </c>
      <c r="S872" t="str">
        <f t="shared" si="31"/>
        <v/>
      </c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</row>
    <row r="873" spans="1:38" ht="15.75" customHeight="1">
      <c r="A873" s="23"/>
      <c r="B873" s="24"/>
      <c r="C873" s="25"/>
      <c r="D873" s="26"/>
      <c r="E873" s="80"/>
      <c r="F873" s="80"/>
      <c r="G873" s="80"/>
      <c r="H873" s="80"/>
      <c r="I873" s="81"/>
      <c r="J873" s="27" t="str">
        <f>IF(E873="","",(1-J$2)*E873)</f>
        <v/>
      </c>
      <c r="K873" s="27" t="str">
        <f>IF(F873="","",(1-K$2)*F873)</f>
        <v/>
      </c>
      <c r="L873" s="27" t="str">
        <f>IF(G873="","",(1-L$2)*G873)</f>
        <v/>
      </c>
      <c r="M873" s="27" t="str">
        <f>IF(H873="","",(1-M$2)*H873)</f>
        <v/>
      </c>
      <c r="N873" s="40"/>
      <c r="O873" s="41"/>
      <c r="P873" s="28" t="str">
        <f t="shared" si="25"/>
        <v/>
      </c>
      <c r="Q873" s="29" t="str">
        <f t="shared" si="30"/>
        <v/>
      </c>
      <c r="R873" s="30" t="str">
        <f>IF(P873="","",SUM($Q$4:Q873))</f>
        <v/>
      </c>
      <c r="S873" t="str">
        <f t="shared" si="31"/>
        <v/>
      </c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</row>
    <row r="874" spans="1:38" ht="15.75" customHeight="1">
      <c r="A874" s="23"/>
      <c r="B874" s="24"/>
      <c r="C874" s="25"/>
      <c r="D874" s="26"/>
      <c r="E874" s="80"/>
      <c r="F874" s="80"/>
      <c r="G874" s="80"/>
      <c r="H874" s="80"/>
      <c r="I874" s="81"/>
      <c r="J874" s="27" t="str">
        <f>IF(E874="","",(1-J$2)*E874)</f>
        <v/>
      </c>
      <c r="K874" s="27" t="str">
        <f>IF(F874="","",(1-K$2)*F874)</f>
        <v/>
      </c>
      <c r="L874" s="27" t="str">
        <f>IF(G874="","",(1-L$2)*G874)</f>
        <v/>
      </c>
      <c r="M874" s="27" t="str">
        <f>IF(H874="","",(1-M$2)*H874)</f>
        <v/>
      </c>
      <c r="N874" s="40"/>
      <c r="O874" s="41"/>
      <c r="P874" s="28" t="str">
        <f t="shared" si="25"/>
        <v/>
      </c>
      <c r="Q874" s="29" t="str">
        <f t="shared" si="30"/>
        <v/>
      </c>
      <c r="R874" s="30" t="str">
        <f>IF(P874="","",SUM($Q$4:Q874))</f>
        <v/>
      </c>
      <c r="S874" t="str">
        <f t="shared" si="31"/>
        <v/>
      </c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</row>
    <row r="875" spans="1:38" ht="15.75" customHeight="1">
      <c r="A875" s="23"/>
      <c r="B875" s="24"/>
      <c r="C875" s="25"/>
      <c r="D875" s="26"/>
      <c r="E875" s="80"/>
      <c r="F875" s="80"/>
      <c r="G875" s="80"/>
      <c r="H875" s="80"/>
      <c r="I875" s="81"/>
      <c r="J875" s="27" t="str">
        <f>IF(E875="","",(1-J$2)*E875)</f>
        <v/>
      </c>
      <c r="K875" s="27" t="str">
        <f>IF(F875="","",(1-K$2)*F875)</f>
        <v/>
      </c>
      <c r="L875" s="27" t="str">
        <f>IF(G875="","",(1-L$2)*G875)</f>
        <v/>
      </c>
      <c r="M875" s="27" t="str">
        <f>IF(H875="","",(1-M$2)*H875)</f>
        <v/>
      </c>
      <c r="N875" s="40"/>
      <c r="O875" s="41"/>
      <c r="P875" s="28" t="str">
        <f t="shared" si="25"/>
        <v/>
      </c>
      <c r="Q875" s="29" t="str">
        <f t="shared" si="30"/>
        <v/>
      </c>
      <c r="R875" s="30" t="str">
        <f>IF(P875="","",SUM($Q$4:Q875))</f>
        <v/>
      </c>
      <c r="S875" t="str">
        <f t="shared" si="31"/>
        <v/>
      </c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</row>
    <row r="876" spans="1:38" ht="15.75" customHeight="1">
      <c r="A876" s="23"/>
      <c r="B876" s="24"/>
      <c r="C876" s="25"/>
      <c r="D876" s="26"/>
      <c r="E876" s="80"/>
      <c r="F876" s="80"/>
      <c r="G876" s="80"/>
      <c r="H876" s="80"/>
      <c r="I876" s="81"/>
      <c r="J876" s="27" t="str">
        <f>IF(E876="","",(1-J$2)*E876)</f>
        <v/>
      </c>
      <c r="K876" s="27" t="str">
        <f>IF(F876="","",(1-K$2)*F876)</f>
        <v/>
      </c>
      <c r="L876" s="27" t="str">
        <f>IF(G876="","",(1-L$2)*G876)</f>
        <v/>
      </c>
      <c r="M876" s="27" t="str">
        <f>IF(H876="","",(1-M$2)*H876)</f>
        <v/>
      </c>
      <c r="N876" s="40"/>
      <c r="O876" s="41"/>
      <c r="P876" s="28" t="str">
        <f t="shared" si="25"/>
        <v/>
      </c>
      <c r="Q876" s="29" t="str">
        <f t="shared" si="30"/>
        <v/>
      </c>
      <c r="R876" s="30" t="str">
        <f>IF(P876="","",SUM($Q$4:Q876))</f>
        <v/>
      </c>
      <c r="S876" t="str">
        <f t="shared" si="31"/>
        <v/>
      </c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</row>
    <row r="877" spans="1:38" ht="15.75" customHeight="1">
      <c r="A877" s="23"/>
      <c r="B877" s="24"/>
      <c r="C877" s="25"/>
      <c r="D877" s="26"/>
      <c r="E877" s="80"/>
      <c r="F877" s="80"/>
      <c r="G877" s="80"/>
      <c r="H877" s="80"/>
      <c r="I877" s="81"/>
      <c r="J877" s="27" t="str">
        <f>IF(E877="","",(1-J$2)*E877)</f>
        <v/>
      </c>
      <c r="K877" s="27" t="str">
        <f>IF(F877="","",(1-K$2)*F877)</f>
        <v/>
      </c>
      <c r="L877" s="27" t="str">
        <f>IF(G877="","",(1-L$2)*G877)</f>
        <v/>
      </c>
      <c r="M877" s="27" t="str">
        <f>IF(H877="","",(1-M$2)*H877)</f>
        <v/>
      </c>
      <c r="N877" s="40"/>
      <c r="O877" s="41"/>
      <c r="P877" s="28" t="str">
        <f t="shared" si="25"/>
        <v/>
      </c>
      <c r="Q877" s="29" t="str">
        <f t="shared" si="30"/>
        <v/>
      </c>
      <c r="R877" s="30" t="str">
        <f>IF(P877="","",SUM($Q$4:Q877))</f>
        <v/>
      </c>
      <c r="S877" t="str">
        <f t="shared" si="31"/>
        <v/>
      </c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</row>
    <row r="878" spans="1:38" ht="15.75" customHeight="1">
      <c r="A878" s="23"/>
      <c r="B878" s="24"/>
      <c r="C878" s="25"/>
      <c r="D878" s="26"/>
      <c r="E878" s="80"/>
      <c r="F878" s="80"/>
      <c r="G878" s="80"/>
      <c r="H878" s="80"/>
      <c r="I878" s="81"/>
      <c r="J878" s="27" t="str">
        <f>IF(E878="","",(1-J$2)*E878)</f>
        <v/>
      </c>
      <c r="K878" s="27" t="str">
        <f>IF(F878="","",(1-K$2)*F878)</f>
        <v/>
      </c>
      <c r="L878" s="27" t="str">
        <f>IF(G878="","",(1-L$2)*G878)</f>
        <v/>
      </c>
      <c r="M878" s="27" t="str">
        <f>IF(H878="","",(1-M$2)*H878)</f>
        <v/>
      </c>
      <c r="N878" s="40"/>
      <c r="O878" s="41"/>
      <c r="P878" s="28" t="str">
        <f t="shared" si="25"/>
        <v/>
      </c>
      <c r="Q878" s="29" t="str">
        <f t="shared" si="30"/>
        <v/>
      </c>
      <c r="R878" s="30" t="str">
        <f>IF(P878="","",SUM($Q$4:Q878))</f>
        <v/>
      </c>
      <c r="S878" t="str">
        <f t="shared" si="31"/>
        <v/>
      </c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</row>
    <row r="879" spans="1:38" ht="15.75" customHeight="1">
      <c r="A879" s="23"/>
      <c r="B879" s="24"/>
      <c r="C879" s="25"/>
      <c r="D879" s="26"/>
      <c r="E879" s="80"/>
      <c r="F879" s="80"/>
      <c r="G879" s="80"/>
      <c r="H879" s="80"/>
      <c r="I879" s="81"/>
      <c r="J879" s="27" t="str">
        <f>IF(E879="","",(1-J$2)*E879)</f>
        <v/>
      </c>
      <c r="K879" s="27" t="str">
        <f>IF(F879="","",(1-K$2)*F879)</f>
        <v/>
      </c>
      <c r="L879" s="27" t="str">
        <f>IF(G879="","",(1-L$2)*G879)</f>
        <v/>
      </c>
      <c r="M879" s="27" t="str">
        <f>IF(H879="","",(1-M$2)*H879)</f>
        <v/>
      </c>
      <c r="N879" s="40"/>
      <c r="O879" s="41"/>
      <c r="P879" s="28" t="str">
        <f t="shared" si="25"/>
        <v/>
      </c>
      <c r="Q879" s="29" t="str">
        <f t="shared" si="30"/>
        <v/>
      </c>
      <c r="R879" s="30" t="str">
        <f>IF(P879="","",SUM($Q$4:Q879))</f>
        <v/>
      </c>
      <c r="S879" t="str">
        <f t="shared" si="31"/>
        <v/>
      </c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</row>
    <row r="880" spans="1:38" ht="15.75" customHeight="1">
      <c r="A880" s="23"/>
      <c r="B880" s="24"/>
      <c r="C880" s="25"/>
      <c r="D880" s="26"/>
      <c r="E880" s="80"/>
      <c r="F880" s="80"/>
      <c r="G880" s="80"/>
      <c r="H880" s="80"/>
      <c r="I880" s="81"/>
      <c r="J880" s="27" t="str">
        <f>IF(E880="","",(1-J$2)*E880)</f>
        <v/>
      </c>
      <c r="K880" s="27" t="str">
        <f>IF(F880="","",(1-K$2)*F880)</f>
        <v/>
      </c>
      <c r="L880" s="27" t="str">
        <f>IF(G880="","",(1-L$2)*G880)</f>
        <v/>
      </c>
      <c r="M880" s="27" t="str">
        <f>IF(H880="","",(1-M$2)*H880)</f>
        <v/>
      </c>
      <c r="N880" s="40"/>
      <c r="O880" s="41"/>
      <c r="P880" s="28" t="str">
        <f t="shared" si="25"/>
        <v/>
      </c>
      <c r="Q880" s="29" t="str">
        <f t="shared" si="30"/>
        <v/>
      </c>
      <c r="R880" s="30" t="str">
        <f>IF(P880="","",SUM($Q$4:Q880))</f>
        <v/>
      </c>
      <c r="S880" t="str">
        <f t="shared" si="31"/>
        <v/>
      </c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</row>
    <row r="881" spans="1:38" ht="15.75" customHeight="1">
      <c r="A881" s="23"/>
      <c r="B881" s="24"/>
      <c r="C881" s="25"/>
      <c r="D881" s="26"/>
      <c r="E881" s="80"/>
      <c r="F881" s="80"/>
      <c r="G881" s="80"/>
      <c r="H881" s="80"/>
      <c r="I881" s="81"/>
      <c r="J881" s="27" t="str">
        <f>IF(E881="","",(1-J$2)*E881)</f>
        <v/>
      </c>
      <c r="K881" s="27" t="str">
        <f>IF(F881="","",(1-K$2)*F881)</f>
        <v/>
      </c>
      <c r="L881" s="27" t="str">
        <f>IF(G881="","",(1-L$2)*G881)</f>
        <v/>
      </c>
      <c r="M881" s="27" t="str">
        <f>IF(H881="","",(1-M$2)*H881)</f>
        <v/>
      </c>
      <c r="N881" s="40"/>
      <c r="O881" s="41"/>
      <c r="P881" s="28" t="str">
        <f t="shared" si="25"/>
        <v/>
      </c>
      <c r="Q881" s="29" t="str">
        <f t="shared" si="30"/>
        <v/>
      </c>
      <c r="R881" s="30" t="str">
        <f>IF(P881="","",SUM($Q$4:Q881))</f>
        <v/>
      </c>
      <c r="S881" t="str">
        <f t="shared" si="31"/>
        <v/>
      </c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</row>
    <row r="882" spans="1:38" ht="15.75" customHeight="1">
      <c r="A882" s="23"/>
      <c r="B882" s="24"/>
      <c r="C882" s="25"/>
      <c r="D882" s="26"/>
      <c r="E882" s="80"/>
      <c r="F882" s="80"/>
      <c r="G882" s="80"/>
      <c r="H882" s="80"/>
      <c r="I882" s="81"/>
      <c r="J882" s="27" t="str">
        <f>IF(E882="","",(1-J$2)*E882)</f>
        <v/>
      </c>
      <c r="K882" s="27" t="str">
        <f>IF(F882="","",(1-K$2)*F882)</f>
        <v/>
      </c>
      <c r="L882" s="27" t="str">
        <f>IF(G882="","",(1-L$2)*G882)</f>
        <v/>
      </c>
      <c r="M882" s="27" t="str">
        <f>IF(H882="","",(1-M$2)*H882)</f>
        <v/>
      </c>
      <c r="N882" s="40"/>
      <c r="O882" s="41"/>
      <c r="P882" s="28" t="str">
        <f t="shared" si="25"/>
        <v/>
      </c>
      <c r="Q882" s="29" t="str">
        <f t="shared" si="30"/>
        <v/>
      </c>
      <c r="R882" s="30" t="str">
        <f>IF(P882="","",SUM($Q$4:Q882))</f>
        <v/>
      </c>
      <c r="S882" t="str">
        <f t="shared" si="31"/>
        <v/>
      </c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</row>
    <row r="883" spans="1:38" ht="15.75" customHeight="1">
      <c r="A883" s="23"/>
      <c r="B883" s="24"/>
      <c r="C883" s="25"/>
      <c r="D883" s="26"/>
      <c r="E883" s="80"/>
      <c r="F883" s="80"/>
      <c r="G883" s="80"/>
      <c r="H883" s="80"/>
      <c r="I883" s="81"/>
      <c r="J883" s="27" t="str">
        <f>IF(E883="","",(1-J$2)*E883)</f>
        <v/>
      </c>
      <c r="K883" s="27" t="str">
        <f>IF(F883="","",(1-K$2)*F883)</f>
        <v/>
      </c>
      <c r="L883" s="27" t="str">
        <f>IF(G883="","",(1-L$2)*G883)</f>
        <v/>
      </c>
      <c r="M883" s="27" t="str">
        <f>IF(H883="","",(1-M$2)*H883)</f>
        <v/>
      </c>
      <c r="N883" s="40"/>
      <c r="O883" s="41"/>
      <c r="P883" s="28" t="str">
        <f t="shared" si="25"/>
        <v/>
      </c>
      <c r="Q883" s="29" t="str">
        <f t="shared" si="30"/>
        <v/>
      </c>
      <c r="R883" s="30" t="str">
        <f>IF(P883="","",SUM($Q$4:Q883))</f>
        <v/>
      </c>
      <c r="S883" t="str">
        <f t="shared" si="31"/>
        <v/>
      </c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</row>
    <row r="884" spans="1:38" ht="15.75" customHeight="1">
      <c r="A884" s="23"/>
      <c r="B884" s="24"/>
      <c r="C884" s="25"/>
      <c r="D884" s="26"/>
      <c r="E884" s="80"/>
      <c r="F884" s="80"/>
      <c r="G884" s="80"/>
      <c r="H884" s="80"/>
      <c r="I884" s="81"/>
      <c r="J884" s="27" t="str">
        <f>IF(E884="","",(1-J$2)*E884)</f>
        <v/>
      </c>
      <c r="K884" s="27" t="str">
        <f>IF(F884="","",(1-K$2)*F884)</f>
        <v/>
      </c>
      <c r="L884" s="27" t="str">
        <f>IF(G884="","",(1-L$2)*G884)</f>
        <v/>
      </c>
      <c r="M884" s="27" t="str">
        <f>IF(H884="","",(1-M$2)*H884)</f>
        <v/>
      </c>
      <c r="N884" s="40"/>
      <c r="O884" s="41"/>
      <c r="P884" s="28" t="str">
        <f t="shared" si="25"/>
        <v/>
      </c>
      <c r="Q884" s="29" t="str">
        <f t="shared" si="30"/>
        <v/>
      </c>
      <c r="R884" s="30" t="str">
        <f>IF(P884="","",SUM($Q$4:Q884))</f>
        <v/>
      </c>
      <c r="S884" t="str">
        <f t="shared" si="31"/>
        <v/>
      </c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</row>
    <row r="885" spans="1:38" ht="15.75" customHeight="1">
      <c r="A885" s="23"/>
      <c r="B885" s="24"/>
      <c r="C885" s="25"/>
      <c r="D885" s="26"/>
      <c r="E885" s="80"/>
      <c r="F885" s="80"/>
      <c r="G885" s="80"/>
      <c r="H885" s="80"/>
      <c r="I885" s="81"/>
      <c r="J885" s="27" t="str">
        <f>IF(E885="","",(1-J$2)*E885)</f>
        <v/>
      </c>
      <c r="K885" s="27" t="str">
        <f>IF(F885="","",(1-K$2)*F885)</f>
        <v/>
      </c>
      <c r="L885" s="27" t="str">
        <f>IF(G885="","",(1-L$2)*G885)</f>
        <v/>
      </c>
      <c r="M885" s="27" t="str">
        <f>IF(H885="","",(1-M$2)*H885)</f>
        <v/>
      </c>
      <c r="N885" s="40"/>
      <c r="O885" s="41"/>
      <c r="P885" s="28" t="str">
        <f t="shared" si="25"/>
        <v/>
      </c>
      <c r="Q885" s="29" t="str">
        <f t="shared" si="30"/>
        <v/>
      </c>
      <c r="R885" s="30" t="str">
        <f>IF(P885="","",SUM($Q$4:Q885))</f>
        <v/>
      </c>
      <c r="S885" t="str">
        <f t="shared" si="31"/>
        <v/>
      </c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</row>
    <row r="886" spans="1:38" ht="15.75" customHeight="1">
      <c r="A886" s="23"/>
      <c r="B886" s="24"/>
      <c r="C886" s="25"/>
      <c r="D886" s="26"/>
      <c r="E886" s="80"/>
      <c r="F886" s="80"/>
      <c r="G886" s="80"/>
      <c r="H886" s="80"/>
      <c r="I886" s="81"/>
      <c r="J886" s="27" t="str">
        <f>IF(E886="","",(1-J$2)*E886)</f>
        <v/>
      </c>
      <c r="K886" s="27" t="str">
        <f>IF(F886="","",(1-K$2)*F886)</f>
        <v/>
      </c>
      <c r="L886" s="27" t="str">
        <f>IF(G886="","",(1-L$2)*G886)</f>
        <v/>
      </c>
      <c r="M886" s="27" t="str">
        <f>IF(H886="","",(1-M$2)*H886)</f>
        <v/>
      </c>
      <c r="N886" s="40"/>
      <c r="O886" s="41"/>
      <c r="P886" s="28" t="str">
        <f t="shared" si="25"/>
        <v/>
      </c>
      <c r="Q886" s="29" t="str">
        <f t="shared" si="30"/>
        <v/>
      </c>
      <c r="R886" s="30" t="str">
        <f>IF(P886="","",SUM($Q$4:Q886))</f>
        <v/>
      </c>
      <c r="S886" t="str">
        <f t="shared" si="31"/>
        <v/>
      </c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</row>
    <row r="887" spans="1:38" ht="15.75" customHeight="1">
      <c r="A887" s="23"/>
      <c r="B887" s="24"/>
      <c r="C887" s="25"/>
      <c r="D887" s="26"/>
      <c r="E887" s="80"/>
      <c r="F887" s="80"/>
      <c r="G887" s="80"/>
      <c r="H887" s="80"/>
      <c r="I887" s="81"/>
      <c r="J887" s="27" t="str">
        <f>IF(E887="","",(1-J$2)*E887)</f>
        <v/>
      </c>
      <c r="K887" s="27" t="str">
        <f>IF(F887="","",(1-K$2)*F887)</f>
        <v/>
      </c>
      <c r="L887" s="27" t="str">
        <f>IF(G887="","",(1-L$2)*G887)</f>
        <v/>
      </c>
      <c r="M887" s="27" t="str">
        <f>IF(H887="","",(1-M$2)*H887)</f>
        <v/>
      </c>
      <c r="N887" s="40"/>
      <c r="O887" s="41"/>
      <c r="P887" s="28" t="str">
        <f t="shared" si="25"/>
        <v/>
      </c>
      <c r="Q887" s="29" t="str">
        <f t="shared" si="30"/>
        <v/>
      </c>
      <c r="R887" s="30" t="str">
        <f>IF(P887="","",SUM($Q$4:Q887))</f>
        <v/>
      </c>
      <c r="S887" t="str">
        <f t="shared" si="31"/>
        <v/>
      </c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</row>
    <row r="888" spans="1:38" ht="15.75" customHeight="1">
      <c r="A888" s="23"/>
      <c r="B888" s="24"/>
      <c r="C888" s="25"/>
      <c r="D888" s="26"/>
      <c r="E888" s="80"/>
      <c r="F888" s="80"/>
      <c r="G888" s="80"/>
      <c r="H888" s="80"/>
      <c r="I888" s="81"/>
      <c r="J888" s="27" t="str">
        <f>IF(E888="","",(1-J$2)*E888)</f>
        <v/>
      </c>
      <c r="K888" s="27" t="str">
        <f>IF(F888="","",(1-K$2)*F888)</f>
        <v/>
      </c>
      <c r="L888" s="27" t="str">
        <f>IF(G888="","",(1-L$2)*G888)</f>
        <v/>
      </c>
      <c r="M888" s="27" t="str">
        <f>IF(H888="","",(1-M$2)*H888)</f>
        <v/>
      </c>
      <c r="N888" s="40"/>
      <c r="O888" s="41"/>
      <c r="P888" s="28" t="str">
        <f t="shared" si="25"/>
        <v/>
      </c>
      <c r="Q888" s="29" t="str">
        <f t="shared" si="30"/>
        <v/>
      </c>
      <c r="R888" s="30" t="str">
        <f>IF(P888="","",SUM($Q$4:Q888))</f>
        <v/>
      </c>
      <c r="S888" t="str">
        <f t="shared" si="31"/>
        <v/>
      </c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</row>
    <row r="889" spans="1:38" ht="15.75" customHeight="1">
      <c r="A889" s="23"/>
      <c r="B889" s="24"/>
      <c r="C889" s="25"/>
      <c r="D889" s="26"/>
      <c r="E889" s="80"/>
      <c r="F889" s="80"/>
      <c r="G889" s="80"/>
      <c r="H889" s="80"/>
      <c r="I889" s="81"/>
      <c r="J889" s="27" t="str">
        <f>IF(E889="","",(1-J$2)*E889)</f>
        <v/>
      </c>
      <c r="K889" s="27" t="str">
        <f>IF(F889="","",(1-K$2)*F889)</f>
        <v/>
      </c>
      <c r="L889" s="27" t="str">
        <f>IF(G889="","",(1-L$2)*G889)</f>
        <v/>
      </c>
      <c r="M889" s="27" t="str">
        <f>IF(H889="","",(1-M$2)*H889)</f>
        <v/>
      </c>
      <c r="N889" s="40"/>
      <c r="O889" s="41"/>
      <c r="P889" s="28" t="str">
        <f t="shared" si="25"/>
        <v/>
      </c>
      <c r="Q889" s="29" t="str">
        <f t="shared" si="30"/>
        <v/>
      </c>
      <c r="R889" s="30" t="str">
        <f>IF(P889="","",SUM($Q$4:Q889))</f>
        <v/>
      </c>
      <c r="S889" t="str">
        <f t="shared" si="31"/>
        <v/>
      </c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</row>
    <row r="890" spans="1:38" ht="15.75" customHeight="1">
      <c r="A890" s="23"/>
      <c r="B890" s="24"/>
      <c r="C890" s="25"/>
      <c r="D890" s="26"/>
      <c r="E890" s="80"/>
      <c r="F890" s="80"/>
      <c r="G890" s="80"/>
      <c r="H890" s="80"/>
      <c r="I890" s="81"/>
      <c r="J890" s="27" t="str">
        <f>IF(E890="","",(1-J$2)*E890)</f>
        <v/>
      </c>
      <c r="K890" s="27" t="str">
        <f>IF(F890="","",(1-K$2)*F890)</f>
        <v/>
      </c>
      <c r="L890" s="27" t="str">
        <f>IF(G890="","",(1-L$2)*G890)</f>
        <v/>
      </c>
      <c r="M890" s="27" t="str">
        <f>IF(H890="","",(1-M$2)*H890)</f>
        <v/>
      </c>
      <c r="N890" s="40"/>
      <c r="O890" s="41"/>
      <c r="P890" s="28" t="str">
        <f t="shared" si="25"/>
        <v/>
      </c>
      <c r="Q890" s="29" t="str">
        <f t="shared" si="30"/>
        <v/>
      </c>
      <c r="R890" s="30" t="str">
        <f>IF(P890="","",SUM($Q$4:Q890))</f>
        <v/>
      </c>
      <c r="S890" t="str">
        <f t="shared" si="31"/>
        <v/>
      </c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</row>
    <row r="891" spans="1:38" ht="15.75" customHeight="1">
      <c r="A891" s="23"/>
      <c r="B891" s="24"/>
      <c r="C891" s="25"/>
      <c r="D891" s="26"/>
      <c r="E891" s="80"/>
      <c r="F891" s="80"/>
      <c r="G891" s="80"/>
      <c r="H891" s="80"/>
      <c r="I891" s="81"/>
      <c r="J891" s="27" t="str">
        <f>IF(E891="","",(1-J$2)*E891)</f>
        <v/>
      </c>
      <c r="K891" s="27" t="str">
        <f>IF(F891="","",(1-K$2)*F891)</f>
        <v/>
      </c>
      <c r="L891" s="27" t="str">
        <f>IF(G891="","",(1-L$2)*G891)</f>
        <v/>
      </c>
      <c r="M891" s="27" t="str">
        <f>IF(H891="","",(1-M$2)*H891)</f>
        <v/>
      </c>
      <c r="N891" s="40"/>
      <c r="O891" s="41"/>
      <c r="P891" s="28" t="str">
        <f t="shared" si="25"/>
        <v/>
      </c>
      <c r="Q891" s="29" t="str">
        <f t="shared" si="30"/>
        <v/>
      </c>
      <c r="R891" s="30" t="str">
        <f>IF(P891="","",SUM($Q$4:Q891))</f>
        <v/>
      </c>
      <c r="S891" t="str">
        <f t="shared" si="31"/>
        <v/>
      </c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</row>
    <row r="892" spans="1:38" ht="15.75" customHeight="1">
      <c r="A892" s="23"/>
      <c r="B892" s="24"/>
      <c r="C892" s="25"/>
      <c r="D892" s="26"/>
      <c r="E892" s="80"/>
      <c r="F892" s="80"/>
      <c r="G892" s="80"/>
      <c r="H892" s="80"/>
      <c r="I892" s="81"/>
      <c r="J892" s="27" t="str">
        <f>IF(E892="","",(1-J$2)*E892)</f>
        <v/>
      </c>
      <c r="K892" s="27" t="str">
        <f>IF(F892="","",(1-K$2)*F892)</f>
        <v/>
      </c>
      <c r="L892" s="27" t="str">
        <f>IF(G892="","",(1-L$2)*G892)</f>
        <v/>
      </c>
      <c r="M892" s="27" t="str">
        <f>IF(H892="","",(1-M$2)*H892)</f>
        <v/>
      </c>
      <c r="N892" s="40"/>
      <c r="O892" s="41"/>
      <c r="P892" s="28" t="str">
        <f t="shared" si="25"/>
        <v/>
      </c>
      <c r="Q892" s="29" t="str">
        <f t="shared" si="30"/>
        <v/>
      </c>
      <c r="R892" s="30" t="str">
        <f>IF(P892="","",SUM($Q$4:Q892))</f>
        <v/>
      </c>
      <c r="S892" t="str">
        <f t="shared" si="31"/>
        <v/>
      </c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</row>
    <row r="893" spans="1:38" ht="15.75" customHeight="1">
      <c r="A893" s="23"/>
      <c r="B893" s="24"/>
      <c r="C893" s="25"/>
      <c r="D893" s="26"/>
      <c r="E893" s="80"/>
      <c r="F893" s="80"/>
      <c r="G893" s="80"/>
      <c r="H893" s="80"/>
      <c r="I893" s="81"/>
      <c r="J893" s="27" t="str">
        <f>IF(E893="","",(1-J$2)*E893)</f>
        <v/>
      </c>
      <c r="K893" s="27" t="str">
        <f>IF(F893="","",(1-K$2)*F893)</f>
        <v/>
      </c>
      <c r="L893" s="27" t="str">
        <f>IF(G893="","",(1-L$2)*G893)</f>
        <v/>
      </c>
      <c r="M893" s="27" t="str">
        <f>IF(H893="","",(1-M$2)*H893)</f>
        <v/>
      </c>
      <c r="N893" s="40"/>
      <c r="O893" s="41"/>
      <c r="P893" s="28" t="str">
        <f t="shared" si="25"/>
        <v/>
      </c>
      <c r="Q893" s="29" t="str">
        <f t="shared" si="30"/>
        <v/>
      </c>
      <c r="R893" s="30" t="str">
        <f>IF(P893="","",SUM($Q$4:Q893))</f>
        <v/>
      </c>
      <c r="S893" t="str">
        <f t="shared" si="31"/>
        <v/>
      </c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</row>
    <row r="894" spans="1:38" ht="15.75" customHeight="1">
      <c r="A894" s="23"/>
      <c r="B894" s="24"/>
      <c r="C894" s="25"/>
      <c r="D894" s="26"/>
      <c r="E894" s="80"/>
      <c r="F894" s="80"/>
      <c r="G894" s="80"/>
      <c r="H894" s="80"/>
      <c r="I894" s="81"/>
      <c r="J894" s="27" t="str">
        <f>IF(E894="","",(1-J$2)*E894)</f>
        <v/>
      </c>
      <c r="K894" s="27" t="str">
        <f>IF(F894="","",(1-K$2)*F894)</f>
        <v/>
      </c>
      <c r="L894" s="27" t="str">
        <f>IF(G894="","",(1-L$2)*G894)</f>
        <v/>
      </c>
      <c r="M894" s="27" t="str">
        <f>IF(H894="","",(1-M$2)*H894)</f>
        <v/>
      </c>
      <c r="N894" s="40"/>
      <c r="O894" s="41"/>
      <c r="P894" s="28" t="str">
        <f t="shared" si="25"/>
        <v/>
      </c>
      <c r="Q894" s="29" t="str">
        <f t="shared" si="30"/>
        <v/>
      </c>
      <c r="R894" s="30" t="str">
        <f>IF(P894="","",SUM($Q$4:Q894))</f>
        <v/>
      </c>
      <c r="S894" t="str">
        <f t="shared" si="31"/>
        <v/>
      </c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</row>
    <row r="895" spans="1:38" ht="15.75" customHeight="1">
      <c r="A895" s="23"/>
      <c r="B895" s="24"/>
      <c r="C895" s="25"/>
      <c r="D895" s="26"/>
      <c r="E895" s="80"/>
      <c r="F895" s="80"/>
      <c r="G895" s="80"/>
      <c r="H895" s="80"/>
      <c r="I895" s="81"/>
      <c r="J895" s="27" t="str">
        <f>IF(E895="","",(1-J$2)*E895)</f>
        <v/>
      </c>
      <c r="K895" s="27" t="str">
        <f>IF(F895="","",(1-K$2)*F895)</f>
        <v/>
      </c>
      <c r="L895" s="27" t="str">
        <f>IF(G895="","",(1-L$2)*G895)</f>
        <v/>
      </c>
      <c r="M895" s="27" t="str">
        <f>IF(H895="","",(1-M$2)*H895)</f>
        <v/>
      </c>
      <c r="N895" s="40"/>
      <c r="O895" s="41"/>
      <c r="P895" s="28" t="str">
        <f t="shared" si="25"/>
        <v/>
      </c>
      <c r="Q895" s="29" t="str">
        <f t="shared" si="30"/>
        <v/>
      </c>
      <c r="R895" s="30" t="str">
        <f>IF(P895="","",SUM($Q$4:Q895))</f>
        <v/>
      </c>
      <c r="S895" t="str">
        <f t="shared" si="31"/>
        <v/>
      </c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</row>
    <row r="896" spans="1:38" ht="15.75" customHeight="1">
      <c r="A896" s="23"/>
      <c r="B896" s="24"/>
      <c r="C896" s="25"/>
      <c r="D896" s="26"/>
      <c r="E896" s="80"/>
      <c r="F896" s="80"/>
      <c r="G896" s="80"/>
      <c r="H896" s="80"/>
      <c r="I896" s="81"/>
      <c r="J896" s="27" t="str">
        <f>IF(E896="","",(1-J$2)*E896)</f>
        <v/>
      </c>
      <c r="K896" s="27" t="str">
        <f>IF(F896="","",(1-K$2)*F896)</f>
        <v/>
      </c>
      <c r="L896" s="27" t="str">
        <f>IF(G896="","",(1-L$2)*G896)</f>
        <v/>
      </c>
      <c r="M896" s="27" t="str">
        <f>IF(H896="","",(1-M$2)*H896)</f>
        <v/>
      </c>
      <c r="N896" s="40"/>
      <c r="O896" s="41"/>
      <c r="P896" s="28" t="str">
        <f t="shared" si="25"/>
        <v/>
      </c>
      <c r="Q896" s="29" t="str">
        <f t="shared" si="30"/>
        <v/>
      </c>
      <c r="R896" s="30" t="str">
        <f>IF(P896="","",SUM($Q$4:Q896))</f>
        <v/>
      </c>
      <c r="S896" t="str">
        <f t="shared" si="31"/>
        <v/>
      </c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</row>
    <row r="897" spans="1:38" ht="15.75" customHeight="1">
      <c r="A897" s="23"/>
      <c r="B897" s="24"/>
      <c r="C897" s="25"/>
      <c r="D897" s="26"/>
      <c r="E897" s="80"/>
      <c r="F897" s="80"/>
      <c r="G897" s="80"/>
      <c r="H897" s="80"/>
      <c r="I897" s="81"/>
      <c r="J897" s="27" t="str">
        <f>IF(E897="","",(1-J$2)*E897)</f>
        <v/>
      </c>
      <c r="K897" s="27" t="str">
        <f>IF(F897="","",(1-K$2)*F897)</f>
        <v/>
      </c>
      <c r="L897" s="27" t="str">
        <f>IF(G897="","",(1-L$2)*G897)</f>
        <v/>
      </c>
      <c r="M897" s="27" t="str">
        <f>IF(H897="","",(1-M$2)*H897)</f>
        <v/>
      </c>
      <c r="N897" s="40"/>
      <c r="O897" s="41"/>
      <c r="P897" s="28" t="str">
        <f t="shared" si="25"/>
        <v/>
      </c>
      <c r="Q897" s="29" t="str">
        <f t="shared" si="30"/>
        <v/>
      </c>
      <c r="R897" s="30" t="str">
        <f>IF(P897="","",SUM($Q$4:Q897))</f>
        <v/>
      </c>
      <c r="S897" t="str">
        <f t="shared" si="31"/>
        <v/>
      </c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</row>
    <row r="898" spans="1:38" ht="15.75" customHeight="1">
      <c r="A898" s="23"/>
      <c r="B898" s="24"/>
      <c r="C898" s="25"/>
      <c r="D898" s="26"/>
      <c r="E898" s="80"/>
      <c r="F898" s="80"/>
      <c r="G898" s="80"/>
      <c r="H898" s="80"/>
      <c r="I898" s="81"/>
      <c r="J898" s="27" t="str">
        <f>IF(E898="","",(1-J$2)*E898)</f>
        <v/>
      </c>
      <c r="K898" s="27" t="str">
        <f>IF(F898="","",(1-K$2)*F898)</f>
        <v/>
      </c>
      <c r="L898" s="27" t="str">
        <f>IF(G898="","",(1-L$2)*G898)</f>
        <v/>
      </c>
      <c r="M898" s="27" t="str">
        <f>IF(H898="","",(1-M$2)*H898)</f>
        <v/>
      </c>
      <c r="N898" s="40"/>
      <c r="O898" s="41"/>
      <c r="P898" s="28" t="str">
        <f t="shared" si="25"/>
        <v/>
      </c>
      <c r="Q898" s="29" t="str">
        <f t="shared" si="30"/>
        <v/>
      </c>
      <c r="R898" s="30" t="str">
        <f>IF(P898="","",SUM($Q$4:Q898))</f>
        <v/>
      </c>
      <c r="S898" t="str">
        <f t="shared" si="31"/>
        <v/>
      </c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</row>
    <row r="899" spans="1:38" ht="15.75" customHeight="1">
      <c r="A899" s="23"/>
      <c r="B899" s="24"/>
      <c r="C899" s="25"/>
      <c r="D899" s="26"/>
      <c r="E899" s="80"/>
      <c r="F899" s="80"/>
      <c r="G899" s="80"/>
      <c r="H899" s="80"/>
      <c r="I899" s="81"/>
      <c r="J899" s="27" t="str">
        <f>IF(E899="","",(1-J$2)*E899)</f>
        <v/>
      </c>
      <c r="K899" s="27" t="str">
        <f>IF(F899="","",(1-K$2)*F899)</f>
        <v/>
      </c>
      <c r="L899" s="27" t="str">
        <f>IF(G899="","",(1-L$2)*G899)</f>
        <v/>
      </c>
      <c r="M899" s="27" t="str">
        <f>IF(H899="","",(1-M$2)*H899)</f>
        <v/>
      </c>
      <c r="N899" s="40"/>
      <c r="O899" s="41"/>
      <c r="P899" s="28" t="str">
        <f t="shared" si="25"/>
        <v/>
      </c>
      <c r="Q899" s="29" t="str">
        <f t="shared" si="30"/>
        <v/>
      </c>
      <c r="R899" s="30" t="str">
        <f>IF(P899="","",SUM($Q$4:Q899))</f>
        <v/>
      </c>
      <c r="S899" t="str">
        <f t="shared" si="31"/>
        <v/>
      </c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</row>
    <row r="900" spans="1:38" ht="15.75" customHeight="1">
      <c r="A900" s="23"/>
      <c r="B900" s="24"/>
      <c r="C900" s="25"/>
      <c r="D900" s="26"/>
      <c r="E900" s="80"/>
      <c r="F900" s="80"/>
      <c r="G900" s="80"/>
      <c r="H900" s="80"/>
      <c r="I900" s="81"/>
      <c r="J900" s="27" t="str">
        <f>IF(E900="","",(1-J$2)*E900)</f>
        <v/>
      </c>
      <c r="K900" s="27" t="str">
        <f>IF(F900="","",(1-K$2)*F900)</f>
        <v/>
      </c>
      <c r="L900" s="27" t="str">
        <f>IF(G900="","",(1-L$2)*G900)</f>
        <v/>
      </c>
      <c r="M900" s="27" t="str">
        <f>IF(H900="","",(1-M$2)*H900)</f>
        <v/>
      </c>
      <c r="N900" s="40"/>
      <c r="O900" s="41"/>
      <c r="P900" s="28" t="str">
        <f t="shared" si="25"/>
        <v/>
      </c>
      <c r="Q900" s="29" t="str">
        <f t="shared" si="30"/>
        <v/>
      </c>
      <c r="R900" s="30" t="str">
        <f>IF(P900="","",SUM($Q$4:Q900))</f>
        <v/>
      </c>
      <c r="S900" t="str">
        <f t="shared" si="31"/>
        <v/>
      </c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</row>
    <row r="901" spans="1:38" ht="15.75" customHeight="1">
      <c r="A901" s="23"/>
      <c r="B901" s="24"/>
      <c r="C901" s="25"/>
      <c r="D901" s="26"/>
      <c r="E901" s="80"/>
      <c r="F901" s="80"/>
      <c r="G901" s="80"/>
      <c r="H901" s="80"/>
      <c r="I901" s="81"/>
      <c r="J901" s="27" t="str">
        <f>IF(E901="","",(1-J$2)*E901)</f>
        <v/>
      </c>
      <c r="K901" s="27" t="str">
        <f>IF(F901="","",(1-K$2)*F901)</f>
        <v/>
      </c>
      <c r="L901" s="27" t="str">
        <f>IF(G901="","",(1-L$2)*G901)</f>
        <v/>
      </c>
      <c r="M901" s="27" t="str">
        <f>IF(H901="","",(1-M$2)*H901)</f>
        <v/>
      </c>
      <c r="N901" s="40"/>
      <c r="O901" s="41"/>
      <c r="P901" s="28" t="str">
        <f t="shared" si="25"/>
        <v/>
      </c>
      <c r="Q901" s="29" t="str">
        <f t="shared" ref="Q901:Q964" si="32">IF(P901="","",SUM(J901:O901))</f>
        <v/>
      </c>
      <c r="R901" s="30" t="str">
        <f>IF(P901="","",SUM($Q$4:Q901))</f>
        <v/>
      </c>
      <c r="S901" t="str">
        <f t="shared" ref="S901:S964" si="33">IF(A901="","",PROPER(TEXT(A901,"mmm/aa")))</f>
        <v/>
      </c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</row>
    <row r="902" spans="1:38" ht="15.75" customHeight="1">
      <c r="A902" s="23"/>
      <c r="B902" s="24"/>
      <c r="C902" s="25"/>
      <c r="D902" s="26"/>
      <c r="E902" s="80"/>
      <c r="F902" s="80"/>
      <c r="G902" s="80"/>
      <c r="H902" s="80"/>
      <c r="I902" s="81"/>
      <c r="J902" s="27" t="str">
        <f>IF(E902="","",(1-J$2)*E902)</f>
        <v/>
      </c>
      <c r="K902" s="27" t="str">
        <f>IF(F902="","",(1-K$2)*F902)</f>
        <v/>
      </c>
      <c r="L902" s="27" t="str">
        <f>IF(G902="","",(1-L$2)*G902)</f>
        <v/>
      </c>
      <c r="M902" s="27" t="str">
        <f>IF(H902="","",(1-M$2)*H902)</f>
        <v/>
      </c>
      <c r="N902" s="40"/>
      <c r="O902" s="41"/>
      <c r="P902" s="28" t="str">
        <f t="shared" si="25"/>
        <v/>
      </c>
      <c r="Q902" s="29" t="str">
        <f t="shared" si="32"/>
        <v/>
      </c>
      <c r="R902" s="30" t="str">
        <f>IF(P902="","",SUM($Q$4:Q902))</f>
        <v/>
      </c>
      <c r="S902" t="str">
        <f t="shared" si="33"/>
        <v/>
      </c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</row>
    <row r="903" spans="1:38" ht="15.75" customHeight="1">
      <c r="A903" s="23"/>
      <c r="B903" s="24"/>
      <c r="C903" s="25"/>
      <c r="D903" s="26"/>
      <c r="E903" s="80"/>
      <c r="F903" s="80"/>
      <c r="G903" s="80"/>
      <c r="H903" s="80"/>
      <c r="I903" s="81"/>
      <c r="J903" s="27" t="str">
        <f>IF(E903="","",(1-J$2)*E903)</f>
        <v/>
      </c>
      <c r="K903" s="27" t="str">
        <f>IF(F903="","",(1-K$2)*F903)</f>
        <v/>
      </c>
      <c r="L903" s="27" t="str">
        <f>IF(G903="","",(1-L$2)*G903)</f>
        <v/>
      </c>
      <c r="M903" s="27" t="str">
        <f>IF(H903="","",(1-M$2)*H903)</f>
        <v/>
      </c>
      <c r="N903" s="40"/>
      <c r="O903" s="41"/>
      <c r="P903" s="28" t="str">
        <f t="shared" si="25"/>
        <v/>
      </c>
      <c r="Q903" s="29" t="str">
        <f t="shared" si="32"/>
        <v/>
      </c>
      <c r="R903" s="30" t="str">
        <f>IF(P903="","",SUM($Q$4:Q903))</f>
        <v/>
      </c>
      <c r="S903" t="str">
        <f t="shared" si="33"/>
        <v/>
      </c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</row>
    <row r="904" spans="1:38" ht="15.75" customHeight="1">
      <c r="A904" s="23"/>
      <c r="B904" s="24"/>
      <c r="C904" s="25"/>
      <c r="D904" s="26"/>
      <c r="E904" s="80"/>
      <c r="F904" s="80"/>
      <c r="G904" s="80"/>
      <c r="H904" s="80"/>
      <c r="I904" s="81"/>
      <c r="J904" s="27" t="str">
        <f>IF(E904="","",(1-J$2)*E904)</f>
        <v/>
      </c>
      <c r="K904" s="27" t="str">
        <f>IF(F904="","",(1-K$2)*F904)</f>
        <v/>
      </c>
      <c r="L904" s="27" t="str">
        <f>IF(G904="","",(1-L$2)*G904)</f>
        <v/>
      </c>
      <c r="M904" s="27" t="str">
        <f>IF(H904="","",(1-M$2)*H904)</f>
        <v/>
      </c>
      <c r="N904" s="40"/>
      <c r="O904" s="41"/>
      <c r="P904" s="28" t="str">
        <f t="shared" si="25"/>
        <v/>
      </c>
      <c r="Q904" s="29" t="str">
        <f t="shared" si="32"/>
        <v/>
      </c>
      <c r="R904" s="30" t="str">
        <f>IF(P904="","",SUM($Q$4:Q904))</f>
        <v/>
      </c>
      <c r="S904" t="str">
        <f t="shared" si="33"/>
        <v/>
      </c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</row>
    <row r="905" spans="1:38" ht="15.75" customHeight="1">
      <c r="A905" s="23"/>
      <c r="B905" s="24"/>
      <c r="C905" s="25"/>
      <c r="D905" s="26"/>
      <c r="E905" s="80"/>
      <c r="F905" s="80"/>
      <c r="G905" s="80"/>
      <c r="H905" s="80"/>
      <c r="I905" s="81"/>
      <c r="J905" s="27" t="str">
        <f>IF(E905="","",(1-J$2)*E905)</f>
        <v/>
      </c>
      <c r="K905" s="27" t="str">
        <f>IF(F905="","",(1-K$2)*F905)</f>
        <v/>
      </c>
      <c r="L905" s="27" t="str">
        <f>IF(G905="","",(1-L$2)*G905)</f>
        <v/>
      </c>
      <c r="M905" s="27" t="str">
        <f>IF(H905="","",(1-M$2)*H905)</f>
        <v/>
      </c>
      <c r="N905" s="40"/>
      <c r="O905" s="41"/>
      <c r="P905" s="28" t="str">
        <f t="shared" si="25"/>
        <v/>
      </c>
      <c r="Q905" s="29" t="str">
        <f t="shared" si="32"/>
        <v/>
      </c>
      <c r="R905" s="30" t="str">
        <f>IF(P905="","",SUM($Q$4:Q905))</f>
        <v/>
      </c>
      <c r="S905" t="str">
        <f t="shared" si="33"/>
        <v/>
      </c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</row>
    <row r="906" spans="1:38" ht="15.75" customHeight="1">
      <c r="A906" s="23"/>
      <c r="B906" s="24"/>
      <c r="C906" s="25"/>
      <c r="D906" s="26"/>
      <c r="E906" s="80"/>
      <c r="F906" s="80"/>
      <c r="G906" s="80"/>
      <c r="H906" s="80"/>
      <c r="I906" s="81"/>
      <c r="J906" s="27" t="str">
        <f>IF(E906="","",(1-J$2)*E906)</f>
        <v/>
      </c>
      <c r="K906" s="27" t="str">
        <f>IF(F906="","",(1-K$2)*F906)</f>
        <v/>
      </c>
      <c r="L906" s="27" t="str">
        <f>IF(G906="","",(1-L$2)*G906)</f>
        <v/>
      </c>
      <c r="M906" s="27" t="str">
        <f>IF(H906="","",(1-M$2)*H906)</f>
        <v/>
      </c>
      <c r="N906" s="40"/>
      <c r="O906" s="41"/>
      <c r="P906" s="28" t="str">
        <f t="shared" si="25"/>
        <v/>
      </c>
      <c r="Q906" s="29" t="str">
        <f t="shared" si="32"/>
        <v/>
      </c>
      <c r="R906" s="30" t="str">
        <f>IF(P906="","",SUM($Q$4:Q906))</f>
        <v/>
      </c>
      <c r="S906" t="str">
        <f t="shared" si="33"/>
        <v/>
      </c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</row>
    <row r="907" spans="1:38" ht="15.75" customHeight="1">
      <c r="A907" s="23"/>
      <c r="B907" s="24"/>
      <c r="C907" s="25"/>
      <c r="D907" s="26"/>
      <c r="E907" s="80"/>
      <c r="F907" s="80"/>
      <c r="G907" s="80"/>
      <c r="H907" s="80"/>
      <c r="I907" s="81"/>
      <c r="J907" s="27" t="str">
        <f>IF(E907="","",(1-J$2)*E907)</f>
        <v/>
      </c>
      <c r="K907" s="27" t="str">
        <f>IF(F907="","",(1-K$2)*F907)</f>
        <v/>
      </c>
      <c r="L907" s="27" t="str">
        <f>IF(G907="","",(1-L$2)*G907)</f>
        <v/>
      </c>
      <c r="M907" s="27" t="str">
        <f>IF(H907="","",(1-M$2)*H907)</f>
        <v/>
      </c>
      <c r="N907" s="40"/>
      <c r="O907" s="41"/>
      <c r="P907" s="28" t="str">
        <f t="shared" si="25"/>
        <v/>
      </c>
      <c r="Q907" s="29" t="str">
        <f t="shared" si="32"/>
        <v/>
      </c>
      <c r="R907" s="30" t="str">
        <f>IF(P907="","",SUM($Q$4:Q907))</f>
        <v/>
      </c>
      <c r="S907" t="str">
        <f t="shared" si="33"/>
        <v/>
      </c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</row>
    <row r="908" spans="1:38" ht="15.75" customHeight="1">
      <c r="A908" s="23"/>
      <c r="B908" s="24"/>
      <c r="C908" s="25"/>
      <c r="D908" s="26"/>
      <c r="E908" s="80"/>
      <c r="F908" s="80"/>
      <c r="G908" s="80"/>
      <c r="H908" s="80"/>
      <c r="I908" s="81"/>
      <c r="J908" s="27" t="str">
        <f>IF(E908="","",(1-J$2)*E908)</f>
        <v/>
      </c>
      <c r="K908" s="27" t="str">
        <f>IF(F908="","",(1-K$2)*F908)</f>
        <v/>
      </c>
      <c r="L908" s="27" t="str">
        <f>IF(G908="","",(1-L$2)*G908)</f>
        <v/>
      </c>
      <c r="M908" s="27" t="str">
        <f>IF(H908="","",(1-M$2)*H908)</f>
        <v/>
      </c>
      <c r="N908" s="40"/>
      <c r="O908" s="41"/>
      <c r="P908" s="28" t="str">
        <f t="shared" si="25"/>
        <v/>
      </c>
      <c r="Q908" s="29" t="str">
        <f t="shared" si="32"/>
        <v/>
      </c>
      <c r="R908" s="30" t="str">
        <f>IF(P908="","",SUM($Q$4:Q908))</f>
        <v/>
      </c>
      <c r="S908" t="str">
        <f t="shared" si="33"/>
        <v/>
      </c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</row>
    <row r="909" spans="1:38" ht="15.75" customHeight="1">
      <c r="A909" s="23"/>
      <c r="B909" s="24"/>
      <c r="C909" s="25"/>
      <c r="D909" s="26"/>
      <c r="E909" s="80"/>
      <c r="F909" s="80"/>
      <c r="G909" s="80"/>
      <c r="H909" s="80"/>
      <c r="I909" s="81"/>
      <c r="J909" s="27" t="str">
        <f>IF(E909="","",(1-J$2)*E909)</f>
        <v/>
      </c>
      <c r="K909" s="27" t="str">
        <f>IF(F909="","",(1-K$2)*F909)</f>
        <v/>
      </c>
      <c r="L909" s="27" t="str">
        <f>IF(G909="","",(1-L$2)*G909)</f>
        <v/>
      </c>
      <c r="M909" s="27" t="str">
        <f>IF(H909="","",(1-M$2)*H909)</f>
        <v/>
      </c>
      <c r="N909" s="40"/>
      <c r="O909" s="41"/>
      <c r="P909" s="28" t="str">
        <f t="shared" si="25"/>
        <v/>
      </c>
      <c r="Q909" s="29" t="str">
        <f t="shared" si="32"/>
        <v/>
      </c>
      <c r="R909" s="30" t="str">
        <f>IF(P909="","",SUM($Q$4:Q909))</f>
        <v/>
      </c>
      <c r="S909" t="str">
        <f t="shared" si="33"/>
        <v/>
      </c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</row>
    <row r="910" spans="1:38" ht="15.75" customHeight="1">
      <c r="A910" s="23"/>
      <c r="B910" s="24"/>
      <c r="C910" s="25"/>
      <c r="D910" s="26"/>
      <c r="E910" s="80"/>
      <c r="F910" s="80"/>
      <c r="G910" s="80"/>
      <c r="H910" s="80"/>
      <c r="I910" s="81"/>
      <c r="J910" s="27" t="str">
        <f>IF(E910="","",(1-J$2)*E910)</f>
        <v/>
      </c>
      <c r="K910" s="27" t="str">
        <f>IF(F910="","",(1-K$2)*F910)</f>
        <v/>
      </c>
      <c r="L910" s="27" t="str">
        <f>IF(G910="","",(1-L$2)*G910)</f>
        <v/>
      </c>
      <c r="M910" s="27" t="str">
        <f>IF(H910="","",(1-M$2)*H910)</f>
        <v/>
      </c>
      <c r="N910" s="40"/>
      <c r="O910" s="41"/>
      <c r="P910" s="28" t="str">
        <f t="shared" si="25"/>
        <v/>
      </c>
      <c r="Q910" s="29" t="str">
        <f t="shared" si="32"/>
        <v/>
      </c>
      <c r="R910" s="30" t="str">
        <f>IF(P910="","",SUM($Q$4:Q910))</f>
        <v/>
      </c>
      <c r="S910" t="str">
        <f t="shared" si="33"/>
        <v/>
      </c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</row>
    <row r="911" spans="1:38" ht="15.75" customHeight="1">
      <c r="A911" s="23"/>
      <c r="B911" s="24"/>
      <c r="C911" s="25"/>
      <c r="D911" s="26"/>
      <c r="E911" s="80"/>
      <c r="F911" s="80"/>
      <c r="G911" s="80"/>
      <c r="H911" s="80"/>
      <c r="I911" s="81"/>
      <c r="J911" s="27" t="str">
        <f>IF(E911="","",(1-J$2)*E911)</f>
        <v/>
      </c>
      <c r="K911" s="27" t="str">
        <f>IF(F911="","",(1-K$2)*F911)</f>
        <v/>
      </c>
      <c r="L911" s="27" t="str">
        <f>IF(G911="","",(1-L$2)*G911)</f>
        <v/>
      </c>
      <c r="M911" s="27" t="str">
        <f>IF(H911="","",(1-M$2)*H911)</f>
        <v/>
      </c>
      <c r="N911" s="40"/>
      <c r="O911" s="41"/>
      <c r="P911" s="28" t="str">
        <f t="shared" si="25"/>
        <v/>
      </c>
      <c r="Q911" s="29" t="str">
        <f t="shared" si="32"/>
        <v/>
      </c>
      <c r="R911" s="30" t="str">
        <f>IF(P911="","",SUM($Q$4:Q911))</f>
        <v/>
      </c>
      <c r="S911" t="str">
        <f t="shared" si="33"/>
        <v/>
      </c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</row>
    <row r="912" spans="1:38" ht="15.75" customHeight="1">
      <c r="A912" s="23"/>
      <c r="B912" s="24"/>
      <c r="C912" s="25"/>
      <c r="D912" s="26"/>
      <c r="E912" s="80"/>
      <c r="F912" s="80"/>
      <c r="G912" s="80"/>
      <c r="H912" s="80"/>
      <c r="I912" s="81"/>
      <c r="J912" s="27" t="str">
        <f>IF(E912="","",(1-J$2)*E912)</f>
        <v/>
      </c>
      <c r="K912" s="27" t="str">
        <f>IF(F912="","",(1-K$2)*F912)</f>
        <v/>
      </c>
      <c r="L912" s="27" t="str">
        <f>IF(G912="","",(1-L$2)*G912)</f>
        <v/>
      </c>
      <c r="M912" s="27" t="str">
        <f>IF(H912="","",(1-M$2)*H912)</f>
        <v/>
      </c>
      <c r="N912" s="40"/>
      <c r="O912" s="41"/>
      <c r="P912" s="28" t="str">
        <f t="shared" si="25"/>
        <v/>
      </c>
      <c r="Q912" s="29" t="str">
        <f t="shared" si="32"/>
        <v/>
      </c>
      <c r="R912" s="30" t="str">
        <f>IF(P912="","",SUM($Q$4:Q912))</f>
        <v/>
      </c>
      <c r="S912" t="str">
        <f t="shared" si="33"/>
        <v/>
      </c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</row>
    <row r="913" spans="1:38" ht="15.75" customHeight="1">
      <c r="A913" s="23"/>
      <c r="B913" s="24"/>
      <c r="C913" s="25"/>
      <c r="D913" s="26"/>
      <c r="E913" s="80"/>
      <c r="F913" s="80"/>
      <c r="G913" s="80"/>
      <c r="H913" s="80"/>
      <c r="I913" s="81"/>
      <c r="J913" s="27" t="str">
        <f>IF(E913="","",(1-J$2)*E913)</f>
        <v/>
      </c>
      <c r="K913" s="27" t="str">
        <f>IF(F913="","",(1-K$2)*F913)</f>
        <v/>
      </c>
      <c r="L913" s="27" t="str">
        <f>IF(G913="","",(1-L$2)*G913)</f>
        <v/>
      </c>
      <c r="M913" s="27" t="str">
        <f>IF(H913="","",(1-M$2)*H913)</f>
        <v/>
      </c>
      <c r="N913" s="40"/>
      <c r="O913" s="41"/>
      <c r="P913" s="28" t="str">
        <f t="shared" si="25"/>
        <v/>
      </c>
      <c r="Q913" s="29" t="str">
        <f t="shared" si="32"/>
        <v/>
      </c>
      <c r="R913" s="30" t="str">
        <f>IF(P913="","",SUM($Q$4:Q913))</f>
        <v/>
      </c>
      <c r="S913" t="str">
        <f t="shared" si="33"/>
        <v/>
      </c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</row>
    <row r="914" spans="1:38" ht="15.75" customHeight="1">
      <c r="A914" s="23"/>
      <c r="B914" s="24"/>
      <c r="C914" s="25"/>
      <c r="D914" s="26"/>
      <c r="E914" s="80"/>
      <c r="F914" s="80"/>
      <c r="G914" s="80"/>
      <c r="H914" s="80"/>
      <c r="I914" s="81"/>
      <c r="J914" s="27" t="str">
        <f>IF(E914="","",(1-J$2)*E914)</f>
        <v/>
      </c>
      <c r="K914" s="27" t="str">
        <f>IF(F914="","",(1-K$2)*F914)</f>
        <v/>
      </c>
      <c r="L914" s="27" t="str">
        <f>IF(G914="","",(1-L$2)*G914)</f>
        <v/>
      </c>
      <c r="M914" s="27" t="str">
        <f>IF(H914="","",(1-M$2)*H914)</f>
        <v/>
      </c>
      <c r="N914" s="40"/>
      <c r="O914" s="41"/>
      <c r="P914" s="28" t="str">
        <f t="shared" si="25"/>
        <v/>
      </c>
      <c r="Q914" s="29" t="str">
        <f t="shared" si="32"/>
        <v/>
      </c>
      <c r="R914" s="30" t="str">
        <f>IF(P914="","",SUM($Q$4:Q914))</f>
        <v/>
      </c>
      <c r="S914" t="str">
        <f t="shared" si="33"/>
        <v/>
      </c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</row>
    <row r="915" spans="1:38" ht="15.75" customHeight="1">
      <c r="A915" s="23"/>
      <c r="B915" s="24"/>
      <c r="C915" s="25"/>
      <c r="D915" s="26"/>
      <c r="E915" s="80"/>
      <c r="F915" s="80"/>
      <c r="G915" s="80"/>
      <c r="H915" s="80"/>
      <c r="I915" s="81"/>
      <c r="J915" s="27" t="str">
        <f>IF(E915="","",(1-J$2)*E915)</f>
        <v/>
      </c>
      <c r="K915" s="27" t="str">
        <f>IF(F915="","",(1-K$2)*F915)</f>
        <v/>
      </c>
      <c r="L915" s="27" t="str">
        <f>IF(G915="","",(1-L$2)*G915)</f>
        <v/>
      </c>
      <c r="M915" s="27" t="str">
        <f>IF(H915="","",(1-M$2)*H915)</f>
        <v/>
      </c>
      <c r="N915" s="40"/>
      <c r="O915" s="41"/>
      <c r="P915" s="28" t="str">
        <f t="shared" si="25"/>
        <v/>
      </c>
      <c r="Q915" s="29" t="str">
        <f t="shared" si="32"/>
        <v/>
      </c>
      <c r="R915" s="30" t="str">
        <f>IF(P915="","",SUM($Q$4:Q915))</f>
        <v/>
      </c>
      <c r="S915" t="str">
        <f t="shared" si="33"/>
        <v/>
      </c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</row>
    <row r="916" spans="1:38" ht="15.75" customHeight="1">
      <c r="A916" s="23"/>
      <c r="B916" s="24"/>
      <c r="C916" s="25"/>
      <c r="D916" s="26"/>
      <c r="E916" s="80"/>
      <c r="F916" s="80"/>
      <c r="G916" s="80"/>
      <c r="H916" s="80"/>
      <c r="I916" s="81"/>
      <c r="J916" s="27" t="str">
        <f>IF(E916="","",(1-J$2)*E916)</f>
        <v/>
      </c>
      <c r="K916" s="27" t="str">
        <f>IF(F916="","",(1-K$2)*F916)</f>
        <v/>
      </c>
      <c r="L916" s="27" t="str">
        <f>IF(G916="","",(1-L$2)*G916)</f>
        <v/>
      </c>
      <c r="M916" s="27" t="str">
        <f>IF(H916="","",(1-M$2)*H916)</f>
        <v/>
      </c>
      <c r="N916" s="40"/>
      <c r="O916" s="41"/>
      <c r="P916" s="28" t="str">
        <f t="shared" si="25"/>
        <v/>
      </c>
      <c r="Q916" s="29" t="str">
        <f t="shared" si="32"/>
        <v/>
      </c>
      <c r="R916" s="30" t="str">
        <f>IF(P916="","",SUM($Q$4:Q916))</f>
        <v/>
      </c>
      <c r="S916" t="str">
        <f t="shared" si="33"/>
        <v/>
      </c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</row>
    <row r="917" spans="1:38" ht="15.75" customHeight="1">
      <c r="A917" s="23"/>
      <c r="B917" s="24"/>
      <c r="C917" s="25"/>
      <c r="D917" s="26"/>
      <c r="E917" s="80"/>
      <c r="F917" s="80"/>
      <c r="G917" s="80"/>
      <c r="H917" s="80"/>
      <c r="I917" s="81"/>
      <c r="J917" s="27" t="str">
        <f>IF(E917="","",(1-J$2)*E917)</f>
        <v/>
      </c>
      <c r="K917" s="27" t="str">
        <f>IF(F917="","",(1-K$2)*F917)</f>
        <v/>
      </c>
      <c r="L917" s="27" t="str">
        <f>IF(G917="","",(1-L$2)*G917)</f>
        <v/>
      </c>
      <c r="M917" s="27" t="str">
        <f>IF(H917="","",(1-M$2)*H917)</f>
        <v/>
      </c>
      <c r="N917" s="40"/>
      <c r="O917" s="41"/>
      <c r="P917" s="28" t="str">
        <f t="shared" si="25"/>
        <v/>
      </c>
      <c r="Q917" s="29" t="str">
        <f t="shared" si="32"/>
        <v/>
      </c>
      <c r="R917" s="30" t="str">
        <f>IF(P917="","",SUM($Q$4:Q917))</f>
        <v/>
      </c>
      <c r="S917" t="str">
        <f t="shared" si="33"/>
        <v/>
      </c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</row>
    <row r="918" spans="1:38" ht="15.75" customHeight="1">
      <c r="A918" s="23"/>
      <c r="B918" s="24"/>
      <c r="C918" s="25"/>
      <c r="D918" s="26"/>
      <c r="E918" s="80"/>
      <c r="F918" s="80"/>
      <c r="G918" s="80"/>
      <c r="H918" s="80"/>
      <c r="I918" s="81"/>
      <c r="J918" s="27" t="str">
        <f>IF(E918="","",(1-J$2)*E918)</f>
        <v/>
      </c>
      <c r="K918" s="27" t="str">
        <f>IF(F918="","",(1-K$2)*F918)</f>
        <v/>
      </c>
      <c r="L918" s="27" t="str">
        <f>IF(G918="","",(1-L$2)*G918)</f>
        <v/>
      </c>
      <c r="M918" s="27" t="str">
        <f>IF(H918="","",(1-M$2)*H918)</f>
        <v/>
      </c>
      <c r="N918" s="40"/>
      <c r="O918" s="41"/>
      <c r="P918" s="28" t="str">
        <f t="shared" si="25"/>
        <v/>
      </c>
      <c r="Q918" s="29" t="str">
        <f t="shared" si="32"/>
        <v/>
      </c>
      <c r="R918" s="30" t="str">
        <f>IF(P918="","",SUM($Q$4:Q918))</f>
        <v/>
      </c>
      <c r="S918" t="str">
        <f t="shared" si="33"/>
        <v/>
      </c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</row>
    <row r="919" spans="1:38" ht="15.75" customHeight="1">
      <c r="A919" s="23"/>
      <c r="B919" s="24"/>
      <c r="C919" s="25"/>
      <c r="D919" s="26"/>
      <c r="E919" s="80"/>
      <c r="F919" s="80"/>
      <c r="G919" s="80"/>
      <c r="H919" s="80"/>
      <c r="I919" s="81"/>
      <c r="J919" s="27" t="str">
        <f>IF(E919="","",(1-J$2)*E919)</f>
        <v/>
      </c>
      <c r="K919" s="27" t="str">
        <f>IF(F919="","",(1-K$2)*F919)</f>
        <v/>
      </c>
      <c r="L919" s="27" t="str">
        <f>IF(G919="","",(1-L$2)*G919)</f>
        <v/>
      </c>
      <c r="M919" s="27" t="str">
        <f>IF(H919="","",(1-M$2)*H919)</f>
        <v/>
      </c>
      <c r="N919" s="40"/>
      <c r="O919" s="41"/>
      <c r="P919" s="28" t="str">
        <f t="shared" si="25"/>
        <v/>
      </c>
      <c r="Q919" s="29" t="str">
        <f t="shared" si="32"/>
        <v/>
      </c>
      <c r="R919" s="30" t="str">
        <f>IF(P919="","",SUM($Q$4:Q919))</f>
        <v/>
      </c>
      <c r="S919" t="str">
        <f t="shared" si="33"/>
        <v/>
      </c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</row>
    <row r="920" spans="1:38" ht="15.75" customHeight="1">
      <c r="A920" s="23"/>
      <c r="B920" s="24"/>
      <c r="C920" s="25"/>
      <c r="D920" s="26"/>
      <c r="E920" s="80"/>
      <c r="F920" s="80"/>
      <c r="G920" s="80"/>
      <c r="H920" s="80"/>
      <c r="I920" s="81"/>
      <c r="J920" s="27" t="str">
        <f>IF(E920="","",(1-J$2)*E920)</f>
        <v/>
      </c>
      <c r="K920" s="27" t="str">
        <f>IF(F920="","",(1-K$2)*F920)</f>
        <v/>
      </c>
      <c r="L920" s="27" t="str">
        <f>IF(G920="","",(1-L$2)*G920)</f>
        <v/>
      </c>
      <c r="M920" s="27" t="str">
        <f>IF(H920="","",(1-M$2)*H920)</f>
        <v/>
      </c>
      <c r="N920" s="40"/>
      <c r="O920" s="41"/>
      <c r="P920" s="28" t="str">
        <f t="shared" si="25"/>
        <v/>
      </c>
      <c r="Q920" s="29" t="str">
        <f t="shared" si="32"/>
        <v/>
      </c>
      <c r="R920" s="30" t="str">
        <f>IF(P920="","",SUM($Q$4:Q920))</f>
        <v/>
      </c>
      <c r="S920" t="str">
        <f t="shared" si="33"/>
        <v/>
      </c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</row>
    <row r="921" spans="1:38" ht="15.75" customHeight="1">
      <c r="A921" s="23"/>
      <c r="B921" s="24"/>
      <c r="C921" s="25"/>
      <c r="D921" s="26"/>
      <c r="E921" s="80"/>
      <c r="F921" s="80"/>
      <c r="G921" s="80"/>
      <c r="H921" s="80"/>
      <c r="I921" s="81"/>
      <c r="J921" s="27" t="str">
        <f>IF(E921="","",(1-J$2)*E921)</f>
        <v/>
      </c>
      <c r="K921" s="27" t="str">
        <f>IF(F921="","",(1-K$2)*F921)</f>
        <v/>
      </c>
      <c r="L921" s="27" t="str">
        <f>IF(G921="","",(1-L$2)*G921)</f>
        <v/>
      </c>
      <c r="M921" s="27" t="str">
        <f>IF(H921="","",(1-M$2)*H921)</f>
        <v/>
      </c>
      <c r="N921" s="40"/>
      <c r="O921" s="41"/>
      <c r="P921" s="28" t="str">
        <f t="shared" si="25"/>
        <v/>
      </c>
      <c r="Q921" s="29" t="str">
        <f t="shared" si="32"/>
        <v/>
      </c>
      <c r="R921" s="30" t="str">
        <f>IF(P921="","",SUM($Q$4:Q921))</f>
        <v/>
      </c>
      <c r="S921" t="str">
        <f t="shared" si="33"/>
        <v/>
      </c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</row>
    <row r="922" spans="1:38" ht="15.75" customHeight="1">
      <c r="A922" s="23"/>
      <c r="B922" s="24"/>
      <c r="C922" s="25"/>
      <c r="D922" s="26"/>
      <c r="E922" s="80"/>
      <c r="F922" s="80"/>
      <c r="G922" s="80"/>
      <c r="H922" s="80"/>
      <c r="I922" s="81"/>
      <c r="J922" s="27" t="str">
        <f>IF(E922="","",(1-J$2)*E922)</f>
        <v/>
      </c>
      <c r="K922" s="27" t="str">
        <f>IF(F922="","",(1-K$2)*F922)</f>
        <v/>
      </c>
      <c r="L922" s="27" t="str">
        <f>IF(G922="","",(1-L$2)*G922)</f>
        <v/>
      </c>
      <c r="M922" s="27" t="str">
        <f>IF(H922="","",(1-M$2)*H922)</f>
        <v/>
      </c>
      <c r="N922" s="40"/>
      <c r="O922" s="41"/>
      <c r="P922" s="28" t="str">
        <f t="shared" si="25"/>
        <v/>
      </c>
      <c r="Q922" s="29" t="str">
        <f t="shared" si="32"/>
        <v/>
      </c>
      <c r="R922" s="30" t="str">
        <f>IF(P922="","",SUM($Q$4:Q922))</f>
        <v/>
      </c>
      <c r="S922" t="str">
        <f t="shared" si="33"/>
        <v/>
      </c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</row>
    <row r="923" spans="1:38" ht="15.75" customHeight="1">
      <c r="A923" s="23"/>
      <c r="B923" s="24"/>
      <c r="C923" s="25"/>
      <c r="D923" s="26"/>
      <c r="E923" s="80"/>
      <c r="F923" s="80"/>
      <c r="G923" s="80"/>
      <c r="H923" s="80"/>
      <c r="I923" s="81"/>
      <c r="J923" s="27" t="str">
        <f>IF(E923="","",(1-J$2)*E923)</f>
        <v/>
      </c>
      <c r="K923" s="27" t="str">
        <f>IF(F923="","",(1-K$2)*F923)</f>
        <v/>
      </c>
      <c r="L923" s="27" t="str">
        <f>IF(G923="","",(1-L$2)*G923)</f>
        <v/>
      </c>
      <c r="M923" s="27" t="str">
        <f>IF(H923="","",(1-M$2)*H923)</f>
        <v/>
      </c>
      <c r="N923" s="40"/>
      <c r="O923" s="41"/>
      <c r="P923" s="28" t="str">
        <f t="shared" si="25"/>
        <v/>
      </c>
      <c r="Q923" s="29" t="str">
        <f t="shared" si="32"/>
        <v/>
      </c>
      <c r="R923" s="30" t="str">
        <f>IF(P923="","",SUM($Q$4:Q923))</f>
        <v/>
      </c>
      <c r="S923" t="str">
        <f t="shared" si="33"/>
        <v/>
      </c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</row>
    <row r="924" spans="1:38" ht="15.75" customHeight="1">
      <c r="A924" s="23"/>
      <c r="B924" s="24"/>
      <c r="C924" s="25"/>
      <c r="D924" s="26"/>
      <c r="E924" s="80"/>
      <c r="F924" s="80"/>
      <c r="G924" s="80"/>
      <c r="H924" s="80"/>
      <c r="I924" s="81"/>
      <c r="J924" s="27" t="str">
        <f>IF(E924="","",(1-J$2)*E924)</f>
        <v/>
      </c>
      <c r="K924" s="27" t="str">
        <f>IF(F924="","",(1-K$2)*F924)</f>
        <v/>
      </c>
      <c r="L924" s="27" t="str">
        <f>IF(G924="","",(1-L$2)*G924)</f>
        <v/>
      </c>
      <c r="M924" s="27" t="str">
        <f>IF(H924="","",(1-M$2)*H924)</f>
        <v/>
      </c>
      <c r="N924" s="40"/>
      <c r="O924" s="41"/>
      <c r="P924" s="28" t="str">
        <f t="shared" si="25"/>
        <v/>
      </c>
      <c r="Q924" s="29" t="str">
        <f t="shared" si="32"/>
        <v/>
      </c>
      <c r="R924" s="30" t="str">
        <f>IF(P924="","",SUM($Q$4:Q924))</f>
        <v/>
      </c>
      <c r="S924" t="str">
        <f t="shared" si="33"/>
        <v/>
      </c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</row>
    <row r="925" spans="1:38" ht="15.75" customHeight="1">
      <c r="A925" s="23"/>
      <c r="B925" s="24"/>
      <c r="C925" s="25"/>
      <c r="D925" s="26"/>
      <c r="E925" s="80"/>
      <c r="F925" s="80"/>
      <c r="G925" s="80"/>
      <c r="H925" s="80"/>
      <c r="I925" s="81"/>
      <c r="J925" s="27" t="str">
        <f>IF(E925="","",(1-J$2)*E925)</f>
        <v/>
      </c>
      <c r="K925" s="27" t="str">
        <f>IF(F925="","",(1-K$2)*F925)</f>
        <v/>
      </c>
      <c r="L925" s="27" t="str">
        <f>IF(G925="","",(1-L$2)*G925)</f>
        <v/>
      </c>
      <c r="M925" s="27" t="str">
        <f>IF(H925="","",(1-M$2)*H925)</f>
        <v/>
      </c>
      <c r="N925" s="40"/>
      <c r="O925" s="41"/>
      <c r="P925" s="28" t="str">
        <f t="shared" si="25"/>
        <v/>
      </c>
      <c r="Q925" s="29" t="str">
        <f t="shared" si="32"/>
        <v/>
      </c>
      <c r="R925" s="30" t="str">
        <f>IF(P925="","",SUM($Q$4:Q925))</f>
        <v/>
      </c>
      <c r="S925" t="str">
        <f t="shared" si="33"/>
        <v/>
      </c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</row>
    <row r="926" spans="1:38" ht="15.75" customHeight="1">
      <c r="A926" s="23"/>
      <c r="B926" s="24"/>
      <c r="C926" s="25"/>
      <c r="D926" s="26"/>
      <c r="E926" s="80"/>
      <c r="F926" s="80"/>
      <c r="G926" s="80"/>
      <c r="H926" s="80"/>
      <c r="I926" s="81"/>
      <c r="J926" s="27" t="str">
        <f>IF(E926="","",(1-J$2)*E926)</f>
        <v/>
      </c>
      <c r="K926" s="27" t="str">
        <f>IF(F926="","",(1-K$2)*F926)</f>
        <v/>
      </c>
      <c r="L926" s="27" t="str">
        <f>IF(G926="","",(1-L$2)*G926)</f>
        <v/>
      </c>
      <c r="M926" s="27" t="str">
        <f>IF(H926="","",(1-M$2)*H926)</f>
        <v/>
      </c>
      <c r="N926" s="40"/>
      <c r="O926" s="41"/>
      <c r="P926" s="28" t="str">
        <f t="shared" si="25"/>
        <v/>
      </c>
      <c r="Q926" s="29" t="str">
        <f t="shared" si="32"/>
        <v/>
      </c>
      <c r="R926" s="30" t="str">
        <f>IF(P926="","",SUM($Q$4:Q926))</f>
        <v/>
      </c>
      <c r="S926" t="str">
        <f t="shared" si="33"/>
        <v/>
      </c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</row>
    <row r="927" spans="1:38" ht="15.75" customHeight="1">
      <c r="A927" s="23"/>
      <c r="B927" s="24"/>
      <c r="C927" s="25"/>
      <c r="D927" s="26"/>
      <c r="E927" s="80"/>
      <c r="F927" s="80"/>
      <c r="G927" s="80"/>
      <c r="H927" s="80"/>
      <c r="I927" s="81"/>
      <c r="J927" s="27" t="str">
        <f>IF(E927="","",(1-J$2)*E927)</f>
        <v/>
      </c>
      <c r="K927" s="27" t="str">
        <f>IF(F927="","",(1-K$2)*F927)</f>
        <v/>
      </c>
      <c r="L927" s="27" t="str">
        <f>IF(G927="","",(1-L$2)*G927)</f>
        <v/>
      </c>
      <c r="M927" s="27" t="str">
        <f>IF(H927="","",(1-M$2)*H927)</f>
        <v/>
      </c>
      <c r="N927" s="40"/>
      <c r="O927" s="41"/>
      <c r="P927" s="28" t="str">
        <f t="shared" si="25"/>
        <v/>
      </c>
      <c r="Q927" s="29" t="str">
        <f t="shared" si="32"/>
        <v/>
      </c>
      <c r="R927" s="30" t="str">
        <f>IF(P927="","",SUM($Q$4:Q927))</f>
        <v/>
      </c>
      <c r="S927" t="str">
        <f t="shared" si="33"/>
        <v/>
      </c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</row>
    <row r="928" spans="1:38" ht="15.75" customHeight="1">
      <c r="A928" s="23"/>
      <c r="B928" s="24"/>
      <c r="C928" s="25"/>
      <c r="D928" s="26"/>
      <c r="E928" s="80"/>
      <c r="F928" s="80"/>
      <c r="G928" s="80"/>
      <c r="H928" s="80"/>
      <c r="I928" s="81"/>
      <c r="J928" s="27" t="str">
        <f>IF(E928="","",(1-J$2)*E928)</f>
        <v/>
      </c>
      <c r="K928" s="27" t="str">
        <f>IF(F928="","",(1-K$2)*F928)</f>
        <v/>
      </c>
      <c r="L928" s="27" t="str">
        <f>IF(G928="","",(1-L$2)*G928)</f>
        <v/>
      </c>
      <c r="M928" s="27" t="str">
        <f>IF(H928="","",(1-M$2)*H928)</f>
        <v/>
      </c>
      <c r="N928" s="40"/>
      <c r="O928" s="41"/>
      <c r="P928" s="28" t="str">
        <f t="shared" si="25"/>
        <v/>
      </c>
      <c r="Q928" s="29" t="str">
        <f t="shared" si="32"/>
        <v/>
      </c>
      <c r="R928" s="30" t="str">
        <f>IF(P928="","",SUM($Q$4:Q928))</f>
        <v/>
      </c>
      <c r="S928" t="str">
        <f t="shared" si="33"/>
        <v/>
      </c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</row>
    <row r="929" spans="1:38" ht="15.75" customHeight="1">
      <c r="A929" s="23"/>
      <c r="B929" s="24"/>
      <c r="C929" s="25"/>
      <c r="D929" s="26"/>
      <c r="E929" s="80"/>
      <c r="F929" s="80"/>
      <c r="G929" s="80"/>
      <c r="H929" s="80"/>
      <c r="I929" s="81"/>
      <c r="J929" s="27" t="str">
        <f>IF(E929="","",(1-J$2)*E929)</f>
        <v/>
      </c>
      <c r="K929" s="27" t="str">
        <f>IF(F929="","",(1-K$2)*F929)</f>
        <v/>
      </c>
      <c r="L929" s="27" t="str">
        <f>IF(G929="","",(1-L$2)*G929)</f>
        <v/>
      </c>
      <c r="M929" s="27" t="str">
        <f>IF(H929="","",(1-M$2)*H929)</f>
        <v/>
      </c>
      <c r="N929" s="40"/>
      <c r="O929" s="41"/>
      <c r="P929" s="28" t="str">
        <f t="shared" si="25"/>
        <v/>
      </c>
      <c r="Q929" s="29" t="str">
        <f t="shared" si="32"/>
        <v/>
      </c>
      <c r="R929" s="30" t="str">
        <f>IF(P929="","",SUM($Q$4:Q929))</f>
        <v/>
      </c>
      <c r="S929" t="str">
        <f t="shared" si="33"/>
        <v/>
      </c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</row>
    <row r="930" spans="1:38" ht="15.75" customHeight="1">
      <c r="A930" s="23"/>
      <c r="B930" s="24"/>
      <c r="C930" s="25"/>
      <c r="D930" s="26"/>
      <c r="E930" s="80"/>
      <c r="F930" s="80"/>
      <c r="G930" s="80"/>
      <c r="H930" s="80"/>
      <c r="I930" s="81"/>
      <c r="J930" s="27" t="str">
        <f>IF(E930="","",(1-J$2)*E930)</f>
        <v/>
      </c>
      <c r="K930" s="27" t="str">
        <f>IF(F930="","",(1-K$2)*F930)</f>
        <v/>
      </c>
      <c r="L930" s="27" t="str">
        <f>IF(G930="","",(1-L$2)*G930)</f>
        <v/>
      </c>
      <c r="M930" s="27" t="str">
        <f>IF(H930="","",(1-M$2)*H930)</f>
        <v/>
      </c>
      <c r="N930" s="40"/>
      <c r="O930" s="41"/>
      <c r="P930" s="28" t="str">
        <f t="shared" si="25"/>
        <v/>
      </c>
      <c r="Q930" s="29" t="str">
        <f t="shared" si="32"/>
        <v/>
      </c>
      <c r="R930" s="30" t="str">
        <f>IF(P930="","",SUM($Q$4:Q930))</f>
        <v/>
      </c>
      <c r="S930" t="str">
        <f t="shared" si="33"/>
        <v/>
      </c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</row>
    <row r="931" spans="1:38" ht="15.75" customHeight="1">
      <c r="A931" s="23"/>
      <c r="B931" s="24"/>
      <c r="C931" s="25"/>
      <c r="D931" s="26"/>
      <c r="E931" s="80"/>
      <c r="F931" s="80"/>
      <c r="G931" s="80"/>
      <c r="H931" s="80"/>
      <c r="I931" s="81"/>
      <c r="J931" s="27" t="str">
        <f>IF(E931="","",(1-J$2)*E931)</f>
        <v/>
      </c>
      <c r="K931" s="27" t="str">
        <f>IF(F931="","",(1-K$2)*F931)</f>
        <v/>
      </c>
      <c r="L931" s="27" t="str">
        <f>IF(G931="","",(1-L$2)*G931)</f>
        <v/>
      </c>
      <c r="M931" s="27" t="str">
        <f>IF(H931="","",(1-M$2)*H931)</f>
        <v/>
      </c>
      <c r="N931" s="40"/>
      <c r="O931" s="41"/>
      <c r="P931" s="28" t="str">
        <f t="shared" si="25"/>
        <v/>
      </c>
      <c r="Q931" s="29" t="str">
        <f t="shared" si="32"/>
        <v/>
      </c>
      <c r="R931" s="30" t="str">
        <f>IF(P931="","",SUM($Q$4:Q931))</f>
        <v/>
      </c>
      <c r="S931" t="str">
        <f t="shared" si="33"/>
        <v/>
      </c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</row>
    <row r="932" spans="1:38" ht="15.75" customHeight="1">
      <c r="A932" s="23"/>
      <c r="B932" s="24"/>
      <c r="C932" s="25"/>
      <c r="D932" s="26"/>
      <c r="E932" s="80"/>
      <c r="F932" s="80"/>
      <c r="G932" s="80"/>
      <c r="H932" s="80"/>
      <c r="I932" s="81"/>
      <c r="J932" s="27" t="str">
        <f>IF(E932="","",(1-J$2)*E932)</f>
        <v/>
      </c>
      <c r="K932" s="27" t="str">
        <f>IF(F932="","",(1-K$2)*F932)</f>
        <v/>
      </c>
      <c r="L932" s="27" t="str">
        <f>IF(G932="","",(1-L$2)*G932)</f>
        <v/>
      </c>
      <c r="M932" s="27" t="str">
        <f>IF(H932="","",(1-M$2)*H932)</f>
        <v/>
      </c>
      <c r="N932" s="40"/>
      <c r="O932" s="41"/>
      <c r="P932" s="28" t="str">
        <f t="shared" si="25"/>
        <v/>
      </c>
      <c r="Q932" s="29" t="str">
        <f t="shared" si="32"/>
        <v/>
      </c>
      <c r="R932" s="30" t="str">
        <f>IF(P932="","",SUM($Q$4:Q932))</f>
        <v/>
      </c>
      <c r="S932" t="str">
        <f t="shared" si="33"/>
        <v/>
      </c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</row>
    <row r="933" spans="1:38" ht="15.75" customHeight="1">
      <c r="A933" s="23"/>
      <c r="B933" s="24"/>
      <c r="C933" s="25"/>
      <c r="D933" s="26"/>
      <c r="E933" s="80"/>
      <c r="F933" s="80"/>
      <c r="G933" s="80"/>
      <c r="H933" s="80"/>
      <c r="I933" s="81"/>
      <c r="J933" s="27" t="str">
        <f>IF(E933="","",(1-J$2)*E933)</f>
        <v/>
      </c>
      <c r="K933" s="27" t="str">
        <f>IF(F933="","",(1-K$2)*F933)</f>
        <v/>
      </c>
      <c r="L933" s="27" t="str">
        <f>IF(G933="","",(1-L$2)*G933)</f>
        <v/>
      </c>
      <c r="M933" s="27" t="str">
        <f>IF(H933="","",(1-M$2)*H933)</f>
        <v/>
      </c>
      <c r="N933" s="40"/>
      <c r="O933" s="41"/>
      <c r="P933" s="28" t="str">
        <f t="shared" ref="P933:P1095" si="34">IF(E933="","",E933+F933+G933+H933+I933+O933)</f>
        <v/>
      </c>
      <c r="Q933" s="29" t="str">
        <f t="shared" si="32"/>
        <v/>
      </c>
      <c r="R933" s="30" t="str">
        <f>IF(P933="","",SUM($Q$4:Q933))</f>
        <v/>
      </c>
      <c r="S933" t="str">
        <f t="shared" si="33"/>
        <v/>
      </c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</row>
    <row r="934" spans="1:38" ht="15.75" customHeight="1">
      <c r="A934" s="23"/>
      <c r="B934" s="24"/>
      <c r="C934" s="25"/>
      <c r="D934" s="26"/>
      <c r="E934" s="80"/>
      <c r="F934" s="80"/>
      <c r="G934" s="80"/>
      <c r="H934" s="80"/>
      <c r="I934" s="81"/>
      <c r="J934" s="27" t="str">
        <f>IF(E934="","",(1-J$2)*E934)</f>
        <v/>
      </c>
      <c r="K934" s="27" t="str">
        <f>IF(F934="","",(1-K$2)*F934)</f>
        <v/>
      </c>
      <c r="L934" s="27" t="str">
        <f>IF(G934="","",(1-L$2)*G934)</f>
        <v/>
      </c>
      <c r="M934" s="27" t="str">
        <f>IF(H934="","",(1-M$2)*H934)</f>
        <v/>
      </c>
      <c r="N934" s="40"/>
      <c r="O934" s="41"/>
      <c r="P934" s="28" t="str">
        <f t="shared" si="34"/>
        <v/>
      </c>
      <c r="Q934" s="29" t="str">
        <f t="shared" si="32"/>
        <v/>
      </c>
      <c r="R934" s="30" t="str">
        <f>IF(P934="","",SUM($Q$4:Q934))</f>
        <v/>
      </c>
      <c r="S934" t="str">
        <f t="shared" si="33"/>
        <v/>
      </c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</row>
    <row r="935" spans="1:38" ht="15.75" customHeight="1">
      <c r="A935" s="23"/>
      <c r="B935" s="24"/>
      <c r="C935" s="25"/>
      <c r="D935" s="26"/>
      <c r="E935" s="80"/>
      <c r="F935" s="80"/>
      <c r="G935" s="80"/>
      <c r="H935" s="80"/>
      <c r="I935" s="81"/>
      <c r="J935" s="27" t="str">
        <f>IF(E935="","",(1-J$2)*E935)</f>
        <v/>
      </c>
      <c r="K935" s="27" t="str">
        <f>IF(F935="","",(1-K$2)*F935)</f>
        <v/>
      </c>
      <c r="L935" s="27" t="str">
        <f>IF(G935="","",(1-L$2)*G935)</f>
        <v/>
      </c>
      <c r="M935" s="27" t="str">
        <f>IF(H935="","",(1-M$2)*H935)</f>
        <v/>
      </c>
      <c r="N935" s="40"/>
      <c r="O935" s="41"/>
      <c r="P935" s="28" t="str">
        <f t="shared" si="34"/>
        <v/>
      </c>
      <c r="Q935" s="29" t="str">
        <f t="shared" si="32"/>
        <v/>
      </c>
      <c r="R935" s="30" t="str">
        <f>IF(P935="","",SUM($Q$4:Q935))</f>
        <v/>
      </c>
      <c r="S935" t="str">
        <f t="shared" si="33"/>
        <v/>
      </c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</row>
    <row r="936" spans="1:38" ht="15.75" customHeight="1">
      <c r="A936" s="23"/>
      <c r="B936" s="24"/>
      <c r="C936" s="25"/>
      <c r="D936" s="26"/>
      <c r="E936" s="80"/>
      <c r="F936" s="80"/>
      <c r="G936" s="80"/>
      <c r="H936" s="80"/>
      <c r="I936" s="81"/>
      <c r="J936" s="27" t="str">
        <f>IF(E936="","",(1-J$2)*E936)</f>
        <v/>
      </c>
      <c r="K936" s="27" t="str">
        <f>IF(F936="","",(1-K$2)*F936)</f>
        <v/>
      </c>
      <c r="L936" s="27" t="str">
        <f>IF(G936="","",(1-L$2)*G936)</f>
        <v/>
      </c>
      <c r="M936" s="27" t="str">
        <f>IF(H936="","",(1-M$2)*H936)</f>
        <v/>
      </c>
      <c r="N936" s="40"/>
      <c r="O936" s="41"/>
      <c r="P936" s="28" t="str">
        <f t="shared" si="34"/>
        <v/>
      </c>
      <c r="Q936" s="29" t="str">
        <f t="shared" si="32"/>
        <v/>
      </c>
      <c r="R936" s="30" t="str">
        <f>IF(P936="","",SUM($Q$4:Q936))</f>
        <v/>
      </c>
      <c r="S936" t="str">
        <f t="shared" si="33"/>
        <v/>
      </c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</row>
    <row r="937" spans="1:38" ht="15.75" customHeight="1">
      <c r="A937" s="23"/>
      <c r="B937" s="24"/>
      <c r="C937" s="25"/>
      <c r="D937" s="26"/>
      <c r="E937" s="80"/>
      <c r="F937" s="80"/>
      <c r="G937" s="80"/>
      <c r="H937" s="80"/>
      <c r="I937" s="81"/>
      <c r="J937" s="27" t="str">
        <f>IF(E937="","",(1-J$2)*E937)</f>
        <v/>
      </c>
      <c r="K937" s="27" t="str">
        <f>IF(F937="","",(1-K$2)*F937)</f>
        <v/>
      </c>
      <c r="L937" s="27" t="str">
        <f>IF(G937="","",(1-L$2)*G937)</f>
        <v/>
      </c>
      <c r="M937" s="27" t="str">
        <f>IF(H937="","",(1-M$2)*H937)</f>
        <v/>
      </c>
      <c r="N937" s="40"/>
      <c r="O937" s="41"/>
      <c r="P937" s="28" t="str">
        <f t="shared" si="34"/>
        <v/>
      </c>
      <c r="Q937" s="29" t="str">
        <f t="shared" si="32"/>
        <v/>
      </c>
      <c r="R937" s="30" t="str">
        <f>IF(P937="","",SUM($Q$4:Q937))</f>
        <v/>
      </c>
      <c r="S937" t="str">
        <f t="shared" si="33"/>
        <v/>
      </c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</row>
    <row r="938" spans="1:38" ht="15.75" customHeight="1">
      <c r="A938" s="23"/>
      <c r="B938" s="24"/>
      <c r="C938" s="25"/>
      <c r="D938" s="26"/>
      <c r="E938" s="80"/>
      <c r="F938" s="80"/>
      <c r="G938" s="80"/>
      <c r="H938" s="80"/>
      <c r="I938" s="81"/>
      <c r="J938" s="27" t="str">
        <f>IF(E938="","",(1-J$2)*E938)</f>
        <v/>
      </c>
      <c r="K938" s="27" t="str">
        <f>IF(F938="","",(1-K$2)*F938)</f>
        <v/>
      </c>
      <c r="L938" s="27" t="str">
        <f>IF(G938="","",(1-L$2)*G938)</f>
        <v/>
      </c>
      <c r="M938" s="27" t="str">
        <f>IF(H938="","",(1-M$2)*H938)</f>
        <v/>
      </c>
      <c r="N938" s="40"/>
      <c r="O938" s="41"/>
      <c r="P938" s="28" t="str">
        <f t="shared" si="34"/>
        <v/>
      </c>
      <c r="Q938" s="29" t="str">
        <f t="shared" si="32"/>
        <v/>
      </c>
      <c r="R938" s="30" t="str">
        <f>IF(P938="","",SUM($Q$4:Q938))</f>
        <v/>
      </c>
      <c r="S938" t="str">
        <f t="shared" si="33"/>
        <v/>
      </c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</row>
    <row r="939" spans="1:38" ht="15.75" customHeight="1">
      <c r="A939" s="23"/>
      <c r="B939" s="24"/>
      <c r="C939" s="25"/>
      <c r="D939" s="26"/>
      <c r="E939" s="80"/>
      <c r="F939" s="80"/>
      <c r="G939" s="80"/>
      <c r="H939" s="80"/>
      <c r="I939" s="81"/>
      <c r="J939" s="27" t="str">
        <f>IF(E939="","",(1-J$2)*E939)</f>
        <v/>
      </c>
      <c r="K939" s="27" t="str">
        <f>IF(F939="","",(1-K$2)*F939)</f>
        <v/>
      </c>
      <c r="L939" s="27" t="str">
        <f>IF(G939="","",(1-L$2)*G939)</f>
        <v/>
      </c>
      <c r="M939" s="27" t="str">
        <f>IF(H939="","",(1-M$2)*H939)</f>
        <v/>
      </c>
      <c r="N939" s="40"/>
      <c r="O939" s="41"/>
      <c r="P939" s="28" t="str">
        <f t="shared" si="34"/>
        <v/>
      </c>
      <c r="Q939" s="29" t="str">
        <f t="shared" si="32"/>
        <v/>
      </c>
      <c r="R939" s="30" t="str">
        <f>IF(P939="","",SUM($Q$4:Q939))</f>
        <v/>
      </c>
      <c r="S939" t="str">
        <f t="shared" si="33"/>
        <v/>
      </c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</row>
    <row r="940" spans="1:38" ht="15.75" customHeight="1">
      <c r="A940" s="23"/>
      <c r="B940" s="24"/>
      <c r="C940" s="25"/>
      <c r="D940" s="26"/>
      <c r="E940" s="80"/>
      <c r="F940" s="80"/>
      <c r="G940" s="80"/>
      <c r="H940" s="80"/>
      <c r="I940" s="81"/>
      <c r="J940" s="27" t="str">
        <f>IF(E940="","",(1-J$2)*E940)</f>
        <v/>
      </c>
      <c r="K940" s="27" t="str">
        <f>IF(F940="","",(1-K$2)*F940)</f>
        <v/>
      </c>
      <c r="L940" s="27" t="str">
        <f>IF(G940="","",(1-L$2)*G940)</f>
        <v/>
      </c>
      <c r="M940" s="27" t="str">
        <f>IF(H940="","",(1-M$2)*H940)</f>
        <v/>
      </c>
      <c r="N940" s="40"/>
      <c r="O940" s="41"/>
      <c r="P940" s="28" t="str">
        <f t="shared" si="34"/>
        <v/>
      </c>
      <c r="Q940" s="29" t="str">
        <f t="shared" si="32"/>
        <v/>
      </c>
      <c r="R940" s="30" t="str">
        <f>IF(P940="","",SUM($Q$4:Q940))</f>
        <v/>
      </c>
      <c r="S940" t="str">
        <f t="shared" si="33"/>
        <v/>
      </c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</row>
    <row r="941" spans="1:38" ht="15.75" customHeight="1">
      <c r="A941" s="23"/>
      <c r="B941" s="24"/>
      <c r="C941" s="25"/>
      <c r="D941" s="26"/>
      <c r="E941" s="80"/>
      <c r="F941" s="80"/>
      <c r="G941" s="80"/>
      <c r="H941" s="80"/>
      <c r="I941" s="81"/>
      <c r="J941" s="27" t="str">
        <f>IF(E941="","",(1-J$2)*E941)</f>
        <v/>
      </c>
      <c r="K941" s="27" t="str">
        <f>IF(F941="","",(1-K$2)*F941)</f>
        <v/>
      </c>
      <c r="L941" s="27" t="str">
        <f>IF(G941="","",(1-L$2)*G941)</f>
        <v/>
      </c>
      <c r="M941" s="27" t="str">
        <f>IF(H941="","",(1-M$2)*H941)</f>
        <v/>
      </c>
      <c r="N941" s="40"/>
      <c r="O941" s="41"/>
      <c r="P941" s="28" t="str">
        <f t="shared" si="34"/>
        <v/>
      </c>
      <c r="Q941" s="29" t="str">
        <f t="shared" si="32"/>
        <v/>
      </c>
      <c r="R941" s="30" t="str">
        <f>IF(P941="","",SUM($Q$4:Q941))</f>
        <v/>
      </c>
      <c r="S941" t="str">
        <f t="shared" si="33"/>
        <v/>
      </c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</row>
    <row r="942" spans="1:38" ht="15.75" customHeight="1">
      <c r="A942" s="23"/>
      <c r="B942" s="24"/>
      <c r="C942" s="25"/>
      <c r="D942" s="26"/>
      <c r="E942" s="80"/>
      <c r="F942" s="80"/>
      <c r="G942" s="80"/>
      <c r="H942" s="80"/>
      <c r="I942" s="81"/>
      <c r="J942" s="27" t="str">
        <f>IF(E942="","",(1-J$2)*E942)</f>
        <v/>
      </c>
      <c r="K942" s="27" t="str">
        <f>IF(F942="","",(1-K$2)*F942)</f>
        <v/>
      </c>
      <c r="L942" s="27" t="str">
        <f>IF(G942="","",(1-L$2)*G942)</f>
        <v/>
      </c>
      <c r="M942" s="27" t="str">
        <f>IF(H942="","",(1-M$2)*H942)</f>
        <v/>
      </c>
      <c r="N942" s="40"/>
      <c r="O942" s="41"/>
      <c r="P942" s="28" t="str">
        <f t="shared" si="34"/>
        <v/>
      </c>
      <c r="Q942" s="29" t="str">
        <f t="shared" si="32"/>
        <v/>
      </c>
      <c r="R942" s="30" t="str">
        <f>IF(P942="","",SUM($Q$4:Q942))</f>
        <v/>
      </c>
      <c r="S942" t="str">
        <f t="shared" si="33"/>
        <v/>
      </c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</row>
    <row r="943" spans="1:38" ht="15.75" customHeight="1">
      <c r="A943" s="23"/>
      <c r="B943" s="24"/>
      <c r="C943" s="25"/>
      <c r="D943" s="26"/>
      <c r="E943" s="80"/>
      <c r="F943" s="80"/>
      <c r="G943" s="80"/>
      <c r="H943" s="80"/>
      <c r="I943" s="81"/>
      <c r="J943" s="27" t="str">
        <f>IF(E943="","",(1-J$2)*E943)</f>
        <v/>
      </c>
      <c r="K943" s="27" t="str">
        <f>IF(F943="","",(1-K$2)*F943)</f>
        <v/>
      </c>
      <c r="L943" s="27" t="str">
        <f>IF(G943="","",(1-L$2)*G943)</f>
        <v/>
      </c>
      <c r="M943" s="27" t="str">
        <f>IF(H943="","",(1-M$2)*H943)</f>
        <v/>
      </c>
      <c r="N943" s="40"/>
      <c r="O943" s="41"/>
      <c r="P943" s="28" t="str">
        <f t="shared" si="34"/>
        <v/>
      </c>
      <c r="Q943" s="29" t="str">
        <f t="shared" si="32"/>
        <v/>
      </c>
      <c r="R943" s="30" t="str">
        <f>IF(P943="","",SUM($Q$4:Q943))</f>
        <v/>
      </c>
      <c r="S943" t="str">
        <f t="shared" si="33"/>
        <v/>
      </c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</row>
    <row r="944" spans="1:38" ht="15.75" customHeight="1">
      <c r="A944" s="23"/>
      <c r="B944" s="24"/>
      <c r="C944" s="25"/>
      <c r="D944" s="26"/>
      <c r="E944" s="80"/>
      <c r="F944" s="80"/>
      <c r="G944" s="80"/>
      <c r="H944" s="80"/>
      <c r="I944" s="81"/>
      <c r="J944" s="27" t="str">
        <f>IF(E944="","",(1-J$2)*E944)</f>
        <v/>
      </c>
      <c r="K944" s="27" t="str">
        <f>IF(F944="","",(1-K$2)*F944)</f>
        <v/>
      </c>
      <c r="L944" s="27" t="str">
        <f>IF(G944="","",(1-L$2)*G944)</f>
        <v/>
      </c>
      <c r="M944" s="27" t="str">
        <f>IF(H944="","",(1-M$2)*H944)</f>
        <v/>
      </c>
      <c r="N944" s="40"/>
      <c r="O944" s="41"/>
      <c r="P944" s="28" t="str">
        <f t="shared" si="34"/>
        <v/>
      </c>
      <c r="Q944" s="29" t="str">
        <f t="shared" si="32"/>
        <v/>
      </c>
      <c r="R944" s="30" t="str">
        <f>IF(P944="","",SUM($Q$4:Q944))</f>
        <v/>
      </c>
      <c r="S944" t="str">
        <f t="shared" si="33"/>
        <v/>
      </c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</row>
    <row r="945" spans="1:38" ht="15.75" customHeight="1">
      <c r="A945" s="23"/>
      <c r="B945" s="24"/>
      <c r="C945" s="25"/>
      <c r="D945" s="26"/>
      <c r="E945" s="80"/>
      <c r="F945" s="80"/>
      <c r="G945" s="80"/>
      <c r="H945" s="80"/>
      <c r="I945" s="81"/>
      <c r="J945" s="27" t="str">
        <f>IF(E945="","",(1-J$2)*E945)</f>
        <v/>
      </c>
      <c r="K945" s="27" t="str">
        <f>IF(F945="","",(1-K$2)*F945)</f>
        <v/>
      </c>
      <c r="L945" s="27" t="str">
        <f>IF(G945="","",(1-L$2)*G945)</f>
        <v/>
      </c>
      <c r="M945" s="27" t="str">
        <f>IF(H945="","",(1-M$2)*H945)</f>
        <v/>
      </c>
      <c r="N945" s="40"/>
      <c r="O945" s="41"/>
      <c r="P945" s="28" t="str">
        <f t="shared" si="34"/>
        <v/>
      </c>
      <c r="Q945" s="29" t="str">
        <f t="shared" si="32"/>
        <v/>
      </c>
      <c r="R945" s="30" t="str">
        <f>IF(P945="","",SUM($Q$4:Q945))</f>
        <v/>
      </c>
      <c r="S945" t="str">
        <f t="shared" si="33"/>
        <v/>
      </c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</row>
    <row r="946" spans="1:38" ht="15.75" customHeight="1">
      <c r="A946" s="23"/>
      <c r="B946" s="24"/>
      <c r="C946" s="25"/>
      <c r="D946" s="26"/>
      <c r="E946" s="80"/>
      <c r="F946" s="80"/>
      <c r="G946" s="80"/>
      <c r="H946" s="80"/>
      <c r="I946" s="81"/>
      <c r="J946" s="27" t="str">
        <f>IF(E946="","",(1-J$2)*E946)</f>
        <v/>
      </c>
      <c r="K946" s="27" t="str">
        <f>IF(F946="","",(1-K$2)*F946)</f>
        <v/>
      </c>
      <c r="L946" s="27" t="str">
        <f>IF(G946="","",(1-L$2)*G946)</f>
        <v/>
      </c>
      <c r="M946" s="27" t="str">
        <f>IF(H946="","",(1-M$2)*H946)</f>
        <v/>
      </c>
      <c r="N946" s="40"/>
      <c r="O946" s="41"/>
      <c r="P946" s="28" t="str">
        <f t="shared" si="34"/>
        <v/>
      </c>
      <c r="Q946" s="29" t="str">
        <f t="shared" si="32"/>
        <v/>
      </c>
      <c r="R946" s="30" t="str">
        <f>IF(P946="","",SUM($Q$4:Q946))</f>
        <v/>
      </c>
      <c r="S946" t="str">
        <f t="shared" si="33"/>
        <v/>
      </c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</row>
    <row r="947" spans="1:38" ht="15.75" customHeight="1">
      <c r="A947" s="23"/>
      <c r="B947" s="24"/>
      <c r="C947" s="25"/>
      <c r="D947" s="26"/>
      <c r="E947" s="80"/>
      <c r="F947" s="80"/>
      <c r="G947" s="80"/>
      <c r="H947" s="80"/>
      <c r="I947" s="81"/>
      <c r="J947" s="27" t="str">
        <f>IF(E947="","",(1-J$2)*E947)</f>
        <v/>
      </c>
      <c r="K947" s="27" t="str">
        <f>IF(F947="","",(1-K$2)*F947)</f>
        <v/>
      </c>
      <c r="L947" s="27" t="str">
        <f>IF(G947="","",(1-L$2)*G947)</f>
        <v/>
      </c>
      <c r="M947" s="27" t="str">
        <f>IF(H947="","",(1-M$2)*H947)</f>
        <v/>
      </c>
      <c r="N947" s="40"/>
      <c r="O947" s="41"/>
      <c r="P947" s="28" t="str">
        <f t="shared" si="34"/>
        <v/>
      </c>
      <c r="Q947" s="29" t="str">
        <f t="shared" si="32"/>
        <v/>
      </c>
      <c r="R947" s="30" t="str">
        <f>IF(P947="","",SUM($Q$4:Q947))</f>
        <v/>
      </c>
      <c r="S947" t="str">
        <f t="shared" si="33"/>
        <v/>
      </c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</row>
    <row r="948" spans="1:38" ht="15.75" customHeight="1">
      <c r="A948" s="23"/>
      <c r="B948" s="24"/>
      <c r="C948" s="25"/>
      <c r="D948" s="26"/>
      <c r="E948" s="80"/>
      <c r="F948" s="80"/>
      <c r="G948" s="80"/>
      <c r="H948" s="80"/>
      <c r="I948" s="81"/>
      <c r="J948" s="27" t="str">
        <f>IF(E948="","",(1-J$2)*E948)</f>
        <v/>
      </c>
      <c r="K948" s="27" t="str">
        <f>IF(F948="","",(1-K$2)*F948)</f>
        <v/>
      </c>
      <c r="L948" s="27" t="str">
        <f>IF(G948="","",(1-L$2)*G948)</f>
        <v/>
      </c>
      <c r="M948" s="27" t="str">
        <f>IF(H948="","",(1-M$2)*H948)</f>
        <v/>
      </c>
      <c r="N948" s="40"/>
      <c r="O948" s="41"/>
      <c r="P948" s="28" t="str">
        <f t="shared" si="34"/>
        <v/>
      </c>
      <c r="Q948" s="29" t="str">
        <f t="shared" si="32"/>
        <v/>
      </c>
      <c r="R948" s="30" t="str">
        <f>IF(P948="","",SUM($Q$4:Q948))</f>
        <v/>
      </c>
      <c r="S948" t="str">
        <f t="shared" si="33"/>
        <v/>
      </c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</row>
    <row r="949" spans="1:38" ht="15.75" customHeight="1">
      <c r="A949" s="23"/>
      <c r="B949" s="24"/>
      <c r="C949" s="25"/>
      <c r="D949" s="26"/>
      <c r="E949" s="80"/>
      <c r="F949" s="80"/>
      <c r="G949" s="80"/>
      <c r="H949" s="80"/>
      <c r="I949" s="81"/>
      <c r="J949" s="27" t="str">
        <f>IF(E949="","",(1-J$2)*E949)</f>
        <v/>
      </c>
      <c r="K949" s="27" t="str">
        <f>IF(F949="","",(1-K$2)*F949)</f>
        <v/>
      </c>
      <c r="L949" s="27" t="str">
        <f>IF(G949="","",(1-L$2)*G949)</f>
        <v/>
      </c>
      <c r="M949" s="27" t="str">
        <f>IF(H949="","",(1-M$2)*H949)</f>
        <v/>
      </c>
      <c r="N949" s="40"/>
      <c r="O949" s="41"/>
      <c r="P949" s="28" t="str">
        <f t="shared" si="34"/>
        <v/>
      </c>
      <c r="Q949" s="29" t="str">
        <f t="shared" si="32"/>
        <v/>
      </c>
      <c r="R949" s="30" t="str">
        <f>IF(P949="","",SUM($Q$4:Q949))</f>
        <v/>
      </c>
      <c r="S949" t="str">
        <f t="shared" si="33"/>
        <v/>
      </c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</row>
    <row r="950" spans="1:38" ht="15.75" customHeight="1">
      <c r="A950" s="23"/>
      <c r="B950" s="24"/>
      <c r="C950" s="25"/>
      <c r="D950" s="26"/>
      <c r="E950" s="80"/>
      <c r="F950" s="80"/>
      <c r="G950" s="80"/>
      <c r="H950" s="80"/>
      <c r="I950" s="81"/>
      <c r="J950" s="27" t="str">
        <f>IF(E950="","",(1-J$2)*E950)</f>
        <v/>
      </c>
      <c r="K950" s="27" t="str">
        <f>IF(F950="","",(1-K$2)*F950)</f>
        <v/>
      </c>
      <c r="L950" s="27" t="str">
        <f>IF(G950="","",(1-L$2)*G950)</f>
        <v/>
      </c>
      <c r="M950" s="27" t="str">
        <f>IF(H950="","",(1-M$2)*H950)</f>
        <v/>
      </c>
      <c r="N950" s="40"/>
      <c r="O950" s="41"/>
      <c r="P950" s="28" t="str">
        <f t="shared" si="34"/>
        <v/>
      </c>
      <c r="Q950" s="29" t="str">
        <f t="shared" si="32"/>
        <v/>
      </c>
      <c r="R950" s="30" t="str">
        <f>IF(P950="","",SUM($Q$4:Q950))</f>
        <v/>
      </c>
      <c r="S950" t="str">
        <f t="shared" si="33"/>
        <v/>
      </c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</row>
    <row r="951" spans="1:38" ht="15.75" customHeight="1">
      <c r="A951" s="23"/>
      <c r="B951" s="24"/>
      <c r="C951" s="25"/>
      <c r="D951" s="26"/>
      <c r="E951" s="80"/>
      <c r="F951" s="80"/>
      <c r="G951" s="80"/>
      <c r="H951" s="80"/>
      <c r="I951" s="81"/>
      <c r="J951" s="27" t="str">
        <f>IF(E951="","",(1-J$2)*E951)</f>
        <v/>
      </c>
      <c r="K951" s="27" t="str">
        <f>IF(F951="","",(1-K$2)*F951)</f>
        <v/>
      </c>
      <c r="L951" s="27" t="str">
        <f>IF(G951="","",(1-L$2)*G951)</f>
        <v/>
      </c>
      <c r="M951" s="27" t="str">
        <f>IF(H951="","",(1-M$2)*H951)</f>
        <v/>
      </c>
      <c r="N951" s="40"/>
      <c r="O951" s="41"/>
      <c r="P951" s="28" t="str">
        <f t="shared" si="34"/>
        <v/>
      </c>
      <c r="Q951" s="29" t="str">
        <f t="shared" si="32"/>
        <v/>
      </c>
      <c r="R951" s="30" t="str">
        <f>IF(P951="","",SUM($Q$4:Q951))</f>
        <v/>
      </c>
      <c r="S951" t="str">
        <f t="shared" si="33"/>
        <v/>
      </c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</row>
    <row r="952" spans="1:38" ht="15.75" customHeight="1">
      <c r="A952" s="23"/>
      <c r="B952" s="24"/>
      <c r="C952" s="25"/>
      <c r="D952" s="26"/>
      <c r="E952" s="80"/>
      <c r="F952" s="80"/>
      <c r="G952" s="80"/>
      <c r="H952" s="80"/>
      <c r="I952" s="81"/>
      <c r="J952" s="27" t="str">
        <f>IF(E952="","",(1-J$2)*E952)</f>
        <v/>
      </c>
      <c r="K952" s="27" t="str">
        <f>IF(F952="","",(1-K$2)*F952)</f>
        <v/>
      </c>
      <c r="L952" s="27" t="str">
        <f>IF(G952="","",(1-L$2)*G952)</f>
        <v/>
      </c>
      <c r="M952" s="27" t="str">
        <f>IF(H952="","",(1-M$2)*H952)</f>
        <v/>
      </c>
      <c r="N952" s="40"/>
      <c r="O952" s="41"/>
      <c r="P952" s="28" t="str">
        <f t="shared" si="34"/>
        <v/>
      </c>
      <c r="Q952" s="29" t="str">
        <f t="shared" si="32"/>
        <v/>
      </c>
      <c r="R952" s="30" t="str">
        <f>IF(P952="","",SUM($Q$4:Q952))</f>
        <v/>
      </c>
      <c r="S952" t="str">
        <f t="shared" si="33"/>
        <v/>
      </c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</row>
    <row r="953" spans="1:38" ht="15.75" customHeight="1">
      <c r="A953" s="23"/>
      <c r="B953" s="24"/>
      <c r="C953" s="25"/>
      <c r="D953" s="26"/>
      <c r="E953" s="80"/>
      <c r="F953" s="80"/>
      <c r="G953" s="80"/>
      <c r="H953" s="80"/>
      <c r="I953" s="81"/>
      <c r="J953" s="27" t="str">
        <f>IF(E953="","",(1-J$2)*E953)</f>
        <v/>
      </c>
      <c r="K953" s="27" t="str">
        <f>IF(F953="","",(1-K$2)*F953)</f>
        <v/>
      </c>
      <c r="L953" s="27" t="str">
        <f>IF(G953="","",(1-L$2)*G953)</f>
        <v/>
      </c>
      <c r="M953" s="27" t="str">
        <f>IF(H953="","",(1-M$2)*H953)</f>
        <v/>
      </c>
      <c r="N953" s="40"/>
      <c r="O953" s="41"/>
      <c r="P953" s="28" t="str">
        <f t="shared" si="34"/>
        <v/>
      </c>
      <c r="Q953" s="29" t="str">
        <f t="shared" si="32"/>
        <v/>
      </c>
      <c r="R953" s="30" t="str">
        <f>IF(P953="","",SUM($Q$4:Q953))</f>
        <v/>
      </c>
      <c r="S953" t="str">
        <f t="shared" si="33"/>
        <v/>
      </c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</row>
    <row r="954" spans="1:38" ht="15.75" customHeight="1">
      <c r="A954" s="23"/>
      <c r="B954" s="24"/>
      <c r="C954" s="25"/>
      <c r="D954" s="26"/>
      <c r="E954" s="80"/>
      <c r="F954" s="80"/>
      <c r="G954" s="80"/>
      <c r="H954" s="80"/>
      <c r="I954" s="81"/>
      <c r="J954" s="27" t="str">
        <f>IF(E954="","",(1-J$2)*E954)</f>
        <v/>
      </c>
      <c r="K954" s="27" t="str">
        <f>IF(F954="","",(1-K$2)*F954)</f>
        <v/>
      </c>
      <c r="L954" s="27" t="str">
        <f>IF(G954="","",(1-L$2)*G954)</f>
        <v/>
      </c>
      <c r="M954" s="27" t="str">
        <f>IF(H954="","",(1-M$2)*H954)</f>
        <v/>
      </c>
      <c r="N954" s="40"/>
      <c r="O954" s="41"/>
      <c r="P954" s="28" t="str">
        <f t="shared" si="34"/>
        <v/>
      </c>
      <c r="Q954" s="29" t="str">
        <f t="shared" si="32"/>
        <v/>
      </c>
      <c r="R954" s="30" t="str">
        <f>IF(P954="","",SUM($Q$4:Q954))</f>
        <v/>
      </c>
      <c r="S954" t="str">
        <f t="shared" si="33"/>
        <v/>
      </c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</row>
    <row r="955" spans="1:38" ht="15.75" customHeight="1">
      <c r="A955" s="23"/>
      <c r="B955" s="24"/>
      <c r="C955" s="25"/>
      <c r="D955" s="26"/>
      <c r="E955" s="80"/>
      <c r="F955" s="80"/>
      <c r="G955" s="80"/>
      <c r="H955" s="80"/>
      <c r="I955" s="81"/>
      <c r="J955" s="27" t="str">
        <f>IF(E955="","",(1-J$2)*E955)</f>
        <v/>
      </c>
      <c r="K955" s="27" t="str">
        <f>IF(F955="","",(1-K$2)*F955)</f>
        <v/>
      </c>
      <c r="L955" s="27" t="str">
        <f>IF(G955="","",(1-L$2)*G955)</f>
        <v/>
      </c>
      <c r="M955" s="27" t="str">
        <f>IF(H955="","",(1-M$2)*H955)</f>
        <v/>
      </c>
      <c r="N955" s="40"/>
      <c r="O955" s="41"/>
      <c r="P955" s="28" t="str">
        <f t="shared" si="34"/>
        <v/>
      </c>
      <c r="Q955" s="29" t="str">
        <f t="shared" si="32"/>
        <v/>
      </c>
      <c r="R955" s="30" t="str">
        <f>IF(P955="","",SUM($Q$4:Q955))</f>
        <v/>
      </c>
      <c r="S955" t="str">
        <f t="shared" si="33"/>
        <v/>
      </c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</row>
    <row r="956" spans="1:38" ht="15.75" customHeight="1">
      <c r="A956" s="23"/>
      <c r="B956" s="24"/>
      <c r="C956" s="25"/>
      <c r="D956" s="26"/>
      <c r="E956" s="80"/>
      <c r="F956" s="80"/>
      <c r="G956" s="80"/>
      <c r="H956" s="80"/>
      <c r="I956" s="81"/>
      <c r="J956" s="27" t="str">
        <f>IF(E956="","",(1-J$2)*E956)</f>
        <v/>
      </c>
      <c r="K956" s="27" t="str">
        <f>IF(F956="","",(1-K$2)*F956)</f>
        <v/>
      </c>
      <c r="L956" s="27" t="str">
        <f>IF(G956="","",(1-L$2)*G956)</f>
        <v/>
      </c>
      <c r="M956" s="27" t="str">
        <f>IF(H956="","",(1-M$2)*H956)</f>
        <v/>
      </c>
      <c r="N956" s="40"/>
      <c r="O956" s="41"/>
      <c r="P956" s="28" t="str">
        <f t="shared" si="34"/>
        <v/>
      </c>
      <c r="Q956" s="29" t="str">
        <f t="shared" si="32"/>
        <v/>
      </c>
      <c r="R956" s="30" t="str">
        <f>IF(P956="","",SUM($Q$4:Q956))</f>
        <v/>
      </c>
      <c r="S956" t="str">
        <f t="shared" si="33"/>
        <v/>
      </c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</row>
    <row r="957" spans="1:38" ht="15.75" customHeight="1">
      <c r="A957" s="23"/>
      <c r="B957" s="24"/>
      <c r="C957" s="25"/>
      <c r="D957" s="26"/>
      <c r="E957" s="80"/>
      <c r="F957" s="80"/>
      <c r="G957" s="80"/>
      <c r="H957" s="80"/>
      <c r="I957" s="81"/>
      <c r="J957" s="27" t="str">
        <f>IF(E957="","",(1-J$2)*E957)</f>
        <v/>
      </c>
      <c r="K957" s="27" t="str">
        <f>IF(F957="","",(1-K$2)*F957)</f>
        <v/>
      </c>
      <c r="L957" s="27" t="str">
        <f>IF(G957="","",(1-L$2)*G957)</f>
        <v/>
      </c>
      <c r="M957" s="27" t="str">
        <f>IF(H957="","",(1-M$2)*H957)</f>
        <v/>
      </c>
      <c r="N957" s="40"/>
      <c r="O957" s="41"/>
      <c r="P957" s="28" t="str">
        <f t="shared" si="34"/>
        <v/>
      </c>
      <c r="Q957" s="29" t="str">
        <f t="shared" si="32"/>
        <v/>
      </c>
      <c r="R957" s="30" t="str">
        <f>IF(P957="","",SUM($Q$4:Q957))</f>
        <v/>
      </c>
      <c r="S957" t="str">
        <f t="shared" si="33"/>
        <v/>
      </c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</row>
    <row r="958" spans="1:38" ht="15.75" customHeight="1">
      <c r="A958" s="23"/>
      <c r="B958" s="24"/>
      <c r="C958" s="25"/>
      <c r="D958" s="26"/>
      <c r="E958" s="80"/>
      <c r="F958" s="80"/>
      <c r="G958" s="80"/>
      <c r="H958" s="80"/>
      <c r="I958" s="81"/>
      <c r="J958" s="27" t="str">
        <f>IF(E958="","",(1-J$2)*E958)</f>
        <v/>
      </c>
      <c r="K958" s="27" t="str">
        <f>IF(F958="","",(1-K$2)*F958)</f>
        <v/>
      </c>
      <c r="L958" s="27" t="str">
        <f>IF(G958="","",(1-L$2)*G958)</f>
        <v/>
      </c>
      <c r="M958" s="27" t="str">
        <f>IF(H958="","",(1-M$2)*H958)</f>
        <v/>
      </c>
      <c r="N958" s="40"/>
      <c r="O958" s="41"/>
      <c r="P958" s="28" t="str">
        <f t="shared" si="34"/>
        <v/>
      </c>
      <c r="Q958" s="29" t="str">
        <f t="shared" si="32"/>
        <v/>
      </c>
      <c r="R958" s="30" t="str">
        <f>IF(P958="","",SUM($Q$4:Q958))</f>
        <v/>
      </c>
      <c r="S958" t="str">
        <f t="shared" si="33"/>
        <v/>
      </c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</row>
    <row r="959" spans="1:38" ht="15.75" customHeight="1">
      <c r="A959" s="23"/>
      <c r="B959" s="24"/>
      <c r="C959" s="25"/>
      <c r="D959" s="26"/>
      <c r="E959" s="80"/>
      <c r="F959" s="80"/>
      <c r="G959" s="80"/>
      <c r="H959" s="80"/>
      <c r="I959" s="81"/>
      <c r="J959" s="27" t="str">
        <f>IF(E959="","",(1-J$2)*E959)</f>
        <v/>
      </c>
      <c r="K959" s="27" t="str">
        <f>IF(F959="","",(1-K$2)*F959)</f>
        <v/>
      </c>
      <c r="L959" s="27" t="str">
        <f>IF(G959="","",(1-L$2)*G959)</f>
        <v/>
      </c>
      <c r="M959" s="27" t="str">
        <f>IF(H959="","",(1-M$2)*H959)</f>
        <v/>
      </c>
      <c r="N959" s="40"/>
      <c r="O959" s="41"/>
      <c r="P959" s="28" t="str">
        <f t="shared" si="34"/>
        <v/>
      </c>
      <c r="Q959" s="29" t="str">
        <f t="shared" si="32"/>
        <v/>
      </c>
      <c r="R959" s="30" t="str">
        <f>IF(P959="","",SUM($Q$4:Q959))</f>
        <v/>
      </c>
      <c r="S959" t="str">
        <f t="shared" si="33"/>
        <v/>
      </c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</row>
    <row r="960" spans="1:38" ht="15.75" customHeight="1">
      <c r="A960" s="23"/>
      <c r="B960" s="24"/>
      <c r="C960" s="25"/>
      <c r="D960" s="26"/>
      <c r="E960" s="80"/>
      <c r="F960" s="80"/>
      <c r="G960" s="80"/>
      <c r="H960" s="80"/>
      <c r="I960" s="81"/>
      <c r="J960" s="27" t="str">
        <f>IF(E960="","",(1-J$2)*E960)</f>
        <v/>
      </c>
      <c r="K960" s="27" t="str">
        <f>IF(F960="","",(1-K$2)*F960)</f>
        <v/>
      </c>
      <c r="L960" s="27" t="str">
        <f>IF(G960="","",(1-L$2)*G960)</f>
        <v/>
      </c>
      <c r="M960" s="27" t="str">
        <f>IF(H960="","",(1-M$2)*H960)</f>
        <v/>
      </c>
      <c r="N960" s="40"/>
      <c r="O960" s="41"/>
      <c r="P960" s="28" t="str">
        <f t="shared" si="34"/>
        <v/>
      </c>
      <c r="Q960" s="29" t="str">
        <f t="shared" si="32"/>
        <v/>
      </c>
      <c r="R960" s="30" t="str">
        <f>IF(P960="","",SUM($Q$4:Q960))</f>
        <v/>
      </c>
      <c r="S960" t="str">
        <f t="shared" si="33"/>
        <v/>
      </c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</row>
    <row r="961" spans="1:38" ht="15.75" customHeight="1">
      <c r="A961" s="23"/>
      <c r="B961" s="24"/>
      <c r="C961" s="25"/>
      <c r="D961" s="26"/>
      <c r="E961" s="80"/>
      <c r="F961" s="80"/>
      <c r="G961" s="80"/>
      <c r="H961" s="80"/>
      <c r="I961" s="81"/>
      <c r="J961" s="27" t="str">
        <f>IF(E961="","",(1-J$2)*E961)</f>
        <v/>
      </c>
      <c r="K961" s="27" t="str">
        <f>IF(F961="","",(1-K$2)*F961)</f>
        <v/>
      </c>
      <c r="L961" s="27" t="str">
        <f>IF(G961="","",(1-L$2)*G961)</f>
        <v/>
      </c>
      <c r="M961" s="27" t="str">
        <f>IF(H961="","",(1-M$2)*H961)</f>
        <v/>
      </c>
      <c r="N961" s="40"/>
      <c r="O961" s="41"/>
      <c r="P961" s="28" t="str">
        <f t="shared" si="34"/>
        <v/>
      </c>
      <c r="Q961" s="29" t="str">
        <f t="shared" si="32"/>
        <v/>
      </c>
      <c r="R961" s="30" t="str">
        <f>IF(P961="","",SUM($Q$4:Q961))</f>
        <v/>
      </c>
      <c r="S961" t="str">
        <f t="shared" si="33"/>
        <v/>
      </c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</row>
    <row r="962" spans="1:38" ht="15.75" customHeight="1">
      <c r="A962" s="23"/>
      <c r="B962" s="24"/>
      <c r="C962" s="25"/>
      <c r="D962" s="26"/>
      <c r="E962" s="80"/>
      <c r="F962" s="80"/>
      <c r="G962" s="80"/>
      <c r="H962" s="80"/>
      <c r="I962" s="81"/>
      <c r="J962" s="27" t="str">
        <f>IF(E962="","",(1-J$2)*E962)</f>
        <v/>
      </c>
      <c r="K962" s="27" t="str">
        <f>IF(F962="","",(1-K$2)*F962)</f>
        <v/>
      </c>
      <c r="L962" s="27" t="str">
        <f>IF(G962="","",(1-L$2)*G962)</f>
        <v/>
      </c>
      <c r="M962" s="27" t="str">
        <f>IF(H962="","",(1-M$2)*H962)</f>
        <v/>
      </c>
      <c r="N962" s="40"/>
      <c r="O962" s="41"/>
      <c r="P962" s="28" t="str">
        <f t="shared" si="34"/>
        <v/>
      </c>
      <c r="Q962" s="29" t="str">
        <f t="shared" si="32"/>
        <v/>
      </c>
      <c r="R962" s="30" t="str">
        <f>IF(P962="","",SUM($Q$4:Q962))</f>
        <v/>
      </c>
      <c r="S962" t="str">
        <f t="shared" si="33"/>
        <v/>
      </c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</row>
    <row r="963" spans="1:38" ht="15.75" customHeight="1">
      <c r="A963" s="23"/>
      <c r="B963" s="24"/>
      <c r="C963" s="25"/>
      <c r="D963" s="26"/>
      <c r="E963" s="80"/>
      <c r="F963" s="80"/>
      <c r="G963" s="80"/>
      <c r="H963" s="80"/>
      <c r="I963" s="81"/>
      <c r="J963" s="27" t="str">
        <f>IF(E963="","",(1-J$2)*E963)</f>
        <v/>
      </c>
      <c r="K963" s="27" t="str">
        <f>IF(F963="","",(1-K$2)*F963)</f>
        <v/>
      </c>
      <c r="L963" s="27" t="str">
        <f>IF(G963="","",(1-L$2)*G963)</f>
        <v/>
      </c>
      <c r="M963" s="27" t="str">
        <f>IF(H963="","",(1-M$2)*H963)</f>
        <v/>
      </c>
      <c r="N963" s="40"/>
      <c r="O963" s="41"/>
      <c r="P963" s="28" t="str">
        <f t="shared" si="34"/>
        <v/>
      </c>
      <c r="Q963" s="29" t="str">
        <f t="shared" si="32"/>
        <v/>
      </c>
      <c r="R963" s="30" t="str">
        <f>IF(P963="","",SUM($Q$4:Q963))</f>
        <v/>
      </c>
      <c r="S963" t="str">
        <f t="shared" si="33"/>
        <v/>
      </c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</row>
    <row r="964" spans="1:38" ht="15.75" customHeight="1">
      <c r="A964" s="23"/>
      <c r="B964" s="24"/>
      <c r="C964" s="25"/>
      <c r="D964" s="26"/>
      <c r="E964" s="80"/>
      <c r="F964" s="80"/>
      <c r="G964" s="80"/>
      <c r="H964" s="80"/>
      <c r="I964" s="81"/>
      <c r="J964" s="27" t="str">
        <f>IF(E964="","",(1-J$2)*E964)</f>
        <v/>
      </c>
      <c r="K964" s="27" t="str">
        <f>IF(F964="","",(1-K$2)*F964)</f>
        <v/>
      </c>
      <c r="L964" s="27" t="str">
        <f>IF(G964="","",(1-L$2)*G964)</f>
        <v/>
      </c>
      <c r="M964" s="27" t="str">
        <f>IF(H964="","",(1-M$2)*H964)</f>
        <v/>
      </c>
      <c r="N964" s="40"/>
      <c r="O964" s="41"/>
      <c r="P964" s="28" t="str">
        <f t="shared" si="34"/>
        <v/>
      </c>
      <c r="Q964" s="29" t="str">
        <f t="shared" si="32"/>
        <v/>
      </c>
      <c r="R964" s="30" t="str">
        <f>IF(P964="","",SUM($Q$4:Q964))</f>
        <v/>
      </c>
      <c r="S964" t="str">
        <f t="shared" si="33"/>
        <v/>
      </c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</row>
    <row r="965" spans="1:38" ht="15.75" customHeight="1">
      <c r="A965" s="23"/>
      <c r="B965" s="24"/>
      <c r="C965" s="25"/>
      <c r="D965" s="26"/>
      <c r="E965" s="80"/>
      <c r="F965" s="80"/>
      <c r="G965" s="80"/>
      <c r="H965" s="80"/>
      <c r="I965" s="81"/>
      <c r="J965" s="27" t="str">
        <f>IF(E965="","",(1-J$2)*E965)</f>
        <v/>
      </c>
      <c r="K965" s="27" t="str">
        <f>IF(F965="","",(1-K$2)*F965)</f>
        <v/>
      </c>
      <c r="L965" s="27" t="str">
        <f>IF(G965="","",(1-L$2)*G965)</f>
        <v/>
      </c>
      <c r="M965" s="27" t="str">
        <f>IF(H965="","",(1-M$2)*H965)</f>
        <v/>
      </c>
      <c r="N965" s="40"/>
      <c r="O965" s="41"/>
      <c r="P965" s="28" t="str">
        <f t="shared" si="34"/>
        <v/>
      </c>
      <c r="Q965" s="29" t="str">
        <f t="shared" ref="Q965:Q1028" si="35">IF(P965="","",SUM(J965:O965))</f>
        <v/>
      </c>
      <c r="R965" s="30" t="str">
        <f>IF(P965="","",SUM($Q$4:Q965))</f>
        <v/>
      </c>
      <c r="S965" t="str">
        <f t="shared" ref="S965:S1028" si="36">IF(A965="","",PROPER(TEXT(A965,"mmm/aa")))</f>
        <v/>
      </c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</row>
    <row r="966" spans="1:38" ht="15.75" customHeight="1">
      <c r="A966" s="23"/>
      <c r="B966" s="24"/>
      <c r="C966" s="25"/>
      <c r="D966" s="26"/>
      <c r="E966" s="80"/>
      <c r="F966" s="80"/>
      <c r="G966" s="80"/>
      <c r="H966" s="80"/>
      <c r="I966" s="81"/>
      <c r="J966" s="27" t="str">
        <f>IF(E966="","",(1-J$2)*E966)</f>
        <v/>
      </c>
      <c r="K966" s="27" t="str">
        <f>IF(F966="","",(1-K$2)*F966)</f>
        <v/>
      </c>
      <c r="L966" s="27" t="str">
        <f>IF(G966="","",(1-L$2)*G966)</f>
        <v/>
      </c>
      <c r="M966" s="27" t="str">
        <f>IF(H966="","",(1-M$2)*H966)</f>
        <v/>
      </c>
      <c r="N966" s="40"/>
      <c r="O966" s="41"/>
      <c r="P966" s="28" t="str">
        <f t="shared" si="34"/>
        <v/>
      </c>
      <c r="Q966" s="29" t="str">
        <f t="shared" si="35"/>
        <v/>
      </c>
      <c r="R966" s="30" t="str">
        <f>IF(P966="","",SUM($Q$4:Q966))</f>
        <v/>
      </c>
      <c r="S966" t="str">
        <f t="shared" si="36"/>
        <v/>
      </c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</row>
    <row r="967" spans="1:38" ht="15.75" customHeight="1">
      <c r="A967" s="23"/>
      <c r="B967" s="24"/>
      <c r="C967" s="25"/>
      <c r="D967" s="26"/>
      <c r="E967" s="80"/>
      <c r="F967" s="80"/>
      <c r="G967" s="80"/>
      <c r="H967" s="80"/>
      <c r="I967" s="81"/>
      <c r="J967" s="27" t="str">
        <f>IF(E967="","",(1-J$2)*E967)</f>
        <v/>
      </c>
      <c r="K967" s="27" t="str">
        <f>IF(F967="","",(1-K$2)*F967)</f>
        <v/>
      </c>
      <c r="L967" s="27" t="str">
        <f>IF(G967="","",(1-L$2)*G967)</f>
        <v/>
      </c>
      <c r="M967" s="27" t="str">
        <f>IF(H967="","",(1-M$2)*H967)</f>
        <v/>
      </c>
      <c r="N967" s="40"/>
      <c r="O967" s="41"/>
      <c r="P967" s="28" t="str">
        <f t="shared" si="34"/>
        <v/>
      </c>
      <c r="Q967" s="29" t="str">
        <f t="shared" si="35"/>
        <v/>
      </c>
      <c r="R967" s="30" t="str">
        <f>IF(P967="","",SUM($Q$4:Q967))</f>
        <v/>
      </c>
      <c r="S967" t="str">
        <f t="shared" si="36"/>
        <v/>
      </c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</row>
    <row r="968" spans="1:38" ht="15.75" customHeight="1">
      <c r="A968" s="23"/>
      <c r="B968" s="24"/>
      <c r="C968" s="25"/>
      <c r="D968" s="26"/>
      <c r="E968" s="80"/>
      <c r="F968" s="80"/>
      <c r="G968" s="80"/>
      <c r="H968" s="80"/>
      <c r="I968" s="81"/>
      <c r="J968" s="27" t="str">
        <f>IF(E968="","",(1-J$2)*E968)</f>
        <v/>
      </c>
      <c r="K968" s="27" t="str">
        <f>IF(F968="","",(1-K$2)*F968)</f>
        <v/>
      </c>
      <c r="L968" s="27" t="str">
        <f>IF(G968="","",(1-L$2)*G968)</f>
        <v/>
      </c>
      <c r="M968" s="27" t="str">
        <f>IF(H968="","",(1-M$2)*H968)</f>
        <v/>
      </c>
      <c r="N968" s="40"/>
      <c r="O968" s="41"/>
      <c r="P968" s="28" t="str">
        <f t="shared" si="34"/>
        <v/>
      </c>
      <c r="Q968" s="29" t="str">
        <f t="shared" si="35"/>
        <v/>
      </c>
      <c r="R968" s="30" t="str">
        <f>IF(P968="","",SUM($Q$4:Q968))</f>
        <v/>
      </c>
      <c r="S968" t="str">
        <f t="shared" si="36"/>
        <v/>
      </c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</row>
    <row r="969" spans="1:38" ht="15.75" customHeight="1">
      <c r="A969" s="23"/>
      <c r="B969" s="24"/>
      <c r="C969" s="25"/>
      <c r="D969" s="26"/>
      <c r="E969" s="80"/>
      <c r="F969" s="80"/>
      <c r="G969" s="80"/>
      <c r="H969" s="80"/>
      <c r="I969" s="81"/>
      <c r="J969" s="27" t="str">
        <f>IF(E969="","",(1-J$2)*E969)</f>
        <v/>
      </c>
      <c r="K969" s="27" t="str">
        <f>IF(F969="","",(1-K$2)*F969)</f>
        <v/>
      </c>
      <c r="L969" s="27" t="str">
        <f>IF(G969="","",(1-L$2)*G969)</f>
        <v/>
      </c>
      <c r="M969" s="27" t="str">
        <f>IF(H969="","",(1-M$2)*H969)</f>
        <v/>
      </c>
      <c r="N969" s="40"/>
      <c r="O969" s="41"/>
      <c r="P969" s="28" t="str">
        <f t="shared" si="34"/>
        <v/>
      </c>
      <c r="Q969" s="29" t="str">
        <f t="shared" si="35"/>
        <v/>
      </c>
      <c r="R969" s="30" t="str">
        <f>IF(P969="","",SUM($Q$4:Q969))</f>
        <v/>
      </c>
      <c r="S969" t="str">
        <f t="shared" si="36"/>
        <v/>
      </c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</row>
    <row r="970" spans="1:38" ht="15.75" customHeight="1">
      <c r="A970" s="23"/>
      <c r="B970" s="24"/>
      <c r="C970" s="25"/>
      <c r="D970" s="26"/>
      <c r="E970" s="80"/>
      <c r="F970" s="80"/>
      <c r="G970" s="80"/>
      <c r="H970" s="80"/>
      <c r="I970" s="81"/>
      <c r="J970" s="27" t="str">
        <f>IF(E970="","",(1-J$2)*E970)</f>
        <v/>
      </c>
      <c r="K970" s="27" t="str">
        <f>IF(F970="","",(1-K$2)*F970)</f>
        <v/>
      </c>
      <c r="L970" s="27" t="str">
        <f>IF(G970="","",(1-L$2)*G970)</f>
        <v/>
      </c>
      <c r="M970" s="27" t="str">
        <f>IF(H970="","",(1-M$2)*H970)</f>
        <v/>
      </c>
      <c r="N970" s="40"/>
      <c r="O970" s="41"/>
      <c r="P970" s="28" t="str">
        <f t="shared" si="34"/>
        <v/>
      </c>
      <c r="Q970" s="29" t="str">
        <f t="shared" si="35"/>
        <v/>
      </c>
      <c r="R970" s="30" t="str">
        <f>IF(P970="","",SUM($Q$4:Q970))</f>
        <v/>
      </c>
      <c r="S970" t="str">
        <f t="shared" si="36"/>
        <v/>
      </c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</row>
    <row r="971" spans="1:38" ht="15.75" customHeight="1">
      <c r="A971" s="23"/>
      <c r="B971" s="24"/>
      <c r="C971" s="25"/>
      <c r="D971" s="26"/>
      <c r="E971" s="80"/>
      <c r="F971" s="80"/>
      <c r="G971" s="80"/>
      <c r="H971" s="80"/>
      <c r="I971" s="81"/>
      <c r="J971" s="27" t="str">
        <f>IF(E971="","",(1-J$2)*E971)</f>
        <v/>
      </c>
      <c r="K971" s="27" t="str">
        <f>IF(F971="","",(1-K$2)*F971)</f>
        <v/>
      </c>
      <c r="L971" s="27" t="str">
        <f>IF(G971="","",(1-L$2)*G971)</f>
        <v/>
      </c>
      <c r="M971" s="27" t="str">
        <f>IF(H971="","",(1-M$2)*H971)</f>
        <v/>
      </c>
      <c r="N971" s="40"/>
      <c r="O971" s="41"/>
      <c r="P971" s="28" t="str">
        <f t="shared" si="34"/>
        <v/>
      </c>
      <c r="Q971" s="29" t="str">
        <f t="shared" si="35"/>
        <v/>
      </c>
      <c r="R971" s="30" t="str">
        <f>IF(P971="","",SUM($Q$4:Q971))</f>
        <v/>
      </c>
      <c r="S971" t="str">
        <f t="shared" si="36"/>
        <v/>
      </c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</row>
    <row r="972" spans="1:38" ht="15.75" customHeight="1">
      <c r="A972" s="23"/>
      <c r="B972" s="24"/>
      <c r="C972" s="25"/>
      <c r="D972" s="26"/>
      <c r="E972" s="80"/>
      <c r="F972" s="80"/>
      <c r="G972" s="80"/>
      <c r="H972" s="80"/>
      <c r="I972" s="81"/>
      <c r="J972" s="27" t="str">
        <f>IF(E972="","",(1-J$2)*E972)</f>
        <v/>
      </c>
      <c r="K972" s="27" t="str">
        <f>IF(F972="","",(1-K$2)*F972)</f>
        <v/>
      </c>
      <c r="L972" s="27" t="str">
        <f>IF(G972="","",(1-L$2)*G972)</f>
        <v/>
      </c>
      <c r="M972" s="27" t="str">
        <f>IF(H972="","",(1-M$2)*H972)</f>
        <v/>
      </c>
      <c r="N972" s="40"/>
      <c r="O972" s="41"/>
      <c r="P972" s="28" t="str">
        <f t="shared" si="34"/>
        <v/>
      </c>
      <c r="Q972" s="29" t="str">
        <f t="shared" si="35"/>
        <v/>
      </c>
      <c r="R972" s="30" t="str">
        <f>IF(P972="","",SUM($Q$4:Q972))</f>
        <v/>
      </c>
      <c r="S972" t="str">
        <f t="shared" si="36"/>
        <v/>
      </c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</row>
    <row r="973" spans="1:38" ht="15.75" customHeight="1">
      <c r="A973" s="23"/>
      <c r="B973" s="24"/>
      <c r="C973" s="25"/>
      <c r="D973" s="26"/>
      <c r="E973" s="80"/>
      <c r="F973" s="80"/>
      <c r="G973" s="80"/>
      <c r="H973" s="80"/>
      <c r="I973" s="81"/>
      <c r="J973" s="27" t="str">
        <f>IF(E973="","",(1-J$2)*E973)</f>
        <v/>
      </c>
      <c r="K973" s="27" t="str">
        <f>IF(F973="","",(1-K$2)*F973)</f>
        <v/>
      </c>
      <c r="L973" s="27" t="str">
        <f>IF(G973="","",(1-L$2)*G973)</f>
        <v/>
      </c>
      <c r="M973" s="27" t="str">
        <f>IF(H973="","",(1-M$2)*H973)</f>
        <v/>
      </c>
      <c r="N973" s="40"/>
      <c r="O973" s="41"/>
      <c r="P973" s="28" t="str">
        <f t="shared" si="34"/>
        <v/>
      </c>
      <c r="Q973" s="29" t="str">
        <f t="shared" si="35"/>
        <v/>
      </c>
      <c r="R973" s="30" t="str">
        <f>IF(P973="","",SUM($Q$4:Q973))</f>
        <v/>
      </c>
      <c r="S973" t="str">
        <f t="shared" si="36"/>
        <v/>
      </c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</row>
    <row r="974" spans="1:38" ht="15.75" customHeight="1">
      <c r="A974" s="23"/>
      <c r="B974" s="24"/>
      <c r="C974" s="25"/>
      <c r="D974" s="26"/>
      <c r="E974" s="80"/>
      <c r="F974" s="80"/>
      <c r="G974" s="80"/>
      <c r="H974" s="80"/>
      <c r="I974" s="81"/>
      <c r="J974" s="27" t="str">
        <f>IF(E974="","",(1-J$2)*E974)</f>
        <v/>
      </c>
      <c r="K974" s="27" t="str">
        <f>IF(F974="","",(1-K$2)*F974)</f>
        <v/>
      </c>
      <c r="L974" s="27" t="str">
        <f>IF(G974="","",(1-L$2)*G974)</f>
        <v/>
      </c>
      <c r="M974" s="27" t="str">
        <f>IF(H974="","",(1-M$2)*H974)</f>
        <v/>
      </c>
      <c r="N974" s="40"/>
      <c r="O974" s="41"/>
      <c r="P974" s="28" t="str">
        <f t="shared" si="34"/>
        <v/>
      </c>
      <c r="Q974" s="29" t="str">
        <f t="shared" si="35"/>
        <v/>
      </c>
      <c r="R974" s="30" t="str">
        <f>IF(P974="","",SUM($Q$4:Q974))</f>
        <v/>
      </c>
      <c r="S974" t="str">
        <f t="shared" si="36"/>
        <v/>
      </c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</row>
    <row r="975" spans="1:38" ht="15.75" customHeight="1">
      <c r="A975" s="23"/>
      <c r="B975" s="24"/>
      <c r="C975" s="25"/>
      <c r="D975" s="26"/>
      <c r="E975" s="80"/>
      <c r="F975" s="80"/>
      <c r="G975" s="80"/>
      <c r="H975" s="80"/>
      <c r="I975" s="81"/>
      <c r="J975" s="27" t="str">
        <f>IF(E975="","",(1-J$2)*E975)</f>
        <v/>
      </c>
      <c r="K975" s="27" t="str">
        <f>IF(F975="","",(1-K$2)*F975)</f>
        <v/>
      </c>
      <c r="L975" s="27" t="str">
        <f>IF(G975="","",(1-L$2)*G975)</f>
        <v/>
      </c>
      <c r="M975" s="27" t="str">
        <f>IF(H975="","",(1-M$2)*H975)</f>
        <v/>
      </c>
      <c r="N975" s="40"/>
      <c r="O975" s="41"/>
      <c r="P975" s="28" t="str">
        <f t="shared" si="34"/>
        <v/>
      </c>
      <c r="Q975" s="29" t="str">
        <f t="shared" si="35"/>
        <v/>
      </c>
      <c r="R975" s="30" t="str">
        <f>IF(P975="","",SUM($Q$4:Q975))</f>
        <v/>
      </c>
      <c r="S975" t="str">
        <f t="shared" si="36"/>
        <v/>
      </c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</row>
    <row r="976" spans="1:38" ht="15.75" customHeight="1">
      <c r="A976" s="23"/>
      <c r="B976" s="24"/>
      <c r="C976" s="25"/>
      <c r="D976" s="26"/>
      <c r="E976" s="80"/>
      <c r="F976" s="80"/>
      <c r="G976" s="80"/>
      <c r="H976" s="80"/>
      <c r="I976" s="81"/>
      <c r="J976" s="27" t="str">
        <f>IF(E976="","",(1-J$2)*E976)</f>
        <v/>
      </c>
      <c r="K976" s="27" t="str">
        <f>IF(F976="","",(1-K$2)*F976)</f>
        <v/>
      </c>
      <c r="L976" s="27" t="str">
        <f>IF(G976="","",(1-L$2)*G976)</f>
        <v/>
      </c>
      <c r="M976" s="27" t="str">
        <f>IF(H976="","",(1-M$2)*H976)</f>
        <v/>
      </c>
      <c r="N976" s="40"/>
      <c r="O976" s="41"/>
      <c r="P976" s="28" t="str">
        <f t="shared" si="34"/>
        <v/>
      </c>
      <c r="Q976" s="29" t="str">
        <f t="shared" si="35"/>
        <v/>
      </c>
      <c r="R976" s="30" t="str">
        <f>IF(P976="","",SUM($Q$4:Q976))</f>
        <v/>
      </c>
      <c r="S976" t="str">
        <f t="shared" si="36"/>
        <v/>
      </c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</row>
    <row r="977" spans="1:38" ht="15.75" customHeight="1">
      <c r="A977" s="23"/>
      <c r="B977" s="24"/>
      <c r="C977" s="25"/>
      <c r="D977" s="26"/>
      <c r="E977" s="80"/>
      <c r="F977" s="80"/>
      <c r="G977" s="80"/>
      <c r="H977" s="80"/>
      <c r="I977" s="81"/>
      <c r="J977" s="27" t="str">
        <f>IF(E977="","",(1-J$2)*E977)</f>
        <v/>
      </c>
      <c r="K977" s="27" t="str">
        <f>IF(F977="","",(1-K$2)*F977)</f>
        <v/>
      </c>
      <c r="L977" s="27" t="str">
        <f>IF(G977="","",(1-L$2)*G977)</f>
        <v/>
      </c>
      <c r="M977" s="27" t="str">
        <f>IF(H977="","",(1-M$2)*H977)</f>
        <v/>
      </c>
      <c r="N977" s="40"/>
      <c r="O977" s="41"/>
      <c r="P977" s="28" t="str">
        <f t="shared" si="34"/>
        <v/>
      </c>
      <c r="Q977" s="29" t="str">
        <f t="shared" si="35"/>
        <v/>
      </c>
      <c r="R977" s="30" t="str">
        <f>IF(P977="","",SUM($Q$4:Q977))</f>
        <v/>
      </c>
      <c r="S977" t="str">
        <f t="shared" si="36"/>
        <v/>
      </c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</row>
    <row r="978" spans="1:38" ht="15.75" customHeight="1">
      <c r="A978" s="23"/>
      <c r="B978" s="24"/>
      <c r="C978" s="25"/>
      <c r="D978" s="26"/>
      <c r="E978" s="80"/>
      <c r="F978" s="80"/>
      <c r="G978" s="80"/>
      <c r="H978" s="80"/>
      <c r="I978" s="81"/>
      <c r="J978" s="27" t="str">
        <f>IF(E978="","",(1-J$2)*E978)</f>
        <v/>
      </c>
      <c r="K978" s="27" t="str">
        <f>IF(F978="","",(1-K$2)*F978)</f>
        <v/>
      </c>
      <c r="L978" s="27" t="str">
        <f>IF(G978="","",(1-L$2)*G978)</f>
        <v/>
      </c>
      <c r="M978" s="27" t="str">
        <f>IF(H978="","",(1-M$2)*H978)</f>
        <v/>
      </c>
      <c r="N978" s="40"/>
      <c r="O978" s="41"/>
      <c r="P978" s="28" t="str">
        <f t="shared" si="34"/>
        <v/>
      </c>
      <c r="Q978" s="29" t="str">
        <f t="shared" si="35"/>
        <v/>
      </c>
      <c r="R978" s="30" t="str">
        <f>IF(P978="","",SUM($Q$4:Q978))</f>
        <v/>
      </c>
      <c r="S978" t="str">
        <f t="shared" si="36"/>
        <v/>
      </c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</row>
    <row r="979" spans="1:38" ht="15.75" customHeight="1">
      <c r="A979" s="23"/>
      <c r="B979" s="24"/>
      <c r="C979" s="25"/>
      <c r="D979" s="26"/>
      <c r="E979" s="80"/>
      <c r="F979" s="80"/>
      <c r="G979" s="80"/>
      <c r="H979" s="80"/>
      <c r="I979" s="81"/>
      <c r="J979" s="27" t="str">
        <f>IF(E979="","",(1-J$2)*E979)</f>
        <v/>
      </c>
      <c r="K979" s="27" t="str">
        <f>IF(F979="","",(1-K$2)*F979)</f>
        <v/>
      </c>
      <c r="L979" s="27" t="str">
        <f>IF(G979="","",(1-L$2)*G979)</f>
        <v/>
      </c>
      <c r="M979" s="27" t="str">
        <f>IF(H979="","",(1-M$2)*H979)</f>
        <v/>
      </c>
      <c r="N979" s="40"/>
      <c r="O979" s="41"/>
      <c r="P979" s="28" t="str">
        <f t="shared" si="34"/>
        <v/>
      </c>
      <c r="Q979" s="29" t="str">
        <f t="shared" si="35"/>
        <v/>
      </c>
      <c r="R979" s="30" t="str">
        <f>IF(P979="","",SUM($Q$4:Q979))</f>
        <v/>
      </c>
      <c r="S979" t="str">
        <f t="shared" si="36"/>
        <v/>
      </c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</row>
    <row r="980" spans="1:38" ht="15.75" customHeight="1">
      <c r="A980" s="23"/>
      <c r="B980" s="24"/>
      <c r="C980" s="25"/>
      <c r="D980" s="26"/>
      <c r="E980" s="80"/>
      <c r="F980" s="80"/>
      <c r="G980" s="80"/>
      <c r="H980" s="80"/>
      <c r="I980" s="81"/>
      <c r="J980" s="27" t="str">
        <f>IF(E980="","",(1-J$2)*E980)</f>
        <v/>
      </c>
      <c r="K980" s="27" t="str">
        <f>IF(F980="","",(1-K$2)*F980)</f>
        <v/>
      </c>
      <c r="L980" s="27" t="str">
        <f>IF(G980="","",(1-L$2)*G980)</f>
        <v/>
      </c>
      <c r="M980" s="27" t="str">
        <f>IF(H980="","",(1-M$2)*H980)</f>
        <v/>
      </c>
      <c r="N980" s="40"/>
      <c r="O980" s="41"/>
      <c r="P980" s="28" t="str">
        <f t="shared" si="34"/>
        <v/>
      </c>
      <c r="Q980" s="29" t="str">
        <f t="shared" si="35"/>
        <v/>
      </c>
      <c r="R980" s="30" t="str">
        <f>IF(P980="","",SUM($Q$4:Q980))</f>
        <v/>
      </c>
      <c r="S980" t="str">
        <f t="shared" si="36"/>
        <v/>
      </c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</row>
    <row r="981" spans="1:38" ht="15.75" customHeight="1">
      <c r="A981" s="23"/>
      <c r="B981" s="24"/>
      <c r="C981" s="25"/>
      <c r="D981" s="26"/>
      <c r="E981" s="80"/>
      <c r="F981" s="80"/>
      <c r="G981" s="80"/>
      <c r="H981" s="80"/>
      <c r="I981" s="81"/>
      <c r="J981" s="27" t="str">
        <f>IF(E981="","",(1-J$2)*E981)</f>
        <v/>
      </c>
      <c r="K981" s="27" t="str">
        <f>IF(F981="","",(1-K$2)*F981)</f>
        <v/>
      </c>
      <c r="L981" s="27" t="str">
        <f>IF(G981="","",(1-L$2)*G981)</f>
        <v/>
      </c>
      <c r="M981" s="27" t="str">
        <f>IF(H981="","",(1-M$2)*H981)</f>
        <v/>
      </c>
      <c r="N981" s="40"/>
      <c r="O981" s="41"/>
      <c r="P981" s="28" t="str">
        <f t="shared" si="34"/>
        <v/>
      </c>
      <c r="Q981" s="29" t="str">
        <f t="shared" si="35"/>
        <v/>
      </c>
      <c r="R981" s="30" t="str">
        <f>IF(P981="","",SUM($Q$4:Q981))</f>
        <v/>
      </c>
      <c r="S981" t="str">
        <f t="shared" si="36"/>
        <v/>
      </c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</row>
    <row r="982" spans="1:38" ht="15.75" customHeight="1">
      <c r="A982" s="23"/>
      <c r="B982" s="24"/>
      <c r="C982" s="25"/>
      <c r="D982" s="26"/>
      <c r="E982" s="80"/>
      <c r="F982" s="80"/>
      <c r="G982" s="80"/>
      <c r="H982" s="80"/>
      <c r="I982" s="81"/>
      <c r="J982" s="27" t="str">
        <f>IF(E982="","",(1-J$2)*E982)</f>
        <v/>
      </c>
      <c r="K982" s="27" t="str">
        <f>IF(F982="","",(1-K$2)*F982)</f>
        <v/>
      </c>
      <c r="L982" s="27" t="str">
        <f>IF(G982="","",(1-L$2)*G982)</f>
        <v/>
      </c>
      <c r="M982" s="27" t="str">
        <f>IF(H982="","",(1-M$2)*H982)</f>
        <v/>
      </c>
      <c r="N982" s="40"/>
      <c r="O982" s="41"/>
      <c r="P982" s="28" t="str">
        <f t="shared" si="34"/>
        <v/>
      </c>
      <c r="Q982" s="29" t="str">
        <f t="shared" si="35"/>
        <v/>
      </c>
      <c r="R982" s="30" t="str">
        <f>IF(P982="","",SUM($Q$4:Q982))</f>
        <v/>
      </c>
      <c r="S982" t="str">
        <f t="shared" si="36"/>
        <v/>
      </c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</row>
    <row r="983" spans="1:38" ht="15.75" customHeight="1">
      <c r="A983" s="23"/>
      <c r="B983" s="24"/>
      <c r="C983" s="25"/>
      <c r="D983" s="26"/>
      <c r="E983" s="80"/>
      <c r="F983" s="80"/>
      <c r="G983" s="80"/>
      <c r="H983" s="80"/>
      <c r="I983" s="81"/>
      <c r="J983" s="27" t="str">
        <f>IF(E983="","",(1-J$2)*E983)</f>
        <v/>
      </c>
      <c r="K983" s="27" t="str">
        <f>IF(F983="","",(1-K$2)*F983)</f>
        <v/>
      </c>
      <c r="L983" s="27" t="str">
        <f>IF(G983="","",(1-L$2)*G983)</f>
        <v/>
      </c>
      <c r="M983" s="27" t="str">
        <f>IF(H983="","",(1-M$2)*H983)</f>
        <v/>
      </c>
      <c r="N983" s="40"/>
      <c r="O983" s="41"/>
      <c r="P983" s="28" t="str">
        <f t="shared" si="34"/>
        <v/>
      </c>
      <c r="Q983" s="29" t="str">
        <f t="shared" si="35"/>
        <v/>
      </c>
      <c r="R983" s="30" t="str">
        <f>IF(P983="","",SUM($Q$4:Q983))</f>
        <v/>
      </c>
      <c r="S983" t="str">
        <f t="shared" si="36"/>
        <v/>
      </c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</row>
    <row r="984" spans="1:38" ht="15.75" customHeight="1">
      <c r="A984" s="23"/>
      <c r="B984" s="24"/>
      <c r="C984" s="25"/>
      <c r="D984" s="26"/>
      <c r="E984" s="80"/>
      <c r="F984" s="80"/>
      <c r="G984" s="80"/>
      <c r="H984" s="80"/>
      <c r="I984" s="81"/>
      <c r="J984" s="27" t="str">
        <f>IF(E984="","",(1-J$2)*E984)</f>
        <v/>
      </c>
      <c r="K984" s="27" t="str">
        <f>IF(F984="","",(1-K$2)*F984)</f>
        <v/>
      </c>
      <c r="L984" s="27" t="str">
        <f>IF(G984="","",(1-L$2)*G984)</f>
        <v/>
      </c>
      <c r="M984" s="27" t="str">
        <f>IF(H984="","",(1-M$2)*H984)</f>
        <v/>
      </c>
      <c r="N984" s="40"/>
      <c r="O984" s="41"/>
      <c r="P984" s="28" t="str">
        <f t="shared" si="34"/>
        <v/>
      </c>
      <c r="Q984" s="29" t="str">
        <f t="shared" si="35"/>
        <v/>
      </c>
      <c r="R984" s="30" t="str">
        <f>IF(P984="","",SUM($Q$4:Q984))</f>
        <v/>
      </c>
      <c r="S984" t="str">
        <f t="shared" si="36"/>
        <v/>
      </c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</row>
    <row r="985" spans="1:38" ht="15.75" customHeight="1">
      <c r="A985" s="23"/>
      <c r="B985" s="24"/>
      <c r="C985" s="25"/>
      <c r="D985" s="26"/>
      <c r="E985" s="80"/>
      <c r="F985" s="80"/>
      <c r="G985" s="80"/>
      <c r="H985" s="80"/>
      <c r="I985" s="81"/>
      <c r="J985" s="27" t="str">
        <f>IF(E985="","",(1-J$2)*E985)</f>
        <v/>
      </c>
      <c r="K985" s="27" t="str">
        <f>IF(F985="","",(1-K$2)*F985)</f>
        <v/>
      </c>
      <c r="L985" s="27" t="str">
        <f>IF(G985="","",(1-L$2)*G985)</f>
        <v/>
      </c>
      <c r="M985" s="27" t="str">
        <f>IF(H985="","",(1-M$2)*H985)</f>
        <v/>
      </c>
      <c r="N985" s="40"/>
      <c r="O985" s="41"/>
      <c r="P985" s="28" t="str">
        <f t="shared" si="34"/>
        <v/>
      </c>
      <c r="Q985" s="29" t="str">
        <f t="shared" si="35"/>
        <v/>
      </c>
      <c r="R985" s="30" t="str">
        <f>IF(P985="","",SUM($Q$4:Q985))</f>
        <v/>
      </c>
      <c r="S985" t="str">
        <f t="shared" si="36"/>
        <v/>
      </c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</row>
    <row r="986" spans="1:38" ht="15.75" customHeight="1">
      <c r="A986" s="23"/>
      <c r="B986" s="24"/>
      <c r="C986" s="25"/>
      <c r="D986" s="26"/>
      <c r="E986" s="80"/>
      <c r="F986" s="80"/>
      <c r="G986" s="80"/>
      <c r="H986" s="80"/>
      <c r="I986" s="81"/>
      <c r="J986" s="27" t="str">
        <f>IF(E986="","",(1-J$2)*E986)</f>
        <v/>
      </c>
      <c r="K986" s="27" t="str">
        <f>IF(F986="","",(1-K$2)*F986)</f>
        <v/>
      </c>
      <c r="L986" s="27" t="str">
        <f>IF(G986="","",(1-L$2)*G986)</f>
        <v/>
      </c>
      <c r="M986" s="27" t="str">
        <f>IF(H986="","",(1-M$2)*H986)</f>
        <v/>
      </c>
      <c r="N986" s="40"/>
      <c r="O986" s="41"/>
      <c r="P986" s="28" t="str">
        <f t="shared" si="34"/>
        <v/>
      </c>
      <c r="Q986" s="29" t="str">
        <f t="shared" si="35"/>
        <v/>
      </c>
      <c r="R986" s="30" t="str">
        <f>IF(P986="","",SUM($Q$4:Q986))</f>
        <v/>
      </c>
      <c r="S986" t="str">
        <f t="shared" si="36"/>
        <v/>
      </c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</row>
    <row r="987" spans="1:38" ht="15.75" customHeight="1">
      <c r="A987" s="23"/>
      <c r="B987" s="24"/>
      <c r="C987" s="25"/>
      <c r="D987" s="26"/>
      <c r="E987" s="80"/>
      <c r="F987" s="80"/>
      <c r="G987" s="80"/>
      <c r="H987" s="80"/>
      <c r="I987" s="81"/>
      <c r="J987" s="27" t="str">
        <f>IF(E987="","",(1-J$2)*E987)</f>
        <v/>
      </c>
      <c r="K987" s="27" t="str">
        <f>IF(F987="","",(1-K$2)*F987)</f>
        <v/>
      </c>
      <c r="L987" s="27" t="str">
        <f>IF(G987="","",(1-L$2)*G987)</f>
        <v/>
      </c>
      <c r="M987" s="27" t="str">
        <f>IF(H987="","",(1-M$2)*H987)</f>
        <v/>
      </c>
      <c r="N987" s="40"/>
      <c r="O987" s="41"/>
      <c r="P987" s="28" t="str">
        <f t="shared" si="34"/>
        <v/>
      </c>
      <c r="Q987" s="29" t="str">
        <f t="shared" si="35"/>
        <v/>
      </c>
      <c r="R987" s="30" t="str">
        <f>IF(P987="","",SUM($Q$4:Q987))</f>
        <v/>
      </c>
      <c r="S987" t="str">
        <f t="shared" si="36"/>
        <v/>
      </c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</row>
    <row r="988" spans="1:38" ht="15.75" customHeight="1">
      <c r="A988" s="23"/>
      <c r="B988" s="24"/>
      <c r="C988" s="25"/>
      <c r="D988" s="26"/>
      <c r="E988" s="80"/>
      <c r="F988" s="80"/>
      <c r="G988" s="80"/>
      <c r="H988" s="80"/>
      <c r="I988" s="81"/>
      <c r="J988" s="27" t="str">
        <f>IF(E988="","",(1-J$2)*E988)</f>
        <v/>
      </c>
      <c r="K988" s="27" t="str">
        <f>IF(F988="","",(1-K$2)*F988)</f>
        <v/>
      </c>
      <c r="L988" s="27" t="str">
        <f>IF(G988="","",(1-L$2)*G988)</f>
        <v/>
      </c>
      <c r="M988" s="27" t="str">
        <f>IF(H988="","",(1-M$2)*H988)</f>
        <v/>
      </c>
      <c r="N988" s="40"/>
      <c r="O988" s="41"/>
      <c r="P988" s="28" t="str">
        <f t="shared" si="34"/>
        <v/>
      </c>
      <c r="Q988" s="29" t="str">
        <f t="shared" si="35"/>
        <v/>
      </c>
      <c r="R988" s="30" t="str">
        <f>IF(P988="","",SUM($Q$4:Q988))</f>
        <v/>
      </c>
      <c r="S988" t="str">
        <f t="shared" si="36"/>
        <v/>
      </c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</row>
    <row r="989" spans="1:38" ht="15.75" customHeight="1">
      <c r="A989" s="23"/>
      <c r="B989" s="24"/>
      <c r="C989" s="25"/>
      <c r="D989" s="26"/>
      <c r="E989" s="80"/>
      <c r="F989" s="80"/>
      <c r="G989" s="80"/>
      <c r="H989" s="80"/>
      <c r="I989" s="81"/>
      <c r="J989" s="27" t="str">
        <f>IF(E989="","",(1-J$2)*E989)</f>
        <v/>
      </c>
      <c r="K989" s="27" t="str">
        <f>IF(F989="","",(1-K$2)*F989)</f>
        <v/>
      </c>
      <c r="L989" s="27" t="str">
        <f>IF(G989="","",(1-L$2)*G989)</f>
        <v/>
      </c>
      <c r="M989" s="27" t="str">
        <f>IF(H989="","",(1-M$2)*H989)</f>
        <v/>
      </c>
      <c r="N989" s="40"/>
      <c r="O989" s="41"/>
      <c r="P989" s="28" t="str">
        <f t="shared" si="34"/>
        <v/>
      </c>
      <c r="Q989" s="29" t="str">
        <f t="shared" si="35"/>
        <v/>
      </c>
      <c r="R989" s="30" t="str">
        <f>IF(P989="","",SUM($Q$4:Q989))</f>
        <v/>
      </c>
      <c r="S989" t="str">
        <f t="shared" si="36"/>
        <v/>
      </c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</row>
    <row r="990" spans="1:38" ht="15.75" customHeight="1">
      <c r="A990" s="23"/>
      <c r="B990" s="24"/>
      <c r="C990" s="25"/>
      <c r="D990" s="26"/>
      <c r="E990" s="80"/>
      <c r="F990" s="80"/>
      <c r="G990" s="80"/>
      <c r="H990" s="80"/>
      <c r="I990" s="81"/>
      <c r="J990" s="27" t="str">
        <f>IF(E990="","",(1-J$2)*E990)</f>
        <v/>
      </c>
      <c r="K990" s="27" t="str">
        <f>IF(F990="","",(1-K$2)*F990)</f>
        <v/>
      </c>
      <c r="L990" s="27" t="str">
        <f>IF(G990="","",(1-L$2)*G990)</f>
        <v/>
      </c>
      <c r="M990" s="27" t="str">
        <f>IF(H990="","",(1-M$2)*H990)</f>
        <v/>
      </c>
      <c r="N990" s="40"/>
      <c r="O990" s="41"/>
      <c r="P990" s="28" t="str">
        <f t="shared" si="34"/>
        <v/>
      </c>
      <c r="Q990" s="29" t="str">
        <f t="shared" si="35"/>
        <v/>
      </c>
      <c r="R990" s="30" t="str">
        <f>IF(P990="","",SUM($Q$4:Q990))</f>
        <v/>
      </c>
      <c r="S990" t="str">
        <f t="shared" si="36"/>
        <v/>
      </c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</row>
    <row r="991" spans="1:38" ht="15.75" customHeight="1">
      <c r="A991" s="23"/>
      <c r="B991" s="24"/>
      <c r="C991" s="25"/>
      <c r="D991" s="26"/>
      <c r="E991" s="80"/>
      <c r="F991" s="80"/>
      <c r="G991" s="80"/>
      <c r="H991" s="80"/>
      <c r="I991" s="81"/>
      <c r="J991" s="27" t="str">
        <f>IF(E991="","",(1-J$2)*E991)</f>
        <v/>
      </c>
      <c r="K991" s="27" t="str">
        <f>IF(F991="","",(1-K$2)*F991)</f>
        <v/>
      </c>
      <c r="L991" s="27" t="str">
        <f>IF(G991="","",(1-L$2)*G991)</f>
        <v/>
      </c>
      <c r="M991" s="27" t="str">
        <f>IF(H991="","",(1-M$2)*H991)</f>
        <v/>
      </c>
      <c r="N991" s="40"/>
      <c r="O991" s="41"/>
      <c r="P991" s="28" t="str">
        <f t="shared" si="34"/>
        <v/>
      </c>
      <c r="Q991" s="29" t="str">
        <f t="shared" si="35"/>
        <v/>
      </c>
      <c r="R991" s="30" t="str">
        <f>IF(P991="","",SUM($Q$4:Q991))</f>
        <v/>
      </c>
      <c r="S991" t="str">
        <f t="shared" si="36"/>
        <v/>
      </c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</row>
    <row r="992" spans="1:38" ht="15.75" customHeight="1">
      <c r="A992" s="23"/>
      <c r="B992" s="24"/>
      <c r="C992" s="25"/>
      <c r="D992" s="26"/>
      <c r="E992" s="80"/>
      <c r="F992" s="80"/>
      <c r="G992" s="80"/>
      <c r="H992" s="80"/>
      <c r="I992" s="81"/>
      <c r="J992" s="27" t="str">
        <f>IF(E992="","",(1-J$2)*E992)</f>
        <v/>
      </c>
      <c r="K992" s="27" t="str">
        <f>IF(F992="","",(1-K$2)*F992)</f>
        <v/>
      </c>
      <c r="L992" s="27" t="str">
        <f>IF(G992="","",(1-L$2)*G992)</f>
        <v/>
      </c>
      <c r="M992" s="27" t="str">
        <f>IF(H992="","",(1-M$2)*H992)</f>
        <v/>
      </c>
      <c r="N992" s="40"/>
      <c r="O992" s="41"/>
      <c r="P992" s="28" t="str">
        <f t="shared" si="34"/>
        <v/>
      </c>
      <c r="Q992" s="29" t="str">
        <f t="shared" si="35"/>
        <v/>
      </c>
      <c r="R992" s="30" t="str">
        <f>IF(P992="","",SUM($Q$4:Q992))</f>
        <v/>
      </c>
      <c r="S992" t="str">
        <f t="shared" si="36"/>
        <v/>
      </c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</row>
    <row r="993" spans="1:38" ht="15.75" customHeight="1">
      <c r="A993" s="23"/>
      <c r="B993" s="24"/>
      <c r="C993" s="25"/>
      <c r="D993" s="26"/>
      <c r="E993" s="80"/>
      <c r="F993" s="80"/>
      <c r="G993" s="80"/>
      <c r="H993" s="80"/>
      <c r="I993" s="81"/>
      <c r="J993" s="27" t="str">
        <f>IF(E993="","",(1-J$2)*E993)</f>
        <v/>
      </c>
      <c r="K993" s="27" t="str">
        <f>IF(F993="","",(1-K$2)*F993)</f>
        <v/>
      </c>
      <c r="L993" s="27" t="str">
        <f>IF(G993="","",(1-L$2)*G993)</f>
        <v/>
      </c>
      <c r="M993" s="27" t="str">
        <f>IF(H993="","",(1-M$2)*H993)</f>
        <v/>
      </c>
      <c r="N993" s="40"/>
      <c r="O993" s="41"/>
      <c r="P993" s="28" t="str">
        <f t="shared" si="34"/>
        <v/>
      </c>
      <c r="Q993" s="29" t="str">
        <f t="shared" si="35"/>
        <v/>
      </c>
      <c r="R993" s="30" t="str">
        <f>IF(P993="","",SUM($Q$4:Q993))</f>
        <v/>
      </c>
      <c r="S993" t="str">
        <f t="shared" si="36"/>
        <v/>
      </c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</row>
    <row r="994" spans="1:38" ht="15.75" customHeight="1">
      <c r="A994" s="23"/>
      <c r="B994" s="24"/>
      <c r="C994" s="25"/>
      <c r="D994" s="26"/>
      <c r="E994" s="80"/>
      <c r="F994" s="80"/>
      <c r="G994" s="80"/>
      <c r="H994" s="80"/>
      <c r="I994" s="81"/>
      <c r="J994" s="27" t="str">
        <f>IF(E994="","",(1-J$2)*E994)</f>
        <v/>
      </c>
      <c r="K994" s="27" t="str">
        <f>IF(F994="","",(1-K$2)*F994)</f>
        <v/>
      </c>
      <c r="L994" s="27" t="str">
        <f>IF(G994="","",(1-L$2)*G994)</f>
        <v/>
      </c>
      <c r="M994" s="27" t="str">
        <f>IF(H994="","",(1-M$2)*H994)</f>
        <v/>
      </c>
      <c r="N994" s="40"/>
      <c r="O994" s="41"/>
      <c r="P994" s="28" t="str">
        <f t="shared" si="34"/>
        <v/>
      </c>
      <c r="Q994" s="29" t="str">
        <f t="shared" si="35"/>
        <v/>
      </c>
      <c r="R994" s="30" t="str">
        <f>IF(P994="","",SUM($Q$4:Q994))</f>
        <v/>
      </c>
      <c r="S994" t="str">
        <f t="shared" si="36"/>
        <v/>
      </c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</row>
    <row r="995" spans="1:38" ht="15.75" customHeight="1">
      <c r="A995" s="23"/>
      <c r="B995" s="24"/>
      <c r="C995" s="25"/>
      <c r="D995" s="26"/>
      <c r="E995" s="80"/>
      <c r="F995" s="80"/>
      <c r="G995" s="80"/>
      <c r="H995" s="80"/>
      <c r="I995" s="81"/>
      <c r="J995" s="27" t="str">
        <f>IF(E995="","",(1-J$2)*E995)</f>
        <v/>
      </c>
      <c r="K995" s="27" t="str">
        <f>IF(F995="","",(1-K$2)*F995)</f>
        <v/>
      </c>
      <c r="L995" s="27" t="str">
        <f>IF(G995="","",(1-L$2)*G995)</f>
        <v/>
      </c>
      <c r="M995" s="27" t="str">
        <f>IF(H995="","",(1-M$2)*H995)</f>
        <v/>
      </c>
      <c r="N995" s="40"/>
      <c r="O995" s="41"/>
      <c r="P995" s="28" t="str">
        <f t="shared" si="34"/>
        <v/>
      </c>
      <c r="Q995" s="29" t="str">
        <f t="shared" si="35"/>
        <v/>
      </c>
      <c r="R995" s="30" t="str">
        <f>IF(P995="","",SUM($Q$4:Q995))</f>
        <v/>
      </c>
      <c r="S995" t="str">
        <f t="shared" si="36"/>
        <v/>
      </c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</row>
    <row r="996" spans="1:38" ht="15.75" customHeight="1">
      <c r="A996" s="23"/>
      <c r="B996" s="24"/>
      <c r="C996" s="25"/>
      <c r="D996" s="26"/>
      <c r="E996" s="80"/>
      <c r="F996" s="80"/>
      <c r="G996" s="80"/>
      <c r="H996" s="80"/>
      <c r="I996" s="81"/>
      <c r="J996" s="27" t="str">
        <f>IF(E996="","",(1-J$2)*E996)</f>
        <v/>
      </c>
      <c r="K996" s="27" t="str">
        <f>IF(F996="","",(1-K$2)*F996)</f>
        <v/>
      </c>
      <c r="L996" s="27" t="str">
        <f>IF(G996="","",(1-L$2)*G996)</f>
        <v/>
      </c>
      <c r="M996" s="27" t="str">
        <f>IF(H996="","",(1-M$2)*H996)</f>
        <v/>
      </c>
      <c r="N996" s="40"/>
      <c r="O996" s="41"/>
      <c r="P996" s="28" t="str">
        <f t="shared" si="34"/>
        <v/>
      </c>
      <c r="Q996" s="29" t="str">
        <f t="shared" si="35"/>
        <v/>
      </c>
      <c r="R996" s="30" t="str">
        <f>IF(P996="","",SUM($Q$4:Q996))</f>
        <v/>
      </c>
      <c r="S996" t="str">
        <f t="shared" si="36"/>
        <v/>
      </c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</row>
    <row r="997" spans="1:38" ht="15.75" customHeight="1">
      <c r="A997" s="23"/>
      <c r="B997" s="24"/>
      <c r="C997" s="25"/>
      <c r="D997" s="26"/>
      <c r="E997" s="80"/>
      <c r="F997" s="80"/>
      <c r="G997" s="80"/>
      <c r="H997" s="80"/>
      <c r="I997" s="81"/>
      <c r="J997" s="27" t="str">
        <f>IF(E997="","",(1-J$2)*E997)</f>
        <v/>
      </c>
      <c r="K997" s="27" t="str">
        <f>IF(F997="","",(1-K$2)*F997)</f>
        <v/>
      </c>
      <c r="L997" s="27" t="str">
        <f>IF(G997="","",(1-L$2)*G997)</f>
        <v/>
      </c>
      <c r="M997" s="27" t="str">
        <f>IF(H997="","",(1-M$2)*H997)</f>
        <v/>
      </c>
      <c r="N997" s="40"/>
      <c r="O997" s="41"/>
      <c r="P997" s="28" t="str">
        <f t="shared" si="34"/>
        <v/>
      </c>
      <c r="Q997" s="29" t="str">
        <f t="shared" si="35"/>
        <v/>
      </c>
      <c r="R997" s="30" t="str">
        <f>IF(P997="","",SUM($Q$4:Q997))</f>
        <v/>
      </c>
      <c r="S997" t="str">
        <f t="shared" si="36"/>
        <v/>
      </c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</row>
    <row r="998" spans="1:38" ht="15.75" customHeight="1">
      <c r="A998" s="23"/>
      <c r="B998" s="24"/>
      <c r="C998" s="25"/>
      <c r="D998" s="26"/>
      <c r="E998" s="80"/>
      <c r="F998" s="80"/>
      <c r="G998" s="80"/>
      <c r="H998" s="80"/>
      <c r="I998" s="81"/>
      <c r="J998" s="27" t="str">
        <f>IF(E998="","",(1-J$2)*E998)</f>
        <v/>
      </c>
      <c r="K998" s="27" t="str">
        <f>IF(F998="","",(1-K$2)*F998)</f>
        <v/>
      </c>
      <c r="L998" s="27" t="str">
        <f>IF(G998="","",(1-L$2)*G998)</f>
        <v/>
      </c>
      <c r="M998" s="27" t="str">
        <f>IF(H998="","",(1-M$2)*H998)</f>
        <v/>
      </c>
      <c r="N998" s="40"/>
      <c r="O998" s="41"/>
      <c r="P998" s="28" t="str">
        <f t="shared" si="34"/>
        <v/>
      </c>
      <c r="Q998" s="29" t="str">
        <f t="shared" si="35"/>
        <v/>
      </c>
      <c r="R998" s="30" t="str">
        <f>IF(P998="","",SUM($Q$4:Q998))</f>
        <v/>
      </c>
      <c r="S998" t="str">
        <f t="shared" si="36"/>
        <v/>
      </c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</row>
    <row r="999" spans="1:38" ht="15.75" customHeight="1">
      <c r="A999" s="23"/>
      <c r="B999" s="24"/>
      <c r="C999" s="25"/>
      <c r="D999" s="26"/>
      <c r="E999" s="80"/>
      <c r="F999" s="80"/>
      <c r="G999" s="80"/>
      <c r="H999" s="80"/>
      <c r="I999" s="81"/>
      <c r="J999" s="27" t="str">
        <f>IF(E999="","",(1-J$2)*E999)</f>
        <v/>
      </c>
      <c r="K999" s="27" t="str">
        <f>IF(F999="","",(1-K$2)*F999)</f>
        <v/>
      </c>
      <c r="L999" s="27" t="str">
        <f>IF(G999="","",(1-L$2)*G999)</f>
        <v/>
      </c>
      <c r="M999" s="27" t="str">
        <f>IF(H999="","",(1-M$2)*H999)</f>
        <v/>
      </c>
      <c r="N999" s="40"/>
      <c r="O999" s="41"/>
      <c r="P999" s="28" t="str">
        <f t="shared" si="34"/>
        <v/>
      </c>
      <c r="Q999" s="29" t="str">
        <f t="shared" si="35"/>
        <v/>
      </c>
      <c r="R999" s="30" t="str">
        <f>IF(P999="","",SUM($Q$4:Q999))</f>
        <v/>
      </c>
      <c r="S999" t="str">
        <f t="shared" si="36"/>
        <v/>
      </c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</row>
    <row r="1000" spans="1:38" ht="15.75" customHeight="1">
      <c r="A1000" s="23"/>
      <c r="B1000" s="24"/>
      <c r="C1000" s="25"/>
      <c r="D1000" s="26"/>
      <c r="E1000" s="80"/>
      <c r="F1000" s="80"/>
      <c r="G1000" s="80"/>
      <c r="H1000" s="80"/>
      <c r="I1000" s="81"/>
      <c r="J1000" s="27" t="str">
        <f>IF(E1000="","",(1-J$2)*E1000)</f>
        <v/>
      </c>
      <c r="K1000" s="27" t="str">
        <f>IF(F1000="","",(1-K$2)*F1000)</f>
        <v/>
      </c>
      <c r="L1000" s="27" t="str">
        <f>IF(G1000="","",(1-L$2)*G1000)</f>
        <v/>
      </c>
      <c r="M1000" s="27" t="str">
        <f>IF(H1000="","",(1-M$2)*H1000)</f>
        <v/>
      </c>
      <c r="N1000" s="40"/>
      <c r="O1000" s="41"/>
      <c r="P1000" s="28" t="str">
        <f t="shared" si="34"/>
        <v/>
      </c>
      <c r="Q1000" s="29" t="str">
        <f t="shared" si="35"/>
        <v/>
      </c>
      <c r="R1000" s="30" t="str">
        <f>IF(P1000="","",SUM($Q$4:Q1000))</f>
        <v/>
      </c>
      <c r="S1000" t="str">
        <f t="shared" si="36"/>
        <v/>
      </c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</row>
    <row r="1001" spans="1:38" ht="15.75" customHeight="1">
      <c r="A1001" s="23"/>
      <c r="B1001" s="24"/>
      <c r="C1001" s="25"/>
      <c r="D1001" s="26"/>
      <c r="E1001" s="80"/>
      <c r="F1001" s="80"/>
      <c r="G1001" s="80"/>
      <c r="H1001" s="80"/>
      <c r="I1001" s="81"/>
      <c r="J1001" s="27" t="str">
        <f>IF(E1001="","",(1-J$2)*E1001)</f>
        <v/>
      </c>
      <c r="K1001" s="27" t="str">
        <f>IF(F1001="","",(1-K$2)*F1001)</f>
        <v/>
      </c>
      <c r="L1001" s="27" t="str">
        <f>IF(G1001="","",(1-L$2)*G1001)</f>
        <v/>
      </c>
      <c r="M1001" s="27" t="str">
        <f>IF(H1001="","",(1-M$2)*H1001)</f>
        <v/>
      </c>
      <c r="N1001" s="40"/>
      <c r="O1001" s="41"/>
      <c r="P1001" s="28" t="str">
        <f t="shared" si="34"/>
        <v/>
      </c>
      <c r="Q1001" s="29" t="str">
        <f t="shared" si="35"/>
        <v/>
      </c>
      <c r="R1001" s="30" t="str">
        <f>IF(P1001="","",SUM($Q$4:Q1001))</f>
        <v/>
      </c>
      <c r="S1001" t="str">
        <f t="shared" si="36"/>
        <v/>
      </c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</row>
    <row r="1002" spans="1:38" ht="15.75" customHeight="1">
      <c r="A1002" s="23"/>
      <c r="B1002" s="24"/>
      <c r="C1002" s="25"/>
      <c r="D1002" s="26"/>
      <c r="E1002" s="80"/>
      <c r="F1002" s="80"/>
      <c r="G1002" s="80"/>
      <c r="H1002" s="80"/>
      <c r="I1002" s="81"/>
      <c r="J1002" s="27" t="str">
        <f>IF(E1002="","",(1-J$2)*E1002)</f>
        <v/>
      </c>
      <c r="K1002" s="27" t="str">
        <f>IF(F1002="","",(1-K$2)*F1002)</f>
        <v/>
      </c>
      <c r="L1002" s="27" t="str">
        <f>IF(G1002="","",(1-L$2)*G1002)</f>
        <v/>
      </c>
      <c r="M1002" s="27" t="str">
        <f>IF(H1002="","",(1-M$2)*H1002)</f>
        <v/>
      </c>
      <c r="N1002" s="40"/>
      <c r="O1002" s="41"/>
      <c r="P1002" s="28" t="str">
        <f t="shared" si="34"/>
        <v/>
      </c>
      <c r="Q1002" s="29" t="str">
        <f t="shared" si="35"/>
        <v/>
      </c>
      <c r="R1002" s="30" t="str">
        <f>IF(P1002="","",SUM($Q$4:Q1002))</f>
        <v/>
      </c>
      <c r="S1002" t="str">
        <f t="shared" si="36"/>
        <v/>
      </c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</row>
    <row r="1003" spans="1:38" ht="15.75" customHeight="1">
      <c r="A1003" s="23"/>
      <c r="B1003" s="24"/>
      <c r="C1003" s="25"/>
      <c r="D1003" s="26"/>
      <c r="E1003" s="80"/>
      <c r="F1003" s="80"/>
      <c r="G1003" s="80"/>
      <c r="H1003" s="80"/>
      <c r="I1003" s="81"/>
      <c r="J1003" s="27" t="str">
        <f>IF(E1003="","",(1-J$2)*E1003)</f>
        <v/>
      </c>
      <c r="K1003" s="27" t="str">
        <f>IF(F1003="","",(1-K$2)*F1003)</f>
        <v/>
      </c>
      <c r="L1003" s="27" t="str">
        <f>IF(G1003="","",(1-L$2)*G1003)</f>
        <v/>
      </c>
      <c r="M1003" s="27" t="str">
        <f>IF(H1003="","",(1-M$2)*H1003)</f>
        <v/>
      </c>
      <c r="N1003" s="40"/>
      <c r="O1003" s="41"/>
      <c r="P1003" s="28" t="str">
        <f t="shared" si="34"/>
        <v/>
      </c>
      <c r="Q1003" s="29" t="str">
        <f t="shared" si="35"/>
        <v/>
      </c>
      <c r="R1003" s="30" t="str">
        <f>IF(P1003="","",SUM($Q$4:Q1003))</f>
        <v/>
      </c>
      <c r="S1003" t="str">
        <f t="shared" si="36"/>
        <v/>
      </c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</row>
    <row r="1004" spans="1:38" ht="15.75" customHeight="1">
      <c r="A1004" s="23"/>
      <c r="B1004" s="24"/>
      <c r="C1004" s="25"/>
      <c r="D1004" s="26"/>
      <c r="E1004" s="80"/>
      <c r="F1004" s="80"/>
      <c r="G1004" s="80"/>
      <c r="H1004" s="80"/>
      <c r="I1004" s="81"/>
      <c r="J1004" s="27" t="str">
        <f>IF(E1004="","",(1-J$2)*E1004)</f>
        <v/>
      </c>
      <c r="K1004" s="27" t="str">
        <f>IF(F1004="","",(1-K$2)*F1004)</f>
        <v/>
      </c>
      <c r="L1004" s="27" t="str">
        <f>IF(G1004="","",(1-L$2)*G1004)</f>
        <v/>
      </c>
      <c r="M1004" s="27" t="str">
        <f>IF(H1004="","",(1-M$2)*H1004)</f>
        <v/>
      </c>
      <c r="N1004" s="40"/>
      <c r="O1004" s="41"/>
      <c r="P1004" s="28" t="str">
        <f t="shared" si="34"/>
        <v/>
      </c>
      <c r="Q1004" s="29" t="str">
        <f t="shared" si="35"/>
        <v/>
      </c>
      <c r="R1004" s="30" t="str">
        <f>IF(P1004="","",SUM($Q$4:Q1004))</f>
        <v/>
      </c>
      <c r="S1004" t="str">
        <f t="shared" si="36"/>
        <v/>
      </c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</row>
    <row r="1005" spans="1:38" ht="15.75" customHeight="1">
      <c r="A1005" s="23"/>
      <c r="B1005" s="24"/>
      <c r="C1005" s="25"/>
      <c r="D1005" s="26"/>
      <c r="E1005" s="80"/>
      <c r="F1005" s="80"/>
      <c r="G1005" s="80"/>
      <c r="H1005" s="80"/>
      <c r="I1005" s="81"/>
      <c r="J1005" s="27" t="str">
        <f>IF(E1005="","",(1-J$2)*E1005)</f>
        <v/>
      </c>
      <c r="K1005" s="27" t="str">
        <f>IF(F1005="","",(1-K$2)*F1005)</f>
        <v/>
      </c>
      <c r="L1005" s="27" t="str">
        <f>IF(G1005="","",(1-L$2)*G1005)</f>
        <v/>
      </c>
      <c r="M1005" s="27" t="str">
        <f>IF(H1005="","",(1-M$2)*H1005)</f>
        <v/>
      </c>
      <c r="N1005" s="40"/>
      <c r="O1005" s="41"/>
      <c r="P1005" s="28" t="str">
        <f t="shared" si="34"/>
        <v/>
      </c>
      <c r="Q1005" s="29" t="str">
        <f t="shared" si="35"/>
        <v/>
      </c>
      <c r="R1005" s="30" t="str">
        <f>IF(P1005="","",SUM($Q$4:Q1005))</f>
        <v/>
      </c>
      <c r="S1005" t="str">
        <f t="shared" si="36"/>
        <v/>
      </c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</row>
    <row r="1006" spans="1:38" ht="15.75" customHeight="1">
      <c r="A1006" s="23"/>
      <c r="B1006" s="24"/>
      <c r="C1006" s="25"/>
      <c r="D1006" s="26"/>
      <c r="E1006" s="80"/>
      <c r="F1006" s="80"/>
      <c r="G1006" s="80"/>
      <c r="H1006" s="80"/>
      <c r="I1006" s="81"/>
      <c r="J1006" s="27" t="str">
        <f>IF(E1006="","",(1-J$2)*E1006)</f>
        <v/>
      </c>
      <c r="K1006" s="27" t="str">
        <f>IF(F1006="","",(1-K$2)*F1006)</f>
        <v/>
      </c>
      <c r="L1006" s="27" t="str">
        <f>IF(G1006="","",(1-L$2)*G1006)</f>
        <v/>
      </c>
      <c r="M1006" s="27" t="str">
        <f>IF(H1006="","",(1-M$2)*H1006)</f>
        <v/>
      </c>
      <c r="N1006" s="40"/>
      <c r="O1006" s="41"/>
      <c r="P1006" s="28" t="str">
        <f t="shared" si="34"/>
        <v/>
      </c>
      <c r="Q1006" s="29" t="str">
        <f t="shared" si="35"/>
        <v/>
      </c>
      <c r="R1006" s="30" t="str">
        <f>IF(P1006="","",SUM($Q$4:Q1006))</f>
        <v/>
      </c>
      <c r="S1006" t="str">
        <f t="shared" si="36"/>
        <v/>
      </c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</row>
    <row r="1007" spans="1:38" ht="15.75" customHeight="1">
      <c r="A1007" s="23"/>
      <c r="B1007" s="24"/>
      <c r="C1007" s="25"/>
      <c r="D1007" s="26"/>
      <c r="E1007" s="80"/>
      <c r="F1007" s="80"/>
      <c r="G1007" s="80"/>
      <c r="H1007" s="80"/>
      <c r="I1007" s="81"/>
      <c r="J1007" s="27" t="str">
        <f>IF(E1007="","",(1-J$2)*E1007)</f>
        <v/>
      </c>
      <c r="K1007" s="27" t="str">
        <f>IF(F1007="","",(1-K$2)*F1007)</f>
        <v/>
      </c>
      <c r="L1007" s="27" t="str">
        <f>IF(G1007="","",(1-L$2)*G1007)</f>
        <v/>
      </c>
      <c r="M1007" s="27" t="str">
        <f>IF(H1007="","",(1-M$2)*H1007)</f>
        <v/>
      </c>
      <c r="N1007" s="40"/>
      <c r="O1007" s="41"/>
      <c r="P1007" s="28" t="str">
        <f t="shared" si="34"/>
        <v/>
      </c>
      <c r="Q1007" s="29" t="str">
        <f t="shared" si="35"/>
        <v/>
      </c>
      <c r="R1007" s="30" t="str">
        <f>IF(P1007="","",SUM($Q$4:Q1007))</f>
        <v/>
      </c>
      <c r="S1007" t="str">
        <f t="shared" si="36"/>
        <v/>
      </c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</row>
    <row r="1008" spans="1:38" ht="15.75" customHeight="1">
      <c r="A1008" s="23"/>
      <c r="B1008" s="24"/>
      <c r="C1008" s="25"/>
      <c r="D1008" s="26"/>
      <c r="E1008" s="80"/>
      <c r="F1008" s="80"/>
      <c r="G1008" s="80"/>
      <c r="H1008" s="80"/>
      <c r="I1008" s="81"/>
      <c r="J1008" s="27" t="str">
        <f>IF(E1008="","",(1-J$2)*E1008)</f>
        <v/>
      </c>
      <c r="K1008" s="27" t="str">
        <f>IF(F1008="","",(1-K$2)*F1008)</f>
        <v/>
      </c>
      <c r="L1008" s="27" t="str">
        <f>IF(G1008="","",(1-L$2)*G1008)</f>
        <v/>
      </c>
      <c r="M1008" s="27" t="str">
        <f>IF(H1008="","",(1-M$2)*H1008)</f>
        <v/>
      </c>
      <c r="N1008" s="40"/>
      <c r="O1008" s="41"/>
      <c r="P1008" s="28" t="str">
        <f t="shared" si="34"/>
        <v/>
      </c>
      <c r="Q1008" s="29" t="str">
        <f t="shared" si="35"/>
        <v/>
      </c>
      <c r="R1008" s="30" t="str">
        <f>IF(P1008="","",SUM($Q$4:Q1008))</f>
        <v/>
      </c>
      <c r="S1008" t="str">
        <f t="shared" si="36"/>
        <v/>
      </c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</row>
    <row r="1009" spans="1:38" ht="15.75" customHeight="1">
      <c r="A1009" s="23"/>
      <c r="B1009" s="24"/>
      <c r="C1009" s="25"/>
      <c r="D1009" s="26"/>
      <c r="E1009" s="80"/>
      <c r="F1009" s="80"/>
      <c r="G1009" s="80"/>
      <c r="H1009" s="80"/>
      <c r="I1009" s="81"/>
      <c r="J1009" s="27" t="str">
        <f>IF(E1009="","",(1-J$2)*E1009)</f>
        <v/>
      </c>
      <c r="K1009" s="27" t="str">
        <f>IF(F1009="","",(1-K$2)*F1009)</f>
        <v/>
      </c>
      <c r="L1009" s="27" t="str">
        <f>IF(G1009="","",(1-L$2)*G1009)</f>
        <v/>
      </c>
      <c r="M1009" s="27" t="str">
        <f>IF(H1009="","",(1-M$2)*H1009)</f>
        <v/>
      </c>
      <c r="N1009" s="40"/>
      <c r="O1009" s="41"/>
      <c r="P1009" s="28" t="str">
        <f t="shared" si="34"/>
        <v/>
      </c>
      <c r="Q1009" s="29" t="str">
        <f t="shared" si="35"/>
        <v/>
      </c>
      <c r="R1009" s="30" t="str">
        <f>IF(P1009="","",SUM($Q$4:Q1009))</f>
        <v/>
      </c>
      <c r="S1009" t="str">
        <f t="shared" si="36"/>
        <v/>
      </c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</row>
    <row r="1010" spans="1:38" ht="15.75" customHeight="1">
      <c r="A1010" s="23"/>
      <c r="B1010" s="24"/>
      <c r="C1010" s="25"/>
      <c r="D1010" s="26"/>
      <c r="E1010" s="80"/>
      <c r="F1010" s="80"/>
      <c r="G1010" s="80"/>
      <c r="H1010" s="80"/>
      <c r="I1010" s="81"/>
      <c r="J1010" s="27" t="str">
        <f>IF(E1010="","",(1-J$2)*E1010)</f>
        <v/>
      </c>
      <c r="K1010" s="27" t="str">
        <f>IF(F1010="","",(1-K$2)*F1010)</f>
        <v/>
      </c>
      <c r="L1010" s="27" t="str">
        <f>IF(G1010="","",(1-L$2)*G1010)</f>
        <v/>
      </c>
      <c r="M1010" s="27" t="str">
        <f>IF(H1010="","",(1-M$2)*H1010)</f>
        <v/>
      </c>
      <c r="N1010" s="40"/>
      <c r="O1010" s="41"/>
      <c r="P1010" s="28" t="str">
        <f t="shared" si="34"/>
        <v/>
      </c>
      <c r="Q1010" s="29" t="str">
        <f t="shared" si="35"/>
        <v/>
      </c>
      <c r="R1010" s="30" t="str">
        <f>IF(P1010="","",SUM($Q$4:Q1010))</f>
        <v/>
      </c>
      <c r="S1010" t="str">
        <f t="shared" si="36"/>
        <v/>
      </c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</row>
    <row r="1011" spans="1:38" ht="15.75" customHeight="1">
      <c r="A1011" s="23"/>
      <c r="B1011" s="24"/>
      <c r="C1011" s="25"/>
      <c r="D1011" s="26"/>
      <c r="E1011" s="80"/>
      <c r="F1011" s="80"/>
      <c r="G1011" s="80"/>
      <c r="H1011" s="80"/>
      <c r="I1011" s="81"/>
      <c r="J1011" s="27" t="str">
        <f>IF(E1011="","",(1-J$2)*E1011)</f>
        <v/>
      </c>
      <c r="K1011" s="27" t="str">
        <f>IF(F1011="","",(1-K$2)*F1011)</f>
        <v/>
      </c>
      <c r="L1011" s="27" t="str">
        <f>IF(G1011="","",(1-L$2)*G1011)</f>
        <v/>
      </c>
      <c r="M1011" s="27" t="str">
        <f>IF(H1011="","",(1-M$2)*H1011)</f>
        <v/>
      </c>
      <c r="N1011" s="40"/>
      <c r="O1011" s="41"/>
      <c r="P1011" s="28" t="str">
        <f t="shared" si="34"/>
        <v/>
      </c>
      <c r="Q1011" s="29" t="str">
        <f t="shared" si="35"/>
        <v/>
      </c>
      <c r="R1011" s="30" t="str">
        <f>IF(P1011="","",SUM($Q$4:Q1011))</f>
        <v/>
      </c>
      <c r="S1011" t="str">
        <f t="shared" si="36"/>
        <v/>
      </c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</row>
    <row r="1012" spans="1:38" ht="15.75" customHeight="1">
      <c r="A1012" s="23"/>
      <c r="B1012" s="24"/>
      <c r="C1012" s="25"/>
      <c r="D1012" s="26"/>
      <c r="E1012" s="80"/>
      <c r="F1012" s="80"/>
      <c r="G1012" s="80"/>
      <c r="H1012" s="80"/>
      <c r="I1012" s="81"/>
      <c r="J1012" s="27" t="str">
        <f>IF(E1012="","",(1-J$2)*E1012)</f>
        <v/>
      </c>
      <c r="K1012" s="27" t="str">
        <f>IF(F1012="","",(1-K$2)*F1012)</f>
        <v/>
      </c>
      <c r="L1012" s="27" t="str">
        <f>IF(G1012="","",(1-L$2)*G1012)</f>
        <v/>
      </c>
      <c r="M1012" s="27" t="str">
        <f>IF(H1012="","",(1-M$2)*H1012)</f>
        <v/>
      </c>
      <c r="N1012" s="40"/>
      <c r="O1012" s="41"/>
      <c r="P1012" s="28" t="str">
        <f t="shared" si="34"/>
        <v/>
      </c>
      <c r="Q1012" s="29" t="str">
        <f t="shared" si="35"/>
        <v/>
      </c>
      <c r="R1012" s="30" t="str">
        <f>IF(P1012="","",SUM($Q$4:Q1012))</f>
        <v/>
      </c>
      <c r="S1012" t="str">
        <f t="shared" si="36"/>
        <v/>
      </c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</row>
    <row r="1013" spans="1:38" ht="15.75" customHeight="1">
      <c r="A1013" s="23"/>
      <c r="B1013" s="24"/>
      <c r="C1013" s="25"/>
      <c r="D1013" s="26"/>
      <c r="E1013" s="80"/>
      <c r="F1013" s="80"/>
      <c r="G1013" s="80"/>
      <c r="H1013" s="80"/>
      <c r="I1013" s="81"/>
      <c r="J1013" s="27" t="str">
        <f>IF(E1013="","",(1-J$2)*E1013)</f>
        <v/>
      </c>
      <c r="K1013" s="27" t="str">
        <f>IF(F1013="","",(1-K$2)*F1013)</f>
        <v/>
      </c>
      <c r="L1013" s="27" t="str">
        <f>IF(G1013="","",(1-L$2)*G1013)</f>
        <v/>
      </c>
      <c r="M1013" s="27" t="str">
        <f>IF(H1013="","",(1-M$2)*H1013)</f>
        <v/>
      </c>
      <c r="N1013" s="40"/>
      <c r="O1013" s="41"/>
      <c r="P1013" s="28" t="str">
        <f t="shared" si="34"/>
        <v/>
      </c>
      <c r="Q1013" s="29" t="str">
        <f t="shared" si="35"/>
        <v/>
      </c>
      <c r="R1013" s="30" t="str">
        <f>IF(P1013="","",SUM($Q$4:Q1013))</f>
        <v/>
      </c>
      <c r="S1013" t="str">
        <f t="shared" si="36"/>
        <v/>
      </c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</row>
    <row r="1014" spans="1:38" ht="15.75" customHeight="1">
      <c r="A1014" s="23"/>
      <c r="B1014" s="24"/>
      <c r="C1014" s="25"/>
      <c r="D1014" s="26"/>
      <c r="E1014" s="80"/>
      <c r="F1014" s="80"/>
      <c r="G1014" s="80"/>
      <c r="H1014" s="80"/>
      <c r="I1014" s="81"/>
      <c r="J1014" s="27" t="str">
        <f>IF(E1014="","",(1-J$2)*E1014)</f>
        <v/>
      </c>
      <c r="K1014" s="27" t="str">
        <f>IF(F1014="","",(1-K$2)*F1014)</f>
        <v/>
      </c>
      <c r="L1014" s="27" t="str">
        <f>IF(G1014="","",(1-L$2)*G1014)</f>
        <v/>
      </c>
      <c r="M1014" s="27" t="str">
        <f>IF(H1014="","",(1-M$2)*H1014)</f>
        <v/>
      </c>
      <c r="N1014" s="40"/>
      <c r="O1014" s="41"/>
      <c r="P1014" s="28" t="str">
        <f t="shared" si="34"/>
        <v/>
      </c>
      <c r="Q1014" s="29" t="str">
        <f t="shared" si="35"/>
        <v/>
      </c>
      <c r="R1014" s="30" t="str">
        <f>IF(P1014="","",SUM($Q$4:Q1014))</f>
        <v/>
      </c>
      <c r="S1014" t="str">
        <f t="shared" si="36"/>
        <v/>
      </c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</row>
    <row r="1015" spans="1:38" ht="15.75" customHeight="1">
      <c r="A1015" s="23"/>
      <c r="B1015" s="24"/>
      <c r="C1015" s="25"/>
      <c r="D1015" s="26"/>
      <c r="E1015" s="80"/>
      <c r="F1015" s="80"/>
      <c r="G1015" s="80"/>
      <c r="H1015" s="80"/>
      <c r="I1015" s="81"/>
      <c r="J1015" s="27" t="str">
        <f>IF(E1015="","",(1-J$2)*E1015)</f>
        <v/>
      </c>
      <c r="K1015" s="27" t="str">
        <f>IF(F1015="","",(1-K$2)*F1015)</f>
        <v/>
      </c>
      <c r="L1015" s="27" t="str">
        <f>IF(G1015="","",(1-L$2)*G1015)</f>
        <v/>
      </c>
      <c r="M1015" s="27" t="str">
        <f>IF(H1015="","",(1-M$2)*H1015)</f>
        <v/>
      </c>
      <c r="N1015" s="40"/>
      <c r="O1015" s="41"/>
      <c r="P1015" s="28" t="str">
        <f t="shared" si="34"/>
        <v/>
      </c>
      <c r="Q1015" s="29" t="str">
        <f t="shared" si="35"/>
        <v/>
      </c>
      <c r="R1015" s="30" t="str">
        <f>IF(P1015="","",SUM($Q$4:Q1015))</f>
        <v/>
      </c>
      <c r="S1015" t="str">
        <f t="shared" si="36"/>
        <v/>
      </c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</row>
    <row r="1016" spans="1:38" ht="15.75" customHeight="1">
      <c r="A1016" s="23"/>
      <c r="B1016" s="24"/>
      <c r="C1016" s="25"/>
      <c r="D1016" s="26"/>
      <c r="E1016" s="80"/>
      <c r="F1016" s="80"/>
      <c r="G1016" s="80"/>
      <c r="H1016" s="80"/>
      <c r="I1016" s="81"/>
      <c r="J1016" s="27" t="str">
        <f>IF(E1016="","",(1-J$2)*E1016)</f>
        <v/>
      </c>
      <c r="K1016" s="27" t="str">
        <f>IF(F1016="","",(1-K$2)*F1016)</f>
        <v/>
      </c>
      <c r="L1016" s="27" t="str">
        <f>IF(G1016="","",(1-L$2)*G1016)</f>
        <v/>
      </c>
      <c r="M1016" s="27" t="str">
        <f>IF(H1016="","",(1-M$2)*H1016)</f>
        <v/>
      </c>
      <c r="N1016" s="40"/>
      <c r="O1016" s="41"/>
      <c r="P1016" s="28" t="str">
        <f t="shared" si="34"/>
        <v/>
      </c>
      <c r="Q1016" s="29" t="str">
        <f t="shared" si="35"/>
        <v/>
      </c>
      <c r="R1016" s="30" t="str">
        <f>IF(P1016="","",SUM($Q$4:Q1016))</f>
        <v/>
      </c>
      <c r="S1016" t="str">
        <f t="shared" si="36"/>
        <v/>
      </c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</row>
    <row r="1017" spans="1:38" ht="15.75" customHeight="1">
      <c r="A1017" s="23"/>
      <c r="B1017" s="24"/>
      <c r="C1017" s="25"/>
      <c r="D1017" s="26"/>
      <c r="E1017" s="80"/>
      <c r="F1017" s="80"/>
      <c r="G1017" s="80"/>
      <c r="H1017" s="80"/>
      <c r="I1017" s="81"/>
      <c r="J1017" s="27" t="str">
        <f>IF(E1017="","",(1-J$2)*E1017)</f>
        <v/>
      </c>
      <c r="K1017" s="27" t="str">
        <f>IF(F1017="","",(1-K$2)*F1017)</f>
        <v/>
      </c>
      <c r="L1017" s="27" t="str">
        <f>IF(G1017="","",(1-L$2)*G1017)</f>
        <v/>
      </c>
      <c r="M1017" s="27" t="str">
        <f>IF(H1017="","",(1-M$2)*H1017)</f>
        <v/>
      </c>
      <c r="N1017" s="40"/>
      <c r="O1017" s="41"/>
      <c r="P1017" s="28" t="str">
        <f t="shared" si="34"/>
        <v/>
      </c>
      <c r="Q1017" s="29" t="str">
        <f t="shared" si="35"/>
        <v/>
      </c>
      <c r="R1017" s="30" t="str">
        <f>IF(P1017="","",SUM($Q$4:Q1017))</f>
        <v/>
      </c>
      <c r="S1017" t="str">
        <f t="shared" si="36"/>
        <v/>
      </c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</row>
    <row r="1018" spans="1:38" ht="15.75" customHeight="1">
      <c r="A1018" s="23"/>
      <c r="B1018" s="24"/>
      <c r="C1018" s="25"/>
      <c r="D1018" s="26"/>
      <c r="E1018" s="80"/>
      <c r="F1018" s="80"/>
      <c r="G1018" s="80"/>
      <c r="H1018" s="80"/>
      <c r="I1018" s="81"/>
      <c r="J1018" s="27" t="str">
        <f>IF(E1018="","",(1-J$2)*E1018)</f>
        <v/>
      </c>
      <c r="K1018" s="27" t="str">
        <f>IF(F1018="","",(1-K$2)*F1018)</f>
        <v/>
      </c>
      <c r="L1018" s="27" t="str">
        <f>IF(G1018="","",(1-L$2)*G1018)</f>
        <v/>
      </c>
      <c r="M1018" s="27" t="str">
        <f>IF(H1018="","",(1-M$2)*H1018)</f>
        <v/>
      </c>
      <c r="N1018" s="40"/>
      <c r="O1018" s="41"/>
      <c r="P1018" s="28" t="str">
        <f t="shared" si="34"/>
        <v/>
      </c>
      <c r="Q1018" s="29" t="str">
        <f t="shared" si="35"/>
        <v/>
      </c>
      <c r="R1018" s="30" t="str">
        <f>IF(P1018="","",SUM($Q$4:Q1018))</f>
        <v/>
      </c>
      <c r="S1018" t="str">
        <f t="shared" si="36"/>
        <v/>
      </c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</row>
    <row r="1019" spans="1:38" ht="15.75" customHeight="1">
      <c r="A1019" s="23"/>
      <c r="B1019" s="24"/>
      <c r="C1019" s="25"/>
      <c r="D1019" s="26"/>
      <c r="E1019" s="80"/>
      <c r="F1019" s="80"/>
      <c r="G1019" s="80"/>
      <c r="H1019" s="80"/>
      <c r="I1019" s="81"/>
      <c r="J1019" s="27" t="str">
        <f>IF(E1019="","",(1-J$2)*E1019)</f>
        <v/>
      </c>
      <c r="K1019" s="27" t="str">
        <f>IF(F1019="","",(1-K$2)*F1019)</f>
        <v/>
      </c>
      <c r="L1019" s="27" t="str">
        <f>IF(G1019="","",(1-L$2)*G1019)</f>
        <v/>
      </c>
      <c r="M1019" s="27" t="str">
        <f>IF(H1019="","",(1-M$2)*H1019)</f>
        <v/>
      </c>
      <c r="N1019" s="40"/>
      <c r="O1019" s="41"/>
      <c r="P1019" s="28" t="str">
        <f t="shared" si="34"/>
        <v/>
      </c>
      <c r="Q1019" s="29" t="str">
        <f t="shared" si="35"/>
        <v/>
      </c>
      <c r="R1019" s="30" t="str">
        <f>IF(P1019="","",SUM($Q$4:Q1019))</f>
        <v/>
      </c>
      <c r="S1019" t="str">
        <f t="shared" si="36"/>
        <v/>
      </c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</row>
    <row r="1020" spans="1:38" ht="15.75" customHeight="1">
      <c r="A1020" s="23"/>
      <c r="B1020" s="24"/>
      <c r="C1020" s="25"/>
      <c r="D1020" s="26"/>
      <c r="E1020" s="80"/>
      <c r="F1020" s="80"/>
      <c r="G1020" s="80"/>
      <c r="H1020" s="80"/>
      <c r="I1020" s="81"/>
      <c r="J1020" s="27" t="str">
        <f>IF(E1020="","",(1-J$2)*E1020)</f>
        <v/>
      </c>
      <c r="K1020" s="27" t="str">
        <f>IF(F1020="","",(1-K$2)*F1020)</f>
        <v/>
      </c>
      <c r="L1020" s="27" t="str">
        <f>IF(G1020="","",(1-L$2)*G1020)</f>
        <v/>
      </c>
      <c r="M1020" s="27" t="str">
        <f>IF(H1020="","",(1-M$2)*H1020)</f>
        <v/>
      </c>
      <c r="N1020" s="40"/>
      <c r="O1020" s="41"/>
      <c r="P1020" s="28" t="str">
        <f t="shared" si="34"/>
        <v/>
      </c>
      <c r="Q1020" s="29" t="str">
        <f t="shared" si="35"/>
        <v/>
      </c>
      <c r="R1020" s="30" t="str">
        <f>IF(P1020="","",SUM($Q$4:Q1020))</f>
        <v/>
      </c>
      <c r="S1020" t="str">
        <f t="shared" si="36"/>
        <v/>
      </c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</row>
    <row r="1021" spans="1:38" ht="15.75" customHeight="1">
      <c r="A1021" s="23"/>
      <c r="B1021" s="24"/>
      <c r="C1021" s="25"/>
      <c r="D1021" s="26"/>
      <c r="E1021" s="80"/>
      <c r="F1021" s="80"/>
      <c r="G1021" s="80"/>
      <c r="H1021" s="80"/>
      <c r="I1021" s="81"/>
      <c r="J1021" s="27" t="str">
        <f>IF(E1021="","",(1-J$2)*E1021)</f>
        <v/>
      </c>
      <c r="K1021" s="27" t="str">
        <f>IF(F1021="","",(1-K$2)*F1021)</f>
        <v/>
      </c>
      <c r="L1021" s="27" t="str">
        <f>IF(G1021="","",(1-L$2)*G1021)</f>
        <v/>
      </c>
      <c r="M1021" s="27" t="str">
        <f>IF(H1021="","",(1-M$2)*H1021)</f>
        <v/>
      </c>
      <c r="N1021" s="40"/>
      <c r="O1021" s="41"/>
      <c r="P1021" s="28" t="str">
        <f t="shared" si="34"/>
        <v/>
      </c>
      <c r="Q1021" s="29" t="str">
        <f t="shared" si="35"/>
        <v/>
      </c>
      <c r="R1021" s="30" t="str">
        <f>IF(P1021="","",SUM($Q$4:Q1021))</f>
        <v/>
      </c>
      <c r="S1021" t="str">
        <f t="shared" si="36"/>
        <v/>
      </c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</row>
    <row r="1022" spans="1:38" ht="15.75" customHeight="1">
      <c r="A1022" s="23"/>
      <c r="B1022" s="24"/>
      <c r="C1022" s="25"/>
      <c r="D1022" s="26"/>
      <c r="E1022" s="80"/>
      <c r="F1022" s="80"/>
      <c r="G1022" s="80"/>
      <c r="H1022" s="80"/>
      <c r="I1022" s="81"/>
      <c r="J1022" s="27" t="str">
        <f>IF(E1022="","",(1-J$2)*E1022)</f>
        <v/>
      </c>
      <c r="K1022" s="27" t="str">
        <f>IF(F1022="","",(1-K$2)*F1022)</f>
        <v/>
      </c>
      <c r="L1022" s="27" t="str">
        <f>IF(G1022="","",(1-L$2)*G1022)</f>
        <v/>
      </c>
      <c r="M1022" s="27" t="str">
        <f>IF(H1022="","",(1-M$2)*H1022)</f>
        <v/>
      </c>
      <c r="N1022" s="40"/>
      <c r="O1022" s="41"/>
      <c r="P1022" s="28" t="str">
        <f t="shared" si="34"/>
        <v/>
      </c>
      <c r="Q1022" s="29" t="str">
        <f t="shared" si="35"/>
        <v/>
      </c>
      <c r="R1022" s="30" t="str">
        <f>IF(P1022="","",SUM($Q$4:Q1022))</f>
        <v/>
      </c>
      <c r="S1022" t="str">
        <f t="shared" si="36"/>
        <v/>
      </c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</row>
    <row r="1023" spans="1:38" ht="15.75" customHeight="1">
      <c r="A1023" s="23"/>
      <c r="B1023" s="24"/>
      <c r="C1023" s="25"/>
      <c r="D1023" s="26"/>
      <c r="E1023" s="80"/>
      <c r="F1023" s="80"/>
      <c r="G1023" s="80"/>
      <c r="H1023" s="80"/>
      <c r="I1023" s="81"/>
      <c r="J1023" s="27" t="str">
        <f>IF(E1023="","",(1-J$2)*E1023)</f>
        <v/>
      </c>
      <c r="K1023" s="27" t="str">
        <f>IF(F1023="","",(1-K$2)*F1023)</f>
        <v/>
      </c>
      <c r="L1023" s="27" t="str">
        <f>IF(G1023="","",(1-L$2)*G1023)</f>
        <v/>
      </c>
      <c r="M1023" s="27" t="str">
        <f>IF(H1023="","",(1-M$2)*H1023)</f>
        <v/>
      </c>
      <c r="N1023" s="40"/>
      <c r="O1023" s="41"/>
      <c r="P1023" s="28" t="str">
        <f t="shared" si="34"/>
        <v/>
      </c>
      <c r="Q1023" s="29" t="str">
        <f t="shared" si="35"/>
        <v/>
      </c>
      <c r="R1023" s="30" t="str">
        <f>IF(P1023="","",SUM($Q$4:Q1023))</f>
        <v/>
      </c>
      <c r="S1023" t="str">
        <f t="shared" si="36"/>
        <v/>
      </c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</row>
    <row r="1024" spans="1:38" ht="15.75" customHeight="1">
      <c r="A1024" s="23"/>
      <c r="B1024" s="24"/>
      <c r="C1024" s="25"/>
      <c r="D1024" s="26"/>
      <c r="E1024" s="80"/>
      <c r="F1024" s="80"/>
      <c r="G1024" s="80"/>
      <c r="H1024" s="80"/>
      <c r="I1024" s="81"/>
      <c r="J1024" s="27" t="str">
        <f>IF(E1024="","",(1-J$2)*E1024)</f>
        <v/>
      </c>
      <c r="K1024" s="27" t="str">
        <f>IF(F1024="","",(1-K$2)*F1024)</f>
        <v/>
      </c>
      <c r="L1024" s="27" t="str">
        <f>IF(G1024="","",(1-L$2)*G1024)</f>
        <v/>
      </c>
      <c r="M1024" s="27" t="str">
        <f>IF(H1024="","",(1-M$2)*H1024)</f>
        <v/>
      </c>
      <c r="N1024" s="40"/>
      <c r="O1024" s="41"/>
      <c r="P1024" s="28" t="str">
        <f t="shared" si="34"/>
        <v/>
      </c>
      <c r="Q1024" s="29" t="str">
        <f t="shared" si="35"/>
        <v/>
      </c>
      <c r="R1024" s="30" t="str">
        <f>IF(P1024="","",SUM($Q$4:Q1024))</f>
        <v/>
      </c>
      <c r="S1024" t="str">
        <f t="shared" si="36"/>
        <v/>
      </c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</row>
    <row r="1025" spans="1:38" ht="15.75" customHeight="1">
      <c r="A1025" s="23"/>
      <c r="B1025" s="24"/>
      <c r="C1025" s="25"/>
      <c r="D1025" s="26"/>
      <c r="E1025" s="80"/>
      <c r="F1025" s="80"/>
      <c r="G1025" s="80"/>
      <c r="H1025" s="80"/>
      <c r="I1025" s="81"/>
      <c r="J1025" s="27" t="str">
        <f>IF(E1025="","",(1-J$2)*E1025)</f>
        <v/>
      </c>
      <c r="K1025" s="27" t="str">
        <f>IF(F1025="","",(1-K$2)*F1025)</f>
        <v/>
      </c>
      <c r="L1025" s="27" t="str">
        <f>IF(G1025="","",(1-L$2)*G1025)</f>
        <v/>
      </c>
      <c r="M1025" s="27" t="str">
        <f>IF(H1025="","",(1-M$2)*H1025)</f>
        <v/>
      </c>
      <c r="N1025" s="40"/>
      <c r="O1025" s="41"/>
      <c r="P1025" s="28" t="str">
        <f t="shared" si="34"/>
        <v/>
      </c>
      <c r="Q1025" s="29" t="str">
        <f t="shared" si="35"/>
        <v/>
      </c>
      <c r="R1025" s="30" t="str">
        <f>IF(P1025="","",SUM($Q$4:Q1025))</f>
        <v/>
      </c>
      <c r="S1025" t="str">
        <f t="shared" si="36"/>
        <v/>
      </c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</row>
    <row r="1026" spans="1:38" ht="15.75" customHeight="1">
      <c r="A1026" s="23"/>
      <c r="B1026" s="24"/>
      <c r="C1026" s="25"/>
      <c r="D1026" s="26"/>
      <c r="E1026" s="80"/>
      <c r="F1026" s="80"/>
      <c r="G1026" s="80"/>
      <c r="H1026" s="80"/>
      <c r="I1026" s="81"/>
      <c r="J1026" s="27" t="str">
        <f>IF(E1026="","",(1-J$2)*E1026)</f>
        <v/>
      </c>
      <c r="K1026" s="27" t="str">
        <f>IF(F1026="","",(1-K$2)*F1026)</f>
        <v/>
      </c>
      <c r="L1026" s="27" t="str">
        <f>IF(G1026="","",(1-L$2)*G1026)</f>
        <v/>
      </c>
      <c r="M1026" s="27" t="str">
        <f>IF(H1026="","",(1-M$2)*H1026)</f>
        <v/>
      </c>
      <c r="N1026" s="40"/>
      <c r="O1026" s="41"/>
      <c r="P1026" s="28" t="str">
        <f t="shared" si="34"/>
        <v/>
      </c>
      <c r="Q1026" s="29" t="str">
        <f t="shared" si="35"/>
        <v/>
      </c>
      <c r="R1026" s="30" t="str">
        <f>IF(P1026="","",SUM($Q$4:Q1026))</f>
        <v/>
      </c>
      <c r="S1026" t="str">
        <f t="shared" si="36"/>
        <v/>
      </c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</row>
    <row r="1027" spans="1:38" ht="15.75" customHeight="1">
      <c r="A1027" s="23"/>
      <c r="B1027" s="24"/>
      <c r="C1027" s="25"/>
      <c r="D1027" s="26"/>
      <c r="E1027" s="80"/>
      <c r="F1027" s="80"/>
      <c r="G1027" s="80"/>
      <c r="H1027" s="80"/>
      <c r="I1027" s="81"/>
      <c r="J1027" s="27" t="str">
        <f>IF(E1027="","",(1-J$2)*E1027)</f>
        <v/>
      </c>
      <c r="K1027" s="27" t="str">
        <f>IF(F1027="","",(1-K$2)*F1027)</f>
        <v/>
      </c>
      <c r="L1027" s="27" t="str">
        <f>IF(G1027="","",(1-L$2)*G1027)</f>
        <v/>
      </c>
      <c r="M1027" s="27" t="str">
        <f>IF(H1027="","",(1-M$2)*H1027)</f>
        <v/>
      </c>
      <c r="N1027" s="40"/>
      <c r="O1027" s="41"/>
      <c r="P1027" s="28" t="str">
        <f t="shared" si="34"/>
        <v/>
      </c>
      <c r="Q1027" s="29" t="str">
        <f t="shared" si="35"/>
        <v/>
      </c>
      <c r="R1027" s="30" t="str">
        <f>IF(P1027="","",SUM($Q$4:Q1027))</f>
        <v/>
      </c>
      <c r="S1027" t="str">
        <f t="shared" si="36"/>
        <v/>
      </c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</row>
    <row r="1028" spans="1:38" ht="15.75" customHeight="1">
      <c r="A1028" s="23"/>
      <c r="B1028" s="24"/>
      <c r="C1028" s="25"/>
      <c r="D1028" s="26"/>
      <c r="E1028" s="80"/>
      <c r="F1028" s="80"/>
      <c r="G1028" s="80"/>
      <c r="H1028" s="80"/>
      <c r="I1028" s="81"/>
      <c r="J1028" s="27" t="str">
        <f>IF(E1028="","",(1-J$2)*E1028)</f>
        <v/>
      </c>
      <c r="K1028" s="27" t="str">
        <f>IF(F1028="","",(1-K$2)*F1028)</f>
        <v/>
      </c>
      <c r="L1028" s="27" t="str">
        <f>IF(G1028="","",(1-L$2)*G1028)</f>
        <v/>
      </c>
      <c r="M1028" s="27" t="str">
        <f>IF(H1028="","",(1-M$2)*H1028)</f>
        <v/>
      </c>
      <c r="N1028" s="40"/>
      <c r="O1028" s="41"/>
      <c r="P1028" s="28" t="str">
        <f t="shared" si="34"/>
        <v/>
      </c>
      <c r="Q1028" s="29" t="str">
        <f t="shared" si="35"/>
        <v/>
      </c>
      <c r="R1028" s="30" t="str">
        <f>IF(P1028="","",SUM($Q$4:Q1028))</f>
        <v/>
      </c>
      <c r="S1028" t="str">
        <f t="shared" si="36"/>
        <v/>
      </c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</row>
    <row r="1029" spans="1:38" ht="15.75" customHeight="1">
      <c r="A1029" s="23"/>
      <c r="B1029" s="24"/>
      <c r="C1029" s="25"/>
      <c r="D1029" s="26"/>
      <c r="E1029" s="80"/>
      <c r="F1029" s="80"/>
      <c r="G1029" s="80"/>
      <c r="H1029" s="80"/>
      <c r="I1029" s="81"/>
      <c r="J1029" s="27" t="str">
        <f>IF(E1029="","",(1-J$2)*E1029)</f>
        <v/>
      </c>
      <c r="K1029" s="27" t="str">
        <f>IF(F1029="","",(1-K$2)*F1029)</f>
        <v/>
      </c>
      <c r="L1029" s="27" t="str">
        <f>IF(G1029="","",(1-L$2)*G1029)</f>
        <v/>
      </c>
      <c r="M1029" s="27" t="str">
        <f>IF(H1029="","",(1-M$2)*H1029)</f>
        <v/>
      </c>
      <c r="N1029" s="40"/>
      <c r="O1029" s="41"/>
      <c r="P1029" s="28" t="str">
        <f t="shared" si="34"/>
        <v/>
      </c>
      <c r="Q1029" s="29" t="str">
        <f t="shared" ref="Q1029:Q1092" si="37">IF(P1029="","",SUM(J1029:O1029))</f>
        <v/>
      </c>
      <c r="R1029" s="30" t="str">
        <f>IF(P1029="","",SUM($Q$4:Q1029))</f>
        <v/>
      </c>
      <c r="S1029" t="str">
        <f t="shared" ref="S1029:S1092" si="38">IF(A1029="","",PROPER(TEXT(A1029,"mmm/aa")))</f>
        <v/>
      </c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</row>
    <row r="1030" spans="1:38" ht="15.75" customHeight="1">
      <c r="A1030" s="23"/>
      <c r="B1030" s="24"/>
      <c r="C1030" s="25"/>
      <c r="D1030" s="26"/>
      <c r="E1030" s="80"/>
      <c r="F1030" s="80"/>
      <c r="G1030" s="80"/>
      <c r="H1030" s="80"/>
      <c r="I1030" s="81"/>
      <c r="J1030" s="27" t="str">
        <f>IF(E1030="","",(1-J$2)*E1030)</f>
        <v/>
      </c>
      <c r="K1030" s="27" t="str">
        <f>IF(F1030="","",(1-K$2)*F1030)</f>
        <v/>
      </c>
      <c r="L1030" s="27" t="str">
        <f>IF(G1030="","",(1-L$2)*G1030)</f>
        <v/>
      </c>
      <c r="M1030" s="27" t="str">
        <f>IF(H1030="","",(1-M$2)*H1030)</f>
        <v/>
      </c>
      <c r="N1030" s="40"/>
      <c r="O1030" s="41"/>
      <c r="P1030" s="28" t="str">
        <f t="shared" si="34"/>
        <v/>
      </c>
      <c r="Q1030" s="29" t="str">
        <f t="shared" si="37"/>
        <v/>
      </c>
      <c r="R1030" s="30" t="str">
        <f>IF(P1030="","",SUM($Q$4:Q1030))</f>
        <v/>
      </c>
      <c r="S1030" t="str">
        <f t="shared" si="38"/>
        <v/>
      </c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</row>
    <row r="1031" spans="1:38" ht="15.75" customHeight="1">
      <c r="A1031" s="23"/>
      <c r="B1031" s="24"/>
      <c r="C1031" s="25"/>
      <c r="D1031" s="26"/>
      <c r="E1031" s="80"/>
      <c r="F1031" s="80"/>
      <c r="G1031" s="80"/>
      <c r="H1031" s="80"/>
      <c r="I1031" s="81"/>
      <c r="J1031" s="27" t="str">
        <f>IF(E1031="","",(1-J$2)*E1031)</f>
        <v/>
      </c>
      <c r="K1031" s="27" t="str">
        <f>IF(F1031="","",(1-K$2)*F1031)</f>
        <v/>
      </c>
      <c r="L1031" s="27" t="str">
        <f>IF(G1031="","",(1-L$2)*G1031)</f>
        <v/>
      </c>
      <c r="M1031" s="27" t="str">
        <f>IF(H1031="","",(1-M$2)*H1031)</f>
        <v/>
      </c>
      <c r="N1031" s="40"/>
      <c r="O1031" s="41"/>
      <c r="P1031" s="28" t="str">
        <f t="shared" si="34"/>
        <v/>
      </c>
      <c r="Q1031" s="29" t="str">
        <f t="shared" si="37"/>
        <v/>
      </c>
      <c r="R1031" s="30" t="str">
        <f>IF(P1031="","",SUM($Q$4:Q1031))</f>
        <v/>
      </c>
      <c r="S1031" t="str">
        <f t="shared" si="38"/>
        <v/>
      </c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</row>
    <row r="1032" spans="1:38" ht="15.75" customHeight="1">
      <c r="A1032" s="23"/>
      <c r="B1032" s="24"/>
      <c r="C1032" s="25"/>
      <c r="D1032" s="26"/>
      <c r="E1032" s="80"/>
      <c r="F1032" s="80"/>
      <c r="G1032" s="80"/>
      <c r="H1032" s="80"/>
      <c r="I1032" s="81"/>
      <c r="J1032" s="27" t="str">
        <f>IF(E1032="","",(1-J$2)*E1032)</f>
        <v/>
      </c>
      <c r="K1032" s="27" t="str">
        <f>IF(F1032="","",(1-K$2)*F1032)</f>
        <v/>
      </c>
      <c r="L1032" s="27" t="str">
        <f>IF(G1032="","",(1-L$2)*G1032)</f>
        <v/>
      </c>
      <c r="M1032" s="27" t="str">
        <f>IF(H1032="","",(1-M$2)*H1032)</f>
        <v/>
      </c>
      <c r="N1032" s="40"/>
      <c r="O1032" s="41"/>
      <c r="P1032" s="28" t="str">
        <f t="shared" si="34"/>
        <v/>
      </c>
      <c r="Q1032" s="29" t="str">
        <f t="shared" si="37"/>
        <v/>
      </c>
      <c r="R1032" s="30" t="str">
        <f>IF(P1032="","",SUM($Q$4:Q1032))</f>
        <v/>
      </c>
      <c r="S1032" t="str">
        <f t="shared" si="38"/>
        <v/>
      </c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</row>
    <row r="1033" spans="1:38" ht="15.75" customHeight="1">
      <c r="A1033" s="23"/>
      <c r="B1033" s="24"/>
      <c r="C1033" s="25"/>
      <c r="D1033" s="26"/>
      <c r="E1033" s="80"/>
      <c r="F1033" s="80"/>
      <c r="G1033" s="80"/>
      <c r="H1033" s="80"/>
      <c r="I1033" s="81"/>
      <c r="J1033" s="27" t="str">
        <f>IF(E1033="","",(1-J$2)*E1033)</f>
        <v/>
      </c>
      <c r="K1033" s="27" t="str">
        <f>IF(F1033="","",(1-K$2)*F1033)</f>
        <v/>
      </c>
      <c r="L1033" s="27" t="str">
        <f>IF(G1033="","",(1-L$2)*G1033)</f>
        <v/>
      </c>
      <c r="M1033" s="27" t="str">
        <f>IF(H1033="","",(1-M$2)*H1033)</f>
        <v/>
      </c>
      <c r="N1033" s="40"/>
      <c r="O1033" s="41"/>
      <c r="P1033" s="28" t="str">
        <f t="shared" si="34"/>
        <v/>
      </c>
      <c r="Q1033" s="29" t="str">
        <f t="shared" si="37"/>
        <v/>
      </c>
      <c r="R1033" s="30" t="str">
        <f>IF(P1033="","",SUM($Q$4:Q1033))</f>
        <v/>
      </c>
      <c r="S1033" t="str">
        <f t="shared" si="38"/>
        <v/>
      </c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</row>
    <row r="1034" spans="1:38" ht="15.75" customHeight="1">
      <c r="A1034" s="23"/>
      <c r="B1034" s="24"/>
      <c r="C1034" s="25"/>
      <c r="D1034" s="26"/>
      <c r="E1034" s="80"/>
      <c r="F1034" s="80"/>
      <c r="G1034" s="80"/>
      <c r="H1034" s="80"/>
      <c r="I1034" s="81"/>
      <c r="J1034" s="27" t="str">
        <f>IF(E1034="","",(1-J$2)*E1034)</f>
        <v/>
      </c>
      <c r="K1034" s="27" t="str">
        <f>IF(F1034="","",(1-K$2)*F1034)</f>
        <v/>
      </c>
      <c r="L1034" s="27" t="str">
        <f>IF(G1034="","",(1-L$2)*G1034)</f>
        <v/>
      </c>
      <c r="M1034" s="27" t="str">
        <f>IF(H1034="","",(1-M$2)*H1034)</f>
        <v/>
      </c>
      <c r="N1034" s="40"/>
      <c r="O1034" s="41"/>
      <c r="P1034" s="28" t="str">
        <f t="shared" si="34"/>
        <v/>
      </c>
      <c r="Q1034" s="29" t="str">
        <f t="shared" si="37"/>
        <v/>
      </c>
      <c r="R1034" s="30" t="str">
        <f>IF(P1034="","",SUM($Q$4:Q1034))</f>
        <v/>
      </c>
      <c r="S1034" t="str">
        <f t="shared" si="38"/>
        <v/>
      </c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</row>
    <row r="1035" spans="1:38" ht="15.75" customHeight="1">
      <c r="A1035" s="23"/>
      <c r="B1035" s="24"/>
      <c r="C1035" s="25"/>
      <c r="D1035" s="26"/>
      <c r="E1035" s="80"/>
      <c r="F1035" s="80"/>
      <c r="G1035" s="80"/>
      <c r="H1035" s="80"/>
      <c r="I1035" s="81"/>
      <c r="J1035" s="27" t="str">
        <f>IF(E1035="","",(1-J$2)*E1035)</f>
        <v/>
      </c>
      <c r="K1035" s="27" t="str">
        <f>IF(F1035="","",(1-K$2)*F1035)</f>
        <v/>
      </c>
      <c r="L1035" s="27" t="str">
        <f>IF(G1035="","",(1-L$2)*G1035)</f>
        <v/>
      </c>
      <c r="M1035" s="27" t="str">
        <f>IF(H1035="","",(1-M$2)*H1035)</f>
        <v/>
      </c>
      <c r="N1035" s="40"/>
      <c r="O1035" s="41"/>
      <c r="P1035" s="28" t="str">
        <f t="shared" si="34"/>
        <v/>
      </c>
      <c r="Q1035" s="29" t="str">
        <f t="shared" si="37"/>
        <v/>
      </c>
      <c r="R1035" s="30" t="str">
        <f>IF(P1035="","",SUM($Q$4:Q1035))</f>
        <v/>
      </c>
      <c r="S1035" t="str">
        <f t="shared" si="38"/>
        <v/>
      </c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</row>
    <row r="1036" spans="1:38" ht="15.75" customHeight="1">
      <c r="A1036" s="23"/>
      <c r="B1036" s="24"/>
      <c r="C1036" s="25"/>
      <c r="D1036" s="26"/>
      <c r="E1036" s="80"/>
      <c r="F1036" s="80"/>
      <c r="G1036" s="80"/>
      <c r="H1036" s="80"/>
      <c r="I1036" s="81"/>
      <c r="J1036" s="27" t="str">
        <f>IF(E1036="","",(1-J$2)*E1036)</f>
        <v/>
      </c>
      <c r="K1036" s="27" t="str">
        <f>IF(F1036="","",(1-K$2)*F1036)</f>
        <v/>
      </c>
      <c r="L1036" s="27" t="str">
        <f>IF(G1036="","",(1-L$2)*G1036)</f>
        <v/>
      </c>
      <c r="M1036" s="27" t="str">
        <f>IF(H1036="","",(1-M$2)*H1036)</f>
        <v/>
      </c>
      <c r="N1036" s="40"/>
      <c r="O1036" s="41"/>
      <c r="P1036" s="28" t="str">
        <f t="shared" si="34"/>
        <v/>
      </c>
      <c r="Q1036" s="29" t="str">
        <f t="shared" si="37"/>
        <v/>
      </c>
      <c r="R1036" s="30" t="str">
        <f>IF(P1036="","",SUM($Q$4:Q1036))</f>
        <v/>
      </c>
      <c r="S1036" t="str">
        <f t="shared" si="38"/>
        <v/>
      </c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</row>
    <row r="1037" spans="1:38" ht="15.75" customHeight="1">
      <c r="A1037" s="23"/>
      <c r="B1037" s="24"/>
      <c r="C1037" s="25"/>
      <c r="D1037" s="26"/>
      <c r="E1037" s="80"/>
      <c r="F1037" s="80"/>
      <c r="G1037" s="80"/>
      <c r="H1037" s="80"/>
      <c r="I1037" s="81"/>
      <c r="J1037" s="27" t="str">
        <f>IF(E1037="","",(1-J$2)*E1037)</f>
        <v/>
      </c>
      <c r="K1037" s="27" t="str">
        <f>IF(F1037="","",(1-K$2)*F1037)</f>
        <v/>
      </c>
      <c r="L1037" s="27" t="str">
        <f>IF(G1037="","",(1-L$2)*G1037)</f>
        <v/>
      </c>
      <c r="M1037" s="27" t="str">
        <f>IF(H1037="","",(1-M$2)*H1037)</f>
        <v/>
      </c>
      <c r="N1037" s="40"/>
      <c r="O1037" s="41"/>
      <c r="P1037" s="28" t="str">
        <f t="shared" si="34"/>
        <v/>
      </c>
      <c r="Q1037" s="29" t="str">
        <f t="shared" si="37"/>
        <v/>
      </c>
      <c r="R1037" s="30" t="str">
        <f>IF(P1037="","",SUM($Q$4:Q1037))</f>
        <v/>
      </c>
      <c r="S1037" t="str">
        <f t="shared" si="38"/>
        <v/>
      </c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</row>
    <row r="1038" spans="1:38" ht="15.75" customHeight="1">
      <c r="A1038" s="23"/>
      <c r="B1038" s="24"/>
      <c r="C1038" s="25"/>
      <c r="D1038" s="26"/>
      <c r="E1038" s="80"/>
      <c r="F1038" s="80"/>
      <c r="G1038" s="80"/>
      <c r="H1038" s="80"/>
      <c r="I1038" s="81"/>
      <c r="J1038" s="27" t="str">
        <f>IF(E1038="","",(1-J$2)*E1038)</f>
        <v/>
      </c>
      <c r="K1038" s="27" t="str">
        <f>IF(F1038="","",(1-K$2)*F1038)</f>
        <v/>
      </c>
      <c r="L1038" s="27" t="str">
        <f>IF(G1038="","",(1-L$2)*G1038)</f>
        <v/>
      </c>
      <c r="M1038" s="27" t="str">
        <f>IF(H1038="","",(1-M$2)*H1038)</f>
        <v/>
      </c>
      <c r="N1038" s="40"/>
      <c r="O1038" s="41"/>
      <c r="P1038" s="28" t="str">
        <f t="shared" si="34"/>
        <v/>
      </c>
      <c r="Q1038" s="29" t="str">
        <f t="shared" si="37"/>
        <v/>
      </c>
      <c r="R1038" s="30" t="str">
        <f>IF(P1038="","",SUM($Q$4:Q1038))</f>
        <v/>
      </c>
      <c r="S1038" t="str">
        <f t="shared" si="38"/>
        <v/>
      </c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</row>
    <row r="1039" spans="1:38" ht="15.75" customHeight="1">
      <c r="A1039" s="23"/>
      <c r="B1039" s="24"/>
      <c r="C1039" s="25"/>
      <c r="D1039" s="26"/>
      <c r="E1039" s="80"/>
      <c r="F1039" s="80"/>
      <c r="G1039" s="80"/>
      <c r="H1039" s="80"/>
      <c r="I1039" s="81"/>
      <c r="J1039" s="27" t="str">
        <f>IF(E1039="","",(1-J$2)*E1039)</f>
        <v/>
      </c>
      <c r="K1039" s="27" t="str">
        <f>IF(F1039="","",(1-K$2)*F1039)</f>
        <v/>
      </c>
      <c r="L1039" s="27" t="str">
        <f>IF(G1039="","",(1-L$2)*G1039)</f>
        <v/>
      </c>
      <c r="M1039" s="27" t="str">
        <f>IF(H1039="","",(1-M$2)*H1039)</f>
        <v/>
      </c>
      <c r="N1039" s="40"/>
      <c r="O1039" s="41"/>
      <c r="P1039" s="28" t="str">
        <f t="shared" si="34"/>
        <v/>
      </c>
      <c r="Q1039" s="29" t="str">
        <f t="shared" si="37"/>
        <v/>
      </c>
      <c r="R1039" s="30" t="str">
        <f>IF(P1039="","",SUM($Q$4:Q1039))</f>
        <v/>
      </c>
      <c r="S1039" t="str">
        <f t="shared" si="38"/>
        <v/>
      </c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</row>
    <row r="1040" spans="1:38" ht="15.75" customHeight="1">
      <c r="A1040" s="23"/>
      <c r="B1040" s="24"/>
      <c r="C1040" s="25"/>
      <c r="D1040" s="26"/>
      <c r="E1040" s="80"/>
      <c r="F1040" s="80"/>
      <c r="G1040" s="80"/>
      <c r="H1040" s="80"/>
      <c r="I1040" s="81"/>
      <c r="J1040" s="27" t="str">
        <f>IF(E1040="","",(1-J$2)*E1040)</f>
        <v/>
      </c>
      <c r="K1040" s="27" t="str">
        <f>IF(F1040="","",(1-K$2)*F1040)</f>
        <v/>
      </c>
      <c r="L1040" s="27" t="str">
        <f>IF(G1040="","",(1-L$2)*G1040)</f>
        <v/>
      </c>
      <c r="M1040" s="27" t="str">
        <f>IF(H1040="","",(1-M$2)*H1040)</f>
        <v/>
      </c>
      <c r="N1040" s="40"/>
      <c r="O1040" s="41"/>
      <c r="P1040" s="28" t="str">
        <f t="shared" si="34"/>
        <v/>
      </c>
      <c r="Q1040" s="29" t="str">
        <f t="shared" si="37"/>
        <v/>
      </c>
      <c r="R1040" s="30" t="str">
        <f>IF(P1040="","",SUM($Q$4:Q1040))</f>
        <v/>
      </c>
      <c r="S1040" t="str">
        <f t="shared" si="38"/>
        <v/>
      </c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</row>
    <row r="1041" spans="1:38" ht="15.75" customHeight="1">
      <c r="A1041" s="23"/>
      <c r="B1041" s="24"/>
      <c r="C1041" s="25"/>
      <c r="D1041" s="26"/>
      <c r="E1041" s="80"/>
      <c r="F1041" s="80"/>
      <c r="G1041" s="80"/>
      <c r="H1041" s="80"/>
      <c r="I1041" s="81"/>
      <c r="J1041" s="27" t="str">
        <f>IF(E1041="","",(1-J$2)*E1041)</f>
        <v/>
      </c>
      <c r="K1041" s="27" t="str">
        <f>IF(F1041="","",(1-K$2)*F1041)</f>
        <v/>
      </c>
      <c r="L1041" s="27" t="str">
        <f>IF(G1041="","",(1-L$2)*G1041)</f>
        <v/>
      </c>
      <c r="M1041" s="27" t="str">
        <f>IF(H1041="","",(1-M$2)*H1041)</f>
        <v/>
      </c>
      <c r="N1041" s="40"/>
      <c r="O1041" s="41"/>
      <c r="P1041" s="28" t="str">
        <f t="shared" si="34"/>
        <v/>
      </c>
      <c r="Q1041" s="29" t="str">
        <f t="shared" si="37"/>
        <v/>
      </c>
      <c r="R1041" s="30" t="str">
        <f>IF(P1041="","",SUM($Q$4:Q1041))</f>
        <v/>
      </c>
      <c r="S1041" t="str">
        <f t="shared" si="38"/>
        <v/>
      </c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</row>
    <row r="1042" spans="1:38" ht="15.75" customHeight="1">
      <c r="A1042" s="23"/>
      <c r="B1042" s="24"/>
      <c r="C1042" s="25"/>
      <c r="D1042" s="26"/>
      <c r="E1042" s="80"/>
      <c r="F1042" s="80"/>
      <c r="G1042" s="80"/>
      <c r="H1042" s="80"/>
      <c r="I1042" s="81"/>
      <c r="J1042" s="27" t="str">
        <f>IF(E1042="","",(1-J$2)*E1042)</f>
        <v/>
      </c>
      <c r="K1042" s="27" t="str">
        <f>IF(F1042="","",(1-K$2)*F1042)</f>
        <v/>
      </c>
      <c r="L1042" s="27" t="str">
        <f>IF(G1042="","",(1-L$2)*G1042)</f>
        <v/>
      </c>
      <c r="M1042" s="27" t="str">
        <f>IF(H1042="","",(1-M$2)*H1042)</f>
        <v/>
      </c>
      <c r="N1042" s="40"/>
      <c r="O1042" s="41"/>
      <c r="P1042" s="28" t="str">
        <f t="shared" si="34"/>
        <v/>
      </c>
      <c r="Q1042" s="29" t="str">
        <f t="shared" si="37"/>
        <v/>
      </c>
      <c r="R1042" s="30" t="str">
        <f>IF(P1042="","",SUM($Q$4:Q1042))</f>
        <v/>
      </c>
      <c r="S1042" t="str">
        <f t="shared" si="38"/>
        <v/>
      </c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</row>
    <row r="1043" spans="1:38" ht="15.75" customHeight="1">
      <c r="A1043" s="23"/>
      <c r="B1043" s="24"/>
      <c r="C1043" s="25"/>
      <c r="D1043" s="26"/>
      <c r="E1043" s="80"/>
      <c r="F1043" s="80"/>
      <c r="G1043" s="80"/>
      <c r="H1043" s="80"/>
      <c r="I1043" s="81"/>
      <c r="J1043" s="27" t="str">
        <f>IF(E1043="","",(1-J$2)*E1043)</f>
        <v/>
      </c>
      <c r="K1043" s="27" t="str">
        <f>IF(F1043="","",(1-K$2)*F1043)</f>
        <v/>
      </c>
      <c r="L1043" s="27" t="str">
        <f>IF(G1043="","",(1-L$2)*G1043)</f>
        <v/>
      </c>
      <c r="M1043" s="27" t="str">
        <f>IF(H1043="","",(1-M$2)*H1043)</f>
        <v/>
      </c>
      <c r="N1043" s="40"/>
      <c r="O1043" s="41"/>
      <c r="P1043" s="28" t="str">
        <f t="shared" si="34"/>
        <v/>
      </c>
      <c r="Q1043" s="29" t="str">
        <f t="shared" si="37"/>
        <v/>
      </c>
      <c r="R1043" s="30" t="str">
        <f>IF(P1043="","",SUM($Q$4:Q1043))</f>
        <v/>
      </c>
      <c r="S1043" t="str">
        <f t="shared" si="38"/>
        <v/>
      </c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</row>
    <row r="1044" spans="1:38" ht="15.75" customHeight="1">
      <c r="A1044" s="23"/>
      <c r="B1044" s="24"/>
      <c r="C1044" s="25"/>
      <c r="D1044" s="26"/>
      <c r="E1044" s="80"/>
      <c r="F1044" s="80"/>
      <c r="G1044" s="80"/>
      <c r="H1044" s="80"/>
      <c r="I1044" s="81"/>
      <c r="J1044" s="27" t="str">
        <f>IF(E1044="","",(1-J$2)*E1044)</f>
        <v/>
      </c>
      <c r="K1044" s="27" t="str">
        <f>IF(F1044="","",(1-K$2)*F1044)</f>
        <v/>
      </c>
      <c r="L1044" s="27" t="str">
        <f>IF(G1044="","",(1-L$2)*G1044)</f>
        <v/>
      </c>
      <c r="M1044" s="27" t="str">
        <f>IF(H1044="","",(1-M$2)*H1044)</f>
        <v/>
      </c>
      <c r="N1044" s="40"/>
      <c r="O1044" s="41"/>
      <c r="P1044" s="28" t="str">
        <f t="shared" si="34"/>
        <v/>
      </c>
      <c r="Q1044" s="29" t="str">
        <f t="shared" si="37"/>
        <v/>
      </c>
      <c r="R1044" s="30" t="str">
        <f>IF(P1044="","",SUM($Q$4:Q1044))</f>
        <v/>
      </c>
      <c r="S1044" t="str">
        <f t="shared" si="38"/>
        <v/>
      </c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</row>
    <row r="1045" spans="1:38" ht="15.75" customHeight="1">
      <c r="A1045" s="23"/>
      <c r="B1045" s="24"/>
      <c r="C1045" s="25"/>
      <c r="D1045" s="26"/>
      <c r="E1045" s="80"/>
      <c r="F1045" s="80"/>
      <c r="G1045" s="80"/>
      <c r="H1045" s="80"/>
      <c r="I1045" s="81"/>
      <c r="J1045" s="27" t="str">
        <f>IF(E1045="","",(1-J$2)*E1045)</f>
        <v/>
      </c>
      <c r="K1045" s="27" t="str">
        <f>IF(F1045="","",(1-K$2)*F1045)</f>
        <v/>
      </c>
      <c r="L1045" s="27" t="str">
        <f>IF(G1045="","",(1-L$2)*G1045)</f>
        <v/>
      </c>
      <c r="M1045" s="27" t="str">
        <f>IF(H1045="","",(1-M$2)*H1045)</f>
        <v/>
      </c>
      <c r="N1045" s="40"/>
      <c r="O1045" s="41"/>
      <c r="P1045" s="28" t="str">
        <f t="shared" si="34"/>
        <v/>
      </c>
      <c r="Q1045" s="29" t="str">
        <f t="shared" si="37"/>
        <v/>
      </c>
      <c r="R1045" s="30" t="str">
        <f>IF(P1045="","",SUM($Q$4:Q1045))</f>
        <v/>
      </c>
      <c r="S1045" t="str">
        <f t="shared" si="38"/>
        <v/>
      </c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</row>
    <row r="1046" spans="1:38" ht="15.75" customHeight="1">
      <c r="A1046" s="23"/>
      <c r="B1046" s="24"/>
      <c r="C1046" s="25"/>
      <c r="D1046" s="26"/>
      <c r="E1046" s="80"/>
      <c r="F1046" s="80"/>
      <c r="G1046" s="80"/>
      <c r="H1046" s="80"/>
      <c r="I1046" s="81"/>
      <c r="J1046" s="27" t="str">
        <f>IF(E1046="","",(1-J$2)*E1046)</f>
        <v/>
      </c>
      <c r="K1046" s="27" t="str">
        <f>IF(F1046="","",(1-K$2)*F1046)</f>
        <v/>
      </c>
      <c r="L1046" s="27" t="str">
        <f>IF(G1046="","",(1-L$2)*G1046)</f>
        <v/>
      </c>
      <c r="M1046" s="27" t="str">
        <f>IF(H1046="","",(1-M$2)*H1046)</f>
        <v/>
      </c>
      <c r="N1046" s="40"/>
      <c r="O1046" s="41"/>
      <c r="P1046" s="28" t="str">
        <f t="shared" si="34"/>
        <v/>
      </c>
      <c r="Q1046" s="29" t="str">
        <f t="shared" si="37"/>
        <v/>
      </c>
      <c r="R1046" s="30" t="str">
        <f>IF(P1046="","",SUM($Q$4:Q1046))</f>
        <v/>
      </c>
      <c r="S1046" t="str">
        <f t="shared" si="38"/>
        <v/>
      </c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</row>
    <row r="1047" spans="1:38" ht="15.75" customHeight="1">
      <c r="A1047" s="23"/>
      <c r="B1047" s="24"/>
      <c r="C1047" s="25"/>
      <c r="D1047" s="26"/>
      <c r="E1047" s="80"/>
      <c r="F1047" s="80"/>
      <c r="G1047" s="80"/>
      <c r="H1047" s="80"/>
      <c r="I1047" s="81"/>
      <c r="J1047" s="27" t="str">
        <f>IF(E1047="","",(1-J$2)*E1047)</f>
        <v/>
      </c>
      <c r="K1047" s="27" t="str">
        <f>IF(F1047="","",(1-K$2)*F1047)</f>
        <v/>
      </c>
      <c r="L1047" s="27" t="str">
        <f>IF(G1047="","",(1-L$2)*G1047)</f>
        <v/>
      </c>
      <c r="M1047" s="27" t="str">
        <f>IF(H1047="","",(1-M$2)*H1047)</f>
        <v/>
      </c>
      <c r="N1047" s="40"/>
      <c r="O1047" s="41"/>
      <c r="P1047" s="28" t="str">
        <f t="shared" si="34"/>
        <v/>
      </c>
      <c r="Q1047" s="29" t="str">
        <f t="shared" si="37"/>
        <v/>
      </c>
      <c r="R1047" s="30" t="str">
        <f>IF(P1047="","",SUM($Q$4:Q1047))</f>
        <v/>
      </c>
      <c r="S1047" t="str">
        <f t="shared" si="38"/>
        <v/>
      </c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</row>
    <row r="1048" spans="1:38" ht="15.75" customHeight="1">
      <c r="A1048" s="23"/>
      <c r="B1048" s="24"/>
      <c r="C1048" s="25"/>
      <c r="D1048" s="26"/>
      <c r="E1048" s="80"/>
      <c r="F1048" s="80"/>
      <c r="G1048" s="80"/>
      <c r="H1048" s="80"/>
      <c r="I1048" s="81"/>
      <c r="J1048" s="27" t="str">
        <f>IF(E1048="","",(1-J$2)*E1048)</f>
        <v/>
      </c>
      <c r="K1048" s="27" t="str">
        <f>IF(F1048="","",(1-K$2)*F1048)</f>
        <v/>
      </c>
      <c r="L1048" s="27" t="str">
        <f>IF(G1048="","",(1-L$2)*G1048)</f>
        <v/>
      </c>
      <c r="M1048" s="27" t="str">
        <f>IF(H1048="","",(1-M$2)*H1048)</f>
        <v/>
      </c>
      <c r="N1048" s="40"/>
      <c r="O1048" s="41"/>
      <c r="P1048" s="28" t="str">
        <f t="shared" si="34"/>
        <v/>
      </c>
      <c r="Q1048" s="29" t="str">
        <f t="shared" si="37"/>
        <v/>
      </c>
      <c r="R1048" s="30" t="str">
        <f>IF(P1048="","",SUM($Q$4:Q1048))</f>
        <v/>
      </c>
      <c r="S1048" t="str">
        <f t="shared" si="38"/>
        <v/>
      </c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</row>
    <row r="1049" spans="1:38" ht="15.75" customHeight="1">
      <c r="A1049" s="23"/>
      <c r="B1049" s="24"/>
      <c r="C1049" s="25"/>
      <c r="D1049" s="26"/>
      <c r="E1049" s="80"/>
      <c r="F1049" s="80"/>
      <c r="G1049" s="80"/>
      <c r="H1049" s="80"/>
      <c r="I1049" s="81"/>
      <c r="J1049" s="27" t="str">
        <f>IF(E1049="","",(1-J$2)*E1049)</f>
        <v/>
      </c>
      <c r="K1049" s="27" t="str">
        <f>IF(F1049="","",(1-K$2)*F1049)</f>
        <v/>
      </c>
      <c r="L1049" s="27" t="str">
        <f>IF(G1049="","",(1-L$2)*G1049)</f>
        <v/>
      </c>
      <c r="M1049" s="27" t="str">
        <f>IF(H1049="","",(1-M$2)*H1049)</f>
        <v/>
      </c>
      <c r="N1049" s="40"/>
      <c r="O1049" s="41"/>
      <c r="P1049" s="28" t="str">
        <f t="shared" si="34"/>
        <v/>
      </c>
      <c r="Q1049" s="29" t="str">
        <f t="shared" si="37"/>
        <v/>
      </c>
      <c r="R1049" s="30" t="str">
        <f>IF(P1049="","",SUM($Q$4:Q1049))</f>
        <v/>
      </c>
      <c r="S1049" t="str">
        <f t="shared" si="38"/>
        <v/>
      </c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</row>
    <row r="1050" spans="1:38" ht="15.75" customHeight="1">
      <c r="A1050" s="23"/>
      <c r="B1050" s="24"/>
      <c r="C1050" s="25"/>
      <c r="D1050" s="26"/>
      <c r="E1050" s="80"/>
      <c r="F1050" s="80"/>
      <c r="G1050" s="80"/>
      <c r="H1050" s="80"/>
      <c r="I1050" s="81"/>
      <c r="J1050" s="27" t="str">
        <f>IF(E1050="","",(1-J$2)*E1050)</f>
        <v/>
      </c>
      <c r="K1050" s="27" t="str">
        <f>IF(F1050="","",(1-K$2)*F1050)</f>
        <v/>
      </c>
      <c r="L1050" s="27" t="str">
        <f>IF(G1050="","",(1-L$2)*G1050)</f>
        <v/>
      </c>
      <c r="M1050" s="27" t="str">
        <f>IF(H1050="","",(1-M$2)*H1050)</f>
        <v/>
      </c>
      <c r="N1050" s="40"/>
      <c r="O1050" s="41"/>
      <c r="P1050" s="28" t="str">
        <f t="shared" si="34"/>
        <v/>
      </c>
      <c r="Q1050" s="29" t="str">
        <f t="shared" si="37"/>
        <v/>
      </c>
      <c r="R1050" s="30" t="str">
        <f>IF(P1050="","",SUM($Q$4:Q1050))</f>
        <v/>
      </c>
      <c r="S1050" t="str">
        <f t="shared" si="38"/>
        <v/>
      </c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</row>
    <row r="1051" spans="1:38" ht="15.75" customHeight="1">
      <c r="A1051" s="23"/>
      <c r="B1051" s="24"/>
      <c r="C1051" s="25"/>
      <c r="D1051" s="26"/>
      <c r="E1051" s="80"/>
      <c r="F1051" s="80"/>
      <c r="G1051" s="80"/>
      <c r="H1051" s="80"/>
      <c r="I1051" s="81"/>
      <c r="J1051" s="27" t="str">
        <f>IF(E1051="","",(1-J$2)*E1051)</f>
        <v/>
      </c>
      <c r="K1051" s="27" t="str">
        <f>IF(F1051="","",(1-K$2)*F1051)</f>
        <v/>
      </c>
      <c r="L1051" s="27" t="str">
        <f>IF(G1051="","",(1-L$2)*G1051)</f>
        <v/>
      </c>
      <c r="M1051" s="27" t="str">
        <f>IF(H1051="","",(1-M$2)*H1051)</f>
        <v/>
      </c>
      <c r="N1051" s="40"/>
      <c r="O1051" s="41"/>
      <c r="P1051" s="28" t="str">
        <f t="shared" si="34"/>
        <v/>
      </c>
      <c r="Q1051" s="29" t="str">
        <f t="shared" si="37"/>
        <v/>
      </c>
      <c r="R1051" s="30" t="str">
        <f>IF(P1051="","",SUM($Q$4:Q1051))</f>
        <v/>
      </c>
      <c r="S1051" t="str">
        <f t="shared" si="38"/>
        <v/>
      </c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</row>
    <row r="1052" spans="1:38" ht="15.75" customHeight="1">
      <c r="A1052" s="23"/>
      <c r="B1052" s="24"/>
      <c r="C1052" s="25"/>
      <c r="D1052" s="26"/>
      <c r="E1052" s="80"/>
      <c r="F1052" s="80"/>
      <c r="G1052" s="80"/>
      <c r="H1052" s="80"/>
      <c r="I1052" s="81"/>
      <c r="J1052" s="27" t="str">
        <f>IF(E1052="","",(1-J$2)*E1052)</f>
        <v/>
      </c>
      <c r="K1052" s="27" t="str">
        <f>IF(F1052="","",(1-K$2)*F1052)</f>
        <v/>
      </c>
      <c r="L1052" s="27" t="str">
        <f>IF(G1052="","",(1-L$2)*G1052)</f>
        <v/>
      </c>
      <c r="M1052" s="27" t="str">
        <f>IF(H1052="","",(1-M$2)*H1052)</f>
        <v/>
      </c>
      <c r="N1052" s="40"/>
      <c r="O1052" s="41"/>
      <c r="P1052" s="28" t="str">
        <f t="shared" si="34"/>
        <v/>
      </c>
      <c r="Q1052" s="29" t="str">
        <f t="shared" si="37"/>
        <v/>
      </c>
      <c r="R1052" s="30" t="str">
        <f>IF(P1052="","",SUM($Q$4:Q1052))</f>
        <v/>
      </c>
      <c r="S1052" t="str">
        <f t="shared" si="38"/>
        <v/>
      </c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</row>
    <row r="1053" spans="1:38" ht="15.75" customHeight="1">
      <c r="A1053" s="23"/>
      <c r="B1053" s="24"/>
      <c r="C1053" s="25"/>
      <c r="D1053" s="26"/>
      <c r="E1053" s="80"/>
      <c r="F1053" s="80"/>
      <c r="G1053" s="80"/>
      <c r="H1053" s="80"/>
      <c r="I1053" s="81"/>
      <c r="J1053" s="27" t="str">
        <f>IF(E1053="","",(1-J$2)*E1053)</f>
        <v/>
      </c>
      <c r="K1053" s="27" t="str">
        <f>IF(F1053="","",(1-K$2)*F1053)</f>
        <v/>
      </c>
      <c r="L1053" s="27" t="str">
        <f>IF(G1053="","",(1-L$2)*G1053)</f>
        <v/>
      </c>
      <c r="M1053" s="27" t="str">
        <f>IF(H1053="","",(1-M$2)*H1053)</f>
        <v/>
      </c>
      <c r="N1053" s="40"/>
      <c r="O1053" s="41"/>
      <c r="P1053" s="28" t="str">
        <f t="shared" si="34"/>
        <v/>
      </c>
      <c r="Q1053" s="29" t="str">
        <f t="shared" si="37"/>
        <v/>
      </c>
      <c r="R1053" s="30" t="str">
        <f>IF(P1053="","",SUM($Q$4:Q1053))</f>
        <v/>
      </c>
      <c r="S1053" t="str">
        <f t="shared" si="38"/>
        <v/>
      </c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</row>
    <row r="1054" spans="1:38" ht="15.75" customHeight="1">
      <c r="A1054" s="23"/>
      <c r="B1054" s="24"/>
      <c r="C1054" s="25"/>
      <c r="D1054" s="26"/>
      <c r="E1054" s="80"/>
      <c r="F1054" s="80"/>
      <c r="G1054" s="80"/>
      <c r="H1054" s="80"/>
      <c r="I1054" s="81"/>
      <c r="J1054" s="27" t="str">
        <f>IF(E1054="","",(1-J$2)*E1054)</f>
        <v/>
      </c>
      <c r="K1054" s="27" t="str">
        <f>IF(F1054="","",(1-K$2)*F1054)</f>
        <v/>
      </c>
      <c r="L1054" s="27" t="str">
        <f>IF(G1054="","",(1-L$2)*G1054)</f>
        <v/>
      </c>
      <c r="M1054" s="27" t="str">
        <f>IF(H1054="","",(1-M$2)*H1054)</f>
        <v/>
      </c>
      <c r="N1054" s="40"/>
      <c r="O1054" s="41"/>
      <c r="P1054" s="28" t="str">
        <f t="shared" si="34"/>
        <v/>
      </c>
      <c r="Q1054" s="29" t="str">
        <f t="shared" si="37"/>
        <v/>
      </c>
      <c r="R1054" s="30" t="str">
        <f>IF(P1054="","",SUM($Q$4:Q1054))</f>
        <v/>
      </c>
      <c r="S1054" t="str">
        <f t="shared" si="38"/>
        <v/>
      </c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</row>
    <row r="1055" spans="1:38" ht="15.75" customHeight="1">
      <c r="A1055" s="23"/>
      <c r="B1055" s="24"/>
      <c r="C1055" s="25"/>
      <c r="D1055" s="26"/>
      <c r="E1055" s="80"/>
      <c r="F1055" s="80"/>
      <c r="G1055" s="80"/>
      <c r="H1055" s="80"/>
      <c r="I1055" s="81"/>
      <c r="J1055" s="27" t="str">
        <f>IF(E1055="","",(1-J$2)*E1055)</f>
        <v/>
      </c>
      <c r="K1055" s="27" t="str">
        <f>IF(F1055="","",(1-K$2)*F1055)</f>
        <v/>
      </c>
      <c r="L1055" s="27" t="str">
        <f>IF(G1055="","",(1-L$2)*G1055)</f>
        <v/>
      </c>
      <c r="M1055" s="27" t="str">
        <f>IF(H1055="","",(1-M$2)*H1055)</f>
        <v/>
      </c>
      <c r="N1055" s="40"/>
      <c r="O1055" s="41"/>
      <c r="P1055" s="28" t="str">
        <f t="shared" si="34"/>
        <v/>
      </c>
      <c r="Q1055" s="29" t="str">
        <f t="shared" si="37"/>
        <v/>
      </c>
      <c r="R1055" s="30" t="str">
        <f>IF(P1055="","",SUM($Q$4:Q1055))</f>
        <v/>
      </c>
      <c r="S1055" t="str">
        <f t="shared" si="38"/>
        <v/>
      </c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</row>
    <row r="1056" spans="1:38" ht="15.75" customHeight="1">
      <c r="A1056" s="23"/>
      <c r="B1056" s="24"/>
      <c r="C1056" s="25"/>
      <c r="D1056" s="26"/>
      <c r="E1056" s="80"/>
      <c r="F1056" s="80"/>
      <c r="G1056" s="80"/>
      <c r="H1056" s="80"/>
      <c r="I1056" s="81"/>
      <c r="J1056" s="27" t="str">
        <f>IF(E1056="","",(1-J$2)*E1056)</f>
        <v/>
      </c>
      <c r="K1056" s="27" t="str">
        <f>IF(F1056="","",(1-K$2)*F1056)</f>
        <v/>
      </c>
      <c r="L1056" s="27" t="str">
        <f>IF(G1056="","",(1-L$2)*G1056)</f>
        <v/>
      </c>
      <c r="M1056" s="27" t="str">
        <f>IF(H1056="","",(1-M$2)*H1056)</f>
        <v/>
      </c>
      <c r="N1056" s="40"/>
      <c r="O1056" s="41"/>
      <c r="P1056" s="28" t="str">
        <f t="shared" si="34"/>
        <v/>
      </c>
      <c r="Q1056" s="29" t="str">
        <f t="shared" si="37"/>
        <v/>
      </c>
      <c r="R1056" s="30" t="str">
        <f>IF(P1056="","",SUM($Q$4:Q1056))</f>
        <v/>
      </c>
      <c r="S1056" t="str">
        <f t="shared" si="38"/>
        <v/>
      </c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</row>
    <row r="1057" spans="1:38" ht="15.75" customHeight="1">
      <c r="A1057" s="23"/>
      <c r="B1057" s="24"/>
      <c r="C1057" s="25"/>
      <c r="D1057" s="26"/>
      <c r="E1057" s="80"/>
      <c r="F1057" s="80"/>
      <c r="G1057" s="80"/>
      <c r="H1057" s="80"/>
      <c r="I1057" s="81"/>
      <c r="J1057" s="27" t="str">
        <f>IF(E1057="","",(1-J$2)*E1057)</f>
        <v/>
      </c>
      <c r="K1057" s="27" t="str">
        <f>IF(F1057="","",(1-K$2)*F1057)</f>
        <v/>
      </c>
      <c r="L1057" s="27" t="str">
        <f>IF(G1057="","",(1-L$2)*G1057)</f>
        <v/>
      </c>
      <c r="M1057" s="27" t="str">
        <f>IF(H1057="","",(1-M$2)*H1057)</f>
        <v/>
      </c>
      <c r="N1057" s="40"/>
      <c r="O1057" s="41"/>
      <c r="P1057" s="28" t="str">
        <f t="shared" si="34"/>
        <v/>
      </c>
      <c r="Q1057" s="29" t="str">
        <f t="shared" si="37"/>
        <v/>
      </c>
      <c r="R1057" s="30" t="str">
        <f>IF(P1057="","",SUM($Q$4:Q1057))</f>
        <v/>
      </c>
      <c r="S1057" t="str">
        <f t="shared" si="38"/>
        <v/>
      </c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</row>
    <row r="1058" spans="1:38" ht="15.75" customHeight="1">
      <c r="A1058" s="23"/>
      <c r="B1058" s="24"/>
      <c r="C1058" s="25"/>
      <c r="D1058" s="26"/>
      <c r="E1058" s="80"/>
      <c r="F1058" s="80"/>
      <c r="G1058" s="80"/>
      <c r="H1058" s="80"/>
      <c r="I1058" s="81"/>
      <c r="J1058" s="27" t="str">
        <f>IF(E1058="","",(1-J$2)*E1058)</f>
        <v/>
      </c>
      <c r="K1058" s="27" t="str">
        <f>IF(F1058="","",(1-K$2)*F1058)</f>
        <v/>
      </c>
      <c r="L1058" s="27" t="str">
        <f>IF(G1058="","",(1-L$2)*G1058)</f>
        <v/>
      </c>
      <c r="M1058" s="27" t="str">
        <f>IF(H1058="","",(1-M$2)*H1058)</f>
        <v/>
      </c>
      <c r="N1058" s="40"/>
      <c r="O1058" s="41"/>
      <c r="P1058" s="28" t="str">
        <f t="shared" si="34"/>
        <v/>
      </c>
      <c r="Q1058" s="29" t="str">
        <f t="shared" si="37"/>
        <v/>
      </c>
      <c r="R1058" s="30" t="str">
        <f>IF(P1058="","",SUM($Q$4:Q1058))</f>
        <v/>
      </c>
      <c r="S1058" t="str">
        <f t="shared" si="38"/>
        <v/>
      </c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</row>
    <row r="1059" spans="1:38" ht="15.75" customHeight="1">
      <c r="A1059" s="23"/>
      <c r="B1059" s="24"/>
      <c r="C1059" s="25"/>
      <c r="D1059" s="26"/>
      <c r="E1059" s="80"/>
      <c r="F1059" s="80"/>
      <c r="G1059" s="80"/>
      <c r="H1059" s="80"/>
      <c r="I1059" s="81"/>
      <c r="J1059" s="27" t="str">
        <f>IF(E1059="","",(1-J$2)*E1059)</f>
        <v/>
      </c>
      <c r="K1059" s="27" t="str">
        <f>IF(F1059="","",(1-K$2)*F1059)</f>
        <v/>
      </c>
      <c r="L1059" s="27" t="str">
        <f>IF(G1059="","",(1-L$2)*G1059)</f>
        <v/>
      </c>
      <c r="M1059" s="27" t="str">
        <f>IF(H1059="","",(1-M$2)*H1059)</f>
        <v/>
      </c>
      <c r="N1059" s="40"/>
      <c r="O1059" s="41"/>
      <c r="P1059" s="28" t="str">
        <f t="shared" si="34"/>
        <v/>
      </c>
      <c r="Q1059" s="29" t="str">
        <f t="shared" si="37"/>
        <v/>
      </c>
      <c r="R1059" s="30" t="str">
        <f>IF(P1059="","",SUM($Q$4:Q1059))</f>
        <v/>
      </c>
      <c r="S1059" t="str">
        <f t="shared" si="38"/>
        <v/>
      </c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</row>
    <row r="1060" spans="1:38" ht="15.75" customHeight="1">
      <c r="A1060" s="23"/>
      <c r="B1060" s="24"/>
      <c r="C1060" s="25"/>
      <c r="D1060" s="26"/>
      <c r="E1060" s="80"/>
      <c r="F1060" s="80"/>
      <c r="G1060" s="80"/>
      <c r="H1060" s="80"/>
      <c r="I1060" s="81"/>
      <c r="J1060" s="27" t="str">
        <f>IF(E1060="","",(1-J$2)*E1060)</f>
        <v/>
      </c>
      <c r="K1060" s="27" t="str">
        <f>IF(F1060="","",(1-K$2)*F1060)</f>
        <v/>
      </c>
      <c r="L1060" s="27" t="str">
        <f>IF(G1060="","",(1-L$2)*G1060)</f>
        <v/>
      </c>
      <c r="M1060" s="27" t="str">
        <f>IF(H1060="","",(1-M$2)*H1060)</f>
        <v/>
      </c>
      <c r="N1060" s="40"/>
      <c r="O1060" s="41"/>
      <c r="P1060" s="28" t="str">
        <f t="shared" si="34"/>
        <v/>
      </c>
      <c r="Q1060" s="29" t="str">
        <f t="shared" si="37"/>
        <v/>
      </c>
      <c r="R1060" s="30" t="str">
        <f>IF(P1060="","",SUM($Q$4:Q1060))</f>
        <v/>
      </c>
      <c r="S1060" t="str">
        <f t="shared" si="38"/>
        <v/>
      </c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</row>
    <row r="1061" spans="1:38" ht="15.75" customHeight="1">
      <c r="A1061" s="23"/>
      <c r="B1061" s="24"/>
      <c r="C1061" s="25"/>
      <c r="D1061" s="26"/>
      <c r="E1061" s="80"/>
      <c r="F1061" s="80"/>
      <c r="G1061" s="80"/>
      <c r="H1061" s="80"/>
      <c r="I1061" s="81"/>
      <c r="J1061" s="27" t="str">
        <f>IF(E1061="","",(1-J$2)*E1061)</f>
        <v/>
      </c>
      <c r="K1061" s="27" t="str">
        <f>IF(F1061="","",(1-K$2)*F1061)</f>
        <v/>
      </c>
      <c r="L1061" s="27" t="str">
        <f>IF(G1061="","",(1-L$2)*G1061)</f>
        <v/>
      </c>
      <c r="M1061" s="27" t="str">
        <f>IF(H1061="","",(1-M$2)*H1061)</f>
        <v/>
      </c>
      <c r="N1061" s="40"/>
      <c r="O1061" s="41"/>
      <c r="P1061" s="28" t="str">
        <f t="shared" si="34"/>
        <v/>
      </c>
      <c r="Q1061" s="29" t="str">
        <f t="shared" si="37"/>
        <v/>
      </c>
      <c r="R1061" s="30" t="str">
        <f>IF(P1061="","",SUM($Q$4:Q1061))</f>
        <v/>
      </c>
      <c r="S1061" t="str">
        <f t="shared" si="38"/>
        <v/>
      </c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</row>
    <row r="1062" spans="1:38" ht="15.75" customHeight="1">
      <c r="A1062" s="23"/>
      <c r="B1062" s="24"/>
      <c r="C1062" s="25"/>
      <c r="D1062" s="26"/>
      <c r="E1062" s="80"/>
      <c r="F1062" s="80"/>
      <c r="G1062" s="80"/>
      <c r="H1062" s="80"/>
      <c r="I1062" s="81"/>
      <c r="J1062" s="27" t="str">
        <f>IF(E1062="","",(1-J$2)*E1062)</f>
        <v/>
      </c>
      <c r="K1062" s="27" t="str">
        <f>IF(F1062="","",(1-K$2)*F1062)</f>
        <v/>
      </c>
      <c r="L1062" s="27" t="str">
        <f>IF(G1062="","",(1-L$2)*G1062)</f>
        <v/>
      </c>
      <c r="M1062" s="27" t="str">
        <f>IF(H1062="","",(1-M$2)*H1062)</f>
        <v/>
      </c>
      <c r="N1062" s="40"/>
      <c r="O1062" s="41"/>
      <c r="P1062" s="28" t="str">
        <f t="shared" si="34"/>
        <v/>
      </c>
      <c r="Q1062" s="29" t="str">
        <f t="shared" si="37"/>
        <v/>
      </c>
      <c r="R1062" s="30" t="str">
        <f>IF(P1062="","",SUM($Q$4:Q1062))</f>
        <v/>
      </c>
      <c r="S1062" t="str">
        <f t="shared" si="38"/>
        <v/>
      </c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</row>
    <row r="1063" spans="1:38" ht="15.75" customHeight="1">
      <c r="A1063" s="23"/>
      <c r="B1063" s="24"/>
      <c r="C1063" s="25"/>
      <c r="D1063" s="26"/>
      <c r="E1063" s="80"/>
      <c r="F1063" s="80"/>
      <c r="G1063" s="80"/>
      <c r="H1063" s="80"/>
      <c r="I1063" s="81"/>
      <c r="J1063" s="27" t="str">
        <f>IF(E1063="","",(1-J$2)*E1063)</f>
        <v/>
      </c>
      <c r="K1063" s="27" t="str">
        <f>IF(F1063="","",(1-K$2)*F1063)</f>
        <v/>
      </c>
      <c r="L1063" s="27" t="str">
        <f>IF(G1063="","",(1-L$2)*G1063)</f>
        <v/>
      </c>
      <c r="M1063" s="27" t="str">
        <f>IF(H1063="","",(1-M$2)*H1063)</f>
        <v/>
      </c>
      <c r="N1063" s="40"/>
      <c r="O1063" s="41"/>
      <c r="P1063" s="28" t="str">
        <f t="shared" si="34"/>
        <v/>
      </c>
      <c r="Q1063" s="29" t="str">
        <f t="shared" si="37"/>
        <v/>
      </c>
      <c r="R1063" s="30" t="str">
        <f>IF(P1063="","",SUM($Q$4:Q1063))</f>
        <v/>
      </c>
      <c r="S1063" t="str">
        <f t="shared" si="38"/>
        <v/>
      </c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</row>
    <row r="1064" spans="1:38" ht="15.75" customHeight="1">
      <c r="A1064" s="23"/>
      <c r="B1064" s="24"/>
      <c r="C1064" s="25"/>
      <c r="D1064" s="26"/>
      <c r="E1064" s="80"/>
      <c r="F1064" s="80"/>
      <c r="G1064" s="80"/>
      <c r="H1064" s="80"/>
      <c r="I1064" s="81"/>
      <c r="J1064" s="27" t="str">
        <f>IF(E1064="","",(1-J$2)*E1064)</f>
        <v/>
      </c>
      <c r="K1064" s="27" t="str">
        <f>IF(F1064="","",(1-K$2)*F1064)</f>
        <v/>
      </c>
      <c r="L1064" s="27" t="str">
        <f>IF(G1064="","",(1-L$2)*G1064)</f>
        <v/>
      </c>
      <c r="M1064" s="27" t="str">
        <f>IF(H1064="","",(1-M$2)*H1064)</f>
        <v/>
      </c>
      <c r="N1064" s="40"/>
      <c r="O1064" s="41"/>
      <c r="P1064" s="28" t="str">
        <f t="shared" si="34"/>
        <v/>
      </c>
      <c r="Q1064" s="29" t="str">
        <f t="shared" si="37"/>
        <v/>
      </c>
      <c r="R1064" s="30" t="str">
        <f>IF(P1064="","",SUM($Q$4:Q1064))</f>
        <v/>
      </c>
      <c r="S1064" t="str">
        <f t="shared" si="38"/>
        <v/>
      </c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</row>
    <row r="1065" spans="1:38" ht="15.75" customHeight="1">
      <c r="A1065" s="23"/>
      <c r="B1065" s="24"/>
      <c r="C1065" s="25"/>
      <c r="D1065" s="26"/>
      <c r="E1065" s="80"/>
      <c r="F1065" s="80"/>
      <c r="G1065" s="80"/>
      <c r="H1065" s="80"/>
      <c r="I1065" s="81"/>
      <c r="J1065" s="27" t="str">
        <f>IF(E1065="","",(1-J$2)*E1065)</f>
        <v/>
      </c>
      <c r="K1065" s="27" t="str">
        <f>IF(F1065="","",(1-K$2)*F1065)</f>
        <v/>
      </c>
      <c r="L1065" s="27" t="str">
        <f>IF(G1065="","",(1-L$2)*G1065)</f>
        <v/>
      </c>
      <c r="M1065" s="27" t="str">
        <f>IF(H1065="","",(1-M$2)*H1065)</f>
        <v/>
      </c>
      <c r="N1065" s="40"/>
      <c r="O1065" s="41"/>
      <c r="P1065" s="28" t="str">
        <f t="shared" si="34"/>
        <v/>
      </c>
      <c r="Q1065" s="29" t="str">
        <f t="shared" si="37"/>
        <v/>
      </c>
      <c r="R1065" s="30" t="str">
        <f>IF(P1065="","",SUM($Q$4:Q1065))</f>
        <v/>
      </c>
      <c r="S1065" t="str">
        <f t="shared" si="38"/>
        <v/>
      </c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</row>
    <row r="1066" spans="1:38" ht="15.75" customHeight="1">
      <c r="A1066" s="23"/>
      <c r="B1066" s="24"/>
      <c r="C1066" s="25"/>
      <c r="D1066" s="26"/>
      <c r="E1066" s="80"/>
      <c r="F1066" s="80"/>
      <c r="G1066" s="80"/>
      <c r="H1066" s="80"/>
      <c r="I1066" s="81"/>
      <c r="J1066" s="27" t="str">
        <f>IF(E1066="","",(1-J$2)*E1066)</f>
        <v/>
      </c>
      <c r="K1066" s="27" t="str">
        <f>IF(F1066="","",(1-K$2)*F1066)</f>
        <v/>
      </c>
      <c r="L1066" s="27" t="str">
        <f>IF(G1066="","",(1-L$2)*G1066)</f>
        <v/>
      </c>
      <c r="M1066" s="27" t="str">
        <f>IF(H1066="","",(1-M$2)*H1066)</f>
        <v/>
      </c>
      <c r="N1066" s="40"/>
      <c r="O1066" s="41"/>
      <c r="P1066" s="28" t="str">
        <f t="shared" si="34"/>
        <v/>
      </c>
      <c r="Q1066" s="29" t="str">
        <f t="shared" si="37"/>
        <v/>
      </c>
      <c r="R1066" s="30" t="str">
        <f>IF(P1066="","",SUM($Q$4:Q1066))</f>
        <v/>
      </c>
      <c r="S1066" t="str">
        <f t="shared" si="38"/>
        <v/>
      </c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</row>
    <row r="1067" spans="1:38" ht="15.75" customHeight="1">
      <c r="A1067" s="23"/>
      <c r="B1067" s="24"/>
      <c r="C1067" s="25"/>
      <c r="D1067" s="26"/>
      <c r="E1067" s="80"/>
      <c r="F1067" s="80"/>
      <c r="G1067" s="80"/>
      <c r="H1067" s="80"/>
      <c r="I1067" s="81"/>
      <c r="J1067" s="27" t="str">
        <f>IF(E1067="","",(1-J$2)*E1067)</f>
        <v/>
      </c>
      <c r="K1067" s="27" t="str">
        <f>IF(F1067="","",(1-K$2)*F1067)</f>
        <v/>
      </c>
      <c r="L1067" s="27" t="str">
        <f>IF(G1067="","",(1-L$2)*G1067)</f>
        <v/>
      </c>
      <c r="M1067" s="27" t="str">
        <f>IF(H1067="","",(1-M$2)*H1067)</f>
        <v/>
      </c>
      <c r="N1067" s="40"/>
      <c r="O1067" s="41"/>
      <c r="P1067" s="28" t="str">
        <f t="shared" si="34"/>
        <v/>
      </c>
      <c r="Q1067" s="29" t="str">
        <f t="shared" si="37"/>
        <v/>
      </c>
      <c r="R1067" s="30" t="str">
        <f>IF(P1067="","",SUM($Q$4:Q1067))</f>
        <v/>
      </c>
      <c r="S1067" t="str">
        <f t="shared" si="38"/>
        <v/>
      </c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</row>
    <row r="1068" spans="1:38" ht="15.75" customHeight="1">
      <c r="A1068" s="23"/>
      <c r="B1068" s="24"/>
      <c r="C1068" s="25"/>
      <c r="D1068" s="26"/>
      <c r="E1068" s="80"/>
      <c r="F1068" s="80"/>
      <c r="G1068" s="80"/>
      <c r="H1068" s="80"/>
      <c r="I1068" s="81"/>
      <c r="J1068" s="27" t="str">
        <f>IF(E1068="","",(1-J$2)*E1068)</f>
        <v/>
      </c>
      <c r="K1068" s="27" t="str">
        <f>IF(F1068="","",(1-K$2)*F1068)</f>
        <v/>
      </c>
      <c r="L1068" s="27" t="str">
        <f>IF(G1068="","",(1-L$2)*G1068)</f>
        <v/>
      </c>
      <c r="M1068" s="27" t="str">
        <f>IF(H1068="","",(1-M$2)*H1068)</f>
        <v/>
      </c>
      <c r="N1068" s="40"/>
      <c r="O1068" s="41"/>
      <c r="P1068" s="28" t="str">
        <f t="shared" si="34"/>
        <v/>
      </c>
      <c r="Q1068" s="29" t="str">
        <f t="shared" si="37"/>
        <v/>
      </c>
      <c r="R1068" s="30" t="str">
        <f>IF(P1068="","",SUM($Q$4:Q1068))</f>
        <v/>
      </c>
      <c r="S1068" t="str">
        <f t="shared" si="38"/>
        <v/>
      </c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</row>
    <row r="1069" spans="1:38" ht="15.75" customHeight="1">
      <c r="A1069" s="23"/>
      <c r="B1069" s="24"/>
      <c r="C1069" s="25"/>
      <c r="D1069" s="26"/>
      <c r="E1069" s="80"/>
      <c r="F1069" s="80"/>
      <c r="G1069" s="80"/>
      <c r="H1069" s="80"/>
      <c r="I1069" s="81"/>
      <c r="J1069" s="27" t="str">
        <f>IF(E1069="","",(1-J$2)*E1069)</f>
        <v/>
      </c>
      <c r="K1069" s="27" t="str">
        <f>IF(F1069="","",(1-K$2)*F1069)</f>
        <v/>
      </c>
      <c r="L1069" s="27" t="str">
        <f>IF(G1069="","",(1-L$2)*G1069)</f>
        <v/>
      </c>
      <c r="M1069" s="27" t="str">
        <f>IF(H1069="","",(1-M$2)*H1069)</f>
        <v/>
      </c>
      <c r="N1069" s="40"/>
      <c r="O1069" s="41"/>
      <c r="P1069" s="28" t="str">
        <f t="shared" si="34"/>
        <v/>
      </c>
      <c r="Q1069" s="29" t="str">
        <f t="shared" si="37"/>
        <v/>
      </c>
      <c r="R1069" s="30" t="str">
        <f>IF(P1069="","",SUM($Q$4:Q1069))</f>
        <v/>
      </c>
      <c r="S1069" t="str">
        <f t="shared" si="38"/>
        <v/>
      </c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</row>
    <row r="1070" spans="1:38" ht="15.75" customHeight="1">
      <c r="A1070" s="23"/>
      <c r="B1070" s="24"/>
      <c r="C1070" s="25"/>
      <c r="D1070" s="26"/>
      <c r="E1070" s="80"/>
      <c r="F1070" s="80"/>
      <c r="G1070" s="80"/>
      <c r="H1070" s="80"/>
      <c r="I1070" s="81"/>
      <c r="J1070" s="27" t="str">
        <f>IF(E1070="","",(1-J$2)*E1070)</f>
        <v/>
      </c>
      <c r="K1070" s="27" t="str">
        <f>IF(F1070="","",(1-K$2)*F1070)</f>
        <v/>
      </c>
      <c r="L1070" s="27" t="str">
        <f>IF(G1070="","",(1-L$2)*G1070)</f>
        <v/>
      </c>
      <c r="M1070" s="27" t="str">
        <f>IF(H1070="","",(1-M$2)*H1070)</f>
        <v/>
      </c>
      <c r="N1070" s="40"/>
      <c r="O1070" s="41"/>
      <c r="P1070" s="28" t="str">
        <f t="shared" si="34"/>
        <v/>
      </c>
      <c r="Q1070" s="29" t="str">
        <f t="shared" si="37"/>
        <v/>
      </c>
      <c r="R1070" s="30" t="str">
        <f>IF(P1070="","",SUM($Q$4:Q1070))</f>
        <v/>
      </c>
      <c r="S1070" t="str">
        <f t="shared" si="38"/>
        <v/>
      </c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</row>
    <row r="1071" spans="1:38" ht="15.75" customHeight="1">
      <c r="A1071" s="23"/>
      <c r="B1071" s="24"/>
      <c r="C1071" s="25"/>
      <c r="D1071" s="26"/>
      <c r="E1071" s="80"/>
      <c r="F1071" s="80"/>
      <c r="G1071" s="80"/>
      <c r="H1071" s="80"/>
      <c r="I1071" s="81"/>
      <c r="J1071" s="27" t="str">
        <f>IF(E1071="","",(1-J$2)*E1071)</f>
        <v/>
      </c>
      <c r="K1071" s="27" t="str">
        <f>IF(F1071="","",(1-K$2)*F1071)</f>
        <v/>
      </c>
      <c r="L1071" s="27" t="str">
        <f>IF(G1071="","",(1-L$2)*G1071)</f>
        <v/>
      </c>
      <c r="M1071" s="27" t="str">
        <f>IF(H1071="","",(1-M$2)*H1071)</f>
        <v/>
      </c>
      <c r="N1071" s="40"/>
      <c r="O1071" s="41"/>
      <c r="P1071" s="28" t="str">
        <f t="shared" si="34"/>
        <v/>
      </c>
      <c r="Q1071" s="29" t="str">
        <f t="shared" si="37"/>
        <v/>
      </c>
      <c r="R1071" s="30" t="str">
        <f>IF(P1071="","",SUM($Q$4:Q1071))</f>
        <v/>
      </c>
      <c r="S1071" t="str">
        <f t="shared" si="38"/>
        <v/>
      </c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</row>
    <row r="1072" spans="1:38" ht="15.75" customHeight="1">
      <c r="A1072" s="23"/>
      <c r="B1072" s="24"/>
      <c r="C1072" s="25"/>
      <c r="D1072" s="26"/>
      <c r="E1072" s="80"/>
      <c r="F1072" s="80"/>
      <c r="G1072" s="80"/>
      <c r="H1072" s="80"/>
      <c r="I1072" s="81"/>
      <c r="J1072" s="27" t="str">
        <f>IF(E1072="","",(1-J$2)*E1072)</f>
        <v/>
      </c>
      <c r="K1072" s="27" t="str">
        <f>IF(F1072="","",(1-K$2)*F1072)</f>
        <v/>
      </c>
      <c r="L1072" s="27" t="str">
        <f>IF(G1072="","",(1-L$2)*G1072)</f>
        <v/>
      </c>
      <c r="M1072" s="27" t="str">
        <f>IF(H1072="","",(1-M$2)*H1072)</f>
        <v/>
      </c>
      <c r="N1072" s="40"/>
      <c r="O1072" s="41"/>
      <c r="P1072" s="28" t="str">
        <f t="shared" si="34"/>
        <v/>
      </c>
      <c r="Q1072" s="29" t="str">
        <f t="shared" si="37"/>
        <v/>
      </c>
      <c r="R1072" s="30" t="str">
        <f>IF(P1072="","",SUM($Q$4:Q1072))</f>
        <v/>
      </c>
      <c r="S1072" t="str">
        <f t="shared" si="38"/>
        <v/>
      </c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</row>
    <row r="1073" spans="1:38" ht="15.75" customHeight="1">
      <c r="A1073" s="23"/>
      <c r="B1073" s="24"/>
      <c r="C1073" s="25"/>
      <c r="D1073" s="26"/>
      <c r="E1073" s="80"/>
      <c r="F1073" s="80"/>
      <c r="G1073" s="80"/>
      <c r="H1073" s="80"/>
      <c r="I1073" s="81"/>
      <c r="J1073" s="27" t="str">
        <f>IF(E1073="","",(1-J$2)*E1073)</f>
        <v/>
      </c>
      <c r="K1073" s="27" t="str">
        <f>IF(F1073="","",(1-K$2)*F1073)</f>
        <v/>
      </c>
      <c r="L1073" s="27" t="str">
        <f>IF(G1073="","",(1-L$2)*G1073)</f>
        <v/>
      </c>
      <c r="M1073" s="27" t="str">
        <f>IF(H1073="","",(1-M$2)*H1073)</f>
        <v/>
      </c>
      <c r="N1073" s="40"/>
      <c r="O1073" s="41"/>
      <c r="P1073" s="28" t="str">
        <f t="shared" si="34"/>
        <v/>
      </c>
      <c r="Q1073" s="29" t="str">
        <f t="shared" si="37"/>
        <v/>
      </c>
      <c r="R1073" s="30" t="str">
        <f>IF(P1073="","",SUM($Q$4:Q1073))</f>
        <v/>
      </c>
      <c r="S1073" t="str">
        <f t="shared" si="38"/>
        <v/>
      </c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</row>
    <row r="1074" spans="1:38" ht="15.75" customHeight="1">
      <c r="A1074" s="23"/>
      <c r="B1074" s="24"/>
      <c r="C1074" s="25"/>
      <c r="D1074" s="26"/>
      <c r="E1074" s="80"/>
      <c r="F1074" s="80"/>
      <c r="G1074" s="80"/>
      <c r="H1074" s="80"/>
      <c r="I1074" s="81"/>
      <c r="J1074" s="27" t="str">
        <f>IF(E1074="","",(1-J$2)*E1074)</f>
        <v/>
      </c>
      <c r="K1074" s="27" t="str">
        <f>IF(F1074="","",(1-K$2)*F1074)</f>
        <v/>
      </c>
      <c r="L1074" s="27" t="str">
        <f>IF(G1074="","",(1-L$2)*G1074)</f>
        <v/>
      </c>
      <c r="M1074" s="27" t="str">
        <f>IF(H1074="","",(1-M$2)*H1074)</f>
        <v/>
      </c>
      <c r="N1074" s="40"/>
      <c r="O1074" s="41"/>
      <c r="P1074" s="28" t="str">
        <f t="shared" si="34"/>
        <v/>
      </c>
      <c r="Q1074" s="29" t="str">
        <f t="shared" si="37"/>
        <v/>
      </c>
      <c r="R1074" s="30" t="str">
        <f>IF(P1074="","",SUM($Q$4:Q1074))</f>
        <v/>
      </c>
      <c r="S1074" t="str">
        <f t="shared" si="38"/>
        <v/>
      </c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</row>
    <row r="1075" spans="1:38" ht="15.75" customHeight="1">
      <c r="A1075" s="23"/>
      <c r="B1075" s="24"/>
      <c r="C1075" s="25"/>
      <c r="D1075" s="26"/>
      <c r="E1075" s="80"/>
      <c r="F1075" s="80"/>
      <c r="G1075" s="80"/>
      <c r="H1075" s="80"/>
      <c r="I1075" s="81"/>
      <c r="J1075" s="27" t="str">
        <f>IF(E1075="","",(1-J$2)*E1075)</f>
        <v/>
      </c>
      <c r="K1075" s="27" t="str">
        <f>IF(F1075="","",(1-K$2)*F1075)</f>
        <v/>
      </c>
      <c r="L1075" s="27" t="str">
        <f>IF(G1075="","",(1-L$2)*G1075)</f>
        <v/>
      </c>
      <c r="M1075" s="27" t="str">
        <f>IF(H1075="","",(1-M$2)*H1075)</f>
        <v/>
      </c>
      <c r="N1075" s="40"/>
      <c r="O1075" s="41"/>
      <c r="P1075" s="28" t="str">
        <f t="shared" si="34"/>
        <v/>
      </c>
      <c r="Q1075" s="29" t="str">
        <f t="shared" si="37"/>
        <v/>
      </c>
      <c r="R1075" s="30" t="str">
        <f>IF(P1075="","",SUM($Q$4:Q1075))</f>
        <v/>
      </c>
      <c r="S1075" t="str">
        <f t="shared" si="38"/>
        <v/>
      </c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</row>
    <row r="1076" spans="1:38" ht="15.75" customHeight="1">
      <c r="A1076" s="23"/>
      <c r="B1076" s="24"/>
      <c r="C1076" s="25"/>
      <c r="D1076" s="26"/>
      <c r="E1076" s="80"/>
      <c r="F1076" s="80"/>
      <c r="G1076" s="80"/>
      <c r="H1076" s="80"/>
      <c r="I1076" s="81"/>
      <c r="J1076" s="27" t="str">
        <f>IF(E1076="","",(1-J$2)*E1076)</f>
        <v/>
      </c>
      <c r="K1076" s="27" t="str">
        <f>IF(F1076="","",(1-K$2)*F1076)</f>
        <v/>
      </c>
      <c r="L1076" s="27" t="str">
        <f>IF(G1076="","",(1-L$2)*G1076)</f>
        <v/>
      </c>
      <c r="M1076" s="27" t="str">
        <f>IF(H1076="","",(1-M$2)*H1076)</f>
        <v/>
      </c>
      <c r="N1076" s="40"/>
      <c r="O1076" s="41"/>
      <c r="P1076" s="28" t="str">
        <f t="shared" si="34"/>
        <v/>
      </c>
      <c r="Q1076" s="29" t="str">
        <f t="shared" si="37"/>
        <v/>
      </c>
      <c r="R1076" s="30" t="str">
        <f>IF(P1076="","",SUM($Q$4:Q1076))</f>
        <v/>
      </c>
      <c r="S1076" t="str">
        <f t="shared" si="38"/>
        <v/>
      </c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</row>
    <row r="1077" spans="1:38" ht="15.75" customHeight="1">
      <c r="A1077" s="23"/>
      <c r="B1077" s="24"/>
      <c r="C1077" s="25"/>
      <c r="D1077" s="26"/>
      <c r="E1077" s="80"/>
      <c r="F1077" s="80"/>
      <c r="G1077" s="80"/>
      <c r="H1077" s="80"/>
      <c r="I1077" s="81"/>
      <c r="J1077" s="27" t="str">
        <f>IF(E1077="","",(1-J$2)*E1077)</f>
        <v/>
      </c>
      <c r="K1077" s="27" t="str">
        <f>IF(F1077="","",(1-K$2)*F1077)</f>
        <v/>
      </c>
      <c r="L1077" s="27" t="str">
        <f>IF(G1077="","",(1-L$2)*G1077)</f>
        <v/>
      </c>
      <c r="M1077" s="27" t="str">
        <f>IF(H1077="","",(1-M$2)*H1077)</f>
        <v/>
      </c>
      <c r="N1077" s="40"/>
      <c r="O1077" s="41"/>
      <c r="P1077" s="28" t="str">
        <f t="shared" si="34"/>
        <v/>
      </c>
      <c r="Q1077" s="29" t="str">
        <f t="shared" si="37"/>
        <v/>
      </c>
      <c r="R1077" s="30" t="str">
        <f>IF(P1077="","",SUM($Q$4:Q1077))</f>
        <v/>
      </c>
      <c r="S1077" t="str">
        <f t="shared" si="38"/>
        <v/>
      </c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</row>
    <row r="1078" spans="1:38" ht="15.75" customHeight="1">
      <c r="A1078" s="23"/>
      <c r="B1078" s="24"/>
      <c r="C1078" s="25"/>
      <c r="D1078" s="26"/>
      <c r="E1078" s="80"/>
      <c r="F1078" s="80"/>
      <c r="G1078" s="80"/>
      <c r="H1078" s="80"/>
      <c r="I1078" s="81"/>
      <c r="J1078" s="27" t="str">
        <f>IF(E1078="","",(1-J$2)*E1078)</f>
        <v/>
      </c>
      <c r="K1078" s="27" t="str">
        <f>IF(F1078="","",(1-K$2)*F1078)</f>
        <v/>
      </c>
      <c r="L1078" s="27" t="str">
        <f>IF(G1078="","",(1-L$2)*G1078)</f>
        <v/>
      </c>
      <c r="M1078" s="27" t="str">
        <f>IF(H1078="","",(1-M$2)*H1078)</f>
        <v/>
      </c>
      <c r="N1078" s="40"/>
      <c r="O1078" s="41"/>
      <c r="P1078" s="28" t="str">
        <f t="shared" si="34"/>
        <v/>
      </c>
      <c r="Q1078" s="29" t="str">
        <f t="shared" si="37"/>
        <v/>
      </c>
      <c r="R1078" s="30" t="str">
        <f>IF(P1078="","",SUM($Q$4:Q1078))</f>
        <v/>
      </c>
      <c r="S1078" t="str">
        <f t="shared" si="38"/>
        <v/>
      </c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</row>
    <row r="1079" spans="1:38" ht="15.75" customHeight="1">
      <c r="A1079" s="23"/>
      <c r="B1079" s="24"/>
      <c r="C1079" s="25"/>
      <c r="D1079" s="26"/>
      <c r="E1079" s="80"/>
      <c r="F1079" s="80"/>
      <c r="G1079" s="80"/>
      <c r="H1079" s="80"/>
      <c r="I1079" s="81"/>
      <c r="J1079" s="27" t="str">
        <f>IF(E1079="","",(1-J$2)*E1079)</f>
        <v/>
      </c>
      <c r="K1079" s="27" t="str">
        <f>IF(F1079="","",(1-K$2)*F1079)</f>
        <v/>
      </c>
      <c r="L1079" s="27" t="str">
        <f>IF(G1079="","",(1-L$2)*G1079)</f>
        <v/>
      </c>
      <c r="M1079" s="27" t="str">
        <f>IF(H1079="","",(1-M$2)*H1079)</f>
        <v/>
      </c>
      <c r="N1079" s="40"/>
      <c r="O1079" s="41"/>
      <c r="P1079" s="28" t="str">
        <f t="shared" si="34"/>
        <v/>
      </c>
      <c r="Q1079" s="29" t="str">
        <f t="shared" si="37"/>
        <v/>
      </c>
      <c r="R1079" s="30" t="str">
        <f>IF(P1079="","",SUM($Q$4:Q1079))</f>
        <v/>
      </c>
      <c r="S1079" t="str">
        <f t="shared" si="38"/>
        <v/>
      </c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</row>
    <row r="1080" spans="1:38" ht="15.75" customHeight="1">
      <c r="A1080" s="23"/>
      <c r="B1080" s="24"/>
      <c r="C1080" s="25"/>
      <c r="D1080" s="26"/>
      <c r="E1080" s="80"/>
      <c r="F1080" s="80"/>
      <c r="G1080" s="80"/>
      <c r="H1080" s="80"/>
      <c r="I1080" s="81"/>
      <c r="J1080" s="27" t="str">
        <f>IF(E1080="","",(1-J$2)*E1080)</f>
        <v/>
      </c>
      <c r="K1080" s="27" t="str">
        <f>IF(F1080="","",(1-K$2)*F1080)</f>
        <v/>
      </c>
      <c r="L1080" s="27" t="str">
        <f>IF(G1080="","",(1-L$2)*G1080)</f>
        <v/>
      </c>
      <c r="M1080" s="27" t="str">
        <f>IF(H1080="","",(1-M$2)*H1080)</f>
        <v/>
      </c>
      <c r="N1080" s="40"/>
      <c r="O1080" s="41"/>
      <c r="P1080" s="28" t="str">
        <f t="shared" si="34"/>
        <v/>
      </c>
      <c r="Q1080" s="29" t="str">
        <f t="shared" si="37"/>
        <v/>
      </c>
      <c r="R1080" s="30" t="str">
        <f>IF(P1080="","",SUM($Q$4:Q1080))</f>
        <v/>
      </c>
      <c r="S1080" t="str">
        <f t="shared" si="38"/>
        <v/>
      </c>
      <c r="T1080" s="12"/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</row>
    <row r="1081" spans="1:38" ht="15.75" customHeight="1">
      <c r="A1081" s="23"/>
      <c r="B1081" s="24"/>
      <c r="C1081" s="25"/>
      <c r="D1081" s="26"/>
      <c r="E1081" s="80"/>
      <c r="F1081" s="80"/>
      <c r="G1081" s="80"/>
      <c r="H1081" s="80"/>
      <c r="I1081" s="81"/>
      <c r="J1081" s="27" t="str">
        <f>IF(E1081="","",(1-J$2)*E1081)</f>
        <v/>
      </c>
      <c r="K1081" s="27" t="str">
        <f>IF(F1081="","",(1-K$2)*F1081)</f>
        <v/>
      </c>
      <c r="L1081" s="27" t="str">
        <f>IF(G1081="","",(1-L$2)*G1081)</f>
        <v/>
      </c>
      <c r="M1081" s="27" t="str">
        <f>IF(H1081="","",(1-M$2)*H1081)</f>
        <v/>
      </c>
      <c r="N1081" s="40"/>
      <c r="O1081" s="41"/>
      <c r="P1081" s="28" t="str">
        <f t="shared" si="34"/>
        <v/>
      </c>
      <c r="Q1081" s="29" t="str">
        <f t="shared" si="37"/>
        <v/>
      </c>
      <c r="R1081" s="30" t="str">
        <f>IF(P1081="","",SUM($Q$4:Q1081))</f>
        <v/>
      </c>
      <c r="S1081" t="str">
        <f t="shared" si="38"/>
        <v/>
      </c>
      <c r="T1081" s="12"/>
      <c r="U1081" s="12"/>
      <c r="V1081" s="12"/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</row>
    <row r="1082" spans="1:38" ht="15.75" customHeight="1">
      <c r="A1082" s="23"/>
      <c r="B1082" s="24"/>
      <c r="C1082" s="25"/>
      <c r="D1082" s="26"/>
      <c r="E1082" s="80"/>
      <c r="F1082" s="80"/>
      <c r="G1082" s="80"/>
      <c r="H1082" s="80"/>
      <c r="I1082" s="81"/>
      <c r="J1082" s="27" t="str">
        <f>IF(E1082="","",(1-J$2)*E1082)</f>
        <v/>
      </c>
      <c r="K1082" s="27" t="str">
        <f>IF(F1082="","",(1-K$2)*F1082)</f>
        <v/>
      </c>
      <c r="L1082" s="27" t="str">
        <f>IF(G1082="","",(1-L$2)*G1082)</f>
        <v/>
      </c>
      <c r="M1082" s="27" t="str">
        <f>IF(H1082="","",(1-M$2)*H1082)</f>
        <v/>
      </c>
      <c r="N1082" s="40"/>
      <c r="O1082" s="41"/>
      <c r="P1082" s="28" t="str">
        <f t="shared" si="34"/>
        <v/>
      </c>
      <c r="Q1082" s="29" t="str">
        <f t="shared" si="37"/>
        <v/>
      </c>
      <c r="R1082" s="30" t="str">
        <f>IF(P1082="","",SUM($Q$4:Q1082))</f>
        <v/>
      </c>
      <c r="S1082" t="str">
        <f t="shared" si="38"/>
        <v/>
      </c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</row>
    <row r="1083" spans="1:38" ht="15.75" customHeight="1">
      <c r="A1083" s="23"/>
      <c r="B1083" s="24"/>
      <c r="C1083" s="25"/>
      <c r="D1083" s="26"/>
      <c r="E1083" s="80"/>
      <c r="F1083" s="80"/>
      <c r="G1083" s="80"/>
      <c r="H1083" s="80"/>
      <c r="I1083" s="81"/>
      <c r="J1083" s="27" t="str">
        <f>IF(E1083="","",(1-J$2)*E1083)</f>
        <v/>
      </c>
      <c r="K1083" s="27" t="str">
        <f>IF(F1083="","",(1-K$2)*F1083)</f>
        <v/>
      </c>
      <c r="L1083" s="27" t="str">
        <f>IF(G1083="","",(1-L$2)*G1083)</f>
        <v/>
      </c>
      <c r="M1083" s="27" t="str">
        <f>IF(H1083="","",(1-M$2)*H1083)</f>
        <v/>
      </c>
      <c r="N1083" s="40"/>
      <c r="O1083" s="41"/>
      <c r="P1083" s="28" t="str">
        <f t="shared" si="34"/>
        <v/>
      </c>
      <c r="Q1083" s="29" t="str">
        <f t="shared" si="37"/>
        <v/>
      </c>
      <c r="R1083" s="30" t="str">
        <f>IF(P1083="","",SUM($Q$4:Q1083))</f>
        <v/>
      </c>
      <c r="S1083" t="str">
        <f t="shared" si="38"/>
        <v/>
      </c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</row>
    <row r="1084" spans="1:38" ht="15.75" customHeight="1">
      <c r="A1084" s="23"/>
      <c r="B1084" s="24"/>
      <c r="C1084" s="25"/>
      <c r="D1084" s="26"/>
      <c r="E1084" s="80"/>
      <c r="F1084" s="80"/>
      <c r="G1084" s="80"/>
      <c r="H1084" s="80"/>
      <c r="I1084" s="81"/>
      <c r="J1084" s="27" t="str">
        <f>IF(E1084="","",(1-J$2)*E1084)</f>
        <v/>
      </c>
      <c r="K1084" s="27" t="str">
        <f>IF(F1084="","",(1-K$2)*F1084)</f>
        <v/>
      </c>
      <c r="L1084" s="27" t="str">
        <f>IF(G1084="","",(1-L$2)*G1084)</f>
        <v/>
      </c>
      <c r="M1084" s="27" t="str">
        <f>IF(H1084="","",(1-M$2)*H1084)</f>
        <v/>
      </c>
      <c r="N1084" s="40"/>
      <c r="O1084" s="41"/>
      <c r="P1084" s="28" t="str">
        <f t="shared" si="34"/>
        <v/>
      </c>
      <c r="Q1084" s="29" t="str">
        <f t="shared" si="37"/>
        <v/>
      </c>
      <c r="R1084" s="30" t="str">
        <f>IF(P1084="","",SUM($Q$4:Q1084))</f>
        <v/>
      </c>
      <c r="S1084" t="str">
        <f t="shared" si="38"/>
        <v/>
      </c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</row>
    <row r="1085" spans="1:38" ht="15.75" customHeight="1">
      <c r="A1085" s="23"/>
      <c r="B1085" s="24"/>
      <c r="C1085" s="25"/>
      <c r="D1085" s="26"/>
      <c r="E1085" s="80"/>
      <c r="F1085" s="80"/>
      <c r="G1085" s="80"/>
      <c r="H1085" s="80"/>
      <c r="I1085" s="81"/>
      <c r="J1085" s="27" t="str">
        <f>IF(E1085="","",(1-J$2)*E1085)</f>
        <v/>
      </c>
      <c r="K1085" s="27" t="str">
        <f>IF(F1085="","",(1-K$2)*F1085)</f>
        <v/>
      </c>
      <c r="L1085" s="27" t="str">
        <f>IF(G1085="","",(1-L$2)*G1085)</f>
        <v/>
      </c>
      <c r="M1085" s="27" t="str">
        <f>IF(H1085="","",(1-M$2)*H1085)</f>
        <v/>
      </c>
      <c r="N1085" s="40"/>
      <c r="O1085" s="41"/>
      <c r="P1085" s="28" t="str">
        <f t="shared" si="34"/>
        <v/>
      </c>
      <c r="Q1085" s="29" t="str">
        <f t="shared" si="37"/>
        <v/>
      </c>
      <c r="R1085" s="30" t="str">
        <f>IF(P1085="","",SUM($Q$4:Q1085))</f>
        <v/>
      </c>
      <c r="S1085" t="str">
        <f t="shared" si="38"/>
        <v/>
      </c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</row>
    <row r="1086" spans="1:38" ht="15.75" customHeight="1">
      <c r="A1086" s="23"/>
      <c r="B1086" s="24"/>
      <c r="C1086" s="25"/>
      <c r="D1086" s="26"/>
      <c r="E1086" s="80"/>
      <c r="F1086" s="80"/>
      <c r="G1086" s="80"/>
      <c r="H1086" s="80"/>
      <c r="I1086" s="81"/>
      <c r="J1086" s="27" t="str">
        <f>IF(E1086="","",(1-J$2)*E1086)</f>
        <v/>
      </c>
      <c r="K1086" s="27" t="str">
        <f>IF(F1086="","",(1-K$2)*F1086)</f>
        <v/>
      </c>
      <c r="L1086" s="27" t="str">
        <f>IF(G1086="","",(1-L$2)*G1086)</f>
        <v/>
      </c>
      <c r="M1086" s="27" t="str">
        <f>IF(H1086="","",(1-M$2)*H1086)</f>
        <v/>
      </c>
      <c r="N1086" s="40"/>
      <c r="O1086" s="41"/>
      <c r="P1086" s="28" t="str">
        <f t="shared" si="34"/>
        <v/>
      </c>
      <c r="Q1086" s="29" t="str">
        <f t="shared" si="37"/>
        <v/>
      </c>
      <c r="R1086" s="30" t="str">
        <f>IF(P1086="","",SUM($Q$4:Q1086))</f>
        <v/>
      </c>
      <c r="S1086" t="str">
        <f t="shared" si="38"/>
        <v/>
      </c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</row>
    <row r="1087" spans="1:38" ht="15.75" customHeight="1">
      <c r="A1087" s="23"/>
      <c r="B1087" s="24"/>
      <c r="C1087" s="25"/>
      <c r="D1087" s="26"/>
      <c r="E1087" s="80"/>
      <c r="F1087" s="80"/>
      <c r="G1087" s="80"/>
      <c r="H1087" s="80"/>
      <c r="I1087" s="81"/>
      <c r="J1087" s="27" t="str">
        <f>IF(E1087="","",(1-J$2)*E1087)</f>
        <v/>
      </c>
      <c r="K1087" s="27" t="str">
        <f>IF(F1087="","",(1-K$2)*F1087)</f>
        <v/>
      </c>
      <c r="L1087" s="27" t="str">
        <f>IF(G1087="","",(1-L$2)*G1087)</f>
        <v/>
      </c>
      <c r="M1087" s="27" t="str">
        <f>IF(H1087="","",(1-M$2)*H1087)</f>
        <v/>
      </c>
      <c r="N1087" s="40"/>
      <c r="O1087" s="41"/>
      <c r="P1087" s="28" t="str">
        <f t="shared" si="34"/>
        <v/>
      </c>
      <c r="Q1087" s="29" t="str">
        <f t="shared" si="37"/>
        <v/>
      </c>
      <c r="R1087" s="30" t="str">
        <f>IF(P1087="","",SUM($Q$4:Q1087))</f>
        <v/>
      </c>
      <c r="S1087" t="str">
        <f t="shared" si="38"/>
        <v/>
      </c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</row>
    <row r="1088" spans="1:38" ht="15.75" customHeight="1">
      <c r="A1088" s="23"/>
      <c r="B1088" s="24"/>
      <c r="C1088" s="25"/>
      <c r="D1088" s="26"/>
      <c r="E1088" s="80"/>
      <c r="F1088" s="80"/>
      <c r="G1088" s="80"/>
      <c r="H1088" s="80"/>
      <c r="I1088" s="81"/>
      <c r="J1088" s="27" t="str">
        <f>IF(E1088="","",(1-J$2)*E1088)</f>
        <v/>
      </c>
      <c r="K1088" s="27" t="str">
        <f>IF(F1088="","",(1-K$2)*F1088)</f>
        <v/>
      </c>
      <c r="L1088" s="27" t="str">
        <f>IF(G1088="","",(1-L$2)*G1088)</f>
        <v/>
      </c>
      <c r="M1088" s="27" t="str">
        <f>IF(H1088="","",(1-M$2)*H1088)</f>
        <v/>
      </c>
      <c r="N1088" s="40"/>
      <c r="O1088" s="41"/>
      <c r="P1088" s="28" t="str">
        <f t="shared" si="34"/>
        <v/>
      </c>
      <c r="Q1088" s="29" t="str">
        <f t="shared" si="37"/>
        <v/>
      </c>
      <c r="R1088" s="30" t="str">
        <f>IF(P1088="","",SUM($Q$4:Q1088))</f>
        <v/>
      </c>
      <c r="S1088" t="str">
        <f t="shared" si="38"/>
        <v/>
      </c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</row>
    <row r="1089" spans="1:38" ht="15.75" customHeight="1">
      <c r="A1089" s="23"/>
      <c r="B1089" s="24"/>
      <c r="C1089" s="25"/>
      <c r="D1089" s="26"/>
      <c r="E1089" s="80"/>
      <c r="F1089" s="80"/>
      <c r="G1089" s="80"/>
      <c r="H1089" s="80"/>
      <c r="I1089" s="81"/>
      <c r="J1089" s="27" t="str">
        <f>IF(E1089="","",(1-J$2)*E1089)</f>
        <v/>
      </c>
      <c r="K1089" s="27" t="str">
        <f>IF(F1089="","",(1-K$2)*F1089)</f>
        <v/>
      </c>
      <c r="L1089" s="27" t="str">
        <f>IF(G1089="","",(1-L$2)*G1089)</f>
        <v/>
      </c>
      <c r="M1089" s="27" t="str">
        <f>IF(H1089="","",(1-M$2)*H1089)</f>
        <v/>
      </c>
      <c r="N1089" s="40"/>
      <c r="O1089" s="41"/>
      <c r="P1089" s="28" t="str">
        <f t="shared" si="34"/>
        <v/>
      </c>
      <c r="Q1089" s="29" t="str">
        <f t="shared" si="37"/>
        <v/>
      </c>
      <c r="R1089" s="30" t="str">
        <f>IF(P1089="","",SUM($Q$4:Q1089))</f>
        <v/>
      </c>
      <c r="S1089" t="str">
        <f t="shared" si="38"/>
        <v/>
      </c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</row>
    <row r="1090" spans="1:38" ht="15.75" customHeight="1">
      <c r="A1090" s="23"/>
      <c r="B1090" s="24"/>
      <c r="C1090" s="25"/>
      <c r="D1090" s="26"/>
      <c r="E1090" s="80"/>
      <c r="F1090" s="80"/>
      <c r="G1090" s="80"/>
      <c r="H1090" s="80"/>
      <c r="I1090" s="81"/>
      <c r="J1090" s="27" t="str">
        <f>IF(E1090="","",(1-J$2)*E1090)</f>
        <v/>
      </c>
      <c r="K1090" s="27" t="str">
        <f>IF(F1090="","",(1-K$2)*F1090)</f>
        <v/>
      </c>
      <c r="L1090" s="27" t="str">
        <f>IF(G1090="","",(1-L$2)*G1090)</f>
        <v/>
      </c>
      <c r="M1090" s="27" t="str">
        <f>IF(H1090="","",(1-M$2)*H1090)</f>
        <v/>
      </c>
      <c r="N1090" s="40"/>
      <c r="O1090" s="41"/>
      <c r="P1090" s="28" t="str">
        <f t="shared" si="34"/>
        <v/>
      </c>
      <c r="Q1090" s="29" t="str">
        <f t="shared" si="37"/>
        <v/>
      </c>
      <c r="R1090" s="30" t="str">
        <f>IF(P1090="","",SUM($Q$4:Q1090))</f>
        <v/>
      </c>
      <c r="S1090" t="str">
        <f t="shared" si="38"/>
        <v/>
      </c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</row>
    <row r="1091" spans="1:38" ht="15.75" customHeight="1">
      <c r="A1091" s="23"/>
      <c r="B1091" s="24"/>
      <c r="C1091" s="25"/>
      <c r="D1091" s="26"/>
      <c r="E1091" s="80"/>
      <c r="F1091" s="80"/>
      <c r="G1091" s="80"/>
      <c r="H1091" s="80"/>
      <c r="I1091" s="81"/>
      <c r="J1091" s="27" t="str">
        <f>IF(E1091="","",(1-J$2)*E1091)</f>
        <v/>
      </c>
      <c r="K1091" s="27" t="str">
        <f>IF(F1091="","",(1-K$2)*F1091)</f>
        <v/>
      </c>
      <c r="L1091" s="27" t="str">
        <f>IF(G1091="","",(1-L$2)*G1091)</f>
        <v/>
      </c>
      <c r="M1091" s="27" t="str">
        <f>IF(H1091="","",(1-M$2)*H1091)</f>
        <v/>
      </c>
      <c r="N1091" s="40"/>
      <c r="O1091" s="41"/>
      <c r="P1091" s="28" t="str">
        <f t="shared" si="34"/>
        <v/>
      </c>
      <c r="Q1091" s="29" t="str">
        <f t="shared" si="37"/>
        <v/>
      </c>
      <c r="R1091" s="30" t="str">
        <f>IF(P1091="","",SUM($Q$4:Q1091))</f>
        <v/>
      </c>
      <c r="S1091" t="str">
        <f t="shared" si="38"/>
        <v/>
      </c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</row>
    <row r="1092" spans="1:38" ht="15.75" customHeight="1">
      <c r="A1092" s="23"/>
      <c r="B1092" s="24"/>
      <c r="C1092" s="25"/>
      <c r="D1092" s="26"/>
      <c r="E1092" s="80"/>
      <c r="F1092" s="80"/>
      <c r="G1092" s="80"/>
      <c r="H1092" s="80"/>
      <c r="I1092" s="81"/>
      <c r="J1092" s="27" t="str">
        <f>IF(E1092="","",(1-J$2)*E1092)</f>
        <v/>
      </c>
      <c r="K1092" s="27" t="str">
        <f>IF(F1092="","",(1-K$2)*F1092)</f>
        <v/>
      </c>
      <c r="L1092" s="27" t="str">
        <f>IF(G1092="","",(1-L$2)*G1092)</f>
        <v/>
      </c>
      <c r="M1092" s="27" t="str">
        <f>IF(H1092="","",(1-M$2)*H1092)</f>
        <v/>
      </c>
      <c r="N1092" s="40"/>
      <c r="O1092" s="41"/>
      <c r="P1092" s="28" t="str">
        <f t="shared" si="34"/>
        <v/>
      </c>
      <c r="Q1092" s="29" t="str">
        <f t="shared" si="37"/>
        <v/>
      </c>
      <c r="R1092" s="30" t="str">
        <f>IF(P1092="","",SUM($Q$4:Q1092))</f>
        <v/>
      </c>
      <c r="S1092" t="str">
        <f t="shared" si="38"/>
        <v/>
      </c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</row>
    <row r="1093" spans="1:38" ht="15.75" customHeight="1">
      <c r="A1093" s="23"/>
      <c r="B1093" s="24"/>
      <c r="C1093" s="25"/>
      <c r="D1093" s="26"/>
      <c r="E1093" s="80"/>
      <c r="F1093" s="80"/>
      <c r="G1093" s="80"/>
      <c r="H1093" s="80"/>
      <c r="I1093" s="81"/>
      <c r="J1093" s="27" t="str">
        <f>IF(E1093="","",(1-J$2)*E1093)</f>
        <v/>
      </c>
      <c r="K1093" s="27" t="str">
        <f>IF(F1093="","",(1-K$2)*F1093)</f>
        <v/>
      </c>
      <c r="L1093" s="27" t="str">
        <f>IF(G1093="","",(1-L$2)*G1093)</f>
        <v/>
      </c>
      <c r="M1093" s="27" t="str">
        <f>IF(H1093="","",(1-M$2)*H1093)</f>
        <v/>
      </c>
      <c r="N1093" s="40"/>
      <c r="O1093" s="41"/>
      <c r="P1093" s="28" t="str">
        <f t="shared" si="34"/>
        <v/>
      </c>
      <c r="Q1093" s="29" t="str">
        <f t="shared" ref="Q1093:Q1095" si="39">IF(P1093="","",SUM(J1093:O1093))</f>
        <v/>
      </c>
      <c r="R1093" s="30" t="str">
        <f>IF(P1093="","",SUM($Q$4:Q1093))</f>
        <v/>
      </c>
      <c r="S1093" t="str">
        <f t="shared" ref="S1093:S1095" si="40">IF(A1093="","",PROPER(TEXT(A1093,"mmm/aa")))</f>
        <v/>
      </c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</row>
    <row r="1094" spans="1:38" ht="15.75" customHeight="1">
      <c r="A1094" s="23"/>
      <c r="B1094" s="24"/>
      <c r="C1094" s="25"/>
      <c r="D1094" s="26"/>
      <c r="E1094" s="80"/>
      <c r="F1094" s="80"/>
      <c r="G1094" s="80"/>
      <c r="H1094" s="80"/>
      <c r="I1094" s="81"/>
      <c r="J1094" s="27" t="str">
        <f>IF(E1094="","",(1-J$2)*E1094)</f>
        <v/>
      </c>
      <c r="K1094" s="27" t="str">
        <f>IF(F1094="","",(1-K$2)*F1094)</f>
        <v/>
      </c>
      <c r="L1094" s="27" t="str">
        <f>IF(G1094="","",(1-L$2)*G1094)</f>
        <v/>
      </c>
      <c r="M1094" s="27" t="str">
        <f>IF(H1094="","",(1-M$2)*H1094)</f>
        <v/>
      </c>
      <c r="N1094" s="40"/>
      <c r="O1094" s="41"/>
      <c r="P1094" s="28" t="str">
        <f t="shared" si="34"/>
        <v/>
      </c>
      <c r="Q1094" s="29" t="str">
        <f t="shared" si="39"/>
        <v/>
      </c>
      <c r="R1094" s="30" t="str">
        <f>IF(P1094="","",SUM($Q$4:Q1094))</f>
        <v/>
      </c>
      <c r="S1094" t="str">
        <f t="shared" si="40"/>
        <v/>
      </c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</row>
    <row r="1095" spans="1:38" ht="15.75" customHeight="1">
      <c r="A1095" s="23"/>
      <c r="B1095" s="24"/>
      <c r="C1095" s="25"/>
      <c r="D1095" s="26"/>
      <c r="E1095" s="80"/>
      <c r="F1095" s="80"/>
      <c r="G1095" s="80"/>
      <c r="H1095" s="80"/>
      <c r="I1095" s="81"/>
      <c r="J1095" s="27" t="str">
        <f>IF(E1095="","",(1-J$2)*E1095)</f>
        <v/>
      </c>
      <c r="K1095" s="27" t="str">
        <f>IF(F1095="","",(1-K$2)*F1095)</f>
        <v/>
      </c>
      <c r="L1095" s="27" t="str">
        <f>IF(G1095="","",(1-L$2)*G1095)</f>
        <v/>
      </c>
      <c r="M1095" s="27" t="str">
        <f>IF(H1095="","",(1-M$2)*H1095)</f>
        <v/>
      </c>
      <c r="N1095" s="40"/>
      <c r="O1095" s="41"/>
      <c r="P1095" s="28" t="str">
        <f t="shared" si="34"/>
        <v/>
      </c>
      <c r="Q1095" s="29" t="str">
        <f t="shared" si="39"/>
        <v/>
      </c>
      <c r="R1095" s="30" t="str">
        <f>IF(P1095="","",SUM($Q$4:Q1095))</f>
        <v/>
      </c>
      <c r="S1095" t="str">
        <f t="shared" si="40"/>
        <v/>
      </c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</row>
    <row r="1096" spans="1:38" ht="15.75" customHeight="1">
      <c r="A1096" s="23"/>
      <c r="B1096" s="24"/>
      <c r="C1096" s="25"/>
      <c r="D1096" s="25"/>
      <c r="E1096" s="80"/>
      <c r="F1096" s="80"/>
      <c r="G1096" s="80"/>
      <c r="H1096" s="80"/>
      <c r="I1096" s="135"/>
      <c r="J1096" s="27"/>
      <c r="K1096" s="27"/>
      <c r="L1096" s="27"/>
      <c r="M1096" s="27"/>
      <c r="N1096" s="40"/>
      <c r="O1096" s="40"/>
      <c r="P1096" s="28"/>
      <c r="Q1096" s="136"/>
      <c r="R1096" s="27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</row>
    <row r="1097" spans="1:38" ht="15.75" customHeight="1">
      <c r="A1097" s="23"/>
      <c r="B1097" s="24"/>
      <c r="C1097" s="25"/>
      <c r="D1097" s="25"/>
      <c r="E1097" s="80"/>
      <c r="F1097" s="80"/>
      <c r="G1097" s="80"/>
      <c r="H1097" s="80"/>
      <c r="I1097" s="135"/>
      <c r="J1097" s="27"/>
      <c r="K1097" s="27"/>
      <c r="L1097" s="27"/>
      <c r="M1097" s="27"/>
      <c r="N1097" s="40"/>
      <c r="O1097" s="40"/>
      <c r="P1097" s="28"/>
      <c r="Q1097" s="136"/>
      <c r="R1097" s="27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</row>
    <row r="1098" spans="1:38" ht="15.75" customHeight="1">
      <c r="A1098" s="23"/>
      <c r="B1098" s="24"/>
      <c r="C1098" s="25"/>
      <c r="D1098" s="25"/>
      <c r="E1098" s="80"/>
      <c r="F1098" s="80"/>
      <c r="G1098" s="80"/>
      <c r="H1098" s="80"/>
      <c r="I1098" s="135"/>
      <c r="J1098" s="27"/>
      <c r="K1098" s="27"/>
      <c r="L1098" s="27"/>
      <c r="M1098" s="27"/>
      <c r="N1098" s="40"/>
      <c r="O1098" s="40"/>
      <c r="P1098" s="28"/>
      <c r="Q1098" s="136"/>
      <c r="R1098" s="27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</row>
    <row r="1099" spans="1:38" ht="15.75" customHeight="1">
      <c r="A1099" s="23"/>
      <c r="B1099" s="24"/>
      <c r="C1099" s="25"/>
      <c r="D1099" s="25"/>
      <c r="E1099" s="80"/>
      <c r="F1099" s="80"/>
      <c r="G1099" s="80"/>
      <c r="H1099" s="80"/>
      <c r="I1099" s="135"/>
      <c r="J1099" s="27"/>
      <c r="K1099" s="27"/>
      <c r="L1099" s="27"/>
      <c r="M1099" s="27"/>
      <c r="N1099" s="40"/>
      <c r="O1099" s="40"/>
      <c r="P1099" s="28"/>
      <c r="Q1099" s="136"/>
      <c r="R1099" s="27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</row>
    <row r="1100" spans="1:38" ht="15.75" customHeight="1">
      <c r="A1100" s="23"/>
      <c r="B1100" s="24"/>
      <c r="C1100" s="25"/>
      <c r="D1100" s="25"/>
      <c r="E1100" s="80"/>
      <c r="F1100" s="80"/>
      <c r="G1100" s="80"/>
      <c r="H1100" s="80"/>
      <c r="I1100" s="135"/>
      <c r="J1100" s="27"/>
      <c r="K1100" s="27"/>
      <c r="L1100" s="27"/>
      <c r="M1100" s="27"/>
      <c r="N1100" s="40"/>
      <c r="O1100" s="40"/>
      <c r="P1100" s="28"/>
      <c r="Q1100" s="136"/>
      <c r="R1100" s="27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</row>
    <row r="1101" spans="1:38" ht="15.75" customHeight="1">
      <c r="A1101" s="23"/>
      <c r="B1101" s="24"/>
      <c r="C1101" s="25"/>
      <c r="D1101" s="25"/>
      <c r="E1101" s="80"/>
      <c r="F1101" s="80"/>
      <c r="G1101" s="80"/>
      <c r="H1101" s="80"/>
      <c r="I1101" s="135"/>
      <c r="J1101" s="27"/>
      <c r="K1101" s="27"/>
      <c r="L1101" s="27"/>
      <c r="M1101" s="27"/>
      <c r="N1101" s="40"/>
      <c r="O1101" s="40"/>
      <c r="P1101" s="28"/>
      <c r="Q1101" s="136"/>
      <c r="R1101" s="27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</row>
    <row r="1102" spans="1:38" ht="15.75" customHeight="1">
      <c r="A1102" s="23"/>
      <c r="B1102" s="24"/>
      <c r="C1102" s="25"/>
      <c r="D1102" s="25"/>
      <c r="E1102" s="80"/>
      <c r="F1102" s="80"/>
      <c r="G1102" s="80"/>
      <c r="H1102" s="80"/>
      <c r="I1102" s="135"/>
      <c r="J1102" s="27"/>
      <c r="K1102" s="27"/>
      <c r="L1102" s="27"/>
      <c r="M1102" s="27"/>
      <c r="N1102" s="40"/>
      <c r="O1102" s="40"/>
      <c r="P1102" s="28"/>
      <c r="Q1102" s="136"/>
      <c r="R1102" s="27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</row>
    <row r="1103" spans="1:38" ht="15.75" customHeight="1">
      <c r="A1103" s="23"/>
      <c r="B1103" s="24"/>
      <c r="C1103" s="25"/>
      <c r="D1103" s="25"/>
      <c r="E1103" s="80"/>
      <c r="F1103" s="80"/>
      <c r="G1103" s="80"/>
      <c r="H1103" s="80"/>
      <c r="I1103" s="135"/>
      <c r="J1103" s="27"/>
      <c r="K1103" s="27"/>
      <c r="L1103" s="27"/>
      <c r="M1103" s="27"/>
      <c r="N1103" s="40"/>
      <c r="O1103" s="40"/>
      <c r="P1103" s="28"/>
      <c r="Q1103" s="136"/>
      <c r="R1103" s="27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</row>
    <row r="1104" spans="1:38" ht="15.75" customHeight="1">
      <c r="A1104" s="23"/>
      <c r="B1104" s="24"/>
      <c r="C1104" s="25"/>
      <c r="D1104" s="25"/>
      <c r="E1104" s="80"/>
      <c r="F1104" s="80"/>
      <c r="G1104" s="80"/>
      <c r="H1104" s="80"/>
      <c r="I1104" s="135"/>
      <c r="J1104" s="27"/>
      <c r="K1104" s="27"/>
      <c r="L1104" s="27"/>
      <c r="M1104" s="27"/>
      <c r="N1104" s="40"/>
      <c r="O1104" s="40"/>
      <c r="P1104" s="28"/>
      <c r="Q1104" s="136"/>
      <c r="R1104" s="27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</row>
    <row r="1105" spans="1:38" ht="15.75" customHeight="1">
      <c r="A1105" s="23"/>
      <c r="B1105" s="24"/>
      <c r="C1105" s="25"/>
      <c r="D1105" s="25"/>
      <c r="E1105" s="80"/>
      <c r="F1105" s="80"/>
      <c r="G1105" s="80"/>
      <c r="H1105" s="80"/>
      <c r="I1105" s="135"/>
      <c r="J1105" s="27"/>
      <c r="K1105" s="27"/>
      <c r="L1105" s="27"/>
      <c r="M1105" s="27"/>
      <c r="N1105" s="40"/>
      <c r="O1105" s="40"/>
      <c r="P1105" s="28"/>
      <c r="Q1105" s="136"/>
      <c r="R1105" s="27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</row>
    <row r="1106" spans="1:38" ht="15.75" customHeight="1">
      <c r="A1106" s="23"/>
      <c r="B1106" s="24"/>
      <c r="C1106" s="25"/>
      <c r="D1106" s="25"/>
      <c r="E1106" s="80"/>
      <c r="F1106" s="80"/>
      <c r="G1106" s="80"/>
      <c r="H1106" s="80"/>
      <c r="I1106" s="135"/>
      <c r="J1106" s="27"/>
      <c r="K1106" s="27"/>
      <c r="L1106" s="27"/>
      <c r="M1106" s="27"/>
      <c r="N1106" s="40"/>
      <c r="O1106" s="40"/>
      <c r="P1106" s="28"/>
      <c r="Q1106" s="136"/>
      <c r="R1106" s="27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</row>
    <row r="1107" spans="1:38" ht="15.75" customHeight="1">
      <c r="A1107" s="23"/>
      <c r="B1107" s="24"/>
      <c r="C1107" s="25"/>
      <c r="D1107" s="25"/>
      <c r="E1107" s="80"/>
      <c r="F1107" s="80"/>
      <c r="G1107" s="80"/>
      <c r="H1107" s="80"/>
      <c r="I1107" s="135"/>
      <c r="J1107" s="27"/>
      <c r="K1107" s="27"/>
      <c r="L1107" s="27"/>
      <c r="M1107" s="27"/>
      <c r="N1107" s="40"/>
      <c r="O1107" s="40"/>
      <c r="P1107" s="28"/>
      <c r="Q1107" s="136"/>
      <c r="R1107" s="27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</row>
    <row r="1108" spans="1:38" ht="15.75" customHeight="1">
      <c r="A1108" s="23"/>
      <c r="B1108" s="24"/>
      <c r="C1108" s="25"/>
      <c r="D1108" s="25"/>
      <c r="E1108" s="80"/>
      <c r="F1108" s="80"/>
      <c r="G1108" s="80"/>
      <c r="H1108" s="80"/>
      <c r="I1108" s="135"/>
      <c r="J1108" s="27"/>
      <c r="K1108" s="27"/>
      <c r="L1108" s="27"/>
      <c r="M1108" s="27"/>
      <c r="N1108" s="40"/>
      <c r="O1108" s="40"/>
      <c r="P1108" s="28"/>
      <c r="Q1108" s="136"/>
      <c r="R1108" s="27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</row>
    <row r="1109" spans="1:38" ht="15.75" customHeight="1">
      <c r="A1109" s="23"/>
      <c r="B1109" s="24"/>
      <c r="C1109" s="25"/>
      <c r="D1109" s="25"/>
      <c r="E1109" s="80"/>
      <c r="F1109" s="80"/>
      <c r="G1109" s="80"/>
      <c r="H1109" s="80"/>
      <c r="I1109" s="135"/>
      <c r="J1109" s="27"/>
      <c r="K1109" s="27"/>
      <c r="L1109" s="27"/>
      <c r="M1109" s="27"/>
      <c r="N1109" s="40"/>
      <c r="O1109" s="40"/>
      <c r="P1109" s="28"/>
      <c r="Q1109" s="136"/>
      <c r="R1109" s="27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</row>
    <row r="1110" spans="1:38" ht="15.75" customHeight="1">
      <c r="A1110" s="23"/>
      <c r="B1110" s="24"/>
      <c r="C1110" s="25"/>
      <c r="D1110" s="25"/>
      <c r="E1110" s="80"/>
      <c r="F1110" s="80"/>
      <c r="G1110" s="80"/>
      <c r="H1110" s="80"/>
      <c r="I1110" s="135"/>
      <c r="J1110" s="27"/>
      <c r="K1110" s="27"/>
      <c r="L1110" s="27"/>
      <c r="M1110" s="27"/>
      <c r="N1110" s="40"/>
      <c r="O1110" s="40"/>
      <c r="P1110" s="28"/>
      <c r="Q1110" s="136"/>
      <c r="R1110" s="27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</row>
    <row r="1111" spans="1:38" ht="15.75" customHeight="1">
      <c r="A1111" s="23"/>
      <c r="B1111" s="24"/>
      <c r="C1111" s="25"/>
      <c r="D1111" s="25"/>
      <c r="E1111" s="80"/>
      <c r="F1111" s="80"/>
      <c r="G1111" s="80"/>
      <c r="H1111" s="80"/>
      <c r="I1111" s="135"/>
      <c r="J1111" s="27"/>
      <c r="K1111" s="27"/>
      <c r="L1111" s="27"/>
      <c r="M1111" s="27"/>
      <c r="N1111" s="40"/>
      <c r="O1111" s="40"/>
      <c r="P1111" s="28"/>
      <c r="Q1111" s="136"/>
      <c r="R1111" s="27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</row>
    <row r="1112" spans="1:38" ht="15.75" customHeight="1">
      <c r="A1112" s="23"/>
      <c r="B1112" s="24"/>
      <c r="C1112" s="25"/>
      <c r="D1112" s="25"/>
      <c r="E1112" s="80"/>
      <c r="F1112" s="80"/>
      <c r="G1112" s="80"/>
      <c r="H1112" s="80"/>
      <c r="I1112" s="135"/>
      <c r="J1112" s="27"/>
      <c r="K1112" s="27"/>
      <c r="L1112" s="27"/>
      <c r="M1112" s="27"/>
      <c r="N1112" s="40"/>
      <c r="O1112" s="40"/>
      <c r="P1112" s="28"/>
      <c r="Q1112" s="136"/>
      <c r="R1112" s="27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</row>
    <row r="1113" spans="1:38" ht="15.75" customHeight="1">
      <c r="A1113" s="23"/>
      <c r="B1113" s="24"/>
      <c r="C1113" s="25"/>
      <c r="D1113" s="25"/>
      <c r="E1113" s="80"/>
      <c r="F1113" s="80"/>
      <c r="G1113" s="80"/>
      <c r="H1113" s="80"/>
      <c r="I1113" s="135"/>
      <c r="J1113" s="27"/>
      <c r="K1113" s="27"/>
      <c r="L1113" s="27"/>
      <c r="M1113" s="27"/>
      <c r="N1113" s="40"/>
      <c r="O1113" s="40"/>
      <c r="P1113" s="28"/>
      <c r="Q1113" s="136"/>
      <c r="R1113" s="27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</row>
    <row r="1114" spans="1:38" ht="15.75" customHeight="1">
      <c r="A1114" s="23"/>
      <c r="B1114" s="24"/>
      <c r="C1114" s="25"/>
      <c r="D1114" s="25"/>
      <c r="E1114" s="80"/>
      <c r="F1114" s="80"/>
      <c r="G1114" s="80"/>
      <c r="H1114" s="80"/>
      <c r="I1114" s="135"/>
      <c r="J1114" s="27"/>
      <c r="K1114" s="27"/>
      <c r="L1114" s="27"/>
      <c r="M1114" s="27"/>
      <c r="N1114" s="40"/>
      <c r="O1114" s="40"/>
      <c r="P1114" s="28"/>
      <c r="Q1114" s="136"/>
      <c r="R1114" s="27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</row>
    <row r="1115" spans="1:38" ht="15.75" customHeight="1">
      <c r="A1115" s="23"/>
      <c r="B1115" s="24"/>
      <c r="C1115" s="25"/>
      <c r="D1115" s="25"/>
      <c r="E1115" s="80"/>
      <c r="F1115" s="80"/>
      <c r="G1115" s="80"/>
      <c r="H1115" s="80"/>
      <c r="I1115" s="135"/>
      <c r="J1115" s="27"/>
      <c r="K1115" s="27"/>
      <c r="L1115" s="27"/>
      <c r="M1115" s="27"/>
      <c r="N1115" s="40"/>
      <c r="O1115" s="40"/>
      <c r="P1115" s="28"/>
      <c r="Q1115" s="136"/>
      <c r="R1115" s="27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</row>
    <row r="1116" spans="1:38" ht="15.75" customHeight="1">
      <c r="A1116" s="23"/>
      <c r="B1116" s="24"/>
      <c r="C1116" s="25"/>
      <c r="D1116" s="25"/>
      <c r="E1116" s="80"/>
      <c r="F1116" s="80"/>
      <c r="G1116" s="80"/>
      <c r="H1116" s="80"/>
      <c r="I1116" s="135"/>
      <c r="J1116" s="27"/>
      <c r="K1116" s="27"/>
      <c r="L1116" s="27"/>
      <c r="M1116" s="27"/>
      <c r="N1116" s="40"/>
      <c r="O1116" s="40"/>
      <c r="P1116" s="28"/>
      <c r="Q1116" s="136"/>
      <c r="R1116" s="27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</row>
    <row r="1117" spans="1:38" ht="15.75" customHeight="1">
      <c r="A1117" s="23"/>
      <c r="B1117" s="24"/>
      <c r="C1117" s="25"/>
      <c r="D1117" s="25"/>
      <c r="E1117" s="80"/>
      <c r="F1117" s="80"/>
      <c r="G1117" s="80"/>
      <c r="H1117" s="80"/>
      <c r="I1117" s="135"/>
      <c r="J1117" s="27"/>
      <c r="K1117" s="27"/>
      <c r="L1117" s="27"/>
      <c r="M1117" s="27"/>
      <c r="N1117" s="40"/>
      <c r="O1117" s="40"/>
      <c r="P1117" s="28"/>
      <c r="Q1117" s="136"/>
      <c r="R1117" s="27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</row>
    <row r="1118" spans="1:38" ht="15.75" customHeight="1">
      <c r="A1118" s="23"/>
      <c r="B1118" s="24"/>
      <c r="C1118" s="25"/>
      <c r="D1118" s="25"/>
      <c r="E1118" s="80"/>
      <c r="F1118" s="80"/>
      <c r="G1118" s="80"/>
      <c r="H1118" s="80"/>
      <c r="I1118" s="135"/>
      <c r="J1118" s="27"/>
      <c r="K1118" s="27"/>
      <c r="L1118" s="27"/>
      <c r="M1118" s="27"/>
      <c r="N1118" s="40"/>
      <c r="O1118" s="40"/>
      <c r="P1118" s="28"/>
      <c r="Q1118" s="136"/>
      <c r="R1118" s="27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</row>
    <row r="1119" spans="1:38" ht="15.75" customHeight="1">
      <c r="A1119" s="23"/>
      <c r="B1119" s="24"/>
      <c r="C1119" s="25"/>
      <c r="D1119" s="25"/>
      <c r="E1119" s="80"/>
      <c r="F1119" s="80"/>
      <c r="G1119" s="80"/>
      <c r="H1119" s="80"/>
      <c r="I1119" s="135"/>
      <c r="J1119" s="27"/>
      <c r="K1119" s="27"/>
      <c r="L1119" s="27"/>
      <c r="M1119" s="27"/>
      <c r="N1119" s="40"/>
      <c r="O1119" s="40"/>
      <c r="P1119" s="28"/>
      <c r="Q1119" s="136"/>
      <c r="R1119" s="27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</row>
    <row r="1120" spans="1:38" ht="15.75" customHeight="1">
      <c r="A1120" s="23"/>
      <c r="B1120" s="24"/>
      <c r="C1120" s="25"/>
      <c r="D1120" s="25"/>
      <c r="E1120" s="80"/>
      <c r="F1120" s="80"/>
      <c r="G1120" s="80"/>
      <c r="H1120" s="80"/>
      <c r="I1120" s="135"/>
      <c r="J1120" s="27"/>
      <c r="K1120" s="27"/>
      <c r="L1120" s="27"/>
      <c r="M1120" s="27"/>
      <c r="N1120" s="40"/>
      <c r="O1120" s="40"/>
      <c r="P1120" s="28"/>
      <c r="Q1120" s="136"/>
      <c r="R1120" s="27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</row>
    <row r="1121" spans="1:38" ht="15.75" customHeight="1">
      <c r="A1121" s="23"/>
      <c r="B1121" s="24"/>
      <c r="C1121" s="25"/>
      <c r="D1121" s="25"/>
      <c r="E1121" s="80"/>
      <c r="F1121" s="80"/>
      <c r="G1121" s="80"/>
      <c r="H1121" s="80"/>
      <c r="I1121" s="135"/>
      <c r="J1121" s="27"/>
      <c r="K1121" s="27"/>
      <c r="L1121" s="27"/>
      <c r="M1121" s="27"/>
      <c r="N1121" s="40"/>
      <c r="O1121" s="40"/>
      <c r="P1121" s="28"/>
      <c r="Q1121" s="136"/>
      <c r="R1121" s="27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</row>
    <row r="1122" spans="1:38" ht="15.75" customHeight="1">
      <c r="A1122" s="23"/>
      <c r="B1122" s="24"/>
      <c r="C1122" s="25"/>
      <c r="D1122" s="25"/>
      <c r="E1122" s="80"/>
      <c r="F1122" s="80"/>
      <c r="G1122" s="80"/>
      <c r="H1122" s="80"/>
      <c r="I1122" s="135"/>
      <c r="J1122" s="27"/>
      <c r="K1122" s="27"/>
      <c r="L1122" s="27"/>
      <c r="M1122" s="27"/>
      <c r="N1122" s="40"/>
      <c r="O1122" s="40"/>
      <c r="P1122" s="28"/>
      <c r="Q1122" s="136"/>
      <c r="R1122" s="27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</row>
    <row r="1123" spans="1:38" ht="15.75" customHeight="1">
      <c r="A1123" s="23"/>
      <c r="B1123" s="24"/>
      <c r="C1123" s="25"/>
      <c r="D1123" s="25"/>
      <c r="E1123" s="80"/>
      <c r="F1123" s="80"/>
      <c r="G1123" s="80"/>
      <c r="H1123" s="80"/>
      <c r="I1123" s="135"/>
      <c r="J1123" s="27"/>
      <c r="K1123" s="27"/>
      <c r="L1123" s="27"/>
      <c r="M1123" s="27"/>
      <c r="N1123" s="40"/>
      <c r="O1123" s="40"/>
      <c r="P1123" s="28"/>
      <c r="Q1123" s="136"/>
      <c r="R1123" s="27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</row>
    <row r="1124" spans="1:38" ht="15.75" customHeight="1">
      <c r="A1124" s="23"/>
      <c r="B1124" s="24"/>
      <c r="C1124" s="25"/>
      <c r="D1124" s="25"/>
      <c r="E1124" s="80"/>
      <c r="F1124" s="80"/>
      <c r="G1124" s="80"/>
      <c r="H1124" s="80"/>
      <c r="I1124" s="135"/>
      <c r="J1124" s="27"/>
      <c r="K1124" s="27"/>
      <c r="L1124" s="27"/>
      <c r="M1124" s="27"/>
      <c r="N1124" s="40"/>
      <c r="O1124" s="40"/>
      <c r="P1124" s="28"/>
      <c r="Q1124" s="136"/>
      <c r="R1124" s="27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</row>
    <row r="1125" spans="1:38" ht="15.75" customHeight="1">
      <c r="A1125" s="23"/>
      <c r="B1125" s="24"/>
      <c r="C1125" s="25"/>
      <c r="D1125" s="25"/>
      <c r="E1125" s="80"/>
      <c r="F1125" s="80"/>
      <c r="G1125" s="80"/>
      <c r="H1125" s="80"/>
      <c r="I1125" s="135"/>
      <c r="J1125" s="27"/>
      <c r="K1125" s="27"/>
      <c r="L1125" s="27"/>
      <c r="M1125" s="27"/>
      <c r="N1125" s="40"/>
      <c r="O1125" s="40"/>
      <c r="P1125" s="28"/>
      <c r="Q1125" s="136"/>
      <c r="R1125" s="27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</row>
    <row r="1126" spans="1:38" ht="15.75" customHeight="1">
      <c r="A1126" s="23"/>
      <c r="B1126" s="24"/>
      <c r="C1126" s="25"/>
      <c r="D1126" s="25"/>
      <c r="E1126" s="80"/>
      <c r="F1126" s="80"/>
      <c r="G1126" s="80"/>
      <c r="H1126" s="80"/>
      <c r="I1126" s="135"/>
      <c r="J1126" s="27"/>
      <c r="K1126" s="27"/>
      <c r="L1126" s="27"/>
      <c r="M1126" s="27"/>
      <c r="N1126" s="40"/>
      <c r="O1126" s="40"/>
      <c r="P1126" s="28"/>
      <c r="Q1126" s="136"/>
      <c r="R1126" s="27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</row>
    <row r="1127" spans="1:38" ht="15.75" customHeight="1">
      <c r="A1127" s="23"/>
      <c r="B1127" s="24"/>
      <c r="C1127" s="25"/>
      <c r="D1127" s="25"/>
      <c r="E1127" s="80"/>
      <c r="F1127" s="80"/>
      <c r="G1127" s="80"/>
      <c r="H1127" s="80"/>
      <c r="I1127" s="135"/>
      <c r="J1127" s="27"/>
      <c r="K1127" s="27"/>
      <c r="L1127" s="27"/>
      <c r="M1127" s="27"/>
      <c r="N1127" s="40"/>
      <c r="O1127" s="40"/>
      <c r="P1127" s="28"/>
      <c r="Q1127" s="136"/>
      <c r="R1127" s="27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</row>
    <row r="1128" spans="1:38" ht="15.75" customHeight="1">
      <c r="A1128" s="23"/>
      <c r="B1128" s="24"/>
      <c r="C1128" s="25"/>
      <c r="D1128" s="25"/>
      <c r="E1128" s="80"/>
      <c r="F1128" s="80"/>
      <c r="G1128" s="80"/>
      <c r="H1128" s="80"/>
      <c r="I1128" s="135"/>
      <c r="J1128" s="27"/>
      <c r="K1128" s="27"/>
      <c r="L1128" s="27"/>
      <c r="M1128" s="27"/>
      <c r="N1128" s="40"/>
      <c r="O1128" s="40"/>
      <c r="P1128" s="28"/>
      <c r="Q1128" s="136"/>
      <c r="R1128" s="27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</row>
    <row r="1129" spans="1:38" ht="15.75" customHeight="1">
      <c r="A1129" s="23"/>
      <c r="B1129" s="24"/>
      <c r="C1129" s="25"/>
      <c r="D1129" s="25"/>
      <c r="E1129" s="80"/>
      <c r="F1129" s="80"/>
      <c r="G1129" s="80"/>
      <c r="H1129" s="80"/>
      <c r="I1129" s="135"/>
      <c r="J1129" s="27"/>
      <c r="K1129" s="27"/>
      <c r="L1129" s="27"/>
      <c r="M1129" s="27"/>
      <c r="N1129" s="40"/>
      <c r="O1129" s="40"/>
      <c r="P1129" s="28"/>
      <c r="Q1129" s="136"/>
      <c r="R1129" s="27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</row>
    <row r="1130" spans="1:38" ht="15.75" customHeight="1">
      <c r="A1130" s="23"/>
      <c r="B1130" s="24"/>
      <c r="C1130" s="25"/>
      <c r="D1130" s="25"/>
      <c r="E1130" s="80"/>
      <c r="F1130" s="80"/>
      <c r="G1130" s="80"/>
      <c r="H1130" s="80"/>
      <c r="I1130" s="135"/>
      <c r="J1130" s="27"/>
      <c r="K1130" s="27"/>
      <c r="L1130" s="27"/>
      <c r="M1130" s="27"/>
      <c r="N1130" s="40"/>
      <c r="O1130" s="40"/>
      <c r="P1130" s="28"/>
      <c r="Q1130" s="136"/>
      <c r="R1130" s="27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</row>
    <row r="1131" spans="1:38" ht="15.75" customHeight="1">
      <c r="A1131" s="23"/>
      <c r="B1131" s="24"/>
      <c r="C1131" s="25"/>
      <c r="D1131" s="25"/>
      <c r="E1131" s="80"/>
      <c r="F1131" s="80"/>
      <c r="G1131" s="80"/>
      <c r="H1131" s="80"/>
      <c r="I1131" s="135"/>
      <c r="J1131" s="27"/>
      <c r="K1131" s="27"/>
      <c r="L1131" s="27"/>
      <c r="M1131" s="27"/>
      <c r="N1131" s="40"/>
      <c r="O1131" s="40"/>
      <c r="P1131" s="28"/>
      <c r="Q1131" s="136"/>
      <c r="R1131" s="27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</row>
    <row r="1132" spans="1:38" ht="15.75" customHeight="1">
      <c r="A1132" s="23"/>
      <c r="B1132" s="24"/>
      <c r="C1132" s="25"/>
      <c r="D1132" s="25"/>
      <c r="E1132" s="80"/>
      <c r="F1132" s="80"/>
      <c r="G1132" s="80"/>
      <c r="H1132" s="80"/>
      <c r="I1132" s="135"/>
      <c r="J1132" s="27"/>
      <c r="K1132" s="27"/>
      <c r="L1132" s="27"/>
      <c r="M1132" s="27"/>
      <c r="N1132" s="40"/>
      <c r="O1132" s="40"/>
      <c r="P1132" s="28"/>
      <c r="Q1132" s="136"/>
      <c r="R1132" s="27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</row>
    <row r="1133" spans="1:38" ht="15.75" customHeight="1">
      <c r="A1133" s="23"/>
      <c r="B1133" s="24"/>
      <c r="C1133" s="25"/>
      <c r="D1133" s="25"/>
      <c r="E1133" s="80"/>
      <c r="F1133" s="80"/>
      <c r="G1133" s="80"/>
      <c r="H1133" s="80"/>
      <c r="I1133" s="135"/>
      <c r="J1133" s="27"/>
      <c r="K1133" s="27"/>
      <c r="L1133" s="27"/>
      <c r="M1133" s="27"/>
      <c r="N1133" s="40"/>
      <c r="O1133" s="40"/>
      <c r="P1133" s="28"/>
      <c r="Q1133" s="136"/>
      <c r="R1133" s="27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</row>
    <row r="1134" spans="1:38" ht="15.75" customHeight="1">
      <c r="A1134" s="23"/>
      <c r="B1134" s="24"/>
      <c r="C1134" s="25"/>
      <c r="D1134" s="25"/>
      <c r="E1134" s="80"/>
      <c r="F1134" s="80"/>
      <c r="G1134" s="80"/>
      <c r="H1134" s="80"/>
      <c r="I1134" s="135"/>
      <c r="J1134" s="27"/>
      <c r="K1134" s="27"/>
      <c r="L1134" s="27"/>
      <c r="M1134" s="27"/>
      <c r="N1134" s="40"/>
      <c r="O1134" s="40"/>
      <c r="P1134" s="28"/>
      <c r="Q1134" s="136"/>
      <c r="R1134" s="27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</row>
    <row r="1135" spans="1:38" ht="15.75" customHeight="1">
      <c r="A1135" s="23"/>
      <c r="B1135" s="24"/>
      <c r="C1135" s="25"/>
      <c r="D1135" s="25"/>
      <c r="E1135" s="80"/>
      <c r="F1135" s="80"/>
      <c r="G1135" s="80"/>
      <c r="H1135" s="80"/>
      <c r="I1135" s="135"/>
      <c r="J1135" s="27"/>
      <c r="K1135" s="27"/>
      <c r="L1135" s="27"/>
      <c r="M1135" s="27"/>
      <c r="N1135" s="40"/>
      <c r="O1135" s="40"/>
      <c r="P1135" s="28"/>
      <c r="Q1135" s="136"/>
      <c r="R1135" s="27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</row>
    <row r="1136" spans="1:38" ht="15.75" customHeight="1">
      <c r="A1136" s="23"/>
      <c r="B1136" s="24"/>
      <c r="C1136" s="25"/>
      <c r="D1136" s="25"/>
      <c r="E1136" s="80"/>
      <c r="F1136" s="80"/>
      <c r="G1136" s="80"/>
      <c r="H1136" s="80"/>
      <c r="I1136" s="135"/>
      <c r="J1136" s="27"/>
      <c r="K1136" s="27"/>
      <c r="L1136" s="27"/>
      <c r="M1136" s="27"/>
      <c r="N1136" s="40"/>
      <c r="O1136" s="40"/>
      <c r="P1136" s="28"/>
      <c r="Q1136" s="136"/>
      <c r="R1136" s="27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</row>
    <row r="1137" spans="1:38" ht="15.75" customHeight="1">
      <c r="A1137" s="23"/>
      <c r="B1137" s="24"/>
      <c r="C1137" s="25"/>
      <c r="D1137" s="25"/>
      <c r="E1137" s="80"/>
      <c r="F1137" s="80"/>
      <c r="G1137" s="80"/>
      <c r="H1137" s="80"/>
      <c r="I1137" s="135"/>
      <c r="J1137" s="27"/>
      <c r="K1137" s="27"/>
      <c r="L1137" s="27"/>
      <c r="M1137" s="27"/>
      <c r="N1137" s="40"/>
      <c r="O1137" s="40"/>
      <c r="P1137" s="28"/>
      <c r="Q1137" s="136"/>
      <c r="R1137" s="27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</row>
    <row r="1138" spans="1:38" ht="15.75" customHeight="1">
      <c r="A1138" s="23"/>
      <c r="B1138" s="24"/>
      <c r="C1138" s="25"/>
      <c r="D1138" s="25"/>
      <c r="E1138" s="80"/>
      <c r="F1138" s="80"/>
      <c r="G1138" s="80"/>
      <c r="H1138" s="80"/>
      <c r="I1138" s="135"/>
      <c r="J1138" s="27"/>
      <c r="K1138" s="27"/>
      <c r="L1138" s="27"/>
      <c r="M1138" s="27"/>
      <c r="N1138" s="40"/>
      <c r="O1138" s="40"/>
      <c r="P1138" s="28"/>
      <c r="Q1138" s="136"/>
      <c r="R1138" s="27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</row>
    <row r="1139" spans="1:38" ht="15.75" customHeight="1">
      <c r="A1139" s="23"/>
      <c r="B1139" s="24"/>
      <c r="C1139" s="25"/>
      <c r="D1139" s="25"/>
      <c r="E1139" s="80"/>
      <c r="F1139" s="80"/>
      <c r="G1139" s="80"/>
      <c r="H1139" s="80"/>
      <c r="I1139" s="135"/>
      <c r="J1139" s="27"/>
      <c r="K1139" s="27"/>
      <c r="L1139" s="27"/>
      <c r="M1139" s="27"/>
      <c r="N1139" s="40"/>
      <c r="O1139" s="40"/>
      <c r="P1139" s="28"/>
      <c r="Q1139" s="136"/>
      <c r="R1139" s="27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</row>
    <row r="1140" spans="1:38" ht="15.75" customHeight="1">
      <c r="A1140" s="23"/>
      <c r="B1140" s="24"/>
      <c r="C1140" s="25"/>
      <c r="D1140" s="25"/>
      <c r="E1140" s="80"/>
      <c r="F1140" s="80"/>
      <c r="G1140" s="80"/>
      <c r="H1140" s="80"/>
      <c r="I1140" s="135"/>
      <c r="J1140" s="27"/>
      <c r="K1140" s="27"/>
      <c r="L1140" s="27"/>
      <c r="M1140" s="27"/>
      <c r="N1140" s="40"/>
      <c r="O1140" s="40"/>
      <c r="P1140" s="28"/>
      <c r="Q1140" s="136"/>
      <c r="R1140" s="27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</row>
    <row r="1141" spans="1:38" ht="15.75" customHeight="1">
      <c r="A1141" s="23"/>
      <c r="B1141" s="24"/>
      <c r="C1141" s="25"/>
      <c r="D1141" s="25"/>
      <c r="E1141" s="80"/>
      <c r="F1141" s="80"/>
      <c r="G1141" s="80"/>
      <c r="H1141" s="80"/>
      <c r="I1141" s="135"/>
      <c r="J1141" s="27"/>
      <c r="K1141" s="27"/>
      <c r="L1141" s="27"/>
      <c r="M1141" s="27"/>
      <c r="N1141" s="40"/>
      <c r="O1141" s="40"/>
      <c r="P1141" s="28"/>
      <c r="Q1141" s="136"/>
      <c r="R1141" s="27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</row>
    <row r="1142" spans="1:38" ht="15.75" customHeight="1">
      <c r="A1142" s="23"/>
      <c r="B1142" s="24"/>
      <c r="C1142" s="25"/>
      <c r="D1142" s="25"/>
      <c r="E1142" s="80"/>
      <c r="F1142" s="80"/>
      <c r="G1142" s="80"/>
      <c r="H1142" s="80"/>
      <c r="I1142" s="135"/>
      <c r="J1142" s="27"/>
      <c r="K1142" s="27"/>
      <c r="L1142" s="27"/>
      <c r="M1142" s="27"/>
      <c r="N1142" s="40"/>
      <c r="O1142" s="40"/>
      <c r="P1142" s="28"/>
      <c r="Q1142" s="136"/>
      <c r="R1142" s="27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</row>
    <row r="1143" spans="1:38" ht="15.75" customHeight="1">
      <c r="A1143" s="23"/>
      <c r="B1143" s="24"/>
      <c r="C1143" s="25"/>
      <c r="D1143" s="25"/>
      <c r="E1143" s="80"/>
      <c r="F1143" s="80"/>
      <c r="G1143" s="80"/>
      <c r="H1143" s="80"/>
      <c r="I1143" s="135"/>
      <c r="J1143" s="27"/>
      <c r="K1143" s="27"/>
      <c r="L1143" s="27"/>
      <c r="M1143" s="27"/>
      <c r="N1143" s="40"/>
      <c r="O1143" s="40"/>
      <c r="P1143" s="28"/>
      <c r="Q1143" s="136"/>
      <c r="R1143" s="27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</row>
    <row r="1144" spans="1:38" ht="15.75" customHeight="1">
      <c r="A1144" s="23"/>
      <c r="B1144" s="24"/>
      <c r="C1144" s="25"/>
      <c r="D1144" s="25"/>
      <c r="E1144" s="80"/>
      <c r="F1144" s="80"/>
      <c r="G1144" s="80"/>
      <c r="H1144" s="80"/>
      <c r="I1144" s="135"/>
      <c r="J1144" s="27"/>
      <c r="K1144" s="27"/>
      <c r="L1144" s="27"/>
      <c r="M1144" s="27"/>
      <c r="N1144" s="40"/>
      <c r="O1144" s="40"/>
      <c r="P1144" s="28"/>
      <c r="Q1144" s="136"/>
      <c r="R1144" s="27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</row>
    <row r="1145" spans="1:38" ht="15.75" customHeight="1">
      <c r="A1145" s="23"/>
      <c r="B1145" s="24"/>
      <c r="C1145" s="25"/>
      <c r="D1145" s="25"/>
      <c r="E1145" s="80"/>
      <c r="F1145" s="80"/>
      <c r="G1145" s="80"/>
      <c r="H1145" s="80"/>
      <c r="I1145" s="135"/>
      <c r="J1145" s="27"/>
      <c r="K1145" s="27"/>
      <c r="L1145" s="27"/>
      <c r="M1145" s="27"/>
      <c r="N1145" s="40"/>
      <c r="O1145" s="40"/>
      <c r="P1145" s="28"/>
      <c r="Q1145" s="136"/>
      <c r="R1145" s="27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</row>
    <row r="1146" spans="1:38" ht="15.75" customHeight="1">
      <c r="A1146" s="23"/>
      <c r="B1146" s="24"/>
      <c r="C1146" s="25"/>
      <c r="D1146" s="25"/>
      <c r="E1146" s="80"/>
      <c r="F1146" s="80"/>
      <c r="G1146" s="80"/>
      <c r="H1146" s="80"/>
      <c r="I1146" s="135"/>
      <c r="J1146" s="27"/>
      <c r="K1146" s="27"/>
      <c r="L1146" s="27"/>
      <c r="M1146" s="27"/>
      <c r="N1146" s="40"/>
      <c r="O1146" s="40"/>
      <c r="P1146" s="28"/>
      <c r="Q1146" s="136"/>
      <c r="R1146" s="27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</row>
    <row r="1147" spans="1:38" ht="15.75" customHeight="1">
      <c r="A1147" s="23"/>
      <c r="B1147" s="24"/>
      <c r="C1147" s="25"/>
      <c r="D1147" s="25"/>
      <c r="E1147" s="80"/>
      <c r="F1147" s="80"/>
      <c r="G1147" s="80"/>
      <c r="H1147" s="80"/>
      <c r="I1147" s="135"/>
      <c r="J1147" s="27"/>
      <c r="K1147" s="27"/>
      <c r="L1147" s="27"/>
      <c r="M1147" s="27"/>
      <c r="N1147" s="40"/>
      <c r="O1147" s="40"/>
      <c r="P1147" s="28"/>
      <c r="Q1147" s="136"/>
      <c r="R1147" s="27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</row>
    <row r="1148" spans="1:38" ht="15.75" customHeight="1">
      <c r="A1148" s="23"/>
      <c r="B1148" s="24"/>
      <c r="C1148" s="25"/>
      <c r="D1148" s="25"/>
      <c r="E1148" s="80"/>
      <c r="F1148" s="80"/>
      <c r="G1148" s="80"/>
      <c r="H1148" s="80"/>
      <c r="I1148" s="135"/>
      <c r="J1148" s="27"/>
      <c r="K1148" s="27"/>
      <c r="L1148" s="27"/>
      <c r="M1148" s="27"/>
      <c r="N1148" s="40"/>
      <c r="O1148" s="40"/>
      <c r="P1148" s="28"/>
      <c r="Q1148" s="136"/>
      <c r="R1148" s="27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</row>
    <row r="1149" spans="1:38" ht="15.75" customHeight="1">
      <c r="A1149" s="23"/>
      <c r="B1149" s="24"/>
      <c r="C1149" s="25"/>
      <c r="D1149" s="25"/>
      <c r="E1149" s="80"/>
      <c r="F1149" s="80"/>
      <c r="G1149" s="80"/>
      <c r="H1149" s="80"/>
      <c r="I1149" s="135"/>
      <c r="J1149" s="27"/>
      <c r="K1149" s="27"/>
      <c r="L1149" s="27"/>
      <c r="M1149" s="27"/>
      <c r="N1149" s="40"/>
      <c r="O1149" s="40"/>
      <c r="P1149" s="28"/>
      <c r="Q1149" s="136"/>
      <c r="R1149" s="27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</row>
    <row r="1150" spans="1:38" ht="15.75" customHeight="1">
      <c r="A1150" s="23"/>
      <c r="B1150" s="24"/>
      <c r="C1150" s="25"/>
      <c r="D1150" s="25"/>
      <c r="E1150" s="80"/>
      <c r="F1150" s="80"/>
      <c r="G1150" s="80"/>
      <c r="H1150" s="80"/>
      <c r="I1150" s="135"/>
      <c r="J1150" s="27"/>
      <c r="K1150" s="27"/>
      <c r="L1150" s="27"/>
      <c r="M1150" s="27"/>
      <c r="N1150" s="40"/>
      <c r="O1150" s="40"/>
      <c r="P1150" s="28"/>
      <c r="Q1150" s="136"/>
      <c r="R1150" s="27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</row>
    <row r="1151" spans="1:38" ht="15.75" customHeight="1">
      <c r="A1151" s="23"/>
      <c r="B1151" s="24"/>
      <c r="C1151" s="25"/>
      <c r="D1151" s="25"/>
      <c r="E1151" s="80"/>
      <c r="F1151" s="80"/>
      <c r="G1151" s="80"/>
      <c r="H1151" s="80"/>
      <c r="I1151" s="135"/>
      <c r="J1151" s="27"/>
      <c r="K1151" s="27"/>
      <c r="L1151" s="27"/>
      <c r="M1151" s="27"/>
      <c r="N1151" s="40"/>
      <c r="O1151" s="40"/>
      <c r="P1151" s="28"/>
      <c r="Q1151" s="136"/>
      <c r="R1151" s="27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</row>
    <row r="1152" spans="1:38" ht="15.75" customHeight="1">
      <c r="A1152" s="23"/>
      <c r="B1152" s="24"/>
      <c r="C1152" s="25"/>
      <c r="D1152" s="25"/>
      <c r="E1152" s="80"/>
      <c r="F1152" s="80"/>
      <c r="G1152" s="80"/>
      <c r="H1152" s="80"/>
      <c r="I1152" s="135"/>
      <c r="J1152" s="27"/>
      <c r="K1152" s="27"/>
      <c r="L1152" s="27"/>
      <c r="M1152" s="27"/>
      <c r="N1152" s="40"/>
      <c r="O1152" s="40"/>
      <c r="P1152" s="28"/>
      <c r="Q1152" s="136"/>
      <c r="R1152" s="27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</row>
    <row r="1153" spans="1:38" ht="15.75" customHeight="1">
      <c r="A1153" s="23"/>
      <c r="B1153" s="24"/>
      <c r="C1153" s="25"/>
      <c r="D1153" s="25"/>
      <c r="E1153" s="80"/>
      <c r="F1153" s="80"/>
      <c r="G1153" s="80"/>
      <c r="H1153" s="80"/>
      <c r="I1153" s="135"/>
      <c r="J1153" s="27"/>
      <c r="K1153" s="27"/>
      <c r="L1153" s="27"/>
      <c r="M1153" s="27"/>
      <c r="N1153" s="40"/>
      <c r="O1153" s="40"/>
      <c r="P1153" s="28"/>
      <c r="Q1153" s="136"/>
      <c r="R1153" s="27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</row>
    <row r="1154" spans="1:38" ht="15.75" customHeight="1">
      <c r="A1154" s="23"/>
      <c r="B1154" s="24"/>
      <c r="C1154" s="25"/>
      <c r="D1154" s="25"/>
      <c r="E1154" s="80"/>
      <c r="F1154" s="80"/>
      <c r="G1154" s="80"/>
      <c r="H1154" s="80"/>
      <c r="I1154" s="135"/>
      <c r="J1154" s="27"/>
      <c r="K1154" s="27"/>
      <c r="L1154" s="27"/>
      <c r="M1154" s="27"/>
      <c r="N1154" s="40"/>
      <c r="O1154" s="40"/>
      <c r="P1154" s="28"/>
      <c r="Q1154" s="136"/>
      <c r="R1154" s="27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</row>
    <row r="1155" spans="1:38" ht="15.75" customHeight="1">
      <c r="A1155" s="23"/>
      <c r="B1155" s="24"/>
      <c r="C1155" s="25"/>
      <c r="D1155" s="25"/>
      <c r="E1155" s="80"/>
      <c r="F1155" s="80"/>
      <c r="G1155" s="80"/>
      <c r="H1155" s="80"/>
      <c r="I1155" s="135"/>
      <c r="J1155" s="27"/>
      <c r="K1155" s="27"/>
      <c r="L1155" s="27"/>
      <c r="M1155" s="27"/>
      <c r="N1155" s="40"/>
      <c r="O1155" s="40"/>
      <c r="P1155" s="28"/>
      <c r="Q1155" s="136"/>
      <c r="R1155" s="27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</row>
    <row r="1156" spans="1:38" ht="15.75" customHeight="1">
      <c r="A1156" s="23"/>
      <c r="B1156" s="24"/>
      <c r="C1156" s="25"/>
      <c r="D1156" s="25"/>
      <c r="E1156" s="80"/>
      <c r="F1156" s="80"/>
      <c r="G1156" s="80"/>
      <c r="H1156" s="80"/>
      <c r="I1156" s="135"/>
      <c r="J1156" s="27"/>
      <c r="K1156" s="27"/>
      <c r="L1156" s="27"/>
      <c r="M1156" s="27"/>
      <c r="N1156" s="40"/>
      <c r="O1156" s="40"/>
      <c r="P1156" s="28"/>
      <c r="Q1156" s="136"/>
      <c r="R1156" s="27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</row>
    <row r="1157" spans="1:38" ht="15.75" customHeight="1">
      <c r="A1157" s="23"/>
      <c r="B1157" s="24"/>
      <c r="C1157" s="25"/>
      <c r="D1157" s="25"/>
      <c r="E1157" s="80"/>
      <c r="F1157" s="80"/>
      <c r="G1157" s="80"/>
      <c r="H1157" s="80"/>
      <c r="I1157" s="135"/>
      <c r="J1157" s="27"/>
      <c r="K1157" s="27"/>
      <c r="L1157" s="27"/>
      <c r="M1157" s="27"/>
      <c r="N1157" s="40"/>
      <c r="O1157" s="40"/>
      <c r="P1157" s="28"/>
      <c r="Q1157" s="136"/>
      <c r="R1157" s="27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</row>
    <row r="1158" spans="1:38" ht="15.75" customHeight="1">
      <c r="A1158" s="23"/>
      <c r="B1158" s="24"/>
      <c r="C1158" s="25"/>
      <c r="D1158" s="25"/>
      <c r="E1158" s="80"/>
      <c r="F1158" s="80"/>
      <c r="G1158" s="80"/>
      <c r="H1158" s="80"/>
      <c r="I1158" s="135"/>
      <c r="J1158" s="27"/>
      <c r="K1158" s="27"/>
      <c r="L1158" s="27"/>
      <c r="M1158" s="27"/>
      <c r="N1158" s="40"/>
      <c r="O1158" s="40"/>
      <c r="P1158" s="28"/>
      <c r="Q1158" s="136"/>
      <c r="R1158" s="27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</row>
    <row r="1159" spans="1:38" ht="15.75" customHeight="1">
      <c r="A1159" s="23"/>
      <c r="B1159" s="24"/>
      <c r="C1159" s="25"/>
      <c r="D1159" s="25"/>
      <c r="E1159" s="80"/>
      <c r="F1159" s="80"/>
      <c r="G1159" s="80"/>
      <c r="H1159" s="80"/>
      <c r="I1159" s="135"/>
      <c r="J1159" s="27"/>
      <c r="K1159" s="27"/>
      <c r="L1159" s="27"/>
      <c r="M1159" s="27"/>
      <c r="N1159" s="40"/>
      <c r="O1159" s="40"/>
      <c r="P1159" s="28"/>
      <c r="Q1159" s="136"/>
      <c r="R1159" s="27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</row>
    <row r="1160" spans="1:38" ht="15.75" customHeight="1">
      <c r="A1160" s="23"/>
      <c r="B1160" s="24"/>
      <c r="C1160" s="25"/>
      <c r="D1160" s="25"/>
      <c r="E1160" s="80"/>
      <c r="F1160" s="80"/>
      <c r="G1160" s="80"/>
      <c r="H1160" s="80"/>
      <c r="I1160" s="135"/>
      <c r="J1160" s="27"/>
      <c r="K1160" s="27"/>
      <c r="L1160" s="27"/>
      <c r="M1160" s="27"/>
      <c r="N1160" s="40"/>
      <c r="O1160" s="40"/>
      <c r="P1160" s="28"/>
      <c r="Q1160" s="136"/>
      <c r="R1160" s="27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</row>
    <row r="1161" spans="1:38" ht="15.75" customHeight="1">
      <c r="A1161" s="23"/>
      <c r="B1161" s="24"/>
      <c r="C1161" s="25"/>
      <c r="D1161" s="25"/>
      <c r="E1161" s="80"/>
      <c r="F1161" s="80"/>
      <c r="G1161" s="80"/>
      <c r="H1161" s="80"/>
      <c r="I1161" s="135"/>
      <c r="J1161" s="27"/>
      <c r="K1161" s="27"/>
      <c r="L1161" s="27"/>
      <c r="M1161" s="27"/>
      <c r="N1161" s="40"/>
      <c r="O1161" s="40"/>
      <c r="P1161" s="28"/>
      <c r="Q1161" s="136"/>
      <c r="R1161" s="27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</row>
    <row r="1162" spans="1:38" ht="15.75" customHeight="1">
      <c r="A1162" s="23"/>
      <c r="B1162" s="24"/>
      <c r="C1162" s="25"/>
      <c r="D1162" s="25"/>
      <c r="E1162" s="80"/>
      <c r="F1162" s="80"/>
      <c r="G1162" s="80"/>
      <c r="H1162" s="80"/>
      <c r="I1162" s="135"/>
      <c r="J1162" s="27"/>
      <c r="K1162" s="27"/>
      <c r="L1162" s="27"/>
      <c r="M1162" s="27"/>
      <c r="N1162" s="40"/>
      <c r="O1162" s="40"/>
      <c r="P1162" s="28"/>
      <c r="Q1162" s="136"/>
      <c r="R1162" s="27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</row>
    <row r="1163" spans="1:38" ht="15.75" customHeight="1">
      <c r="A1163" s="23"/>
      <c r="B1163" s="24"/>
      <c r="C1163" s="25"/>
      <c r="D1163" s="25"/>
      <c r="E1163" s="80"/>
      <c r="F1163" s="80"/>
      <c r="G1163" s="80"/>
      <c r="H1163" s="80"/>
      <c r="I1163" s="135"/>
      <c r="J1163" s="27"/>
      <c r="K1163" s="27"/>
      <c r="L1163" s="27"/>
      <c r="M1163" s="27"/>
      <c r="N1163" s="40"/>
      <c r="O1163" s="40"/>
      <c r="P1163" s="28"/>
      <c r="Q1163" s="136"/>
      <c r="R1163" s="27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</row>
    <row r="1164" spans="1:38" ht="15.75" customHeight="1">
      <c r="A1164" s="23"/>
      <c r="B1164" s="24"/>
      <c r="C1164" s="25"/>
      <c r="D1164" s="25"/>
      <c r="E1164" s="80"/>
      <c r="F1164" s="80"/>
      <c r="G1164" s="80"/>
      <c r="H1164" s="80"/>
      <c r="I1164" s="135"/>
      <c r="J1164" s="27"/>
      <c r="K1164" s="27"/>
      <c r="L1164" s="27"/>
      <c r="M1164" s="27"/>
      <c r="N1164" s="40"/>
      <c r="O1164" s="40"/>
      <c r="P1164" s="28"/>
      <c r="Q1164" s="136"/>
      <c r="R1164" s="27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</row>
    <row r="1165" spans="1:38" ht="15.75" customHeight="1">
      <c r="A1165" s="23"/>
      <c r="B1165" s="24"/>
      <c r="C1165" s="25"/>
      <c r="D1165" s="25"/>
      <c r="E1165" s="80"/>
      <c r="F1165" s="80"/>
      <c r="G1165" s="80"/>
      <c r="H1165" s="80"/>
      <c r="I1165" s="135"/>
      <c r="J1165" s="27"/>
      <c r="K1165" s="27"/>
      <c r="L1165" s="27"/>
      <c r="M1165" s="27"/>
      <c r="N1165" s="40"/>
      <c r="O1165" s="40"/>
      <c r="P1165" s="28"/>
      <c r="Q1165" s="136"/>
      <c r="R1165" s="27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</row>
    <row r="1166" spans="1:38" ht="15.75" customHeight="1">
      <c r="A1166" s="23"/>
      <c r="B1166" s="24"/>
      <c r="C1166" s="25"/>
      <c r="D1166" s="25"/>
      <c r="E1166" s="80"/>
      <c r="F1166" s="80"/>
      <c r="G1166" s="80"/>
      <c r="H1166" s="80"/>
      <c r="I1166" s="135"/>
      <c r="J1166" s="27"/>
      <c r="K1166" s="27"/>
      <c r="L1166" s="27"/>
      <c r="M1166" s="27"/>
      <c r="N1166" s="40"/>
      <c r="O1166" s="40"/>
      <c r="P1166" s="28"/>
      <c r="Q1166" s="136"/>
      <c r="R1166" s="27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</row>
    <row r="1167" spans="1:38" ht="15.75" customHeight="1">
      <c r="A1167" s="23"/>
      <c r="B1167" s="24"/>
      <c r="C1167" s="25"/>
      <c r="D1167" s="25"/>
      <c r="E1167" s="80"/>
      <c r="F1167" s="80"/>
      <c r="G1167" s="80"/>
      <c r="H1167" s="80"/>
      <c r="I1167" s="135"/>
      <c r="J1167" s="27"/>
      <c r="K1167" s="27"/>
      <c r="L1167" s="27"/>
      <c r="M1167" s="27"/>
      <c r="N1167" s="40"/>
      <c r="O1167" s="40"/>
      <c r="P1167" s="28"/>
      <c r="Q1167" s="136"/>
      <c r="R1167" s="27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</row>
    <row r="1168" spans="1:38" ht="15.75" customHeight="1">
      <c r="A1168" s="23"/>
      <c r="B1168" s="24"/>
      <c r="C1168" s="25"/>
      <c r="D1168" s="25"/>
      <c r="E1168" s="80"/>
      <c r="F1168" s="80"/>
      <c r="G1168" s="80"/>
      <c r="H1168" s="80"/>
      <c r="I1168" s="135"/>
      <c r="J1168" s="27"/>
      <c r="K1168" s="27"/>
      <c r="L1168" s="27"/>
      <c r="M1168" s="27"/>
      <c r="N1168" s="40"/>
      <c r="O1168" s="40"/>
      <c r="P1168" s="28"/>
      <c r="Q1168" s="136"/>
      <c r="R1168" s="27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</row>
    <row r="1169" spans="1:38" ht="15.75" customHeight="1">
      <c r="A1169" s="23"/>
      <c r="B1169" s="24"/>
      <c r="C1169" s="25"/>
      <c r="D1169" s="25"/>
      <c r="E1169" s="80"/>
      <c r="F1169" s="80"/>
      <c r="G1169" s="80"/>
      <c r="H1169" s="80"/>
      <c r="I1169" s="135"/>
      <c r="J1169" s="27"/>
      <c r="K1169" s="27"/>
      <c r="L1169" s="27"/>
      <c r="M1169" s="27"/>
      <c r="N1169" s="40"/>
      <c r="O1169" s="40"/>
      <c r="P1169" s="28"/>
      <c r="Q1169" s="136"/>
      <c r="R1169" s="27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</row>
    <row r="1170" spans="1:38" ht="15.75" customHeight="1">
      <c r="A1170" s="23"/>
      <c r="B1170" s="24"/>
      <c r="C1170" s="25"/>
      <c r="D1170" s="25"/>
      <c r="E1170" s="80"/>
      <c r="F1170" s="80"/>
      <c r="G1170" s="80"/>
      <c r="H1170" s="80"/>
      <c r="I1170" s="135"/>
      <c r="J1170" s="27"/>
      <c r="K1170" s="27"/>
      <c r="L1170" s="27"/>
      <c r="M1170" s="27"/>
      <c r="N1170" s="40"/>
      <c r="O1170" s="40"/>
      <c r="P1170" s="28"/>
      <c r="Q1170" s="136"/>
      <c r="R1170" s="27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</row>
    <row r="1171" spans="1:38" ht="15.75" customHeight="1">
      <c r="A1171" s="23"/>
      <c r="B1171" s="24"/>
      <c r="C1171" s="25"/>
      <c r="D1171" s="25"/>
      <c r="E1171" s="80"/>
      <c r="F1171" s="80"/>
      <c r="G1171" s="80"/>
      <c r="H1171" s="80"/>
      <c r="I1171" s="135"/>
      <c r="J1171" s="27"/>
      <c r="K1171" s="27"/>
      <c r="L1171" s="27"/>
      <c r="M1171" s="27"/>
      <c r="N1171" s="40"/>
      <c r="O1171" s="40"/>
      <c r="P1171" s="28"/>
      <c r="Q1171" s="136"/>
      <c r="R1171" s="27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</row>
    <row r="1172" spans="1:38" ht="15.75" customHeight="1">
      <c r="A1172" s="23"/>
      <c r="B1172" s="24"/>
      <c r="C1172" s="25"/>
      <c r="D1172" s="25"/>
      <c r="E1172" s="80"/>
      <c r="F1172" s="80"/>
      <c r="G1172" s="80"/>
      <c r="H1172" s="80"/>
      <c r="I1172" s="135"/>
      <c r="J1172" s="27"/>
      <c r="K1172" s="27"/>
      <c r="L1172" s="27"/>
      <c r="M1172" s="27"/>
      <c r="N1172" s="40"/>
      <c r="O1172" s="40"/>
      <c r="P1172" s="28"/>
      <c r="Q1172" s="136"/>
      <c r="R1172" s="27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</row>
    <row r="1173" spans="1:38" ht="15.75" customHeight="1">
      <c r="A1173" s="23"/>
      <c r="B1173" s="24"/>
      <c r="C1173" s="25"/>
      <c r="D1173" s="25"/>
      <c r="E1173" s="80"/>
      <c r="F1173" s="80"/>
      <c r="G1173" s="80"/>
      <c r="H1173" s="80"/>
      <c r="I1173" s="135"/>
      <c r="J1173" s="27"/>
      <c r="K1173" s="27"/>
      <c r="L1173" s="27"/>
      <c r="M1173" s="27"/>
      <c r="N1173" s="40"/>
      <c r="O1173" s="40"/>
      <c r="P1173" s="28"/>
      <c r="Q1173" s="136"/>
      <c r="R1173" s="27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</row>
    <row r="1174" spans="1:38" ht="15.75" customHeight="1">
      <c r="A1174" s="23"/>
      <c r="B1174" s="24"/>
      <c r="C1174" s="25"/>
      <c r="D1174" s="25"/>
      <c r="E1174" s="80"/>
      <c r="F1174" s="80"/>
      <c r="G1174" s="80"/>
      <c r="H1174" s="80"/>
      <c r="I1174" s="135"/>
      <c r="J1174" s="27"/>
      <c r="K1174" s="27"/>
      <c r="L1174" s="27"/>
      <c r="M1174" s="27"/>
      <c r="N1174" s="40"/>
      <c r="O1174" s="40"/>
      <c r="P1174" s="28"/>
      <c r="Q1174" s="136"/>
      <c r="R1174" s="27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</row>
    <row r="1175" spans="1:38" ht="15.75" customHeight="1">
      <c r="A1175" s="23"/>
      <c r="B1175" s="24"/>
      <c r="C1175" s="25"/>
      <c r="D1175" s="25"/>
      <c r="E1175" s="80"/>
      <c r="F1175" s="80"/>
      <c r="G1175" s="80"/>
      <c r="H1175" s="80"/>
      <c r="I1175" s="135"/>
      <c r="J1175" s="27"/>
      <c r="K1175" s="27"/>
      <c r="L1175" s="27"/>
      <c r="M1175" s="27"/>
      <c r="N1175" s="40"/>
      <c r="O1175" s="40"/>
      <c r="P1175" s="28"/>
      <c r="Q1175" s="136"/>
      <c r="R1175" s="27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</row>
    <row r="1176" spans="1:38" ht="15.75" customHeight="1">
      <c r="A1176" s="23"/>
      <c r="B1176" s="24"/>
      <c r="C1176" s="25"/>
      <c r="D1176" s="25"/>
      <c r="E1176" s="80"/>
      <c r="F1176" s="80"/>
      <c r="G1176" s="80"/>
      <c r="H1176" s="80"/>
      <c r="I1176" s="135"/>
      <c r="J1176" s="27"/>
      <c r="K1176" s="27"/>
      <c r="L1176" s="27"/>
      <c r="M1176" s="27"/>
      <c r="N1176" s="40"/>
      <c r="O1176" s="40"/>
      <c r="P1176" s="28"/>
      <c r="Q1176" s="136"/>
      <c r="R1176" s="27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</row>
    <row r="1177" spans="1:38" ht="15.75" customHeight="1">
      <c r="A1177" s="23"/>
      <c r="B1177" s="24"/>
      <c r="C1177" s="25"/>
      <c r="D1177" s="25"/>
      <c r="E1177" s="80"/>
      <c r="F1177" s="80"/>
      <c r="G1177" s="80"/>
      <c r="H1177" s="80"/>
      <c r="I1177" s="135"/>
      <c r="J1177" s="27"/>
      <c r="K1177" s="27"/>
      <c r="L1177" s="27"/>
      <c r="M1177" s="27"/>
      <c r="N1177" s="40"/>
      <c r="O1177" s="40"/>
      <c r="P1177" s="28"/>
      <c r="Q1177" s="136"/>
      <c r="R1177" s="27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</row>
    <row r="1178" spans="1:38" ht="15.75" customHeight="1">
      <c r="A1178" s="23"/>
      <c r="B1178" s="24"/>
      <c r="C1178" s="25"/>
      <c r="D1178" s="25"/>
      <c r="E1178" s="80"/>
      <c r="F1178" s="80"/>
      <c r="G1178" s="80"/>
      <c r="H1178" s="80"/>
      <c r="I1178" s="135"/>
      <c r="J1178" s="27"/>
      <c r="K1178" s="27"/>
      <c r="L1178" s="27"/>
      <c r="M1178" s="27"/>
      <c r="N1178" s="40"/>
      <c r="O1178" s="40"/>
      <c r="P1178" s="28"/>
      <c r="Q1178" s="136"/>
      <c r="R1178" s="27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</row>
    <row r="1179" spans="1:38" ht="15.75" customHeight="1">
      <c r="A1179" s="23"/>
      <c r="B1179" s="24"/>
      <c r="C1179" s="25"/>
      <c r="D1179" s="25"/>
      <c r="E1179" s="80"/>
      <c r="F1179" s="80"/>
      <c r="G1179" s="80"/>
      <c r="H1179" s="80"/>
      <c r="I1179" s="135"/>
      <c r="J1179" s="27"/>
      <c r="K1179" s="27"/>
      <c r="L1179" s="27"/>
      <c r="M1179" s="27"/>
      <c r="N1179" s="40"/>
      <c r="O1179" s="40"/>
      <c r="P1179" s="28"/>
      <c r="Q1179" s="136"/>
      <c r="R1179" s="27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</row>
    <row r="1180" spans="1:38" ht="15.75" customHeight="1">
      <c r="A1180" s="23"/>
      <c r="B1180" s="24"/>
      <c r="C1180" s="25"/>
      <c r="D1180" s="25"/>
      <c r="E1180" s="80"/>
      <c r="F1180" s="80"/>
      <c r="G1180" s="80"/>
      <c r="H1180" s="80"/>
      <c r="I1180" s="135"/>
      <c r="J1180" s="27"/>
      <c r="K1180" s="27"/>
      <c r="L1180" s="27"/>
      <c r="M1180" s="27"/>
      <c r="N1180" s="40"/>
      <c r="O1180" s="40"/>
      <c r="P1180" s="28"/>
      <c r="Q1180" s="136"/>
      <c r="R1180" s="27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</row>
    <row r="1181" spans="1:38" ht="15.75" customHeight="1">
      <c r="A1181" s="23"/>
      <c r="B1181" s="24"/>
      <c r="C1181" s="25"/>
      <c r="D1181" s="25"/>
      <c r="E1181" s="80"/>
      <c r="F1181" s="80"/>
      <c r="G1181" s="80"/>
      <c r="H1181" s="80"/>
      <c r="I1181" s="135"/>
      <c r="J1181" s="27"/>
      <c r="K1181" s="27"/>
      <c r="L1181" s="27"/>
      <c r="M1181" s="27"/>
      <c r="N1181" s="40"/>
      <c r="O1181" s="40"/>
      <c r="P1181" s="28"/>
      <c r="Q1181" s="136"/>
      <c r="R1181" s="27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</row>
    <row r="1182" spans="1:38" ht="15.75" customHeight="1">
      <c r="A1182" s="23"/>
      <c r="B1182" s="24"/>
      <c r="C1182" s="25"/>
      <c r="D1182" s="25"/>
      <c r="E1182" s="80"/>
      <c r="F1182" s="80"/>
      <c r="G1182" s="80"/>
      <c r="H1182" s="80"/>
      <c r="I1182" s="135"/>
      <c r="J1182" s="27"/>
      <c r="K1182" s="27"/>
      <c r="L1182" s="27"/>
      <c r="M1182" s="27"/>
      <c r="N1182" s="40"/>
      <c r="O1182" s="40"/>
      <c r="P1182" s="28"/>
      <c r="Q1182" s="136"/>
      <c r="R1182" s="27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</row>
    <row r="1183" spans="1:38" ht="15.75" customHeight="1">
      <c r="A1183" s="23"/>
      <c r="B1183" s="24"/>
      <c r="C1183" s="25"/>
      <c r="D1183" s="25"/>
      <c r="E1183" s="80"/>
      <c r="F1183" s="80"/>
      <c r="G1183" s="80"/>
      <c r="H1183" s="80"/>
      <c r="I1183" s="135"/>
      <c r="J1183" s="27"/>
      <c r="K1183" s="27"/>
      <c r="L1183" s="27"/>
      <c r="M1183" s="27"/>
      <c r="N1183" s="40"/>
      <c r="O1183" s="40"/>
      <c r="P1183" s="28"/>
      <c r="Q1183" s="136"/>
      <c r="R1183" s="27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</row>
    <row r="1184" spans="1:38" ht="15.75" customHeight="1">
      <c r="A1184" s="23"/>
      <c r="B1184" s="24"/>
      <c r="C1184" s="25"/>
      <c r="D1184" s="25"/>
      <c r="E1184" s="80"/>
      <c r="F1184" s="80"/>
      <c r="G1184" s="80"/>
      <c r="H1184" s="80"/>
      <c r="I1184" s="135"/>
      <c r="J1184" s="27"/>
      <c r="K1184" s="27"/>
      <c r="L1184" s="27"/>
      <c r="M1184" s="27"/>
      <c r="N1184" s="40"/>
      <c r="O1184" s="40"/>
      <c r="P1184" s="28"/>
      <c r="Q1184" s="136"/>
      <c r="R1184" s="27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</row>
    <row r="1185" spans="1:38" ht="15.75" customHeight="1">
      <c r="A1185" s="23"/>
      <c r="B1185" s="24"/>
      <c r="C1185" s="25"/>
      <c r="D1185" s="25"/>
      <c r="E1185" s="80"/>
      <c r="F1185" s="80"/>
      <c r="G1185" s="80"/>
      <c r="H1185" s="80"/>
      <c r="I1185" s="135"/>
      <c r="J1185" s="27"/>
      <c r="K1185" s="27"/>
      <c r="L1185" s="27"/>
      <c r="M1185" s="27"/>
      <c r="N1185" s="40"/>
      <c r="O1185" s="40"/>
      <c r="P1185" s="28"/>
      <c r="Q1185" s="136"/>
      <c r="R1185" s="27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</row>
    <row r="1186" spans="1:38" ht="15.75" customHeight="1">
      <c r="A1186" s="23"/>
      <c r="B1186" s="24"/>
      <c r="C1186" s="25"/>
      <c r="D1186" s="25"/>
      <c r="E1186" s="80"/>
      <c r="F1186" s="80"/>
      <c r="G1186" s="80"/>
      <c r="H1186" s="80"/>
      <c r="I1186" s="135"/>
      <c r="J1186" s="27"/>
      <c r="K1186" s="27"/>
      <c r="L1186" s="27"/>
      <c r="M1186" s="27"/>
      <c r="N1186" s="40"/>
      <c r="O1186" s="40"/>
      <c r="P1186" s="28"/>
      <c r="Q1186" s="136"/>
      <c r="R1186" s="27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</row>
    <row r="1187" spans="1:38" ht="15.75" customHeight="1">
      <c r="A1187" s="23"/>
      <c r="B1187" s="24"/>
      <c r="C1187" s="25"/>
      <c r="D1187" s="25"/>
      <c r="E1187" s="80"/>
      <c r="F1187" s="80"/>
      <c r="G1187" s="80"/>
      <c r="H1187" s="80"/>
      <c r="I1187" s="135"/>
      <c r="J1187" s="27"/>
      <c r="K1187" s="27"/>
      <c r="L1187" s="27"/>
      <c r="M1187" s="27"/>
      <c r="N1187" s="40"/>
      <c r="O1187" s="40"/>
      <c r="P1187" s="28"/>
      <c r="Q1187" s="136"/>
      <c r="R1187" s="27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</row>
    <row r="1188" spans="1:38" ht="15.75" customHeight="1">
      <c r="A1188" s="23"/>
      <c r="B1188" s="24"/>
      <c r="C1188" s="25"/>
      <c r="D1188" s="25"/>
      <c r="E1188" s="80"/>
      <c r="F1188" s="80"/>
      <c r="G1188" s="80"/>
      <c r="H1188" s="80"/>
      <c r="I1188" s="135"/>
      <c r="J1188" s="27"/>
      <c r="K1188" s="27"/>
      <c r="L1188" s="27"/>
      <c r="M1188" s="27"/>
      <c r="N1188" s="40"/>
      <c r="O1188" s="40"/>
      <c r="P1188" s="28"/>
      <c r="Q1188" s="136"/>
      <c r="R1188" s="27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</row>
    <row r="1189" spans="1:38" ht="15.75" customHeight="1">
      <c r="A1189" s="23"/>
      <c r="B1189" s="24"/>
      <c r="C1189" s="25"/>
      <c r="D1189" s="25"/>
      <c r="E1189" s="80"/>
      <c r="F1189" s="80"/>
      <c r="G1189" s="80"/>
      <c r="H1189" s="80"/>
      <c r="I1189" s="135"/>
      <c r="J1189" s="27"/>
      <c r="K1189" s="27"/>
      <c r="L1189" s="27"/>
      <c r="M1189" s="27"/>
      <c r="N1189" s="40"/>
      <c r="O1189" s="40"/>
      <c r="P1189" s="28"/>
      <c r="Q1189" s="136"/>
      <c r="R1189" s="27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</row>
    <row r="1190" spans="1:38" ht="15.75" customHeight="1">
      <c r="A1190" s="23"/>
      <c r="B1190" s="24"/>
      <c r="C1190" s="25"/>
      <c r="D1190" s="25"/>
      <c r="E1190" s="80"/>
      <c r="F1190" s="80"/>
      <c r="G1190" s="80"/>
      <c r="H1190" s="80"/>
      <c r="I1190" s="135"/>
      <c r="J1190" s="27"/>
      <c r="K1190" s="27"/>
      <c r="L1190" s="27"/>
      <c r="M1190" s="27"/>
      <c r="N1190" s="40"/>
      <c r="O1190" s="40"/>
      <c r="P1190" s="28"/>
      <c r="Q1190" s="136"/>
      <c r="R1190" s="27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</row>
    <row r="1191" spans="1:38" ht="15.75" customHeight="1">
      <c r="A1191" s="23"/>
      <c r="B1191" s="24"/>
      <c r="C1191" s="25"/>
      <c r="D1191" s="25"/>
      <c r="E1191" s="80"/>
      <c r="F1191" s="80"/>
      <c r="G1191" s="80"/>
      <c r="H1191" s="80"/>
      <c r="I1191" s="135"/>
      <c r="J1191" s="27"/>
      <c r="K1191" s="27"/>
      <c r="L1191" s="27"/>
      <c r="M1191" s="27"/>
      <c r="N1191" s="40"/>
      <c r="O1191" s="40"/>
      <c r="P1191" s="28"/>
      <c r="Q1191" s="136"/>
      <c r="R1191" s="27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</row>
    <row r="1192" spans="1:38" ht="15.75" customHeight="1">
      <c r="A1192" s="23"/>
      <c r="B1192" s="24"/>
      <c r="C1192" s="25"/>
      <c r="D1192" s="25"/>
      <c r="E1192" s="80"/>
      <c r="F1192" s="80"/>
      <c r="G1192" s="80"/>
      <c r="H1192" s="80"/>
      <c r="I1192" s="135"/>
      <c r="J1192" s="27"/>
      <c r="K1192" s="27"/>
      <c r="L1192" s="27"/>
      <c r="M1192" s="27"/>
      <c r="N1192" s="40"/>
      <c r="O1192" s="40"/>
      <c r="P1192" s="28"/>
      <c r="Q1192" s="136"/>
      <c r="R1192" s="27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</row>
    <row r="1193" spans="1:38" ht="15.75" customHeight="1">
      <c r="A1193" s="23"/>
      <c r="B1193" s="24"/>
      <c r="C1193" s="25"/>
      <c r="D1193" s="25"/>
      <c r="E1193" s="80"/>
      <c r="F1193" s="80"/>
      <c r="G1193" s="80"/>
      <c r="H1193" s="80"/>
      <c r="I1193" s="135"/>
      <c r="J1193" s="27"/>
      <c r="K1193" s="27"/>
      <c r="L1193" s="27"/>
      <c r="M1193" s="27"/>
      <c r="N1193" s="40"/>
      <c r="O1193" s="40"/>
      <c r="P1193" s="28"/>
      <c r="Q1193" s="136"/>
      <c r="R1193" s="27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</row>
    <row r="1194" spans="1:38" ht="15.75" customHeight="1">
      <c r="A1194" s="23"/>
      <c r="B1194" s="24"/>
      <c r="C1194" s="25"/>
      <c r="D1194" s="25"/>
      <c r="E1194" s="80"/>
      <c r="F1194" s="80"/>
      <c r="G1194" s="80"/>
      <c r="H1194" s="80"/>
      <c r="I1194" s="135"/>
      <c r="J1194" s="27"/>
      <c r="K1194" s="27"/>
      <c r="L1194" s="27"/>
      <c r="M1194" s="27"/>
      <c r="N1194" s="40"/>
      <c r="O1194" s="40"/>
      <c r="P1194" s="28"/>
      <c r="Q1194" s="136"/>
      <c r="R1194" s="27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</row>
    <row r="1195" spans="1:38" ht="15.75" customHeight="1">
      <c r="A1195" s="23"/>
      <c r="B1195" s="24"/>
      <c r="C1195" s="25"/>
      <c r="D1195" s="25"/>
      <c r="E1195" s="80"/>
      <c r="F1195" s="80"/>
      <c r="G1195" s="80"/>
      <c r="H1195" s="80"/>
      <c r="I1195" s="135"/>
      <c r="J1195" s="27"/>
      <c r="K1195" s="27"/>
      <c r="L1195" s="27"/>
      <c r="M1195" s="27"/>
      <c r="N1195" s="40"/>
      <c r="O1195" s="40"/>
      <c r="P1195" s="28"/>
      <c r="Q1195" s="136"/>
      <c r="R1195" s="27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</row>
    <row r="1196" spans="1:38" ht="15.75" customHeight="1">
      <c r="A1196" s="23"/>
      <c r="B1196" s="24"/>
      <c r="C1196" s="25"/>
      <c r="D1196" s="25"/>
      <c r="E1196" s="80"/>
      <c r="F1196" s="80"/>
      <c r="G1196" s="80"/>
      <c r="H1196" s="80"/>
      <c r="I1196" s="135"/>
      <c r="J1196" s="27"/>
      <c r="K1196" s="27"/>
      <c r="L1196" s="27"/>
      <c r="M1196" s="27"/>
      <c r="N1196" s="40"/>
      <c r="O1196" s="40"/>
      <c r="P1196" s="28"/>
      <c r="Q1196" s="136"/>
      <c r="R1196" s="27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</row>
    <row r="1197" spans="1:38" ht="15.75" customHeight="1">
      <c r="A1197" s="23"/>
      <c r="B1197" s="24"/>
      <c r="C1197" s="25"/>
      <c r="D1197" s="25"/>
      <c r="E1197" s="80"/>
      <c r="F1197" s="80"/>
      <c r="G1197" s="80"/>
      <c r="H1197" s="80"/>
      <c r="I1197" s="135"/>
      <c r="J1197" s="27"/>
      <c r="K1197" s="27"/>
      <c r="L1197" s="27"/>
      <c r="M1197" s="27"/>
      <c r="N1197" s="40"/>
      <c r="O1197" s="40"/>
      <c r="P1197" s="28"/>
      <c r="Q1197" s="136"/>
      <c r="R1197" s="27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</row>
    <row r="1198" spans="1:38" ht="15.75" customHeight="1">
      <c r="A1198" s="23"/>
      <c r="B1198" s="24"/>
      <c r="C1198" s="25"/>
      <c r="D1198" s="25"/>
      <c r="E1198" s="80"/>
      <c r="F1198" s="80"/>
      <c r="G1198" s="80"/>
      <c r="H1198" s="80"/>
      <c r="I1198" s="135"/>
      <c r="J1198" s="27"/>
      <c r="K1198" s="27"/>
      <c r="L1198" s="27"/>
      <c r="M1198" s="27"/>
      <c r="N1198" s="40"/>
      <c r="O1198" s="40"/>
      <c r="P1198" s="28"/>
      <c r="Q1198" s="136"/>
      <c r="R1198" s="27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</row>
    <row r="1199" spans="1:38" ht="15.75" customHeight="1">
      <c r="A1199" s="23"/>
      <c r="B1199" s="24"/>
      <c r="C1199" s="25"/>
      <c r="D1199" s="25"/>
      <c r="E1199" s="80"/>
      <c r="F1199" s="80"/>
      <c r="G1199" s="80"/>
      <c r="H1199" s="80"/>
      <c r="I1199" s="135"/>
      <c r="J1199" s="27"/>
      <c r="K1199" s="27"/>
      <c r="L1199" s="27"/>
      <c r="M1199" s="27"/>
      <c r="N1199" s="40"/>
      <c r="O1199" s="40"/>
      <c r="P1199" s="28"/>
      <c r="Q1199" s="136"/>
      <c r="R1199" s="27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</row>
    <row r="1200" spans="1:38" ht="15.75" customHeight="1">
      <c r="A1200" s="23"/>
      <c r="B1200" s="24"/>
      <c r="C1200" s="25"/>
      <c r="D1200" s="25"/>
      <c r="E1200" s="80"/>
      <c r="F1200" s="80"/>
      <c r="G1200" s="80"/>
      <c r="H1200" s="80"/>
      <c r="I1200" s="135"/>
      <c r="J1200" s="27"/>
      <c r="K1200" s="27"/>
      <c r="L1200" s="27"/>
      <c r="M1200" s="27"/>
      <c r="N1200" s="40"/>
      <c r="O1200" s="40"/>
      <c r="P1200" s="28"/>
      <c r="Q1200" s="136"/>
      <c r="R1200" s="27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</row>
    <row r="1201" spans="1:38" ht="15.75" customHeight="1">
      <c r="A1201" s="23"/>
      <c r="B1201" s="24"/>
      <c r="C1201" s="25"/>
      <c r="D1201" s="25"/>
      <c r="E1201" s="80"/>
      <c r="F1201" s="80"/>
      <c r="G1201" s="80"/>
      <c r="H1201" s="80"/>
      <c r="I1201" s="135"/>
      <c r="J1201" s="27"/>
      <c r="K1201" s="27"/>
      <c r="L1201" s="27"/>
      <c r="M1201" s="27"/>
      <c r="N1201" s="40"/>
      <c r="O1201" s="40"/>
      <c r="P1201" s="28"/>
      <c r="Q1201" s="136"/>
      <c r="R1201" s="27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</row>
    <row r="1202" spans="1:38" ht="15.75" customHeight="1">
      <c r="A1202" s="23"/>
      <c r="B1202" s="24"/>
      <c r="C1202" s="25"/>
      <c r="D1202" s="25"/>
      <c r="E1202" s="80"/>
      <c r="F1202" s="80"/>
      <c r="G1202" s="80"/>
      <c r="H1202" s="80"/>
      <c r="I1202" s="135"/>
      <c r="J1202" s="27"/>
      <c r="K1202" s="27"/>
      <c r="L1202" s="27"/>
      <c r="M1202" s="27"/>
      <c r="N1202" s="40"/>
      <c r="O1202" s="40"/>
      <c r="P1202" s="28"/>
      <c r="Q1202" s="136"/>
      <c r="R1202" s="27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</row>
    <row r="1203" spans="1:38" ht="15.75" customHeight="1">
      <c r="A1203" s="23"/>
      <c r="B1203" s="24"/>
      <c r="C1203" s="25"/>
      <c r="D1203" s="25"/>
      <c r="E1203" s="80"/>
      <c r="F1203" s="80"/>
      <c r="G1203" s="80"/>
      <c r="H1203" s="80"/>
      <c r="I1203" s="135"/>
      <c r="J1203" s="27"/>
      <c r="K1203" s="27"/>
      <c r="L1203" s="27"/>
      <c r="M1203" s="27"/>
      <c r="N1203" s="40"/>
      <c r="O1203" s="40"/>
      <c r="P1203" s="28"/>
      <c r="Q1203" s="136"/>
      <c r="R1203" s="27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</row>
    <row r="1204" spans="1:38" ht="15.75" customHeight="1">
      <c r="A1204" s="23"/>
      <c r="B1204" s="24"/>
      <c r="C1204" s="25"/>
      <c r="D1204" s="25"/>
      <c r="E1204" s="80"/>
      <c r="F1204" s="80"/>
      <c r="G1204" s="80"/>
      <c r="H1204" s="80"/>
      <c r="I1204" s="135"/>
      <c r="J1204" s="27"/>
      <c r="K1204" s="27"/>
      <c r="L1204" s="27"/>
      <c r="M1204" s="27"/>
      <c r="N1204" s="40"/>
      <c r="O1204" s="40"/>
      <c r="P1204" s="28"/>
      <c r="Q1204" s="136"/>
      <c r="R1204" s="27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</row>
    <row r="1205" spans="1:38" ht="15.75" customHeight="1">
      <c r="A1205" s="23"/>
      <c r="B1205" s="24"/>
      <c r="C1205" s="25"/>
      <c r="D1205" s="25"/>
      <c r="E1205" s="80"/>
      <c r="F1205" s="80"/>
      <c r="G1205" s="80"/>
      <c r="H1205" s="80"/>
      <c r="I1205" s="135"/>
      <c r="J1205" s="27"/>
      <c r="K1205" s="27"/>
      <c r="L1205" s="27"/>
      <c r="M1205" s="27"/>
      <c r="N1205" s="40"/>
      <c r="O1205" s="40"/>
      <c r="P1205" s="28"/>
      <c r="Q1205" s="136"/>
      <c r="R1205" s="27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</row>
    <row r="1206" spans="1:38" ht="15.75" customHeight="1">
      <c r="A1206" s="23"/>
      <c r="B1206" s="24"/>
      <c r="C1206" s="25"/>
      <c r="D1206" s="25"/>
      <c r="E1206" s="80"/>
      <c r="F1206" s="80"/>
      <c r="G1206" s="80"/>
      <c r="H1206" s="80"/>
      <c r="I1206" s="135"/>
      <c r="J1206" s="27"/>
      <c r="K1206" s="27"/>
      <c r="L1206" s="27"/>
      <c r="M1206" s="27"/>
      <c r="N1206" s="40"/>
      <c r="O1206" s="40"/>
      <c r="P1206" s="28"/>
      <c r="Q1206" s="136"/>
      <c r="R1206" s="27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</row>
    <row r="1207" spans="1:38" ht="15.75" customHeight="1">
      <c r="A1207" s="23"/>
      <c r="B1207" s="24"/>
      <c r="C1207" s="25"/>
      <c r="D1207" s="25"/>
      <c r="E1207" s="80"/>
      <c r="F1207" s="80"/>
      <c r="G1207" s="80"/>
      <c r="H1207" s="80"/>
      <c r="I1207" s="135"/>
      <c r="J1207" s="27"/>
      <c r="K1207" s="27"/>
      <c r="L1207" s="27"/>
      <c r="M1207" s="27"/>
      <c r="N1207" s="40"/>
      <c r="O1207" s="40"/>
      <c r="P1207" s="28"/>
      <c r="Q1207" s="136"/>
      <c r="R1207" s="27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</row>
    <row r="1208" spans="1:38" ht="15.75" customHeight="1">
      <c r="A1208" s="23"/>
      <c r="B1208" s="24"/>
      <c r="C1208" s="25"/>
      <c r="D1208" s="25"/>
      <c r="E1208" s="80"/>
      <c r="F1208" s="80"/>
      <c r="G1208" s="80"/>
      <c r="H1208" s="80"/>
      <c r="I1208" s="135"/>
      <c r="J1208" s="27"/>
      <c r="K1208" s="27"/>
      <c r="L1208" s="27"/>
      <c r="M1208" s="27"/>
      <c r="N1208" s="40"/>
      <c r="O1208" s="40"/>
      <c r="P1208" s="28"/>
      <c r="Q1208" s="136"/>
      <c r="R1208" s="27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</row>
    <row r="1209" spans="1:38" ht="15.75" customHeight="1">
      <c r="A1209" s="23"/>
      <c r="B1209" s="24"/>
      <c r="C1209" s="25"/>
      <c r="D1209" s="25"/>
      <c r="E1209" s="80"/>
      <c r="F1209" s="80"/>
      <c r="G1209" s="80"/>
      <c r="H1209" s="80"/>
      <c r="I1209" s="135"/>
      <c r="J1209" s="27"/>
      <c r="K1209" s="27"/>
      <c r="L1209" s="27"/>
      <c r="M1209" s="27"/>
      <c r="N1209" s="40"/>
      <c r="O1209" s="40"/>
      <c r="P1209" s="28"/>
      <c r="Q1209" s="136"/>
      <c r="R1209" s="27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</row>
    <row r="1210" spans="1:38" ht="15.75" customHeight="1">
      <c r="A1210" s="23"/>
      <c r="B1210" s="24"/>
      <c r="C1210" s="25"/>
      <c r="D1210" s="25"/>
      <c r="E1210" s="80"/>
      <c r="F1210" s="80"/>
      <c r="G1210" s="80"/>
      <c r="H1210" s="80"/>
      <c r="I1210" s="135"/>
      <c r="J1210" s="27"/>
      <c r="K1210" s="27"/>
      <c r="L1210" s="27"/>
      <c r="M1210" s="27"/>
      <c r="N1210" s="40"/>
      <c r="O1210" s="40"/>
      <c r="P1210" s="28"/>
      <c r="Q1210" s="136"/>
      <c r="R1210" s="27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</row>
    <row r="1211" spans="1:38" ht="15.75" customHeight="1">
      <c r="A1211" s="23"/>
      <c r="B1211" s="24"/>
      <c r="C1211" s="25"/>
      <c r="D1211" s="25"/>
      <c r="E1211" s="80"/>
      <c r="F1211" s="80"/>
      <c r="G1211" s="80"/>
      <c r="H1211" s="80"/>
      <c r="I1211" s="135"/>
      <c r="J1211" s="27"/>
      <c r="K1211" s="27"/>
      <c r="L1211" s="27"/>
      <c r="M1211" s="27"/>
      <c r="N1211" s="40"/>
      <c r="O1211" s="40"/>
      <c r="P1211" s="28"/>
      <c r="Q1211" s="136"/>
      <c r="R1211" s="27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</row>
    <row r="1212" spans="1:38" ht="15.75" customHeight="1">
      <c r="A1212" s="23"/>
      <c r="B1212" s="24"/>
      <c r="C1212" s="25"/>
      <c r="D1212" s="25"/>
      <c r="E1212" s="80"/>
      <c r="F1212" s="80"/>
      <c r="G1212" s="80"/>
      <c r="H1212" s="80"/>
      <c r="I1212" s="135"/>
      <c r="J1212" s="27"/>
      <c r="K1212" s="27"/>
      <c r="L1212" s="27"/>
      <c r="M1212" s="27"/>
      <c r="N1212" s="40"/>
      <c r="O1212" s="40"/>
      <c r="P1212" s="28"/>
      <c r="Q1212" s="136"/>
      <c r="R1212" s="27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</row>
    <row r="1213" spans="1:38" ht="15.75" customHeight="1">
      <c r="A1213" s="23"/>
      <c r="B1213" s="24"/>
      <c r="C1213" s="25"/>
      <c r="D1213" s="25"/>
      <c r="E1213" s="80"/>
      <c r="F1213" s="80"/>
      <c r="G1213" s="80"/>
      <c r="H1213" s="80"/>
      <c r="I1213" s="135"/>
      <c r="J1213" s="27"/>
      <c r="K1213" s="27"/>
      <c r="L1213" s="27"/>
      <c r="M1213" s="27"/>
      <c r="N1213" s="40"/>
      <c r="O1213" s="40"/>
      <c r="P1213" s="28"/>
      <c r="Q1213" s="136"/>
      <c r="R1213" s="27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</row>
    <row r="1214" spans="1:38" ht="15.75" customHeight="1">
      <c r="A1214" s="23"/>
      <c r="B1214" s="24"/>
      <c r="C1214" s="25"/>
      <c r="D1214" s="25"/>
      <c r="E1214" s="80"/>
      <c r="F1214" s="80"/>
      <c r="G1214" s="80"/>
      <c r="H1214" s="80"/>
      <c r="I1214" s="135"/>
      <c r="J1214" s="27"/>
      <c r="K1214" s="27"/>
      <c r="L1214" s="27"/>
      <c r="M1214" s="27"/>
      <c r="N1214" s="40"/>
      <c r="O1214" s="40"/>
      <c r="P1214" s="28"/>
      <c r="Q1214" s="136"/>
      <c r="R1214" s="27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</row>
    <row r="1215" spans="1:38" ht="15.75" customHeight="1">
      <c r="A1215" s="23"/>
      <c r="B1215" s="24"/>
      <c r="C1215" s="25"/>
      <c r="D1215" s="25"/>
      <c r="E1215" s="80"/>
      <c r="F1215" s="80"/>
      <c r="G1215" s="80"/>
      <c r="H1215" s="80"/>
      <c r="I1215" s="135"/>
      <c r="J1215" s="27"/>
      <c r="K1215" s="27"/>
      <c r="L1215" s="27"/>
      <c r="M1215" s="27"/>
      <c r="N1215" s="40"/>
      <c r="O1215" s="40"/>
      <c r="P1215" s="28"/>
      <c r="Q1215" s="136"/>
      <c r="R1215" s="27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</row>
    <row r="1216" spans="1:38" ht="15.75" customHeight="1">
      <c r="A1216" s="23"/>
      <c r="B1216" s="24"/>
      <c r="C1216" s="25"/>
      <c r="D1216" s="25"/>
      <c r="E1216" s="80"/>
      <c r="F1216" s="80"/>
      <c r="G1216" s="80"/>
      <c r="H1216" s="80"/>
      <c r="I1216" s="135"/>
      <c r="J1216" s="27"/>
      <c r="K1216" s="27"/>
      <c r="L1216" s="27"/>
      <c r="M1216" s="27"/>
      <c r="N1216" s="40"/>
      <c r="O1216" s="40"/>
      <c r="P1216" s="28"/>
      <c r="Q1216" s="136"/>
      <c r="R1216" s="27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</row>
    <row r="1217" spans="1:38" ht="15.75" customHeight="1">
      <c r="A1217" s="23"/>
      <c r="B1217" s="24"/>
      <c r="C1217" s="25"/>
      <c r="D1217" s="25"/>
      <c r="E1217" s="80"/>
      <c r="F1217" s="80"/>
      <c r="G1217" s="80"/>
      <c r="H1217" s="80"/>
      <c r="I1217" s="135"/>
      <c r="J1217" s="27"/>
      <c r="K1217" s="27"/>
      <c r="L1217" s="27"/>
      <c r="M1217" s="27"/>
      <c r="N1217" s="40"/>
      <c r="O1217" s="40"/>
      <c r="P1217" s="28"/>
      <c r="Q1217" s="136"/>
      <c r="R1217" s="27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</row>
    <row r="1218" spans="1:38" ht="15.75" customHeight="1">
      <c r="A1218" s="23"/>
      <c r="B1218" s="24"/>
      <c r="C1218" s="25"/>
      <c r="D1218" s="25"/>
      <c r="E1218" s="80"/>
      <c r="F1218" s="80"/>
      <c r="G1218" s="80"/>
      <c r="H1218" s="80"/>
      <c r="I1218" s="135"/>
      <c r="J1218" s="27"/>
      <c r="K1218" s="27"/>
      <c r="L1218" s="27"/>
      <c r="M1218" s="27"/>
      <c r="N1218" s="40"/>
      <c r="O1218" s="40"/>
      <c r="P1218" s="28"/>
      <c r="Q1218" s="136"/>
      <c r="R1218" s="27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</row>
    <row r="1219" spans="1:38" ht="15.75" customHeight="1">
      <c r="A1219" s="23"/>
      <c r="B1219" s="24"/>
      <c r="C1219" s="25"/>
      <c r="D1219" s="25"/>
      <c r="E1219" s="80"/>
      <c r="F1219" s="80"/>
      <c r="G1219" s="80"/>
      <c r="H1219" s="80"/>
      <c r="I1219" s="135"/>
      <c r="J1219" s="27"/>
      <c r="K1219" s="27"/>
      <c r="L1219" s="27"/>
      <c r="M1219" s="27"/>
      <c r="N1219" s="40"/>
      <c r="O1219" s="40"/>
      <c r="P1219" s="28"/>
      <c r="Q1219" s="136"/>
      <c r="R1219" s="27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</row>
    <row r="1220" spans="1:38" ht="15.75" customHeight="1">
      <c r="A1220" s="23"/>
      <c r="B1220" s="24"/>
      <c r="C1220" s="25"/>
      <c r="D1220" s="25"/>
      <c r="E1220" s="80"/>
      <c r="F1220" s="80"/>
      <c r="G1220" s="80"/>
      <c r="H1220" s="80"/>
      <c r="I1220" s="135"/>
      <c r="J1220" s="27"/>
      <c r="K1220" s="27"/>
      <c r="L1220" s="27"/>
      <c r="M1220" s="27"/>
      <c r="N1220" s="40"/>
      <c r="O1220" s="40"/>
      <c r="P1220" s="28"/>
      <c r="Q1220" s="136"/>
      <c r="R1220" s="27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</row>
    <row r="1221" spans="1:38" ht="15.75" customHeight="1">
      <c r="A1221" s="23"/>
      <c r="B1221" s="24"/>
      <c r="C1221" s="25"/>
      <c r="D1221" s="25"/>
      <c r="E1221" s="80"/>
      <c r="F1221" s="80"/>
      <c r="G1221" s="80"/>
      <c r="H1221" s="80"/>
      <c r="I1221" s="135"/>
      <c r="J1221" s="27"/>
      <c r="K1221" s="27"/>
      <c r="L1221" s="27"/>
      <c r="M1221" s="27"/>
      <c r="N1221" s="40"/>
      <c r="O1221" s="40"/>
      <c r="P1221" s="28"/>
      <c r="Q1221" s="136"/>
      <c r="R1221" s="27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</row>
    <row r="1222" spans="1:38" ht="15.75" customHeight="1">
      <c r="A1222" s="23"/>
      <c r="B1222" s="24"/>
      <c r="C1222" s="25"/>
      <c r="D1222" s="25"/>
      <c r="E1222" s="80"/>
      <c r="F1222" s="80"/>
      <c r="G1222" s="80"/>
      <c r="H1222" s="80"/>
      <c r="I1222" s="135"/>
      <c r="J1222" s="27"/>
      <c r="K1222" s="27"/>
      <c r="L1222" s="27"/>
      <c r="M1222" s="27"/>
      <c r="N1222" s="40"/>
      <c r="O1222" s="40"/>
      <c r="P1222" s="28"/>
      <c r="Q1222" s="136"/>
      <c r="R1222" s="27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</row>
    <row r="1223" spans="1:38" ht="15.75" customHeight="1">
      <c r="A1223" s="23"/>
      <c r="B1223" s="24"/>
      <c r="C1223" s="25"/>
      <c r="D1223" s="25"/>
      <c r="E1223" s="80"/>
      <c r="F1223" s="80"/>
      <c r="G1223" s="80"/>
      <c r="H1223" s="80"/>
      <c r="I1223" s="135"/>
      <c r="J1223" s="27"/>
      <c r="K1223" s="27"/>
      <c r="L1223" s="27"/>
      <c r="M1223" s="27"/>
      <c r="N1223" s="40"/>
      <c r="O1223" s="40"/>
      <c r="P1223" s="28"/>
      <c r="Q1223" s="136"/>
      <c r="R1223" s="27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</row>
    <row r="1224" spans="1:38" ht="15.75" customHeight="1">
      <c r="A1224" s="23"/>
      <c r="B1224" s="24"/>
      <c r="C1224" s="25"/>
      <c r="D1224" s="25"/>
      <c r="E1224" s="80"/>
      <c r="F1224" s="80"/>
      <c r="G1224" s="80"/>
      <c r="H1224" s="80"/>
      <c r="I1224" s="135"/>
      <c r="J1224" s="27"/>
      <c r="K1224" s="27"/>
      <c r="L1224" s="27"/>
      <c r="M1224" s="27"/>
      <c r="N1224" s="40"/>
      <c r="O1224" s="40"/>
      <c r="P1224" s="28"/>
      <c r="Q1224" s="136"/>
      <c r="R1224" s="27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</row>
    <row r="1225" spans="1:38" ht="15.75" customHeight="1">
      <c r="A1225" s="23"/>
      <c r="B1225" s="24"/>
      <c r="C1225" s="25"/>
      <c r="D1225" s="25"/>
      <c r="E1225" s="80"/>
      <c r="F1225" s="80"/>
      <c r="G1225" s="80"/>
      <c r="H1225" s="80"/>
      <c r="I1225" s="135"/>
      <c r="J1225" s="27"/>
      <c r="K1225" s="27"/>
      <c r="L1225" s="27"/>
      <c r="M1225" s="27"/>
      <c r="N1225" s="40"/>
      <c r="O1225" s="40"/>
      <c r="P1225" s="28"/>
      <c r="Q1225" s="136"/>
      <c r="R1225" s="27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</row>
    <row r="1226" spans="1:38" ht="15.75" customHeight="1">
      <c r="A1226" s="23"/>
      <c r="B1226" s="24"/>
      <c r="C1226" s="25"/>
      <c r="D1226" s="25"/>
      <c r="E1226" s="80"/>
      <c r="F1226" s="80"/>
      <c r="G1226" s="80"/>
      <c r="H1226" s="80"/>
      <c r="I1226" s="135"/>
      <c r="J1226" s="27"/>
      <c r="K1226" s="27"/>
      <c r="L1226" s="27"/>
      <c r="M1226" s="27"/>
      <c r="N1226" s="40"/>
      <c r="O1226" s="40"/>
      <c r="P1226" s="28"/>
      <c r="Q1226" s="136"/>
      <c r="R1226" s="27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</row>
    <row r="1227" spans="1:38" ht="15.75" customHeight="1">
      <c r="A1227" s="23"/>
      <c r="B1227" s="24"/>
      <c r="C1227" s="25"/>
      <c r="D1227" s="25"/>
      <c r="E1227" s="80"/>
      <c r="F1227" s="80"/>
      <c r="G1227" s="80"/>
      <c r="H1227" s="80"/>
      <c r="I1227" s="135"/>
      <c r="J1227" s="27"/>
      <c r="K1227" s="27"/>
      <c r="L1227" s="27"/>
      <c r="M1227" s="27"/>
      <c r="N1227" s="40"/>
      <c r="O1227" s="40"/>
      <c r="P1227" s="28"/>
      <c r="Q1227" s="136"/>
      <c r="R1227" s="27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</row>
    <row r="1228" spans="1:38" ht="15.75" customHeight="1">
      <c r="A1228" s="23"/>
      <c r="B1228" s="24"/>
      <c r="C1228" s="25"/>
      <c r="D1228" s="25"/>
      <c r="E1228" s="80"/>
      <c r="F1228" s="80"/>
      <c r="G1228" s="80"/>
      <c r="H1228" s="80"/>
      <c r="I1228" s="135"/>
      <c r="J1228" s="27"/>
      <c r="K1228" s="27"/>
      <c r="L1228" s="27"/>
      <c r="M1228" s="27"/>
      <c r="N1228" s="40"/>
      <c r="O1228" s="40"/>
      <c r="P1228" s="28"/>
      <c r="Q1228" s="136"/>
      <c r="R1228" s="27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</row>
    <row r="1229" spans="1:38" ht="15.75" customHeight="1">
      <c r="A1229" s="23"/>
      <c r="B1229" s="24"/>
      <c r="C1229" s="25"/>
      <c r="D1229" s="25"/>
      <c r="E1229" s="80"/>
      <c r="F1229" s="80"/>
      <c r="G1229" s="80"/>
      <c r="H1229" s="80"/>
      <c r="I1229" s="135"/>
      <c r="J1229" s="27"/>
      <c r="K1229" s="27"/>
      <c r="L1229" s="27"/>
      <c r="M1229" s="27"/>
      <c r="N1229" s="40"/>
      <c r="O1229" s="40"/>
      <c r="P1229" s="28"/>
      <c r="Q1229" s="136"/>
      <c r="R1229" s="27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</row>
    <row r="1230" spans="1:38" ht="15.75" customHeight="1">
      <c r="A1230" s="23"/>
      <c r="B1230" s="24"/>
      <c r="C1230" s="25"/>
      <c r="D1230" s="25"/>
      <c r="E1230" s="80"/>
      <c r="F1230" s="80"/>
      <c r="G1230" s="80"/>
      <c r="H1230" s="80"/>
      <c r="I1230" s="135"/>
      <c r="J1230" s="27"/>
      <c r="K1230" s="27"/>
      <c r="L1230" s="27"/>
      <c r="M1230" s="27"/>
      <c r="N1230" s="40"/>
      <c r="O1230" s="40"/>
      <c r="P1230" s="28"/>
      <c r="Q1230" s="136"/>
      <c r="R1230" s="27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</row>
    <row r="1231" spans="1:38" ht="15.75" customHeight="1">
      <c r="A1231" s="23"/>
      <c r="B1231" s="24"/>
      <c r="C1231" s="25"/>
      <c r="D1231" s="25"/>
      <c r="E1231" s="80"/>
      <c r="F1231" s="80"/>
      <c r="G1231" s="80"/>
      <c r="H1231" s="80"/>
      <c r="I1231" s="135"/>
      <c r="J1231" s="27"/>
      <c r="K1231" s="27"/>
      <c r="L1231" s="27"/>
      <c r="M1231" s="27"/>
      <c r="N1231" s="40"/>
      <c r="O1231" s="40"/>
      <c r="P1231" s="28"/>
      <c r="Q1231" s="136"/>
      <c r="R1231" s="27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</row>
    <row r="1232" spans="1:38" ht="15.75" customHeight="1">
      <c r="A1232" s="23"/>
      <c r="B1232" s="24"/>
      <c r="C1232" s="25"/>
      <c r="D1232" s="25"/>
      <c r="E1232" s="80"/>
      <c r="F1232" s="80"/>
      <c r="G1232" s="80"/>
      <c r="H1232" s="80"/>
      <c r="I1232" s="135"/>
      <c r="J1232" s="27"/>
      <c r="K1232" s="27"/>
      <c r="L1232" s="27"/>
      <c r="M1232" s="27"/>
      <c r="N1232" s="40"/>
      <c r="O1232" s="40"/>
      <c r="P1232" s="28"/>
      <c r="Q1232" s="136"/>
      <c r="R1232" s="27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</row>
    <row r="1233" spans="1:38" ht="15.75" customHeight="1">
      <c r="A1233" s="23"/>
      <c r="B1233" s="24"/>
      <c r="C1233" s="25"/>
      <c r="D1233" s="25"/>
      <c r="E1233" s="80"/>
      <c r="F1233" s="80"/>
      <c r="G1233" s="80"/>
      <c r="H1233" s="80"/>
      <c r="I1233" s="135"/>
      <c r="J1233" s="27"/>
      <c r="K1233" s="27"/>
      <c r="L1233" s="27"/>
      <c r="M1233" s="27"/>
      <c r="N1233" s="40"/>
      <c r="O1233" s="40"/>
      <c r="P1233" s="28"/>
      <c r="Q1233" s="136"/>
      <c r="R1233" s="27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</row>
    <row r="1234" spans="1:38" ht="15.75" customHeight="1">
      <c r="A1234" s="23"/>
      <c r="B1234" s="24"/>
      <c r="C1234" s="25"/>
      <c r="D1234" s="25"/>
      <c r="E1234" s="80"/>
      <c r="F1234" s="80"/>
      <c r="G1234" s="80"/>
      <c r="H1234" s="80"/>
      <c r="I1234" s="135"/>
      <c r="J1234" s="27"/>
      <c r="K1234" s="27"/>
      <c r="L1234" s="27"/>
      <c r="M1234" s="27"/>
      <c r="N1234" s="40"/>
      <c r="O1234" s="40"/>
      <c r="P1234" s="28"/>
      <c r="Q1234" s="136"/>
      <c r="R1234" s="27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</row>
    <row r="1235" spans="1:38" ht="15.75" customHeight="1">
      <c r="A1235" s="23"/>
      <c r="B1235" s="24"/>
      <c r="C1235" s="25"/>
      <c r="D1235" s="25"/>
      <c r="E1235" s="80"/>
      <c r="F1235" s="80"/>
      <c r="G1235" s="80"/>
      <c r="H1235" s="80"/>
      <c r="I1235" s="135"/>
      <c r="J1235" s="27"/>
      <c r="K1235" s="27"/>
      <c r="L1235" s="27"/>
      <c r="M1235" s="27"/>
      <c r="N1235" s="40"/>
      <c r="O1235" s="40"/>
      <c r="P1235" s="28"/>
      <c r="Q1235" s="136"/>
      <c r="R1235" s="27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</row>
    <row r="1236" spans="1:38" ht="15.75" customHeight="1">
      <c r="A1236" s="23"/>
      <c r="B1236" s="24"/>
      <c r="C1236" s="25"/>
      <c r="D1236" s="25"/>
      <c r="E1236" s="80"/>
      <c r="F1236" s="80"/>
      <c r="G1236" s="80"/>
      <c r="H1236" s="80"/>
      <c r="I1236" s="135"/>
      <c r="J1236" s="27"/>
      <c r="K1236" s="27"/>
      <c r="L1236" s="27"/>
      <c r="M1236" s="27"/>
      <c r="N1236" s="40"/>
      <c r="O1236" s="40"/>
      <c r="P1236" s="28"/>
      <c r="Q1236" s="136"/>
      <c r="R1236" s="27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</row>
    <row r="1237" spans="1:38" ht="15.75" customHeight="1">
      <c r="A1237" s="23"/>
      <c r="B1237" s="24"/>
      <c r="C1237" s="25"/>
      <c r="D1237" s="25"/>
      <c r="E1237" s="80"/>
      <c r="F1237" s="80"/>
      <c r="G1237" s="80"/>
      <c r="H1237" s="80"/>
      <c r="I1237" s="135"/>
      <c r="J1237" s="27"/>
      <c r="K1237" s="27"/>
      <c r="L1237" s="27"/>
      <c r="M1237" s="27"/>
      <c r="N1237" s="40"/>
      <c r="O1237" s="40"/>
      <c r="P1237" s="28"/>
      <c r="Q1237" s="136"/>
      <c r="R1237" s="27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</row>
    <row r="1238" spans="1:38" ht="15.75" customHeight="1">
      <c r="A1238" s="23"/>
      <c r="B1238" s="24"/>
      <c r="C1238" s="25"/>
      <c r="D1238" s="25"/>
      <c r="E1238" s="80"/>
      <c r="F1238" s="80"/>
      <c r="G1238" s="80"/>
      <c r="H1238" s="80"/>
      <c r="I1238" s="135"/>
      <c r="J1238" s="27"/>
      <c r="K1238" s="27"/>
      <c r="L1238" s="27"/>
      <c r="M1238" s="27"/>
      <c r="N1238" s="40"/>
      <c r="O1238" s="40"/>
      <c r="P1238" s="28"/>
      <c r="Q1238" s="136"/>
      <c r="R1238" s="27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</row>
    <row r="1239" spans="1:38" ht="15.75" customHeight="1">
      <c r="A1239" s="23"/>
      <c r="B1239" s="24"/>
      <c r="C1239" s="25"/>
      <c r="D1239" s="25"/>
      <c r="E1239" s="80"/>
      <c r="F1239" s="80"/>
      <c r="G1239" s="80"/>
      <c r="H1239" s="80"/>
      <c r="I1239" s="135"/>
      <c r="J1239" s="27"/>
      <c r="K1239" s="27"/>
      <c r="L1239" s="27"/>
      <c r="M1239" s="27"/>
      <c r="N1239" s="40"/>
      <c r="O1239" s="40"/>
      <c r="P1239" s="28"/>
      <c r="Q1239" s="136"/>
      <c r="R1239" s="27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</row>
    <row r="1240" spans="1:38" ht="15.75" customHeight="1">
      <c r="A1240" s="23"/>
      <c r="B1240" s="24"/>
      <c r="C1240" s="25"/>
      <c r="D1240" s="25"/>
      <c r="E1240" s="80"/>
      <c r="F1240" s="80"/>
      <c r="G1240" s="80"/>
      <c r="H1240" s="80"/>
      <c r="I1240" s="135"/>
      <c r="J1240" s="27"/>
      <c r="K1240" s="27"/>
      <c r="L1240" s="27"/>
      <c r="M1240" s="27"/>
      <c r="N1240" s="40"/>
      <c r="O1240" s="40"/>
      <c r="P1240" s="28"/>
      <c r="Q1240" s="136"/>
      <c r="R1240" s="27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</row>
    <row r="1241" spans="1:38" ht="15.75" customHeight="1">
      <c r="A1241" s="23"/>
      <c r="B1241" s="24"/>
      <c r="C1241" s="25"/>
      <c r="D1241" s="25"/>
      <c r="E1241" s="80"/>
      <c r="F1241" s="80"/>
      <c r="G1241" s="80"/>
      <c r="H1241" s="80"/>
      <c r="I1241" s="135"/>
      <c r="J1241" s="27"/>
      <c r="K1241" s="27"/>
      <c r="L1241" s="27"/>
      <c r="M1241" s="27"/>
      <c r="N1241" s="40"/>
      <c r="O1241" s="40"/>
      <c r="P1241" s="28"/>
      <c r="Q1241" s="136"/>
      <c r="R1241" s="27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</row>
    <row r="1242" spans="1:38" ht="15.75" customHeight="1">
      <c r="A1242" s="23"/>
      <c r="B1242" s="24"/>
      <c r="C1242" s="25"/>
      <c r="D1242" s="25"/>
      <c r="E1242" s="80"/>
      <c r="F1242" s="80"/>
      <c r="G1242" s="80"/>
      <c r="H1242" s="80"/>
      <c r="I1242" s="135"/>
      <c r="J1242" s="27"/>
      <c r="K1242" s="27"/>
      <c r="L1242" s="27"/>
      <c r="M1242" s="27"/>
      <c r="N1242" s="40"/>
      <c r="O1242" s="40"/>
      <c r="P1242" s="28"/>
      <c r="Q1242" s="136"/>
      <c r="R1242" s="27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</row>
    <row r="1243" spans="1:38" ht="15.75" customHeight="1">
      <c r="A1243" s="23"/>
      <c r="B1243" s="24"/>
      <c r="C1243" s="25"/>
      <c r="D1243" s="25"/>
      <c r="E1243" s="80"/>
      <c r="F1243" s="80"/>
      <c r="G1243" s="80"/>
      <c r="H1243" s="80"/>
      <c r="I1243" s="135"/>
      <c r="J1243" s="27"/>
      <c r="K1243" s="27"/>
      <c r="L1243" s="27"/>
      <c r="M1243" s="27"/>
      <c r="N1243" s="40"/>
      <c r="O1243" s="40"/>
      <c r="P1243" s="28"/>
      <c r="Q1243" s="136"/>
      <c r="R1243" s="27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</row>
    <row r="1244" spans="1:38" ht="15.75" customHeight="1">
      <c r="A1244" s="23"/>
      <c r="B1244" s="24"/>
      <c r="C1244" s="25"/>
      <c r="D1244" s="25"/>
      <c r="E1244" s="80"/>
      <c r="F1244" s="80"/>
      <c r="G1244" s="80"/>
      <c r="H1244" s="80"/>
      <c r="I1244" s="135"/>
      <c r="J1244" s="27"/>
      <c r="K1244" s="27"/>
      <c r="L1244" s="27"/>
      <c r="M1244" s="27"/>
      <c r="N1244" s="40"/>
      <c r="O1244" s="40"/>
      <c r="P1244" s="28"/>
      <c r="Q1244" s="136"/>
      <c r="R1244" s="27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</row>
    <row r="1245" spans="1:38" ht="15.75" customHeight="1">
      <c r="A1245" s="23"/>
      <c r="B1245" s="24"/>
      <c r="C1245" s="25"/>
      <c r="D1245" s="25"/>
      <c r="E1245" s="80"/>
      <c r="F1245" s="80"/>
      <c r="G1245" s="80"/>
      <c r="H1245" s="80"/>
      <c r="I1245" s="135"/>
      <c r="J1245" s="27"/>
      <c r="K1245" s="27"/>
      <c r="L1245" s="27"/>
      <c r="M1245" s="27"/>
      <c r="N1245" s="40"/>
      <c r="O1245" s="40"/>
      <c r="P1245" s="28"/>
      <c r="Q1245" s="136"/>
      <c r="R1245" s="27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</row>
    <row r="1246" spans="1:38" ht="15.75" customHeight="1">
      <c r="A1246" s="23"/>
      <c r="B1246" s="24"/>
      <c r="C1246" s="25"/>
      <c r="D1246" s="25"/>
      <c r="E1246" s="80"/>
      <c r="F1246" s="80"/>
      <c r="G1246" s="80"/>
      <c r="H1246" s="80"/>
      <c r="I1246" s="135"/>
      <c r="J1246" s="27"/>
      <c r="K1246" s="27"/>
      <c r="L1246" s="27"/>
      <c r="M1246" s="27"/>
      <c r="N1246" s="40"/>
      <c r="O1246" s="40"/>
      <c r="P1246" s="28"/>
      <c r="Q1246" s="136"/>
      <c r="R1246" s="27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</row>
    <row r="1247" spans="1:38" ht="15.75" customHeight="1">
      <c r="A1247" s="23"/>
      <c r="B1247" s="24"/>
      <c r="C1247" s="25"/>
      <c r="D1247" s="25"/>
      <c r="E1247" s="80"/>
      <c r="F1247" s="80"/>
      <c r="G1247" s="80"/>
      <c r="H1247" s="80"/>
      <c r="I1247" s="135"/>
      <c r="J1247" s="27"/>
      <c r="K1247" s="27"/>
      <c r="L1247" s="27"/>
      <c r="M1247" s="27"/>
      <c r="N1247" s="40"/>
      <c r="O1247" s="40"/>
      <c r="P1247" s="28"/>
      <c r="Q1247" s="136"/>
      <c r="R1247" s="27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</row>
    <row r="1248" spans="1:38" ht="15.75" customHeight="1">
      <c r="A1248" s="23"/>
      <c r="B1248" s="24"/>
      <c r="C1248" s="25"/>
      <c r="D1248" s="25"/>
      <c r="E1248" s="80"/>
      <c r="F1248" s="80"/>
      <c r="G1248" s="80"/>
      <c r="H1248" s="80"/>
      <c r="I1248" s="135"/>
      <c r="J1248" s="27"/>
      <c r="K1248" s="27"/>
      <c r="L1248" s="27"/>
      <c r="M1248" s="27"/>
      <c r="N1248" s="40"/>
      <c r="O1248" s="40"/>
      <c r="P1248" s="28"/>
      <c r="Q1248" s="136"/>
      <c r="R1248" s="27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</row>
    <row r="1249" spans="1:38" ht="15.75" customHeight="1">
      <c r="A1249" s="23"/>
      <c r="B1249" s="24"/>
      <c r="C1249" s="25"/>
      <c r="D1249" s="25"/>
      <c r="E1249" s="80"/>
      <c r="F1249" s="80"/>
      <c r="G1249" s="80"/>
      <c r="H1249" s="80"/>
      <c r="I1249" s="135"/>
      <c r="J1249" s="27"/>
      <c r="K1249" s="27"/>
      <c r="L1249" s="27"/>
      <c r="M1249" s="27"/>
      <c r="N1249" s="40"/>
      <c r="O1249" s="40"/>
      <c r="P1249" s="28"/>
      <c r="Q1249" s="136"/>
      <c r="R1249" s="27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</row>
    <row r="1250" spans="1:38" ht="15.75" customHeight="1">
      <c r="A1250" s="23"/>
      <c r="B1250" s="24"/>
      <c r="C1250" s="25"/>
      <c r="D1250" s="25"/>
      <c r="E1250" s="80"/>
      <c r="F1250" s="80"/>
      <c r="G1250" s="80"/>
      <c r="H1250" s="80"/>
      <c r="I1250" s="135"/>
      <c r="J1250" s="27"/>
      <c r="K1250" s="27"/>
      <c r="L1250" s="27"/>
      <c r="M1250" s="27"/>
      <c r="N1250" s="40"/>
      <c r="O1250" s="40"/>
      <c r="P1250" s="28"/>
      <c r="Q1250" s="136"/>
      <c r="R1250" s="27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</row>
    <row r="1251" spans="1:38" ht="15.75" customHeight="1">
      <c r="A1251" s="23"/>
      <c r="B1251" s="24"/>
      <c r="C1251" s="25"/>
      <c r="D1251" s="25"/>
      <c r="E1251" s="80"/>
      <c r="F1251" s="80"/>
      <c r="G1251" s="80"/>
      <c r="H1251" s="80"/>
      <c r="I1251" s="135"/>
      <c r="J1251" s="27"/>
      <c r="K1251" s="27"/>
      <c r="L1251" s="27"/>
      <c r="M1251" s="27"/>
      <c r="N1251" s="40"/>
      <c r="O1251" s="40"/>
      <c r="P1251" s="28"/>
      <c r="Q1251" s="136"/>
      <c r="R1251" s="27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</row>
    <row r="1252" spans="1:38" ht="15.75" customHeight="1">
      <c r="A1252" s="23"/>
      <c r="B1252" s="24"/>
      <c r="C1252" s="25"/>
      <c r="D1252" s="25"/>
      <c r="E1252" s="80"/>
      <c r="F1252" s="80"/>
      <c r="G1252" s="80"/>
      <c r="H1252" s="80"/>
      <c r="I1252" s="135"/>
      <c r="J1252" s="27"/>
      <c r="K1252" s="27"/>
      <c r="L1252" s="27"/>
      <c r="M1252" s="27"/>
      <c r="N1252" s="40"/>
      <c r="O1252" s="40"/>
      <c r="P1252" s="28"/>
      <c r="Q1252" s="136"/>
      <c r="R1252" s="27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</row>
    <row r="1253" spans="1:38" ht="15.75" customHeight="1">
      <c r="A1253" s="23"/>
      <c r="B1253" s="24"/>
      <c r="C1253" s="25"/>
      <c r="D1253" s="25"/>
      <c r="E1253" s="80"/>
      <c r="F1253" s="80"/>
      <c r="G1253" s="80"/>
      <c r="H1253" s="80"/>
      <c r="I1253" s="135"/>
      <c r="J1253" s="27"/>
      <c r="K1253" s="27"/>
      <c r="L1253" s="27"/>
      <c r="M1253" s="27"/>
      <c r="N1253" s="40"/>
      <c r="O1253" s="40"/>
      <c r="P1253" s="28"/>
      <c r="Q1253" s="136"/>
      <c r="R1253" s="27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</row>
    <row r="1254" spans="1:38" ht="15.75" customHeight="1">
      <c r="A1254" s="23"/>
      <c r="B1254" s="24"/>
      <c r="C1254" s="25"/>
      <c r="D1254" s="25"/>
      <c r="E1254" s="80"/>
      <c r="F1254" s="80"/>
      <c r="G1254" s="80"/>
      <c r="H1254" s="80"/>
      <c r="I1254" s="135"/>
      <c r="J1254" s="27"/>
      <c r="K1254" s="27"/>
      <c r="L1254" s="27"/>
      <c r="M1254" s="27"/>
      <c r="N1254" s="40"/>
      <c r="O1254" s="40"/>
      <c r="P1254" s="28"/>
      <c r="Q1254" s="136"/>
      <c r="R1254" s="27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</row>
    <row r="1255" spans="1:38" ht="15.75" customHeight="1">
      <c r="A1255" s="23"/>
      <c r="B1255" s="24"/>
      <c r="C1255" s="25"/>
      <c r="D1255" s="25"/>
      <c r="E1255" s="80"/>
      <c r="F1255" s="80"/>
      <c r="G1255" s="80"/>
      <c r="H1255" s="80"/>
      <c r="I1255" s="135"/>
      <c r="J1255" s="27"/>
      <c r="K1255" s="27"/>
      <c r="L1255" s="27"/>
      <c r="M1255" s="27"/>
      <c r="N1255" s="40"/>
      <c r="O1255" s="40"/>
      <c r="P1255" s="28"/>
      <c r="Q1255" s="136"/>
      <c r="R1255" s="27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</row>
    <row r="1256" spans="1:38" ht="15.75" customHeight="1">
      <c r="A1256" s="23"/>
      <c r="B1256" s="24"/>
      <c r="C1256" s="25"/>
      <c r="D1256" s="25"/>
      <c r="E1256" s="80"/>
      <c r="F1256" s="80"/>
      <c r="G1256" s="80"/>
      <c r="H1256" s="80"/>
      <c r="I1256" s="135"/>
      <c r="J1256" s="27"/>
      <c r="K1256" s="27"/>
      <c r="L1256" s="27"/>
      <c r="M1256" s="27"/>
      <c r="N1256" s="40"/>
      <c r="O1256" s="40"/>
      <c r="P1256" s="28"/>
      <c r="Q1256" s="136"/>
      <c r="R1256" s="27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</row>
    <row r="1257" spans="1:38" ht="15.75" customHeight="1">
      <c r="A1257" s="23"/>
      <c r="B1257" s="24"/>
      <c r="C1257" s="25"/>
      <c r="D1257" s="25"/>
      <c r="E1257" s="80"/>
      <c r="F1257" s="80"/>
      <c r="G1257" s="80"/>
      <c r="H1257" s="80"/>
      <c r="I1257" s="135"/>
      <c r="J1257" s="27"/>
      <c r="K1257" s="27"/>
      <c r="L1257" s="27"/>
      <c r="M1257" s="27"/>
      <c r="N1257" s="40"/>
      <c r="O1257" s="40"/>
      <c r="P1257" s="28"/>
      <c r="Q1257" s="136"/>
      <c r="R1257" s="27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</row>
    <row r="1258" spans="1:38" ht="15.75" customHeight="1">
      <c r="A1258" s="23"/>
      <c r="B1258" s="24"/>
      <c r="C1258" s="25"/>
      <c r="D1258" s="25"/>
      <c r="E1258" s="80"/>
      <c r="F1258" s="80"/>
      <c r="G1258" s="80"/>
      <c r="H1258" s="80"/>
      <c r="I1258" s="135"/>
      <c r="J1258" s="27"/>
      <c r="K1258" s="27"/>
      <c r="L1258" s="27"/>
      <c r="M1258" s="27"/>
      <c r="N1258" s="40"/>
      <c r="O1258" s="40"/>
      <c r="P1258" s="28"/>
      <c r="Q1258" s="136"/>
      <c r="R1258" s="27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</row>
    <row r="1259" spans="1:38" ht="15.75" customHeight="1">
      <c r="A1259" s="23"/>
      <c r="B1259" s="24"/>
      <c r="C1259" s="25"/>
      <c r="D1259" s="25"/>
      <c r="E1259" s="80"/>
      <c r="F1259" s="80"/>
      <c r="G1259" s="80"/>
      <c r="H1259" s="80"/>
      <c r="I1259" s="135"/>
      <c r="J1259" s="27"/>
      <c r="K1259" s="27"/>
      <c r="L1259" s="27"/>
      <c r="M1259" s="27"/>
      <c r="N1259" s="40"/>
      <c r="O1259" s="40"/>
      <c r="P1259" s="28"/>
      <c r="Q1259" s="136"/>
      <c r="R1259" s="27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</row>
    <row r="1260" spans="1:38" ht="15.75" customHeight="1">
      <c r="A1260" s="23"/>
      <c r="B1260" s="24"/>
      <c r="C1260" s="25"/>
      <c r="D1260" s="25"/>
      <c r="E1260" s="80"/>
      <c r="F1260" s="80"/>
      <c r="G1260" s="80"/>
      <c r="H1260" s="80"/>
      <c r="I1260" s="135"/>
      <c r="J1260" s="27"/>
      <c r="K1260" s="27"/>
      <c r="L1260" s="27"/>
      <c r="M1260" s="27"/>
      <c r="N1260" s="40"/>
      <c r="O1260" s="40"/>
      <c r="P1260" s="28"/>
      <c r="Q1260" s="136"/>
      <c r="R1260" s="27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</row>
    <row r="1261" spans="1:38" ht="15.75" customHeight="1">
      <c r="A1261" s="23"/>
      <c r="B1261" s="24"/>
      <c r="C1261" s="25"/>
      <c r="D1261" s="25"/>
      <c r="E1261" s="80"/>
      <c r="F1261" s="80"/>
      <c r="G1261" s="80"/>
      <c r="H1261" s="80"/>
      <c r="I1261" s="135"/>
      <c r="J1261" s="27"/>
      <c r="K1261" s="27"/>
      <c r="L1261" s="27"/>
      <c r="M1261" s="27"/>
      <c r="N1261" s="40"/>
      <c r="O1261" s="40"/>
      <c r="P1261" s="28"/>
      <c r="Q1261" s="136"/>
      <c r="R1261" s="27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</row>
    <row r="1262" spans="1:38" ht="15.75" customHeight="1">
      <c r="A1262" s="23"/>
      <c r="B1262" s="24"/>
      <c r="C1262" s="25"/>
      <c r="D1262" s="25"/>
      <c r="E1262" s="80"/>
      <c r="F1262" s="80"/>
      <c r="G1262" s="80"/>
      <c r="H1262" s="80"/>
      <c r="I1262" s="135"/>
      <c r="J1262" s="27"/>
      <c r="K1262" s="27"/>
      <c r="L1262" s="27"/>
      <c r="M1262" s="27"/>
      <c r="N1262" s="40"/>
      <c r="O1262" s="40"/>
      <c r="P1262" s="28"/>
      <c r="Q1262" s="136"/>
      <c r="R1262" s="27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</row>
    <row r="1263" spans="1:38" ht="15.75" customHeight="1">
      <c r="A1263" s="23"/>
      <c r="B1263" s="24"/>
      <c r="C1263" s="25"/>
      <c r="D1263" s="25"/>
      <c r="E1263" s="80"/>
      <c r="F1263" s="80"/>
      <c r="G1263" s="80"/>
      <c r="H1263" s="80"/>
      <c r="I1263" s="135"/>
      <c r="J1263" s="27"/>
      <c r="K1263" s="27"/>
      <c r="L1263" s="27"/>
      <c r="M1263" s="27"/>
      <c r="N1263" s="40"/>
      <c r="O1263" s="40"/>
      <c r="P1263" s="28"/>
      <c r="Q1263" s="136"/>
      <c r="R1263" s="27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</row>
    <row r="1264" spans="1:38" ht="15.75" customHeight="1">
      <c r="A1264" s="23"/>
      <c r="B1264" s="24"/>
      <c r="C1264" s="25"/>
      <c r="D1264" s="25"/>
      <c r="E1264" s="80"/>
      <c r="F1264" s="80"/>
      <c r="G1264" s="80"/>
      <c r="H1264" s="80"/>
      <c r="I1264" s="135"/>
      <c r="J1264" s="27"/>
      <c r="K1264" s="27"/>
      <c r="L1264" s="27"/>
      <c r="M1264" s="27"/>
      <c r="N1264" s="40"/>
      <c r="O1264" s="40"/>
      <c r="P1264" s="28"/>
      <c r="Q1264" s="136"/>
      <c r="R1264" s="27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</row>
    <row r="1265" spans="1:38" ht="15.75" customHeight="1">
      <c r="A1265" s="23"/>
      <c r="B1265" s="24"/>
      <c r="C1265" s="25"/>
      <c r="D1265" s="25"/>
      <c r="E1265" s="80"/>
      <c r="F1265" s="80"/>
      <c r="G1265" s="80"/>
      <c r="H1265" s="80"/>
      <c r="I1265" s="135"/>
      <c r="J1265" s="27"/>
      <c r="K1265" s="27"/>
      <c r="L1265" s="27"/>
      <c r="M1265" s="27"/>
      <c r="N1265" s="40"/>
      <c r="O1265" s="40"/>
      <c r="P1265" s="28"/>
      <c r="Q1265" s="136"/>
      <c r="R1265" s="27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</row>
    <row r="1266" spans="1:38" ht="15.75" customHeight="1">
      <c r="A1266" s="23"/>
      <c r="B1266" s="24"/>
      <c r="C1266" s="25"/>
      <c r="D1266" s="25"/>
      <c r="E1266" s="80"/>
      <c r="F1266" s="80"/>
      <c r="G1266" s="80"/>
      <c r="H1266" s="80"/>
      <c r="I1266" s="135"/>
      <c r="J1266" s="27"/>
      <c r="K1266" s="27"/>
      <c r="L1266" s="27"/>
      <c r="M1266" s="27"/>
      <c r="N1266" s="40"/>
      <c r="O1266" s="40"/>
      <c r="P1266" s="28"/>
      <c r="Q1266" s="136"/>
      <c r="R1266" s="27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</row>
    <row r="1267" spans="1:38" ht="15.75" customHeight="1">
      <c r="A1267" s="23"/>
      <c r="B1267" s="24"/>
      <c r="C1267" s="25"/>
      <c r="D1267" s="25"/>
      <c r="E1267" s="80"/>
      <c r="F1267" s="80"/>
      <c r="G1267" s="80"/>
      <c r="H1267" s="80"/>
      <c r="I1267" s="135"/>
      <c r="J1267" s="27"/>
      <c r="K1267" s="27"/>
      <c r="L1267" s="27"/>
      <c r="M1267" s="27"/>
      <c r="N1267" s="40"/>
      <c r="O1267" s="40"/>
      <c r="P1267" s="28"/>
      <c r="Q1267" s="136"/>
      <c r="R1267" s="27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</row>
    <row r="1268" spans="1:38" ht="15.75" customHeight="1">
      <c r="A1268" s="23"/>
      <c r="B1268" s="24"/>
      <c r="C1268" s="25"/>
      <c r="D1268" s="25"/>
      <c r="E1268" s="80"/>
      <c r="F1268" s="80"/>
      <c r="G1268" s="80"/>
      <c r="H1268" s="80"/>
      <c r="I1268" s="135"/>
      <c r="J1268" s="27"/>
      <c r="K1268" s="27"/>
      <c r="L1268" s="27"/>
      <c r="M1268" s="27"/>
      <c r="N1268" s="40"/>
      <c r="O1268" s="40"/>
      <c r="P1268" s="28"/>
      <c r="Q1268" s="136"/>
      <c r="R1268" s="27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</row>
    <row r="1269" spans="1:38" ht="15.75" customHeight="1">
      <c r="A1269" s="23"/>
      <c r="B1269" s="24"/>
      <c r="C1269" s="25"/>
      <c r="D1269" s="25"/>
      <c r="E1269" s="80"/>
      <c r="F1269" s="80"/>
      <c r="G1269" s="80"/>
      <c r="H1269" s="80"/>
      <c r="I1269" s="135"/>
      <c r="J1269" s="27"/>
      <c r="K1269" s="27"/>
      <c r="L1269" s="27"/>
      <c r="M1269" s="27"/>
      <c r="N1269" s="40"/>
      <c r="O1269" s="40"/>
      <c r="P1269" s="28"/>
      <c r="Q1269" s="136"/>
      <c r="R1269" s="27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</row>
    <row r="1270" spans="1:38" ht="15.75" customHeight="1">
      <c r="A1270" s="23"/>
      <c r="B1270" s="24"/>
      <c r="C1270" s="25"/>
      <c r="D1270" s="25"/>
      <c r="E1270" s="80"/>
      <c r="F1270" s="80"/>
      <c r="G1270" s="80"/>
      <c r="H1270" s="80"/>
      <c r="I1270" s="135"/>
      <c r="J1270" s="27"/>
      <c r="K1270" s="27"/>
      <c r="L1270" s="27"/>
      <c r="M1270" s="27"/>
      <c r="N1270" s="40"/>
      <c r="O1270" s="40"/>
      <c r="P1270" s="28"/>
      <c r="Q1270" s="136"/>
      <c r="R1270" s="27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</row>
    <row r="1271" spans="1:38" ht="15.75" customHeight="1">
      <c r="A1271" s="23"/>
      <c r="B1271" s="24"/>
      <c r="C1271" s="25"/>
      <c r="D1271" s="25"/>
      <c r="E1271" s="80"/>
      <c r="F1271" s="80"/>
      <c r="G1271" s="80"/>
      <c r="H1271" s="80"/>
      <c r="I1271" s="135"/>
      <c r="J1271" s="27"/>
      <c r="K1271" s="27"/>
      <c r="L1271" s="27"/>
      <c r="M1271" s="27"/>
      <c r="N1271" s="40"/>
      <c r="O1271" s="40"/>
      <c r="P1271" s="28"/>
      <c r="Q1271" s="136"/>
      <c r="R1271" s="27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</row>
    <row r="1272" spans="1:38" ht="15.75" customHeight="1">
      <c r="A1272" s="23"/>
      <c r="B1272" s="24"/>
      <c r="C1272" s="25"/>
      <c r="D1272" s="25"/>
      <c r="E1272" s="80"/>
      <c r="F1272" s="80"/>
      <c r="G1272" s="80"/>
      <c r="H1272" s="80"/>
      <c r="I1272" s="135"/>
      <c r="J1272" s="27"/>
      <c r="K1272" s="27"/>
      <c r="L1272" s="27"/>
      <c r="M1272" s="27"/>
      <c r="N1272" s="40"/>
      <c r="O1272" s="40"/>
      <c r="P1272" s="28"/>
      <c r="Q1272" s="136"/>
      <c r="R1272" s="27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</row>
    <row r="1273" spans="1:38" ht="15.75" customHeight="1">
      <c r="A1273" s="23"/>
      <c r="B1273" s="24"/>
      <c r="C1273" s="25"/>
      <c r="D1273" s="25"/>
      <c r="E1273" s="80"/>
      <c r="F1273" s="80"/>
      <c r="G1273" s="80"/>
      <c r="H1273" s="80"/>
      <c r="I1273" s="135"/>
      <c r="J1273" s="27"/>
      <c r="K1273" s="27"/>
      <c r="L1273" s="27"/>
      <c r="M1273" s="27"/>
      <c r="N1273" s="40"/>
      <c r="O1273" s="40"/>
      <c r="P1273" s="28"/>
      <c r="Q1273" s="136"/>
      <c r="R1273" s="27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</row>
    <row r="1274" spans="1:38" ht="15.75" customHeight="1">
      <c r="A1274" s="23"/>
      <c r="B1274" s="24"/>
      <c r="C1274" s="25"/>
      <c r="D1274" s="25"/>
      <c r="E1274" s="80"/>
      <c r="F1274" s="80"/>
      <c r="G1274" s="80"/>
      <c r="H1274" s="80"/>
      <c r="I1274" s="135"/>
      <c r="J1274" s="27"/>
      <c r="K1274" s="27"/>
      <c r="L1274" s="27"/>
      <c r="M1274" s="27"/>
      <c r="N1274" s="40"/>
      <c r="O1274" s="40"/>
      <c r="P1274" s="28"/>
      <c r="Q1274" s="136"/>
      <c r="R1274" s="27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</row>
    <row r="1275" spans="1:38" ht="15.75" customHeight="1">
      <c r="A1275" s="23"/>
      <c r="B1275" s="24"/>
      <c r="C1275" s="25"/>
      <c r="D1275" s="25"/>
      <c r="E1275" s="80"/>
      <c r="F1275" s="80"/>
      <c r="G1275" s="80"/>
      <c r="H1275" s="80"/>
      <c r="I1275" s="135"/>
      <c r="J1275" s="27"/>
      <c r="K1275" s="27"/>
      <c r="L1275" s="27"/>
      <c r="M1275" s="27"/>
      <c r="N1275" s="40"/>
      <c r="O1275" s="40"/>
      <c r="P1275" s="28"/>
      <c r="Q1275" s="136"/>
      <c r="R1275" s="27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</row>
    <row r="1276" spans="1:38" ht="15.75" customHeight="1">
      <c r="A1276" s="23"/>
      <c r="B1276" s="24"/>
      <c r="C1276" s="25"/>
      <c r="D1276" s="25"/>
      <c r="E1276" s="80"/>
      <c r="F1276" s="80"/>
      <c r="G1276" s="80"/>
      <c r="H1276" s="80"/>
      <c r="I1276" s="135"/>
      <c r="J1276" s="27"/>
      <c r="K1276" s="27"/>
      <c r="L1276" s="27"/>
      <c r="M1276" s="27"/>
      <c r="N1276" s="40"/>
      <c r="O1276" s="40"/>
      <c r="P1276" s="28"/>
      <c r="Q1276" s="136"/>
      <c r="R1276" s="27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</row>
    <row r="1277" spans="1:38" ht="15.75" customHeight="1">
      <c r="A1277" s="23"/>
      <c r="B1277" s="24"/>
      <c r="C1277" s="25"/>
      <c r="D1277" s="25"/>
      <c r="E1277" s="80"/>
      <c r="F1277" s="80"/>
      <c r="G1277" s="80"/>
      <c r="H1277" s="80"/>
      <c r="I1277" s="135"/>
      <c r="J1277" s="27"/>
      <c r="K1277" s="27"/>
      <c r="L1277" s="27"/>
      <c r="M1277" s="27"/>
      <c r="N1277" s="40"/>
      <c r="O1277" s="40"/>
      <c r="P1277" s="28"/>
      <c r="Q1277" s="136"/>
      <c r="R1277" s="27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</row>
    <row r="1278" spans="1:38" ht="15.75" customHeight="1">
      <c r="A1278" s="23"/>
      <c r="B1278" s="24"/>
      <c r="C1278" s="25"/>
      <c r="D1278" s="25"/>
      <c r="E1278" s="80"/>
      <c r="F1278" s="80"/>
      <c r="G1278" s="80"/>
      <c r="H1278" s="80"/>
      <c r="I1278" s="135"/>
      <c r="J1278" s="27"/>
      <c r="K1278" s="27"/>
      <c r="L1278" s="27"/>
      <c r="M1278" s="27"/>
      <c r="N1278" s="40"/>
      <c r="O1278" s="40"/>
      <c r="P1278" s="28"/>
      <c r="Q1278" s="136"/>
      <c r="R1278" s="27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</row>
    <row r="1279" spans="1:38" ht="15.75" customHeight="1">
      <c r="A1279" s="23"/>
      <c r="B1279" s="24"/>
      <c r="C1279" s="25"/>
      <c r="D1279" s="25"/>
      <c r="E1279" s="80"/>
      <c r="F1279" s="80"/>
      <c r="G1279" s="80"/>
      <c r="H1279" s="80"/>
      <c r="I1279" s="135"/>
      <c r="J1279" s="27"/>
      <c r="K1279" s="27"/>
      <c r="L1279" s="27"/>
      <c r="M1279" s="27"/>
      <c r="N1279" s="40"/>
      <c r="O1279" s="40"/>
      <c r="P1279" s="28"/>
      <c r="Q1279" s="136"/>
      <c r="R1279" s="27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</row>
    <row r="1280" spans="1:38" ht="15.75" customHeight="1">
      <c r="A1280" s="23"/>
      <c r="B1280" s="24"/>
      <c r="C1280" s="25"/>
      <c r="D1280" s="25"/>
      <c r="E1280" s="80"/>
      <c r="F1280" s="80"/>
      <c r="G1280" s="80"/>
      <c r="H1280" s="80"/>
      <c r="I1280" s="135"/>
      <c r="J1280" s="27"/>
      <c r="K1280" s="27"/>
      <c r="L1280" s="27"/>
      <c r="M1280" s="27"/>
      <c r="N1280" s="40"/>
      <c r="O1280" s="40"/>
      <c r="P1280" s="28"/>
      <c r="Q1280" s="136"/>
      <c r="R1280" s="27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</row>
    <row r="1281" spans="1:38" ht="15.75" customHeight="1">
      <c r="A1281" s="23"/>
      <c r="B1281" s="24"/>
      <c r="C1281" s="25"/>
      <c r="D1281" s="25"/>
      <c r="E1281" s="80"/>
      <c r="F1281" s="80"/>
      <c r="G1281" s="80"/>
      <c r="H1281" s="80"/>
      <c r="I1281" s="135"/>
      <c r="J1281" s="27"/>
      <c r="K1281" s="27"/>
      <c r="L1281" s="27"/>
      <c r="M1281" s="27"/>
      <c r="N1281" s="40"/>
      <c r="O1281" s="40"/>
      <c r="P1281" s="28"/>
      <c r="Q1281" s="136"/>
      <c r="R1281" s="27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</row>
    <row r="1282" spans="1:38" ht="15.75" customHeight="1">
      <c r="A1282" s="23"/>
      <c r="B1282" s="24"/>
      <c r="C1282" s="25"/>
      <c r="D1282" s="25"/>
      <c r="E1282" s="80"/>
      <c r="F1282" s="80"/>
      <c r="G1282" s="80"/>
      <c r="H1282" s="80"/>
      <c r="I1282" s="135"/>
      <c r="J1282" s="27"/>
      <c r="K1282" s="27"/>
      <c r="L1282" s="27"/>
      <c r="M1282" s="27"/>
      <c r="N1282" s="40"/>
      <c r="O1282" s="40"/>
      <c r="P1282" s="28"/>
      <c r="Q1282" s="136"/>
      <c r="R1282" s="27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</row>
    <row r="1283" spans="1:38" ht="15.75" customHeight="1">
      <c r="A1283" s="23"/>
      <c r="B1283" s="24"/>
      <c r="C1283" s="25"/>
      <c r="D1283" s="25"/>
      <c r="E1283" s="80"/>
      <c r="F1283" s="80"/>
      <c r="G1283" s="80"/>
      <c r="H1283" s="80"/>
      <c r="I1283" s="135"/>
      <c r="J1283" s="27"/>
      <c r="K1283" s="27"/>
      <c r="L1283" s="27"/>
      <c r="M1283" s="27"/>
      <c r="N1283" s="40"/>
      <c r="O1283" s="40"/>
      <c r="P1283" s="28"/>
      <c r="Q1283" s="136"/>
      <c r="R1283" s="27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</row>
    <row r="1284" spans="1:38" ht="15.75" customHeight="1">
      <c r="A1284" s="23"/>
      <c r="B1284" s="24"/>
      <c r="C1284" s="25"/>
      <c r="D1284" s="25"/>
      <c r="E1284" s="80"/>
      <c r="F1284" s="80"/>
      <c r="G1284" s="80"/>
      <c r="H1284" s="80"/>
      <c r="I1284" s="135"/>
      <c r="J1284" s="27"/>
      <c r="K1284" s="27"/>
      <c r="L1284" s="27"/>
      <c r="M1284" s="27"/>
      <c r="N1284" s="40"/>
      <c r="O1284" s="40"/>
      <c r="P1284" s="28"/>
      <c r="Q1284" s="136"/>
      <c r="R1284" s="27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</row>
    <row r="1285" spans="1:38" ht="15.75" customHeight="1">
      <c r="A1285" s="23"/>
      <c r="B1285" s="24"/>
      <c r="C1285" s="25"/>
      <c r="D1285" s="25"/>
      <c r="E1285" s="80"/>
      <c r="F1285" s="80"/>
      <c r="G1285" s="80"/>
      <c r="H1285" s="80"/>
      <c r="I1285" s="135"/>
      <c r="J1285" s="27"/>
      <c r="K1285" s="27"/>
      <c r="L1285" s="27"/>
      <c r="M1285" s="27"/>
      <c r="N1285" s="40"/>
      <c r="O1285" s="40"/>
      <c r="P1285" s="28"/>
      <c r="Q1285" s="136"/>
      <c r="R1285" s="27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</row>
    <row r="1286" spans="1:38" ht="15.75" customHeight="1">
      <c r="A1286" s="23"/>
      <c r="B1286" s="24"/>
      <c r="C1286" s="25"/>
      <c r="D1286" s="25"/>
      <c r="E1286" s="80"/>
      <c r="F1286" s="80"/>
      <c r="G1286" s="80"/>
      <c r="H1286" s="80"/>
      <c r="I1286" s="135"/>
      <c r="J1286" s="27"/>
      <c r="K1286" s="27"/>
      <c r="L1286" s="27"/>
      <c r="M1286" s="27"/>
      <c r="N1286" s="40"/>
      <c r="O1286" s="40"/>
      <c r="P1286" s="28"/>
      <c r="Q1286" s="136"/>
      <c r="R1286" s="27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</row>
    <row r="1287" spans="1:38" ht="15.75" customHeight="1">
      <c r="A1287" s="23"/>
      <c r="B1287" s="24"/>
      <c r="C1287" s="25"/>
      <c r="D1287" s="25"/>
      <c r="E1287" s="80"/>
      <c r="F1287" s="80"/>
      <c r="G1287" s="80"/>
      <c r="H1287" s="80"/>
      <c r="I1287" s="135"/>
      <c r="J1287" s="27"/>
      <c r="K1287" s="27"/>
      <c r="L1287" s="27"/>
      <c r="M1287" s="27"/>
      <c r="N1287" s="40"/>
      <c r="O1287" s="40"/>
      <c r="P1287" s="28"/>
      <c r="Q1287" s="136"/>
      <c r="R1287" s="27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</row>
    <row r="1288" spans="1:38" ht="15.75" customHeight="1">
      <c r="A1288" s="23"/>
      <c r="B1288" s="24"/>
      <c r="C1288" s="25"/>
      <c r="D1288" s="25"/>
      <c r="E1288" s="80"/>
      <c r="F1288" s="80"/>
      <c r="G1288" s="80"/>
      <c r="H1288" s="80"/>
      <c r="I1288" s="135"/>
      <c r="J1288" s="27"/>
      <c r="K1288" s="27"/>
      <c r="L1288" s="27"/>
      <c r="M1288" s="27"/>
      <c r="N1288" s="40"/>
      <c r="O1288" s="40"/>
      <c r="P1288" s="28"/>
      <c r="Q1288" s="136"/>
      <c r="R1288" s="27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</row>
    <row r="1289" spans="1:38" ht="15.75" customHeight="1">
      <c r="A1289" s="23"/>
      <c r="B1289" s="24"/>
      <c r="C1289" s="25"/>
      <c r="D1289" s="25"/>
      <c r="E1289" s="80"/>
      <c r="F1289" s="80"/>
      <c r="G1289" s="80"/>
      <c r="H1289" s="80"/>
      <c r="I1289" s="135"/>
      <c r="J1289" s="27"/>
      <c r="K1289" s="27"/>
      <c r="L1289" s="27"/>
      <c r="M1289" s="27"/>
      <c r="N1289" s="40"/>
      <c r="O1289" s="40"/>
      <c r="P1289" s="28"/>
      <c r="Q1289" s="136"/>
      <c r="R1289" s="27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</row>
    <row r="1290" spans="1:38" ht="15.75" customHeight="1">
      <c r="A1290" s="23"/>
      <c r="B1290" s="24"/>
      <c r="C1290" s="25"/>
      <c r="D1290" s="25"/>
      <c r="E1290" s="80"/>
      <c r="F1290" s="80"/>
      <c r="G1290" s="80"/>
      <c r="H1290" s="80"/>
      <c r="I1290" s="135"/>
      <c r="J1290" s="27"/>
      <c r="K1290" s="27"/>
      <c r="L1290" s="27"/>
      <c r="M1290" s="27"/>
      <c r="N1290" s="40"/>
      <c r="O1290" s="40"/>
      <c r="P1290" s="28"/>
      <c r="Q1290" s="136"/>
      <c r="R1290" s="27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</row>
    <row r="1291" spans="1:38" ht="15.75" customHeight="1">
      <c r="A1291" s="23"/>
      <c r="B1291" s="24"/>
      <c r="C1291" s="25"/>
      <c r="D1291" s="25"/>
      <c r="E1291" s="80"/>
      <c r="F1291" s="80"/>
      <c r="G1291" s="80"/>
      <c r="H1291" s="80"/>
      <c r="I1291" s="135"/>
      <c r="J1291" s="27"/>
      <c r="K1291" s="27"/>
      <c r="L1291" s="27"/>
      <c r="M1291" s="27"/>
      <c r="N1291" s="40"/>
      <c r="O1291" s="40"/>
      <c r="P1291" s="28"/>
      <c r="Q1291" s="136"/>
      <c r="R1291" s="27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</row>
    <row r="1292" spans="1:38" ht="15.75" customHeight="1">
      <c r="A1292" s="23"/>
      <c r="B1292" s="24"/>
      <c r="C1292" s="25"/>
      <c r="D1292" s="25"/>
      <c r="E1292" s="80"/>
      <c r="F1292" s="80"/>
      <c r="G1292" s="80"/>
      <c r="H1292" s="80"/>
      <c r="I1292" s="135"/>
      <c r="J1292" s="27"/>
      <c r="K1292" s="27"/>
      <c r="L1292" s="27"/>
      <c r="M1292" s="27"/>
      <c r="N1292" s="40"/>
      <c r="O1292" s="40"/>
      <c r="P1292" s="28"/>
      <c r="Q1292" s="136"/>
      <c r="R1292" s="27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</row>
    <row r="1293" spans="1:38" ht="15.75" customHeight="1">
      <c r="A1293" s="23"/>
      <c r="B1293" s="24"/>
      <c r="C1293" s="25"/>
      <c r="D1293" s="25"/>
      <c r="E1293" s="80"/>
      <c r="F1293" s="80"/>
      <c r="G1293" s="80"/>
      <c r="H1293" s="80"/>
      <c r="I1293" s="135"/>
      <c r="J1293" s="27"/>
      <c r="K1293" s="27"/>
      <c r="L1293" s="27"/>
      <c r="M1293" s="27"/>
      <c r="N1293" s="40"/>
      <c r="O1293" s="40"/>
      <c r="P1293" s="28"/>
      <c r="Q1293" s="136"/>
      <c r="R1293" s="27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</row>
    <row r="1294" spans="1:38" ht="15.75" customHeight="1">
      <c r="A1294" s="23"/>
      <c r="B1294" s="24"/>
      <c r="C1294" s="25"/>
      <c r="D1294" s="25"/>
      <c r="E1294" s="80"/>
      <c r="F1294" s="80"/>
      <c r="G1294" s="80"/>
      <c r="H1294" s="80"/>
      <c r="I1294" s="135"/>
      <c r="J1294" s="27"/>
      <c r="K1294" s="27"/>
      <c r="L1294" s="27"/>
      <c r="M1294" s="27"/>
      <c r="N1294" s="40"/>
      <c r="O1294" s="40"/>
      <c r="P1294" s="28"/>
      <c r="Q1294" s="136"/>
      <c r="R1294" s="27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</row>
    <row r="1295" spans="1:38" ht="15.75" customHeight="1">
      <c r="A1295" s="23"/>
      <c r="B1295" s="24"/>
      <c r="C1295" s="25"/>
      <c r="D1295" s="25"/>
      <c r="E1295" s="80"/>
      <c r="F1295" s="80"/>
      <c r="G1295" s="80"/>
      <c r="H1295" s="80"/>
      <c r="I1295" s="135"/>
      <c r="J1295" s="27"/>
      <c r="K1295" s="27"/>
      <c r="L1295" s="27"/>
      <c r="M1295" s="27"/>
      <c r="N1295" s="40"/>
      <c r="O1295" s="40"/>
      <c r="P1295" s="28"/>
      <c r="Q1295" s="136"/>
      <c r="R1295" s="27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</row>
    <row r="1296" spans="1:38" ht="15.75" customHeight="1">
      <c r="A1296" s="23"/>
      <c r="B1296" s="24"/>
      <c r="C1296" s="25"/>
      <c r="D1296" s="25"/>
      <c r="E1296" s="80"/>
      <c r="F1296" s="80"/>
      <c r="G1296" s="80"/>
      <c r="H1296" s="80"/>
      <c r="I1296" s="135"/>
      <c r="J1296" s="27"/>
      <c r="K1296" s="27"/>
      <c r="L1296" s="27"/>
      <c r="M1296" s="27"/>
      <c r="N1296" s="40"/>
      <c r="O1296" s="40"/>
      <c r="P1296" s="28"/>
      <c r="Q1296" s="136"/>
      <c r="R1296" s="27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</row>
    <row r="1297" spans="1:38" ht="15.75" customHeight="1">
      <c r="A1297" s="23"/>
      <c r="B1297" s="24"/>
      <c r="C1297" s="25"/>
      <c r="D1297" s="25"/>
      <c r="E1297" s="80"/>
      <c r="F1297" s="80"/>
      <c r="G1297" s="80"/>
      <c r="H1297" s="80"/>
      <c r="I1297" s="135"/>
      <c r="J1297" s="27"/>
      <c r="K1297" s="27"/>
      <c r="L1297" s="27"/>
      <c r="M1297" s="27"/>
      <c r="N1297" s="40"/>
      <c r="O1297" s="40"/>
      <c r="P1297" s="28"/>
      <c r="Q1297" s="136"/>
      <c r="R1297" s="27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</row>
    <row r="1298" spans="1:38" ht="15.75" customHeight="1">
      <c r="A1298" s="23"/>
      <c r="B1298" s="24"/>
      <c r="C1298" s="25"/>
      <c r="D1298" s="25"/>
      <c r="E1298" s="80"/>
      <c r="F1298" s="80"/>
      <c r="G1298" s="80"/>
      <c r="H1298" s="80"/>
      <c r="I1298" s="135"/>
      <c r="J1298" s="27"/>
      <c r="K1298" s="27"/>
      <c r="L1298" s="27"/>
      <c r="M1298" s="27"/>
      <c r="N1298" s="40"/>
      <c r="O1298" s="40"/>
      <c r="P1298" s="28"/>
      <c r="Q1298" s="136"/>
      <c r="R1298" s="27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</row>
    <row r="1299" spans="1:38" ht="15.75" customHeight="1">
      <c r="A1299" s="23"/>
      <c r="B1299" s="24"/>
      <c r="C1299" s="25"/>
      <c r="D1299" s="25"/>
      <c r="E1299" s="80"/>
      <c r="F1299" s="80"/>
      <c r="G1299" s="80"/>
      <c r="H1299" s="80"/>
      <c r="I1299" s="135"/>
      <c r="J1299" s="27"/>
      <c r="K1299" s="27"/>
      <c r="L1299" s="27"/>
      <c r="M1299" s="27"/>
      <c r="N1299" s="40"/>
      <c r="O1299" s="40"/>
      <c r="P1299" s="28"/>
      <c r="Q1299" s="136"/>
      <c r="R1299" s="27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</row>
    <row r="1300" spans="1:38" ht="15.75" customHeight="1">
      <c r="A1300" s="23"/>
      <c r="B1300" s="24"/>
      <c r="C1300" s="25"/>
      <c r="D1300" s="25"/>
      <c r="E1300" s="80"/>
      <c r="F1300" s="80"/>
      <c r="G1300" s="80"/>
      <c r="H1300" s="80"/>
      <c r="I1300" s="135"/>
      <c r="J1300" s="27"/>
      <c r="K1300" s="27"/>
      <c r="L1300" s="27"/>
      <c r="M1300" s="27"/>
      <c r="N1300" s="40"/>
      <c r="O1300" s="40"/>
      <c r="P1300" s="28"/>
      <c r="Q1300" s="136"/>
      <c r="R1300" s="27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</row>
    <row r="1301" spans="1:38" ht="15.75" customHeight="1">
      <c r="A1301" s="23"/>
      <c r="B1301" s="24"/>
      <c r="C1301" s="25"/>
      <c r="D1301" s="25"/>
      <c r="E1301" s="80"/>
      <c r="F1301" s="80"/>
      <c r="G1301" s="80"/>
      <c r="H1301" s="80"/>
      <c r="I1301" s="135"/>
      <c r="J1301" s="27"/>
      <c r="K1301" s="27"/>
      <c r="L1301" s="27"/>
      <c r="M1301" s="27"/>
      <c r="N1301" s="40"/>
      <c r="O1301" s="40"/>
      <c r="P1301" s="28"/>
      <c r="Q1301" s="136"/>
      <c r="R1301" s="27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</row>
    <row r="1302" spans="1:38" ht="15.75" customHeight="1">
      <c r="A1302" s="23"/>
      <c r="B1302" s="24"/>
      <c r="C1302" s="25"/>
      <c r="D1302" s="25"/>
      <c r="E1302" s="80"/>
      <c r="F1302" s="80"/>
      <c r="G1302" s="80"/>
      <c r="H1302" s="80"/>
      <c r="I1302" s="135"/>
      <c r="J1302" s="27"/>
      <c r="K1302" s="27"/>
      <c r="L1302" s="27"/>
      <c r="M1302" s="27"/>
      <c r="N1302" s="40"/>
      <c r="O1302" s="40"/>
      <c r="P1302" s="28"/>
      <c r="Q1302" s="136"/>
      <c r="R1302" s="27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</row>
    <row r="1303" spans="1:38" ht="15.75" customHeight="1">
      <c r="A1303" s="23"/>
      <c r="B1303" s="24"/>
      <c r="C1303" s="25"/>
      <c r="D1303" s="25"/>
      <c r="E1303" s="80"/>
      <c r="F1303" s="80"/>
      <c r="G1303" s="80"/>
      <c r="H1303" s="80"/>
      <c r="I1303" s="135"/>
      <c r="J1303" s="27"/>
      <c r="K1303" s="27"/>
      <c r="L1303" s="27"/>
      <c r="M1303" s="27"/>
      <c r="N1303" s="40"/>
      <c r="O1303" s="40"/>
      <c r="P1303" s="28"/>
      <c r="Q1303" s="136"/>
      <c r="R1303" s="27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</row>
    <row r="1304" spans="1:38" ht="15.75" customHeight="1">
      <c r="A1304" s="23"/>
      <c r="B1304" s="24"/>
      <c r="C1304" s="25"/>
      <c r="D1304" s="25"/>
      <c r="E1304" s="80"/>
      <c r="F1304" s="80"/>
      <c r="G1304" s="80"/>
      <c r="H1304" s="80"/>
      <c r="I1304" s="135"/>
      <c r="J1304" s="27"/>
      <c r="K1304" s="27"/>
      <c r="L1304" s="27"/>
      <c r="M1304" s="27"/>
      <c r="N1304" s="40"/>
      <c r="O1304" s="40"/>
      <c r="P1304" s="28"/>
      <c r="Q1304" s="136"/>
      <c r="R1304" s="27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</row>
    <row r="1305" spans="1:38" ht="15.75" customHeight="1">
      <c r="A1305" s="23"/>
      <c r="B1305" s="24"/>
      <c r="C1305" s="25"/>
      <c r="D1305" s="25"/>
      <c r="E1305" s="80"/>
      <c r="F1305" s="80"/>
      <c r="G1305" s="80"/>
      <c r="H1305" s="80"/>
      <c r="I1305" s="135"/>
      <c r="J1305" s="27"/>
      <c r="K1305" s="27"/>
      <c r="L1305" s="27"/>
      <c r="M1305" s="27"/>
      <c r="N1305" s="40"/>
      <c r="O1305" s="40"/>
      <c r="P1305" s="28"/>
      <c r="Q1305" s="136"/>
      <c r="R1305" s="27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</row>
    <row r="1306" spans="1:38" ht="15.75" customHeight="1">
      <c r="A1306" s="23"/>
      <c r="B1306" s="24"/>
      <c r="C1306" s="25"/>
      <c r="D1306" s="25"/>
      <c r="E1306" s="80"/>
      <c r="F1306" s="80"/>
      <c r="G1306" s="80"/>
      <c r="H1306" s="80"/>
      <c r="I1306" s="135"/>
      <c r="J1306" s="27"/>
      <c r="K1306" s="27"/>
      <c r="L1306" s="27"/>
      <c r="M1306" s="27"/>
      <c r="N1306" s="40"/>
      <c r="O1306" s="40"/>
      <c r="P1306" s="28"/>
      <c r="Q1306" s="136"/>
      <c r="R1306" s="27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</row>
    <row r="1307" spans="1:38" ht="15.75" customHeight="1">
      <c r="A1307" s="23"/>
      <c r="B1307" s="24"/>
      <c r="C1307" s="25"/>
      <c r="D1307" s="25"/>
      <c r="E1307" s="80"/>
      <c r="F1307" s="80"/>
      <c r="G1307" s="80"/>
      <c r="H1307" s="80"/>
      <c r="I1307" s="135"/>
      <c r="J1307" s="27"/>
      <c r="K1307" s="27"/>
      <c r="L1307" s="27"/>
      <c r="M1307" s="27"/>
      <c r="N1307" s="40"/>
      <c r="O1307" s="40"/>
      <c r="P1307" s="28"/>
      <c r="Q1307" s="136"/>
      <c r="R1307" s="27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</row>
    <row r="1308" spans="1:38" ht="15.75" customHeight="1">
      <c r="A1308" s="23"/>
      <c r="B1308" s="24"/>
      <c r="C1308" s="25"/>
      <c r="D1308" s="25"/>
      <c r="E1308" s="80"/>
      <c r="F1308" s="80"/>
      <c r="G1308" s="80"/>
      <c r="H1308" s="80"/>
      <c r="I1308" s="135"/>
      <c r="J1308" s="27"/>
      <c r="K1308" s="27"/>
      <c r="L1308" s="27"/>
      <c r="M1308" s="27"/>
      <c r="N1308" s="40"/>
      <c r="O1308" s="40"/>
      <c r="P1308" s="28"/>
      <c r="Q1308" s="136"/>
      <c r="R1308" s="27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</row>
    <row r="1309" spans="1:38" ht="15.75" customHeight="1">
      <c r="A1309" s="23"/>
      <c r="B1309" s="24"/>
      <c r="C1309" s="25"/>
      <c r="D1309" s="25"/>
      <c r="E1309" s="80"/>
      <c r="F1309" s="80"/>
      <c r="G1309" s="80"/>
      <c r="H1309" s="80"/>
      <c r="I1309" s="135"/>
      <c r="J1309" s="27"/>
      <c r="K1309" s="27"/>
      <c r="L1309" s="27"/>
      <c r="M1309" s="27"/>
      <c r="N1309" s="40"/>
      <c r="O1309" s="40"/>
      <c r="P1309" s="28"/>
      <c r="Q1309" s="136"/>
      <c r="R1309" s="27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</row>
    <row r="1310" spans="1:38" ht="15.75" customHeight="1">
      <c r="A1310" s="23"/>
      <c r="B1310" s="24"/>
      <c r="C1310" s="25"/>
      <c r="D1310" s="25"/>
      <c r="E1310" s="80"/>
      <c r="F1310" s="80"/>
      <c r="G1310" s="80"/>
      <c r="H1310" s="80"/>
      <c r="I1310" s="135"/>
      <c r="J1310" s="27"/>
      <c r="K1310" s="27"/>
      <c r="L1310" s="27"/>
      <c r="M1310" s="27"/>
      <c r="N1310" s="40"/>
      <c r="O1310" s="40"/>
      <c r="P1310" s="28"/>
      <c r="Q1310" s="136"/>
      <c r="R1310" s="27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</row>
    <row r="1311" spans="1:38" ht="15.75" customHeight="1">
      <c r="A1311" s="23"/>
      <c r="B1311" s="24"/>
      <c r="C1311" s="25"/>
      <c r="D1311" s="25"/>
      <c r="E1311" s="80"/>
      <c r="F1311" s="80"/>
      <c r="G1311" s="80"/>
      <c r="H1311" s="80"/>
      <c r="I1311" s="135"/>
      <c r="J1311" s="27"/>
      <c r="K1311" s="27"/>
      <c r="L1311" s="27"/>
      <c r="M1311" s="27"/>
      <c r="N1311" s="40"/>
      <c r="O1311" s="40"/>
      <c r="P1311" s="28"/>
      <c r="Q1311" s="136"/>
      <c r="R1311" s="27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</row>
    <row r="1312" spans="1:38" ht="15.75" customHeight="1">
      <c r="A1312" s="23"/>
      <c r="B1312" s="24"/>
      <c r="C1312" s="25"/>
      <c r="D1312" s="25"/>
      <c r="E1312" s="80"/>
      <c r="F1312" s="80"/>
      <c r="G1312" s="80"/>
      <c r="H1312" s="80"/>
      <c r="I1312" s="135"/>
      <c r="J1312" s="27"/>
      <c r="K1312" s="27"/>
      <c r="L1312" s="27"/>
      <c r="M1312" s="27"/>
      <c r="N1312" s="40"/>
      <c r="O1312" s="40"/>
      <c r="P1312" s="28"/>
      <c r="Q1312" s="136"/>
      <c r="R1312" s="27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</row>
    <row r="1313" spans="1:38" ht="15.75" customHeight="1">
      <c r="A1313" s="23"/>
      <c r="B1313" s="24"/>
      <c r="C1313" s="25"/>
      <c r="D1313" s="25"/>
      <c r="E1313" s="80"/>
      <c r="F1313" s="80"/>
      <c r="G1313" s="80"/>
      <c r="H1313" s="80"/>
      <c r="I1313" s="135"/>
      <c r="J1313" s="27"/>
      <c r="K1313" s="27"/>
      <c r="L1313" s="27"/>
      <c r="M1313" s="27"/>
      <c r="N1313" s="40"/>
      <c r="O1313" s="40"/>
      <c r="P1313" s="28"/>
      <c r="Q1313" s="136"/>
      <c r="R1313" s="27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</row>
    <row r="1314" spans="1:38" ht="15.75" customHeight="1">
      <c r="A1314" s="23"/>
      <c r="B1314" s="24"/>
      <c r="C1314" s="25"/>
      <c r="D1314" s="25"/>
      <c r="E1314" s="80"/>
      <c r="F1314" s="80"/>
      <c r="G1314" s="80"/>
      <c r="H1314" s="80"/>
      <c r="I1314" s="135"/>
      <c r="J1314" s="27"/>
      <c r="K1314" s="27"/>
      <c r="L1314" s="27"/>
      <c r="M1314" s="27"/>
      <c r="N1314" s="40"/>
      <c r="O1314" s="40"/>
      <c r="P1314" s="28"/>
      <c r="Q1314" s="136"/>
      <c r="R1314" s="27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</row>
    <row r="1315" spans="1:38" ht="15.75" customHeight="1">
      <c r="A1315" s="23"/>
      <c r="B1315" s="24"/>
      <c r="C1315" s="25"/>
      <c r="D1315" s="25"/>
      <c r="E1315" s="80"/>
      <c r="F1315" s="80"/>
      <c r="G1315" s="80"/>
      <c r="H1315" s="80"/>
      <c r="I1315" s="135"/>
      <c r="J1315" s="27"/>
      <c r="K1315" s="27"/>
      <c r="L1315" s="27"/>
      <c r="M1315" s="27"/>
      <c r="N1315" s="40"/>
      <c r="O1315" s="40"/>
      <c r="P1315" s="28"/>
      <c r="Q1315" s="136"/>
      <c r="R1315" s="27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</row>
    <row r="1316" spans="1:38" ht="15.75" customHeight="1">
      <c r="A1316" s="23"/>
      <c r="B1316" s="24"/>
      <c r="C1316" s="25"/>
      <c r="D1316" s="25"/>
      <c r="E1316" s="80"/>
      <c r="F1316" s="80"/>
      <c r="G1316" s="80"/>
      <c r="H1316" s="80"/>
      <c r="I1316" s="135"/>
      <c r="J1316" s="27"/>
      <c r="K1316" s="27"/>
      <c r="L1316" s="27"/>
      <c r="M1316" s="27"/>
      <c r="N1316" s="40"/>
      <c r="O1316" s="40"/>
      <c r="P1316" s="28"/>
      <c r="Q1316" s="136"/>
      <c r="R1316" s="27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</row>
    <row r="1317" spans="1:38" ht="15.75" customHeight="1">
      <c r="A1317" s="23"/>
      <c r="B1317" s="24"/>
      <c r="C1317" s="25"/>
      <c r="D1317" s="25"/>
      <c r="E1317" s="80"/>
      <c r="F1317" s="80"/>
      <c r="G1317" s="80"/>
      <c r="H1317" s="80"/>
      <c r="I1317" s="135"/>
      <c r="J1317" s="27"/>
      <c r="K1317" s="27"/>
      <c r="L1317" s="27"/>
      <c r="M1317" s="27"/>
      <c r="N1317" s="40"/>
      <c r="O1317" s="40"/>
      <c r="P1317" s="28"/>
      <c r="Q1317" s="136"/>
      <c r="R1317" s="27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</row>
    <row r="1318" spans="1:38" ht="15.75" customHeight="1">
      <c r="A1318" s="23"/>
      <c r="B1318" s="24"/>
      <c r="C1318" s="25"/>
      <c r="D1318" s="25"/>
      <c r="E1318" s="80"/>
      <c r="F1318" s="80"/>
      <c r="G1318" s="80"/>
      <c r="H1318" s="80"/>
      <c r="I1318" s="135"/>
      <c r="J1318" s="27"/>
      <c r="K1318" s="27"/>
      <c r="L1318" s="27"/>
      <c r="M1318" s="27"/>
      <c r="N1318" s="40"/>
      <c r="O1318" s="40"/>
      <c r="P1318" s="28"/>
      <c r="Q1318" s="136"/>
      <c r="R1318" s="27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</row>
    <row r="1319" spans="1:38" ht="15.75" customHeight="1">
      <c r="A1319" s="23"/>
      <c r="B1319" s="24"/>
      <c r="C1319" s="25"/>
      <c r="D1319" s="25"/>
      <c r="E1319" s="80"/>
      <c r="F1319" s="80"/>
      <c r="G1319" s="80"/>
      <c r="H1319" s="80"/>
      <c r="I1319" s="135"/>
      <c r="J1319" s="27"/>
      <c r="K1319" s="27"/>
      <c r="L1319" s="27"/>
      <c r="M1319" s="27"/>
      <c r="N1319" s="40"/>
      <c r="O1319" s="40"/>
      <c r="P1319" s="28"/>
      <c r="Q1319" s="136"/>
      <c r="R1319" s="27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</row>
    <row r="1320" spans="1:38" ht="15.75" customHeight="1">
      <c r="A1320" s="23"/>
      <c r="B1320" s="24"/>
      <c r="C1320" s="25"/>
      <c r="D1320" s="25"/>
      <c r="E1320" s="80"/>
      <c r="F1320" s="80"/>
      <c r="G1320" s="80"/>
      <c r="H1320" s="80"/>
      <c r="I1320" s="135"/>
      <c r="J1320" s="27"/>
      <c r="K1320" s="27"/>
      <c r="L1320" s="27"/>
      <c r="M1320" s="27"/>
      <c r="N1320" s="40"/>
      <c r="O1320" s="40"/>
      <c r="P1320" s="28"/>
      <c r="Q1320" s="136"/>
      <c r="R1320" s="27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</row>
    <row r="1321" spans="1:38" ht="15.75" customHeight="1">
      <c r="A1321" s="23"/>
      <c r="B1321" s="24"/>
      <c r="C1321" s="25"/>
      <c r="D1321" s="25"/>
      <c r="E1321" s="80"/>
      <c r="F1321" s="80"/>
      <c r="G1321" s="80"/>
      <c r="H1321" s="80"/>
      <c r="I1321" s="135"/>
      <c r="J1321" s="27"/>
      <c r="K1321" s="27"/>
      <c r="L1321" s="27"/>
      <c r="M1321" s="27"/>
      <c r="N1321" s="40"/>
      <c r="O1321" s="40"/>
      <c r="P1321" s="28"/>
      <c r="Q1321" s="136"/>
      <c r="R1321" s="27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</row>
    <row r="1322" spans="1:38" ht="15.75" customHeight="1">
      <c r="A1322" s="23"/>
      <c r="B1322" s="24"/>
      <c r="C1322" s="25"/>
      <c r="D1322" s="25"/>
      <c r="E1322" s="80"/>
      <c r="F1322" s="80"/>
      <c r="G1322" s="80"/>
      <c r="H1322" s="80"/>
      <c r="I1322" s="135"/>
      <c r="J1322" s="27"/>
      <c r="K1322" s="27"/>
      <c r="L1322" s="27"/>
      <c r="M1322" s="27"/>
      <c r="N1322" s="40"/>
      <c r="O1322" s="40"/>
      <c r="P1322" s="28"/>
      <c r="Q1322" s="136"/>
      <c r="R1322" s="27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</row>
    <row r="1323" spans="1:38" ht="15.75" customHeight="1">
      <c r="A1323" s="23"/>
      <c r="B1323" s="24"/>
      <c r="C1323" s="25"/>
      <c r="D1323" s="25"/>
      <c r="E1323" s="80"/>
      <c r="F1323" s="80"/>
      <c r="G1323" s="80"/>
      <c r="H1323" s="80"/>
      <c r="I1323" s="135"/>
      <c r="J1323" s="27"/>
      <c r="K1323" s="27"/>
      <c r="L1323" s="27"/>
      <c r="M1323" s="27"/>
      <c r="N1323" s="40"/>
      <c r="O1323" s="40"/>
      <c r="P1323" s="28"/>
      <c r="Q1323" s="136"/>
      <c r="R1323" s="27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</row>
    <row r="1324" spans="1:38" ht="15.75" customHeight="1">
      <c r="A1324" s="23"/>
      <c r="B1324" s="24"/>
      <c r="C1324" s="25"/>
      <c r="D1324" s="25"/>
      <c r="E1324" s="80"/>
      <c r="F1324" s="80"/>
      <c r="G1324" s="80"/>
      <c r="H1324" s="80"/>
      <c r="I1324" s="135"/>
      <c r="J1324" s="27"/>
      <c r="K1324" s="27"/>
      <c r="L1324" s="27"/>
      <c r="M1324" s="27"/>
      <c r="N1324" s="40"/>
      <c r="O1324" s="40"/>
      <c r="P1324" s="28"/>
      <c r="Q1324" s="136"/>
      <c r="R1324" s="27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</row>
    <row r="1325" spans="1:38" ht="15.75" customHeight="1">
      <c r="A1325" s="23"/>
      <c r="B1325" s="24"/>
      <c r="C1325" s="25"/>
      <c r="D1325" s="25"/>
      <c r="E1325" s="80"/>
      <c r="F1325" s="80"/>
      <c r="G1325" s="80"/>
      <c r="H1325" s="80"/>
      <c r="I1325" s="135"/>
      <c r="J1325" s="27"/>
      <c r="K1325" s="27"/>
      <c r="L1325" s="27"/>
      <c r="M1325" s="27"/>
      <c r="N1325" s="40"/>
      <c r="O1325" s="40"/>
      <c r="P1325" s="28"/>
      <c r="Q1325" s="136"/>
      <c r="R1325" s="27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</row>
    <row r="1326" spans="1:38" ht="15.75" customHeight="1">
      <c r="A1326" s="23"/>
      <c r="B1326" s="24"/>
      <c r="C1326" s="25"/>
      <c r="D1326" s="25"/>
      <c r="E1326" s="80"/>
      <c r="F1326" s="80"/>
      <c r="G1326" s="80"/>
      <c r="H1326" s="80"/>
      <c r="I1326" s="135"/>
      <c r="J1326" s="27"/>
      <c r="K1326" s="27"/>
      <c r="L1326" s="27"/>
      <c r="M1326" s="27"/>
      <c r="N1326" s="40"/>
      <c r="O1326" s="40"/>
      <c r="P1326" s="28"/>
      <c r="Q1326" s="136"/>
      <c r="R1326" s="27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</row>
    <row r="1327" spans="1:38" ht="15.75" customHeight="1">
      <c r="A1327" s="23"/>
      <c r="B1327" s="24"/>
      <c r="C1327" s="25"/>
      <c r="D1327" s="25"/>
      <c r="E1327" s="80"/>
      <c r="F1327" s="80"/>
      <c r="G1327" s="80"/>
      <c r="H1327" s="80"/>
      <c r="I1327" s="135"/>
      <c r="J1327" s="27"/>
      <c r="K1327" s="27"/>
      <c r="L1327" s="27"/>
      <c r="M1327" s="27"/>
      <c r="N1327" s="40"/>
      <c r="O1327" s="40"/>
      <c r="P1327" s="28"/>
      <c r="Q1327" s="136"/>
      <c r="R1327" s="27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</row>
    <row r="1328" spans="1:38" ht="15.75" customHeight="1">
      <c r="A1328" s="23"/>
      <c r="B1328" s="24"/>
      <c r="C1328" s="25"/>
      <c r="D1328" s="25"/>
      <c r="E1328" s="80"/>
      <c r="F1328" s="80"/>
      <c r="G1328" s="80"/>
      <c r="H1328" s="80"/>
      <c r="I1328" s="135"/>
      <c r="J1328" s="27"/>
      <c r="K1328" s="27"/>
      <c r="L1328" s="27"/>
      <c r="M1328" s="27"/>
      <c r="N1328" s="40"/>
      <c r="O1328" s="40"/>
      <c r="P1328" s="28"/>
      <c r="Q1328" s="136"/>
      <c r="R1328" s="27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</row>
    <row r="1329" spans="1:38" ht="15.75" customHeight="1">
      <c r="A1329" s="23"/>
      <c r="B1329" s="24"/>
      <c r="C1329" s="25"/>
      <c r="D1329" s="25"/>
      <c r="E1329" s="80"/>
      <c r="F1329" s="80"/>
      <c r="G1329" s="80"/>
      <c r="H1329" s="80"/>
      <c r="I1329" s="135"/>
      <c r="J1329" s="27"/>
      <c r="K1329" s="27"/>
      <c r="L1329" s="27"/>
      <c r="M1329" s="27"/>
      <c r="N1329" s="40"/>
      <c r="O1329" s="40"/>
      <c r="P1329" s="28"/>
      <c r="Q1329" s="136"/>
      <c r="R1329" s="27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</row>
    <row r="1330" spans="1:38" ht="15.75" customHeight="1">
      <c r="A1330" s="23"/>
      <c r="B1330" s="24"/>
      <c r="C1330" s="25"/>
      <c r="D1330" s="25"/>
      <c r="E1330" s="80"/>
      <c r="F1330" s="80"/>
      <c r="G1330" s="80"/>
      <c r="H1330" s="80"/>
      <c r="I1330" s="135"/>
      <c r="J1330" s="27"/>
      <c r="K1330" s="27"/>
      <c r="L1330" s="27"/>
      <c r="M1330" s="27"/>
      <c r="N1330" s="40"/>
      <c r="O1330" s="40"/>
      <c r="P1330" s="28"/>
      <c r="Q1330" s="136"/>
      <c r="R1330" s="27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</row>
    <row r="1331" spans="1:38" ht="15.75" customHeight="1">
      <c r="A1331" s="23"/>
      <c r="B1331" s="24"/>
      <c r="C1331" s="25"/>
      <c r="D1331" s="25"/>
      <c r="E1331" s="80"/>
      <c r="F1331" s="80"/>
      <c r="G1331" s="80"/>
      <c r="H1331" s="80"/>
      <c r="I1331" s="135"/>
      <c r="J1331" s="27"/>
      <c r="K1331" s="27"/>
      <c r="L1331" s="27"/>
      <c r="M1331" s="27"/>
      <c r="N1331" s="40"/>
      <c r="O1331" s="40"/>
      <c r="P1331" s="28"/>
      <c r="Q1331" s="136"/>
      <c r="R1331" s="27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</row>
    <row r="1332" spans="1:38" ht="15.75" customHeight="1">
      <c r="A1332" s="23"/>
      <c r="B1332" s="24"/>
      <c r="C1332" s="25"/>
      <c r="D1332" s="25"/>
      <c r="E1332" s="80"/>
      <c r="F1332" s="80"/>
      <c r="G1332" s="80"/>
      <c r="H1332" s="80"/>
      <c r="I1332" s="135"/>
      <c r="J1332" s="27"/>
      <c r="K1332" s="27"/>
      <c r="L1332" s="27"/>
      <c r="M1332" s="27"/>
      <c r="N1332" s="40"/>
      <c r="O1332" s="40"/>
      <c r="P1332" s="28"/>
      <c r="Q1332" s="136"/>
      <c r="R1332" s="27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</row>
    <row r="1333" spans="1:38" ht="15.75" customHeight="1">
      <c r="A1333" s="23"/>
      <c r="B1333" s="24"/>
      <c r="C1333" s="25"/>
      <c r="D1333" s="25"/>
      <c r="E1333" s="80"/>
      <c r="F1333" s="80"/>
      <c r="G1333" s="80"/>
      <c r="H1333" s="80"/>
      <c r="I1333" s="135"/>
      <c r="J1333" s="27"/>
      <c r="K1333" s="27"/>
      <c r="L1333" s="27"/>
      <c r="M1333" s="27"/>
      <c r="N1333" s="40"/>
      <c r="O1333" s="40"/>
      <c r="P1333" s="28"/>
      <c r="Q1333" s="136"/>
      <c r="R1333" s="27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</row>
    <row r="1334" spans="1:38" ht="15.75" customHeight="1">
      <c r="A1334" s="23"/>
      <c r="B1334" s="24"/>
      <c r="C1334" s="25"/>
      <c r="D1334" s="25"/>
      <c r="E1334" s="80"/>
      <c r="F1334" s="80"/>
      <c r="G1334" s="80"/>
      <c r="H1334" s="80"/>
      <c r="I1334" s="135"/>
      <c r="J1334" s="27"/>
      <c r="K1334" s="27"/>
      <c r="L1334" s="27"/>
      <c r="M1334" s="27"/>
      <c r="N1334" s="40"/>
      <c r="O1334" s="40"/>
      <c r="P1334" s="28"/>
      <c r="Q1334" s="136"/>
      <c r="R1334" s="27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</row>
    <row r="1335" spans="1:38" ht="15.75" customHeight="1">
      <c r="A1335" s="23"/>
      <c r="B1335" s="24"/>
      <c r="C1335" s="25"/>
      <c r="D1335" s="25"/>
      <c r="E1335" s="80"/>
      <c r="F1335" s="80"/>
      <c r="G1335" s="80"/>
      <c r="H1335" s="80"/>
      <c r="I1335" s="135"/>
      <c r="J1335" s="27"/>
      <c r="K1335" s="27"/>
      <c r="L1335" s="27"/>
      <c r="M1335" s="27"/>
      <c r="N1335" s="40"/>
      <c r="O1335" s="40"/>
      <c r="P1335" s="28"/>
      <c r="Q1335" s="136"/>
      <c r="R1335" s="27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</row>
    <row r="1336" spans="1:38" ht="15.75" customHeight="1">
      <c r="A1336" s="23"/>
      <c r="B1336" s="24"/>
      <c r="C1336" s="25"/>
      <c r="D1336" s="25"/>
      <c r="E1336" s="80"/>
      <c r="F1336" s="80"/>
      <c r="G1336" s="80"/>
      <c r="H1336" s="80"/>
      <c r="I1336" s="135"/>
      <c r="J1336" s="27"/>
      <c r="K1336" s="27"/>
      <c r="L1336" s="27"/>
      <c r="M1336" s="27"/>
      <c r="N1336" s="40"/>
      <c r="O1336" s="40"/>
      <c r="P1336" s="28"/>
      <c r="Q1336" s="136"/>
      <c r="R1336" s="27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</row>
    <row r="1337" spans="1:38" ht="15.75" customHeight="1">
      <c r="A1337" s="23"/>
      <c r="B1337" s="24"/>
      <c r="C1337" s="25"/>
      <c r="D1337" s="25"/>
      <c r="E1337" s="80"/>
      <c r="F1337" s="80"/>
      <c r="G1337" s="80"/>
      <c r="H1337" s="80"/>
      <c r="I1337" s="135"/>
      <c r="J1337" s="27"/>
      <c r="K1337" s="27"/>
      <c r="L1337" s="27"/>
      <c r="M1337" s="27"/>
      <c r="N1337" s="40"/>
      <c r="O1337" s="40"/>
      <c r="P1337" s="28"/>
      <c r="Q1337" s="136"/>
      <c r="R1337" s="27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</row>
    <row r="1338" spans="1:38" ht="15.75" customHeight="1">
      <c r="A1338" s="23"/>
      <c r="B1338" s="24"/>
      <c r="C1338" s="25"/>
      <c r="D1338" s="25"/>
      <c r="E1338" s="80"/>
      <c r="F1338" s="80"/>
      <c r="G1338" s="80"/>
      <c r="H1338" s="80"/>
      <c r="I1338" s="135"/>
      <c r="J1338" s="27"/>
      <c r="K1338" s="27"/>
      <c r="L1338" s="27"/>
      <c r="M1338" s="27"/>
      <c r="N1338" s="40"/>
      <c r="O1338" s="40"/>
      <c r="P1338" s="28"/>
      <c r="Q1338" s="136"/>
      <c r="R1338" s="27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</row>
    <row r="1339" spans="1:38" ht="15.75" customHeight="1">
      <c r="A1339" s="23"/>
      <c r="B1339" s="24"/>
      <c r="C1339" s="25"/>
      <c r="D1339" s="25"/>
      <c r="E1339" s="80"/>
      <c r="F1339" s="80"/>
      <c r="G1339" s="80"/>
      <c r="H1339" s="80"/>
      <c r="I1339" s="135"/>
      <c r="J1339" s="27"/>
      <c r="K1339" s="27"/>
      <c r="L1339" s="27"/>
      <c r="M1339" s="27"/>
      <c r="N1339" s="40"/>
      <c r="O1339" s="40"/>
      <c r="P1339" s="28"/>
      <c r="Q1339" s="136"/>
      <c r="R1339" s="27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</row>
    <row r="1340" spans="1:38" ht="15.75" customHeight="1">
      <c r="A1340" s="23"/>
      <c r="B1340" s="24"/>
      <c r="C1340" s="25"/>
      <c r="D1340" s="25"/>
      <c r="E1340" s="80"/>
      <c r="F1340" s="80"/>
      <c r="G1340" s="80"/>
      <c r="H1340" s="80"/>
      <c r="I1340" s="135"/>
      <c r="J1340" s="27"/>
      <c r="K1340" s="27"/>
      <c r="L1340" s="27"/>
      <c r="M1340" s="27"/>
      <c r="N1340" s="40"/>
      <c r="O1340" s="40"/>
      <c r="P1340" s="28"/>
      <c r="Q1340" s="136"/>
      <c r="R1340" s="27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</row>
    <row r="1341" spans="1:38" ht="15.75" customHeight="1">
      <c r="A1341" s="23"/>
      <c r="B1341" s="24"/>
      <c r="C1341" s="25"/>
      <c r="D1341" s="25"/>
      <c r="E1341" s="80"/>
      <c r="F1341" s="80"/>
      <c r="G1341" s="80"/>
      <c r="H1341" s="80"/>
      <c r="I1341" s="135"/>
      <c r="J1341" s="27"/>
      <c r="K1341" s="27"/>
      <c r="L1341" s="27"/>
      <c r="M1341" s="27"/>
      <c r="N1341" s="40"/>
      <c r="O1341" s="40"/>
      <c r="P1341" s="28"/>
      <c r="Q1341" s="136"/>
      <c r="R1341" s="27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</row>
    <row r="1342" spans="1:38" ht="15.75" customHeight="1">
      <c r="A1342" s="23"/>
      <c r="B1342" s="24"/>
      <c r="C1342" s="25"/>
      <c r="D1342" s="25"/>
      <c r="E1342" s="80"/>
      <c r="F1342" s="80"/>
      <c r="G1342" s="80"/>
      <c r="H1342" s="80"/>
      <c r="I1342" s="135"/>
      <c r="J1342" s="27"/>
      <c r="K1342" s="27"/>
      <c r="L1342" s="27"/>
      <c r="M1342" s="27"/>
      <c r="N1342" s="40"/>
      <c r="O1342" s="40"/>
      <c r="P1342" s="28"/>
      <c r="Q1342" s="136"/>
      <c r="R1342" s="27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</row>
    <row r="1343" spans="1:38" ht="15.75" customHeight="1">
      <c r="A1343" s="23"/>
      <c r="B1343" s="24"/>
      <c r="C1343" s="25"/>
      <c r="D1343" s="25"/>
      <c r="E1343" s="80"/>
      <c r="F1343" s="80"/>
      <c r="G1343" s="80"/>
      <c r="H1343" s="80"/>
      <c r="I1343" s="135"/>
      <c r="J1343" s="27"/>
      <c r="K1343" s="27"/>
      <c r="L1343" s="27"/>
      <c r="M1343" s="27"/>
      <c r="N1343" s="40"/>
      <c r="O1343" s="40"/>
      <c r="P1343" s="28"/>
      <c r="Q1343" s="136"/>
      <c r="R1343" s="27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</row>
    <row r="1344" spans="1:38" ht="15.75" customHeight="1">
      <c r="A1344" s="23"/>
      <c r="B1344" s="24"/>
      <c r="C1344" s="25"/>
      <c r="D1344" s="25"/>
      <c r="E1344" s="80"/>
      <c r="F1344" s="80"/>
      <c r="G1344" s="80"/>
      <c r="H1344" s="80"/>
      <c r="I1344" s="135"/>
      <c r="J1344" s="27"/>
      <c r="K1344" s="27"/>
      <c r="L1344" s="27"/>
      <c r="M1344" s="27"/>
      <c r="N1344" s="40"/>
      <c r="O1344" s="40"/>
      <c r="P1344" s="28"/>
      <c r="Q1344" s="136"/>
      <c r="R1344" s="27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</row>
    <row r="1345" spans="1:38" ht="15.75" customHeight="1">
      <c r="A1345" s="23"/>
      <c r="B1345" s="24"/>
      <c r="C1345" s="25"/>
      <c r="D1345" s="25"/>
      <c r="E1345" s="80"/>
      <c r="F1345" s="80"/>
      <c r="G1345" s="80"/>
      <c r="H1345" s="80"/>
      <c r="I1345" s="135"/>
      <c r="J1345" s="27"/>
      <c r="K1345" s="27"/>
      <c r="L1345" s="27"/>
      <c r="M1345" s="27"/>
      <c r="N1345" s="40"/>
      <c r="O1345" s="40"/>
      <c r="P1345" s="28"/>
      <c r="Q1345" s="136"/>
      <c r="R1345" s="27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</row>
    <row r="1346" spans="1:38" ht="15.75" customHeight="1">
      <c r="A1346" s="23"/>
      <c r="B1346" s="24"/>
      <c r="C1346" s="25"/>
      <c r="D1346" s="25"/>
      <c r="E1346" s="80"/>
      <c r="F1346" s="80"/>
      <c r="G1346" s="80"/>
      <c r="H1346" s="80"/>
      <c r="I1346" s="135"/>
      <c r="J1346" s="27"/>
      <c r="K1346" s="27"/>
      <c r="L1346" s="27"/>
      <c r="M1346" s="27"/>
      <c r="N1346" s="40"/>
      <c r="O1346" s="40"/>
      <c r="P1346" s="28"/>
      <c r="Q1346" s="136"/>
      <c r="R1346" s="27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</row>
    <row r="1347" spans="1:38" ht="15.75" customHeight="1">
      <c r="A1347" s="23"/>
      <c r="B1347" s="24"/>
      <c r="C1347" s="25"/>
      <c r="D1347" s="25"/>
      <c r="E1347" s="80"/>
      <c r="F1347" s="80"/>
      <c r="G1347" s="80"/>
      <c r="H1347" s="80"/>
      <c r="I1347" s="135"/>
      <c r="J1347" s="27"/>
      <c r="K1347" s="27"/>
      <c r="L1347" s="27"/>
      <c r="M1347" s="27"/>
      <c r="N1347" s="40"/>
      <c r="O1347" s="40"/>
      <c r="P1347" s="28"/>
      <c r="Q1347" s="136"/>
      <c r="R1347" s="27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</row>
    <row r="1348" spans="1:38" ht="15.75" customHeight="1">
      <c r="A1348" s="23"/>
      <c r="B1348" s="24"/>
      <c r="C1348" s="25"/>
      <c r="D1348" s="25"/>
      <c r="E1348" s="80"/>
      <c r="F1348" s="80"/>
      <c r="G1348" s="80"/>
      <c r="H1348" s="80"/>
      <c r="I1348" s="135"/>
      <c r="J1348" s="27"/>
      <c r="K1348" s="27"/>
      <c r="L1348" s="27"/>
      <c r="M1348" s="27"/>
      <c r="N1348" s="40"/>
      <c r="O1348" s="40"/>
      <c r="P1348" s="28"/>
      <c r="Q1348" s="136"/>
      <c r="R1348" s="27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</row>
    <row r="1349" spans="1:38" ht="15.75" customHeight="1">
      <c r="A1349" s="23"/>
      <c r="B1349" s="24"/>
      <c r="C1349" s="25"/>
      <c r="D1349" s="25"/>
      <c r="E1349" s="80"/>
      <c r="F1349" s="80"/>
      <c r="G1349" s="80"/>
      <c r="H1349" s="80"/>
      <c r="I1349" s="135"/>
      <c r="J1349" s="27"/>
      <c r="K1349" s="27"/>
      <c r="L1349" s="27"/>
      <c r="M1349" s="27"/>
      <c r="N1349" s="40"/>
      <c r="O1349" s="40"/>
      <c r="P1349" s="28"/>
      <c r="Q1349" s="136"/>
      <c r="R1349" s="27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</row>
    <row r="1350" spans="1:38" ht="15.75" customHeight="1">
      <c r="A1350" s="23"/>
      <c r="B1350" s="24"/>
      <c r="C1350" s="25"/>
      <c r="D1350" s="25"/>
      <c r="E1350" s="80"/>
      <c r="F1350" s="80"/>
      <c r="G1350" s="80"/>
      <c r="H1350" s="80"/>
      <c r="I1350" s="135"/>
      <c r="J1350" s="27"/>
      <c r="K1350" s="27"/>
      <c r="L1350" s="27"/>
      <c r="M1350" s="27"/>
      <c r="N1350" s="40"/>
      <c r="O1350" s="40"/>
      <c r="P1350" s="28"/>
      <c r="Q1350" s="136"/>
      <c r="R1350" s="27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</row>
    <row r="1351" spans="1:38" ht="15.75" customHeight="1">
      <c r="A1351" s="23"/>
      <c r="B1351" s="24"/>
      <c r="C1351" s="25"/>
      <c r="D1351" s="25"/>
      <c r="E1351" s="80"/>
      <c r="F1351" s="80"/>
      <c r="G1351" s="80"/>
      <c r="H1351" s="80"/>
      <c r="I1351" s="135"/>
      <c r="J1351" s="27"/>
      <c r="K1351" s="27"/>
      <c r="L1351" s="27"/>
      <c r="M1351" s="27"/>
      <c r="N1351" s="40"/>
      <c r="O1351" s="40"/>
      <c r="P1351" s="28"/>
      <c r="Q1351" s="136"/>
      <c r="R1351" s="27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</row>
    <row r="1352" spans="1:38" ht="15.75" customHeight="1">
      <c r="A1352" s="23"/>
      <c r="B1352" s="24"/>
      <c r="C1352" s="25"/>
      <c r="D1352" s="25"/>
      <c r="E1352" s="80"/>
      <c r="F1352" s="80"/>
      <c r="G1352" s="80"/>
      <c r="H1352" s="80"/>
      <c r="I1352" s="135"/>
      <c r="J1352" s="27"/>
      <c r="K1352" s="27"/>
      <c r="L1352" s="27"/>
      <c r="M1352" s="27"/>
      <c r="N1352" s="40"/>
      <c r="O1352" s="40"/>
      <c r="P1352" s="28"/>
      <c r="Q1352" s="136"/>
      <c r="R1352" s="27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</row>
    <row r="1353" spans="1:38" ht="15.75" customHeight="1">
      <c r="A1353" s="23"/>
      <c r="B1353" s="24"/>
      <c r="C1353" s="25"/>
      <c r="D1353" s="25"/>
      <c r="E1353" s="80"/>
      <c r="F1353" s="80"/>
      <c r="G1353" s="80"/>
      <c r="H1353" s="80"/>
      <c r="I1353" s="135"/>
      <c r="J1353" s="27"/>
      <c r="K1353" s="27"/>
      <c r="L1353" s="27"/>
      <c r="M1353" s="27"/>
      <c r="N1353" s="40"/>
      <c r="O1353" s="40"/>
      <c r="P1353" s="28"/>
      <c r="Q1353" s="136"/>
      <c r="R1353" s="27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</row>
    <row r="1354" spans="1:38" ht="15.75" customHeight="1">
      <c r="A1354" s="23"/>
      <c r="B1354" s="24"/>
      <c r="C1354" s="25"/>
      <c r="D1354" s="25"/>
      <c r="E1354" s="80"/>
      <c r="F1354" s="80"/>
      <c r="G1354" s="80"/>
      <c r="H1354" s="80"/>
      <c r="I1354" s="135"/>
      <c r="J1354" s="27"/>
      <c r="K1354" s="27"/>
      <c r="L1354" s="27"/>
      <c r="M1354" s="27"/>
      <c r="N1354" s="40"/>
      <c r="O1354" s="40"/>
      <c r="P1354" s="28"/>
      <c r="Q1354" s="136"/>
      <c r="R1354" s="27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</row>
    <row r="1355" spans="1:38" ht="15.75" customHeight="1">
      <c r="A1355" s="23"/>
      <c r="B1355" s="24"/>
      <c r="C1355" s="25"/>
      <c r="D1355" s="25"/>
      <c r="E1355" s="80"/>
      <c r="F1355" s="80"/>
      <c r="G1355" s="80"/>
      <c r="H1355" s="80"/>
      <c r="I1355" s="135"/>
      <c r="J1355" s="27"/>
      <c r="K1355" s="27"/>
      <c r="L1355" s="27"/>
      <c r="M1355" s="27"/>
      <c r="N1355" s="40"/>
      <c r="O1355" s="40"/>
      <c r="P1355" s="28"/>
      <c r="Q1355" s="136"/>
      <c r="R1355" s="27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</row>
    <row r="1356" spans="1:38" ht="15.75" customHeight="1">
      <c r="A1356" s="23"/>
      <c r="B1356" s="24"/>
      <c r="C1356" s="25"/>
      <c r="D1356" s="25"/>
      <c r="E1356" s="80"/>
      <c r="F1356" s="80"/>
      <c r="G1356" s="80"/>
      <c r="H1356" s="80"/>
      <c r="I1356" s="135"/>
      <c r="J1356" s="27"/>
      <c r="K1356" s="27"/>
      <c r="L1356" s="27"/>
      <c r="M1356" s="27"/>
      <c r="N1356" s="40"/>
      <c r="O1356" s="40"/>
      <c r="P1356" s="28"/>
      <c r="Q1356" s="136"/>
      <c r="R1356" s="27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</row>
    <row r="1357" spans="1:38" ht="15.75" customHeight="1">
      <c r="A1357" s="23"/>
      <c r="B1357" s="24"/>
      <c r="C1357" s="25"/>
      <c r="D1357" s="25"/>
      <c r="E1357" s="80"/>
      <c r="F1357" s="80"/>
      <c r="G1357" s="80"/>
      <c r="H1357" s="80"/>
      <c r="I1357" s="135"/>
      <c r="J1357" s="27"/>
      <c r="K1357" s="27"/>
      <c r="L1357" s="27"/>
      <c r="M1357" s="27"/>
      <c r="N1357" s="40"/>
      <c r="O1357" s="40"/>
      <c r="P1357" s="28"/>
      <c r="Q1357" s="136"/>
      <c r="R1357" s="27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</row>
    <row r="1358" spans="1:38" ht="15.75" customHeight="1">
      <c r="A1358" s="23"/>
      <c r="B1358" s="24"/>
      <c r="C1358" s="25"/>
      <c r="D1358" s="25"/>
      <c r="E1358" s="80"/>
      <c r="F1358" s="80"/>
      <c r="G1358" s="80"/>
      <c r="H1358" s="80"/>
      <c r="I1358" s="135"/>
      <c r="J1358" s="27"/>
      <c r="K1358" s="27"/>
      <c r="L1358" s="27"/>
      <c r="M1358" s="27"/>
      <c r="N1358" s="40"/>
      <c r="O1358" s="40"/>
      <c r="P1358" s="28"/>
      <c r="Q1358" s="136"/>
      <c r="R1358" s="27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</row>
    <row r="1359" spans="1:38" ht="15.75" customHeight="1">
      <c r="A1359" s="23"/>
      <c r="B1359" s="24"/>
      <c r="C1359" s="25"/>
      <c r="D1359" s="25"/>
      <c r="E1359" s="80"/>
      <c r="F1359" s="80"/>
      <c r="G1359" s="80"/>
      <c r="H1359" s="80"/>
      <c r="I1359" s="135"/>
      <c r="J1359" s="27"/>
      <c r="K1359" s="27"/>
      <c r="L1359" s="27"/>
      <c r="M1359" s="27"/>
      <c r="N1359" s="40"/>
      <c r="O1359" s="40"/>
      <c r="P1359" s="28"/>
      <c r="Q1359" s="136"/>
      <c r="R1359" s="27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</row>
    <row r="1360" spans="1:38" ht="15.75" customHeight="1">
      <c r="A1360" s="23"/>
      <c r="B1360" s="24"/>
      <c r="C1360" s="25"/>
      <c r="D1360" s="25"/>
      <c r="E1360" s="80"/>
      <c r="F1360" s="80"/>
      <c r="G1360" s="80"/>
      <c r="H1360" s="80"/>
      <c r="I1360" s="135"/>
      <c r="J1360" s="27"/>
      <c r="K1360" s="27"/>
      <c r="L1360" s="27"/>
      <c r="M1360" s="27"/>
      <c r="N1360" s="40"/>
      <c r="O1360" s="40"/>
      <c r="P1360" s="28"/>
      <c r="Q1360" s="136"/>
      <c r="R1360" s="27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</row>
    <row r="1361" spans="1:38" ht="15.75" customHeight="1">
      <c r="A1361" s="23"/>
      <c r="B1361" s="24"/>
      <c r="C1361" s="25"/>
      <c r="D1361" s="25"/>
      <c r="E1361" s="80"/>
      <c r="F1361" s="80"/>
      <c r="G1361" s="80"/>
      <c r="H1361" s="80"/>
      <c r="I1361" s="135"/>
      <c r="J1361" s="27"/>
      <c r="K1361" s="27"/>
      <c r="L1361" s="27"/>
      <c r="M1361" s="27"/>
      <c r="N1361" s="40"/>
      <c r="O1361" s="40"/>
      <c r="P1361" s="28"/>
      <c r="Q1361" s="136"/>
      <c r="R1361" s="27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</row>
    <row r="1362" spans="1:38" ht="15.75" customHeight="1">
      <c r="A1362" s="23"/>
      <c r="B1362" s="24"/>
      <c r="C1362" s="25"/>
      <c r="D1362" s="25"/>
      <c r="E1362" s="80"/>
      <c r="F1362" s="80"/>
      <c r="G1362" s="80"/>
      <c r="H1362" s="80"/>
      <c r="I1362" s="135"/>
      <c r="J1362" s="27"/>
      <c r="K1362" s="27"/>
      <c r="L1362" s="27"/>
      <c r="M1362" s="27"/>
      <c r="N1362" s="40"/>
      <c r="O1362" s="40"/>
      <c r="P1362" s="28"/>
      <c r="Q1362" s="136"/>
      <c r="R1362" s="27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</row>
    <row r="1363" spans="1:38" ht="15.75" customHeight="1">
      <c r="A1363" s="23"/>
      <c r="B1363" s="24"/>
      <c r="C1363" s="25"/>
      <c r="D1363" s="25"/>
      <c r="E1363" s="80"/>
      <c r="F1363" s="80"/>
      <c r="G1363" s="80"/>
      <c r="H1363" s="80"/>
      <c r="I1363" s="135"/>
      <c r="J1363" s="27"/>
      <c r="K1363" s="27"/>
      <c r="L1363" s="27"/>
      <c r="M1363" s="27"/>
      <c r="N1363" s="40"/>
      <c r="O1363" s="40"/>
      <c r="P1363" s="28"/>
      <c r="Q1363" s="136"/>
      <c r="R1363" s="27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</row>
    <row r="1364" spans="1:38" ht="15.75" customHeight="1">
      <c r="A1364" s="23"/>
      <c r="B1364" s="24"/>
      <c r="C1364" s="25"/>
      <c r="D1364" s="25"/>
      <c r="E1364" s="80"/>
      <c r="F1364" s="80"/>
      <c r="G1364" s="80"/>
      <c r="H1364" s="80"/>
      <c r="I1364" s="135"/>
      <c r="J1364" s="27"/>
      <c r="K1364" s="27"/>
      <c r="L1364" s="27"/>
      <c r="M1364" s="27"/>
      <c r="N1364" s="40"/>
      <c r="O1364" s="40"/>
      <c r="P1364" s="28"/>
      <c r="Q1364" s="136"/>
      <c r="R1364" s="27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</row>
    <row r="1365" spans="1:38" ht="15.75" customHeight="1">
      <c r="A1365" s="23"/>
      <c r="B1365" s="24"/>
      <c r="C1365" s="25"/>
      <c r="D1365" s="25"/>
      <c r="E1365" s="80"/>
      <c r="F1365" s="80"/>
      <c r="G1365" s="80"/>
      <c r="H1365" s="80"/>
      <c r="I1365" s="135"/>
      <c r="J1365" s="27"/>
      <c r="K1365" s="27"/>
      <c r="L1365" s="27"/>
      <c r="M1365" s="27"/>
      <c r="N1365" s="40"/>
      <c r="O1365" s="40"/>
      <c r="P1365" s="28"/>
      <c r="Q1365" s="136"/>
      <c r="R1365" s="27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</row>
    <row r="1366" spans="1:38" ht="15.75" customHeight="1">
      <c r="A1366" s="23"/>
      <c r="B1366" s="24"/>
      <c r="C1366" s="25"/>
      <c r="D1366" s="25"/>
      <c r="E1366" s="80"/>
      <c r="F1366" s="80"/>
      <c r="G1366" s="80"/>
      <c r="H1366" s="80"/>
      <c r="I1366" s="135"/>
      <c r="J1366" s="27"/>
      <c r="K1366" s="27"/>
      <c r="L1366" s="27"/>
      <c r="M1366" s="27"/>
      <c r="N1366" s="40"/>
      <c r="O1366" s="40"/>
      <c r="P1366" s="28"/>
      <c r="Q1366" s="136"/>
      <c r="R1366" s="27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</row>
    <row r="1367" spans="1:38" ht="15.75" customHeight="1">
      <c r="A1367" s="23"/>
      <c r="B1367" s="24"/>
      <c r="C1367" s="25"/>
      <c r="D1367" s="25"/>
      <c r="E1367" s="80"/>
      <c r="F1367" s="80"/>
      <c r="G1367" s="80"/>
      <c r="H1367" s="80"/>
      <c r="I1367" s="135"/>
      <c r="J1367" s="27"/>
      <c r="K1367" s="27"/>
      <c r="L1367" s="27"/>
      <c r="M1367" s="27"/>
      <c r="N1367" s="40"/>
      <c r="O1367" s="40"/>
      <c r="P1367" s="28"/>
      <c r="Q1367" s="136"/>
      <c r="R1367" s="27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</row>
    <row r="1368" spans="1:38" ht="15.75" customHeight="1">
      <c r="A1368" s="23"/>
      <c r="B1368" s="24"/>
      <c r="C1368" s="25"/>
      <c r="D1368" s="25"/>
      <c r="E1368" s="80"/>
      <c r="F1368" s="80"/>
      <c r="G1368" s="80"/>
      <c r="H1368" s="80"/>
      <c r="I1368" s="135"/>
      <c r="J1368" s="27"/>
      <c r="K1368" s="27"/>
      <c r="L1368" s="27"/>
      <c r="M1368" s="27"/>
      <c r="N1368" s="40"/>
      <c r="O1368" s="40"/>
      <c r="P1368" s="28"/>
      <c r="Q1368" s="136"/>
      <c r="R1368" s="27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</row>
    <row r="1369" spans="1:38" ht="15.75" customHeight="1">
      <c r="A1369" s="23"/>
      <c r="B1369" s="24"/>
      <c r="C1369" s="25"/>
      <c r="D1369" s="25"/>
      <c r="E1369" s="80"/>
      <c r="F1369" s="80"/>
      <c r="G1369" s="80"/>
      <c r="H1369" s="80"/>
      <c r="I1369" s="135"/>
      <c r="J1369" s="27"/>
      <c r="K1369" s="27"/>
      <c r="L1369" s="27"/>
      <c r="M1369" s="27"/>
      <c r="N1369" s="40"/>
      <c r="O1369" s="40"/>
      <c r="P1369" s="28"/>
      <c r="Q1369" s="136"/>
      <c r="R1369" s="27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</row>
    <row r="1370" spans="1:38" ht="15.75" customHeight="1">
      <c r="A1370" s="23"/>
      <c r="B1370" s="24"/>
      <c r="C1370" s="25"/>
      <c r="D1370" s="25"/>
      <c r="E1370" s="80"/>
      <c r="F1370" s="80"/>
      <c r="G1370" s="80"/>
      <c r="H1370" s="80"/>
      <c r="I1370" s="135"/>
      <c r="J1370" s="27"/>
      <c r="K1370" s="27"/>
      <c r="L1370" s="27"/>
      <c r="M1370" s="27"/>
      <c r="N1370" s="40"/>
      <c r="O1370" s="40"/>
      <c r="P1370" s="28"/>
      <c r="Q1370" s="136"/>
      <c r="R1370" s="27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</row>
    <row r="1371" spans="1:38" ht="15.75" customHeight="1">
      <c r="A1371" s="23"/>
      <c r="B1371" s="24"/>
      <c r="C1371" s="25"/>
      <c r="D1371" s="25"/>
      <c r="E1371" s="80"/>
      <c r="F1371" s="80"/>
      <c r="G1371" s="80"/>
      <c r="H1371" s="80"/>
      <c r="I1371" s="135"/>
      <c r="J1371" s="27"/>
      <c r="K1371" s="27"/>
      <c r="L1371" s="27"/>
      <c r="M1371" s="27"/>
      <c r="N1371" s="40"/>
      <c r="O1371" s="40"/>
      <c r="P1371" s="28"/>
      <c r="Q1371" s="136"/>
      <c r="R1371" s="27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</row>
    <row r="1372" spans="1:38" ht="15.75" customHeight="1">
      <c r="A1372" s="23"/>
      <c r="B1372" s="24"/>
      <c r="C1372" s="25"/>
      <c r="D1372" s="25"/>
      <c r="E1372" s="80"/>
      <c r="F1372" s="80"/>
      <c r="G1372" s="80"/>
      <c r="H1372" s="80"/>
      <c r="I1372" s="135"/>
      <c r="J1372" s="27"/>
      <c r="K1372" s="27"/>
      <c r="L1372" s="27"/>
      <c r="M1372" s="27"/>
      <c r="N1372" s="40"/>
      <c r="O1372" s="40"/>
      <c r="P1372" s="28"/>
      <c r="Q1372" s="136"/>
      <c r="R1372" s="27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</row>
    <row r="1373" spans="1:38" ht="15.75" customHeight="1">
      <c r="A1373" s="23"/>
      <c r="B1373" s="24"/>
      <c r="C1373" s="25"/>
      <c r="D1373" s="25"/>
      <c r="E1373" s="80"/>
      <c r="F1373" s="80"/>
      <c r="G1373" s="80"/>
      <c r="H1373" s="80"/>
      <c r="I1373" s="135"/>
      <c r="J1373" s="27"/>
      <c r="K1373" s="27"/>
      <c r="L1373" s="27"/>
      <c r="M1373" s="27"/>
      <c r="N1373" s="40"/>
      <c r="O1373" s="40"/>
      <c r="P1373" s="28"/>
      <c r="Q1373" s="136"/>
      <c r="R1373" s="27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</row>
    <row r="1374" spans="1:38" ht="15.75" customHeight="1">
      <c r="A1374" s="23"/>
      <c r="B1374" s="24"/>
      <c r="C1374" s="25"/>
      <c r="D1374" s="25"/>
      <c r="E1374" s="80"/>
      <c r="F1374" s="80"/>
      <c r="G1374" s="80"/>
      <c r="H1374" s="80"/>
      <c r="I1374" s="135"/>
      <c r="J1374" s="27"/>
      <c r="K1374" s="27"/>
      <c r="L1374" s="27"/>
      <c r="M1374" s="27"/>
      <c r="N1374" s="40"/>
      <c r="O1374" s="40"/>
      <c r="P1374" s="28"/>
      <c r="Q1374" s="136"/>
      <c r="R1374" s="27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</row>
    <row r="1375" spans="1:38" ht="15.75" customHeight="1">
      <c r="A1375" s="23"/>
      <c r="B1375" s="24"/>
      <c r="C1375" s="25"/>
      <c r="D1375" s="25"/>
      <c r="E1375" s="80"/>
      <c r="F1375" s="80"/>
      <c r="G1375" s="80"/>
      <c r="H1375" s="80"/>
      <c r="I1375" s="135"/>
      <c r="J1375" s="27"/>
      <c r="K1375" s="27"/>
      <c r="L1375" s="27"/>
      <c r="M1375" s="27"/>
      <c r="N1375" s="40"/>
      <c r="O1375" s="40"/>
      <c r="P1375" s="28"/>
      <c r="Q1375" s="136"/>
      <c r="R1375" s="27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</row>
    <row r="1376" spans="1:38" ht="15.75" customHeight="1">
      <c r="A1376" s="23"/>
      <c r="B1376" s="24"/>
      <c r="C1376" s="25"/>
      <c r="D1376" s="25"/>
      <c r="E1376" s="80"/>
      <c r="F1376" s="80"/>
      <c r="G1376" s="80"/>
      <c r="H1376" s="80"/>
      <c r="I1376" s="135"/>
      <c r="J1376" s="27"/>
      <c r="K1376" s="27"/>
      <c r="L1376" s="27"/>
      <c r="M1376" s="27"/>
      <c r="N1376" s="40"/>
      <c r="O1376" s="40"/>
      <c r="P1376" s="28"/>
      <c r="Q1376" s="136"/>
      <c r="R1376" s="27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</row>
    <row r="1377" spans="1:38" ht="15.75" customHeight="1">
      <c r="A1377" s="23"/>
      <c r="B1377" s="24"/>
      <c r="C1377" s="25"/>
      <c r="D1377" s="25"/>
      <c r="E1377" s="80"/>
      <c r="F1377" s="80"/>
      <c r="G1377" s="80"/>
      <c r="H1377" s="80"/>
      <c r="I1377" s="135"/>
      <c r="J1377" s="27"/>
      <c r="K1377" s="27"/>
      <c r="L1377" s="27"/>
      <c r="M1377" s="27"/>
      <c r="N1377" s="40"/>
      <c r="O1377" s="40"/>
      <c r="P1377" s="28"/>
      <c r="Q1377" s="136"/>
      <c r="R1377" s="27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</row>
    <row r="1378" spans="1:38" ht="15.75" customHeight="1">
      <c r="A1378" s="23"/>
      <c r="B1378" s="24"/>
      <c r="C1378" s="25"/>
      <c r="D1378" s="25"/>
      <c r="E1378" s="80"/>
      <c r="F1378" s="80"/>
      <c r="G1378" s="80"/>
      <c r="H1378" s="80"/>
      <c r="I1378" s="135"/>
      <c r="J1378" s="27"/>
      <c r="K1378" s="27"/>
      <c r="L1378" s="27"/>
      <c r="M1378" s="27"/>
      <c r="N1378" s="40"/>
      <c r="O1378" s="40"/>
      <c r="P1378" s="28"/>
      <c r="Q1378" s="136"/>
      <c r="R1378" s="27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</row>
    <row r="1379" spans="1:38" ht="15.75" customHeight="1">
      <c r="A1379" s="23"/>
      <c r="B1379" s="24"/>
      <c r="C1379" s="25"/>
      <c r="D1379" s="25"/>
      <c r="E1379" s="80"/>
      <c r="F1379" s="80"/>
      <c r="G1379" s="80"/>
      <c r="H1379" s="80"/>
      <c r="I1379" s="135"/>
      <c r="J1379" s="27"/>
      <c r="K1379" s="27"/>
      <c r="L1379" s="27"/>
      <c r="M1379" s="27"/>
      <c r="N1379" s="40"/>
      <c r="O1379" s="40"/>
      <c r="P1379" s="28"/>
      <c r="Q1379" s="136"/>
      <c r="R1379" s="27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</row>
    <row r="1380" spans="1:38" ht="15.75" customHeight="1">
      <c r="A1380" s="23"/>
      <c r="B1380" s="24"/>
      <c r="C1380" s="25"/>
      <c r="D1380" s="25"/>
      <c r="E1380" s="80"/>
      <c r="F1380" s="80"/>
      <c r="G1380" s="80"/>
      <c r="H1380" s="80"/>
      <c r="I1380" s="135"/>
      <c r="J1380" s="27"/>
      <c r="K1380" s="27"/>
      <c r="L1380" s="27"/>
      <c r="M1380" s="27"/>
      <c r="N1380" s="40"/>
      <c r="O1380" s="40"/>
      <c r="P1380" s="28"/>
      <c r="Q1380" s="136"/>
      <c r="R1380" s="27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</row>
    <row r="1381" spans="1:38" ht="15.75" customHeight="1">
      <c r="A1381" s="23"/>
      <c r="B1381" s="24"/>
      <c r="C1381" s="25"/>
      <c r="D1381" s="25"/>
      <c r="E1381" s="80"/>
      <c r="F1381" s="80"/>
      <c r="G1381" s="80"/>
      <c r="H1381" s="80"/>
      <c r="I1381" s="135"/>
      <c r="J1381" s="27"/>
      <c r="K1381" s="27"/>
      <c r="L1381" s="27"/>
      <c r="M1381" s="27"/>
      <c r="N1381" s="40"/>
      <c r="O1381" s="40"/>
      <c r="P1381" s="28"/>
      <c r="Q1381" s="136"/>
      <c r="R1381" s="27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</row>
    <row r="1382" spans="1:38" ht="15.75" customHeight="1">
      <c r="A1382" s="23"/>
      <c r="B1382" s="24"/>
      <c r="C1382" s="25"/>
      <c r="D1382" s="25"/>
      <c r="E1382" s="80"/>
      <c r="F1382" s="80"/>
      <c r="G1382" s="80"/>
      <c r="H1382" s="80"/>
      <c r="I1382" s="135"/>
      <c r="J1382" s="27"/>
      <c r="K1382" s="27"/>
      <c r="L1382" s="27"/>
      <c r="M1382" s="27"/>
      <c r="N1382" s="40"/>
      <c r="O1382" s="40"/>
      <c r="P1382" s="28"/>
      <c r="Q1382" s="136"/>
      <c r="R1382" s="27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</row>
    <row r="1383" spans="1:38" ht="15.75" customHeight="1">
      <c r="A1383" s="23"/>
      <c r="B1383" s="24"/>
      <c r="C1383" s="25"/>
      <c r="D1383" s="25"/>
      <c r="E1383" s="80"/>
      <c r="F1383" s="80"/>
      <c r="G1383" s="80"/>
      <c r="H1383" s="80"/>
      <c r="I1383" s="135"/>
      <c r="J1383" s="27"/>
      <c r="K1383" s="27"/>
      <c r="L1383" s="27"/>
      <c r="M1383" s="27"/>
      <c r="N1383" s="40"/>
      <c r="O1383" s="40"/>
      <c r="P1383" s="28"/>
      <c r="Q1383" s="136"/>
      <c r="R1383" s="27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</row>
    <row r="1384" spans="1:38" ht="15.75" customHeight="1">
      <c r="A1384" s="23"/>
      <c r="B1384" s="24"/>
      <c r="C1384" s="25"/>
      <c r="D1384" s="25"/>
      <c r="E1384" s="80"/>
      <c r="F1384" s="80"/>
      <c r="G1384" s="80"/>
      <c r="H1384" s="80"/>
      <c r="I1384" s="135"/>
      <c r="J1384" s="27"/>
      <c r="K1384" s="27"/>
      <c r="L1384" s="27"/>
      <c r="M1384" s="27"/>
      <c r="N1384" s="40"/>
      <c r="O1384" s="40"/>
      <c r="P1384" s="28"/>
      <c r="Q1384" s="136"/>
      <c r="R1384" s="27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</row>
    <row r="1385" spans="1:38" ht="15.75" customHeight="1">
      <c r="A1385" s="23"/>
      <c r="B1385" s="24"/>
      <c r="C1385" s="25"/>
      <c r="D1385" s="25"/>
      <c r="E1385" s="80"/>
      <c r="F1385" s="80"/>
      <c r="G1385" s="80"/>
      <c r="H1385" s="80"/>
      <c r="I1385" s="135"/>
      <c r="J1385" s="27"/>
      <c r="K1385" s="27"/>
      <c r="L1385" s="27"/>
      <c r="M1385" s="27"/>
      <c r="N1385" s="40"/>
      <c r="O1385" s="40"/>
      <c r="P1385" s="28"/>
      <c r="Q1385" s="136"/>
      <c r="R1385" s="27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</row>
    <row r="1386" spans="1:38" ht="15.75" customHeight="1">
      <c r="A1386" s="23"/>
      <c r="B1386" s="24"/>
      <c r="C1386" s="25"/>
      <c r="D1386" s="25"/>
      <c r="E1386" s="80"/>
      <c r="F1386" s="80"/>
      <c r="G1386" s="80"/>
      <c r="H1386" s="80"/>
      <c r="I1386" s="135"/>
      <c r="J1386" s="27"/>
      <c r="K1386" s="27"/>
      <c r="L1386" s="27"/>
      <c r="M1386" s="27"/>
      <c r="N1386" s="40"/>
      <c r="O1386" s="40"/>
      <c r="P1386" s="28"/>
      <c r="Q1386" s="136"/>
      <c r="R1386" s="27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</row>
    <row r="1387" spans="1:38" ht="15.75" customHeight="1">
      <c r="A1387" s="23"/>
      <c r="B1387" s="24"/>
      <c r="C1387" s="25"/>
      <c r="D1387" s="25"/>
      <c r="E1387" s="80"/>
      <c r="F1387" s="80"/>
      <c r="G1387" s="80"/>
      <c r="H1387" s="80"/>
      <c r="I1387" s="135"/>
      <c r="J1387" s="27"/>
      <c r="K1387" s="27"/>
      <c r="L1387" s="27"/>
      <c r="M1387" s="27"/>
      <c r="N1387" s="40"/>
      <c r="O1387" s="40"/>
      <c r="P1387" s="28"/>
      <c r="Q1387" s="136"/>
      <c r="R1387" s="27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</row>
    <row r="1388" spans="1:38" ht="15.75" customHeight="1">
      <c r="A1388" s="23"/>
      <c r="B1388" s="24"/>
      <c r="C1388" s="25"/>
      <c r="D1388" s="25"/>
      <c r="E1388" s="80"/>
      <c r="F1388" s="80"/>
      <c r="G1388" s="80"/>
      <c r="H1388" s="80"/>
      <c r="I1388" s="135"/>
      <c r="J1388" s="27"/>
      <c r="K1388" s="27"/>
      <c r="L1388" s="27"/>
      <c r="M1388" s="27"/>
      <c r="N1388" s="40"/>
      <c r="O1388" s="40"/>
      <c r="P1388" s="28"/>
      <c r="Q1388" s="136"/>
      <c r="R1388" s="27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</row>
    <row r="1389" spans="1:38" ht="15.75" customHeight="1">
      <c r="A1389" s="23"/>
      <c r="B1389" s="24"/>
      <c r="C1389" s="25"/>
      <c r="D1389" s="25"/>
      <c r="E1389" s="80"/>
      <c r="F1389" s="80"/>
      <c r="G1389" s="80"/>
      <c r="H1389" s="80"/>
      <c r="I1389" s="135"/>
      <c r="J1389" s="27"/>
      <c r="K1389" s="27"/>
      <c r="L1389" s="27"/>
      <c r="M1389" s="27"/>
      <c r="N1389" s="40"/>
      <c r="O1389" s="40"/>
      <c r="P1389" s="28"/>
      <c r="Q1389" s="136"/>
      <c r="R1389" s="27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</row>
    <row r="1390" spans="1:38" ht="15.75" customHeight="1">
      <c r="A1390" s="23"/>
      <c r="B1390" s="24"/>
      <c r="C1390" s="25"/>
      <c r="D1390" s="25"/>
      <c r="E1390" s="80"/>
      <c r="F1390" s="80"/>
      <c r="G1390" s="80"/>
      <c r="H1390" s="80"/>
      <c r="I1390" s="135"/>
      <c r="J1390" s="27"/>
      <c r="K1390" s="27"/>
      <c r="L1390" s="27"/>
      <c r="M1390" s="27"/>
      <c r="N1390" s="40"/>
      <c r="O1390" s="40"/>
      <c r="P1390" s="28"/>
      <c r="Q1390" s="136"/>
      <c r="R1390" s="27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</row>
    <row r="1391" spans="1:38" ht="15.75" customHeight="1">
      <c r="A1391" s="23"/>
      <c r="B1391" s="24"/>
      <c r="C1391" s="25"/>
      <c r="D1391" s="25"/>
      <c r="E1391" s="80"/>
      <c r="F1391" s="80"/>
      <c r="G1391" s="80"/>
      <c r="H1391" s="80"/>
      <c r="I1391" s="135"/>
      <c r="J1391" s="27"/>
      <c r="K1391" s="27"/>
      <c r="L1391" s="27"/>
      <c r="M1391" s="27"/>
      <c r="N1391" s="40"/>
      <c r="O1391" s="40"/>
      <c r="P1391" s="28"/>
      <c r="Q1391" s="136"/>
      <c r="R1391" s="27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</row>
    <row r="1392" spans="1:38" ht="15.75" customHeight="1">
      <c r="A1392" s="23"/>
      <c r="B1392" s="24"/>
      <c r="C1392" s="25"/>
      <c r="D1392" s="25"/>
      <c r="E1392" s="80"/>
      <c r="F1392" s="80"/>
      <c r="G1392" s="80"/>
      <c r="H1392" s="80"/>
      <c r="I1392" s="135"/>
      <c r="J1392" s="27"/>
      <c r="K1392" s="27"/>
      <c r="L1392" s="27"/>
      <c r="M1392" s="27"/>
      <c r="N1392" s="40"/>
      <c r="O1392" s="40"/>
      <c r="P1392" s="28"/>
      <c r="Q1392" s="136"/>
      <c r="R1392" s="27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</row>
    <row r="1393" spans="1:38" ht="15.75" customHeight="1">
      <c r="A1393" s="23"/>
      <c r="B1393" s="24"/>
      <c r="C1393" s="25"/>
      <c r="D1393" s="25"/>
      <c r="E1393" s="80"/>
      <c r="F1393" s="80"/>
      <c r="G1393" s="80"/>
      <c r="H1393" s="80"/>
      <c r="I1393" s="135"/>
      <c r="J1393" s="27"/>
      <c r="K1393" s="27"/>
      <c r="L1393" s="27"/>
      <c r="M1393" s="27"/>
      <c r="N1393" s="40"/>
      <c r="O1393" s="40"/>
      <c r="P1393" s="28"/>
      <c r="Q1393" s="136"/>
      <c r="R1393" s="27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</row>
    <row r="1394" spans="1:38" ht="15.75" customHeight="1">
      <c r="A1394" s="23"/>
      <c r="B1394" s="24"/>
      <c r="C1394" s="25"/>
      <c r="D1394" s="25"/>
      <c r="E1394" s="80"/>
      <c r="F1394" s="80"/>
      <c r="G1394" s="80"/>
      <c r="H1394" s="80"/>
      <c r="I1394" s="135"/>
      <c r="J1394" s="27"/>
      <c r="K1394" s="27"/>
      <c r="L1394" s="27"/>
      <c r="M1394" s="27"/>
      <c r="N1394" s="40"/>
      <c r="O1394" s="40"/>
      <c r="P1394" s="28"/>
      <c r="Q1394" s="136"/>
      <c r="R1394" s="27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</row>
    <row r="1395" spans="1:38" ht="15.75" customHeight="1">
      <c r="A1395" s="23"/>
      <c r="B1395" s="24"/>
      <c r="C1395" s="25"/>
      <c r="D1395" s="25"/>
      <c r="E1395" s="80"/>
      <c r="F1395" s="80"/>
      <c r="G1395" s="80"/>
      <c r="H1395" s="80"/>
      <c r="I1395" s="135"/>
      <c r="J1395" s="27"/>
      <c r="K1395" s="27"/>
      <c r="L1395" s="27"/>
      <c r="M1395" s="27"/>
      <c r="N1395" s="40"/>
      <c r="O1395" s="40"/>
      <c r="P1395" s="28"/>
      <c r="Q1395" s="136"/>
      <c r="R1395" s="27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</row>
    <row r="1396" spans="1:38" ht="15.75" customHeight="1">
      <c r="A1396" s="23"/>
      <c r="B1396" s="24"/>
      <c r="C1396" s="25"/>
      <c r="D1396" s="25"/>
      <c r="E1396" s="80"/>
      <c r="F1396" s="80"/>
      <c r="G1396" s="80"/>
      <c r="H1396" s="80"/>
      <c r="I1396" s="135"/>
      <c r="J1396" s="27"/>
      <c r="K1396" s="27"/>
      <c r="L1396" s="27"/>
      <c r="M1396" s="27"/>
      <c r="N1396" s="40"/>
      <c r="O1396" s="40"/>
      <c r="P1396" s="28"/>
      <c r="Q1396" s="136"/>
      <c r="R1396" s="27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</row>
    <row r="1397" spans="1:38" ht="15.75" customHeight="1">
      <c r="A1397" s="23"/>
      <c r="B1397" s="24"/>
      <c r="C1397" s="25"/>
      <c r="D1397" s="25"/>
      <c r="E1397" s="80"/>
      <c r="F1397" s="80"/>
      <c r="G1397" s="80"/>
      <c r="H1397" s="80"/>
      <c r="I1397" s="135"/>
      <c r="J1397" s="27"/>
      <c r="K1397" s="27"/>
      <c r="L1397" s="27"/>
      <c r="M1397" s="27"/>
      <c r="N1397" s="40"/>
      <c r="O1397" s="40"/>
      <c r="P1397" s="28"/>
      <c r="Q1397" s="136"/>
      <c r="R1397" s="27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</row>
    <row r="1398" spans="1:38" ht="15.75" customHeight="1">
      <c r="A1398" s="23"/>
      <c r="B1398" s="24"/>
      <c r="C1398" s="25"/>
      <c r="D1398" s="25"/>
      <c r="E1398" s="80"/>
      <c r="F1398" s="80"/>
      <c r="G1398" s="80"/>
      <c r="H1398" s="80"/>
      <c r="I1398" s="135"/>
      <c r="J1398" s="27"/>
      <c r="K1398" s="27"/>
      <c r="L1398" s="27"/>
      <c r="M1398" s="27"/>
      <c r="N1398" s="40"/>
      <c r="O1398" s="40"/>
      <c r="P1398" s="28"/>
      <c r="Q1398" s="136"/>
      <c r="R1398" s="27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</row>
    <row r="1399" spans="1:38" ht="15.75" customHeight="1">
      <c r="A1399" s="23"/>
      <c r="B1399" s="24"/>
      <c r="C1399" s="25"/>
      <c r="D1399" s="25"/>
      <c r="E1399" s="80"/>
      <c r="F1399" s="80"/>
      <c r="G1399" s="80"/>
      <c r="H1399" s="80"/>
      <c r="I1399" s="135"/>
      <c r="J1399" s="27"/>
      <c r="K1399" s="27"/>
      <c r="L1399" s="27"/>
      <c r="M1399" s="27"/>
      <c r="N1399" s="40"/>
      <c r="O1399" s="40"/>
      <c r="P1399" s="28"/>
      <c r="Q1399" s="136"/>
      <c r="R1399" s="27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</row>
    <row r="1400" spans="1:38" ht="15.75" customHeight="1">
      <c r="A1400" s="23"/>
      <c r="B1400" s="24"/>
      <c r="C1400" s="25"/>
      <c r="D1400" s="25"/>
      <c r="E1400" s="80"/>
      <c r="F1400" s="80"/>
      <c r="G1400" s="80"/>
      <c r="H1400" s="80"/>
      <c r="I1400" s="135"/>
      <c r="J1400" s="27"/>
      <c r="K1400" s="27"/>
      <c r="L1400" s="27"/>
      <c r="M1400" s="27"/>
      <c r="N1400" s="40"/>
      <c r="O1400" s="40"/>
      <c r="P1400" s="28"/>
      <c r="Q1400" s="136"/>
      <c r="R1400" s="27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</row>
    <row r="1401" spans="1:38" ht="15.75" customHeight="1">
      <c r="A1401" s="23"/>
      <c r="B1401" s="24"/>
      <c r="C1401" s="25"/>
      <c r="D1401" s="25"/>
      <c r="E1401" s="80"/>
      <c r="F1401" s="80"/>
      <c r="G1401" s="80"/>
      <c r="H1401" s="80"/>
      <c r="I1401" s="135"/>
      <c r="J1401" s="27"/>
      <c r="K1401" s="27"/>
      <c r="L1401" s="27"/>
      <c r="M1401" s="27"/>
      <c r="N1401" s="40"/>
      <c r="O1401" s="40"/>
      <c r="P1401" s="28"/>
      <c r="Q1401" s="136"/>
      <c r="R1401" s="27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</row>
    <row r="1402" spans="1:38" ht="15.75" customHeight="1">
      <c r="A1402" s="23"/>
      <c r="B1402" s="24"/>
      <c r="C1402" s="25"/>
      <c r="D1402" s="25"/>
      <c r="E1402" s="80"/>
      <c r="F1402" s="80"/>
      <c r="G1402" s="80"/>
      <c r="H1402" s="80"/>
      <c r="I1402" s="135"/>
      <c r="J1402" s="27"/>
      <c r="K1402" s="27"/>
      <c r="L1402" s="27"/>
      <c r="M1402" s="27"/>
      <c r="N1402" s="40"/>
      <c r="O1402" s="40"/>
      <c r="P1402" s="28"/>
      <c r="Q1402" s="136"/>
      <c r="R1402" s="27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</row>
    <row r="1403" spans="1:38" ht="15.75" customHeight="1">
      <c r="A1403" s="23"/>
      <c r="B1403" s="24"/>
      <c r="C1403" s="25"/>
      <c r="D1403" s="25"/>
      <c r="E1403" s="80"/>
      <c r="F1403" s="80"/>
      <c r="G1403" s="80"/>
      <c r="H1403" s="80"/>
      <c r="I1403" s="135"/>
      <c r="J1403" s="27"/>
      <c r="K1403" s="27"/>
      <c r="L1403" s="27"/>
      <c r="M1403" s="27"/>
      <c r="N1403" s="40"/>
      <c r="O1403" s="40"/>
      <c r="P1403" s="28"/>
      <c r="Q1403" s="136"/>
      <c r="R1403" s="27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</row>
    <row r="1404" spans="1:38" ht="15.75" customHeight="1">
      <c r="A1404" s="23"/>
      <c r="B1404" s="24"/>
      <c r="C1404" s="25"/>
      <c r="D1404" s="25"/>
      <c r="E1404" s="80"/>
      <c r="F1404" s="80"/>
      <c r="G1404" s="80"/>
      <c r="H1404" s="80"/>
      <c r="I1404" s="135"/>
      <c r="J1404" s="27"/>
      <c r="K1404" s="27"/>
      <c r="L1404" s="27"/>
      <c r="M1404" s="27"/>
      <c r="N1404" s="40"/>
      <c r="O1404" s="40"/>
      <c r="P1404" s="28"/>
      <c r="Q1404" s="136"/>
      <c r="R1404" s="27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</row>
    <row r="1405" spans="1:38" ht="15.75" customHeight="1">
      <c r="A1405" s="23"/>
      <c r="B1405" s="24"/>
      <c r="C1405" s="25"/>
      <c r="D1405" s="25"/>
      <c r="E1405" s="80"/>
      <c r="F1405" s="80"/>
      <c r="G1405" s="80"/>
      <c r="H1405" s="80"/>
      <c r="I1405" s="135"/>
      <c r="J1405" s="27"/>
      <c r="K1405" s="27"/>
      <c r="L1405" s="27"/>
      <c r="M1405" s="27"/>
      <c r="N1405" s="40"/>
      <c r="O1405" s="40"/>
      <c r="P1405" s="28"/>
      <c r="Q1405" s="136"/>
      <c r="R1405" s="27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</row>
    <row r="1406" spans="1:38" ht="15.75" customHeight="1">
      <c r="A1406" s="23"/>
      <c r="B1406" s="24"/>
      <c r="C1406" s="25"/>
      <c r="D1406" s="25"/>
      <c r="E1406" s="80"/>
      <c r="F1406" s="80"/>
      <c r="G1406" s="80"/>
      <c r="H1406" s="80"/>
      <c r="I1406" s="135"/>
      <c r="J1406" s="27"/>
      <c r="K1406" s="27"/>
      <c r="L1406" s="27"/>
      <c r="M1406" s="27"/>
      <c r="N1406" s="40"/>
      <c r="O1406" s="40"/>
      <c r="P1406" s="28"/>
      <c r="Q1406" s="136"/>
      <c r="R1406" s="27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</row>
    <row r="1407" spans="1:38" ht="15.75" customHeight="1">
      <c r="A1407" s="23"/>
      <c r="B1407" s="24"/>
      <c r="C1407" s="25"/>
      <c r="D1407" s="25"/>
      <c r="E1407" s="80"/>
      <c r="F1407" s="80"/>
      <c r="G1407" s="80"/>
      <c r="H1407" s="80"/>
      <c r="I1407" s="135"/>
      <c r="J1407" s="27"/>
      <c r="K1407" s="27"/>
      <c r="L1407" s="27"/>
      <c r="M1407" s="27"/>
      <c r="N1407" s="40"/>
      <c r="O1407" s="40"/>
      <c r="P1407" s="28"/>
      <c r="Q1407" s="136"/>
      <c r="R1407" s="27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</row>
    <row r="1408" spans="1:38" ht="15.75" customHeight="1">
      <c r="A1408" s="23"/>
      <c r="B1408" s="24"/>
      <c r="C1408" s="25"/>
      <c r="D1408" s="25"/>
      <c r="E1408" s="80"/>
      <c r="F1408" s="80"/>
      <c r="G1408" s="80"/>
      <c r="H1408" s="80"/>
      <c r="I1408" s="135"/>
      <c r="J1408" s="27"/>
      <c r="K1408" s="27"/>
      <c r="L1408" s="27"/>
      <c r="M1408" s="27"/>
      <c r="N1408" s="40"/>
      <c r="O1408" s="40"/>
      <c r="P1408" s="28"/>
      <c r="Q1408" s="136"/>
      <c r="R1408" s="27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</row>
    <row r="1409" spans="1:38" ht="15.75" customHeight="1">
      <c r="A1409" s="23"/>
      <c r="B1409" s="24"/>
      <c r="C1409" s="25"/>
      <c r="D1409" s="25"/>
      <c r="E1409" s="80"/>
      <c r="F1409" s="80"/>
      <c r="G1409" s="80"/>
      <c r="H1409" s="80"/>
      <c r="I1409" s="135"/>
      <c r="J1409" s="27"/>
      <c r="K1409" s="27"/>
      <c r="L1409" s="27"/>
      <c r="M1409" s="27"/>
      <c r="N1409" s="40"/>
      <c r="O1409" s="40"/>
      <c r="P1409" s="28"/>
      <c r="Q1409" s="136"/>
      <c r="R1409" s="27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</row>
    <row r="1410" spans="1:38" ht="15.75" customHeight="1">
      <c r="A1410" s="23"/>
      <c r="B1410" s="24"/>
      <c r="C1410" s="25"/>
      <c r="D1410" s="25"/>
      <c r="E1410" s="80"/>
      <c r="F1410" s="80"/>
      <c r="G1410" s="80"/>
      <c r="H1410" s="80"/>
      <c r="I1410" s="135"/>
      <c r="J1410" s="27"/>
      <c r="K1410" s="27"/>
      <c r="L1410" s="27"/>
      <c r="M1410" s="27"/>
      <c r="N1410" s="40"/>
      <c r="O1410" s="40"/>
      <c r="P1410" s="28"/>
      <c r="Q1410" s="136"/>
      <c r="R1410" s="27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</row>
    <row r="1411" spans="1:38" ht="15.75" customHeight="1">
      <c r="A1411" s="23"/>
      <c r="B1411" s="24"/>
      <c r="C1411" s="25"/>
      <c r="D1411" s="25"/>
      <c r="E1411" s="80"/>
      <c r="F1411" s="80"/>
      <c r="G1411" s="80"/>
      <c r="H1411" s="80"/>
      <c r="I1411" s="135"/>
      <c r="J1411" s="27"/>
      <c r="K1411" s="27"/>
      <c r="L1411" s="27"/>
      <c r="M1411" s="27"/>
      <c r="N1411" s="40"/>
      <c r="O1411" s="40"/>
      <c r="P1411" s="28"/>
      <c r="Q1411" s="136"/>
      <c r="R1411" s="27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</row>
    <row r="1412" spans="1:38" ht="15.75" customHeight="1">
      <c r="A1412" s="23"/>
      <c r="B1412" s="24"/>
      <c r="C1412" s="25"/>
      <c r="D1412" s="25"/>
      <c r="E1412" s="80"/>
      <c r="F1412" s="80"/>
      <c r="G1412" s="80"/>
      <c r="H1412" s="80"/>
      <c r="I1412" s="135"/>
      <c r="J1412" s="27"/>
      <c r="K1412" s="27"/>
      <c r="L1412" s="27"/>
      <c r="M1412" s="27"/>
      <c r="N1412" s="40"/>
      <c r="O1412" s="40"/>
      <c r="P1412" s="28"/>
      <c r="Q1412" s="136"/>
      <c r="R1412" s="27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</row>
    <row r="1413" spans="1:38" ht="15.75" customHeight="1">
      <c r="A1413" s="23"/>
      <c r="B1413" s="24"/>
      <c r="C1413" s="25"/>
      <c r="D1413" s="25"/>
      <c r="E1413" s="80"/>
      <c r="F1413" s="80"/>
      <c r="G1413" s="80"/>
      <c r="H1413" s="80"/>
      <c r="I1413" s="135"/>
      <c r="J1413" s="27"/>
      <c r="K1413" s="27"/>
      <c r="L1413" s="27"/>
      <c r="M1413" s="27"/>
      <c r="N1413" s="40"/>
      <c r="O1413" s="40"/>
      <c r="P1413" s="28"/>
      <c r="Q1413" s="136"/>
      <c r="R1413" s="27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</row>
    <row r="1414" spans="1:38" ht="15.75" customHeight="1">
      <c r="A1414" s="23"/>
      <c r="B1414" s="24"/>
      <c r="C1414" s="25"/>
      <c r="D1414" s="25"/>
      <c r="E1414" s="80"/>
      <c r="F1414" s="80"/>
      <c r="G1414" s="80"/>
      <c r="H1414" s="80"/>
      <c r="I1414" s="135"/>
      <c r="J1414" s="27"/>
      <c r="K1414" s="27"/>
      <c r="L1414" s="27"/>
      <c r="M1414" s="27"/>
      <c r="N1414" s="40"/>
      <c r="O1414" s="40"/>
      <c r="P1414" s="28"/>
      <c r="Q1414" s="136"/>
      <c r="R1414" s="27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</row>
    <row r="1415" spans="1:38" ht="15.75" customHeight="1">
      <c r="A1415" s="23"/>
      <c r="B1415" s="24"/>
      <c r="C1415" s="25"/>
      <c r="D1415" s="25"/>
      <c r="E1415" s="80"/>
      <c r="F1415" s="80"/>
      <c r="G1415" s="80"/>
      <c r="H1415" s="80"/>
      <c r="I1415" s="135"/>
      <c r="J1415" s="27"/>
      <c r="K1415" s="27"/>
      <c r="L1415" s="27"/>
      <c r="M1415" s="27"/>
      <c r="N1415" s="40"/>
      <c r="O1415" s="40"/>
      <c r="P1415" s="28"/>
      <c r="Q1415" s="136"/>
      <c r="R1415" s="27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</row>
    <row r="1416" spans="1:38" ht="15.75" customHeight="1">
      <c r="A1416" s="23"/>
      <c r="B1416" s="24"/>
      <c r="C1416" s="25"/>
      <c r="D1416" s="25"/>
      <c r="E1416" s="80"/>
      <c r="F1416" s="80"/>
      <c r="G1416" s="80"/>
      <c r="H1416" s="80"/>
      <c r="I1416" s="135"/>
      <c r="J1416" s="27"/>
      <c r="K1416" s="27"/>
      <c r="L1416" s="27"/>
      <c r="M1416" s="27"/>
      <c r="N1416" s="40"/>
      <c r="O1416" s="40"/>
      <c r="P1416" s="28"/>
      <c r="Q1416" s="136"/>
      <c r="R1416" s="27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</row>
    <row r="1417" spans="1:38" ht="15.75" customHeight="1">
      <c r="A1417" s="23"/>
      <c r="B1417" s="24"/>
      <c r="C1417" s="25"/>
      <c r="D1417" s="25"/>
      <c r="E1417" s="80"/>
      <c r="F1417" s="80"/>
      <c r="G1417" s="80"/>
      <c r="H1417" s="80"/>
      <c r="I1417" s="135"/>
      <c r="J1417" s="27"/>
      <c r="K1417" s="27"/>
      <c r="L1417" s="27"/>
      <c r="M1417" s="27"/>
      <c r="N1417" s="40"/>
      <c r="O1417" s="40"/>
      <c r="P1417" s="28"/>
      <c r="Q1417" s="136"/>
      <c r="R1417" s="27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</row>
    <row r="1418" spans="1:38" ht="15.75" customHeight="1">
      <c r="A1418" s="23"/>
      <c r="B1418" s="24"/>
      <c r="C1418" s="25"/>
      <c r="D1418" s="25"/>
      <c r="E1418" s="80"/>
      <c r="F1418" s="80"/>
      <c r="G1418" s="80"/>
      <c r="H1418" s="80"/>
      <c r="I1418" s="135"/>
      <c r="J1418" s="27"/>
      <c r="K1418" s="27"/>
      <c r="L1418" s="27"/>
      <c r="M1418" s="27"/>
      <c r="N1418" s="40"/>
      <c r="O1418" s="40"/>
      <c r="P1418" s="28"/>
      <c r="Q1418" s="136"/>
      <c r="R1418" s="27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</row>
    <row r="1419" spans="1:38" ht="15.75" customHeight="1">
      <c r="A1419" s="23"/>
      <c r="B1419" s="24"/>
      <c r="C1419" s="25"/>
      <c r="D1419" s="25"/>
      <c r="E1419" s="80"/>
      <c r="F1419" s="80"/>
      <c r="G1419" s="80"/>
      <c r="H1419" s="80"/>
      <c r="I1419" s="135"/>
      <c r="J1419" s="27"/>
      <c r="K1419" s="27"/>
      <c r="L1419" s="27"/>
      <c r="M1419" s="27"/>
      <c r="N1419" s="40"/>
      <c r="O1419" s="40"/>
      <c r="P1419" s="28"/>
      <c r="Q1419" s="136"/>
      <c r="R1419" s="27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</row>
    <row r="1420" spans="1:38" ht="15.75" customHeight="1">
      <c r="A1420" s="23"/>
      <c r="B1420" s="24"/>
      <c r="C1420" s="25"/>
      <c r="D1420" s="25"/>
      <c r="E1420" s="80"/>
      <c r="F1420" s="80"/>
      <c r="G1420" s="80"/>
      <c r="H1420" s="80"/>
      <c r="I1420" s="135"/>
      <c r="J1420" s="27"/>
      <c r="K1420" s="27"/>
      <c r="L1420" s="27"/>
      <c r="M1420" s="27"/>
      <c r="N1420" s="40"/>
      <c r="O1420" s="40"/>
      <c r="P1420" s="28"/>
      <c r="Q1420" s="136"/>
      <c r="R1420" s="27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</row>
    <row r="1421" spans="1:38" ht="15.75" customHeight="1">
      <c r="A1421" s="23"/>
      <c r="B1421" s="24"/>
      <c r="C1421" s="25"/>
      <c r="D1421" s="25"/>
      <c r="E1421" s="80"/>
      <c r="F1421" s="80"/>
      <c r="G1421" s="80"/>
      <c r="H1421" s="80"/>
      <c r="I1421" s="135"/>
      <c r="J1421" s="27"/>
      <c r="K1421" s="27"/>
      <c r="L1421" s="27"/>
      <c r="M1421" s="27"/>
      <c r="N1421" s="40"/>
      <c r="O1421" s="40"/>
      <c r="P1421" s="28"/>
      <c r="Q1421" s="136"/>
      <c r="R1421" s="27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</row>
    <row r="1422" spans="1:38" ht="15.75" customHeight="1">
      <c r="A1422" s="23"/>
      <c r="B1422" s="24"/>
      <c r="C1422" s="25"/>
      <c r="D1422" s="25"/>
      <c r="E1422" s="80"/>
      <c r="F1422" s="80"/>
      <c r="G1422" s="80"/>
      <c r="H1422" s="80"/>
      <c r="I1422" s="135"/>
      <c r="J1422" s="27"/>
      <c r="K1422" s="27"/>
      <c r="L1422" s="27"/>
      <c r="M1422" s="27"/>
      <c r="N1422" s="40"/>
      <c r="O1422" s="40"/>
      <c r="P1422" s="28"/>
      <c r="Q1422" s="136"/>
      <c r="R1422" s="27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</row>
    <row r="1423" spans="1:38" ht="15.75" customHeight="1">
      <c r="A1423" s="23"/>
      <c r="B1423" s="24"/>
      <c r="C1423" s="25"/>
      <c r="D1423" s="25"/>
      <c r="E1423" s="80"/>
      <c r="F1423" s="80"/>
      <c r="G1423" s="80"/>
      <c r="H1423" s="80"/>
      <c r="I1423" s="135"/>
      <c r="J1423" s="27"/>
      <c r="K1423" s="27"/>
      <c r="L1423" s="27"/>
      <c r="M1423" s="27"/>
      <c r="N1423" s="40"/>
      <c r="O1423" s="40"/>
      <c r="P1423" s="28"/>
      <c r="Q1423" s="136"/>
      <c r="R1423" s="27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</row>
    <row r="1424" spans="1:38" ht="15.75" customHeight="1">
      <c r="A1424" s="23"/>
      <c r="B1424" s="24"/>
      <c r="C1424" s="25"/>
      <c r="D1424" s="25"/>
      <c r="E1424" s="80"/>
      <c r="F1424" s="80"/>
      <c r="G1424" s="80"/>
      <c r="H1424" s="80"/>
      <c r="I1424" s="135"/>
      <c r="J1424" s="27"/>
      <c r="K1424" s="27"/>
      <c r="L1424" s="27"/>
      <c r="M1424" s="27"/>
      <c r="N1424" s="40"/>
      <c r="O1424" s="40"/>
      <c r="P1424" s="28"/>
      <c r="Q1424" s="136"/>
      <c r="R1424" s="27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</row>
    <row r="1425" spans="1:38" ht="15.75" customHeight="1">
      <c r="A1425" s="23"/>
      <c r="B1425" s="24"/>
      <c r="C1425" s="25"/>
      <c r="D1425" s="25"/>
      <c r="E1425" s="80"/>
      <c r="F1425" s="80"/>
      <c r="G1425" s="80"/>
      <c r="H1425" s="80"/>
      <c r="I1425" s="135"/>
      <c r="J1425" s="27"/>
      <c r="K1425" s="27"/>
      <c r="L1425" s="27"/>
      <c r="M1425" s="27"/>
      <c r="N1425" s="40"/>
      <c r="O1425" s="40"/>
      <c r="P1425" s="28"/>
      <c r="Q1425" s="136"/>
      <c r="R1425" s="27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</row>
    <row r="1426" spans="1:38" ht="15.75" customHeight="1">
      <c r="A1426" s="23"/>
      <c r="B1426" s="24"/>
      <c r="C1426" s="25"/>
      <c r="D1426" s="25"/>
      <c r="E1426" s="80"/>
      <c r="F1426" s="80"/>
      <c r="G1426" s="80"/>
      <c r="H1426" s="80"/>
      <c r="I1426" s="135"/>
      <c r="J1426" s="27"/>
      <c r="K1426" s="27"/>
      <c r="L1426" s="27"/>
      <c r="M1426" s="27"/>
      <c r="N1426" s="40"/>
      <c r="O1426" s="40"/>
      <c r="P1426" s="28"/>
      <c r="Q1426" s="136"/>
      <c r="R1426" s="27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</row>
    <row r="1427" spans="1:38" ht="15.75" customHeight="1">
      <c r="A1427" s="23"/>
      <c r="B1427" s="24"/>
      <c r="C1427" s="25"/>
      <c r="D1427" s="25"/>
      <c r="E1427" s="80"/>
      <c r="F1427" s="80"/>
      <c r="G1427" s="80"/>
      <c r="H1427" s="80"/>
      <c r="I1427" s="135"/>
      <c r="J1427" s="27"/>
      <c r="K1427" s="27"/>
      <c r="L1427" s="27"/>
      <c r="M1427" s="27"/>
      <c r="N1427" s="40"/>
      <c r="O1427" s="40"/>
      <c r="P1427" s="28"/>
      <c r="Q1427" s="136"/>
      <c r="R1427" s="27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</row>
    <row r="1428" spans="1:38" ht="15.75" customHeight="1">
      <c r="A1428" s="23"/>
      <c r="B1428" s="24"/>
      <c r="C1428" s="25"/>
      <c r="D1428" s="25"/>
      <c r="E1428" s="80"/>
      <c r="F1428" s="80"/>
      <c r="G1428" s="80"/>
      <c r="H1428" s="80"/>
      <c r="I1428" s="135"/>
      <c r="J1428" s="27"/>
      <c r="K1428" s="27"/>
      <c r="L1428" s="27"/>
      <c r="M1428" s="27"/>
      <c r="N1428" s="40"/>
      <c r="O1428" s="40"/>
      <c r="P1428" s="28"/>
      <c r="Q1428" s="136"/>
      <c r="R1428" s="27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</row>
    <row r="1429" spans="1:38" ht="15.75" customHeight="1">
      <c r="A1429" s="23"/>
      <c r="B1429" s="24"/>
      <c r="C1429" s="25"/>
      <c r="D1429" s="25"/>
      <c r="E1429" s="80"/>
      <c r="F1429" s="80"/>
      <c r="G1429" s="80"/>
      <c r="H1429" s="80"/>
      <c r="I1429" s="135"/>
      <c r="J1429" s="27"/>
      <c r="K1429" s="27"/>
      <c r="L1429" s="27"/>
      <c r="M1429" s="27"/>
      <c r="N1429" s="40"/>
      <c r="O1429" s="40"/>
      <c r="P1429" s="28"/>
      <c r="Q1429" s="136"/>
      <c r="R1429" s="27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</row>
    <row r="1430" spans="1:38" ht="15.75" customHeight="1">
      <c r="A1430" s="23"/>
      <c r="B1430" s="24"/>
      <c r="C1430" s="25"/>
      <c r="D1430" s="25"/>
      <c r="E1430" s="80"/>
      <c r="F1430" s="80"/>
      <c r="G1430" s="80"/>
      <c r="H1430" s="80"/>
      <c r="I1430" s="135"/>
      <c r="J1430" s="27"/>
      <c r="K1430" s="27"/>
      <c r="L1430" s="27"/>
      <c r="M1430" s="27"/>
      <c r="N1430" s="40"/>
      <c r="O1430" s="40"/>
      <c r="P1430" s="28"/>
      <c r="Q1430" s="136"/>
      <c r="R1430" s="27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</row>
    <row r="1431" spans="1:38" ht="15.75" customHeight="1">
      <c r="A1431" s="23"/>
      <c r="B1431" s="24"/>
      <c r="C1431" s="25"/>
      <c r="D1431" s="25"/>
      <c r="E1431" s="80"/>
      <c r="F1431" s="80"/>
      <c r="G1431" s="80"/>
      <c r="H1431" s="80"/>
      <c r="I1431" s="135"/>
      <c r="J1431" s="27"/>
      <c r="K1431" s="27"/>
      <c r="L1431" s="27"/>
      <c r="M1431" s="27"/>
      <c r="N1431" s="40"/>
      <c r="O1431" s="40"/>
      <c r="P1431" s="28"/>
      <c r="Q1431" s="136"/>
      <c r="R1431" s="27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</row>
    <row r="1432" spans="1:38" ht="15.75" customHeight="1">
      <c r="A1432" s="23"/>
      <c r="B1432" s="24"/>
      <c r="C1432" s="25"/>
      <c r="D1432" s="25"/>
      <c r="E1432" s="80"/>
      <c r="F1432" s="80"/>
      <c r="G1432" s="80"/>
      <c r="H1432" s="80"/>
      <c r="I1432" s="135"/>
      <c r="J1432" s="27"/>
      <c r="K1432" s="27"/>
      <c r="L1432" s="27"/>
      <c r="M1432" s="27"/>
      <c r="N1432" s="40"/>
      <c r="O1432" s="40"/>
      <c r="P1432" s="28"/>
      <c r="Q1432" s="136"/>
      <c r="R1432" s="27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</row>
    <row r="1433" spans="1:38" ht="15.75" customHeight="1">
      <c r="A1433" s="23"/>
      <c r="B1433" s="24"/>
      <c r="C1433" s="25"/>
      <c r="D1433" s="25"/>
      <c r="E1433" s="80"/>
      <c r="F1433" s="80"/>
      <c r="G1433" s="80"/>
      <c r="H1433" s="80"/>
      <c r="I1433" s="135"/>
      <c r="J1433" s="27"/>
      <c r="K1433" s="27"/>
      <c r="L1433" s="27"/>
      <c r="M1433" s="27"/>
      <c r="N1433" s="40"/>
      <c r="O1433" s="40"/>
      <c r="P1433" s="28"/>
      <c r="Q1433" s="136"/>
      <c r="R1433" s="27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</row>
    <row r="1434" spans="1:38" ht="15.75" customHeight="1">
      <c r="A1434" s="23"/>
      <c r="B1434" s="24"/>
      <c r="C1434" s="25"/>
      <c r="D1434" s="25"/>
      <c r="E1434" s="80"/>
      <c r="F1434" s="80"/>
      <c r="G1434" s="80"/>
      <c r="H1434" s="80"/>
      <c r="I1434" s="135"/>
      <c r="J1434" s="27"/>
      <c r="K1434" s="27"/>
      <c r="L1434" s="27"/>
      <c r="M1434" s="27"/>
      <c r="N1434" s="40"/>
      <c r="O1434" s="40"/>
      <c r="P1434" s="28"/>
      <c r="Q1434" s="136"/>
      <c r="R1434" s="27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</row>
    <row r="1435" spans="1:38" ht="15.75" customHeight="1">
      <c r="A1435" s="23"/>
      <c r="B1435" s="24"/>
      <c r="C1435" s="25"/>
      <c r="D1435" s="25"/>
      <c r="E1435" s="80"/>
      <c r="F1435" s="80"/>
      <c r="G1435" s="80"/>
      <c r="H1435" s="80"/>
      <c r="I1435" s="135"/>
      <c r="J1435" s="27"/>
      <c r="K1435" s="27"/>
      <c r="L1435" s="27"/>
      <c r="M1435" s="27"/>
      <c r="N1435" s="40"/>
      <c r="O1435" s="40"/>
      <c r="P1435" s="28"/>
      <c r="Q1435" s="136"/>
      <c r="R1435" s="27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</row>
    <row r="1436" spans="1:38" ht="15.75" customHeight="1">
      <c r="A1436" s="23"/>
      <c r="B1436" s="24"/>
      <c r="C1436" s="25"/>
      <c r="D1436" s="25"/>
      <c r="E1436" s="80"/>
      <c r="F1436" s="80"/>
      <c r="G1436" s="80"/>
      <c r="H1436" s="80"/>
      <c r="I1436" s="135"/>
      <c r="J1436" s="27"/>
      <c r="K1436" s="27"/>
      <c r="L1436" s="27"/>
      <c r="M1436" s="27"/>
      <c r="N1436" s="40"/>
      <c r="O1436" s="40"/>
      <c r="P1436" s="28"/>
      <c r="Q1436" s="136"/>
      <c r="R1436" s="27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</row>
    <row r="1437" spans="1:38" ht="15.75" customHeight="1">
      <c r="A1437" s="23"/>
      <c r="B1437" s="24"/>
      <c r="C1437" s="25"/>
      <c r="D1437" s="25"/>
      <c r="E1437" s="80"/>
      <c r="F1437" s="80"/>
      <c r="G1437" s="80"/>
      <c r="H1437" s="80"/>
      <c r="I1437" s="135"/>
      <c r="J1437" s="27"/>
      <c r="K1437" s="27"/>
      <c r="L1437" s="27"/>
      <c r="M1437" s="27"/>
      <c r="N1437" s="40"/>
      <c r="O1437" s="40"/>
      <c r="P1437" s="28"/>
      <c r="Q1437" s="136"/>
      <c r="R1437" s="27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</row>
    <row r="1438" spans="1:38" ht="15.75" customHeight="1">
      <c r="A1438" s="23"/>
      <c r="B1438" s="24"/>
      <c r="C1438" s="25"/>
      <c r="D1438" s="25"/>
      <c r="E1438" s="80"/>
      <c r="F1438" s="80"/>
      <c r="G1438" s="80"/>
      <c r="H1438" s="80"/>
      <c r="I1438" s="135"/>
      <c r="J1438" s="27"/>
      <c r="K1438" s="27"/>
      <c r="L1438" s="27"/>
      <c r="M1438" s="27"/>
      <c r="N1438" s="40"/>
      <c r="O1438" s="40"/>
      <c r="P1438" s="28"/>
      <c r="Q1438" s="136"/>
      <c r="R1438" s="27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</row>
    <row r="1439" spans="1:38" ht="15.75" customHeight="1">
      <c r="A1439" s="23"/>
      <c r="B1439" s="24"/>
      <c r="C1439" s="25"/>
      <c r="D1439" s="25"/>
      <c r="E1439" s="80"/>
      <c r="F1439" s="80"/>
      <c r="G1439" s="80"/>
      <c r="H1439" s="80"/>
      <c r="I1439" s="135"/>
      <c r="J1439" s="27"/>
      <c r="K1439" s="27"/>
      <c r="L1439" s="27"/>
      <c r="M1439" s="27"/>
      <c r="N1439" s="40"/>
      <c r="O1439" s="40"/>
      <c r="P1439" s="28"/>
      <c r="Q1439" s="136"/>
      <c r="R1439" s="27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</row>
    <row r="1440" spans="1:38" ht="15.75" customHeight="1">
      <c r="A1440" s="23"/>
      <c r="B1440" s="24"/>
      <c r="C1440" s="25"/>
      <c r="D1440" s="25"/>
      <c r="E1440" s="80"/>
      <c r="F1440" s="80"/>
      <c r="G1440" s="80"/>
      <c r="H1440" s="80"/>
      <c r="I1440" s="135"/>
      <c r="J1440" s="27"/>
      <c r="K1440" s="27"/>
      <c r="L1440" s="27"/>
      <c r="M1440" s="27"/>
      <c r="N1440" s="40"/>
      <c r="O1440" s="40"/>
      <c r="P1440" s="28"/>
      <c r="Q1440" s="136"/>
      <c r="R1440" s="27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</row>
    <row r="1441" spans="1:38" ht="15.75" customHeight="1">
      <c r="A1441" s="23"/>
      <c r="B1441" s="24"/>
      <c r="C1441" s="25"/>
      <c r="D1441" s="25"/>
      <c r="E1441" s="80"/>
      <c r="F1441" s="80"/>
      <c r="G1441" s="80"/>
      <c r="H1441" s="80"/>
      <c r="I1441" s="135"/>
      <c r="J1441" s="27"/>
      <c r="K1441" s="27"/>
      <c r="L1441" s="27"/>
      <c r="M1441" s="27"/>
      <c r="N1441" s="40"/>
      <c r="O1441" s="40"/>
      <c r="P1441" s="28"/>
      <c r="Q1441" s="136"/>
      <c r="R1441" s="27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</row>
    <row r="1442" spans="1:38" ht="15.75" customHeight="1">
      <c r="A1442" s="23"/>
      <c r="B1442" s="24"/>
      <c r="C1442" s="25"/>
      <c r="D1442" s="25"/>
      <c r="E1442" s="80"/>
      <c r="F1442" s="80"/>
      <c r="G1442" s="80"/>
      <c r="H1442" s="80"/>
      <c r="I1442" s="135"/>
      <c r="J1442" s="27"/>
      <c r="K1442" s="27"/>
      <c r="L1442" s="27"/>
      <c r="M1442" s="27"/>
      <c r="N1442" s="40"/>
      <c r="O1442" s="40"/>
      <c r="P1442" s="28"/>
      <c r="Q1442" s="136"/>
      <c r="R1442" s="27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</row>
    <row r="1443" spans="1:38" ht="15.75" customHeight="1">
      <c r="A1443" s="23"/>
      <c r="B1443" s="24"/>
      <c r="C1443" s="25"/>
      <c r="D1443" s="25"/>
      <c r="E1443" s="80"/>
      <c r="F1443" s="80"/>
      <c r="G1443" s="80"/>
      <c r="H1443" s="80"/>
      <c r="I1443" s="135"/>
      <c r="J1443" s="27"/>
      <c r="K1443" s="27"/>
      <c r="L1443" s="27"/>
      <c r="M1443" s="27"/>
      <c r="N1443" s="40"/>
      <c r="O1443" s="40"/>
      <c r="P1443" s="28"/>
      <c r="Q1443" s="136"/>
      <c r="R1443" s="27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</row>
    <row r="1444" spans="1:38" ht="15.75" customHeight="1">
      <c r="A1444" s="23"/>
      <c r="B1444" s="24"/>
      <c r="C1444" s="25"/>
      <c r="D1444" s="25"/>
      <c r="E1444" s="80"/>
      <c r="F1444" s="80"/>
      <c r="G1444" s="80"/>
      <c r="H1444" s="80"/>
      <c r="I1444" s="135"/>
      <c r="J1444" s="27"/>
      <c r="K1444" s="27"/>
      <c r="L1444" s="27"/>
      <c r="M1444" s="27"/>
      <c r="N1444" s="40"/>
      <c r="O1444" s="40"/>
      <c r="P1444" s="28"/>
      <c r="Q1444" s="136"/>
      <c r="R1444" s="27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</row>
    <row r="1445" spans="1:38" ht="15.75" customHeight="1">
      <c r="A1445" s="23"/>
      <c r="B1445" s="24"/>
      <c r="C1445" s="25"/>
      <c r="D1445" s="25"/>
      <c r="E1445" s="80"/>
      <c r="F1445" s="80"/>
      <c r="G1445" s="80"/>
      <c r="H1445" s="80"/>
      <c r="I1445" s="135"/>
      <c r="J1445" s="27"/>
      <c r="K1445" s="27"/>
      <c r="L1445" s="27"/>
      <c r="M1445" s="27"/>
      <c r="N1445" s="40"/>
      <c r="O1445" s="40"/>
      <c r="P1445" s="28"/>
      <c r="Q1445" s="136"/>
      <c r="R1445" s="27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</row>
    <row r="1446" spans="1:38" ht="15.75" customHeight="1">
      <c r="A1446" s="23"/>
      <c r="B1446" s="24"/>
      <c r="C1446" s="25"/>
      <c r="D1446" s="25"/>
      <c r="E1446" s="80"/>
      <c r="F1446" s="80"/>
      <c r="G1446" s="80"/>
      <c r="H1446" s="80"/>
      <c r="I1446" s="135"/>
      <c r="J1446" s="27"/>
      <c r="K1446" s="27"/>
      <c r="L1446" s="27"/>
      <c r="M1446" s="27"/>
      <c r="N1446" s="40"/>
      <c r="O1446" s="40"/>
      <c r="P1446" s="28"/>
      <c r="Q1446" s="136"/>
      <c r="R1446" s="27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</row>
    <row r="1447" spans="1:38" ht="15.75" customHeight="1">
      <c r="A1447" s="23"/>
      <c r="B1447" s="24"/>
      <c r="C1447" s="25"/>
      <c r="D1447" s="25"/>
      <c r="E1447" s="80"/>
      <c r="F1447" s="80"/>
      <c r="G1447" s="80"/>
      <c r="H1447" s="80"/>
      <c r="I1447" s="135"/>
      <c r="J1447" s="27"/>
      <c r="K1447" s="27"/>
      <c r="L1447" s="27"/>
      <c r="M1447" s="27"/>
      <c r="N1447" s="40"/>
      <c r="O1447" s="40"/>
      <c r="P1447" s="28"/>
      <c r="Q1447" s="136"/>
      <c r="R1447" s="27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</row>
    <row r="1448" spans="1:38" ht="15.75" customHeight="1">
      <c r="A1448" s="23"/>
      <c r="B1448" s="24"/>
      <c r="C1448" s="25"/>
      <c r="D1448" s="25"/>
      <c r="E1448" s="80"/>
      <c r="F1448" s="80"/>
      <c r="G1448" s="80"/>
      <c r="H1448" s="80"/>
      <c r="I1448" s="135"/>
      <c r="J1448" s="27"/>
      <c r="K1448" s="27"/>
      <c r="L1448" s="27"/>
      <c r="M1448" s="27"/>
      <c r="N1448" s="40"/>
      <c r="O1448" s="40"/>
      <c r="P1448" s="28"/>
      <c r="Q1448" s="136"/>
      <c r="R1448" s="27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</row>
    <row r="1449" spans="1:38" ht="15.75" customHeight="1">
      <c r="A1449" s="23"/>
      <c r="B1449" s="24"/>
      <c r="C1449" s="25"/>
      <c r="D1449" s="25"/>
      <c r="E1449" s="80"/>
      <c r="F1449" s="80"/>
      <c r="G1449" s="80"/>
      <c r="H1449" s="80"/>
      <c r="I1449" s="135"/>
      <c r="J1449" s="27"/>
      <c r="K1449" s="27"/>
      <c r="L1449" s="27"/>
      <c r="M1449" s="27"/>
      <c r="N1449" s="40"/>
      <c r="O1449" s="40"/>
      <c r="P1449" s="28"/>
      <c r="Q1449" s="136"/>
      <c r="R1449" s="27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</row>
    <row r="1450" spans="1:38" ht="15.75" customHeight="1">
      <c r="A1450" s="23"/>
      <c r="B1450" s="24"/>
      <c r="C1450" s="25"/>
      <c r="D1450" s="25"/>
      <c r="E1450" s="80"/>
      <c r="F1450" s="80"/>
      <c r="G1450" s="80"/>
      <c r="H1450" s="80"/>
      <c r="I1450" s="135"/>
      <c r="J1450" s="27"/>
      <c r="K1450" s="27"/>
      <c r="L1450" s="27"/>
      <c r="M1450" s="27"/>
      <c r="N1450" s="40"/>
      <c r="O1450" s="40"/>
      <c r="P1450" s="28"/>
      <c r="Q1450" s="136"/>
      <c r="R1450" s="27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</row>
    <row r="1451" spans="1:38" ht="15.75" customHeight="1">
      <c r="A1451" s="23"/>
      <c r="B1451" s="24"/>
      <c r="C1451" s="25"/>
      <c r="D1451" s="25"/>
      <c r="E1451" s="80"/>
      <c r="F1451" s="80"/>
      <c r="G1451" s="80"/>
      <c r="H1451" s="80"/>
      <c r="I1451" s="135"/>
      <c r="J1451" s="27"/>
      <c r="K1451" s="27"/>
      <c r="L1451" s="27"/>
      <c r="M1451" s="27"/>
      <c r="N1451" s="40"/>
      <c r="O1451" s="40"/>
      <c r="P1451" s="28"/>
      <c r="Q1451" s="136"/>
      <c r="R1451" s="27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</row>
    <row r="1452" spans="1:38" ht="15.75" customHeight="1">
      <c r="A1452" s="23"/>
      <c r="B1452" s="24"/>
      <c r="C1452" s="25"/>
      <c r="D1452" s="25"/>
      <c r="E1452" s="80"/>
      <c r="F1452" s="80"/>
      <c r="G1452" s="80"/>
      <c r="H1452" s="80"/>
      <c r="I1452" s="135"/>
      <c r="J1452" s="27"/>
      <c r="K1452" s="27"/>
      <c r="L1452" s="27"/>
      <c r="M1452" s="27"/>
      <c r="N1452" s="40"/>
      <c r="O1452" s="40"/>
      <c r="P1452" s="28"/>
      <c r="Q1452" s="136"/>
      <c r="R1452" s="27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</row>
    <row r="1453" spans="1:38" ht="15.75" customHeight="1">
      <c r="A1453" s="23"/>
      <c r="B1453" s="24"/>
      <c r="C1453" s="25"/>
      <c r="D1453" s="25"/>
      <c r="E1453" s="80"/>
      <c r="F1453" s="80"/>
      <c r="G1453" s="80"/>
      <c r="H1453" s="80"/>
      <c r="I1453" s="135"/>
      <c r="J1453" s="27"/>
      <c r="K1453" s="27"/>
      <c r="L1453" s="27"/>
      <c r="M1453" s="27"/>
      <c r="N1453" s="40"/>
      <c r="O1453" s="40"/>
      <c r="P1453" s="28"/>
      <c r="Q1453" s="136"/>
      <c r="R1453" s="27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</row>
    <row r="1454" spans="1:38" ht="15.75" customHeight="1">
      <c r="A1454" s="23"/>
      <c r="B1454" s="24"/>
      <c r="C1454" s="25"/>
      <c r="D1454" s="25"/>
      <c r="E1454" s="80"/>
      <c r="F1454" s="80"/>
      <c r="G1454" s="80"/>
      <c r="H1454" s="80"/>
      <c r="I1454" s="135"/>
      <c r="J1454" s="27"/>
      <c r="K1454" s="27"/>
      <c r="L1454" s="27"/>
      <c r="M1454" s="27"/>
      <c r="N1454" s="40"/>
      <c r="O1454" s="40"/>
      <c r="P1454" s="28"/>
      <c r="Q1454" s="136"/>
      <c r="R1454" s="27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</row>
    <row r="1455" spans="1:38" ht="15.75" customHeight="1">
      <c r="A1455" s="23"/>
      <c r="B1455" s="24"/>
      <c r="C1455" s="25"/>
      <c r="D1455" s="25"/>
      <c r="E1455" s="80"/>
      <c r="F1455" s="80"/>
      <c r="G1455" s="80"/>
      <c r="H1455" s="80"/>
      <c r="I1455" s="135"/>
      <c r="J1455" s="27"/>
      <c r="K1455" s="27"/>
      <c r="L1455" s="27"/>
      <c r="M1455" s="27"/>
      <c r="N1455" s="40"/>
      <c r="O1455" s="40"/>
      <c r="P1455" s="28"/>
      <c r="Q1455" s="136"/>
      <c r="R1455" s="27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</row>
    <row r="1456" spans="1:38" ht="15.75" customHeight="1">
      <c r="A1456" s="23"/>
      <c r="B1456" s="24"/>
      <c r="C1456" s="25"/>
      <c r="D1456" s="25"/>
      <c r="E1456" s="80"/>
      <c r="F1456" s="80"/>
      <c r="G1456" s="80"/>
      <c r="H1456" s="80"/>
      <c r="I1456" s="135"/>
      <c r="J1456" s="27"/>
      <c r="K1456" s="27"/>
      <c r="L1456" s="27"/>
      <c r="M1456" s="27"/>
      <c r="N1456" s="40"/>
      <c r="O1456" s="40"/>
      <c r="P1456" s="28"/>
      <c r="Q1456" s="136"/>
      <c r="R1456" s="27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</row>
    <row r="1457" spans="1:38" ht="15.75" customHeight="1">
      <c r="A1457" s="23"/>
      <c r="B1457" s="24"/>
      <c r="C1457" s="25"/>
      <c r="D1457" s="25"/>
      <c r="E1457" s="80"/>
      <c r="F1457" s="80"/>
      <c r="G1457" s="80"/>
      <c r="H1457" s="80"/>
      <c r="I1457" s="135"/>
      <c r="J1457" s="27"/>
      <c r="K1457" s="27"/>
      <c r="L1457" s="27"/>
      <c r="M1457" s="27"/>
      <c r="N1457" s="40"/>
      <c r="O1457" s="40"/>
      <c r="P1457" s="28"/>
      <c r="Q1457" s="136"/>
      <c r="R1457" s="27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</row>
    <row r="1458" spans="1:38" ht="15.75" customHeight="1">
      <c r="A1458" s="23"/>
      <c r="B1458" s="24"/>
      <c r="C1458" s="25"/>
      <c r="D1458" s="25"/>
      <c r="E1458" s="80"/>
      <c r="F1458" s="80"/>
      <c r="G1458" s="80"/>
      <c r="H1458" s="80"/>
      <c r="I1458" s="135"/>
      <c r="J1458" s="27"/>
      <c r="K1458" s="27"/>
      <c r="L1458" s="27"/>
      <c r="M1458" s="27"/>
      <c r="N1458" s="40"/>
      <c r="O1458" s="40"/>
      <c r="P1458" s="28"/>
      <c r="Q1458" s="136"/>
      <c r="R1458" s="27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</row>
    <row r="1459" spans="1:38" ht="15.75" customHeight="1">
      <c r="A1459" s="23"/>
      <c r="B1459" s="24"/>
      <c r="C1459" s="25"/>
      <c r="D1459" s="25"/>
      <c r="E1459" s="80"/>
      <c r="F1459" s="80"/>
      <c r="G1459" s="80"/>
      <c r="H1459" s="80"/>
      <c r="I1459" s="135"/>
      <c r="J1459" s="27"/>
      <c r="K1459" s="27"/>
      <c r="L1459" s="27"/>
      <c r="M1459" s="27"/>
      <c r="N1459" s="40"/>
      <c r="O1459" s="40"/>
      <c r="P1459" s="28"/>
      <c r="Q1459" s="136"/>
      <c r="R1459" s="27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</row>
    <row r="1460" spans="1:38" ht="15.75" customHeight="1">
      <c r="A1460" s="23"/>
      <c r="B1460" s="24"/>
      <c r="C1460" s="25"/>
      <c r="D1460" s="25"/>
      <c r="E1460" s="80"/>
      <c r="F1460" s="80"/>
      <c r="G1460" s="80"/>
      <c r="H1460" s="80"/>
      <c r="I1460" s="135"/>
      <c r="J1460" s="27"/>
      <c r="K1460" s="27"/>
      <c r="L1460" s="27"/>
      <c r="M1460" s="27"/>
      <c r="N1460" s="40"/>
      <c r="O1460" s="40"/>
      <c r="P1460" s="28"/>
      <c r="Q1460" s="136"/>
      <c r="R1460" s="27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</row>
    <row r="1461" spans="1:38" ht="15.75" customHeight="1">
      <c r="A1461" s="23"/>
      <c r="B1461" s="24"/>
      <c r="C1461" s="25"/>
      <c r="D1461" s="25"/>
      <c r="E1461" s="80"/>
      <c r="F1461" s="80"/>
      <c r="G1461" s="80"/>
      <c r="H1461" s="80"/>
      <c r="I1461" s="135"/>
      <c r="J1461" s="27"/>
      <c r="K1461" s="27"/>
      <c r="L1461" s="27"/>
      <c r="M1461" s="27"/>
      <c r="N1461" s="40"/>
      <c r="O1461" s="40"/>
      <c r="P1461" s="28"/>
      <c r="Q1461" s="136"/>
      <c r="R1461" s="27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</row>
    <row r="1462" spans="1:38" ht="15.75" customHeight="1">
      <c r="A1462" s="23"/>
      <c r="B1462" s="24"/>
      <c r="C1462" s="25"/>
      <c r="D1462" s="25"/>
      <c r="E1462" s="80"/>
      <c r="F1462" s="80"/>
      <c r="G1462" s="80"/>
      <c r="H1462" s="80"/>
      <c r="I1462" s="135"/>
      <c r="J1462" s="27"/>
      <c r="K1462" s="27"/>
      <c r="L1462" s="27"/>
      <c r="M1462" s="27"/>
      <c r="N1462" s="40"/>
      <c r="O1462" s="40"/>
      <c r="P1462" s="28"/>
      <c r="Q1462" s="136"/>
      <c r="R1462" s="27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</row>
    <row r="1463" spans="1:38" ht="15.75" customHeight="1">
      <c r="A1463" s="23"/>
      <c r="B1463" s="24"/>
      <c r="C1463" s="25"/>
      <c r="D1463" s="25"/>
      <c r="E1463" s="80"/>
      <c r="F1463" s="80"/>
      <c r="G1463" s="80"/>
      <c r="H1463" s="80"/>
      <c r="I1463" s="135"/>
      <c r="J1463" s="27"/>
      <c r="K1463" s="27"/>
      <c r="L1463" s="27"/>
      <c r="M1463" s="27"/>
      <c r="N1463" s="40"/>
      <c r="O1463" s="40"/>
      <c r="P1463" s="28"/>
      <c r="Q1463" s="136"/>
      <c r="R1463" s="27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</row>
    <row r="1464" spans="1:38" ht="15.75" customHeight="1">
      <c r="A1464" s="23"/>
      <c r="B1464" s="24"/>
      <c r="C1464" s="25"/>
      <c r="D1464" s="25"/>
      <c r="E1464" s="80"/>
      <c r="F1464" s="80"/>
      <c r="G1464" s="80"/>
      <c r="H1464" s="80"/>
      <c r="I1464" s="135"/>
      <c r="J1464" s="27"/>
      <c r="K1464" s="27"/>
      <c r="L1464" s="27"/>
      <c r="M1464" s="27"/>
      <c r="N1464" s="40"/>
      <c r="O1464" s="40"/>
      <c r="P1464" s="28"/>
      <c r="Q1464" s="136"/>
      <c r="R1464" s="27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</row>
    <row r="1465" spans="1:38" ht="15.75" customHeight="1">
      <c r="A1465" s="23"/>
      <c r="B1465" s="24"/>
      <c r="C1465" s="25"/>
      <c r="D1465" s="25"/>
      <c r="E1465" s="80"/>
      <c r="F1465" s="80"/>
      <c r="G1465" s="80"/>
      <c r="H1465" s="80"/>
      <c r="I1465" s="135"/>
      <c r="J1465" s="27"/>
      <c r="K1465" s="27"/>
      <c r="L1465" s="27"/>
      <c r="M1465" s="27"/>
      <c r="N1465" s="40"/>
      <c r="O1465" s="40"/>
      <c r="P1465" s="28"/>
      <c r="Q1465" s="136"/>
      <c r="R1465" s="27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</row>
    <row r="1466" spans="1:38" ht="15.75" customHeight="1">
      <c r="A1466" s="23"/>
      <c r="B1466" s="24"/>
      <c r="C1466" s="25"/>
      <c r="D1466" s="25"/>
      <c r="E1466" s="80"/>
      <c r="F1466" s="80"/>
      <c r="G1466" s="80"/>
      <c r="H1466" s="80"/>
      <c r="I1466" s="135"/>
      <c r="J1466" s="27"/>
      <c r="K1466" s="27"/>
      <c r="L1466" s="27"/>
      <c r="M1466" s="27"/>
      <c r="N1466" s="40"/>
      <c r="O1466" s="40"/>
      <c r="P1466" s="28"/>
      <c r="Q1466" s="136"/>
      <c r="R1466" s="27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</row>
    <row r="1467" spans="1:38" ht="15.75" customHeight="1">
      <c r="A1467" s="23"/>
      <c r="B1467" s="24"/>
      <c r="C1467" s="25"/>
      <c r="D1467" s="25"/>
      <c r="E1467" s="80"/>
      <c r="F1467" s="80"/>
      <c r="G1467" s="80"/>
      <c r="H1467" s="80"/>
      <c r="I1467" s="135"/>
      <c r="J1467" s="27"/>
      <c r="K1467" s="27"/>
      <c r="L1467" s="27"/>
      <c r="M1467" s="27"/>
      <c r="N1467" s="40"/>
      <c r="O1467" s="40"/>
      <c r="P1467" s="28"/>
      <c r="Q1467" s="136"/>
      <c r="R1467" s="27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</row>
    <row r="1468" spans="1:38" ht="15.75" customHeight="1">
      <c r="A1468" s="23"/>
      <c r="B1468" s="24"/>
      <c r="C1468" s="25"/>
      <c r="D1468" s="25"/>
      <c r="E1468" s="80"/>
      <c r="F1468" s="80"/>
      <c r="G1468" s="80"/>
      <c r="H1468" s="80"/>
      <c r="I1468" s="135"/>
      <c r="J1468" s="27"/>
      <c r="K1468" s="27"/>
      <c r="L1468" s="27"/>
      <c r="M1468" s="27"/>
      <c r="N1468" s="40"/>
      <c r="O1468" s="40"/>
      <c r="P1468" s="28"/>
      <c r="Q1468" s="136"/>
      <c r="R1468" s="27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</row>
    <row r="1469" spans="1:38" ht="15.75" customHeight="1">
      <c r="A1469" s="23"/>
      <c r="B1469" s="24"/>
      <c r="C1469" s="25"/>
      <c r="D1469" s="25"/>
      <c r="E1469" s="80"/>
      <c r="F1469" s="80"/>
      <c r="G1469" s="80"/>
      <c r="H1469" s="80"/>
      <c r="I1469" s="135"/>
      <c r="J1469" s="27"/>
      <c r="K1469" s="27"/>
      <c r="L1469" s="27"/>
      <c r="M1469" s="27"/>
      <c r="N1469" s="40"/>
      <c r="O1469" s="40"/>
      <c r="P1469" s="28"/>
      <c r="Q1469" s="136"/>
      <c r="R1469" s="27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</row>
    <row r="1470" spans="1:38" ht="15.75" customHeight="1">
      <c r="A1470" s="23"/>
      <c r="B1470" s="24"/>
      <c r="C1470" s="25"/>
      <c r="D1470" s="25"/>
      <c r="E1470" s="80"/>
      <c r="F1470" s="80"/>
      <c r="G1470" s="80"/>
      <c r="H1470" s="80"/>
      <c r="I1470" s="135"/>
      <c r="J1470" s="27"/>
      <c r="K1470" s="27"/>
      <c r="L1470" s="27"/>
      <c r="M1470" s="27"/>
      <c r="N1470" s="40"/>
      <c r="O1470" s="40"/>
      <c r="P1470" s="28"/>
      <c r="Q1470" s="136"/>
      <c r="R1470" s="27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</row>
    <row r="1471" spans="1:38" ht="15.75" customHeight="1">
      <c r="A1471" s="23"/>
      <c r="B1471" s="24"/>
      <c r="C1471" s="25"/>
      <c r="D1471" s="25"/>
      <c r="E1471" s="80"/>
      <c r="F1471" s="80"/>
      <c r="G1471" s="80"/>
      <c r="H1471" s="80"/>
      <c r="I1471" s="135"/>
      <c r="J1471" s="27"/>
      <c r="K1471" s="27"/>
      <c r="L1471" s="27"/>
      <c r="M1471" s="27"/>
      <c r="N1471" s="40"/>
      <c r="O1471" s="40"/>
      <c r="P1471" s="28"/>
      <c r="Q1471" s="136"/>
      <c r="R1471" s="27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</row>
    <row r="1472" spans="1:38" ht="15.75" customHeight="1">
      <c r="A1472" s="23"/>
      <c r="B1472" s="24"/>
      <c r="C1472" s="25"/>
      <c r="D1472" s="25"/>
      <c r="E1472" s="80"/>
      <c r="F1472" s="80"/>
      <c r="G1472" s="80"/>
      <c r="H1472" s="80"/>
      <c r="I1472" s="135"/>
      <c r="J1472" s="27"/>
      <c r="K1472" s="27"/>
      <c r="L1472" s="27"/>
      <c r="M1472" s="27"/>
      <c r="N1472" s="40"/>
      <c r="O1472" s="40"/>
      <c r="P1472" s="28"/>
      <c r="Q1472" s="136"/>
      <c r="R1472" s="27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</row>
    <row r="1473" spans="1:38" ht="15.75" customHeight="1">
      <c r="A1473" s="23"/>
      <c r="B1473" s="24"/>
      <c r="C1473" s="25"/>
      <c r="D1473" s="25"/>
      <c r="E1473" s="80"/>
      <c r="F1473" s="80"/>
      <c r="G1473" s="80"/>
      <c r="H1473" s="80"/>
      <c r="I1473" s="135"/>
      <c r="J1473" s="27"/>
      <c r="K1473" s="27"/>
      <c r="L1473" s="27"/>
      <c r="M1473" s="27"/>
      <c r="N1473" s="40"/>
      <c r="O1473" s="40"/>
      <c r="P1473" s="28"/>
      <c r="Q1473" s="136"/>
      <c r="R1473" s="27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</row>
    <row r="1474" spans="1:38" ht="15.75" customHeight="1">
      <c r="A1474" s="23"/>
      <c r="B1474" s="24"/>
      <c r="C1474" s="25"/>
      <c r="D1474" s="25"/>
      <c r="E1474" s="80"/>
      <c r="F1474" s="80"/>
      <c r="G1474" s="80"/>
      <c r="H1474" s="80"/>
      <c r="I1474" s="135"/>
      <c r="J1474" s="27"/>
      <c r="K1474" s="27"/>
      <c r="L1474" s="27"/>
      <c r="M1474" s="27"/>
      <c r="N1474" s="40"/>
      <c r="O1474" s="40"/>
      <c r="P1474" s="28"/>
      <c r="Q1474" s="136"/>
      <c r="R1474" s="27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</row>
    <row r="1475" spans="1:38" ht="15.75" customHeight="1">
      <c r="A1475" s="23"/>
      <c r="B1475" s="24"/>
      <c r="C1475" s="25"/>
      <c r="D1475" s="25"/>
      <c r="E1475" s="80"/>
      <c r="F1475" s="80"/>
      <c r="G1475" s="80"/>
      <c r="H1475" s="80"/>
      <c r="I1475" s="135"/>
      <c r="J1475" s="27"/>
      <c r="K1475" s="27"/>
      <c r="L1475" s="27"/>
      <c r="M1475" s="27"/>
      <c r="N1475" s="40"/>
      <c r="O1475" s="40"/>
      <c r="P1475" s="28"/>
      <c r="Q1475" s="136"/>
      <c r="R1475" s="27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</row>
    <row r="1476" spans="1:38" ht="15.75" customHeight="1">
      <c r="A1476" s="23"/>
      <c r="B1476" s="24"/>
      <c r="C1476" s="25"/>
      <c r="D1476" s="25"/>
      <c r="E1476" s="80"/>
      <c r="F1476" s="80"/>
      <c r="G1476" s="80"/>
      <c r="H1476" s="80"/>
      <c r="I1476" s="135"/>
      <c r="J1476" s="27"/>
      <c r="K1476" s="27"/>
      <c r="L1476" s="27"/>
      <c r="M1476" s="27"/>
      <c r="N1476" s="40"/>
      <c r="O1476" s="40"/>
      <c r="P1476" s="28"/>
      <c r="Q1476" s="136"/>
      <c r="R1476" s="27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</row>
    <row r="1477" spans="1:38" ht="15.75" customHeight="1">
      <c r="A1477" s="23"/>
      <c r="B1477" s="24"/>
      <c r="C1477" s="25"/>
      <c r="D1477" s="25"/>
      <c r="E1477" s="80"/>
      <c r="F1477" s="80"/>
      <c r="G1477" s="80"/>
      <c r="H1477" s="80"/>
      <c r="I1477" s="135"/>
      <c r="J1477" s="27"/>
      <c r="K1477" s="27"/>
      <c r="L1477" s="27"/>
      <c r="M1477" s="27"/>
      <c r="N1477" s="40"/>
      <c r="O1477" s="40"/>
      <c r="P1477" s="28"/>
      <c r="Q1477" s="136"/>
      <c r="R1477" s="27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</row>
    <row r="1478" spans="1:38" ht="15.75" customHeight="1">
      <c r="A1478" s="23"/>
      <c r="B1478" s="24"/>
      <c r="C1478" s="25"/>
      <c r="D1478" s="25"/>
      <c r="E1478" s="80"/>
      <c r="F1478" s="80"/>
      <c r="G1478" s="80"/>
      <c r="H1478" s="80"/>
      <c r="I1478" s="135"/>
      <c r="J1478" s="27"/>
      <c r="K1478" s="27"/>
      <c r="L1478" s="27"/>
      <c r="M1478" s="27"/>
      <c r="N1478" s="40"/>
      <c r="O1478" s="40"/>
      <c r="P1478" s="28"/>
      <c r="Q1478" s="136"/>
      <c r="R1478" s="27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</row>
    <row r="1479" spans="1:38" ht="15.75" customHeight="1">
      <c r="A1479" s="23"/>
      <c r="B1479" s="24"/>
      <c r="C1479" s="25"/>
      <c r="D1479" s="25"/>
      <c r="E1479" s="80"/>
      <c r="F1479" s="80"/>
      <c r="G1479" s="80"/>
      <c r="H1479" s="80"/>
      <c r="I1479" s="135"/>
      <c r="J1479" s="27"/>
      <c r="K1479" s="27"/>
      <c r="L1479" s="27"/>
      <c r="M1479" s="27"/>
      <c r="N1479" s="40"/>
      <c r="O1479" s="40"/>
      <c r="P1479" s="28"/>
      <c r="Q1479" s="136"/>
      <c r="R1479" s="27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</row>
    <row r="1480" spans="1:38" ht="15.75" customHeight="1">
      <c r="A1480" s="23"/>
      <c r="B1480" s="24"/>
      <c r="C1480" s="25"/>
      <c r="D1480" s="25"/>
      <c r="E1480" s="80"/>
      <c r="F1480" s="80"/>
      <c r="G1480" s="80"/>
      <c r="H1480" s="80"/>
      <c r="I1480" s="135"/>
      <c r="J1480" s="27"/>
      <c r="K1480" s="27"/>
      <c r="L1480" s="27"/>
      <c r="M1480" s="27"/>
      <c r="N1480" s="40"/>
      <c r="O1480" s="40"/>
      <c r="P1480" s="28"/>
      <c r="Q1480" s="136"/>
      <c r="R1480" s="27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</row>
    <row r="1481" spans="1:38" ht="15.75" customHeight="1">
      <c r="A1481" s="23"/>
      <c r="B1481" s="24"/>
      <c r="C1481" s="25"/>
      <c r="D1481" s="25"/>
      <c r="E1481" s="80"/>
      <c r="F1481" s="80"/>
      <c r="G1481" s="80"/>
      <c r="H1481" s="80"/>
      <c r="I1481" s="135"/>
      <c r="J1481" s="27"/>
      <c r="K1481" s="27"/>
      <c r="L1481" s="27"/>
      <c r="M1481" s="27"/>
      <c r="N1481" s="40"/>
      <c r="O1481" s="40"/>
      <c r="P1481" s="28"/>
      <c r="Q1481" s="136"/>
      <c r="R1481" s="27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</row>
    <row r="1482" spans="1:38" ht="15.75" customHeight="1">
      <c r="A1482" s="23"/>
      <c r="B1482" s="24"/>
      <c r="C1482" s="25"/>
      <c r="D1482" s="25"/>
      <c r="E1482" s="80"/>
      <c r="F1482" s="80"/>
      <c r="G1482" s="80"/>
      <c r="H1482" s="80"/>
      <c r="I1482" s="135"/>
      <c r="J1482" s="27"/>
      <c r="K1482" s="27"/>
      <c r="L1482" s="27"/>
      <c r="M1482" s="27"/>
      <c r="N1482" s="40"/>
      <c r="O1482" s="40"/>
      <c r="P1482" s="28"/>
      <c r="Q1482" s="136"/>
      <c r="R1482" s="27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</row>
    <row r="1483" spans="1:38" ht="15.75" customHeight="1">
      <c r="A1483" s="23"/>
      <c r="B1483" s="24"/>
      <c r="C1483" s="25"/>
      <c r="D1483" s="25"/>
      <c r="E1483" s="80"/>
      <c r="F1483" s="80"/>
      <c r="G1483" s="80"/>
      <c r="H1483" s="80"/>
      <c r="I1483" s="135"/>
      <c r="J1483" s="27"/>
      <c r="K1483" s="27"/>
      <c r="L1483" s="27"/>
      <c r="M1483" s="27"/>
      <c r="N1483" s="40"/>
      <c r="O1483" s="40"/>
      <c r="P1483" s="28"/>
      <c r="Q1483" s="136"/>
      <c r="R1483" s="27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</row>
    <row r="1484" spans="1:38" ht="15.75" customHeight="1">
      <c r="A1484" s="23"/>
      <c r="B1484" s="24"/>
      <c r="C1484" s="25"/>
      <c r="D1484" s="25"/>
      <c r="E1484" s="80"/>
      <c r="F1484" s="80"/>
      <c r="G1484" s="80"/>
      <c r="H1484" s="80"/>
      <c r="I1484" s="135"/>
      <c r="J1484" s="27"/>
      <c r="K1484" s="27"/>
      <c r="L1484" s="27"/>
      <c r="M1484" s="27"/>
      <c r="N1484" s="40"/>
      <c r="O1484" s="40"/>
      <c r="P1484" s="28"/>
      <c r="Q1484" s="136"/>
      <c r="R1484" s="27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</row>
    <row r="1485" spans="1:38" ht="15.75" customHeight="1">
      <c r="A1485" s="23"/>
      <c r="B1485" s="24"/>
      <c r="C1485" s="25"/>
      <c r="D1485" s="25"/>
      <c r="E1485" s="80"/>
      <c r="F1485" s="80"/>
      <c r="G1485" s="80"/>
      <c r="H1485" s="80"/>
      <c r="I1485" s="135"/>
      <c r="J1485" s="27"/>
      <c r="K1485" s="27"/>
      <c r="L1485" s="27"/>
      <c r="M1485" s="27"/>
      <c r="N1485" s="40"/>
      <c r="O1485" s="40"/>
      <c r="P1485" s="28"/>
      <c r="Q1485" s="136"/>
      <c r="R1485" s="27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</row>
    <row r="1486" spans="1:38" ht="15.75" customHeight="1">
      <c r="A1486" s="23"/>
      <c r="B1486" s="24"/>
      <c r="C1486" s="25"/>
      <c r="D1486" s="25"/>
      <c r="E1486" s="80"/>
      <c r="F1486" s="80"/>
      <c r="G1486" s="80"/>
      <c r="H1486" s="80"/>
      <c r="I1486" s="135"/>
      <c r="J1486" s="27"/>
      <c r="K1486" s="27"/>
      <c r="L1486" s="27"/>
      <c r="M1486" s="27"/>
      <c r="N1486" s="40"/>
      <c r="O1486" s="40"/>
      <c r="P1486" s="28"/>
      <c r="Q1486" s="136"/>
      <c r="R1486" s="27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</row>
    <row r="1487" spans="1:38" ht="15.75" customHeight="1">
      <c r="A1487" s="23"/>
      <c r="B1487" s="24"/>
      <c r="C1487" s="25"/>
      <c r="D1487" s="25"/>
      <c r="E1487" s="80"/>
      <c r="F1487" s="80"/>
      <c r="G1487" s="80"/>
      <c r="H1487" s="80"/>
      <c r="I1487" s="135"/>
      <c r="J1487" s="27"/>
      <c r="K1487" s="27"/>
      <c r="L1487" s="27"/>
      <c r="M1487" s="27"/>
      <c r="N1487" s="40"/>
      <c r="O1487" s="40"/>
      <c r="P1487" s="28"/>
      <c r="Q1487" s="136"/>
      <c r="R1487" s="27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</row>
    <row r="1488" spans="1:38" ht="15.75" customHeight="1">
      <c r="A1488" s="23"/>
      <c r="B1488" s="24"/>
      <c r="C1488" s="25"/>
      <c r="D1488" s="25"/>
      <c r="E1488" s="80"/>
      <c r="F1488" s="80"/>
      <c r="G1488" s="80"/>
      <c r="H1488" s="80"/>
      <c r="I1488" s="135"/>
      <c r="J1488" s="27"/>
      <c r="K1488" s="27"/>
      <c r="L1488" s="27"/>
      <c r="M1488" s="27"/>
      <c r="N1488" s="40"/>
      <c r="O1488" s="40"/>
      <c r="P1488" s="28"/>
      <c r="Q1488" s="136"/>
      <c r="R1488" s="27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</row>
    <row r="1489" spans="1:38" ht="15.75" customHeight="1">
      <c r="A1489" s="23"/>
      <c r="B1489" s="24"/>
      <c r="C1489" s="25"/>
      <c r="D1489" s="25"/>
      <c r="E1489" s="80"/>
      <c r="F1489" s="80"/>
      <c r="G1489" s="80"/>
      <c r="H1489" s="80"/>
      <c r="I1489" s="135"/>
      <c r="J1489" s="27"/>
      <c r="K1489" s="27"/>
      <c r="L1489" s="27"/>
      <c r="M1489" s="27"/>
      <c r="N1489" s="40"/>
      <c r="O1489" s="40"/>
      <c r="P1489" s="28"/>
      <c r="Q1489" s="136"/>
      <c r="R1489" s="27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</row>
    <row r="1490" spans="1:38" ht="15.75" customHeight="1">
      <c r="A1490" s="23"/>
      <c r="B1490" s="24"/>
      <c r="C1490" s="25"/>
      <c r="D1490" s="25"/>
      <c r="E1490" s="80"/>
      <c r="F1490" s="80"/>
      <c r="G1490" s="80"/>
      <c r="H1490" s="80"/>
      <c r="I1490" s="135"/>
      <c r="J1490" s="27"/>
      <c r="K1490" s="27"/>
      <c r="L1490" s="27"/>
      <c r="M1490" s="27"/>
      <c r="N1490" s="40"/>
      <c r="O1490" s="40"/>
      <c r="P1490" s="28"/>
      <c r="Q1490" s="136"/>
      <c r="R1490" s="27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</row>
    <row r="1491" spans="1:38" ht="15.75" customHeight="1">
      <c r="A1491" s="23"/>
      <c r="B1491" s="24"/>
      <c r="C1491" s="25"/>
      <c r="D1491" s="25"/>
      <c r="E1491" s="80"/>
      <c r="F1491" s="80"/>
      <c r="G1491" s="80"/>
      <c r="H1491" s="80"/>
      <c r="I1491" s="135"/>
      <c r="J1491" s="27"/>
      <c r="K1491" s="27"/>
      <c r="L1491" s="27"/>
      <c r="M1491" s="27"/>
      <c r="N1491" s="40"/>
      <c r="O1491" s="40"/>
      <c r="P1491" s="28"/>
      <c r="Q1491" s="136"/>
      <c r="R1491" s="27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</row>
    <row r="1492" spans="1:38" ht="15.75" customHeight="1">
      <c r="A1492" s="23"/>
      <c r="B1492" s="24"/>
      <c r="C1492" s="25"/>
      <c r="D1492" s="25"/>
      <c r="E1492" s="80"/>
      <c r="F1492" s="80"/>
      <c r="G1492" s="80"/>
      <c r="H1492" s="80"/>
      <c r="I1492" s="135"/>
      <c r="J1492" s="27"/>
      <c r="K1492" s="27"/>
      <c r="L1492" s="27"/>
      <c r="M1492" s="27"/>
      <c r="N1492" s="40"/>
      <c r="O1492" s="40"/>
      <c r="P1492" s="28"/>
      <c r="Q1492" s="136"/>
      <c r="R1492" s="27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</row>
    <row r="1493" spans="1:38" ht="15.75" customHeight="1">
      <c r="A1493" s="23"/>
      <c r="B1493" s="24"/>
      <c r="C1493" s="25"/>
      <c r="D1493" s="25"/>
      <c r="E1493" s="80"/>
      <c r="F1493" s="80"/>
      <c r="G1493" s="80"/>
      <c r="H1493" s="80"/>
      <c r="I1493" s="135"/>
      <c r="J1493" s="27"/>
      <c r="K1493" s="27"/>
      <c r="L1493" s="27"/>
      <c r="M1493" s="27"/>
      <c r="N1493" s="40"/>
      <c r="O1493" s="40"/>
      <c r="P1493" s="28"/>
      <c r="Q1493" s="136"/>
      <c r="R1493" s="27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</row>
    <row r="1494" spans="1:38" ht="15.75" customHeight="1">
      <c r="A1494" s="23"/>
      <c r="B1494" s="24"/>
      <c r="C1494" s="25"/>
      <c r="D1494" s="25"/>
      <c r="E1494" s="80"/>
      <c r="F1494" s="80"/>
      <c r="G1494" s="80"/>
      <c r="H1494" s="80"/>
      <c r="I1494" s="135"/>
      <c r="J1494" s="27"/>
      <c r="K1494" s="27"/>
      <c r="L1494" s="27"/>
      <c r="M1494" s="27"/>
      <c r="N1494" s="40"/>
      <c r="O1494" s="40"/>
      <c r="P1494" s="28"/>
      <c r="Q1494" s="136"/>
      <c r="R1494" s="27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</row>
    <row r="1495" spans="1:38" ht="15.75" customHeight="1">
      <c r="A1495" s="23"/>
      <c r="B1495" s="24"/>
      <c r="C1495" s="25"/>
      <c r="D1495" s="25"/>
      <c r="E1495" s="80"/>
      <c r="F1495" s="80"/>
      <c r="G1495" s="80"/>
      <c r="H1495" s="80"/>
      <c r="I1495" s="135"/>
      <c r="J1495" s="27"/>
      <c r="K1495" s="27"/>
      <c r="L1495" s="27"/>
      <c r="M1495" s="27"/>
      <c r="N1495" s="40"/>
      <c r="O1495" s="40"/>
      <c r="P1495" s="28"/>
      <c r="Q1495" s="136"/>
      <c r="R1495" s="27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</row>
    <row r="1496" spans="1:38" ht="15.75" customHeight="1">
      <c r="A1496" s="23"/>
      <c r="B1496" s="24"/>
      <c r="C1496" s="25"/>
      <c r="D1496" s="25"/>
      <c r="E1496" s="80"/>
      <c r="F1496" s="80"/>
      <c r="G1496" s="80"/>
      <c r="H1496" s="80"/>
      <c r="I1496" s="135"/>
      <c r="J1496" s="27"/>
      <c r="K1496" s="27"/>
      <c r="L1496" s="27"/>
      <c r="M1496" s="27"/>
      <c r="N1496" s="40"/>
      <c r="O1496" s="40"/>
      <c r="P1496" s="28"/>
      <c r="Q1496" s="136"/>
      <c r="R1496" s="27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  <c r="AC1496" s="12"/>
      <c r="AD1496" s="12"/>
      <c r="AE1496" s="12"/>
      <c r="AF1496" s="12"/>
      <c r="AG1496" s="12"/>
      <c r="AH1496" s="12"/>
      <c r="AI1496" s="12"/>
      <c r="AJ1496" s="12"/>
      <c r="AK1496" s="12"/>
      <c r="AL1496" s="12"/>
    </row>
    <row r="1497" spans="1:38" ht="15.75" customHeight="1">
      <c r="A1497" s="23"/>
      <c r="B1497" s="24"/>
      <c r="C1497" s="25"/>
      <c r="D1497" s="25"/>
      <c r="E1497" s="80"/>
      <c r="F1497" s="80"/>
      <c r="G1497" s="80"/>
      <c r="H1497" s="80"/>
      <c r="I1497" s="135"/>
      <c r="J1497" s="27"/>
      <c r="K1497" s="27"/>
      <c r="L1497" s="27"/>
      <c r="M1497" s="27"/>
      <c r="N1497" s="40"/>
      <c r="O1497" s="40"/>
      <c r="P1497" s="28"/>
      <c r="Q1497" s="136"/>
      <c r="R1497" s="27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</row>
    <row r="1498" spans="1:38" ht="15.75" customHeight="1">
      <c r="A1498" s="23"/>
      <c r="B1498" s="24"/>
      <c r="C1498" s="25"/>
      <c r="D1498" s="25"/>
      <c r="E1498" s="80"/>
      <c r="F1498" s="80"/>
      <c r="G1498" s="80"/>
      <c r="H1498" s="80"/>
      <c r="I1498" s="135"/>
      <c r="J1498" s="27"/>
      <c r="K1498" s="27"/>
      <c r="L1498" s="27"/>
      <c r="M1498" s="27"/>
      <c r="N1498" s="40"/>
      <c r="O1498" s="40"/>
      <c r="P1498" s="28"/>
      <c r="Q1498" s="136"/>
      <c r="R1498" s="27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</row>
    <row r="1499" spans="1:38" ht="15.75" customHeight="1">
      <c r="A1499" s="23"/>
      <c r="B1499" s="24"/>
      <c r="C1499" s="25"/>
      <c r="D1499" s="25"/>
      <c r="E1499" s="80"/>
      <c r="F1499" s="80"/>
      <c r="G1499" s="80"/>
      <c r="H1499" s="80"/>
      <c r="I1499" s="135"/>
      <c r="J1499" s="27"/>
      <c r="K1499" s="27"/>
      <c r="L1499" s="27"/>
      <c r="M1499" s="27"/>
      <c r="N1499" s="40"/>
      <c r="O1499" s="40"/>
      <c r="P1499" s="28"/>
      <c r="Q1499" s="136"/>
      <c r="R1499" s="27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</row>
    <row r="1500" spans="1:38" ht="15.75" customHeight="1">
      <c r="A1500" s="23"/>
      <c r="B1500" s="24"/>
      <c r="C1500" s="25"/>
      <c r="D1500" s="25"/>
      <c r="E1500" s="80"/>
      <c r="F1500" s="80"/>
      <c r="G1500" s="80"/>
      <c r="H1500" s="80"/>
      <c r="I1500" s="135"/>
      <c r="J1500" s="27"/>
      <c r="K1500" s="27"/>
      <c r="L1500" s="27"/>
      <c r="M1500" s="27"/>
      <c r="N1500" s="40"/>
      <c r="O1500" s="40"/>
      <c r="P1500" s="28"/>
      <c r="Q1500" s="136"/>
      <c r="R1500" s="27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</row>
    <row r="1501" spans="1:38" ht="15.75" customHeight="1">
      <c r="A1501" s="23"/>
      <c r="B1501" s="24"/>
      <c r="C1501" s="25"/>
      <c r="D1501" s="25"/>
      <c r="E1501" s="80"/>
      <c r="F1501" s="80"/>
      <c r="G1501" s="80"/>
      <c r="H1501" s="80"/>
      <c r="I1501" s="135"/>
      <c r="J1501" s="27"/>
      <c r="K1501" s="27"/>
      <c r="L1501" s="27"/>
      <c r="M1501" s="27"/>
      <c r="N1501" s="40"/>
      <c r="O1501" s="40"/>
      <c r="P1501" s="28"/>
      <c r="Q1501" s="136"/>
      <c r="R1501" s="27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</row>
    <row r="1502" spans="1:38" ht="15.75" customHeight="1">
      <c r="A1502" s="23"/>
      <c r="B1502" s="24"/>
      <c r="C1502" s="25"/>
      <c r="D1502" s="25"/>
      <c r="E1502" s="80"/>
      <c r="F1502" s="80"/>
      <c r="G1502" s="80"/>
      <c r="H1502" s="80"/>
      <c r="I1502" s="135"/>
      <c r="J1502" s="27"/>
      <c r="K1502" s="27"/>
      <c r="L1502" s="27"/>
      <c r="M1502" s="27"/>
      <c r="N1502" s="40"/>
      <c r="O1502" s="40"/>
      <c r="P1502" s="28"/>
      <c r="Q1502" s="136"/>
      <c r="R1502" s="27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</row>
    <row r="1503" spans="1:38" ht="15.75" customHeight="1">
      <c r="A1503" s="23"/>
      <c r="B1503" s="24"/>
      <c r="C1503" s="25"/>
      <c r="D1503" s="25"/>
      <c r="E1503" s="80"/>
      <c r="F1503" s="80"/>
      <c r="G1503" s="80"/>
      <c r="H1503" s="80"/>
      <c r="I1503" s="135"/>
      <c r="J1503" s="27"/>
      <c r="K1503" s="27"/>
      <c r="L1503" s="27"/>
      <c r="M1503" s="27"/>
      <c r="N1503" s="40"/>
      <c r="O1503" s="40"/>
      <c r="P1503" s="28"/>
      <c r="Q1503" s="136"/>
      <c r="R1503" s="27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</row>
    <row r="1504" spans="1:38" ht="15.75" customHeight="1">
      <c r="A1504" s="23"/>
      <c r="B1504" s="24"/>
      <c r="C1504" s="25"/>
      <c r="D1504" s="25"/>
      <c r="E1504" s="80"/>
      <c r="F1504" s="80"/>
      <c r="G1504" s="80"/>
      <c r="H1504" s="80"/>
      <c r="I1504" s="135"/>
      <c r="J1504" s="27"/>
      <c r="K1504" s="27"/>
      <c r="L1504" s="27"/>
      <c r="M1504" s="27"/>
      <c r="N1504" s="40"/>
      <c r="O1504" s="40"/>
      <c r="P1504" s="28"/>
      <c r="Q1504" s="136"/>
      <c r="R1504" s="27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</row>
    <row r="1505" spans="1:38" ht="15.75" customHeight="1">
      <c r="A1505" s="23"/>
      <c r="B1505" s="24"/>
      <c r="C1505" s="25"/>
      <c r="D1505" s="25"/>
      <c r="E1505" s="80"/>
      <c r="F1505" s="80"/>
      <c r="G1505" s="80"/>
      <c r="H1505" s="80"/>
      <c r="I1505" s="135"/>
      <c r="J1505" s="27"/>
      <c r="K1505" s="27"/>
      <c r="L1505" s="27"/>
      <c r="M1505" s="27"/>
      <c r="N1505" s="40"/>
      <c r="O1505" s="40"/>
      <c r="P1505" s="28"/>
      <c r="Q1505" s="136"/>
      <c r="R1505" s="27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</row>
    <row r="1506" spans="1:38" ht="15.75" customHeight="1">
      <c r="A1506" s="23"/>
      <c r="B1506" s="24"/>
      <c r="C1506" s="25"/>
      <c r="D1506" s="25"/>
      <c r="E1506" s="80"/>
      <c r="F1506" s="80"/>
      <c r="G1506" s="80"/>
      <c r="H1506" s="80"/>
      <c r="I1506" s="135"/>
      <c r="J1506" s="27"/>
      <c r="K1506" s="27"/>
      <c r="L1506" s="27"/>
      <c r="M1506" s="27"/>
      <c r="N1506" s="40"/>
      <c r="O1506" s="40"/>
      <c r="P1506" s="28"/>
      <c r="Q1506" s="136"/>
      <c r="R1506" s="27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</row>
    <row r="1507" spans="1:38" ht="15.75" customHeight="1">
      <c r="A1507" s="23"/>
      <c r="B1507" s="24"/>
      <c r="C1507" s="25"/>
      <c r="D1507" s="25"/>
      <c r="E1507" s="80"/>
      <c r="F1507" s="80"/>
      <c r="G1507" s="80"/>
      <c r="H1507" s="80"/>
      <c r="I1507" s="135"/>
      <c r="J1507" s="27"/>
      <c r="K1507" s="27"/>
      <c r="L1507" s="27"/>
      <c r="M1507" s="27"/>
      <c r="N1507" s="40"/>
      <c r="O1507" s="40"/>
      <c r="P1507" s="28"/>
      <c r="Q1507" s="136"/>
      <c r="R1507" s="27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</row>
    <row r="1508" spans="1:38" ht="15.75" customHeight="1">
      <c r="A1508" s="23"/>
      <c r="B1508" s="24"/>
      <c r="C1508" s="25"/>
      <c r="D1508" s="25"/>
      <c r="E1508" s="80"/>
      <c r="F1508" s="80"/>
      <c r="G1508" s="80"/>
      <c r="H1508" s="80"/>
      <c r="I1508" s="135"/>
      <c r="J1508" s="27"/>
      <c r="K1508" s="27"/>
      <c r="L1508" s="27"/>
      <c r="M1508" s="27"/>
      <c r="N1508" s="40"/>
      <c r="O1508" s="40"/>
      <c r="P1508" s="28"/>
      <c r="Q1508" s="136"/>
      <c r="R1508" s="27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</row>
    <row r="1509" spans="1:38" ht="15.75" customHeight="1">
      <c r="A1509" s="23"/>
      <c r="B1509" s="24"/>
      <c r="C1509" s="25"/>
      <c r="D1509" s="25"/>
      <c r="E1509" s="80"/>
      <c r="F1509" s="80"/>
      <c r="G1509" s="80"/>
      <c r="H1509" s="80"/>
      <c r="I1509" s="135"/>
      <c r="J1509" s="27"/>
      <c r="K1509" s="27"/>
      <c r="L1509" s="27"/>
      <c r="M1509" s="27"/>
      <c r="N1509" s="40"/>
      <c r="O1509" s="40"/>
      <c r="P1509" s="28"/>
      <c r="Q1509" s="136"/>
      <c r="R1509" s="27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</row>
    <row r="1510" spans="1:38" ht="15.75" customHeight="1">
      <c r="A1510" s="23"/>
      <c r="B1510" s="24"/>
      <c r="C1510" s="25"/>
      <c r="D1510" s="25"/>
      <c r="E1510" s="80"/>
      <c r="F1510" s="80"/>
      <c r="G1510" s="80"/>
      <c r="H1510" s="80"/>
      <c r="I1510" s="135"/>
      <c r="J1510" s="27"/>
      <c r="K1510" s="27"/>
      <c r="L1510" s="27"/>
      <c r="M1510" s="27"/>
      <c r="N1510" s="40"/>
      <c r="O1510" s="40"/>
      <c r="P1510" s="28"/>
      <c r="Q1510" s="136"/>
      <c r="R1510" s="27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</row>
    <row r="1511" spans="1:38" ht="15.75" customHeight="1">
      <c r="A1511" s="23"/>
      <c r="B1511" s="24"/>
      <c r="C1511" s="25"/>
      <c r="D1511" s="25"/>
      <c r="E1511" s="80"/>
      <c r="F1511" s="80"/>
      <c r="G1511" s="80"/>
      <c r="H1511" s="80"/>
      <c r="I1511" s="135"/>
      <c r="J1511" s="27"/>
      <c r="K1511" s="27"/>
      <c r="L1511" s="27"/>
      <c r="M1511" s="27"/>
      <c r="N1511" s="40"/>
      <c r="O1511" s="40"/>
      <c r="P1511" s="28"/>
      <c r="Q1511" s="136"/>
      <c r="R1511" s="27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</row>
    <row r="1512" spans="1:38" ht="15.75" customHeight="1">
      <c r="A1512" s="23"/>
      <c r="B1512" s="24"/>
      <c r="C1512" s="25"/>
      <c r="D1512" s="25"/>
      <c r="E1512" s="80"/>
      <c r="F1512" s="80"/>
      <c r="G1512" s="80"/>
      <c r="H1512" s="80"/>
      <c r="I1512" s="135"/>
      <c r="J1512" s="27"/>
      <c r="K1512" s="27"/>
      <c r="L1512" s="27"/>
      <c r="M1512" s="27"/>
      <c r="N1512" s="40"/>
      <c r="O1512" s="40"/>
      <c r="P1512" s="28"/>
      <c r="Q1512" s="136"/>
      <c r="R1512" s="27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</row>
    <row r="1513" spans="1:38" ht="15.75" customHeight="1">
      <c r="A1513" s="23"/>
      <c r="B1513" s="24"/>
      <c r="C1513" s="25"/>
      <c r="D1513" s="25"/>
      <c r="E1513" s="80"/>
      <c r="F1513" s="80"/>
      <c r="G1513" s="80"/>
      <c r="H1513" s="80"/>
      <c r="I1513" s="135"/>
      <c r="J1513" s="27"/>
      <c r="K1513" s="27"/>
      <c r="L1513" s="27"/>
      <c r="M1513" s="27"/>
      <c r="N1513" s="40"/>
      <c r="O1513" s="40"/>
      <c r="P1513" s="28"/>
      <c r="Q1513" s="136"/>
      <c r="R1513" s="27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</row>
    <row r="1514" spans="1:38" ht="15.75" customHeight="1">
      <c r="A1514" s="23"/>
      <c r="B1514" s="24"/>
      <c r="C1514" s="25"/>
      <c r="D1514" s="25"/>
      <c r="E1514" s="80"/>
      <c r="F1514" s="80"/>
      <c r="G1514" s="80"/>
      <c r="H1514" s="80"/>
      <c r="I1514" s="135"/>
      <c r="J1514" s="27"/>
      <c r="K1514" s="27"/>
      <c r="L1514" s="27"/>
      <c r="M1514" s="27"/>
      <c r="N1514" s="40"/>
      <c r="O1514" s="40"/>
      <c r="P1514" s="28"/>
      <c r="Q1514" s="136"/>
      <c r="R1514" s="27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</row>
    <row r="1515" spans="1:38" ht="15.75" customHeight="1">
      <c r="A1515" s="23"/>
      <c r="B1515" s="24"/>
      <c r="C1515" s="25"/>
      <c r="D1515" s="25"/>
      <c r="E1515" s="80"/>
      <c r="F1515" s="80"/>
      <c r="G1515" s="80"/>
      <c r="H1515" s="80"/>
      <c r="I1515" s="135"/>
      <c r="J1515" s="27"/>
      <c r="K1515" s="27"/>
      <c r="L1515" s="27"/>
      <c r="M1515" s="27"/>
      <c r="N1515" s="40"/>
      <c r="O1515" s="40"/>
      <c r="P1515" s="28"/>
      <c r="Q1515" s="136"/>
      <c r="R1515" s="27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</row>
    <row r="1516" spans="1:38" ht="15.75" customHeight="1">
      <c r="A1516" s="23"/>
      <c r="B1516" s="24"/>
      <c r="C1516" s="25"/>
      <c r="D1516" s="25"/>
      <c r="E1516" s="80"/>
      <c r="F1516" s="80"/>
      <c r="G1516" s="80"/>
      <c r="H1516" s="80"/>
      <c r="I1516" s="135"/>
      <c r="J1516" s="27"/>
      <c r="K1516" s="27"/>
      <c r="L1516" s="27"/>
      <c r="M1516" s="27"/>
      <c r="N1516" s="40"/>
      <c r="O1516" s="40"/>
      <c r="P1516" s="28"/>
      <c r="Q1516" s="136"/>
      <c r="R1516" s="27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</row>
    <row r="1517" spans="1:38" ht="15.75" customHeight="1">
      <c r="A1517" s="23"/>
      <c r="B1517" s="24"/>
      <c r="C1517" s="25"/>
      <c r="D1517" s="25"/>
      <c r="E1517" s="80"/>
      <c r="F1517" s="80"/>
      <c r="G1517" s="80"/>
      <c r="H1517" s="80"/>
      <c r="I1517" s="135"/>
      <c r="J1517" s="27"/>
      <c r="K1517" s="27"/>
      <c r="L1517" s="27"/>
      <c r="M1517" s="27"/>
      <c r="N1517" s="40"/>
      <c r="O1517" s="40"/>
      <c r="P1517" s="28"/>
      <c r="Q1517" s="136"/>
      <c r="R1517" s="27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</row>
    <row r="1518" spans="1:38" ht="15.75" customHeight="1">
      <c r="A1518" s="23"/>
      <c r="B1518" s="24"/>
      <c r="C1518" s="25"/>
      <c r="D1518" s="25"/>
      <c r="E1518" s="80"/>
      <c r="F1518" s="80"/>
      <c r="G1518" s="80"/>
      <c r="H1518" s="80"/>
      <c r="I1518" s="135"/>
      <c r="J1518" s="27"/>
      <c r="K1518" s="27"/>
      <c r="L1518" s="27"/>
      <c r="M1518" s="27"/>
      <c r="N1518" s="40"/>
      <c r="O1518" s="40"/>
      <c r="P1518" s="28"/>
      <c r="Q1518" s="136"/>
      <c r="R1518" s="27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</row>
    <row r="1519" spans="1:38" ht="15.75" customHeight="1">
      <c r="A1519" s="23"/>
      <c r="B1519" s="24"/>
      <c r="C1519" s="25"/>
      <c r="D1519" s="25"/>
      <c r="E1519" s="80"/>
      <c r="F1519" s="80"/>
      <c r="G1519" s="80"/>
      <c r="H1519" s="80"/>
      <c r="I1519" s="135"/>
      <c r="J1519" s="27"/>
      <c r="K1519" s="27"/>
      <c r="L1519" s="27"/>
      <c r="M1519" s="27"/>
      <c r="N1519" s="40"/>
      <c r="O1519" s="40"/>
      <c r="P1519" s="28"/>
      <c r="Q1519" s="136"/>
      <c r="R1519" s="27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</row>
    <row r="1520" spans="1:38" ht="15.75" customHeight="1">
      <c r="A1520" s="23"/>
      <c r="B1520" s="24"/>
      <c r="C1520" s="25"/>
      <c r="D1520" s="25"/>
      <c r="E1520" s="80"/>
      <c r="F1520" s="80"/>
      <c r="G1520" s="80"/>
      <c r="H1520" s="80"/>
      <c r="I1520" s="135"/>
      <c r="J1520" s="27"/>
      <c r="K1520" s="27"/>
      <c r="L1520" s="27"/>
      <c r="M1520" s="27"/>
      <c r="N1520" s="40"/>
      <c r="O1520" s="40"/>
      <c r="P1520" s="28"/>
      <c r="Q1520" s="136"/>
      <c r="R1520" s="27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</row>
    <row r="1521" spans="1:38" ht="15.75" customHeight="1">
      <c r="A1521" s="23"/>
      <c r="B1521" s="24"/>
      <c r="C1521" s="25"/>
      <c r="D1521" s="25"/>
      <c r="E1521" s="80"/>
      <c r="F1521" s="80"/>
      <c r="G1521" s="80"/>
      <c r="H1521" s="80"/>
      <c r="I1521" s="135"/>
      <c r="J1521" s="27"/>
      <c r="K1521" s="27"/>
      <c r="L1521" s="27"/>
      <c r="M1521" s="27"/>
      <c r="N1521" s="40"/>
      <c r="O1521" s="40"/>
      <c r="P1521" s="28"/>
      <c r="Q1521" s="136"/>
      <c r="R1521" s="27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</row>
    <row r="1522" spans="1:38" ht="15.75" customHeight="1">
      <c r="A1522" s="23"/>
      <c r="B1522" s="24"/>
      <c r="C1522" s="25"/>
      <c r="D1522" s="25"/>
      <c r="E1522" s="80"/>
      <c r="F1522" s="80"/>
      <c r="G1522" s="80"/>
      <c r="H1522" s="80"/>
      <c r="I1522" s="135"/>
      <c r="J1522" s="27"/>
      <c r="K1522" s="27"/>
      <c r="L1522" s="27"/>
      <c r="M1522" s="27"/>
      <c r="N1522" s="40"/>
      <c r="O1522" s="40"/>
      <c r="P1522" s="28"/>
      <c r="Q1522" s="136"/>
      <c r="R1522" s="27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</row>
    <row r="1523" spans="1:38" ht="15.75" customHeight="1">
      <c r="A1523" s="23"/>
      <c r="B1523" s="24"/>
      <c r="C1523" s="25"/>
      <c r="D1523" s="25"/>
      <c r="E1523" s="80"/>
      <c r="F1523" s="80"/>
      <c r="G1523" s="80"/>
      <c r="H1523" s="80"/>
      <c r="I1523" s="135"/>
      <c r="J1523" s="27"/>
      <c r="K1523" s="27"/>
      <c r="L1523" s="27"/>
      <c r="M1523" s="27"/>
      <c r="N1523" s="40"/>
      <c r="O1523" s="40"/>
      <c r="P1523" s="28"/>
      <c r="Q1523" s="136"/>
      <c r="R1523" s="27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</row>
    <row r="1524" spans="1:38" ht="15.75" customHeight="1">
      <c r="A1524" s="23"/>
      <c r="B1524" s="24"/>
      <c r="C1524" s="25"/>
      <c r="D1524" s="25"/>
      <c r="E1524" s="80"/>
      <c r="F1524" s="80"/>
      <c r="G1524" s="80"/>
      <c r="H1524" s="80"/>
      <c r="I1524" s="135"/>
      <c r="J1524" s="27"/>
      <c r="K1524" s="27"/>
      <c r="L1524" s="27"/>
      <c r="M1524" s="27"/>
      <c r="N1524" s="40"/>
      <c r="O1524" s="40"/>
      <c r="P1524" s="28"/>
      <c r="Q1524" s="136"/>
      <c r="R1524" s="27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</row>
    <row r="1525" spans="1:38" ht="15.75" customHeight="1">
      <c r="A1525" s="23"/>
      <c r="B1525" s="24"/>
      <c r="C1525" s="25"/>
      <c r="D1525" s="25"/>
      <c r="E1525" s="80"/>
      <c r="F1525" s="80"/>
      <c r="G1525" s="80"/>
      <c r="H1525" s="80"/>
      <c r="I1525" s="135"/>
      <c r="J1525" s="27"/>
      <c r="K1525" s="27"/>
      <c r="L1525" s="27"/>
      <c r="M1525" s="27"/>
      <c r="N1525" s="40"/>
      <c r="O1525" s="40"/>
      <c r="P1525" s="28"/>
      <c r="Q1525" s="136"/>
      <c r="R1525" s="27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</row>
    <row r="1526" spans="1:38" ht="15.75" customHeight="1">
      <c r="A1526" s="23"/>
      <c r="B1526" s="24"/>
      <c r="C1526" s="25"/>
      <c r="D1526" s="25"/>
      <c r="E1526" s="80"/>
      <c r="F1526" s="80"/>
      <c r="G1526" s="80"/>
      <c r="H1526" s="80"/>
      <c r="I1526" s="135"/>
      <c r="J1526" s="27"/>
      <c r="K1526" s="27"/>
      <c r="L1526" s="27"/>
      <c r="M1526" s="27"/>
      <c r="N1526" s="40"/>
      <c r="O1526" s="40"/>
      <c r="P1526" s="28"/>
      <c r="Q1526" s="136"/>
      <c r="R1526" s="27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  <c r="AC1526" s="12"/>
      <c r="AD1526" s="12"/>
      <c r="AE1526" s="12"/>
      <c r="AF1526" s="12"/>
      <c r="AG1526" s="12"/>
      <c r="AH1526" s="12"/>
      <c r="AI1526" s="12"/>
      <c r="AJ1526" s="12"/>
      <c r="AK1526" s="12"/>
      <c r="AL1526" s="12"/>
    </row>
    <row r="1527" spans="1:38" ht="15.75" customHeight="1">
      <c r="A1527" s="23"/>
      <c r="B1527" s="24"/>
      <c r="C1527" s="25"/>
      <c r="D1527" s="25"/>
      <c r="E1527" s="80"/>
      <c r="F1527" s="80"/>
      <c r="G1527" s="80"/>
      <c r="H1527" s="80"/>
      <c r="I1527" s="135"/>
      <c r="J1527" s="27"/>
      <c r="K1527" s="27"/>
      <c r="L1527" s="27"/>
      <c r="M1527" s="27"/>
      <c r="N1527" s="40"/>
      <c r="O1527" s="40"/>
      <c r="P1527" s="28"/>
      <c r="Q1527" s="136"/>
      <c r="R1527" s="27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  <c r="AC1527" s="12"/>
      <c r="AD1527" s="12"/>
      <c r="AE1527" s="12"/>
      <c r="AF1527" s="12"/>
      <c r="AG1527" s="12"/>
      <c r="AH1527" s="12"/>
      <c r="AI1527" s="12"/>
      <c r="AJ1527" s="12"/>
      <c r="AK1527" s="12"/>
      <c r="AL1527" s="12"/>
    </row>
    <row r="1528" spans="1:38" ht="15.75" customHeight="1">
      <c r="A1528" s="23"/>
      <c r="B1528" s="24"/>
      <c r="C1528" s="25"/>
      <c r="D1528" s="25"/>
      <c r="E1528" s="80"/>
      <c r="F1528" s="80"/>
      <c r="G1528" s="80"/>
      <c r="H1528" s="80"/>
      <c r="I1528" s="135"/>
      <c r="J1528" s="27"/>
      <c r="K1528" s="27"/>
      <c r="L1528" s="27"/>
      <c r="M1528" s="27"/>
      <c r="N1528" s="40"/>
      <c r="O1528" s="40"/>
      <c r="P1528" s="28"/>
      <c r="Q1528" s="136"/>
      <c r="R1528" s="27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</row>
    <row r="1529" spans="1:38" ht="15.75" customHeight="1">
      <c r="A1529" s="23"/>
      <c r="B1529" s="24"/>
      <c r="C1529" s="25"/>
      <c r="D1529" s="25"/>
      <c r="E1529" s="80"/>
      <c r="F1529" s="80"/>
      <c r="G1529" s="80"/>
      <c r="H1529" s="80"/>
      <c r="I1529" s="135"/>
      <c r="J1529" s="27"/>
      <c r="K1529" s="27"/>
      <c r="L1529" s="27"/>
      <c r="M1529" s="27"/>
      <c r="N1529" s="40"/>
      <c r="O1529" s="40"/>
      <c r="P1529" s="28"/>
      <c r="Q1529" s="136"/>
      <c r="R1529" s="27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</row>
    <row r="1530" spans="1:38" ht="15.75" customHeight="1">
      <c r="A1530" s="23"/>
      <c r="B1530" s="24"/>
      <c r="C1530" s="25"/>
      <c r="D1530" s="25"/>
      <c r="E1530" s="80"/>
      <c r="F1530" s="80"/>
      <c r="G1530" s="80"/>
      <c r="H1530" s="80"/>
      <c r="I1530" s="135"/>
      <c r="J1530" s="27"/>
      <c r="K1530" s="27"/>
      <c r="L1530" s="27"/>
      <c r="M1530" s="27"/>
      <c r="N1530" s="40"/>
      <c r="O1530" s="40"/>
      <c r="P1530" s="28"/>
      <c r="Q1530" s="136"/>
      <c r="R1530" s="27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</row>
    <row r="1531" spans="1:38" ht="15.75" customHeight="1">
      <c r="A1531" s="23"/>
      <c r="B1531" s="24"/>
      <c r="C1531" s="25"/>
      <c r="D1531" s="25"/>
      <c r="E1531" s="80"/>
      <c r="F1531" s="80"/>
      <c r="G1531" s="80"/>
      <c r="H1531" s="80"/>
      <c r="I1531" s="135"/>
      <c r="J1531" s="27"/>
      <c r="K1531" s="27"/>
      <c r="L1531" s="27"/>
      <c r="M1531" s="27"/>
      <c r="N1531" s="40"/>
      <c r="O1531" s="40"/>
      <c r="P1531" s="28"/>
      <c r="Q1531" s="136"/>
      <c r="R1531" s="27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</row>
    <row r="1532" spans="1:38" ht="15.75" customHeight="1">
      <c r="A1532" s="23"/>
      <c r="B1532" s="24"/>
      <c r="C1532" s="25"/>
      <c r="D1532" s="25"/>
      <c r="E1532" s="80"/>
      <c r="F1532" s="80"/>
      <c r="G1532" s="80"/>
      <c r="H1532" s="80"/>
      <c r="I1532" s="135"/>
      <c r="J1532" s="27"/>
      <c r="K1532" s="27"/>
      <c r="L1532" s="27"/>
      <c r="M1532" s="27"/>
      <c r="N1532" s="40"/>
      <c r="O1532" s="40"/>
      <c r="P1532" s="28"/>
      <c r="Q1532" s="136"/>
      <c r="R1532" s="27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</row>
    <row r="1533" spans="1:38" ht="15.75" customHeight="1">
      <c r="A1533" s="23"/>
      <c r="B1533" s="24"/>
      <c r="C1533" s="25"/>
      <c r="D1533" s="25"/>
      <c r="E1533" s="80"/>
      <c r="F1533" s="80"/>
      <c r="G1533" s="80"/>
      <c r="H1533" s="80"/>
      <c r="I1533" s="135"/>
      <c r="J1533" s="27"/>
      <c r="K1533" s="27"/>
      <c r="L1533" s="27"/>
      <c r="M1533" s="27"/>
      <c r="N1533" s="40"/>
      <c r="O1533" s="40"/>
      <c r="P1533" s="28"/>
      <c r="Q1533" s="136"/>
      <c r="R1533" s="27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</row>
    <row r="1534" spans="1:38" ht="15.75" customHeight="1">
      <c r="A1534" s="23"/>
      <c r="B1534" s="24"/>
      <c r="C1534" s="25"/>
      <c r="D1534" s="25"/>
      <c r="E1534" s="80"/>
      <c r="F1534" s="80"/>
      <c r="G1534" s="80"/>
      <c r="H1534" s="80"/>
      <c r="I1534" s="135"/>
      <c r="J1534" s="27"/>
      <c r="K1534" s="27"/>
      <c r="L1534" s="27"/>
      <c r="M1534" s="27"/>
      <c r="N1534" s="40"/>
      <c r="O1534" s="40"/>
      <c r="P1534" s="28"/>
      <c r="Q1534" s="136"/>
      <c r="R1534" s="27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</row>
    <row r="1535" spans="1:38" ht="15.75" customHeight="1">
      <c r="A1535" s="23"/>
      <c r="B1535" s="24"/>
      <c r="C1535" s="25"/>
      <c r="D1535" s="25"/>
      <c r="E1535" s="80"/>
      <c r="F1535" s="80"/>
      <c r="G1535" s="80"/>
      <c r="H1535" s="80"/>
      <c r="I1535" s="135"/>
      <c r="J1535" s="27"/>
      <c r="K1535" s="27"/>
      <c r="L1535" s="27"/>
      <c r="M1535" s="27"/>
      <c r="N1535" s="40"/>
      <c r="O1535" s="40"/>
      <c r="P1535" s="28"/>
      <c r="Q1535" s="136"/>
      <c r="R1535" s="27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</row>
    <row r="1536" spans="1:38" ht="15.75" customHeight="1">
      <c r="A1536" s="23"/>
      <c r="B1536" s="24"/>
      <c r="C1536" s="25"/>
      <c r="D1536" s="25"/>
      <c r="E1536" s="80"/>
      <c r="F1536" s="80"/>
      <c r="G1536" s="80"/>
      <c r="H1536" s="80"/>
      <c r="I1536" s="135"/>
      <c r="J1536" s="27"/>
      <c r="K1536" s="27"/>
      <c r="L1536" s="27"/>
      <c r="M1536" s="27"/>
      <c r="N1536" s="40"/>
      <c r="O1536" s="40"/>
      <c r="P1536" s="28"/>
      <c r="Q1536" s="136"/>
      <c r="R1536" s="27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</row>
    <row r="1537" spans="1:38" ht="15.75" customHeight="1">
      <c r="A1537" s="23"/>
      <c r="B1537" s="24"/>
      <c r="C1537" s="25"/>
      <c r="D1537" s="25"/>
      <c r="E1537" s="80"/>
      <c r="F1537" s="80"/>
      <c r="G1537" s="80"/>
      <c r="H1537" s="80"/>
      <c r="I1537" s="135"/>
      <c r="J1537" s="27"/>
      <c r="K1537" s="27"/>
      <c r="L1537" s="27"/>
      <c r="M1537" s="27"/>
      <c r="N1537" s="40"/>
      <c r="O1537" s="40"/>
      <c r="P1537" s="28"/>
      <c r="Q1537" s="136"/>
      <c r="R1537" s="27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</row>
    <row r="1538" spans="1:38" ht="15.75" customHeight="1">
      <c r="A1538" s="23"/>
      <c r="B1538" s="24"/>
      <c r="C1538" s="25"/>
      <c r="D1538" s="25"/>
      <c r="E1538" s="80"/>
      <c r="F1538" s="80"/>
      <c r="G1538" s="80"/>
      <c r="H1538" s="80"/>
      <c r="I1538" s="135"/>
      <c r="J1538" s="27"/>
      <c r="K1538" s="27"/>
      <c r="L1538" s="27"/>
      <c r="M1538" s="27"/>
      <c r="N1538" s="40"/>
      <c r="O1538" s="40"/>
      <c r="P1538" s="28"/>
      <c r="Q1538" s="136"/>
      <c r="R1538" s="27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</row>
    <row r="1539" spans="1:38" ht="15.75" customHeight="1">
      <c r="A1539" s="23"/>
      <c r="B1539" s="24"/>
      <c r="C1539" s="25"/>
      <c r="D1539" s="25"/>
      <c r="E1539" s="80"/>
      <c r="F1539" s="80"/>
      <c r="G1539" s="80"/>
      <c r="H1539" s="80"/>
      <c r="I1539" s="135"/>
      <c r="J1539" s="27"/>
      <c r="K1539" s="27"/>
      <c r="L1539" s="27"/>
      <c r="M1539" s="27"/>
      <c r="N1539" s="40"/>
      <c r="O1539" s="40"/>
      <c r="P1539" s="28"/>
      <c r="Q1539" s="136"/>
      <c r="R1539" s="27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</row>
    <row r="1540" spans="1:38" ht="15.75" customHeight="1">
      <c r="A1540" s="23"/>
      <c r="B1540" s="24"/>
      <c r="C1540" s="25"/>
      <c r="D1540" s="25"/>
      <c r="E1540" s="80"/>
      <c r="F1540" s="80"/>
      <c r="G1540" s="80"/>
      <c r="H1540" s="80"/>
      <c r="I1540" s="135"/>
      <c r="J1540" s="27"/>
      <c r="K1540" s="27"/>
      <c r="L1540" s="27"/>
      <c r="M1540" s="27"/>
      <c r="N1540" s="40"/>
      <c r="O1540" s="40"/>
      <c r="P1540" s="28"/>
      <c r="Q1540" s="136"/>
      <c r="R1540" s="27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</row>
    <row r="1541" spans="1:38" ht="15.75" customHeight="1">
      <c r="A1541" s="23"/>
      <c r="B1541" s="24"/>
      <c r="C1541" s="25"/>
      <c r="D1541" s="25"/>
      <c r="E1541" s="80"/>
      <c r="F1541" s="80"/>
      <c r="G1541" s="80"/>
      <c r="H1541" s="80"/>
      <c r="I1541" s="135"/>
      <c r="J1541" s="27"/>
      <c r="K1541" s="27"/>
      <c r="L1541" s="27"/>
      <c r="M1541" s="27"/>
      <c r="N1541" s="40"/>
      <c r="O1541" s="40"/>
      <c r="P1541" s="28"/>
      <c r="Q1541" s="136"/>
      <c r="R1541" s="27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</row>
    <row r="1542" spans="1:38" ht="15.75" customHeight="1">
      <c r="A1542" s="23"/>
      <c r="B1542" s="24"/>
      <c r="C1542" s="25"/>
      <c r="D1542" s="25"/>
      <c r="E1542" s="80"/>
      <c r="F1542" s="80"/>
      <c r="G1542" s="80"/>
      <c r="H1542" s="80"/>
      <c r="I1542" s="135"/>
      <c r="J1542" s="27"/>
      <c r="K1542" s="27"/>
      <c r="L1542" s="27"/>
      <c r="M1542" s="27"/>
      <c r="N1542" s="40"/>
      <c r="O1542" s="40"/>
      <c r="P1542" s="28"/>
      <c r="Q1542" s="136"/>
      <c r="R1542" s="27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</row>
    <row r="1543" spans="1:38" ht="15.75" customHeight="1">
      <c r="A1543" s="23"/>
      <c r="B1543" s="24"/>
      <c r="C1543" s="25"/>
      <c r="D1543" s="25"/>
      <c r="E1543" s="80"/>
      <c r="F1543" s="80"/>
      <c r="G1543" s="80"/>
      <c r="H1543" s="80"/>
      <c r="I1543" s="135"/>
      <c r="J1543" s="27"/>
      <c r="K1543" s="27"/>
      <c r="L1543" s="27"/>
      <c r="M1543" s="27"/>
      <c r="N1543" s="40"/>
      <c r="O1543" s="40"/>
      <c r="P1543" s="28"/>
      <c r="Q1543" s="136"/>
      <c r="R1543" s="27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</row>
    <row r="1544" spans="1:38" ht="15.75" customHeight="1">
      <c r="A1544" s="23"/>
      <c r="B1544" s="24"/>
      <c r="C1544" s="25"/>
      <c r="D1544" s="25"/>
      <c r="E1544" s="80"/>
      <c r="F1544" s="80"/>
      <c r="G1544" s="80"/>
      <c r="H1544" s="80"/>
      <c r="I1544" s="135"/>
      <c r="J1544" s="27"/>
      <c r="K1544" s="27"/>
      <c r="L1544" s="27"/>
      <c r="M1544" s="27"/>
      <c r="N1544" s="40"/>
      <c r="O1544" s="40"/>
      <c r="P1544" s="28"/>
      <c r="Q1544" s="136"/>
      <c r="R1544" s="27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</row>
    <row r="1545" spans="1:38" ht="15.75" customHeight="1">
      <c r="A1545" s="23"/>
      <c r="B1545" s="24"/>
      <c r="C1545" s="25"/>
      <c r="D1545" s="25"/>
      <c r="E1545" s="80"/>
      <c r="F1545" s="80"/>
      <c r="G1545" s="80"/>
      <c r="H1545" s="80"/>
      <c r="I1545" s="135"/>
      <c r="J1545" s="27"/>
      <c r="K1545" s="27"/>
      <c r="L1545" s="27"/>
      <c r="M1545" s="27"/>
      <c r="N1545" s="40"/>
      <c r="O1545" s="40"/>
      <c r="P1545" s="28"/>
      <c r="Q1545" s="136"/>
      <c r="R1545" s="27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</row>
    <row r="1546" spans="1:38" ht="15.75" customHeight="1">
      <c r="A1546" s="23"/>
      <c r="B1546" s="24"/>
      <c r="C1546" s="25"/>
      <c r="D1546" s="25"/>
      <c r="E1546" s="80"/>
      <c r="F1546" s="80"/>
      <c r="G1546" s="80"/>
      <c r="H1546" s="80"/>
      <c r="I1546" s="135"/>
      <c r="J1546" s="27"/>
      <c r="K1546" s="27"/>
      <c r="L1546" s="27"/>
      <c r="M1546" s="27"/>
      <c r="N1546" s="40"/>
      <c r="O1546" s="40"/>
      <c r="P1546" s="28"/>
      <c r="Q1546" s="136"/>
      <c r="R1546" s="27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</row>
    <row r="1547" spans="1:38" ht="15.75" customHeight="1">
      <c r="A1547" s="23"/>
      <c r="B1547" s="24"/>
      <c r="C1547" s="25"/>
      <c r="D1547" s="25"/>
      <c r="E1547" s="80"/>
      <c r="F1547" s="80"/>
      <c r="G1547" s="80"/>
      <c r="H1547" s="80"/>
      <c r="I1547" s="135"/>
      <c r="J1547" s="27"/>
      <c r="K1547" s="27"/>
      <c r="L1547" s="27"/>
      <c r="M1547" s="27"/>
      <c r="N1547" s="40"/>
      <c r="O1547" s="40"/>
      <c r="P1547" s="28"/>
      <c r="Q1547" s="136"/>
      <c r="R1547" s="27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</row>
    <row r="1548" spans="1:38" ht="15.75" customHeight="1">
      <c r="A1548" s="23"/>
      <c r="B1548" s="24"/>
      <c r="C1548" s="25"/>
      <c r="D1548" s="25"/>
      <c r="E1548" s="80"/>
      <c r="F1548" s="80"/>
      <c r="G1548" s="80"/>
      <c r="H1548" s="80"/>
      <c r="I1548" s="135"/>
      <c r="J1548" s="27"/>
      <c r="K1548" s="27"/>
      <c r="L1548" s="27"/>
      <c r="M1548" s="27"/>
      <c r="N1548" s="40"/>
      <c r="O1548" s="40"/>
      <c r="P1548" s="28"/>
      <c r="Q1548" s="136"/>
      <c r="R1548" s="27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</row>
    <row r="1549" spans="1:38" ht="15.75" customHeight="1">
      <c r="A1549" s="23"/>
      <c r="B1549" s="24"/>
      <c r="C1549" s="25"/>
      <c r="D1549" s="25"/>
      <c r="E1549" s="80"/>
      <c r="F1549" s="80"/>
      <c r="G1549" s="80"/>
      <c r="H1549" s="80"/>
      <c r="I1549" s="135"/>
      <c r="J1549" s="27"/>
      <c r="K1549" s="27"/>
      <c r="L1549" s="27"/>
      <c r="M1549" s="27"/>
      <c r="N1549" s="40"/>
      <c r="O1549" s="40"/>
      <c r="P1549" s="28"/>
      <c r="Q1549" s="136"/>
      <c r="R1549" s="27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</row>
    <row r="1550" spans="1:38" ht="15.75" customHeight="1">
      <c r="A1550" s="23"/>
      <c r="B1550" s="24"/>
      <c r="C1550" s="25"/>
      <c r="D1550" s="25"/>
      <c r="E1550" s="80"/>
      <c r="F1550" s="80"/>
      <c r="G1550" s="80"/>
      <c r="H1550" s="80"/>
      <c r="I1550" s="135"/>
      <c r="J1550" s="27"/>
      <c r="K1550" s="27"/>
      <c r="L1550" s="27"/>
      <c r="M1550" s="27"/>
      <c r="N1550" s="40"/>
      <c r="O1550" s="40"/>
      <c r="P1550" s="28"/>
      <c r="Q1550" s="136"/>
      <c r="R1550" s="27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</row>
    <row r="1551" spans="1:38" ht="15.75" customHeight="1">
      <c r="A1551" s="23"/>
      <c r="B1551" s="24"/>
      <c r="C1551" s="25"/>
      <c r="D1551" s="25"/>
      <c r="E1551" s="80"/>
      <c r="F1551" s="80"/>
      <c r="G1551" s="80"/>
      <c r="H1551" s="80"/>
      <c r="I1551" s="135"/>
      <c r="J1551" s="27"/>
      <c r="K1551" s="27"/>
      <c r="L1551" s="27"/>
      <c r="M1551" s="27"/>
      <c r="N1551" s="40"/>
      <c r="O1551" s="40"/>
      <c r="P1551" s="28"/>
      <c r="Q1551" s="136"/>
      <c r="R1551" s="27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</row>
    <row r="1552" spans="1:38" ht="15.75" customHeight="1">
      <c r="A1552" s="23"/>
      <c r="B1552" s="24"/>
      <c r="C1552" s="25"/>
      <c r="D1552" s="25"/>
      <c r="E1552" s="80"/>
      <c r="F1552" s="80"/>
      <c r="G1552" s="80"/>
      <c r="H1552" s="80"/>
      <c r="I1552" s="135"/>
      <c r="J1552" s="27"/>
      <c r="K1552" s="27"/>
      <c r="L1552" s="27"/>
      <c r="M1552" s="27"/>
      <c r="N1552" s="40"/>
      <c r="O1552" s="40"/>
      <c r="P1552" s="28"/>
      <c r="Q1552" s="136"/>
      <c r="R1552" s="27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</row>
    <row r="1553" spans="1:38" ht="15.75" customHeight="1">
      <c r="A1553" s="23"/>
      <c r="B1553" s="24"/>
      <c r="C1553" s="25"/>
      <c r="D1553" s="25"/>
      <c r="E1553" s="80"/>
      <c r="F1553" s="80"/>
      <c r="G1553" s="80"/>
      <c r="H1553" s="80"/>
      <c r="I1553" s="135"/>
      <c r="J1553" s="27"/>
      <c r="K1553" s="27"/>
      <c r="L1553" s="27"/>
      <c r="M1553" s="27"/>
      <c r="N1553" s="40"/>
      <c r="O1553" s="40"/>
      <c r="P1553" s="28"/>
      <c r="Q1553" s="136"/>
      <c r="R1553" s="27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</row>
    <row r="1554" spans="1:38" ht="15.75" customHeight="1">
      <c r="A1554" s="23"/>
      <c r="B1554" s="24"/>
      <c r="C1554" s="25"/>
      <c r="D1554" s="25"/>
      <c r="E1554" s="80"/>
      <c r="F1554" s="80"/>
      <c r="G1554" s="80"/>
      <c r="H1554" s="80"/>
      <c r="I1554" s="135"/>
      <c r="J1554" s="27"/>
      <c r="K1554" s="27"/>
      <c r="L1554" s="27"/>
      <c r="M1554" s="27"/>
      <c r="N1554" s="40"/>
      <c r="O1554" s="40"/>
      <c r="P1554" s="28"/>
      <c r="Q1554" s="136"/>
      <c r="R1554" s="27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</row>
    <row r="1555" spans="1:38" ht="15.75" customHeight="1">
      <c r="A1555" s="23"/>
      <c r="B1555" s="24"/>
      <c r="C1555" s="25"/>
      <c r="D1555" s="25"/>
      <c r="E1555" s="80"/>
      <c r="F1555" s="80"/>
      <c r="G1555" s="80"/>
      <c r="H1555" s="80"/>
      <c r="I1555" s="135"/>
      <c r="J1555" s="27"/>
      <c r="K1555" s="27"/>
      <c r="L1555" s="27"/>
      <c r="M1555" s="27"/>
      <c r="N1555" s="40"/>
      <c r="O1555" s="40"/>
      <c r="P1555" s="28"/>
      <c r="Q1555" s="136"/>
      <c r="R1555" s="27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</row>
    <row r="1556" spans="1:38" ht="15.75" customHeight="1">
      <c r="A1556" s="23"/>
      <c r="B1556" s="24"/>
      <c r="C1556" s="25"/>
      <c r="D1556" s="25"/>
      <c r="E1556" s="80"/>
      <c r="F1556" s="80"/>
      <c r="G1556" s="80"/>
      <c r="H1556" s="80"/>
      <c r="I1556" s="135"/>
      <c r="J1556" s="27"/>
      <c r="K1556" s="27"/>
      <c r="L1556" s="27"/>
      <c r="M1556" s="27"/>
      <c r="N1556" s="40"/>
      <c r="O1556" s="40"/>
      <c r="P1556" s="28"/>
      <c r="Q1556" s="136"/>
      <c r="R1556" s="27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</row>
    <row r="1557" spans="1:38" ht="15.75" customHeight="1">
      <c r="A1557" s="23"/>
      <c r="B1557" s="24"/>
      <c r="C1557" s="25"/>
      <c r="D1557" s="25"/>
      <c r="E1557" s="80"/>
      <c r="F1557" s="80"/>
      <c r="G1557" s="80"/>
      <c r="H1557" s="80"/>
      <c r="I1557" s="135"/>
      <c r="J1557" s="27"/>
      <c r="K1557" s="27"/>
      <c r="L1557" s="27"/>
      <c r="M1557" s="27"/>
      <c r="N1557" s="40"/>
      <c r="O1557" s="40"/>
      <c r="P1557" s="28"/>
      <c r="Q1557" s="136"/>
      <c r="R1557" s="27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</row>
    <row r="1558" spans="1:38" ht="15.75" customHeight="1">
      <c r="A1558" s="23"/>
      <c r="B1558" s="24"/>
      <c r="C1558" s="25"/>
      <c r="D1558" s="25"/>
      <c r="E1558" s="80"/>
      <c r="F1558" s="80"/>
      <c r="G1558" s="80"/>
      <c r="H1558" s="80"/>
      <c r="I1558" s="135"/>
      <c r="J1558" s="27"/>
      <c r="K1558" s="27"/>
      <c r="L1558" s="27"/>
      <c r="M1558" s="27"/>
      <c r="N1558" s="40"/>
      <c r="O1558" s="40"/>
      <c r="P1558" s="28"/>
      <c r="Q1558" s="136"/>
      <c r="R1558" s="27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</row>
    <row r="1559" spans="1:38" ht="15.75" customHeight="1">
      <c r="A1559" s="23"/>
      <c r="B1559" s="24"/>
      <c r="C1559" s="25"/>
      <c r="D1559" s="25"/>
      <c r="E1559" s="80"/>
      <c r="F1559" s="80"/>
      <c r="G1559" s="80"/>
      <c r="H1559" s="80"/>
      <c r="I1559" s="135"/>
      <c r="J1559" s="27"/>
      <c r="K1559" s="27"/>
      <c r="L1559" s="27"/>
      <c r="M1559" s="27"/>
      <c r="N1559" s="40"/>
      <c r="O1559" s="40"/>
      <c r="P1559" s="28"/>
      <c r="Q1559" s="136"/>
      <c r="R1559" s="27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</row>
    <row r="1560" spans="1:38" ht="15.75" customHeight="1">
      <c r="A1560" s="23"/>
      <c r="B1560" s="24"/>
      <c r="C1560" s="25"/>
      <c r="D1560" s="25"/>
      <c r="E1560" s="80"/>
      <c r="F1560" s="80"/>
      <c r="G1560" s="80"/>
      <c r="H1560" s="80"/>
      <c r="I1560" s="135"/>
      <c r="J1560" s="27"/>
      <c r="K1560" s="27"/>
      <c r="L1560" s="27"/>
      <c r="M1560" s="27"/>
      <c r="N1560" s="40"/>
      <c r="O1560" s="40"/>
      <c r="P1560" s="28"/>
      <c r="Q1560" s="136"/>
      <c r="R1560" s="27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</row>
    <row r="1561" spans="1:38" ht="15.75" customHeight="1">
      <c r="A1561" s="23"/>
      <c r="B1561" s="24"/>
      <c r="C1561" s="25"/>
      <c r="D1561" s="25"/>
      <c r="E1561" s="80"/>
      <c r="F1561" s="80"/>
      <c r="G1561" s="80"/>
      <c r="H1561" s="80"/>
      <c r="I1561" s="135"/>
      <c r="J1561" s="27"/>
      <c r="K1561" s="27"/>
      <c r="L1561" s="27"/>
      <c r="M1561" s="27"/>
      <c r="N1561" s="40"/>
      <c r="O1561" s="40"/>
      <c r="P1561" s="28"/>
      <c r="Q1561" s="136"/>
      <c r="R1561" s="27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</row>
    <row r="1562" spans="1:38" ht="15.75" customHeight="1">
      <c r="A1562" s="23"/>
      <c r="B1562" s="24"/>
      <c r="C1562" s="25"/>
      <c r="D1562" s="25"/>
      <c r="E1562" s="80"/>
      <c r="F1562" s="80"/>
      <c r="G1562" s="80"/>
      <c r="H1562" s="80"/>
      <c r="I1562" s="135"/>
      <c r="J1562" s="27"/>
      <c r="K1562" s="27"/>
      <c r="L1562" s="27"/>
      <c r="M1562" s="27"/>
      <c r="N1562" s="40"/>
      <c r="O1562" s="40"/>
      <c r="P1562" s="28"/>
      <c r="Q1562" s="136"/>
      <c r="R1562" s="27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</row>
    <row r="1563" spans="1:38" ht="15.75" customHeight="1">
      <c r="A1563" s="23"/>
      <c r="B1563" s="24"/>
      <c r="C1563" s="25"/>
      <c r="D1563" s="25"/>
      <c r="E1563" s="80"/>
      <c r="F1563" s="80"/>
      <c r="G1563" s="80"/>
      <c r="H1563" s="80"/>
      <c r="I1563" s="135"/>
      <c r="J1563" s="27"/>
      <c r="K1563" s="27"/>
      <c r="L1563" s="27"/>
      <c r="M1563" s="27"/>
      <c r="N1563" s="40"/>
      <c r="O1563" s="40"/>
      <c r="P1563" s="28"/>
      <c r="Q1563" s="136"/>
      <c r="R1563" s="27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</row>
    <row r="1564" spans="1:38" ht="15.75" customHeight="1">
      <c r="A1564" s="23"/>
      <c r="B1564" s="24"/>
      <c r="C1564" s="25"/>
      <c r="D1564" s="25"/>
      <c r="E1564" s="80"/>
      <c r="F1564" s="80"/>
      <c r="G1564" s="80"/>
      <c r="H1564" s="80"/>
      <c r="I1564" s="135"/>
      <c r="J1564" s="27"/>
      <c r="K1564" s="27"/>
      <c r="L1564" s="27"/>
      <c r="M1564" s="27"/>
      <c r="N1564" s="40"/>
      <c r="O1564" s="40"/>
      <c r="P1564" s="28"/>
      <c r="Q1564" s="136"/>
      <c r="R1564" s="27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</row>
    <row r="1565" spans="1:38" ht="15.75" customHeight="1">
      <c r="A1565" s="23"/>
      <c r="B1565" s="24"/>
      <c r="C1565" s="25"/>
      <c r="D1565" s="25"/>
      <c r="E1565" s="80"/>
      <c r="F1565" s="80"/>
      <c r="G1565" s="80"/>
      <c r="H1565" s="80"/>
      <c r="I1565" s="135"/>
      <c r="J1565" s="27"/>
      <c r="K1565" s="27"/>
      <c r="L1565" s="27"/>
      <c r="M1565" s="27"/>
      <c r="N1565" s="40"/>
      <c r="O1565" s="40"/>
      <c r="P1565" s="28"/>
      <c r="Q1565" s="136"/>
      <c r="R1565" s="27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</row>
    <row r="1566" spans="1:38" ht="15.75" customHeight="1">
      <c r="A1566" s="23"/>
      <c r="B1566" s="24"/>
      <c r="C1566" s="25"/>
      <c r="D1566" s="25"/>
      <c r="E1566" s="80"/>
      <c r="F1566" s="80"/>
      <c r="G1566" s="80"/>
      <c r="H1566" s="80"/>
      <c r="I1566" s="135"/>
      <c r="J1566" s="27"/>
      <c r="K1566" s="27"/>
      <c r="L1566" s="27"/>
      <c r="M1566" s="27"/>
      <c r="N1566" s="40"/>
      <c r="O1566" s="40"/>
      <c r="P1566" s="28"/>
      <c r="Q1566" s="136"/>
      <c r="R1566" s="27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</row>
    <row r="1567" spans="1:38" ht="15.75" customHeight="1">
      <c r="A1567" s="23"/>
      <c r="B1567" s="24"/>
      <c r="C1567" s="25"/>
      <c r="D1567" s="25"/>
      <c r="E1567" s="80"/>
      <c r="F1567" s="80"/>
      <c r="G1567" s="80"/>
      <c r="H1567" s="80"/>
      <c r="I1567" s="135"/>
      <c r="J1567" s="27"/>
      <c r="K1567" s="27"/>
      <c r="L1567" s="27"/>
      <c r="M1567" s="27"/>
      <c r="N1567" s="40"/>
      <c r="O1567" s="40"/>
      <c r="P1567" s="28"/>
      <c r="Q1567" s="136"/>
      <c r="R1567" s="27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</row>
    <row r="1568" spans="1:38" ht="15.75" customHeight="1">
      <c r="A1568" s="23"/>
      <c r="B1568" s="24"/>
      <c r="C1568" s="25"/>
      <c r="D1568" s="25"/>
      <c r="E1568" s="80"/>
      <c r="F1568" s="80"/>
      <c r="G1568" s="80"/>
      <c r="H1568" s="80"/>
      <c r="I1568" s="135"/>
      <c r="J1568" s="27"/>
      <c r="K1568" s="27"/>
      <c r="L1568" s="27"/>
      <c r="M1568" s="27"/>
      <c r="N1568" s="40"/>
      <c r="O1568" s="40"/>
      <c r="P1568" s="28"/>
      <c r="Q1568" s="136"/>
      <c r="R1568" s="27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</row>
    <row r="1569" spans="1:38" ht="15.75" customHeight="1">
      <c r="A1569" s="23"/>
      <c r="B1569" s="24"/>
      <c r="C1569" s="25"/>
      <c r="D1569" s="25"/>
      <c r="E1569" s="80"/>
      <c r="F1569" s="80"/>
      <c r="G1569" s="80"/>
      <c r="H1569" s="80"/>
      <c r="I1569" s="135"/>
      <c r="J1569" s="27"/>
      <c r="K1569" s="27"/>
      <c r="L1569" s="27"/>
      <c r="M1569" s="27"/>
      <c r="N1569" s="40"/>
      <c r="O1569" s="40"/>
      <c r="P1569" s="28"/>
      <c r="Q1569" s="136"/>
      <c r="R1569" s="27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</row>
    <row r="1570" spans="1:38" ht="15.75" customHeight="1">
      <c r="A1570" s="23"/>
      <c r="B1570" s="24"/>
      <c r="C1570" s="25"/>
      <c r="D1570" s="25"/>
      <c r="E1570" s="80"/>
      <c r="F1570" s="80"/>
      <c r="G1570" s="80"/>
      <c r="H1570" s="80"/>
      <c r="I1570" s="135"/>
      <c r="J1570" s="27"/>
      <c r="K1570" s="27"/>
      <c r="L1570" s="27"/>
      <c r="M1570" s="27"/>
      <c r="N1570" s="40"/>
      <c r="O1570" s="40"/>
      <c r="P1570" s="28"/>
      <c r="Q1570" s="136"/>
      <c r="R1570" s="27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</row>
    <row r="1571" spans="1:38" ht="15.75" customHeight="1">
      <c r="A1571" s="23"/>
      <c r="B1571" s="24"/>
      <c r="C1571" s="25"/>
      <c r="D1571" s="25"/>
      <c r="E1571" s="80"/>
      <c r="F1571" s="80"/>
      <c r="G1571" s="80"/>
      <c r="H1571" s="80"/>
      <c r="I1571" s="135"/>
      <c r="J1571" s="27"/>
      <c r="K1571" s="27"/>
      <c r="L1571" s="27"/>
      <c r="M1571" s="27"/>
      <c r="N1571" s="40"/>
      <c r="O1571" s="40"/>
      <c r="P1571" s="28"/>
      <c r="Q1571" s="136"/>
      <c r="R1571" s="27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</row>
    <row r="1572" spans="1:38" ht="15.75" customHeight="1">
      <c r="A1572" s="23"/>
      <c r="B1572" s="24"/>
      <c r="C1572" s="25"/>
      <c r="D1572" s="25"/>
      <c r="E1572" s="80"/>
      <c r="F1572" s="80"/>
      <c r="G1572" s="80"/>
      <c r="H1572" s="80"/>
      <c r="I1572" s="135"/>
      <c r="J1572" s="27"/>
      <c r="K1572" s="27"/>
      <c r="L1572" s="27"/>
      <c r="M1572" s="27"/>
      <c r="N1572" s="40"/>
      <c r="O1572" s="40"/>
      <c r="P1572" s="28"/>
      <c r="Q1572" s="136"/>
      <c r="R1572" s="27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</row>
    <row r="1573" spans="1:38" ht="15.75" customHeight="1">
      <c r="A1573" s="23"/>
      <c r="B1573" s="24"/>
      <c r="C1573" s="25"/>
      <c r="D1573" s="25"/>
      <c r="E1573" s="80"/>
      <c r="F1573" s="80"/>
      <c r="G1573" s="80"/>
      <c r="H1573" s="80"/>
      <c r="I1573" s="135"/>
      <c r="J1573" s="27"/>
      <c r="K1573" s="27"/>
      <c r="L1573" s="27"/>
      <c r="M1573" s="27"/>
      <c r="N1573" s="40"/>
      <c r="O1573" s="40"/>
      <c r="P1573" s="28"/>
      <c r="Q1573" s="136"/>
      <c r="R1573" s="27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</row>
    <row r="1574" spans="1:38" ht="15.75" customHeight="1">
      <c r="A1574" s="23"/>
      <c r="B1574" s="24"/>
      <c r="C1574" s="25"/>
      <c r="D1574" s="25"/>
      <c r="E1574" s="80"/>
      <c r="F1574" s="80"/>
      <c r="G1574" s="80"/>
      <c r="H1574" s="80"/>
      <c r="I1574" s="135"/>
      <c r="J1574" s="27"/>
      <c r="K1574" s="27"/>
      <c r="L1574" s="27"/>
      <c r="M1574" s="27"/>
      <c r="N1574" s="40"/>
      <c r="O1574" s="40"/>
      <c r="P1574" s="28"/>
      <c r="Q1574" s="136"/>
      <c r="R1574" s="27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</row>
    <row r="1575" spans="1:38" ht="15.75" customHeight="1">
      <c r="A1575" s="23"/>
      <c r="B1575" s="24"/>
      <c r="C1575" s="25"/>
      <c r="D1575" s="25"/>
      <c r="E1575" s="80"/>
      <c r="F1575" s="80"/>
      <c r="G1575" s="80"/>
      <c r="H1575" s="80"/>
      <c r="I1575" s="135"/>
      <c r="J1575" s="27"/>
      <c r="K1575" s="27"/>
      <c r="L1575" s="27"/>
      <c r="M1575" s="27"/>
      <c r="N1575" s="40"/>
      <c r="O1575" s="40"/>
      <c r="P1575" s="28"/>
      <c r="Q1575" s="136"/>
      <c r="R1575" s="27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</row>
    <row r="1576" spans="1:38" ht="15.75" customHeight="1">
      <c r="A1576" s="23"/>
      <c r="B1576" s="24"/>
      <c r="C1576" s="25"/>
      <c r="D1576" s="25"/>
      <c r="E1576" s="80"/>
      <c r="F1576" s="80"/>
      <c r="G1576" s="80"/>
      <c r="H1576" s="80"/>
      <c r="I1576" s="135"/>
      <c r="J1576" s="27"/>
      <c r="K1576" s="27"/>
      <c r="L1576" s="27"/>
      <c r="M1576" s="27"/>
      <c r="N1576" s="40"/>
      <c r="O1576" s="40"/>
      <c r="P1576" s="28"/>
      <c r="Q1576" s="136"/>
      <c r="R1576" s="27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</row>
    <row r="1577" spans="1:38" ht="15.75" customHeight="1">
      <c r="A1577" s="23"/>
      <c r="B1577" s="24"/>
      <c r="C1577" s="25"/>
      <c r="D1577" s="25"/>
      <c r="E1577" s="80"/>
      <c r="F1577" s="80"/>
      <c r="G1577" s="80"/>
      <c r="H1577" s="80"/>
      <c r="I1577" s="135"/>
      <c r="J1577" s="27"/>
      <c r="K1577" s="27"/>
      <c r="L1577" s="27"/>
      <c r="M1577" s="27"/>
      <c r="N1577" s="40"/>
      <c r="O1577" s="40"/>
      <c r="P1577" s="28"/>
      <c r="Q1577" s="136"/>
      <c r="R1577" s="27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</row>
    <row r="1578" spans="1:38" ht="15.75" customHeight="1">
      <c r="A1578" s="23"/>
      <c r="B1578" s="24"/>
      <c r="C1578" s="25"/>
      <c r="D1578" s="25"/>
      <c r="E1578" s="80"/>
      <c r="F1578" s="80"/>
      <c r="G1578" s="80"/>
      <c r="H1578" s="80"/>
      <c r="I1578" s="135"/>
      <c r="J1578" s="27"/>
      <c r="K1578" s="27"/>
      <c r="L1578" s="27"/>
      <c r="M1578" s="27"/>
      <c r="N1578" s="40"/>
      <c r="O1578" s="40"/>
      <c r="P1578" s="28"/>
      <c r="Q1578" s="136"/>
      <c r="R1578" s="27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</row>
    <row r="1579" spans="1:38" ht="15.75" customHeight="1">
      <c r="A1579" s="23"/>
      <c r="B1579" s="24"/>
      <c r="C1579" s="25"/>
      <c r="D1579" s="25"/>
      <c r="E1579" s="80"/>
      <c r="F1579" s="80"/>
      <c r="G1579" s="80"/>
      <c r="H1579" s="80"/>
      <c r="I1579" s="135"/>
      <c r="J1579" s="27"/>
      <c r="K1579" s="27"/>
      <c r="L1579" s="27"/>
      <c r="M1579" s="27"/>
      <c r="N1579" s="40"/>
      <c r="O1579" s="40"/>
      <c r="P1579" s="28"/>
      <c r="Q1579" s="136"/>
      <c r="R1579" s="27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</row>
    <row r="1580" spans="1:38" ht="15.75" customHeight="1">
      <c r="A1580" s="23"/>
      <c r="B1580" s="24"/>
      <c r="C1580" s="25"/>
      <c r="D1580" s="25"/>
      <c r="E1580" s="80"/>
      <c r="F1580" s="80"/>
      <c r="G1580" s="80"/>
      <c r="H1580" s="80"/>
      <c r="I1580" s="135"/>
      <c r="J1580" s="27"/>
      <c r="K1580" s="27"/>
      <c r="L1580" s="27"/>
      <c r="M1580" s="27"/>
      <c r="N1580" s="40"/>
      <c r="O1580" s="40"/>
      <c r="P1580" s="28"/>
      <c r="Q1580" s="136"/>
      <c r="R1580" s="27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</row>
    <row r="1581" spans="1:38" ht="15.75" customHeight="1">
      <c r="A1581" s="23"/>
      <c r="B1581" s="24"/>
      <c r="C1581" s="25"/>
      <c r="D1581" s="25"/>
      <c r="E1581" s="80"/>
      <c r="F1581" s="80"/>
      <c r="G1581" s="80"/>
      <c r="H1581" s="80"/>
      <c r="I1581" s="135"/>
      <c r="J1581" s="27"/>
      <c r="K1581" s="27"/>
      <c r="L1581" s="27"/>
      <c r="M1581" s="27"/>
      <c r="N1581" s="40"/>
      <c r="O1581" s="40"/>
      <c r="P1581" s="28"/>
      <c r="Q1581" s="136"/>
      <c r="R1581" s="27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</row>
    <row r="1582" spans="1:38" ht="15.75" customHeight="1">
      <c r="A1582" s="23"/>
      <c r="B1582" s="24"/>
      <c r="C1582" s="25"/>
      <c r="D1582" s="25"/>
      <c r="E1582" s="80"/>
      <c r="F1582" s="80"/>
      <c r="G1582" s="80"/>
      <c r="H1582" s="80"/>
      <c r="I1582" s="135"/>
      <c r="J1582" s="27"/>
      <c r="K1582" s="27"/>
      <c r="L1582" s="27"/>
      <c r="M1582" s="27"/>
      <c r="N1582" s="40"/>
      <c r="O1582" s="40"/>
      <c r="P1582" s="28"/>
      <c r="Q1582" s="136"/>
      <c r="R1582" s="27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</row>
    <row r="1583" spans="1:38" ht="15.75" customHeight="1">
      <c r="A1583" s="23"/>
      <c r="B1583" s="24"/>
      <c r="C1583" s="25"/>
      <c r="D1583" s="25"/>
      <c r="E1583" s="80"/>
      <c r="F1583" s="80"/>
      <c r="G1583" s="80"/>
      <c r="H1583" s="80"/>
      <c r="I1583" s="135"/>
      <c r="J1583" s="27"/>
      <c r="K1583" s="27"/>
      <c r="L1583" s="27"/>
      <c r="M1583" s="27"/>
      <c r="N1583" s="40"/>
      <c r="O1583" s="40"/>
      <c r="P1583" s="28"/>
      <c r="Q1583" s="136"/>
      <c r="R1583" s="27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</row>
    <row r="1584" spans="1:38" ht="15.75" customHeight="1">
      <c r="A1584" s="23"/>
      <c r="B1584" s="24"/>
      <c r="C1584" s="25"/>
      <c r="D1584" s="25"/>
      <c r="E1584" s="80"/>
      <c r="F1584" s="80"/>
      <c r="G1584" s="80"/>
      <c r="H1584" s="80"/>
      <c r="I1584" s="135"/>
      <c r="J1584" s="27"/>
      <c r="K1584" s="27"/>
      <c r="L1584" s="27"/>
      <c r="M1584" s="27"/>
      <c r="N1584" s="40"/>
      <c r="O1584" s="40"/>
      <c r="P1584" s="28"/>
      <c r="Q1584" s="136"/>
      <c r="R1584" s="27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</row>
    <row r="1585" spans="1:38" ht="15.75" customHeight="1">
      <c r="A1585" s="23"/>
      <c r="B1585" s="24"/>
      <c r="C1585" s="25"/>
      <c r="D1585" s="25"/>
      <c r="E1585" s="80"/>
      <c r="F1585" s="80"/>
      <c r="G1585" s="80"/>
      <c r="H1585" s="80"/>
      <c r="I1585" s="135"/>
      <c r="J1585" s="27"/>
      <c r="K1585" s="27"/>
      <c r="L1585" s="27"/>
      <c r="M1585" s="27"/>
      <c r="N1585" s="40"/>
      <c r="O1585" s="40"/>
      <c r="P1585" s="28"/>
      <c r="Q1585" s="136"/>
      <c r="R1585" s="27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</row>
    <row r="1586" spans="1:38" ht="15.75" customHeight="1">
      <c r="A1586" s="23"/>
      <c r="B1586" s="24"/>
      <c r="C1586" s="25"/>
      <c r="D1586" s="25"/>
      <c r="E1586" s="80"/>
      <c r="F1586" s="80"/>
      <c r="G1586" s="80"/>
      <c r="H1586" s="80"/>
      <c r="I1586" s="135"/>
      <c r="J1586" s="27"/>
      <c r="K1586" s="27"/>
      <c r="L1586" s="27"/>
      <c r="M1586" s="27"/>
      <c r="N1586" s="40"/>
      <c r="O1586" s="40"/>
      <c r="P1586" s="28"/>
      <c r="Q1586" s="136"/>
      <c r="R1586" s="27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</row>
    <row r="1587" spans="1:38" ht="15.75" customHeight="1">
      <c r="A1587" s="23"/>
      <c r="B1587" s="24"/>
      <c r="C1587" s="25"/>
      <c r="D1587" s="25"/>
      <c r="E1587" s="80"/>
      <c r="F1587" s="80"/>
      <c r="G1587" s="80"/>
      <c r="H1587" s="80"/>
      <c r="I1587" s="135"/>
      <c r="J1587" s="27"/>
      <c r="K1587" s="27"/>
      <c r="L1587" s="27"/>
      <c r="M1587" s="27"/>
      <c r="N1587" s="40"/>
      <c r="O1587" s="40"/>
      <c r="P1587" s="28"/>
      <c r="Q1587" s="136"/>
      <c r="R1587" s="27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</row>
    <row r="1588" spans="1:38" ht="15.75" customHeight="1">
      <c r="A1588" s="23"/>
      <c r="B1588" s="24"/>
      <c r="C1588" s="25"/>
      <c r="D1588" s="25"/>
      <c r="E1588" s="80"/>
      <c r="F1588" s="80"/>
      <c r="G1588" s="80"/>
      <c r="H1588" s="80"/>
      <c r="I1588" s="135"/>
      <c r="J1588" s="27"/>
      <c r="K1588" s="27"/>
      <c r="L1588" s="27"/>
      <c r="M1588" s="27"/>
      <c r="N1588" s="40"/>
      <c r="O1588" s="40"/>
      <c r="P1588" s="28"/>
      <c r="Q1588" s="136"/>
      <c r="R1588" s="27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</row>
    <row r="1589" spans="1:38" ht="15.75" customHeight="1">
      <c r="A1589" s="23"/>
      <c r="B1589" s="24"/>
      <c r="C1589" s="25"/>
      <c r="D1589" s="25"/>
      <c r="E1589" s="80"/>
      <c r="F1589" s="80"/>
      <c r="G1589" s="80"/>
      <c r="H1589" s="80"/>
      <c r="I1589" s="135"/>
      <c r="J1589" s="27"/>
      <c r="K1589" s="27"/>
      <c r="L1589" s="27"/>
      <c r="M1589" s="27"/>
      <c r="N1589" s="40"/>
      <c r="O1589" s="40"/>
      <c r="P1589" s="28"/>
      <c r="Q1589" s="136"/>
      <c r="R1589" s="27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</row>
    <row r="1590" spans="1:38" ht="15.75" customHeight="1">
      <c r="A1590" s="23"/>
      <c r="B1590" s="24"/>
      <c r="C1590" s="25"/>
      <c r="D1590" s="25"/>
      <c r="E1590" s="80"/>
      <c r="F1590" s="80"/>
      <c r="G1590" s="80"/>
      <c r="H1590" s="80"/>
      <c r="I1590" s="135"/>
      <c r="J1590" s="27"/>
      <c r="K1590" s="27"/>
      <c r="L1590" s="27"/>
      <c r="M1590" s="27"/>
      <c r="N1590" s="40"/>
      <c r="O1590" s="40"/>
      <c r="P1590" s="28"/>
      <c r="Q1590" s="136"/>
      <c r="R1590" s="27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</row>
    <row r="1591" spans="1:38" ht="15.75" customHeight="1">
      <c r="A1591" s="23"/>
      <c r="B1591" s="24"/>
      <c r="C1591" s="25"/>
      <c r="D1591" s="25"/>
      <c r="E1591" s="80"/>
      <c r="F1591" s="80"/>
      <c r="G1591" s="80"/>
      <c r="H1591" s="80"/>
      <c r="I1591" s="135"/>
      <c r="J1591" s="27"/>
      <c r="K1591" s="27"/>
      <c r="L1591" s="27"/>
      <c r="M1591" s="27"/>
      <c r="N1591" s="40"/>
      <c r="O1591" s="40"/>
      <c r="P1591" s="28"/>
      <c r="Q1591" s="136"/>
      <c r="R1591" s="27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</row>
    <row r="1592" spans="1:38" ht="15.75" customHeight="1">
      <c r="A1592" s="23"/>
      <c r="B1592" s="24"/>
      <c r="C1592" s="25"/>
      <c r="D1592" s="25"/>
      <c r="E1592" s="80"/>
      <c r="F1592" s="80"/>
      <c r="G1592" s="80"/>
      <c r="H1592" s="80"/>
      <c r="I1592" s="135"/>
      <c r="J1592" s="27"/>
      <c r="K1592" s="27"/>
      <c r="L1592" s="27"/>
      <c r="M1592" s="27"/>
      <c r="N1592" s="40"/>
      <c r="O1592" s="40"/>
      <c r="P1592" s="28"/>
      <c r="Q1592" s="136"/>
      <c r="R1592" s="27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</row>
    <row r="1593" spans="1:38" ht="15.75" customHeight="1">
      <c r="A1593" s="23"/>
      <c r="B1593" s="24"/>
      <c r="C1593" s="25"/>
      <c r="D1593" s="25"/>
      <c r="E1593" s="80"/>
      <c r="F1593" s="80"/>
      <c r="G1593" s="80"/>
      <c r="H1593" s="80"/>
      <c r="I1593" s="135"/>
      <c r="J1593" s="27"/>
      <c r="K1593" s="27"/>
      <c r="L1593" s="27"/>
      <c r="M1593" s="27"/>
      <c r="N1593" s="40"/>
      <c r="O1593" s="40"/>
      <c r="P1593" s="28"/>
      <c r="Q1593" s="136"/>
      <c r="R1593" s="27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</row>
    <row r="1594" spans="1:38" ht="15.75" customHeight="1">
      <c r="A1594" s="23"/>
      <c r="B1594" s="24"/>
      <c r="C1594" s="25"/>
      <c r="D1594" s="25"/>
      <c r="E1594" s="80"/>
      <c r="F1594" s="80"/>
      <c r="G1594" s="80"/>
      <c r="H1594" s="80"/>
      <c r="I1594" s="135"/>
      <c r="J1594" s="27"/>
      <c r="K1594" s="27"/>
      <c r="L1594" s="27"/>
      <c r="M1594" s="27"/>
      <c r="N1594" s="40"/>
      <c r="O1594" s="40"/>
      <c r="P1594" s="28"/>
      <c r="Q1594" s="136"/>
      <c r="R1594" s="27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</row>
    <row r="1595" spans="1:38" ht="15.75" customHeight="1">
      <c r="A1595" s="23"/>
      <c r="B1595" s="24"/>
      <c r="C1595" s="25"/>
      <c r="D1595" s="25"/>
      <c r="E1595" s="80"/>
      <c r="F1595" s="80"/>
      <c r="G1595" s="80"/>
      <c r="H1595" s="80"/>
      <c r="I1595" s="135"/>
      <c r="J1595" s="27"/>
      <c r="K1595" s="27"/>
      <c r="L1595" s="27"/>
      <c r="M1595" s="27"/>
      <c r="N1595" s="40"/>
      <c r="O1595" s="40"/>
      <c r="P1595" s="28"/>
      <c r="Q1595" s="136"/>
      <c r="R1595" s="27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</row>
    <row r="1596" spans="1:38" ht="15.75" customHeight="1">
      <c r="A1596" s="23"/>
      <c r="B1596" s="24"/>
      <c r="C1596" s="25"/>
      <c r="D1596" s="25"/>
      <c r="E1596" s="80"/>
      <c r="F1596" s="80"/>
      <c r="G1596" s="80"/>
      <c r="H1596" s="80"/>
      <c r="I1596" s="135"/>
      <c r="J1596" s="27"/>
      <c r="K1596" s="27"/>
      <c r="L1596" s="27"/>
      <c r="M1596" s="27"/>
      <c r="N1596" s="40"/>
      <c r="O1596" s="40"/>
      <c r="P1596" s="28"/>
      <c r="Q1596" s="136"/>
      <c r="R1596" s="27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</row>
    <row r="1597" spans="1:38" ht="15.75" customHeight="1">
      <c r="A1597" s="23"/>
      <c r="B1597" s="24"/>
      <c r="C1597" s="25"/>
      <c r="D1597" s="25"/>
      <c r="E1597" s="80"/>
      <c r="F1597" s="80"/>
      <c r="G1597" s="80"/>
      <c r="H1597" s="80"/>
      <c r="I1597" s="135"/>
      <c r="J1597" s="27"/>
      <c r="K1597" s="27"/>
      <c r="L1597" s="27"/>
      <c r="M1597" s="27"/>
      <c r="N1597" s="40"/>
      <c r="O1597" s="40"/>
      <c r="P1597" s="28"/>
      <c r="Q1597" s="136"/>
      <c r="R1597" s="27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</row>
    <row r="1598" spans="1:38" ht="15.75" customHeight="1">
      <c r="A1598" s="23"/>
      <c r="B1598" s="24"/>
      <c r="C1598" s="25"/>
      <c r="D1598" s="25"/>
      <c r="E1598" s="80"/>
      <c r="F1598" s="80"/>
      <c r="G1598" s="80"/>
      <c r="H1598" s="80"/>
      <c r="I1598" s="135"/>
      <c r="J1598" s="27"/>
      <c r="K1598" s="27"/>
      <c r="L1598" s="27"/>
      <c r="M1598" s="27"/>
      <c r="N1598" s="40"/>
      <c r="O1598" s="40"/>
      <c r="P1598" s="28"/>
      <c r="Q1598" s="136"/>
      <c r="R1598" s="27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</row>
    <row r="1599" spans="1:38" ht="15.75" customHeight="1">
      <c r="A1599" s="23"/>
      <c r="B1599" s="24"/>
      <c r="C1599" s="25"/>
      <c r="D1599" s="25"/>
      <c r="E1599" s="80"/>
      <c r="F1599" s="80"/>
      <c r="G1599" s="80"/>
      <c r="H1599" s="80"/>
      <c r="I1599" s="135"/>
      <c r="J1599" s="27"/>
      <c r="K1599" s="27"/>
      <c r="L1599" s="27"/>
      <c r="M1599" s="27"/>
      <c r="N1599" s="40"/>
      <c r="O1599" s="40"/>
      <c r="P1599" s="28"/>
      <c r="Q1599" s="136"/>
      <c r="R1599" s="27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</row>
    <row r="1600" spans="1:38" ht="15.75" customHeight="1">
      <c r="A1600" s="23"/>
      <c r="B1600" s="24"/>
      <c r="C1600" s="25"/>
      <c r="D1600" s="25"/>
      <c r="E1600" s="80"/>
      <c r="F1600" s="80"/>
      <c r="G1600" s="80"/>
      <c r="H1600" s="80"/>
      <c r="I1600" s="135"/>
      <c r="J1600" s="27"/>
      <c r="K1600" s="27"/>
      <c r="L1600" s="27"/>
      <c r="M1600" s="27"/>
      <c r="N1600" s="40"/>
      <c r="O1600" s="40"/>
      <c r="P1600" s="28"/>
      <c r="Q1600" s="136"/>
      <c r="R1600" s="27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</row>
    <row r="1601" spans="1:38" ht="15.75" customHeight="1">
      <c r="A1601" s="23"/>
      <c r="B1601" s="24"/>
      <c r="C1601" s="25"/>
      <c r="D1601" s="25"/>
      <c r="E1601" s="80"/>
      <c r="F1601" s="80"/>
      <c r="G1601" s="80"/>
      <c r="H1601" s="80"/>
      <c r="I1601" s="135"/>
      <c r="J1601" s="27"/>
      <c r="K1601" s="27"/>
      <c r="L1601" s="27"/>
      <c r="M1601" s="27"/>
      <c r="N1601" s="40"/>
      <c r="O1601" s="40"/>
      <c r="P1601" s="28"/>
      <c r="Q1601" s="136"/>
      <c r="R1601" s="27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</row>
    <row r="1602" spans="1:38" ht="15.75" customHeight="1">
      <c r="A1602" s="23"/>
      <c r="B1602" s="24"/>
      <c r="C1602" s="25"/>
      <c r="D1602" s="25"/>
      <c r="E1602" s="80"/>
      <c r="F1602" s="80"/>
      <c r="G1602" s="80"/>
      <c r="H1602" s="80"/>
      <c r="I1602" s="135"/>
      <c r="J1602" s="27"/>
      <c r="K1602" s="27"/>
      <c r="L1602" s="27"/>
      <c r="M1602" s="27"/>
      <c r="N1602" s="40"/>
      <c r="O1602" s="40"/>
      <c r="P1602" s="28"/>
      <c r="Q1602" s="136"/>
      <c r="R1602" s="27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</row>
    <row r="1603" spans="1:38" ht="15.75" customHeight="1">
      <c r="A1603" s="23"/>
      <c r="B1603" s="24"/>
      <c r="C1603" s="25"/>
      <c r="D1603" s="25"/>
      <c r="E1603" s="80"/>
      <c r="F1603" s="80"/>
      <c r="G1603" s="80"/>
      <c r="H1603" s="80"/>
      <c r="I1603" s="135"/>
      <c r="J1603" s="27"/>
      <c r="K1603" s="27"/>
      <c r="L1603" s="27"/>
      <c r="M1603" s="27"/>
      <c r="N1603" s="40"/>
      <c r="O1603" s="40"/>
      <c r="P1603" s="28"/>
      <c r="Q1603" s="136"/>
      <c r="R1603" s="27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</row>
    <row r="1604" spans="1:38" ht="15.75" customHeight="1">
      <c r="A1604" s="23"/>
      <c r="B1604" s="24"/>
      <c r="C1604" s="25"/>
      <c r="D1604" s="25"/>
      <c r="E1604" s="80"/>
      <c r="F1604" s="80"/>
      <c r="G1604" s="80"/>
      <c r="H1604" s="80"/>
      <c r="I1604" s="135"/>
      <c r="J1604" s="27"/>
      <c r="K1604" s="27"/>
      <c r="L1604" s="27"/>
      <c r="M1604" s="27"/>
      <c r="N1604" s="40"/>
      <c r="O1604" s="40"/>
      <c r="P1604" s="28"/>
      <c r="Q1604" s="136"/>
      <c r="R1604" s="27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</row>
    <row r="1605" spans="1:38" ht="15.75" customHeight="1">
      <c r="A1605" s="23"/>
      <c r="B1605" s="24"/>
      <c r="C1605" s="25"/>
      <c r="D1605" s="25"/>
      <c r="E1605" s="80"/>
      <c r="F1605" s="80"/>
      <c r="G1605" s="80"/>
      <c r="H1605" s="80"/>
      <c r="I1605" s="135"/>
      <c r="J1605" s="27"/>
      <c r="K1605" s="27"/>
      <c r="L1605" s="27"/>
      <c r="M1605" s="27"/>
      <c r="N1605" s="40"/>
      <c r="O1605" s="40"/>
      <c r="P1605" s="28"/>
      <c r="Q1605" s="136"/>
      <c r="R1605" s="27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</row>
    <row r="1606" spans="1:38" ht="15.75" customHeight="1">
      <c r="A1606" s="23"/>
      <c r="B1606" s="24"/>
      <c r="C1606" s="25"/>
      <c r="D1606" s="25"/>
      <c r="E1606" s="80"/>
      <c r="F1606" s="80"/>
      <c r="G1606" s="80"/>
      <c r="H1606" s="80"/>
      <c r="I1606" s="135"/>
      <c r="J1606" s="27"/>
      <c r="K1606" s="27"/>
      <c r="L1606" s="27"/>
      <c r="M1606" s="27"/>
      <c r="N1606" s="40"/>
      <c r="O1606" s="40"/>
      <c r="P1606" s="28"/>
      <c r="Q1606" s="136"/>
      <c r="R1606" s="27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</row>
    <row r="1607" spans="1:38" ht="15.75" customHeight="1">
      <c r="A1607" s="23"/>
      <c r="B1607" s="24"/>
      <c r="C1607" s="25"/>
      <c r="D1607" s="25"/>
      <c r="E1607" s="80"/>
      <c r="F1607" s="80"/>
      <c r="G1607" s="80"/>
      <c r="H1607" s="80"/>
      <c r="I1607" s="135"/>
      <c r="J1607" s="27"/>
      <c r="K1607" s="27"/>
      <c r="L1607" s="27"/>
      <c r="M1607" s="27"/>
      <c r="N1607" s="40"/>
      <c r="O1607" s="40"/>
      <c r="P1607" s="28"/>
      <c r="Q1607" s="136"/>
      <c r="R1607" s="27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</row>
    <row r="1608" spans="1:38" ht="15.75" customHeight="1">
      <c r="A1608" s="23"/>
      <c r="B1608" s="24"/>
      <c r="C1608" s="25"/>
      <c r="D1608" s="25"/>
      <c r="E1608" s="80"/>
      <c r="F1608" s="80"/>
      <c r="G1608" s="80"/>
      <c r="H1608" s="80"/>
      <c r="I1608" s="135"/>
      <c r="J1608" s="27"/>
      <c r="K1608" s="27"/>
      <c r="L1608" s="27"/>
      <c r="M1608" s="27"/>
      <c r="N1608" s="40"/>
      <c r="O1608" s="40"/>
      <c r="P1608" s="28"/>
      <c r="Q1608" s="136"/>
      <c r="R1608" s="27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</row>
    <row r="1609" spans="1:38" ht="15.75" customHeight="1">
      <c r="A1609" s="23"/>
      <c r="B1609" s="24"/>
      <c r="C1609" s="25"/>
      <c r="D1609" s="25"/>
      <c r="E1609" s="80"/>
      <c r="F1609" s="80"/>
      <c r="G1609" s="80"/>
      <c r="H1609" s="80"/>
      <c r="I1609" s="135"/>
      <c r="J1609" s="27"/>
      <c r="K1609" s="27"/>
      <c r="L1609" s="27"/>
      <c r="M1609" s="27"/>
      <c r="N1609" s="40"/>
      <c r="O1609" s="40"/>
      <c r="P1609" s="28"/>
      <c r="Q1609" s="136"/>
      <c r="R1609" s="27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</row>
    <row r="1610" spans="1:38" ht="15.75" customHeight="1">
      <c r="A1610" s="23"/>
      <c r="B1610" s="24"/>
      <c r="C1610" s="25"/>
      <c r="D1610" s="25"/>
      <c r="E1610" s="80"/>
      <c r="F1610" s="80"/>
      <c r="G1610" s="80"/>
      <c r="H1610" s="80"/>
      <c r="I1610" s="135"/>
      <c r="J1610" s="27"/>
      <c r="K1610" s="27"/>
      <c r="L1610" s="27"/>
      <c r="M1610" s="27"/>
      <c r="N1610" s="40"/>
      <c r="O1610" s="40"/>
      <c r="P1610" s="28"/>
      <c r="Q1610" s="136"/>
      <c r="R1610" s="27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</row>
    <row r="1611" spans="1:38" ht="15.75" customHeight="1">
      <c r="A1611" s="23"/>
      <c r="B1611" s="24"/>
      <c r="C1611" s="25"/>
      <c r="D1611" s="25"/>
      <c r="E1611" s="80"/>
      <c r="F1611" s="80"/>
      <c r="G1611" s="80"/>
      <c r="H1611" s="80"/>
      <c r="I1611" s="135"/>
      <c r="J1611" s="27"/>
      <c r="K1611" s="27"/>
      <c r="L1611" s="27"/>
      <c r="M1611" s="27"/>
      <c r="N1611" s="40"/>
      <c r="O1611" s="40"/>
      <c r="P1611" s="28"/>
      <c r="Q1611" s="136"/>
      <c r="R1611" s="27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</row>
    <row r="1612" spans="1:38" ht="15.75" customHeight="1">
      <c r="A1612" s="23"/>
      <c r="B1612" s="24"/>
      <c r="C1612" s="25"/>
      <c r="D1612" s="25"/>
      <c r="E1612" s="80"/>
      <c r="F1612" s="80"/>
      <c r="G1612" s="80"/>
      <c r="H1612" s="80"/>
      <c r="I1612" s="135"/>
      <c r="J1612" s="27"/>
      <c r="K1612" s="27"/>
      <c r="L1612" s="27"/>
      <c r="M1612" s="27"/>
      <c r="N1612" s="40"/>
      <c r="O1612" s="40"/>
      <c r="P1612" s="28"/>
      <c r="Q1612" s="136"/>
      <c r="R1612" s="27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</row>
    <row r="1613" spans="1:38" ht="15.75" customHeight="1">
      <c r="A1613" s="23"/>
      <c r="B1613" s="24"/>
      <c r="C1613" s="25"/>
      <c r="D1613" s="25"/>
      <c r="E1613" s="80"/>
      <c r="F1613" s="80"/>
      <c r="G1613" s="80"/>
      <c r="H1613" s="80"/>
      <c r="I1613" s="135"/>
      <c r="J1613" s="27"/>
      <c r="K1613" s="27"/>
      <c r="L1613" s="27"/>
      <c r="M1613" s="27"/>
      <c r="N1613" s="40"/>
      <c r="O1613" s="40"/>
      <c r="P1613" s="28"/>
      <c r="Q1613" s="136"/>
      <c r="R1613" s="27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</row>
    <row r="1614" spans="1:38" ht="15.75" customHeight="1">
      <c r="A1614" s="23"/>
      <c r="B1614" s="24"/>
      <c r="C1614" s="25"/>
      <c r="D1614" s="25"/>
      <c r="E1614" s="80"/>
      <c r="F1614" s="80"/>
      <c r="G1614" s="80"/>
      <c r="H1614" s="80"/>
      <c r="I1614" s="135"/>
      <c r="J1614" s="27"/>
      <c r="K1614" s="27"/>
      <c r="L1614" s="27"/>
      <c r="M1614" s="27"/>
      <c r="N1614" s="40"/>
      <c r="O1614" s="40"/>
      <c r="P1614" s="28"/>
      <c r="Q1614" s="136"/>
      <c r="R1614" s="27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</row>
    <row r="1615" spans="1:38" ht="15.75" customHeight="1">
      <c r="A1615" s="23"/>
      <c r="B1615" s="24"/>
      <c r="C1615" s="25"/>
      <c r="D1615" s="25"/>
      <c r="E1615" s="80"/>
      <c r="F1615" s="80"/>
      <c r="G1615" s="80"/>
      <c r="H1615" s="80"/>
      <c r="I1615" s="135"/>
      <c r="J1615" s="27"/>
      <c r="K1615" s="27"/>
      <c r="L1615" s="27"/>
      <c r="M1615" s="27"/>
      <c r="N1615" s="40"/>
      <c r="O1615" s="40"/>
      <c r="P1615" s="28"/>
      <c r="Q1615" s="136"/>
      <c r="R1615" s="27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</row>
    <row r="1616" spans="1:38" ht="15.75" customHeight="1">
      <c r="A1616" s="23"/>
      <c r="B1616" s="24"/>
      <c r="C1616" s="25"/>
      <c r="D1616" s="25"/>
      <c r="E1616" s="80"/>
      <c r="F1616" s="80"/>
      <c r="G1616" s="80"/>
      <c r="H1616" s="80"/>
      <c r="I1616" s="135"/>
      <c r="J1616" s="27"/>
      <c r="K1616" s="27"/>
      <c r="L1616" s="27"/>
      <c r="M1616" s="27"/>
      <c r="N1616" s="40"/>
      <c r="O1616" s="40"/>
      <c r="P1616" s="28"/>
      <c r="Q1616" s="136"/>
      <c r="R1616" s="27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</row>
    <row r="1617" spans="1:38" ht="15.75" customHeight="1">
      <c r="A1617" s="23"/>
      <c r="B1617" s="24"/>
      <c r="C1617" s="25"/>
      <c r="D1617" s="25"/>
      <c r="E1617" s="80"/>
      <c r="F1617" s="80"/>
      <c r="G1617" s="80"/>
      <c r="H1617" s="80"/>
      <c r="I1617" s="135"/>
      <c r="J1617" s="27"/>
      <c r="K1617" s="27"/>
      <c r="L1617" s="27"/>
      <c r="M1617" s="27"/>
      <c r="N1617" s="40"/>
      <c r="O1617" s="40"/>
      <c r="P1617" s="28"/>
      <c r="Q1617" s="136"/>
      <c r="R1617" s="27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</row>
    <row r="1618" spans="1:38" ht="15.75" customHeight="1">
      <c r="A1618" s="23"/>
      <c r="B1618" s="24"/>
      <c r="C1618" s="25"/>
      <c r="D1618" s="25"/>
      <c r="E1618" s="80"/>
      <c r="F1618" s="80"/>
      <c r="G1618" s="80"/>
      <c r="H1618" s="80"/>
      <c r="I1618" s="135"/>
      <c r="J1618" s="27"/>
      <c r="K1618" s="27"/>
      <c r="L1618" s="27"/>
      <c r="M1618" s="27"/>
      <c r="N1618" s="40"/>
      <c r="O1618" s="40"/>
      <c r="P1618" s="28"/>
      <c r="Q1618" s="136"/>
      <c r="R1618" s="27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</row>
    <row r="1619" spans="1:38" ht="15.75" customHeight="1">
      <c r="A1619" s="23"/>
      <c r="B1619" s="24"/>
      <c r="C1619" s="25"/>
      <c r="D1619" s="25"/>
      <c r="E1619" s="80"/>
      <c r="F1619" s="80"/>
      <c r="G1619" s="80"/>
      <c r="H1619" s="80"/>
      <c r="I1619" s="135"/>
      <c r="J1619" s="27"/>
      <c r="K1619" s="27"/>
      <c r="L1619" s="27"/>
      <c r="M1619" s="27"/>
      <c r="N1619" s="40"/>
      <c r="O1619" s="40"/>
      <c r="P1619" s="28"/>
      <c r="Q1619" s="136"/>
      <c r="R1619" s="27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</row>
    <row r="1620" spans="1:38" ht="15.75" customHeight="1">
      <c r="A1620" s="23"/>
      <c r="B1620" s="24"/>
      <c r="C1620" s="25"/>
      <c r="D1620" s="25"/>
      <c r="E1620" s="80"/>
      <c r="F1620" s="80"/>
      <c r="G1620" s="80"/>
      <c r="H1620" s="80"/>
      <c r="I1620" s="135"/>
      <c r="J1620" s="27"/>
      <c r="K1620" s="27"/>
      <c r="L1620" s="27"/>
      <c r="M1620" s="27"/>
      <c r="N1620" s="40"/>
      <c r="O1620" s="40"/>
      <c r="P1620" s="28"/>
      <c r="Q1620" s="136"/>
      <c r="R1620" s="27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</row>
    <row r="1621" spans="1:38" ht="15.75" customHeight="1">
      <c r="A1621" s="23"/>
      <c r="B1621" s="24"/>
      <c r="C1621" s="25"/>
      <c r="D1621" s="25"/>
      <c r="E1621" s="80"/>
      <c r="F1621" s="80"/>
      <c r="G1621" s="80"/>
      <c r="H1621" s="80"/>
      <c r="I1621" s="135"/>
      <c r="J1621" s="27"/>
      <c r="K1621" s="27"/>
      <c r="L1621" s="27"/>
      <c r="M1621" s="27"/>
      <c r="N1621" s="40"/>
      <c r="O1621" s="40"/>
      <c r="P1621" s="28"/>
      <c r="Q1621" s="136"/>
      <c r="R1621" s="27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</row>
    <row r="1622" spans="1:38" ht="15.75" customHeight="1">
      <c r="A1622" s="23"/>
      <c r="B1622" s="24"/>
      <c r="C1622" s="25"/>
      <c r="D1622" s="25"/>
      <c r="E1622" s="80"/>
      <c r="F1622" s="80"/>
      <c r="G1622" s="80"/>
      <c r="H1622" s="80"/>
      <c r="I1622" s="135"/>
      <c r="J1622" s="27"/>
      <c r="K1622" s="27"/>
      <c r="L1622" s="27"/>
      <c r="M1622" s="27"/>
      <c r="N1622" s="40"/>
      <c r="O1622" s="40"/>
      <c r="P1622" s="28"/>
      <c r="Q1622" s="136"/>
      <c r="R1622" s="27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</row>
    <row r="1623" spans="1:38" ht="15.75" customHeight="1">
      <c r="A1623" s="23"/>
      <c r="B1623" s="24"/>
      <c r="C1623" s="25"/>
      <c r="D1623" s="25"/>
      <c r="E1623" s="80"/>
      <c r="F1623" s="80"/>
      <c r="G1623" s="80"/>
      <c r="H1623" s="80"/>
      <c r="I1623" s="135"/>
      <c r="J1623" s="27"/>
      <c r="K1623" s="27"/>
      <c r="L1623" s="27"/>
      <c r="M1623" s="27"/>
      <c r="N1623" s="40"/>
      <c r="O1623" s="40"/>
      <c r="P1623" s="28"/>
      <c r="Q1623" s="136"/>
      <c r="R1623" s="27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</row>
    <row r="1624" spans="1:38" ht="15.75" customHeight="1">
      <c r="A1624" s="23"/>
      <c r="B1624" s="24"/>
      <c r="C1624" s="25"/>
      <c r="D1624" s="25"/>
      <c r="E1624" s="80"/>
      <c r="F1624" s="80"/>
      <c r="G1624" s="80"/>
      <c r="H1624" s="80"/>
      <c r="I1624" s="135"/>
      <c r="J1624" s="27"/>
      <c r="K1624" s="27"/>
      <c r="L1624" s="27"/>
      <c r="M1624" s="27"/>
      <c r="N1624" s="40"/>
      <c r="O1624" s="40"/>
      <c r="P1624" s="28"/>
      <c r="Q1624" s="136"/>
      <c r="R1624" s="27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</row>
    <row r="1625" spans="1:38" ht="15.75" customHeight="1">
      <c r="A1625" s="23"/>
      <c r="B1625" s="24"/>
      <c r="C1625" s="25"/>
      <c r="D1625" s="25"/>
      <c r="E1625" s="80"/>
      <c r="F1625" s="80"/>
      <c r="G1625" s="80"/>
      <c r="H1625" s="80"/>
      <c r="I1625" s="135"/>
      <c r="J1625" s="27"/>
      <c r="K1625" s="27"/>
      <c r="L1625" s="27"/>
      <c r="M1625" s="27"/>
      <c r="N1625" s="40"/>
      <c r="O1625" s="40"/>
      <c r="P1625" s="28"/>
      <c r="Q1625" s="136"/>
      <c r="R1625" s="27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</row>
    <row r="1626" spans="1:38" ht="15.75" customHeight="1">
      <c r="A1626" s="23"/>
      <c r="B1626" s="24"/>
      <c r="C1626" s="25"/>
      <c r="D1626" s="25"/>
      <c r="E1626" s="80"/>
      <c r="F1626" s="80"/>
      <c r="G1626" s="80"/>
      <c r="H1626" s="80"/>
      <c r="I1626" s="135"/>
      <c r="J1626" s="27"/>
      <c r="K1626" s="27"/>
      <c r="L1626" s="27"/>
      <c r="M1626" s="27"/>
      <c r="N1626" s="40"/>
      <c r="O1626" s="40"/>
      <c r="P1626" s="28"/>
      <c r="Q1626" s="136"/>
      <c r="R1626" s="27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</row>
    <row r="1627" spans="1:38" ht="15.75" customHeight="1">
      <c r="A1627" s="23"/>
      <c r="B1627" s="24"/>
      <c r="C1627" s="25"/>
      <c r="D1627" s="25"/>
      <c r="E1627" s="80"/>
      <c r="F1627" s="80"/>
      <c r="G1627" s="80"/>
      <c r="H1627" s="80"/>
      <c r="I1627" s="135"/>
      <c r="J1627" s="27"/>
      <c r="K1627" s="27"/>
      <c r="L1627" s="27"/>
      <c r="M1627" s="27"/>
      <c r="N1627" s="40"/>
      <c r="O1627" s="40"/>
      <c r="P1627" s="28"/>
      <c r="Q1627" s="136"/>
      <c r="R1627" s="27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</row>
    <row r="1628" spans="1:38" ht="15.75" customHeight="1">
      <c r="A1628" s="23"/>
      <c r="B1628" s="24"/>
      <c r="C1628" s="25"/>
      <c r="D1628" s="25"/>
      <c r="E1628" s="80"/>
      <c r="F1628" s="80"/>
      <c r="G1628" s="80"/>
      <c r="H1628" s="80"/>
      <c r="I1628" s="135"/>
      <c r="J1628" s="27"/>
      <c r="K1628" s="27"/>
      <c r="L1628" s="27"/>
      <c r="M1628" s="27"/>
      <c r="N1628" s="40"/>
      <c r="O1628" s="40"/>
      <c r="P1628" s="28"/>
      <c r="Q1628" s="136"/>
      <c r="R1628" s="27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</row>
    <row r="1629" spans="1:38" ht="15.75" customHeight="1">
      <c r="A1629" s="23"/>
      <c r="B1629" s="24"/>
      <c r="C1629" s="25"/>
      <c r="D1629" s="25"/>
      <c r="E1629" s="80"/>
      <c r="F1629" s="80"/>
      <c r="G1629" s="80"/>
      <c r="H1629" s="80"/>
      <c r="I1629" s="135"/>
      <c r="J1629" s="27"/>
      <c r="K1629" s="27"/>
      <c r="L1629" s="27"/>
      <c r="M1629" s="27"/>
      <c r="N1629" s="40"/>
      <c r="O1629" s="40"/>
      <c r="P1629" s="28"/>
      <c r="Q1629" s="136"/>
      <c r="R1629" s="27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</row>
    <row r="1630" spans="1:38" ht="15.75" customHeight="1">
      <c r="A1630" s="23"/>
      <c r="B1630" s="24"/>
      <c r="C1630" s="25"/>
      <c r="D1630" s="25"/>
      <c r="E1630" s="80"/>
      <c r="F1630" s="80"/>
      <c r="G1630" s="80"/>
      <c r="H1630" s="80"/>
      <c r="I1630" s="135"/>
      <c r="J1630" s="27"/>
      <c r="K1630" s="27"/>
      <c r="L1630" s="27"/>
      <c r="M1630" s="27"/>
      <c r="N1630" s="40"/>
      <c r="O1630" s="40"/>
      <c r="P1630" s="28"/>
      <c r="Q1630" s="136"/>
      <c r="R1630" s="27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</row>
    <row r="1631" spans="1:38" ht="15.75" customHeight="1">
      <c r="A1631" s="23"/>
      <c r="B1631" s="24"/>
      <c r="C1631" s="25"/>
      <c r="D1631" s="25"/>
      <c r="E1631" s="80"/>
      <c r="F1631" s="80"/>
      <c r="G1631" s="80"/>
      <c r="H1631" s="80"/>
      <c r="I1631" s="135"/>
      <c r="J1631" s="27"/>
      <c r="K1631" s="27"/>
      <c r="L1631" s="27"/>
      <c r="M1631" s="27"/>
      <c r="N1631" s="40"/>
      <c r="O1631" s="40"/>
      <c r="P1631" s="28"/>
      <c r="Q1631" s="136"/>
      <c r="R1631" s="27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</row>
    <row r="1632" spans="1:38" ht="15.75" customHeight="1">
      <c r="A1632" s="23"/>
      <c r="B1632" s="24"/>
      <c r="C1632" s="25"/>
      <c r="D1632" s="25"/>
      <c r="E1632" s="80"/>
      <c r="F1632" s="80"/>
      <c r="G1632" s="80"/>
      <c r="H1632" s="80"/>
      <c r="I1632" s="135"/>
      <c r="J1632" s="27"/>
      <c r="K1632" s="27"/>
      <c r="L1632" s="27"/>
      <c r="M1632" s="27"/>
      <c r="N1632" s="40"/>
      <c r="O1632" s="40"/>
      <c r="P1632" s="28"/>
      <c r="Q1632" s="136"/>
      <c r="R1632" s="27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</row>
    <row r="1633" spans="1:38" ht="15.75" customHeight="1">
      <c r="A1633" s="23"/>
      <c r="B1633" s="24"/>
      <c r="C1633" s="25"/>
      <c r="D1633" s="25"/>
      <c r="E1633" s="80"/>
      <c r="F1633" s="80"/>
      <c r="G1633" s="80"/>
      <c r="H1633" s="80"/>
      <c r="I1633" s="135"/>
      <c r="J1633" s="27"/>
      <c r="K1633" s="27"/>
      <c r="L1633" s="27"/>
      <c r="M1633" s="27"/>
      <c r="N1633" s="40"/>
      <c r="O1633" s="40"/>
      <c r="P1633" s="28"/>
      <c r="Q1633" s="136"/>
      <c r="R1633" s="27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</row>
    <row r="1634" spans="1:38" ht="15.75" customHeight="1">
      <c r="A1634" s="23"/>
      <c r="B1634" s="24"/>
      <c r="C1634" s="25"/>
      <c r="D1634" s="25"/>
      <c r="E1634" s="80"/>
      <c r="F1634" s="80"/>
      <c r="G1634" s="80"/>
      <c r="H1634" s="80"/>
      <c r="I1634" s="135"/>
      <c r="J1634" s="27"/>
      <c r="K1634" s="27"/>
      <c r="L1634" s="27"/>
      <c r="M1634" s="27"/>
      <c r="N1634" s="40"/>
      <c r="O1634" s="40"/>
      <c r="P1634" s="28"/>
      <c r="Q1634" s="136"/>
      <c r="R1634" s="27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</row>
    <row r="1635" spans="1:38" ht="15.75" customHeight="1">
      <c r="A1635" s="23"/>
      <c r="B1635" s="24"/>
      <c r="C1635" s="25"/>
      <c r="D1635" s="25"/>
      <c r="E1635" s="80"/>
      <c r="F1635" s="80"/>
      <c r="G1635" s="80"/>
      <c r="H1635" s="80"/>
      <c r="I1635" s="135"/>
      <c r="J1635" s="27"/>
      <c r="K1635" s="27"/>
      <c r="L1635" s="27"/>
      <c r="M1635" s="27"/>
      <c r="N1635" s="40"/>
      <c r="O1635" s="40"/>
      <c r="P1635" s="28"/>
      <c r="Q1635" s="136"/>
      <c r="R1635" s="27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</row>
    <row r="1636" spans="1:38" ht="15.75" customHeight="1">
      <c r="A1636" s="23"/>
      <c r="B1636" s="24"/>
      <c r="C1636" s="25"/>
      <c r="D1636" s="25"/>
      <c r="E1636" s="80"/>
      <c r="F1636" s="80"/>
      <c r="G1636" s="80"/>
      <c r="H1636" s="80"/>
      <c r="I1636" s="135"/>
      <c r="J1636" s="27"/>
      <c r="K1636" s="27"/>
      <c r="L1636" s="27"/>
      <c r="M1636" s="27"/>
      <c r="N1636" s="40"/>
      <c r="O1636" s="40"/>
      <c r="P1636" s="28"/>
      <c r="Q1636" s="136"/>
      <c r="R1636" s="27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</row>
    <row r="1637" spans="1:38" ht="15.75" customHeight="1">
      <c r="A1637" s="23"/>
      <c r="B1637" s="24"/>
      <c r="C1637" s="25"/>
      <c r="D1637" s="25"/>
      <c r="E1637" s="80"/>
      <c r="F1637" s="80"/>
      <c r="G1637" s="80"/>
      <c r="H1637" s="80"/>
      <c r="I1637" s="135"/>
      <c r="J1637" s="27"/>
      <c r="K1637" s="27"/>
      <c r="L1637" s="27"/>
      <c r="M1637" s="27"/>
      <c r="N1637" s="40"/>
      <c r="O1637" s="40"/>
      <c r="P1637" s="28"/>
      <c r="Q1637" s="136"/>
      <c r="R1637" s="27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</row>
    <row r="1638" spans="1:38" ht="15.75" customHeight="1">
      <c r="A1638" s="23"/>
      <c r="B1638" s="24"/>
      <c r="C1638" s="25"/>
      <c r="D1638" s="25"/>
      <c r="E1638" s="80"/>
      <c r="F1638" s="80"/>
      <c r="G1638" s="80"/>
      <c r="H1638" s="80"/>
      <c r="I1638" s="135"/>
      <c r="J1638" s="27"/>
      <c r="K1638" s="27"/>
      <c r="L1638" s="27"/>
      <c r="M1638" s="27"/>
      <c r="N1638" s="40"/>
      <c r="O1638" s="40"/>
      <c r="P1638" s="28"/>
      <c r="Q1638" s="136"/>
      <c r="R1638" s="27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</row>
    <row r="1639" spans="1:38" ht="15.75" customHeight="1">
      <c r="A1639" s="23"/>
      <c r="B1639" s="24"/>
      <c r="C1639" s="25"/>
      <c r="D1639" s="25"/>
      <c r="E1639" s="80"/>
      <c r="F1639" s="80"/>
      <c r="G1639" s="80"/>
      <c r="H1639" s="80"/>
      <c r="I1639" s="135"/>
      <c r="J1639" s="27"/>
      <c r="K1639" s="27"/>
      <c r="L1639" s="27"/>
      <c r="M1639" s="27"/>
      <c r="N1639" s="40"/>
      <c r="O1639" s="40"/>
      <c r="P1639" s="28"/>
      <c r="Q1639" s="136"/>
      <c r="R1639" s="27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</row>
    <row r="1640" spans="1:38" ht="15.75" customHeight="1">
      <c r="A1640" s="23"/>
      <c r="B1640" s="24"/>
      <c r="C1640" s="25"/>
      <c r="D1640" s="25"/>
      <c r="E1640" s="80"/>
      <c r="F1640" s="80"/>
      <c r="G1640" s="80"/>
      <c r="H1640" s="80"/>
      <c r="I1640" s="135"/>
      <c r="J1640" s="27"/>
      <c r="K1640" s="27"/>
      <c r="L1640" s="27"/>
      <c r="M1640" s="27"/>
      <c r="N1640" s="40"/>
      <c r="O1640" s="40"/>
      <c r="P1640" s="28"/>
      <c r="Q1640" s="136"/>
      <c r="R1640" s="27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</row>
    <row r="1641" spans="1:38" ht="15.75" customHeight="1">
      <c r="A1641" s="23"/>
      <c r="B1641" s="24"/>
      <c r="C1641" s="25"/>
      <c r="D1641" s="25"/>
      <c r="E1641" s="80"/>
      <c r="F1641" s="80"/>
      <c r="G1641" s="80"/>
      <c r="H1641" s="80"/>
      <c r="I1641" s="135"/>
      <c r="J1641" s="27"/>
      <c r="K1641" s="27"/>
      <c r="L1641" s="27"/>
      <c r="M1641" s="27"/>
      <c r="N1641" s="40"/>
      <c r="O1641" s="40"/>
      <c r="P1641" s="28"/>
      <c r="Q1641" s="136"/>
      <c r="R1641" s="27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</row>
    <row r="1642" spans="1:38" ht="15.75" customHeight="1">
      <c r="A1642" s="23"/>
      <c r="B1642" s="24"/>
      <c r="C1642" s="25"/>
      <c r="D1642" s="25"/>
      <c r="E1642" s="80"/>
      <c r="F1642" s="80"/>
      <c r="G1642" s="80"/>
      <c r="H1642" s="80"/>
      <c r="I1642" s="135"/>
      <c r="J1642" s="27"/>
      <c r="K1642" s="27"/>
      <c r="L1642" s="27"/>
      <c r="M1642" s="27"/>
      <c r="N1642" s="40"/>
      <c r="O1642" s="40"/>
      <c r="P1642" s="28"/>
      <c r="Q1642" s="136"/>
      <c r="R1642" s="27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</row>
    <row r="1643" spans="1:38" ht="15.75" customHeight="1">
      <c r="A1643" s="23"/>
      <c r="B1643" s="24"/>
      <c r="C1643" s="25"/>
      <c r="D1643" s="25"/>
      <c r="E1643" s="80"/>
      <c r="F1643" s="80"/>
      <c r="G1643" s="80"/>
      <c r="H1643" s="80"/>
      <c r="I1643" s="135"/>
      <c r="J1643" s="27"/>
      <c r="K1643" s="27"/>
      <c r="L1643" s="27"/>
      <c r="M1643" s="27"/>
      <c r="N1643" s="40"/>
      <c r="O1643" s="40"/>
      <c r="P1643" s="28"/>
      <c r="Q1643" s="136"/>
      <c r="R1643" s="27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</row>
    <row r="1644" spans="1:38" ht="15.75" customHeight="1">
      <c r="A1644" s="23"/>
      <c r="B1644" s="24"/>
      <c r="C1644" s="25"/>
      <c r="D1644" s="25"/>
      <c r="E1644" s="80"/>
      <c r="F1644" s="80"/>
      <c r="G1644" s="80"/>
      <c r="H1644" s="80"/>
      <c r="I1644" s="135"/>
      <c r="J1644" s="27"/>
      <c r="K1644" s="27"/>
      <c r="L1644" s="27"/>
      <c r="M1644" s="27"/>
      <c r="N1644" s="40"/>
      <c r="O1644" s="40"/>
      <c r="P1644" s="28"/>
      <c r="Q1644" s="136"/>
      <c r="R1644" s="27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</row>
    <row r="1645" spans="1:38" ht="15.75" customHeight="1">
      <c r="A1645" s="23"/>
      <c r="B1645" s="24"/>
      <c r="C1645" s="25"/>
      <c r="D1645" s="25"/>
      <c r="E1645" s="80"/>
      <c r="F1645" s="80"/>
      <c r="G1645" s="80"/>
      <c r="H1645" s="80"/>
      <c r="I1645" s="135"/>
      <c r="J1645" s="27"/>
      <c r="K1645" s="27"/>
      <c r="L1645" s="27"/>
      <c r="M1645" s="27"/>
      <c r="N1645" s="40"/>
      <c r="O1645" s="40"/>
      <c r="P1645" s="28"/>
      <c r="Q1645" s="136"/>
      <c r="R1645" s="27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</row>
    <row r="1646" spans="1:38" ht="15.75" customHeight="1">
      <c r="A1646" s="23"/>
      <c r="B1646" s="24"/>
      <c r="C1646" s="25"/>
      <c r="D1646" s="25"/>
      <c r="E1646" s="80"/>
      <c r="F1646" s="80"/>
      <c r="G1646" s="80"/>
      <c r="H1646" s="80"/>
      <c r="I1646" s="135"/>
      <c r="J1646" s="27"/>
      <c r="K1646" s="27"/>
      <c r="L1646" s="27"/>
      <c r="M1646" s="27"/>
      <c r="N1646" s="40"/>
      <c r="O1646" s="40"/>
      <c r="P1646" s="28"/>
      <c r="Q1646" s="136"/>
      <c r="R1646" s="27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</row>
    <row r="1647" spans="1:38" ht="15.75" customHeight="1">
      <c r="A1647" s="23"/>
      <c r="B1647" s="24"/>
      <c r="C1647" s="25"/>
      <c r="D1647" s="25"/>
      <c r="E1647" s="80"/>
      <c r="F1647" s="80"/>
      <c r="G1647" s="80"/>
      <c r="H1647" s="80"/>
      <c r="I1647" s="135"/>
      <c r="J1647" s="27"/>
      <c r="K1647" s="27"/>
      <c r="L1647" s="27"/>
      <c r="M1647" s="27"/>
      <c r="N1647" s="40"/>
      <c r="O1647" s="40"/>
      <c r="P1647" s="28"/>
      <c r="Q1647" s="136"/>
      <c r="R1647" s="27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</row>
    <row r="1648" spans="1:38" ht="15.75" customHeight="1">
      <c r="A1648" s="23"/>
      <c r="B1648" s="24"/>
      <c r="C1648" s="25"/>
      <c r="D1648" s="25"/>
      <c r="E1648" s="80"/>
      <c r="F1648" s="80"/>
      <c r="G1648" s="80"/>
      <c r="H1648" s="80"/>
      <c r="I1648" s="135"/>
      <c r="J1648" s="27"/>
      <c r="K1648" s="27"/>
      <c r="L1648" s="27"/>
      <c r="M1648" s="27"/>
      <c r="N1648" s="40"/>
      <c r="O1648" s="40"/>
      <c r="P1648" s="28"/>
      <c r="Q1648" s="136"/>
      <c r="R1648" s="27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</row>
    <row r="1649" spans="1:38" ht="15.75" customHeight="1">
      <c r="A1649" s="23"/>
      <c r="B1649" s="24"/>
      <c r="C1649" s="25"/>
      <c r="D1649" s="25"/>
      <c r="E1649" s="80"/>
      <c r="F1649" s="80"/>
      <c r="G1649" s="80"/>
      <c r="H1649" s="80"/>
      <c r="I1649" s="135"/>
      <c r="J1649" s="27"/>
      <c r="K1649" s="27"/>
      <c r="L1649" s="27"/>
      <c r="M1649" s="27"/>
      <c r="N1649" s="40"/>
      <c r="O1649" s="40"/>
      <c r="P1649" s="28"/>
      <c r="Q1649" s="136"/>
      <c r="R1649" s="27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</row>
    <row r="1650" spans="1:38" ht="15.75" customHeight="1">
      <c r="A1650" s="23"/>
      <c r="B1650" s="24"/>
      <c r="C1650" s="25"/>
      <c r="D1650" s="25"/>
      <c r="E1650" s="80"/>
      <c r="F1650" s="80"/>
      <c r="G1650" s="80"/>
      <c r="H1650" s="80"/>
      <c r="I1650" s="135"/>
      <c r="J1650" s="27"/>
      <c r="K1650" s="27"/>
      <c r="L1650" s="27"/>
      <c r="M1650" s="27"/>
      <c r="N1650" s="40"/>
      <c r="O1650" s="40"/>
      <c r="P1650" s="28"/>
      <c r="Q1650" s="136"/>
      <c r="R1650" s="27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</row>
    <row r="1651" spans="1:38" ht="15.75" customHeight="1">
      <c r="A1651" s="23"/>
      <c r="B1651" s="24"/>
      <c r="C1651" s="25"/>
      <c r="D1651" s="25"/>
      <c r="E1651" s="80"/>
      <c r="F1651" s="80"/>
      <c r="G1651" s="80"/>
      <c r="H1651" s="80"/>
      <c r="I1651" s="135"/>
      <c r="J1651" s="27"/>
      <c r="K1651" s="27"/>
      <c r="L1651" s="27"/>
      <c r="M1651" s="27"/>
      <c r="N1651" s="40"/>
      <c r="O1651" s="40"/>
      <c r="P1651" s="28"/>
      <c r="Q1651" s="136"/>
      <c r="R1651" s="27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</row>
    <row r="1652" spans="1:38" ht="15.75" customHeight="1">
      <c r="A1652" s="23"/>
      <c r="B1652" s="24"/>
      <c r="C1652" s="25"/>
      <c r="D1652" s="25"/>
      <c r="E1652" s="80"/>
      <c r="F1652" s="80"/>
      <c r="G1652" s="80"/>
      <c r="H1652" s="80"/>
      <c r="I1652" s="135"/>
      <c r="J1652" s="27"/>
      <c r="K1652" s="27"/>
      <c r="L1652" s="27"/>
      <c r="M1652" s="27"/>
      <c r="N1652" s="40"/>
      <c r="O1652" s="40"/>
      <c r="P1652" s="28"/>
      <c r="Q1652" s="136"/>
      <c r="R1652" s="27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</row>
    <row r="1653" spans="1:38" ht="15.75" customHeight="1">
      <c r="A1653" s="23"/>
      <c r="B1653" s="24"/>
      <c r="C1653" s="25"/>
      <c r="D1653" s="25"/>
      <c r="E1653" s="80"/>
      <c r="F1653" s="80"/>
      <c r="G1653" s="80"/>
      <c r="H1653" s="80"/>
      <c r="I1653" s="135"/>
      <c r="J1653" s="27"/>
      <c r="K1653" s="27"/>
      <c r="L1653" s="27"/>
      <c r="M1653" s="27"/>
      <c r="N1653" s="40"/>
      <c r="O1653" s="40"/>
      <c r="P1653" s="28"/>
      <c r="Q1653" s="136"/>
      <c r="R1653" s="27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</row>
    <row r="1654" spans="1:38" ht="15.75" customHeight="1">
      <c r="A1654" s="23"/>
      <c r="B1654" s="24"/>
      <c r="C1654" s="25"/>
      <c r="D1654" s="25"/>
      <c r="E1654" s="80"/>
      <c r="F1654" s="80"/>
      <c r="G1654" s="80"/>
      <c r="H1654" s="80"/>
      <c r="I1654" s="135"/>
      <c r="J1654" s="27"/>
      <c r="K1654" s="27"/>
      <c r="L1654" s="27"/>
      <c r="M1654" s="27"/>
      <c r="N1654" s="40"/>
      <c r="O1654" s="40"/>
      <c r="P1654" s="28"/>
      <c r="Q1654" s="136"/>
      <c r="R1654" s="27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</row>
    <row r="1655" spans="1:38" ht="15.75" customHeight="1">
      <c r="A1655" s="23"/>
      <c r="B1655" s="24"/>
      <c r="C1655" s="25"/>
      <c r="D1655" s="25"/>
      <c r="E1655" s="80"/>
      <c r="F1655" s="80"/>
      <c r="G1655" s="80"/>
      <c r="H1655" s="80"/>
      <c r="I1655" s="135"/>
      <c r="J1655" s="27"/>
      <c r="K1655" s="27"/>
      <c r="L1655" s="27"/>
      <c r="M1655" s="27"/>
      <c r="N1655" s="40"/>
      <c r="O1655" s="40"/>
      <c r="P1655" s="28"/>
      <c r="Q1655" s="136"/>
      <c r="R1655" s="27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</row>
    <row r="1656" spans="1:38" ht="15.75" customHeight="1">
      <c r="A1656" s="23"/>
      <c r="B1656" s="24"/>
      <c r="C1656" s="25"/>
      <c r="D1656" s="25"/>
      <c r="E1656" s="80"/>
      <c r="F1656" s="80"/>
      <c r="G1656" s="80"/>
      <c r="H1656" s="80"/>
      <c r="I1656" s="135"/>
      <c r="J1656" s="27"/>
      <c r="K1656" s="27"/>
      <c r="L1656" s="27"/>
      <c r="M1656" s="27"/>
      <c r="N1656" s="40"/>
      <c r="O1656" s="40"/>
      <c r="P1656" s="28"/>
      <c r="Q1656" s="136"/>
      <c r="R1656" s="27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</row>
    <row r="1657" spans="1:38" ht="15.75" customHeight="1">
      <c r="A1657" s="23"/>
      <c r="B1657" s="24"/>
      <c r="C1657" s="25"/>
      <c r="D1657" s="25"/>
      <c r="E1657" s="80"/>
      <c r="F1657" s="80"/>
      <c r="G1657" s="80"/>
      <c r="H1657" s="80"/>
      <c r="I1657" s="135"/>
      <c r="J1657" s="27"/>
      <c r="K1657" s="27"/>
      <c r="L1657" s="27"/>
      <c r="M1657" s="27"/>
      <c r="N1657" s="40"/>
      <c r="O1657" s="40"/>
      <c r="P1657" s="28"/>
      <c r="Q1657" s="136"/>
      <c r="R1657" s="27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</row>
    <row r="1658" spans="1:38" ht="15.75" customHeight="1">
      <c r="A1658" s="23"/>
      <c r="B1658" s="24"/>
      <c r="C1658" s="25"/>
      <c r="D1658" s="25"/>
      <c r="E1658" s="80"/>
      <c r="F1658" s="80"/>
      <c r="G1658" s="80"/>
      <c r="H1658" s="80"/>
      <c r="I1658" s="135"/>
      <c r="J1658" s="27"/>
      <c r="K1658" s="27"/>
      <c r="L1658" s="27"/>
      <c r="M1658" s="27"/>
      <c r="N1658" s="40"/>
      <c r="O1658" s="40"/>
      <c r="P1658" s="28"/>
      <c r="Q1658" s="136"/>
      <c r="R1658" s="27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</row>
    <row r="1659" spans="1:38" ht="15.75" customHeight="1">
      <c r="A1659" s="23"/>
      <c r="B1659" s="24"/>
      <c r="C1659" s="25"/>
      <c r="D1659" s="25"/>
      <c r="E1659" s="80"/>
      <c r="F1659" s="80"/>
      <c r="G1659" s="80"/>
      <c r="H1659" s="80"/>
      <c r="I1659" s="135"/>
      <c r="J1659" s="27"/>
      <c r="K1659" s="27"/>
      <c r="L1659" s="27"/>
      <c r="M1659" s="27"/>
      <c r="N1659" s="40"/>
      <c r="O1659" s="40"/>
      <c r="P1659" s="28"/>
      <c r="Q1659" s="136"/>
      <c r="R1659" s="27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</row>
    <row r="1660" spans="1:38" ht="15.75" customHeight="1">
      <c r="A1660" s="23"/>
      <c r="B1660" s="24"/>
      <c r="C1660" s="25"/>
      <c r="D1660" s="25"/>
      <c r="E1660" s="80"/>
      <c r="F1660" s="80"/>
      <c r="G1660" s="80"/>
      <c r="H1660" s="80"/>
      <c r="I1660" s="135"/>
      <c r="J1660" s="27"/>
      <c r="K1660" s="27"/>
      <c r="L1660" s="27"/>
      <c r="M1660" s="27"/>
      <c r="N1660" s="40"/>
      <c r="O1660" s="40"/>
      <c r="P1660" s="28"/>
      <c r="Q1660" s="136"/>
      <c r="R1660" s="27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</row>
    <row r="1661" spans="1:38" ht="15.75" customHeight="1">
      <c r="A1661" s="23"/>
      <c r="B1661" s="24"/>
      <c r="C1661" s="25"/>
      <c r="D1661" s="25"/>
      <c r="E1661" s="80"/>
      <c r="F1661" s="80"/>
      <c r="G1661" s="80"/>
      <c r="H1661" s="80"/>
      <c r="I1661" s="135"/>
      <c r="J1661" s="27"/>
      <c r="K1661" s="27"/>
      <c r="L1661" s="27"/>
      <c r="M1661" s="27"/>
      <c r="N1661" s="40"/>
      <c r="O1661" s="40"/>
      <c r="P1661" s="28"/>
      <c r="Q1661" s="136"/>
      <c r="R1661" s="27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</row>
    <row r="1662" spans="1:38" ht="15.75" customHeight="1">
      <c r="A1662" s="23"/>
      <c r="B1662" s="24"/>
      <c r="C1662" s="25"/>
      <c r="D1662" s="25"/>
      <c r="E1662" s="80"/>
      <c r="F1662" s="80"/>
      <c r="G1662" s="80"/>
      <c r="H1662" s="80"/>
      <c r="I1662" s="135"/>
      <c r="J1662" s="27"/>
      <c r="K1662" s="27"/>
      <c r="L1662" s="27"/>
      <c r="M1662" s="27"/>
      <c r="N1662" s="40"/>
      <c r="O1662" s="40"/>
      <c r="P1662" s="28"/>
      <c r="Q1662" s="136"/>
      <c r="R1662" s="27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</row>
    <row r="1663" spans="1:38" ht="15.75" customHeight="1">
      <c r="A1663" s="23"/>
      <c r="B1663" s="24"/>
      <c r="C1663" s="25"/>
      <c r="D1663" s="25"/>
      <c r="E1663" s="80"/>
      <c r="F1663" s="80"/>
      <c r="G1663" s="80"/>
      <c r="H1663" s="80"/>
      <c r="I1663" s="135"/>
      <c r="J1663" s="27"/>
      <c r="K1663" s="27"/>
      <c r="L1663" s="27"/>
      <c r="M1663" s="27"/>
      <c r="N1663" s="40"/>
      <c r="O1663" s="40"/>
      <c r="P1663" s="28"/>
      <c r="Q1663" s="136"/>
      <c r="R1663" s="27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</row>
    <row r="1664" spans="1:38" ht="15.75" customHeight="1">
      <c r="A1664" s="23"/>
      <c r="B1664" s="24"/>
      <c r="C1664" s="25"/>
      <c r="D1664" s="25"/>
      <c r="E1664" s="80"/>
      <c r="F1664" s="80"/>
      <c r="G1664" s="80"/>
      <c r="H1664" s="80"/>
      <c r="I1664" s="135"/>
      <c r="J1664" s="27"/>
      <c r="K1664" s="27"/>
      <c r="L1664" s="27"/>
      <c r="M1664" s="27"/>
      <c r="N1664" s="40"/>
      <c r="O1664" s="40"/>
      <c r="P1664" s="28"/>
      <c r="Q1664" s="136"/>
      <c r="R1664" s="27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</row>
    <row r="1665" spans="1:38" ht="15.75" customHeight="1">
      <c r="A1665" s="23"/>
      <c r="B1665" s="24"/>
      <c r="C1665" s="25"/>
      <c r="D1665" s="25"/>
      <c r="E1665" s="80"/>
      <c r="F1665" s="80"/>
      <c r="G1665" s="80"/>
      <c r="H1665" s="80"/>
      <c r="I1665" s="135"/>
      <c r="J1665" s="27"/>
      <c r="K1665" s="27"/>
      <c r="L1665" s="27"/>
      <c r="M1665" s="27"/>
      <c r="N1665" s="40"/>
      <c r="O1665" s="40"/>
      <c r="P1665" s="28"/>
      <c r="Q1665" s="136"/>
      <c r="R1665" s="27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</row>
    <row r="1666" spans="1:38" ht="15.75" customHeight="1">
      <c r="A1666" s="23"/>
      <c r="B1666" s="24"/>
      <c r="C1666" s="25"/>
      <c r="D1666" s="25"/>
      <c r="E1666" s="80"/>
      <c r="F1666" s="80"/>
      <c r="G1666" s="80"/>
      <c r="H1666" s="80"/>
      <c r="I1666" s="135"/>
      <c r="J1666" s="27"/>
      <c r="K1666" s="27"/>
      <c r="L1666" s="27"/>
      <c r="M1666" s="27"/>
      <c r="N1666" s="40"/>
      <c r="O1666" s="40"/>
      <c r="P1666" s="28"/>
      <c r="Q1666" s="136"/>
      <c r="R1666" s="27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</row>
    <row r="1667" spans="1:38" ht="15.75" customHeight="1">
      <c r="A1667" s="23"/>
      <c r="B1667" s="24"/>
      <c r="C1667" s="25"/>
      <c r="D1667" s="25"/>
      <c r="E1667" s="80"/>
      <c r="F1667" s="80"/>
      <c r="G1667" s="80"/>
      <c r="H1667" s="80"/>
      <c r="I1667" s="135"/>
      <c r="J1667" s="27"/>
      <c r="K1667" s="27"/>
      <c r="L1667" s="27"/>
      <c r="M1667" s="27"/>
      <c r="N1667" s="40"/>
      <c r="O1667" s="40"/>
      <c r="P1667" s="28"/>
      <c r="Q1667" s="136"/>
      <c r="R1667" s="27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</row>
    <row r="1668" spans="1:38" ht="15.75" customHeight="1">
      <c r="A1668" s="23"/>
      <c r="B1668" s="24"/>
      <c r="C1668" s="25"/>
      <c r="D1668" s="25"/>
      <c r="E1668" s="80"/>
      <c r="F1668" s="80"/>
      <c r="G1668" s="80"/>
      <c r="H1668" s="80"/>
      <c r="I1668" s="135"/>
      <c r="J1668" s="27"/>
      <c r="K1668" s="27"/>
      <c r="L1668" s="27"/>
      <c r="M1668" s="27"/>
      <c r="N1668" s="40"/>
      <c r="O1668" s="40"/>
      <c r="P1668" s="28"/>
      <c r="Q1668" s="136"/>
      <c r="R1668" s="27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</row>
    <row r="1669" spans="1:38" ht="15.75" customHeight="1">
      <c r="A1669" s="23"/>
      <c r="B1669" s="24"/>
      <c r="C1669" s="25"/>
      <c r="D1669" s="25"/>
      <c r="E1669" s="80"/>
      <c r="F1669" s="80"/>
      <c r="G1669" s="80"/>
      <c r="H1669" s="80"/>
      <c r="I1669" s="135"/>
      <c r="J1669" s="27"/>
      <c r="K1669" s="27"/>
      <c r="L1669" s="27"/>
      <c r="M1669" s="27"/>
      <c r="N1669" s="40"/>
      <c r="O1669" s="40"/>
      <c r="P1669" s="28"/>
      <c r="Q1669" s="136"/>
      <c r="R1669" s="27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</row>
    <row r="1670" spans="1:38" ht="15.75" customHeight="1">
      <c r="A1670" s="23"/>
      <c r="B1670" s="24"/>
      <c r="C1670" s="25"/>
      <c r="D1670" s="25"/>
      <c r="E1670" s="80"/>
      <c r="F1670" s="80"/>
      <c r="G1670" s="80"/>
      <c r="H1670" s="80"/>
      <c r="I1670" s="135"/>
      <c r="J1670" s="27"/>
      <c r="K1670" s="27"/>
      <c r="L1670" s="27"/>
      <c r="M1670" s="27"/>
      <c r="N1670" s="40"/>
      <c r="O1670" s="40"/>
      <c r="P1670" s="28"/>
      <c r="Q1670" s="136"/>
      <c r="R1670" s="27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</row>
    <row r="1671" spans="1:38" ht="15.75" customHeight="1">
      <c r="A1671" s="23"/>
      <c r="B1671" s="24"/>
      <c r="C1671" s="25"/>
      <c r="D1671" s="25"/>
      <c r="E1671" s="80"/>
      <c r="F1671" s="80"/>
      <c r="G1671" s="80"/>
      <c r="H1671" s="80"/>
      <c r="I1671" s="135"/>
      <c r="J1671" s="27"/>
      <c r="K1671" s="27"/>
      <c r="L1671" s="27"/>
      <c r="M1671" s="27"/>
      <c r="N1671" s="40"/>
      <c r="O1671" s="40"/>
      <c r="P1671" s="28"/>
      <c r="Q1671" s="136"/>
      <c r="R1671" s="27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</row>
    <row r="1672" spans="1:38" ht="15.75" customHeight="1">
      <c r="A1672" s="23"/>
      <c r="B1672" s="24"/>
      <c r="C1672" s="25"/>
      <c r="D1672" s="25"/>
      <c r="E1672" s="80"/>
      <c r="F1672" s="80"/>
      <c r="G1672" s="80"/>
      <c r="H1672" s="80"/>
      <c r="I1672" s="135"/>
      <c r="J1672" s="27"/>
      <c r="K1672" s="27"/>
      <c r="L1672" s="27"/>
      <c r="M1672" s="27"/>
      <c r="N1672" s="40"/>
      <c r="O1672" s="40"/>
      <c r="P1672" s="28"/>
      <c r="Q1672" s="136"/>
      <c r="R1672" s="27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</row>
    <row r="1673" spans="1:38" ht="15.75" customHeight="1">
      <c r="A1673" s="23"/>
      <c r="B1673" s="24"/>
      <c r="C1673" s="25"/>
      <c r="D1673" s="25"/>
      <c r="E1673" s="80"/>
      <c r="F1673" s="80"/>
      <c r="G1673" s="80"/>
      <c r="H1673" s="80"/>
      <c r="I1673" s="135"/>
      <c r="J1673" s="27"/>
      <c r="K1673" s="27"/>
      <c r="L1673" s="27"/>
      <c r="M1673" s="27"/>
      <c r="N1673" s="40"/>
      <c r="O1673" s="40"/>
      <c r="P1673" s="28"/>
      <c r="Q1673" s="136"/>
      <c r="R1673" s="27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</row>
    <row r="1674" spans="1:38" ht="15.75" customHeight="1">
      <c r="A1674" s="23"/>
      <c r="B1674" s="24"/>
      <c r="C1674" s="25"/>
      <c r="D1674" s="25"/>
      <c r="E1674" s="80"/>
      <c r="F1674" s="80"/>
      <c r="G1674" s="80"/>
      <c r="H1674" s="80"/>
      <c r="I1674" s="135"/>
      <c r="J1674" s="27"/>
      <c r="K1674" s="27"/>
      <c r="L1674" s="27"/>
      <c r="M1674" s="27"/>
      <c r="N1674" s="40"/>
      <c r="O1674" s="40"/>
      <c r="P1674" s="28"/>
      <c r="Q1674" s="136"/>
      <c r="R1674" s="27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</row>
    <row r="1675" spans="1:38" ht="15.75" customHeight="1">
      <c r="A1675" s="23"/>
      <c r="B1675" s="24"/>
      <c r="C1675" s="25"/>
      <c r="D1675" s="25"/>
      <c r="E1675" s="80"/>
      <c r="F1675" s="80"/>
      <c r="G1675" s="80"/>
      <c r="H1675" s="80"/>
      <c r="I1675" s="135"/>
      <c r="J1675" s="27"/>
      <c r="K1675" s="27"/>
      <c r="L1675" s="27"/>
      <c r="M1675" s="27"/>
      <c r="N1675" s="40"/>
      <c r="O1675" s="40"/>
      <c r="P1675" s="28"/>
      <c r="Q1675" s="136"/>
      <c r="R1675" s="27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</row>
    <row r="1676" spans="1:38" ht="15.75" customHeight="1">
      <c r="A1676" s="23"/>
      <c r="B1676" s="24"/>
      <c r="C1676" s="25"/>
      <c r="D1676" s="25"/>
      <c r="E1676" s="80"/>
      <c r="F1676" s="80"/>
      <c r="G1676" s="80"/>
      <c r="H1676" s="80"/>
      <c r="I1676" s="135"/>
      <c r="J1676" s="27"/>
      <c r="K1676" s="27"/>
      <c r="L1676" s="27"/>
      <c r="M1676" s="27"/>
      <c r="N1676" s="40"/>
      <c r="O1676" s="40"/>
      <c r="P1676" s="28"/>
      <c r="Q1676" s="136"/>
      <c r="R1676" s="27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</row>
    <row r="1677" spans="1:38" ht="15.75" customHeight="1">
      <c r="A1677" s="23"/>
      <c r="B1677" s="24"/>
      <c r="C1677" s="25"/>
      <c r="D1677" s="25"/>
      <c r="E1677" s="80"/>
      <c r="F1677" s="80"/>
      <c r="G1677" s="80"/>
      <c r="H1677" s="80"/>
      <c r="I1677" s="135"/>
      <c r="J1677" s="27"/>
      <c r="K1677" s="27"/>
      <c r="L1677" s="27"/>
      <c r="M1677" s="27"/>
      <c r="N1677" s="40"/>
      <c r="O1677" s="40"/>
      <c r="P1677" s="28"/>
      <c r="Q1677" s="136"/>
      <c r="R1677" s="27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</row>
    <row r="1678" spans="1:38" ht="15.75" customHeight="1">
      <c r="A1678" s="23"/>
      <c r="B1678" s="24"/>
      <c r="C1678" s="25"/>
      <c r="D1678" s="25"/>
      <c r="E1678" s="80"/>
      <c r="F1678" s="80"/>
      <c r="G1678" s="80"/>
      <c r="H1678" s="80"/>
      <c r="I1678" s="135"/>
      <c r="J1678" s="27"/>
      <c r="K1678" s="27"/>
      <c r="L1678" s="27"/>
      <c r="M1678" s="27"/>
      <c r="N1678" s="40"/>
      <c r="O1678" s="40"/>
      <c r="P1678" s="28"/>
      <c r="Q1678" s="136"/>
      <c r="R1678" s="27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</row>
    <row r="1679" spans="1:38" ht="15.75" customHeight="1">
      <c r="A1679" s="23"/>
      <c r="B1679" s="24"/>
      <c r="C1679" s="25"/>
      <c r="D1679" s="25"/>
      <c r="E1679" s="80"/>
      <c r="F1679" s="80"/>
      <c r="G1679" s="80"/>
      <c r="H1679" s="80"/>
      <c r="I1679" s="135"/>
      <c r="J1679" s="27"/>
      <c r="K1679" s="27"/>
      <c r="L1679" s="27"/>
      <c r="M1679" s="27"/>
      <c r="N1679" s="40"/>
      <c r="O1679" s="40"/>
      <c r="P1679" s="28"/>
      <c r="Q1679" s="136"/>
      <c r="R1679" s="27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</row>
    <row r="1680" spans="1:38" ht="15.75" customHeight="1">
      <c r="A1680" s="23"/>
      <c r="B1680" s="24"/>
      <c r="C1680" s="25"/>
      <c r="D1680" s="25"/>
      <c r="E1680" s="80"/>
      <c r="F1680" s="80"/>
      <c r="G1680" s="80"/>
      <c r="H1680" s="80"/>
      <c r="I1680" s="135"/>
      <c r="J1680" s="27"/>
      <c r="K1680" s="27"/>
      <c r="L1680" s="27"/>
      <c r="M1680" s="27"/>
      <c r="N1680" s="40"/>
      <c r="O1680" s="40"/>
      <c r="P1680" s="28"/>
      <c r="Q1680" s="136"/>
      <c r="R1680" s="27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</row>
    <row r="1681" spans="1:38" ht="15.75" customHeight="1">
      <c r="A1681" s="23"/>
      <c r="B1681" s="24"/>
      <c r="C1681" s="25"/>
      <c r="D1681" s="25"/>
      <c r="E1681" s="80"/>
      <c r="F1681" s="80"/>
      <c r="G1681" s="80"/>
      <c r="H1681" s="80"/>
      <c r="I1681" s="135"/>
      <c r="J1681" s="27"/>
      <c r="K1681" s="27"/>
      <c r="L1681" s="27"/>
      <c r="M1681" s="27"/>
      <c r="N1681" s="40"/>
      <c r="O1681" s="40"/>
      <c r="P1681" s="28"/>
      <c r="Q1681" s="136"/>
      <c r="R1681" s="27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</row>
    <row r="1682" spans="1:38" ht="15.75" customHeight="1">
      <c r="A1682" s="23"/>
      <c r="B1682" s="24"/>
      <c r="C1682" s="25"/>
      <c r="D1682" s="25"/>
      <c r="E1682" s="80"/>
      <c r="F1682" s="80"/>
      <c r="G1682" s="80"/>
      <c r="H1682" s="80"/>
      <c r="I1682" s="135"/>
      <c r="J1682" s="27"/>
      <c r="K1682" s="27"/>
      <c r="L1682" s="27"/>
      <c r="M1682" s="27"/>
      <c r="N1682" s="40"/>
      <c r="O1682" s="40"/>
      <c r="P1682" s="28"/>
      <c r="Q1682" s="136"/>
      <c r="R1682" s="27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</row>
    <row r="1683" spans="1:38" ht="15.75" customHeight="1">
      <c r="A1683" s="23"/>
      <c r="B1683" s="24"/>
      <c r="C1683" s="25"/>
      <c r="D1683" s="25"/>
      <c r="E1683" s="80"/>
      <c r="F1683" s="80"/>
      <c r="G1683" s="80"/>
      <c r="H1683" s="80"/>
      <c r="I1683" s="135"/>
      <c r="J1683" s="27"/>
      <c r="K1683" s="27"/>
      <c r="L1683" s="27"/>
      <c r="M1683" s="27"/>
      <c r="N1683" s="40"/>
      <c r="O1683" s="40"/>
      <c r="P1683" s="28"/>
      <c r="Q1683" s="136"/>
      <c r="R1683" s="27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</row>
    <row r="1684" spans="1:38" ht="15.75" customHeight="1">
      <c r="A1684" s="23"/>
      <c r="B1684" s="24"/>
      <c r="C1684" s="25"/>
      <c r="D1684" s="25"/>
      <c r="E1684" s="80"/>
      <c r="F1684" s="80"/>
      <c r="G1684" s="80"/>
      <c r="H1684" s="80"/>
      <c r="I1684" s="135"/>
      <c r="J1684" s="27"/>
      <c r="K1684" s="27"/>
      <c r="L1684" s="27"/>
      <c r="M1684" s="27"/>
      <c r="N1684" s="40"/>
      <c r="O1684" s="40"/>
      <c r="P1684" s="28"/>
      <c r="Q1684" s="136"/>
      <c r="R1684" s="27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</row>
    <row r="1685" spans="1:38" ht="15.75" customHeight="1">
      <c r="A1685" s="23"/>
      <c r="B1685" s="24"/>
      <c r="C1685" s="25"/>
      <c r="D1685" s="25"/>
      <c r="E1685" s="80"/>
      <c r="F1685" s="80"/>
      <c r="G1685" s="80"/>
      <c r="H1685" s="80"/>
      <c r="I1685" s="135"/>
      <c r="J1685" s="27"/>
      <c r="K1685" s="27"/>
      <c r="L1685" s="27"/>
      <c r="M1685" s="27"/>
      <c r="N1685" s="40"/>
      <c r="O1685" s="40"/>
      <c r="P1685" s="28"/>
      <c r="Q1685" s="136"/>
      <c r="R1685" s="27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</row>
    <row r="1686" spans="1:38" ht="15.75" customHeight="1">
      <c r="A1686" s="23"/>
      <c r="B1686" s="24"/>
      <c r="C1686" s="25"/>
      <c r="D1686" s="25"/>
      <c r="E1686" s="80"/>
      <c r="F1686" s="80"/>
      <c r="G1686" s="80"/>
      <c r="H1686" s="80"/>
      <c r="I1686" s="135"/>
      <c r="J1686" s="27"/>
      <c r="K1686" s="27"/>
      <c r="L1686" s="27"/>
      <c r="M1686" s="27"/>
      <c r="N1686" s="40"/>
      <c r="O1686" s="40"/>
      <c r="P1686" s="28"/>
      <c r="Q1686" s="136"/>
      <c r="R1686" s="27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</row>
    <row r="1687" spans="1:38" ht="15.75" customHeight="1">
      <c r="A1687" s="23"/>
      <c r="B1687" s="24"/>
      <c r="C1687" s="25"/>
      <c r="D1687" s="25"/>
      <c r="E1687" s="80"/>
      <c r="F1687" s="80"/>
      <c r="G1687" s="80"/>
      <c r="H1687" s="80"/>
      <c r="I1687" s="135"/>
      <c r="J1687" s="27"/>
      <c r="K1687" s="27"/>
      <c r="L1687" s="27"/>
      <c r="M1687" s="27"/>
      <c r="N1687" s="40"/>
      <c r="O1687" s="40"/>
      <c r="P1687" s="28"/>
      <c r="Q1687" s="136"/>
      <c r="R1687" s="27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</row>
    <row r="1688" spans="1:38" ht="15.75" customHeight="1">
      <c r="A1688" s="23"/>
      <c r="B1688" s="24"/>
      <c r="C1688" s="25"/>
      <c r="D1688" s="25"/>
      <c r="E1688" s="80"/>
      <c r="F1688" s="80"/>
      <c r="G1688" s="80"/>
      <c r="H1688" s="80"/>
      <c r="I1688" s="135"/>
      <c r="J1688" s="27"/>
      <c r="K1688" s="27"/>
      <c r="L1688" s="27"/>
      <c r="M1688" s="27"/>
      <c r="N1688" s="40"/>
      <c r="O1688" s="40"/>
      <c r="P1688" s="28"/>
      <c r="Q1688" s="136"/>
      <c r="R1688" s="27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</row>
    <row r="1689" spans="1:38" ht="15.75" customHeight="1">
      <c r="A1689" s="23"/>
      <c r="B1689" s="24"/>
      <c r="C1689" s="25"/>
      <c r="D1689" s="25"/>
      <c r="E1689" s="80"/>
      <c r="F1689" s="80"/>
      <c r="G1689" s="80"/>
      <c r="H1689" s="80"/>
      <c r="I1689" s="135"/>
      <c r="J1689" s="27"/>
      <c r="K1689" s="27"/>
      <c r="L1689" s="27"/>
      <c r="M1689" s="27"/>
      <c r="N1689" s="40"/>
      <c r="O1689" s="40"/>
      <c r="P1689" s="28"/>
      <c r="Q1689" s="136"/>
      <c r="R1689" s="27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</row>
    <row r="1690" spans="1:38" ht="15.75" customHeight="1">
      <c r="A1690" s="23"/>
      <c r="B1690" s="24"/>
      <c r="C1690" s="25"/>
      <c r="D1690" s="25"/>
      <c r="E1690" s="80"/>
      <c r="F1690" s="80"/>
      <c r="G1690" s="80"/>
      <c r="H1690" s="80"/>
      <c r="I1690" s="135"/>
      <c r="J1690" s="27"/>
      <c r="K1690" s="27"/>
      <c r="L1690" s="27"/>
      <c r="M1690" s="27"/>
      <c r="N1690" s="40"/>
      <c r="O1690" s="40"/>
      <c r="P1690" s="28"/>
      <c r="Q1690" s="136"/>
      <c r="R1690" s="27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</row>
    <row r="1691" spans="1:38" ht="15.75" customHeight="1">
      <c r="A1691" s="23"/>
      <c r="B1691" s="24"/>
      <c r="C1691" s="25"/>
      <c r="D1691" s="25"/>
      <c r="E1691" s="80"/>
      <c r="F1691" s="80"/>
      <c r="G1691" s="80"/>
      <c r="H1691" s="80"/>
      <c r="I1691" s="135"/>
      <c r="J1691" s="27"/>
      <c r="K1691" s="27"/>
      <c r="L1691" s="27"/>
      <c r="M1691" s="27"/>
      <c r="N1691" s="40"/>
      <c r="O1691" s="40"/>
      <c r="P1691" s="28"/>
      <c r="Q1691" s="136"/>
      <c r="R1691" s="27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</row>
    <row r="1692" spans="1:38" ht="15.75" customHeight="1">
      <c r="A1692" s="23"/>
      <c r="B1692" s="24"/>
      <c r="C1692" s="25"/>
      <c r="D1692" s="25"/>
      <c r="E1692" s="80"/>
      <c r="F1692" s="80"/>
      <c r="G1692" s="80"/>
      <c r="H1692" s="80"/>
      <c r="I1692" s="135"/>
      <c r="J1692" s="27"/>
      <c r="K1692" s="27"/>
      <c r="L1692" s="27"/>
      <c r="M1692" s="27"/>
      <c r="N1692" s="40"/>
      <c r="O1692" s="40"/>
      <c r="P1692" s="28"/>
      <c r="Q1692" s="136"/>
      <c r="R1692" s="27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</row>
    <row r="1693" spans="1:38" ht="15.75" customHeight="1">
      <c r="A1693" s="23"/>
      <c r="B1693" s="24"/>
      <c r="C1693" s="25"/>
      <c r="D1693" s="25"/>
      <c r="E1693" s="80"/>
      <c r="F1693" s="80"/>
      <c r="G1693" s="80"/>
      <c r="H1693" s="80"/>
      <c r="I1693" s="135"/>
      <c r="J1693" s="27"/>
      <c r="K1693" s="27"/>
      <c r="L1693" s="27"/>
      <c r="M1693" s="27"/>
      <c r="N1693" s="40"/>
      <c r="O1693" s="40"/>
      <c r="P1693" s="28"/>
      <c r="Q1693" s="136"/>
      <c r="R1693" s="27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</row>
    <row r="1694" spans="1:38" ht="15.75" customHeight="1">
      <c r="A1694" s="23"/>
      <c r="B1694" s="24"/>
      <c r="C1694" s="25"/>
      <c r="D1694" s="25"/>
      <c r="E1694" s="80"/>
      <c r="F1694" s="80"/>
      <c r="G1694" s="80"/>
      <c r="H1694" s="80"/>
      <c r="I1694" s="135"/>
      <c r="J1694" s="27"/>
      <c r="K1694" s="27"/>
      <c r="L1694" s="27"/>
      <c r="M1694" s="27"/>
      <c r="N1694" s="40"/>
      <c r="O1694" s="40"/>
      <c r="P1694" s="28"/>
      <c r="Q1694" s="136"/>
      <c r="R1694" s="27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</row>
    <row r="1695" spans="1:38" ht="15.75" customHeight="1">
      <c r="A1695" s="23"/>
      <c r="B1695" s="24"/>
      <c r="C1695" s="25"/>
      <c r="D1695" s="25"/>
      <c r="E1695" s="80"/>
      <c r="F1695" s="80"/>
      <c r="G1695" s="80"/>
      <c r="H1695" s="80"/>
      <c r="I1695" s="135"/>
      <c r="J1695" s="27"/>
      <c r="K1695" s="27"/>
      <c r="L1695" s="27"/>
      <c r="M1695" s="27"/>
      <c r="N1695" s="40"/>
      <c r="O1695" s="40"/>
      <c r="P1695" s="28"/>
      <c r="Q1695" s="136"/>
      <c r="R1695" s="27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</row>
    <row r="1696" spans="1:38" ht="15.75" customHeight="1">
      <c r="A1696" s="23"/>
      <c r="B1696" s="24"/>
      <c r="C1696" s="25"/>
      <c r="D1696" s="25"/>
      <c r="E1696" s="80"/>
      <c r="F1696" s="80"/>
      <c r="G1696" s="80"/>
      <c r="H1696" s="80"/>
      <c r="I1696" s="135"/>
      <c r="J1696" s="27"/>
      <c r="K1696" s="27"/>
      <c r="L1696" s="27"/>
      <c r="M1696" s="27"/>
      <c r="N1696" s="40"/>
      <c r="O1696" s="40"/>
      <c r="P1696" s="28"/>
      <c r="Q1696" s="136"/>
      <c r="R1696" s="27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</row>
    <row r="1697" spans="1:38" ht="15.75" customHeight="1">
      <c r="A1697" s="23"/>
      <c r="B1697" s="24"/>
      <c r="C1697" s="25"/>
      <c r="D1697" s="25"/>
      <c r="E1697" s="80"/>
      <c r="F1697" s="80"/>
      <c r="G1697" s="80"/>
      <c r="H1697" s="80"/>
      <c r="I1697" s="135"/>
      <c r="J1697" s="27"/>
      <c r="K1697" s="27"/>
      <c r="L1697" s="27"/>
      <c r="M1697" s="27"/>
      <c r="N1697" s="40"/>
      <c r="O1697" s="40"/>
      <c r="P1697" s="28"/>
      <c r="Q1697" s="136"/>
      <c r="R1697" s="27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</row>
    <row r="1698" spans="1:38" ht="15.75" customHeight="1">
      <c r="A1698" s="23"/>
      <c r="B1698" s="24"/>
      <c r="C1698" s="25"/>
      <c r="D1698" s="25"/>
      <c r="E1698" s="80"/>
      <c r="F1698" s="80"/>
      <c r="G1698" s="80"/>
      <c r="H1698" s="80"/>
      <c r="I1698" s="135"/>
      <c r="J1698" s="27"/>
      <c r="K1698" s="27"/>
      <c r="L1698" s="27"/>
      <c r="M1698" s="27"/>
      <c r="N1698" s="40"/>
      <c r="O1698" s="40"/>
      <c r="P1698" s="28"/>
      <c r="Q1698" s="136"/>
      <c r="R1698" s="27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</row>
    <row r="1699" spans="1:38" ht="15.75" customHeight="1">
      <c r="A1699" s="23"/>
      <c r="B1699" s="24"/>
      <c r="C1699" s="25"/>
      <c r="D1699" s="25"/>
      <c r="E1699" s="80"/>
      <c r="F1699" s="80"/>
      <c r="G1699" s="80"/>
      <c r="H1699" s="80"/>
      <c r="I1699" s="135"/>
      <c r="J1699" s="27"/>
      <c r="K1699" s="27"/>
      <c r="L1699" s="27"/>
      <c r="M1699" s="27"/>
      <c r="N1699" s="40"/>
      <c r="O1699" s="40"/>
      <c r="P1699" s="28"/>
      <c r="Q1699" s="136"/>
      <c r="R1699" s="27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</row>
    <row r="1700" spans="1:38" ht="15.75" customHeight="1">
      <c r="A1700" s="23"/>
      <c r="B1700" s="24"/>
      <c r="C1700" s="25"/>
      <c r="D1700" s="25"/>
      <c r="E1700" s="80"/>
      <c r="F1700" s="80"/>
      <c r="G1700" s="80"/>
      <c r="H1700" s="80"/>
      <c r="I1700" s="135"/>
      <c r="J1700" s="27"/>
      <c r="K1700" s="27"/>
      <c r="L1700" s="27"/>
      <c r="M1700" s="27"/>
      <c r="N1700" s="40"/>
      <c r="O1700" s="40"/>
      <c r="P1700" s="28"/>
      <c r="Q1700" s="136"/>
      <c r="R1700" s="27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</row>
    <row r="1701" spans="1:38" ht="15.75" customHeight="1">
      <c r="A1701" s="23"/>
      <c r="B1701" s="24"/>
      <c r="C1701" s="25"/>
      <c r="D1701" s="25"/>
      <c r="E1701" s="80"/>
      <c r="F1701" s="80"/>
      <c r="G1701" s="80"/>
      <c r="H1701" s="80"/>
      <c r="I1701" s="135"/>
      <c r="J1701" s="27"/>
      <c r="K1701" s="27"/>
      <c r="L1701" s="27"/>
      <c r="M1701" s="27"/>
      <c r="N1701" s="40"/>
      <c r="O1701" s="40"/>
      <c r="P1701" s="28"/>
      <c r="Q1701" s="136"/>
      <c r="R1701" s="27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</row>
    <row r="1702" spans="1:38" ht="15.75" customHeight="1">
      <c r="A1702" s="23"/>
      <c r="B1702" s="24"/>
      <c r="C1702" s="25"/>
      <c r="D1702" s="25"/>
      <c r="E1702" s="80"/>
      <c r="F1702" s="80"/>
      <c r="G1702" s="80"/>
      <c r="H1702" s="80"/>
      <c r="I1702" s="135"/>
      <c r="J1702" s="27"/>
      <c r="K1702" s="27"/>
      <c r="L1702" s="27"/>
      <c r="M1702" s="27"/>
      <c r="N1702" s="40"/>
      <c r="O1702" s="40"/>
      <c r="P1702" s="28"/>
      <c r="Q1702" s="136"/>
      <c r="R1702" s="27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</row>
    <row r="1703" spans="1:38" ht="15.75" customHeight="1">
      <c r="A1703" s="23"/>
      <c r="B1703" s="24"/>
      <c r="C1703" s="25"/>
      <c r="D1703" s="25"/>
      <c r="E1703" s="80"/>
      <c r="F1703" s="80"/>
      <c r="G1703" s="80"/>
      <c r="H1703" s="80"/>
      <c r="I1703" s="135"/>
      <c r="J1703" s="27"/>
      <c r="K1703" s="27"/>
      <c r="L1703" s="27"/>
      <c r="M1703" s="27"/>
      <c r="N1703" s="40"/>
      <c r="O1703" s="40"/>
      <c r="P1703" s="28"/>
      <c r="Q1703" s="136"/>
      <c r="R1703" s="27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</row>
    <row r="1704" spans="1:38" ht="15.75" customHeight="1">
      <c r="A1704" s="23"/>
      <c r="B1704" s="24"/>
      <c r="C1704" s="25"/>
      <c r="D1704" s="25"/>
      <c r="E1704" s="80"/>
      <c r="F1704" s="80"/>
      <c r="G1704" s="80"/>
      <c r="H1704" s="80"/>
      <c r="I1704" s="135"/>
      <c r="J1704" s="27"/>
      <c r="K1704" s="27"/>
      <c r="L1704" s="27"/>
      <c r="M1704" s="27"/>
      <c r="N1704" s="40"/>
      <c r="O1704" s="40"/>
      <c r="P1704" s="28"/>
      <c r="Q1704" s="136"/>
      <c r="R1704" s="27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</row>
    <row r="1705" spans="1:38" ht="15.75" customHeight="1">
      <c r="A1705" s="23"/>
      <c r="B1705" s="24"/>
      <c r="C1705" s="25"/>
      <c r="D1705" s="25"/>
      <c r="E1705" s="80"/>
      <c r="F1705" s="80"/>
      <c r="G1705" s="80"/>
      <c r="H1705" s="80"/>
      <c r="I1705" s="135"/>
      <c r="J1705" s="27"/>
      <c r="K1705" s="27"/>
      <c r="L1705" s="27"/>
      <c r="M1705" s="27"/>
      <c r="N1705" s="40"/>
      <c r="O1705" s="40"/>
      <c r="P1705" s="28"/>
      <c r="Q1705" s="136"/>
      <c r="R1705" s="27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</row>
    <row r="1706" spans="1:38" ht="15.75" customHeight="1">
      <c r="A1706" s="23"/>
      <c r="B1706" s="24"/>
      <c r="C1706" s="25"/>
      <c r="D1706" s="25"/>
      <c r="E1706" s="80"/>
      <c r="F1706" s="80"/>
      <c r="G1706" s="80"/>
      <c r="H1706" s="80"/>
      <c r="I1706" s="135"/>
      <c r="J1706" s="27"/>
      <c r="K1706" s="27"/>
      <c r="L1706" s="27"/>
      <c r="M1706" s="27"/>
      <c r="N1706" s="40"/>
      <c r="O1706" s="40"/>
      <c r="P1706" s="28"/>
      <c r="Q1706" s="136"/>
      <c r="R1706" s="27"/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  <c r="AC1706" s="12"/>
      <c r="AD1706" s="12"/>
      <c r="AE1706" s="12"/>
      <c r="AF1706" s="12"/>
      <c r="AG1706" s="12"/>
      <c r="AH1706" s="12"/>
      <c r="AI1706" s="12"/>
      <c r="AJ1706" s="12"/>
      <c r="AK1706" s="12"/>
      <c r="AL1706" s="12"/>
    </row>
    <row r="1707" spans="1:38" ht="15.75" customHeight="1">
      <c r="A1707" s="23"/>
      <c r="B1707" s="24"/>
      <c r="C1707" s="25"/>
      <c r="D1707" s="25"/>
      <c r="E1707" s="80"/>
      <c r="F1707" s="80"/>
      <c r="G1707" s="80"/>
      <c r="H1707" s="80"/>
      <c r="I1707" s="135"/>
      <c r="J1707" s="27"/>
      <c r="K1707" s="27"/>
      <c r="L1707" s="27"/>
      <c r="M1707" s="27"/>
      <c r="N1707" s="40"/>
      <c r="O1707" s="40"/>
      <c r="P1707" s="28"/>
      <c r="Q1707" s="136"/>
      <c r="R1707" s="27"/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  <c r="AC1707" s="12"/>
      <c r="AD1707" s="12"/>
      <c r="AE1707" s="12"/>
      <c r="AF1707" s="12"/>
      <c r="AG1707" s="12"/>
      <c r="AH1707" s="12"/>
      <c r="AI1707" s="12"/>
      <c r="AJ1707" s="12"/>
      <c r="AK1707" s="12"/>
      <c r="AL1707" s="12"/>
    </row>
    <row r="1708" spans="1:38" ht="15.75" customHeight="1">
      <c r="A1708" s="23"/>
      <c r="B1708" s="24"/>
      <c r="C1708" s="25"/>
      <c r="D1708" s="25"/>
      <c r="E1708" s="80"/>
      <c r="F1708" s="80"/>
      <c r="G1708" s="80"/>
      <c r="H1708" s="80"/>
      <c r="I1708" s="135"/>
      <c r="J1708" s="27"/>
      <c r="K1708" s="27"/>
      <c r="L1708" s="27"/>
      <c r="M1708" s="27"/>
      <c r="N1708" s="40"/>
      <c r="O1708" s="40"/>
      <c r="P1708" s="28"/>
      <c r="Q1708" s="136"/>
      <c r="R1708" s="27"/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  <c r="AC1708" s="12"/>
      <c r="AD1708" s="12"/>
      <c r="AE1708" s="12"/>
      <c r="AF1708" s="12"/>
      <c r="AG1708" s="12"/>
      <c r="AH1708" s="12"/>
      <c r="AI1708" s="12"/>
      <c r="AJ1708" s="12"/>
      <c r="AK1708" s="12"/>
      <c r="AL1708" s="12"/>
    </row>
    <row r="1709" spans="1:38" ht="15.75" customHeight="1">
      <c r="A1709" s="23"/>
      <c r="B1709" s="24"/>
      <c r="C1709" s="25"/>
      <c r="D1709" s="25"/>
      <c r="E1709" s="80"/>
      <c r="F1709" s="80"/>
      <c r="G1709" s="80"/>
      <c r="H1709" s="80"/>
      <c r="I1709" s="135"/>
      <c r="J1709" s="27"/>
      <c r="K1709" s="27"/>
      <c r="L1709" s="27"/>
      <c r="M1709" s="27"/>
      <c r="N1709" s="40"/>
      <c r="O1709" s="40"/>
      <c r="P1709" s="28"/>
      <c r="Q1709" s="136"/>
      <c r="R1709" s="27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  <c r="AC1709" s="12"/>
      <c r="AD1709" s="12"/>
      <c r="AE1709" s="12"/>
      <c r="AF1709" s="12"/>
      <c r="AG1709" s="12"/>
      <c r="AH1709" s="12"/>
      <c r="AI1709" s="12"/>
      <c r="AJ1709" s="12"/>
      <c r="AK1709" s="12"/>
      <c r="AL1709" s="12"/>
    </row>
    <row r="1710" spans="1:38" ht="15.75" customHeight="1">
      <c r="A1710" s="23"/>
      <c r="B1710" s="24"/>
      <c r="C1710" s="25"/>
      <c r="D1710" s="25"/>
      <c r="E1710" s="80"/>
      <c r="F1710" s="80"/>
      <c r="G1710" s="80"/>
      <c r="H1710" s="80"/>
      <c r="I1710" s="135"/>
      <c r="J1710" s="27"/>
      <c r="K1710" s="27"/>
      <c r="L1710" s="27"/>
      <c r="M1710" s="27"/>
      <c r="N1710" s="40"/>
      <c r="O1710" s="40"/>
      <c r="P1710" s="28"/>
      <c r="Q1710" s="136"/>
      <c r="R1710" s="27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</row>
    <row r="1711" spans="1:38" ht="15.75" customHeight="1">
      <c r="A1711" s="23"/>
      <c r="B1711" s="24"/>
      <c r="C1711" s="25"/>
      <c r="D1711" s="25"/>
      <c r="E1711" s="80"/>
      <c r="F1711" s="80"/>
      <c r="G1711" s="80"/>
      <c r="H1711" s="80"/>
      <c r="I1711" s="135"/>
      <c r="J1711" s="27"/>
      <c r="K1711" s="27"/>
      <c r="L1711" s="27"/>
      <c r="M1711" s="27"/>
      <c r="N1711" s="40"/>
      <c r="O1711" s="40"/>
      <c r="P1711" s="28"/>
      <c r="Q1711" s="136"/>
      <c r="R1711" s="27"/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</row>
    <row r="1712" spans="1:38" ht="15.75" customHeight="1">
      <c r="A1712" s="23"/>
      <c r="B1712" s="24"/>
      <c r="C1712" s="25"/>
      <c r="D1712" s="25"/>
      <c r="E1712" s="80"/>
      <c r="F1712" s="80"/>
      <c r="G1712" s="80"/>
      <c r="H1712" s="80"/>
      <c r="I1712" s="135"/>
      <c r="J1712" s="27"/>
      <c r="K1712" s="27"/>
      <c r="L1712" s="27"/>
      <c r="M1712" s="27"/>
      <c r="N1712" s="40"/>
      <c r="O1712" s="40"/>
      <c r="P1712" s="28"/>
      <c r="Q1712" s="136"/>
      <c r="R1712" s="27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</row>
    <row r="1713" spans="1:38" ht="15.75" customHeight="1">
      <c r="A1713" s="23"/>
      <c r="B1713" s="24"/>
      <c r="C1713" s="25"/>
      <c r="D1713" s="25"/>
      <c r="E1713" s="80"/>
      <c r="F1713" s="80"/>
      <c r="G1713" s="80"/>
      <c r="H1713" s="80"/>
      <c r="I1713" s="135"/>
      <c r="J1713" s="27"/>
      <c r="K1713" s="27"/>
      <c r="L1713" s="27"/>
      <c r="M1713" s="27"/>
      <c r="N1713" s="40"/>
      <c r="O1713" s="40"/>
      <c r="P1713" s="28"/>
      <c r="Q1713" s="136"/>
      <c r="R1713" s="27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</row>
    <row r="1714" spans="1:38" ht="15.75" customHeight="1">
      <c r="A1714" s="23"/>
      <c r="B1714" s="24"/>
      <c r="C1714" s="25"/>
      <c r="D1714" s="25"/>
      <c r="E1714" s="80"/>
      <c r="F1714" s="80"/>
      <c r="G1714" s="80"/>
      <c r="H1714" s="80"/>
      <c r="I1714" s="135"/>
      <c r="J1714" s="27"/>
      <c r="K1714" s="27"/>
      <c r="L1714" s="27"/>
      <c r="M1714" s="27"/>
      <c r="N1714" s="40"/>
      <c r="O1714" s="40"/>
      <c r="P1714" s="28"/>
      <c r="Q1714" s="136"/>
      <c r="R1714" s="27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</row>
    <row r="1715" spans="1:38" ht="15.75" customHeight="1">
      <c r="A1715" s="23"/>
      <c r="B1715" s="24"/>
      <c r="C1715" s="25"/>
      <c r="D1715" s="25"/>
      <c r="E1715" s="80"/>
      <c r="F1715" s="80"/>
      <c r="G1715" s="80"/>
      <c r="H1715" s="80"/>
      <c r="I1715" s="135"/>
      <c r="J1715" s="27"/>
      <c r="K1715" s="27"/>
      <c r="L1715" s="27"/>
      <c r="M1715" s="27"/>
      <c r="N1715" s="40"/>
      <c r="O1715" s="40"/>
      <c r="P1715" s="28"/>
      <c r="Q1715" s="136"/>
      <c r="R1715" s="27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</row>
    <row r="1716" spans="1:38" ht="15.75" customHeight="1">
      <c r="A1716" s="23"/>
      <c r="B1716" s="24"/>
      <c r="C1716" s="25"/>
      <c r="D1716" s="25"/>
      <c r="E1716" s="80"/>
      <c r="F1716" s="80"/>
      <c r="G1716" s="80"/>
      <c r="H1716" s="80"/>
      <c r="I1716" s="135"/>
      <c r="J1716" s="27"/>
      <c r="K1716" s="27"/>
      <c r="L1716" s="27"/>
      <c r="M1716" s="27"/>
      <c r="N1716" s="40"/>
      <c r="O1716" s="40"/>
      <c r="P1716" s="28"/>
      <c r="Q1716" s="136"/>
      <c r="R1716" s="27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</row>
    <row r="1717" spans="1:38" ht="15.75" customHeight="1">
      <c r="A1717" s="23"/>
      <c r="B1717" s="24"/>
      <c r="C1717" s="25"/>
      <c r="D1717" s="25"/>
      <c r="E1717" s="80"/>
      <c r="F1717" s="80"/>
      <c r="G1717" s="80"/>
      <c r="H1717" s="80"/>
      <c r="I1717" s="135"/>
      <c r="J1717" s="27"/>
      <c r="K1717" s="27"/>
      <c r="L1717" s="27"/>
      <c r="M1717" s="27"/>
      <c r="N1717" s="40"/>
      <c r="O1717" s="40"/>
      <c r="P1717" s="28"/>
      <c r="Q1717" s="136"/>
      <c r="R1717" s="27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</row>
    <row r="1718" spans="1:38" ht="15.75" customHeight="1">
      <c r="A1718" s="23"/>
      <c r="B1718" s="24"/>
      <c r="C1718" s="25"/>
      <c r="D1718" s="25"/>
      <c r="E1718" s="80"/>
      <c r="F1718" s="80"/>
      <c r="G1718" s="80"/>
      <c r="H1718" s="80"/>
      <c r="I1718" s="135"/>
      <c r="J1718" s="27"/>
      <c r="K1718" s="27"/>
      <c r="L1718" s="27"/>
      <c r="M1718" s="27"/>
      <c r="N1718" s="40"/>
      <c r="O1718" s="40"/>
      <c r="P1718" s="28"/>
      <c r="Q1718" s="136"/>
      <c r="R1718" s="27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</row>
    <row r="1719" spans="1:38" ht="15.75" customHeight="1">
      <c r="A1719" s="23"/>
      <c r="B1719" s="24"/>
      <c r="C1719" s="25"/>
      <c r="D1719" s="25"/>
      <c r="E1719" s="80"/>
      <c r="F1719" s="80"/>
      <c r="G1719" s="80"/>
      <c r="H1719" s="80"/>
      <c r="I1719" s="135"/>
      <c r="J1719" s="27"/>
      <c r="K1719" s="27"/>
      <c r="L1719" s="27"/>
      <c r="M1719" s="27"/>
      <c r="N1719" s="40"/>
      <c r="O1719" s="40"/>
      <c r="P1719" s="28"/>
      <c r="Q1719" s="136"/>
      <c r="R1719" s="27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</row>
    <row r="1720" spans="1:38" ht="15.75" customHeight="1">
      <c r="A1720" s="23"/>
      <c r="B1720" s="24"/>
      <c r="C1720" s="25"/>
      <c r="D1720" s="25"/>
      <c r="E1720" s="80"/>
      <c r="F1720" s="80"/>
      <c r="G1720" s="80"/>
      <c r="H1720" s="80"/>
      <c r="I1720" s="135"/>
      <c r="J1720" s="27"/>
      <c r="K1720" s="27"/>
      <c r="L1720" s="27"/>
      <c r="M1720" s="27"/>
      <c r="N1720" s="40"/>
      <c r="O1720" s="40"/>
      <c r="P1720" s="28"/>
      <c r="Q1720" s="136"/>
      <c r="R1720" s="27"/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  <c r="AC1720" s="12"/>
      <c r="AD1720" s="12"/>
      <c r="AE1720" s="12"/>
      <c r="AF1720" s="12"/>
      <c r="AG1720" s="12"/>
      <c r="AH1720" s="12"/>
      <c r="AI1720" s="12"/>
      <c r="AJ1720" s="12"/>
      <c r="AK1720" s="12"/>
      <c r="AL1720" s="12"/>
    </row>
    <row r="1721" spans="1:38" ht="15.75" customHeight="1">
      <c r="A1721" s="23"/>
      <c r="B1721" s="24"/>
      <c r="C1721" s="25"/>
      <c r="D1721" s="25"/>
      <c r="E1721" s="80"/>
      <c r="F1721" s="80"/>
      <c r="G1721" s="80"/>
      <c r="H1721" s="80"/>
      <c r="I1721" s="135"/>
      <c r="J1721" s="27"/>
      <c r="K1721" s="27"/>
      <c r="L1721" s="27"/>
      <c r="M1721" s="27"/>
      <c r="N1721" s="40"/>
      <c r="O1721" s="40"/>
      <c r="P1721" s="28"/>
      <c r="Q1721" s="136"/>
      <c r="R1721" s="27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</row>
    <row r="1722" spans="1:38" ht="15.75" customHeight="1">
      <c r="A1722" s="23"/>
      <c r="B1722" s="24"/>
      <c r="C1722" s="25"/>
      <c r="D1722" s="25"/>
      <c r="E1722" s="80"/>
      <c r="F1722" s="80"/>
      <c r="G1722" s="80"/>
      <c r="H1722" s="80"/>
      <c r="I1722" s="135"/>
      <c r="J1722" s="27"/>
      <c r="K1722" s="27"/>
      <c r="L1722" s="27"/>
      <c r="M1722" s="27"/>
      <c r="N1722" s="40"/>
      <c r="O1722" s="40"/>
      <c r="P1722" s="28"/>
      <c r="Q1722" s="136"/>
      <c r="R1722" s="27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2"/>
      <c r="AD1722" s="12"/>
      <c r="AE1722" s="12"/>
      <c r="AF1722" s="12"/>
      <c r="AG1722" s="12"/>
      <c r="AH1722" s="12"/>
      <c r="AI1722" s="12"/>
      <c r="AJ1722" s="12"/>
      <c r="AK1722" s="12"/>
      <c r="AL1722" s="12"/>
    </row>
    <row r="1723" spans="1:38" ht="15.75" customHeight="1">
      <c r="A1723" s="23"/>
      <c r="B1723" s="24"/>
      <c r="C1723" s="25"/>
      <c r="D1723" s="25"/>
      <c r="E1723" s="80"/>
      <c r="F1723" s="80"/>
      <c r="G1723" s="80"/>
      <c r="H1723" s="80"/>
      <c r="I1723" s="135"/>
      <c r="J1723" s="27"/>
      <c r="K1723" s="27"/>
      <c r="L1723" s="27"/>
      <c r="M1723" s="27"/>
      <c r="N1723" s="40"/>
      <c r="O1723" s="40"/>
      <c r="P1723" s="28"/>
      <c r="Q1723" s="136"/>
      <c r="R1723" s="27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</row>
    <row r="1724" spans="1:38" ht="15.75" customHeight="1">
      <c r="A1724" s="23"/>
      <c r="B1724" s="24"/>
      <c r="C1724" s="25"/>
      <c r="D1724" s="25"/>
      <c r="E1724" s="80"/>
      <c r="F1724" s="80"/>
      <c r="G1724" s="80"/>
      <c r="H1724" s="80"/>
      <c r="I1724" s="135"/>
      <c r="J1724" s="27"/>
      <c r="K1724" s="27"/>
      <c r="L1724" s="27"/>
      <c r="M1724" s="27"/>
      <c r="N1724" s="40"/>
      <c r="O1724" s="40"/>
      <c r="P1724" s="28"/>
      <c r="Q1724" s="136"/>
      <c r="R1724" s="27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</row>
    <row r="1725" spans="1:38" ht="15.75" customHeight="1">
      <c r="A1725" s="23"/>
      <c r="B1725" s="24"/>
      <c r="C1725" s="25"/>
      <c r="D1725" s="25"/>
      <c r="E1725" s="80"/>
      <c r="F1725" s="80"/>
      <c r="G1725" s="80"/>
      <c r="H1725" s="80"/>
      <c r="I1725" s="135"/>
      <c r="J1725" s="27"/>
      <c r="K1725" s="27"/>
      <c r="L1725" s="27"/>
      <c r="M1725" s="27"/>
      <c r="N1725" s="40"/>
      <c r="O1725" s="40"/>
      <c r="P1725" s="28"/>
      <c r="Q1725" s="136"/>
      <c r="R1725" s="27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</row>
    <row r="1726" spans="1:38" ht="15.75" customHeight="1">
      <c r="A1726" s="23"/>
      <c r="B1726" s="24"/>
      <c r="C1726" s="25"/>
      <c r="D1726" s="25"/>
      <c r="E1726" s="80"/>
      <c r="F1726" s="80"/>
      <c r="G1726" s="80"/>
      <c r="H1726" s="80"/>
      <c r="I1726" s="135"/>
      <c r="J1726" s="27"/>
      <c r="K1726" s="27"/>
      <c r="L1726" s="27"/>
      <c r="M1726" s="27"/>
      <c r="N1726" s="40"/>
      <c r="O1726" s="40"/>
      <c r="P1726" s="28"/>
      <c r="Q1726" s="136"/>
      <c r="R1726" s="27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</row>
    <row r="1727" spans="1:38" ht="15.75" customHeight="1">
      <c r="A1727" s="23"/>
      <c r="B1727" s="24"/>
      <c r="C1727" s="25"/>
      <c r="D1727" s="25"/>
      <c r="E1727" s="80"/>
      <c r="F1727" s="80"/>
      <c r="G1727" s="80"/>
      <c r="H1727" s="80"/>
      <c r="I1727" s="135"/>
      <c r="J1727" s="27"/>
      <c r="K1727" s="27"/>
      <c r="L1727" s="27"/>
      <c r="M1727" s="27"/>
      <c r="N1727" s="40"/>
      <c r="O1727" s="40"/>
      <c r="P1727" s="28"/>
      <c r="Q1727" s="136"/>
      <c r="R1727" s="27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</row>
    <row r="1728" spans="1:38" ht="15.75" customHeight="1">
      <c r="A1728" s="23"/>
      <c r="B1728" s="24"/>
      <c r="C1728" s="25"/>
      <c r="D1728" s="25"/>
      <c r="E1728" s="80"/>
      <c r="F1728" s="80"/>
      <c r="G1728" s="80"/>
      <c r="H1728" s="80"/>
      <c r="I1728" s="135"/>
      <c r="J1728" s="27"/>
      <c r="K1728" s="27"/>
      <c r="L1728" s="27"/>
      <c r="M1728" s="27"/>
      <c r="N1728" s="40"/>
      <c r="O1728" s="40"/>
      <c r="P1728" s="28"/>
      <c r="Q1728" s="136"/>
      <c r="R1728" s="27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</row>
    <row r="1729" spans="1:38" ht="15.75" customHeight="1">
      <c r="A1729" s="23"/>
      <c r="B1729" s="24"/>
      <c r="C1729" s="25"/>
      <c r="D1729" s="25"/>
      <c r="E1729" s="80"/>
      <c r="F1729" s="80"/>
      <c r="G1729" s="80"/>
      <c r="H1729" s="80"/>
      <c r="I1729" s="135"/>
      <c r="J1729" s="27"/>
      <c r="K1729" s="27"/>
      <c r="L1729" s="27"/>
      <c r="M1729" s="27"/>
      <c r="N1729" s="40"/>
      <c r="O1729" s="40"/>
      <c r="P1729" s="28"/>
      <c r="Q1729" s="136"/>
      <c r="R1729" s="27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</row>
    <row r="1730" spans="1:38" ht="15.75" customHeight="1">
      <c r="A1730" s="23"/>
      <c r="B1730" s="24"/>
      <c r="C1730" s="25"/>
      <c r="D1730" s="25"/>
      <c r="E1730" s="80"/>
      <c r="F1730" s="80"/>
      <c r="G1730" s="80"/>
      <c r="H1730" s="80"/>
      <c r="I1730" s="135"/>
      <c r="J1730" s="27"/>
      <c r="K1730" s="27"/>
      <c r="L1730" s="27"/>
      <c r="M1730" s="27"/>
      <c r="N1730" s="40"/>
      <c r="O1730" s="40"/>
      <c r="P1730" s="28"/>
      <c r="Q1730" s="136"/>
      <c r="R1730" s="27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  <c r="AC1730" s="12"/>
      <c r="AD1730" s="12"/>
      <c r="AE1730" s="12"/>
      <c r="AF1730" s="12"/>
      <c r="AG1730" s="12"/>
      <c r="AH1730" s="12"/>
      <c r="AI1730" s="12"/>
      <c r="AJ1730" s="12"/>
      <c r="AK1730" s="12"/>
      <c r="AL1730" s="12"/>
    </row>
    <row r="1731" spans="1:38" ht="15.75" customHeight="1">
      <c r="A1731" s="23"/>
      <c r="B1731" s="24"/>
      <c r="C1731" s="25"/>
      <c r="D1731" s="25"/>
      <c r="E1731" s="80"/>
      <c r="F1731" s="80"/>
      <c r="G1731" s="80"/>
      <c r="H1731" s="80"/>
      <c r="I1731" s="135"/>
      <c r="J1731" s="27"/>
      <c r="K1731" s="27"/>
      <c r="L1731" s="27"/>
      <c r="M1731" s="27"/>
      <c r="N1731" s="40"/>
      <c r="O1731" s="40"/>
      <c r="P1731" s="28"/>
      <c r="Q1731" s="136"/>
      <c r="R1731" s="27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</row>
    <row r="1732" spans="1:38" ht="15.75" customHeight="1">
      <c r="A1732" s="23"/>
      <c r="B1732" s="24"/>
      <c r="C1732" s="25"/>
      <c r="D1732" s="25"/>
      <c r="E1732" s="80"/>
      <c r="F1732" s="80"/>
      <c r="G1732" s="80"/>
      <c r="H1732" s="80"/>
      <c r="I1732" s="135"/>
      <c r="J1732" s="27"/>
      <c r="K1732" s="27"/>
      <c r="L1732" s="27"/>
      <c r="M1732" s="27"/>
      <c r="N1732" s="40"/>
      <c r="O1732" s="40"/>
      <c r="P1732" s="28"/>
      <c r="Q1732" s="136"/>
      <c r="R1732" s="27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</row>
    <row r="1733" spans="1:38" ht="15.75" customHeight="1">
      <c r="A1733" s="23"/>
      <c r="B1733" s="24"/>
      <c r="C1733" s="25"/>
      <c r="D1733" s="25"/>
      <c r="E1733" s="80"/>
      <c r="F1733" s="80"/>
      <c r="G1733" s="80"/>
      <c r="H1733" s="80"/>
      <c r="I1733" s="135"/>
      <c r="J1733" s="27"/>
      <c r="K1733" s="27"/>
      <c r="L1733" s="27"/>
      <c r="M1733" s="27"/>
      <c r="N1733" s="40"/>
      <c r="O1733" s="40"/>
      <c r="P1733" s="28"/>
      <c r="Q1733" s="136"/>
      <c r="R1733" s="27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</row>
    <row r="1734" spans="1:38" ht="15.75" customHeight="1">
      <c r="A1734" s="23"/>
      <c r="B1734" s="24"/>
      <c r="C1734" s="25"/>
      <c r="D1734" s="25"/>
      <c r="E1734" s="80"/>
      <c r="F1734" s="80"/>
      <c r="G1734" s="80"/>
      <c r="H1734" s="80"/>
      <c r="I1734" s="135"/>
      <c r="J1734" s="27"/>
      <c r="K1734" s="27"/>
      <c r="L1734" s="27"/>
      <c r="M1734" s="27"/>
      <c r="N1734" s="40"/>
      <c r="O1734" s="40"/>
      <c r="P1734" s="28"/>
      <c r="Q1734" s="136"/>
      <c r="R1734" s="27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</row>
    <row r="1735" spans="1:38" ht="15.75" customHeight="1">
      <c r="A1735" s="23"/>
      <c r="B1735" s="24"/>
      <c r="C1735" s="25"/>
      <c r="D1735" s="25"/>
      <c r="E1735" s="80"/>
      <c r="F1735" s="80"/>
      <c r="G1735" s="80"/>
      <c r="H1735" s="80"/>
      <c r="I1735" s="135"/>
      <c r="J1735" s="27"/>
      <c r="K1735" s="27"/>
      <c r="L1735" s="27"/>
      <c r="M1735" s="27"/>
      <c r="N1735" s="40"/>
      <c r="O1735" s="40"/>
      <c r="P1735" s="28"/>
      <c r="Q1735" s="136"/>
      <c r="R1735" s="27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</row>
    <row r="1736" spans="1:38" ht="15.75" customHeight="1">
      <c r="A1736" s="23"/>
      <c r="B1736" s="24"/>
      <c r="C1736" s="25"/>
      <c r="D1736" s="25"/>
      <c r="E1736" s="80"/>
      <c r="F1736" s="80"/>
      <c r="G1736" s="80"/>
      <c r="H1736" s="80"/>
      <c r="I1736" s="135"/>
      <c r="J1736" s="27"/>
      <c r="K1736" s="27"/>
      <c r="L1736" s="27"/>
      <c r="M1736" s="27"/>
      <c r="N1736" s="40"/>
      <c r="O1736" s="40"/>
      <c r="P1736" s="28"/>
      <c r="Q1736" s="136"/>
      <c r="R1736" s="27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  <c r="AC1736" s="12"/>
      <c r="AD1736" s="12"/>
      <c r="AE1736" s="12"/>
      <c r="AF1736" s="12"/>
      <c r="AG1736" s="12"/>
      <c r="AH1736" s="12"/>
      <c r="AI1736" s="12"/>
      <c r="AJ1736" s="12"/>
      <c r="AK1736" s="12"/>
      <c r="AL1736" s="12"/>
    </row>
    <row r="1737" spans="1:38" ht="15.75" customHeight="1">
      <c r="A1737" s="23"/>
      <c r="B1737" s="24"/>
      <c r="C1737" s="25"/>
      <c r="D1737" s="25"/>
      <c r="E1737" s="80"/>
      <c r="F1737" s="80"/>
      <c r="G1737" s="80"/>
      <c r="H1737" s="80"/>
      <c r="I1737" s="135"/>
      <c r="J1737" s="27"/>
      <c r="K1737" s="27"/>
      <c r="L1737" s="27"/>
      <c r="M1737" s="27"/>
      <c r="N1737" s="40"/>
      <c r="O1737" s="40"/>
      <c r="P1737" s="28"/>
      <c r="Q1737" s="136"/>
      <c r="R1737" s="27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  <c r="AC1737" s="12"/>
      <c r="AD1737" s="12"/>
      <c r="AE1737" s="12"/>
      <c r="AF1737" s="12"/>
      <c r="AG1737" s="12"/>
      <c r="AH1737" s="12"/>
      <c r="AI1737" s="12"/>
      <c r="AJ1737" s="12"/>
      <c r="AK1737" s="12"/>
      <c r="AL1737" s="12"/>
    </row>
    <row r="1738" spans="1:38" ht="15.75" customHeight="1">
      <c r="A1738" s="23"/>
      <c r="B1738" s="24"/>
      <c r="C1738" s="25"/>
      <c r="D1738" s="25"/>
      <c r="E1738" s="80"/>
      <c r="F1738" s="80"/>
      <c r="G1738" s="80"/>
      <c r="H1738" s="80"/>
      <c r="I1738" s="135"/>
      <c r="J1738" s="27"/>
      <c r="K1738" s="27"/>
      <c r="L1738" s="27"/>
      <c r="M1738" s="27"/>
      <c r="N1738" s="40"/>
      <c r="O1738" s="40"/>
      <c r="P1738" s="28"/>
      <c r="Q1738" s="136"/>
      <c r="R1738" s="27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  <c r="AC1738" s="12"/>
      <c r="AD1738" s="12"/>
      <c r="AE1738" s="12"/>
      <c r="AF1738" s="12"/>
      <c r="AG1738" s="12"/>
      <c r="AH1738" s="12"/>
      <c r="AI1738" s="12"/>
      <c r="AJ1738" s="12"/>
      <c r="AK1738" s="12"/>
      <c r="AL1738" s="12"/>
    </row>
    <row r="1739" spans="1:38" ht="15.75" customHeight="1">
      <c r="A1739" s="23"/>
      <c r="B1739" s="24"/>
      <c r="C1739" s="25"/>
      <c r="D1739" s="25"/>
      <c r="E1739" s="80"/>
      <c r="F1739" s="80"/>
      <c r="G1739" s="80"/>
      <c r="H1739" s="80"/>
      <c r="I1739" s="135"/>
      <c r="J1739" s="27"/>
      <c r="K1739" s="27"/>
      <c r="L1739" s="27"/>
      <c r="M1739" s="27"/>
      <c r="N1739" s="40"/>
      <c r="O1739" s="40"/>
      <c r="P1739" s="28"/>
      <c r="Q1739" s="136"/>
      <c r="R1739" s="27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</row>
    <row r="1740" spans="1:38" ht="15.75" customHeight="1">
      <c r="A1740" s="23"/>
      <c r="B1740" s="24"/>
      <c r="C1740" s="25"/>
      <c r="D1740" s="25"/>
      <c r="E1740" s="80"/>
      <c r="F1740" s="80"/>
      <c r="G1740" s="80"/>
      <c r="H1740" s="80"/>
      <c r="I1740" s="135"/>
      <c r="J1740" s="27"/>
      <c r="K1740" s="27"/>
      <c r="L1740" s="27"/>
      <c r="M1740" s="27"/>
      <c r="N1740" s="40"/>
      <c r="O1740" s="40"/>
      <c r="P1740" s="28"/>
      <c r="Q1740" s="136"/>
      <c r="R1740" s="27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</row>
    <row r="1741" spans="1:38" ht="15.75" customHeight="1">
      <c r="A1741" s="23"/>
      <c r="B1741" s="24"/>
      <c r="C1741" s="25"/>
      <c r="D1741" s="25"/>
      <c r="E1741" s="80"/>
      <c r="F1741" s="80"/>
      <c r="G1741" s="80"/>
      <c r="H1741" s="80"/>
      <c r="I1741" s="135"/>
      <c r="J1741" s="27"/>
      <c r="K1741" s="27"/>
      <c r="L1741" s="27"/>
      <c r="M1741" s="27"/>
      <c r="N1741" s="40"/>
      <c r="O1741" s="40"/>
      <c r="P1741" s="28"/>
      <c r="Q1741" s="136"/>
      <c r="R1741" s="27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</row>
    <row r="1742" spans="1:38" ht="15.75" customHeight="1">
      <c r="A1742" s="23"/>
      <c r="B1742" s="24"/>
      <c r="C1742" s="25"/>
      <c r="D1742" s="25"/>
      <c r="E1742" s="80"/>
      <c r="F1742" s="80"/>
      <c r="G1742" s="80"/>
      <c r="H1742" s="80"/>
      <c r="I1742" s="135"/>
      <c r="J1742" s="27"/>
      <c r="K1742" s="27"/>
      <c r="L1742" s="27"/>
      <c r="M1742" s="27"/>
      <c r="N1742" s="40"/>
      <c r="O1742" s="40"/>
      <c r="P1742" s="28"/>
      <c r="Q1742" s="136"/>
      <c r="R1742" s="27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</row>
    <row r="1743" spans="1:38" ht="15.75" customHeight="1">
      <c r="A1743" s="23"/>
      <c r="B1743" s="24"/>
      <c r="C1743" s="25"/>
      <c r="D1743" s="25"/>
      <c r="E1743" s="80"/>
      <c r="F1743" s="80"/>
      <c r="G1743" s="80"/>
      <c r="H1743" s="80"/>
      <c r="I1743" s="135"/>
      <c r="J1743" s="27"/>
      <c r="K1743" s="27"/>
      <c r="L1743" s="27"/>
      <c r="M1743" s="27"/>
      <c r="N1743" s="40"/>
      <c r="O1743" s="40"/>
      <c r="P1743" s="28"/>
      <c r="Q1743" s="136"/>
      <c r="R1743" s="27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</row>
    <row r="1744" spans="1:38" ht="15.75" customHeight="1">
      <c r="A1744" s="23"/>
      <c r="B1744" s="24"/>
      <c r="C1744" s="25"/>
      <c r="D1744" s="25"/>
      <c r="E1744" s="80"/>
      <c r="F1744" s="80"/>
      <c r="G1744" s="80"/>
      <c r="H1744" s="80"/>
      <c r="I1744" s="135"/>
      <c r="J1744" s="27"/>
      <c r="K1744" s="27"/>
      <c r="L1744" s="27"/>
      <c r="M1744" s="27"/>
      <c r="N1744" s="40"/>
      <c r="O1744" s="40"/>
      <c r="P1744" s="28"/>
      <c r="Q1744" s="136"/>
      <c r="R1744" s="27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</row>
    <row r="1745" spans="1:38" ht="15.75" customHeight="1">
      <c r="A1745" s="23"/>
      <c r="B1745" s="24"/>
      <c r="C1745" s="25"/>
      <c r="D1745" s="25"/>
      <c r="E1745" s="80"/>
      <c r="F1745" s="80"/>
      <c r="G1745" s="80"/>
      <c r="H1745" s="80"/>
      <c r="I1745" s="135"/>
      <c r="J1745" s="27"/>
      <c r="K1745" s="27"/>
      <c r="L1745" s="27"/>
      <c r="M1745" s="27"/>
      <c r="N1745" s="40"/>
      <c r="O1745" s="40"/>
      <c r="P1745" s="28"/>
      <c r="Q1745" s="136"/>
      <c r="R1745" s="27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</row>
    <row r="1746" spans="1:38" ht="15.75" customHeight="1">
      <c r="A1746" s="23"/>
      <c r="B1746" s="24"/>
      <c r="C1746" s="25"/>
      <c r="D1746" s="25"/>
      <c r="E1746" s="80"/>
      <c r="F1746" s="80"/>
      <c r="G1746" s="80"/>
      <c r="H1746" s="80"/>
      <c r="I1746" s="135"/>
      <c r="J1746" s="27"/>
      <c r="K1746" s="27"/>
      <c r="L1746" s="27"/>
      <c r="M1746" s="27"/>
      <c r="N1746" s="40"/>
      <c r="O1746" s="40"/>
      <c r="P1746" s="28"/>
      <c r="Q1746" s="136"/>
      <c r="R1746" s="27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</row>
    <row r="1747" spans="1:38" ht="15.75" customHeight="1">
      <c r="A1747" s="23"/>
      <c r="B1747" s="24"/>
      <c r="C1747" s="25"/>
      <c r="D1747" s="25"/>
      <c r="E1747" s="80"/>
      <c r="F1747" s="80"/>
      <c r="G1747" s="80"/>
      <c r="H1747" s="80"/>
      <c r="I1747" s="135"/>
      <c r="J1747" s="27"/>
      <c r="K1747" s="27"/>
      <c r="L1747" s="27"/>
      <c r="M1747" s="27"/>
      <c r="N1747" s="40"/>
      <c r="O1747" s="40"/>
      <c r="P1747" s="28"/>
      <c r="Q1747" s="136"/>
      <c r="R1747" s="27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</row>
    <row r="1748" spans="1:38" ht="15.75" customHeight="1">
      <c r="A1748" s="23"/>
      <c r="B1748" s="24"/>
      <c r="C1748" s="25"/>
      <c r="D1748" s="25"/>
      <c r="E1748" s="80"/>
      <c r="F1748" s="80"/>
      <c r="G1748" s="80"/>
      <c r="H1748" s="80"/>
      <c r="I1748" s="135"/>
      <c r="J1748" s="27"/>
      <c r="K1748" s="27"/>
      <c r="L1748" s="27"/>
      <c r="M1748" s="27"/>
      <c r="N1748" s="40"/>
      <c r="O1748" s="40"/>
      <c r="P1748" s="28"/>
      <c r="Q1748" s="136"/>
      <c r="R1748" s="27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</row>
    <row r="1749" spans="1:38" ht="15.75" customHeight="1">
      <c r="A1749" s="23"/>
      <c r="B1749" s="24"/>
      <c r="C1749" s="25"/>
      <c r="D1749" s="25"/>
      <c r="E1749" s="80"/>
      <c r="F1749" s="80"/>
      <c r="G1749" s="80"/>
      <c r="H1749" s="80"/>
      <c r="I1749" s="135"/>
      <c r="J1749" s="27"/>
      <c r="K1749" s="27"/>
      <c r="L1749" s="27"/>
      <c r="M1749" s="27"/>
      <c r="N1749" s="40"/>
      <c r="O1749" s="40"/>
      <c r="P1749" s="28"/>
      <c r="Q1749" s="136"/>
      <c r="R1749" s="27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</row>
    <row r="1750" spans="1:38" ht="15.75" customHeight="1">
      <c r="A1750" s="23"/>
      <c r="B1750" s="24"/>
      <c r="C1750" s="25"/>
      <c r="D1750" s="25"/>
      <c r="E1750" s="80"/>
      <c r="F1750" s="80"/>
      <c r="G1750" s="80"/>
      <c r="H1750" s="80"/>
      <c r="I1750" s="135"/>
      <c r="J1750" s="27"/>
      <c r="K1750" s="27"/>
      <c r="L1750" s="27"/>
      <c r="M1750" s="27"/>
      <c r="N1750" s="40"/>
      <c r="O1750" s="40"/>
      <c r="P1750" s="28"/>
      <c r="Q1750" s="136"/>
      <c r="R1750" s="27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</row>
    <row r="1751" spans="1:38" ht="15.75" customHeight="1">
      <c r="A1751" s="23"/>
      <c r="B1751" s="24"/>
      <c r="C1751" s="25"/>
      <c r="D1751" s="25"/>
      <c r="E1751" s="80"/>
      <c r="F1751" s="80"/>
      <c r="G1751" s="80"/>
      <c r="H1751" s="80"/>
      <c r="I1751" s="135"/>
      <c r="J1751" s="27"/>
      <c r="K1751" s="27"/>
      <c r="L1751" s="27"/>
      <c r="M1751" s="27"/>
      <c r="N1751" s="40"/>
      <c r="O1751" s="40"/>
      <c r="P1751" s="28"/>
      <c r="Q1751" s="136"/>
      <c r="R1751" s="27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</row>
    <row r="1752" spans="1:38" ht="15.75" customHeight="1">
      <c r="A1752" s="23"/>
      <c r="B1752" s="24"/>
      <c r="C1752" s="25"/>
      <c r="D1752" s="25"/>
      <c r="E1752" s="80"/>
      <c r="F1752" s="80"/>
      <c r="G1752" s="80"/>
      <c r="H1752" s="80"/>
      <c r="I1752" s="135"/>
      <c r="J1752" s="27"/>
      <c r="K1752" s="27"/>
      <c r="L1752" s="27"/>
      <c r="M1752" s="27"/>
      <c r="N1752" s="40"/>
      <c r="O1752" s="40"/>
      <c r="P1752" s="28"/>
      <c r="Q1752" s="136"/>
      <c r="R1752" s="27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</row>
    <row r="1753" spans="1:38" ht="15.75" customHeight="1">
      <c r="A1753" s="23"/>
      <c r="B1753" s="24"/>
      <c r="C1753" s="25"/>
      <c r="D1753" s="25"/>
      <c r="E1753" s="80"/>
      <c r="F1753" s="80"/>
      <c r="G1753" s="80"/>
      <c r="H1753" s="80"/>
      <c r="I1753" s="135"/>
      <c r="J1753" s="27"/>
      <c r="K1753" s="27"/>
      <c r="L1753" s="27"/>
      <c r="M1753" s="27"/>
      <c r="N1753" s="40"/>
      <c r="O1753" s="40"/>
      <c r="P1753" s="28"/>
      <c r="Q1753" s="136"/>
      <c r="R1753" s="27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</row>
    <row r="1754" spans="1:38" ht="15.75" customHeight="1">
      <c r="A1754" s="23"/>
      <c r="B1754" s="24"/>
      <c r="C1754" s="25"/>
      <c r="D1754" s="25"/>
      <c r="E1754" s="80"/>
      <c r="F1754" s="80"/>
      <c r="G1754" s="80"/>
      <c r="H1754" s="80"/>
      <c r="I1754" s="135"/>
      <c r="J1754" s="27"/>
      <c r="K1754" s="27"/>
      <c r="L1754" s="27"/>
      <c r="M1754" s="27"/>
      <c r="N1754" s="40"/>
      <c r="O1754" s="40"/>
      <c r="P1754" s="28"/>
      <c r="Q1754" s="136"/>
      <c r="R1754" s="27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</row>
    <row r="1755" spans="1:38" ht="15.75" customHeight="1">
      <c r="A1755" s="23"/>
      <c r="B1755" s="24"/>
      <c r="C1755" s="25"/>
      <c r="D1755" s="25"/>
      <c r="E1755" s="80"/>
      <c r="F1755" s="80"/>
      <c r="G1755" s="80"/>
      <c r="H1755" s="80"/>
      <c r="I1755" s="135"/>
      <c r="J1755" s="27"/>
      <c r="K1755" s="27"/>
      <c r="L1755" s="27"/>
      <c r="M1755" s="27"/>
      <c r="N1755" s="40"/>
      <c r="O1755" s="40"/>
      <c r="P1755" s="28"/>
      <c r="Q1755" s="136"/>
      <c r="R1755" s="27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</row>
    <row r="1756" spans="1:38" ht="15.75" customHeight="1">
      <c r="A1756" s="23"/>
      <c r="B1756" s="24"/>
      <c r="C1756" s="25"/>
      <c r="D1756" s="25"/>
      <c r="E1756" s="80"/>
      <c r="F1756" s="80"/>
      <c r="G1756" s="80"/>
      <c r="H1756" s="80"/>
      <c r="I1756" s="135"/>
      <c r="J1756" s="27"/>
      <c r="K1756" s="27"/>
      <c r="L1756" s="27"/>
      <c r="M1756" s="27"/>
      <c r="N1756" s="40"/>
      <c r="O1756" s="40"/>
      <c r="P1756" s="28"/>
      <c r="Q1756" s="136"/>
      <c r="R1756" s="27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</row>
    <row r="1757" spans="1:38" ht="15.75" customHeight="1">
      <c r="A1757" s="23"/>
      <c r="B1757" s="24"/>
      <c r="C1757" s="25"/>
      <c r="D1757" s="25"/>
      <c r="E1757" s="80"/>
      <c r="F1757" s="80"/>
      <c r="G1757" s="80"/>
      <c r="H1757" s="80"/>
      <c r="I1757" s="135"/>
      <c r="J1757" s="27"/>
      <c r="K1757" s="27"/>
      <c r="L1757" s="27"/>
      <c r="M1757" s="27"/>
      <c r="N1757" s="40"/>
      <c r="O1757" s="40"/>
      <c r="P1757" s="28"/>
      <c r="Q1757" s="136"/>
      <c r="R1757" s="27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</row>
    <row r="1758" spans="1:38" ht="15.75" customHeight="1">
      <c r="A1758" s="23"/>
      <c r="B1758" s="24"/>
      <c r="C1758" s="25"/>
      <c r="D1758" s="25"/>
      <c r="E1758" s="80"/>
      <c r="F1758" s="80"/>
      <c r="G1758" s="80"/>
      <c r="H1758" s="80"/>
      <c r="I1758" s="135"/>
      <c r="J1758" s="27"/>
      <c r="K1758" s="27"/>
      <c r="L1758" s="27"/>
      <c r="M1758" s="27"/>
      <c r="N1758" s="40"/>
      <c r="O1758" s="40"/>
      <c r="P1758" s="28"/>
      <c r="Q1758" s="136"/>
      <c r="R1758" s="27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</row>
    <row r="1759" spans="1:38" ht="15.75" customHeight="1">
      <c r="A1759" s="23"/>
      <c r="B1759" s="24"/>
      <c r="C1759" s="25"/>
      <c r="D1759" s="25"/>
      <c r="E1759" s="80"/>
      <c r="F1759" s="80"/>
      <c r="G1759" s="80"/>
      <c r="H1759" s="80"/>
      <c r="I1759" s="135"/>
      <c r="J1759" s="27"/>
      <c r="K1759" s="27"/>
      <c r="L1759" s="27"/>
      <c r="M1759" s="27"/>
      <c r="N1759" s="40"/>
      <c r="O1759" s="40"/>
      <c r="P1759" s="28"/>
      <c r="Q1759" s="136"/>
      <c r="R1759" s="27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</row>
    <row r="1760" spans="1:38" ht="15.75" customHeight="1">
      <c r="A1760" s="23"/>
      <c r="B1760" s="24"/>
      <c r="C1760" s="25"/>
      <c r="D1760" s="25"/>
      <c r="E1760" s="80"/>
      <c r="F1760" s="80"/>
      <c r="G1760" s="80"/>
      <c r="H1760" s="80"/>
      <c r="I1760" s="135"/>
      <c r="J1760" s="27"/>
      <c r="K1760" s="27"/>
      <c r="L1760" s="27"/>
      <c r="M1760" s="27"/>
      <c r="N1760" s="40"/>
      <c r="O1760" s="40"/>
      <c r="P1760" s="28"/>
      <c r="Q1760" s="136"/>
      <c r="R1760" s="27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</row>
    <row r="1761" spans="1:38" ht="15.75" customHeight="1">
      <c r="A1761" s="23"/>
      <c r="B1761" s="24"/>
      <c r="C1761" s="25"/>
      <c r="D1761" s="25"/>
      <c r="E1761" s="80"/>
      <c r="F1761" s="80"/>
      <c r="G1761" s="80"/>
      <c r="H1761" s="80"/>
      <c r="I1761" s="135"/>
      <c r="J1761" s="27"/>
      <c r="K1761" s="27"/>
      <c r="L1761" s="27"/>
      <c r="M1761" s="27"/>
      <c r="N1761" s="40"/>
      <c r="O1761" s="40"/>
      <c r="P1761" s="28"/>
      <c r="Q1761" s="136"/>
      <c r="R1761" s="27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</row>
    <row r="1762" spans="1:38" ht="15.75" customHeight="1">
      <c r="A1762" s="23"/>
      <c r="B1762" s="24"/>
      <c r="C1762" s="25"/>
      <c r="D1762" s="25"/>
      <c r="E1762" s="80"/>
      <c r="F1762" s="80"/>
      <c r="G1762" s="80"/>
      <c r="H1762" s="80"/>
      <c r="I1762" s="135"/>
      <c r="J1762" s="27"/>
      <c r="K1762" s="27"/>
      <c r="L1762" s="27"/>
      <c r="M1762" s="27"/>
      <c r="N1762" s="40"/>
      <c r="O1762" s="40"/>
      <c r="P1762" s="28"/>
      <c r="Q1762" s="136"/>
      <c r="R1762" s="27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</row>
    <row r="1763" spans="1:38" ht="15.75" customHeight="1">
      <c r="A1763" s="23"/>
      <c r="B1763" s="24"/>
      <c r="C1763" s="25"/>
      <c r="D1763" s="25"/>
      <c r="E1763" s="80"/>
      <c r="F1763" s="80"/>
      <c r="G1763" s="80"/>
      <c r="H1763" s="80"/>
      <c r="I1763" s="135"/>
      <c r="J1763" s="27"/>
      <c r="K1763" s="27"/>
      <c r="L1763" s="27"/>
      <c r="M1763" s="27"/>
      <c r="N1763" s="40"/>
      <c r="O1763" s="40"/>
      <c r="P1763" s="28"/>
      <c r="Q1763" s="136"/>
      <c r="R1763" s="27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</row>
    <row r="1764" spans="1:38" ht="15.75" customHeight="1">
      <c r="A1764" s="23"/>
      <c r="B1764" s="24"/>
      <c r="C1764" s="25"/>
      <c r="D1764" s="25"/>
      <c r="E1764" s="80"/>
      <c r="F1764" s="80"/>
      <c r="G1764" s="80"/>
      <c r="H1764" s="80"/>
      <c r="I1764" s="135"/>
      <c r="J1764" s="27"/>
      <c r="K1764" s="27"/>
      <c r="L1764" s="27"/>
      <c r="M1764" s="27"/>
      <c r="N1764" s="40"/>
      <c r="O1764" s="40"/>
      <c r="P1764" s="28"/>
      <c r="Q1764" s="136"/>
      <c r="R1764" s="27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</row>
    <row r="1765" spans="1:38" ht="15.75" customHeight="1">
      <c r="A1765" s="23"/>
      <c r="B1765" s="24"/>
      <c r="C1765" s="25"/>
      <c r="D1765" s="25"/>
      <c r="E1765" s="80"/>
      <c r="F1765" s="80"/>
      <c r="G1765" s="80"/>
      <c r="H1765" s="80"/>
      <c r="I1765" s="135"/>
      <c r="J1765" s="27"/>
      <c r="K1765" s="27"/>
      <c r="L1765" s="27"/>
      <c r="M1765" s="27"/>
      <c r="N1765" s="40"/>
      <c r="O1765" s="40"/>
      <c r="P1765" s="28"/>
      <c r="Q1765" s="136"/>
      <c r="R1765" s="27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</row>
    <row r="1766" spans="1:38" ht="15.75" customHeight="1">
      <c r="A1766" s="23"/>
      <c r="B1766" s="24"/>
      <c r="C1766" s="25"/>
      <c r="D1766" s="25"/>
      <c r="E1766" s="80"/>
      <c r="F1766" s="80"/>
      <c r="G1766" s="80"/>
      <c r="H1766" s="80"/>
      <c r="I1766" s="135"/>
      <c r="J1766" s="27"/>
      <c r="K1766" s="27"/>
      <c r="L1766" s="27"/>
      <c r="M1766" s="27"/>
      <c r="N1766" s="40"/>
      <c r="O1766" s="40"/>
      <c r="P1766" s="28"/>
      <c r="Q1766" s="136"/>
      <c r="R1766" s="27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</row>
    <row r="1767" spans="1:38" ht="15.75" customHeight="1">
      <c r="A1767" s="23"/>
      <c r="B1767" s="24"/>
      <c r="C1767" s="25"/>
      <c r="D1767" s="25"/>
      <c r="E1767" s="80"/>
      <c r="F1767" s="80"/>
      <c r="G1767" s="80"/>
      <c r="H1767" s="80"/>
      <c r="I1767" s="135"/>
      <c r="J1767" s="27"/>
      <c r="K1767" s="27"/>
      <c r="L1767" s="27"/>
      <c r="M1767" s="27"/>
      <c r="N1767" s="40"/>
      <c r="O1767" s="40"/>
      <c r="P1767" s="28"/>
      <c r="Q1767" s="136"/>
      <c r="R1767" s="27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</row>
    <row r="1768" spans="1:38" ht="15.75" customHeight="1">
      <c r="A1768" s="23"/>
      <c r="B1768" s="24"/>
      <c r="C1768" s="25"/>
      <c r="D1768" s="25"/>
      <c r="E1768" s="80"/>
      <c r="F1768" s="80"/>
      <c r="G1768" s="80"/>
      <c r="H1768" s="80"/>
      <c r="I1768" s="135"/>
      <c r="J1768" s="27"/>
      <c r="K1768" s="27"/>
      <c r="L1768" s="27"/>
      <c r="M1768" s="27"/>
      <c r="N1768" s="40"/>
      <c r="O1768" s="40"/>
      <c r="P1768" s="28"/>
      <c r="Q1768" s="136"/>
      <c r="R1768" s="27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</row>
    <row r="1769" spans="1:38" ht="15.75" customHeight="1">
      <c r="A1769" s="23"/>
      <c r="B1769" s="24"/>
      <c r="C1769" s="25"/>
      <c r="D1769" s="25"/>
      <c r="E1769" s="80"/>
      <c r="F1769" s="80"/>
      <c r="G1769" s="80"/>
      <c r="H1769" s="80"/>
      <c r="I1769" s="135"/>
      <c r="J1769" s="27"/>
      <c r="K1769" s="27"/>
      <c r="L1769" s="27"/>
      <c r="M1769" s="27"/>
      <c r="N1769" s="40"/>
      <c r="O1769" s="40"/>
      <c r="P1769" s="28"/>
      <c r="Q1769" s="136"/>
      <c r="R1769" s="27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</row>
    <row r="1770" spans="1:38" ht="15.75" customHeight="1">
      <c r="A1770" s="23"/>
      <c r="B1770" s="24"/>
      <c r="C1770" s="25"/>
      <c r="D1770" s="25"/>
      <c r="E1770" s="80"/>
      <c r="F1770" s="80"/>
      <c r="G1770" s="80"/>
      <c r="H1770" s="80"/>
      <c r="I1770" s="135"/>
      <c r="J1770" s="27"/>
      <c r="K1770" s="27"/>
      <c r="L1770" s="27"/>
      <c r="M1770" s="27"/>
      <c r="N1770" s="40"/>
      <c r="O1770" s="40"/>
      <c r="P1770" s="28"/>
      <c r="Q1770" s="136"/>
      <c r="R1770" s="27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</row>
    <row r="1771" spans="1:38" ht="15.75" customHeight="1">
      <c r="A1771" s="23"/>
      <c r="B1771" s="24"/>
      <c r="C1771" s="25"/>
      <c r="D1771" s="25"/>
      <c r="E1771" s="80"/>
      <c r="F1771" s="80"/>
      <c r="G1771" s="80"/>
      <c r="H1771" s="80"/>
      <c r="I1771" s="135"/>
      <c r="J1771" s="27"/>
      <c r="K1771" s="27"/>
      <c r="L1771" s="27"/>
      <c r="M1771" s="27"/>
      <c r="N1771" s="40"/>
      <c r="O1771" s="40"/>
      <c r="P1771" s="28"/>
      <c r="Q1771" s="136"/>
      <c r="R1771" s="27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</row>
    <row r="1772" spans="1:38" ht="15.75" customHeight="1">
      <c r="A1772" s="23"/>
      <c r="B1772" s="24"/>
      <c r="C1772" s="25"/>
      <c r="D1772" s="25"/>
      <c r="E1772" s="80"/>
      <c r="F1772" s="80"/>
      <c r="G1772" s="80"/>
      <c r="H1772" s="80"/>
      <c r="I1772" s="135"/>
      <c r="J1772" s="27"/>
      <c r="K1772" s="27"/>
      <c r="L1772" s="27"/>
      <c r="M1772" s="27"/>
      <c r="N1772" s="40"/>
      <c r="O1772" s="40"/>
      <c r="P1772" s="28"/>
      <c r="Q1772" s="136"/>
      <c r="R1772" s="27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</row>
    <row r="1773" spans="1:38" ht="15.75" customHeight="1">
      <c r="A1773" s="23"/>
      <c r="B1773" s="24"/>
      <c r="C1773" s="25"/>
      <c r="D1773" s="25"/>
      <c r="E1773" s="80"/>
      <c r="F1773" s="80"/>
      <c r="G1773" s="80"/>
      <c r="H1773" s="80"/>
      <c r="I1773" s="135"/>
      <c r="J1773" s="27"/>
      <c r="K1773" s="27"/>
      <c r="L1773" s="27"/>
      <c r="M1773" s="27"/>
      <c r="N1773" s="40"/>
      <c r="O1773" s="40"/>
      <c r="P1773" s="28"/>
      <c r="Q1773" s="136"/>
      <c r="R1773" s="27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</row>
    <row r="1774" spans="1:38" ht="15.75" customHeight="1">
      <c r="A1774" s="23"/>
      <c r="B1774" s="24"/>
      <c r="C1774" s="25"/>
      <c r="D1774" s="25"/>
      <c r="E1774" s="80"/>
      <c r="F1774" s="80"/>
      <c r="G1774" s="80"/>
      <c r="H1774" s="80"/>
      <c r="I1774" s="135"/>
      <c r="J1774" s="27"/>
      <c r="K1774" s="27"/>
      <c r="L1774" s="27"/>
      <c r="M1774" s="27"/>
      <c r="N1774" s="40"/>
      <c r="O1774" s="40"/>
      <c r="P1774" s="28"/>
      <c r="Q1774" s="136"/>
      <c r="R1774" s="27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</row>
    <row r="1775" spans="1:38" ht="15.75" customHeight="1">
      <c r="A1775" s="23"/>
      <c r="B1775" s="24"/>
      <c r="C1775" s="25"/>
      <c r="D1775" s="25"/>
      <c r="E1775" s="80"/>
      <c r="F1775" s="80"/>
      <c r="G1775" s="80"/>
      <c r="H1775" s="80"/>
      <c r="I1775" s="135"/>
      <c r="J1775" s="27"/>
      <c r="K1775" s="27"/>
      <c r="L1775" s="27"/>
      <c r="M1775" s="27"/>
      <c r="N1775" s="40"/>
      <c r="O1775" s="40"/>
      <c r="P1775" s="28"/>
      <c r="Q1775" s="136"/>
      <c r="R1775" s="27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</row>
    <row r="1776" spans="1:38" ht="15.75" customHeight="1">
      <c r="A1776" s="23"/>
      <c r="B1776" s="24"/>
      <c r="C1776" s="25"/>
      <c r="D1776" s="25"/>
      <c r="E1776" s="80"/>
      <c r="F1776" s="80"/>
      <c r="G1776" s="80"/>
      <c r="H1776" s="80"/>
      <c r="I1776" s="135"/>
      <c r="J1776" s="27"/>
      <c r="K1776" s="27"/>
      <c r="L1776" s="27"/>
      <c r="M1776" s="27"/>
      <c r="N1776" s="40"/>
      <c r="O1776" s="40"/>
      <c r="P1776" s="28"/>
      <c r="Q1776" s="136"/>
      <c r="R1776" s="27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</row>
    <row r="1777" spans="1:38" ht="15.75" customHeight="1">
      <c r="A1777" s="23"/>
      <c r="B1777" s="24"/>
      <c r="C1777" s="25"/>
      <c r="D1777" s="25"/>
      <c r="E1777" s="80"/>
      <c r="F1777" s="80"/>
      <c r="G1777" s="80"/>
      <c r="H1777" s="80"/>
      <c r="I1777" s="135"/>
      <c r="J1777" s="27"/>
      <c r="K1777" s="27"/>
      <c r="L1777" s="27"/>
      <c r="M1777" s="27"/>
      <c r="N1777" s="40"/>
      <c r="O1777" s="40"/>
      <c r="P1777" s="28"/>
      <c r="Q1777" s="136"/>
      <c r="R1777" s="27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</row>
    <row r="1778" spans="1:38" ht="15.75" customHeight="1">
      <c r="A1778" s="23"/>
      <c r="B1778" s="24"/>
      <c r="C1778" s="25"/>
      <c r="D1778" s="25"/>
      <c r="E1778" s="80"/>
      <c r="F1778" s="80"/>
      <c r="G1778" s="80"/>
      <c r="H1778" s="80"/>
      <c r="I1778" s="135"/>
      <c r="J1778" s="27"/>
      <c r="K1778" s="27"/>
      <c r="L1778" s="27"/>
      <c r="M1778" s="27"/>
      <c r="N1778" s="40"/>
      <c r="O1778" s="40"/>
      <c r="P1778" s="28"/>
      <c r="Q1778" s="136"/>
      <c r="R1778" s="27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</row>
    <row r="1779" spans="1:38" ht="15.75" customHeight="1">
      <c r="A1779" s="23"/>
      <c r="B1779" s="24"/>
      <c r="C1779" s="25"/>
      <c r="D1779" s="25"/>
      <c r="E1779" s="80"/>
      <c r="F1779" s="80"/>
      <c r="G1779" s="80"/>
      <c r="H1779" s="80"/>
      <c r="I1779" s="135"/>
      <c r="J1779" s="27"/>
      <c r="K1779" s="27"/>
      <c r="L1779" s="27"/>
      <c r="M1779" s="27"/>
      <c r="N1779" s="40"/>
      <c r="O1779" s="40"/>
      <c r="P1779" s="28"/>
      <c r="Q1779" s="136"/>
      <c r="R1779" s="27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</row>
    <row r="1780" spans="1:38" ht="15.75" customHeight="1">
      <c r="A1780" s="23"/>
      <c r="B1780" s="24"/>
      <c r="C1780" s="25"/>
      <c r="D1780" s="25"/>
      <c r="E1780" s="80"/>
      <c r="F1780" s="80"/>
      <c r="G1780" s="80"/>
      <c r="H1780" s="80"/>
      <c r="I1780" s="135"/>
      <c r="J1780" s="27"/>
      <c r="K1780" s="27"/>
      <c r="L1780" s="27"/>
      <c r="M1780" s="27"/>
      <c r="N1780" s="40"/>
      <c r="O1780" s="40"/>
      <c r="P1780" s="28"/>
      <c r="Q1780" s="136"/>
      <c r="R1780" s="27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</row>
    <row r="1781" spans="1:38" ht="15.75" customHeight="1">
      <c r="A1781" s="23"/>
      <c r="B1781" s="24"/>
      <c r="C1781" s="25"/>
      <c r="D1781" s="25"/>
      <c r="E1781" s="80"/>
      <c r="F1781" s="80"/>
      <c r="G1781" s="80"/>
      <c r="H1781" s="80"/>
      <c r="I1781" s="135"/>
      <c r="J1781" s="27"/>
      <c r="K1781" s="27"/>
      <c r="L1781" s="27"/>
      <c r="M1781" s="27"/>
      <c r="N1781" s="40"/>
      <c r="O1781" s="40"/>
      <c r="P1781" s="28"/>
      <c r="Q1781" s="136"/>
      <c r="R1781" s="27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</row>
    <row r="1782" spans="1:38" ht="15.75" customHeight="1">
      <c r="A1782" s="23"/>
      <c r="B1782" s="24"/>
      <c r="C1782" s="25"/>
      <c r="D1782" s="25"/>
      <c r="E1782" s="80"/>
      <c r="F1782" s="80"/>
      <c r="G1782" s="80"/>
      <c r="H1782" s="80"/>
      <c r="I1782" s="135"/>
      <c r="J1782" s="27"/>
      <c r="K1782" s="27"/>
      <c r="L1782" s="27"/>
      <c r="M1782" s="27"/>
      <c r="N1782" s="40"/>
      <c r="O1782" s="40"/>
      <c r="P1782" s="28"/>
      <c r="Q1782" s="136"/>
      <c r="R1782" s="27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</row>
    <row r="1783" spans="1:38" ht="15.75" customHeight="1">
      <c r="A1783" s="23"/>
      <c r="B1783" s="24"/>
      <c r="C1783" s="25"/>
      <c r="D1783" s="25"/>
      <c r="E1783" s="80"/>
      <c r="F1783" s="80"/>
      <c r="G1783" s="80"/>
      <c r="H1783" s="80"/>
      <c r="I1783" s="135"/>
      <c r="J1783" s="27"/>
      <c r="K1783" s="27"/>
      <c r="L1783" s="27"/>
      <c r="M1783" s="27"/>
      <c r="N1783" s="40"/>
      <c r="O1783" s="40"/>
      <c r="P1783" s="28"/>
      <c r="Q1783" s="136"/>
      <c r="R1783" s="27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</row>
    <row r="1784" spans="1:38" ht="15.75" customHeight="1">
      <c r="A1784" s="23"/>
      <c r="B1784" s="24"/>
      <c r="C1784" s="25"/>
      <c r="D1784" s="25"/>
      <c r="E1784" s="80"/>
      <c r="F1784" s="80"/>
      <c r="G1784" s="80"/>
      <c r="H1784" s="80"/>
      <c r="I1784" s="135"/>
      <c r="J1784" s="27"/>
      <c r="K1784" s="27"/>
      <c r="L1784" s="27"/>
      <c r="M1784" s="27"/>
      <c r="N1784" s="40"/>
      <c r="O1784" s="40"/>
      <c r="P1784" s="28"/>
      <c r="Q1784" s="136"/>
      <c r="R1784" s="27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</row>
    <row r="1785" spans="1:38" ht="15.75" customHeight="1">
      <c r="A1785" s="23"/>
      <c r="B1785" s="24"/>
      <c r="C1785" s="25"/>
      <c r="D1785" s="25"/>
      <c r="E1785" s="80"/>
      <c r="F1785" s="80"/>
      <c r="G1785" s="80"/>
      <c r="H1785" s="80"/>
      <c r="I1785" s="135"/>
      <c r="J1785" s="27"/>
      <c r="K1785" s="27"/>
      <c r="L1785" s="27"/>
      <c r="M1785" s="27"/>
      <c r="N1785" s="40"/>
      <c r="O1785" s="40"/>
      <c r="P1785" s="28"/>
      <c r="Q1785" s="136"/>
      <c r="R1785" s="27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</row>
    <row r="1786" spans="1:38" ht="15.75" customHeight="1">
      <c r="A1786" s="23"/>
      <c r="B1786" s="24"/>
      <c r="C1786" s="25"/>
      <c r="D1786" s="25"/>
      <c r="E1786" s="80"/>
      <c r="F1786" s="80"/>
      <c r="G1786" s="80"/>
      <c r="H1786" s="80"/>
      <c r="I1786" s="135"/>
      <c r="J1786" s="27"/>
      <c r="K1786" s="27"/>
      <c r="L1786" s="27"/>
      <c r="M1786" s="27"/>
      <c r="N1786" s="40"/>
      <c r="O1786" s="40"/>
      <c r="P1786" s="28"/>
      <c r="Q1786" s="136"/>
      <c r="R1786" s="27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</row>
    <row r="1787" spans="1:38" ht="15.75" customHeight="1">
      <c r="A1787" s="23"/>
      <c r="B1787" s="24"/>
      <c r="C1787" s="25"/>
      <c r="D1787" s="25"/>
      <c r="E1787" s="80"/>
      <c r="F1787" s="80"/>
      <c r="G1787" s="80"/>
      <c r="H1787" s="80"/>
      <c r="I1787" s="135"/>
      <c r="J1787" s="27"/>
      <c r="K1787" s="27"/>
      <c r="L1787" s="27"/>
      <c r="M1787" s="27"/>
      <c r="N1787" s="40"/>
      <c r="O1787" s="40"/>
      <c r="P1787" s="28"/>
      <c r="Q1787" s="136"/>
      <c r="R1787" s="27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</row>
    <row r="1788" spans="1:38" ht="15.75" customHeight="1">
      <c r="A1788" s="23"/>
      <c r="B1788" s="24"/>
      <c r="C1788" s="25"/>
      <c r="D1788" s="25"/>
      <c r="E1788" s="80"/>
      <c r="F1788" s="80"/>
      <c r="G1788" s="80"/>
      <c r="H1788" s="80"/>
      <c r="I1788" s="135"/>
      <c r="J1788" s="27"/>
      <c r="K1788" s="27"/>
      <c r="L1788" s="27"/>
      <c r="M1788" s="27"/>
      <c r="N1788" s="40"/>
      <c r="O1788" s="40"/>
      <c r="P1788" s="28"/>
      <c r="Q1788" s="136"/>
      <c r="R1788" s="27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</row>
    <row r="1789" spans="1:38" ht="15.75" customHeight="1">
      <c r="A1789" s="23"/>
      <c r="B1789" s="24"/>
      <c r="C1789" s="25"/>
      <c r="D1789" s="25"/>
      <c r="E1789" s="80"/>
      <c r="F1789" s="80"/>
      <c r="G1789" s="80"/>
      <c r="H1789" s="80"/>
      <c r="I1789" s="135"/>
      <c r="J1789" s="27"/>
      <c r="K1789" s="27"/>
      <c r="L1789" s="27"/>
      <c r="M1789" s="27"/>
      <c r="N1789" s="40"/>
      <c r="O1789" s="40"/>
      <c r="P1789" s="28"/>
      <c r="Q1789" s="136"/>
      <c r="R1789" s="27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</row>
    <row r="1790" spans="1:38" ht="15.75" customHeight="1">
      <c r="A1790" s="23"/>
      <c r="B1790" s="24"/>
      <c r="C1790" s="25"/>
      <c r="D1790" s="25"/>
      <c r="E1790" s="80"/>
      <c r="F1790" s="80"/>
      <c r="G1790" s="80"/>
      <c r="H1790" s="80"/>
      <c r="I1790" s="135"/>
      <c r="J1790" s="27"/>
      <c r="K1790" s="27"/>
      <c r="L1790" s="27"/>
      <c r="M1790" s="27"/>
      <c r="N1790" s="40"/>
      <c r="O1790" s="40"/>
      <c r="P1790" s="28"/>
      <c r="Q1790" s="136"/>
      <c r="R1790" s="27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</row>
    <row r="1791" spans="1:38" ht="15.75" customHeight="1">
      <c r="A1791" s="23"/>
      <c r="B1791" s="24"/>
      <c r="C1791" s="25"/>
      <c r="D1791" s="25"/>
      <c r="E1791" s="80"/>
      <c r="F1791" s="80"/>
      <c r="G1791" s="80"/>
      <c r="H1791" s="80"/>
      <c r="I1791" s="135"/>
      <c r="J1791" s="27"/>
      <c r="K1791" s="27"/>
      <c r="L1791" s="27"/>
      <c r="M1791" s="27"/>
      <c r="N1791" s="40"/>
      <c r="O1791" s="40"/>
      <c r="P1791" s="28"/>
      <c r="Q1791" s="136"/>
      <c r="R1791" s="27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</row>
    <row r="1792" spans="1:38" ht="15.75" customHeight="1">
      <c r="A1792" s="23"/>
      <c r="B1792" s="24"/>
      <c r="C1792" s="25"/>
      <c r="D1792" s="25"/>
      <c r="E1792" s="80"/>
      <c r="F1792" s="80"/>
      <c r="G1792" s="80"/>
      <c r="H1792" s="80"/>
      <c r="I1792" s="135"/>
      <c r="J1792" s="27"/>
      <c r="K1792" s="27"/>
      <c r="L1792" s="27"/>
      <c r="M1792" s="27"/>
      <c r="N1792" s="40"/>
      <c r="O1792" s="40"/>
      <c r="P1792" s="28"/>
      <c r="Q1792" s="136"/>
      <c r="R1792" s="27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</row>
    <row r="1793" spans="1:38" ht="15.75" customHeight="1">
      <c r="A1793" s="23"/>
      <c r="B1793" s="24"/>
      <c r="C1793" s="25"/>
      <c r="D1793" s="25"/>
      <c r="E1793" s="80"/>
      <c r="F1793" s="80"/>
      <c r="G1793" s="80"/>
      <c r="H1793" s="80"/>
      <c r="I1793" s="135"/>
      <c r="J1793" s="27"/>
      <c r="K1793" s="27"/>
      <c r="L1793" s="27"/>
      <c r="M1793" s="27"/>
      <c r="N1793" s="40"/>
      <c r="O1793" s="40"/>
      <c r="P1793" s="28"/>
      <c r="Q1793" s="136"/>
      <c r="R1793" s="27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</row>
    <row r="1794" spans="1:38" ht="15.75" customHeight="1">
      <c r="A1794" s="23"/>
      <c r="B1794" s="24"/>
      <c r="C1794" s="25"/>
      <c r="D1794" s="25"/>
      <c r="E1794" s="80"/>
      <c r="F1794" s="80"/>
      <c r="G1794" s="80"/>
      <c r="H1794" s="80"/>
      <c r="I1794" s="135"/>
      <c r="J1794" s="27"/>
      <c r="K1794" s="27"/>
      <c r="L1794" s="27"/>
      <c r="M1794" s="27"/>
      <c r="N1794" s="40"/>
      <c r="O1794" s="40"/>
      <c r="P1794" s="28"/>
      <c r="Q1794" s="136"/>
      <c r="R1794" s="27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</row>
    <row r="1795" spans="1:38" ht="15.75" customHeight="1">
      <c r="A1795" s="23"/>
      <c r="B1795" s="24"/>
      <c r="C1795" s="25"/>
      <c r="D1795" s="25"/>
      <c r="E1795" s="80"/>
      <c r="F1795" s="80"/>
      <c r="G1795" s="80"/>
      <c r="H1795" s="80"/>
      <c r="I1795" s="135"/>
      <c r="J1795" s="27"/>
      <c r="K1795" s="27"/>
      <c r="L1795" s="27"/>
      <c r="M1795" s="27"/>
      <c r="N1795" s="40"/>
      <c r="O1795" s="40"/>
      <c r="P1795" s="28"/>
      <c r="Q1795" s="136"/>
      <c r="R1795" s="27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</row>
    <row r="1796" spans="1:38" ht="15.75" customHeight="1">
      <c r="A1796" s="23"/>
      <c r="B1796" s="24"/>
      <c r="C1796" s="25"/>
      <c r="D1796" s="25"/>
      <c r="E1796" s="80"/>
      <c r="F1796" s="80"/>
      <c r="G1796" s="80"/>
      <c r="H1796" s="80"/>
      <c r="I1796" s="135"/>
      <c r="J1796" s="27"/>
      <c r="K1796" s="27"/>
      <c r="L1796" s="27"/>
      <c r="M1796" s="27"/>
      <c r="N1796" s="40"/>
      <c r="O1796" s="40"/>
      <c r="P1796" s="28"/>
      <c r="Q1796" s="136"/>
      <c r="R1796" s="27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</row>
    <row r="1797" spans="1:38" ht="15.75" customHeight="1">
      <c r="A1797" s="23"/>
      <c r="B1797" s="24"/>
      <c r="C1797" s="25"/>
      <c r="D1797" s="25"/>
      <c r="E1797" s="80"/>
      <c r="F1797" s="80"/>
      <c r="G1797" s="80"/>
      <c r="H1797" s="80"/>
      <c r="I1797" s="135"/>
      <c r="J1797" s="27"/>
      <c r="K1797" s="27"/>
      <c r="L1797" s="27"/>
      <c r="M1797" s="27"/>
      <c r="N1797" s="40"/>
      <c r="O1797" s="40"/>
      <c r="P1797" s="28"/>
      <c r="Q1797" s="136"/>
      <c r="R1797" s="27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</row>
    <row r="1798" spans="1:38" ht="15.75" customHeight="1">
      <c r="A1798" s="23"/>
      <c r="B1798" s="24"/>
      <c r="C1798" s="25"/>
      <c r="D1798" s="25"/>
      <c r="E1798" s="80"/>
      <c r="F1798" s="80"/>
      <c r="G1798" s="80"/>
      <c r="H1798" s="80"/>
      <c r="I1798" s="135"/>
      <c r="J1798" s="27"/>
      <c r="K1798" s="27"/>
      <c r="L1798" s="27"/>
      <c r="M1798" s="27"/>
      <c r="N1798" s="40"/>
      <c r="O1798" s="40"/>
      <c r="P1798" s="28"/>
      <c r="Q1798" s="136"/>
      <c r="R1798" s="27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</row>
    <row r="1799" spans="1:38" ht="15.75" customHeight="1">
      <c r="A1799" s="23"/>
      <c r="B1799" s="24"/>
      <c r="C1799" s="25"/>
      <c r="D1799" s="25"/>
      <c r="E1799" s="80"/>
      <c r="F1799" s="80"/>
      <c r="G1799" s="80"/>
      <c r="H1799" s="80"/>
      <c r="I1799" s="135"/>
      <c r="J1799" s="27"/>
      <c r="K1799" s="27"/>
      <c r="L1799" s="27"/>
      <c r="M1799" s="27"/>
      <c r="N1799" s="40"/>
      <c r="O1799" s="40"/>
      <c r="P1799" s="28"/>
      <c r="Q1799" s="136"/>
      <c r="R1799" s="27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  <c r="AC1799" s="12"/>
      <c r="AD1799" s="12"/>
      <c r="AE1799" s="12"/>
      <c r="AF1799" s="12"/>
      <c r="AG1799" s="12"/>
      <c r="AH1799" s="12"/>
      <c r="AI1799" s="12"/>
      <c r="AJ1799" s="12"/>
      <c r="AK1799" s="12"/>
      <c r="AL1799" s="12"/>
    </row>
    <row r="1800" spans="1:38" ht="15.75" customHeight="1">
      <c r="A1800" s="23"/>
      <c r="B1800" s="24"/>
      <c r="C1800" s="25"/>
      <c r="D1800" s="25"/>
      <c r="E1800" s="80"/>
      <c r="F1800" s="80"/>
      <c r="G1800" s="80"/>
      <c r="H1800" s="80"/>
      <c r="I1800" s="135"/>
      <c r="J1800" s="27"/>
      <c r="K1800" s="27"/>
      <c r="L1800" s="27"/>
      <c r="M1800" s="27"/>
      <c r="N1800" s="40"/>
      <c r="O1800" s="40"/>
      <c r="P1800" s="28"/>
      <c r="Q1800" s="136"/>
      <c r="R1800" s="27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  <c r="AC1800" s="12"/>
      <c r="AD1800" s="12"/>
      <c r="AE1800" s="12"/>
      <c r="AF1800" s="12"/>
      <c r="AG1800" s="12"/>
      <c r="AH1800" s="12"/>
      <c r="AI1800" s="12"/>
      <c r="AJ1800" s="12"/>
      <c r="AK1800" s="12"/>
      <c r="AL1800" s="12"/>
    </row>
    <row r="1801" spans="1:38" ht="15.75" customHeight="1">
      <c r="A1801" s="23"/>
      <c r="B1801" s="24"/>
      <c r="C1801" s="25"/>
      <c r="D1801" s="25"/>
      <c r="E1801" s="80"/>
      <c r="F1801" s="80"/>
      <c r="G1801" s="80"/>
      <c r="H1801" s="80"/>
      <c r="I1801" s="135"/>
      <c r="J1801" s="27"/>
      <c r="K1801" s="27"/>
      <c r="L1801" s="27"/>
      <c r="M1801" s="27"/>
      <c r="N1801" s="40"/>
      <c r="O1801" s="40"/>
      <c r="P1801" s="28"/>
      <c r="Q1801" s="136"/>
      <c r="R1801" s="27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  <c r="AC1801" s="12"/>
      <c r="AD1801" s="12"/>
      <c r="AE1801" s="12"/>
      <c r="AF1801" s="12"/>
      <c r="AG1801" s="12"/>
      <c r="AH1801" s="12"/>
      <c r="AI1801" s="12"/>
      <c r="AJ1801" s="12"/>
      <c r="AK1801" s="12"/>
      <c r="AL1801" s="12"/>
    </row>
    <row r="1802" spans="1:38" ht="15.75" customHeight="1">
      <c r="A1802" s="23"/>
      <c r="B1802" s="24"/>
      <c r="C1802" s="25"/>
      <c r="D1802" s="25"/>
      <c r="E1802" s="80"/>
      <c r="F1802" s="80"/>
      <c r="G1802" s="80"/>
      <c r="H1802" s="80"/>
      <c r="I1802" s="135"/>
      <c r="J1802" s="27"/>
      <c r="K1802" s="27"/>
      <c r="L1802" s="27"/>
      <c r="M1802" s="27"/>
      <c r="N1802" s="40"/>
      <c r="O1802" s="40"/>
      <c r="P1802" s="28"/>
      <c r="Q1802" s="136"/>
      <c r="R1802" s="27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  <c r="AC1802" s="12"/>
      <c r="AD1802" s="12"/>
      <c r="AE1802" s="12"/>
      <c r="AF1802" s="12"/>
      <c r="AG1802" s="12"/>
      <c r="AH1802" s="12"/>
      <c r="AI1802" s="12"/>
      <c r="AJ1802" s="12"/>
      <c r="AK1802" s="12"/>
      <c r="AL1802" s="12"/>
    </row>
    <row r="1803" spans="1:38" ht="15.75" customHeight="1">
      <c r="A1803" s="23"/>
      <c r="B1803" s="24"/>
      <c r="C1803" s="25"/>
      <c r="D1803" s="25"/>
      <c r="E1803" s="80"/>
      <c r="F1803" s="80"/>
      <c r="G1803" s="80"/>
      <c r="H1803" s="80"/>
      <c r="I1803" s="135"/>
      <c r="J1803" s="27"/>
      <c r="K1803" s="27"/>
      <c r="L1803" s="27"/>
      <c r="M1803" s="27"/>
      <c r="N1803" s="40"/>
      <c r="O1803" s="40"/>
      <c r="P1803" s="28"/>
      <c r="Q1803" s="136"/>
      <c r="R1803" s="27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</row>
    <row r="1804" spans="1:38" ht="15.75" customHeight="1">
      <c r="A1804" s="23"/>
      <c r="B1804" s="24"/>
      <c r="C1804" s="25"/>
      <c r="D1804" s="25"/>
      <c r="E1804" s="80"/>
      <c r="F1804" s="80"/>
      <c r="G1804" s="80"/>
      <c r="H1804" s="80"/>
      <c r="I1804" s="135"/>
      <c r="J1804" s="27"/>
      <c r="K1804" s="27"/>
      <c r="L1804" s="27"/>
      <c r="M1804" s="27"/>
      <c r="N1804" s="40"/>
      <c r="O1804" s="40"/>
      <c r="P1804" s="28"/>
      <c r="Q1804" s="136"/>
      <c r="R1804" s="27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2"/>
      <c r="AD1804" s="12"/>
      <c r="AE1804" s="12"/>
      <c r="AF1804" s="12"/>
      <c r="AG1804" s="12"/>
      <c r="AH1804" s="12"/>
      <c r="AI1804" s="12"/>
      <c r="AJ1804" s="12"/>
      <c r="AK1804" s="12"/>
      <c r="AL1804" s="12"/>
    </row>
    <row r="1805" spans="1:38" ht="15.75" customHeight="1">
      <c r="A1805" s="23"/>
      <c r="B1805" s="24"/>
      <c r="C1805" s="25"/>
      <c r="D1805" s="25"/>
      <c r="E1805" s="80"/>
      <c r="F1805" s="80"/>
      <c r="G1805" s="80"/>
      <c r="H1805" s="80"/>
      <c r="I1805" s="135"/>
      <c r="J1805" s="27"/>
      <c r="K1805" s="27"/>
      <c r="L1805" s="27"/>
      <c r="M1805" s="27"/>
      <c r="N1805" s="40"/>
      <c r="O1805" s="40"/>
      <c r="P1805" s="28"/>
      <c r="Q1805" s="136"/>
      <c r="R1805" s="27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  <c r="AC1805" s="12"/>
      <c r="AD1805" s="12"/>
      <c r="AE1805" s="12"/>
      <c r="AF1805" s="12"/>
      <c r="AG1805" s="12"/>
      <c r="AH1805" s="12"/>
      <c r="AI1805" s="12"/>
      <c r="AJ1805" s="12"/>
      <c r="AK1805" s="12"/>
      <c r="AL1805" s="12"/>
    </row>
    <row r="1806" spans="1:38" ht="15.75" customHeight="1">
      <c r="A1806" s="23"/>
      <c r="B1806" s="24"/>
      <c r="C1806" s="25"/>
      <c r="D1806" s="25"/>
      <c r="E1806" s="80"/>
      <c r="F1806" s="80"/>
      <c r="G1806" s="80"/>
      <c r="H1806" s="80"/>
      <c r="I1806" s="135"/>
      <c r="J1806" s="27"/>
      <c r="K1806" s="27"/>
      <c r="L1806" s="27"/>
      <c r="M1806" s="27"/>
      <c r="N1806" s="40"/>
      <c r="O1806" s="40"/>
      <c r="P1806" s="28"/>
      <c r="Q1806" s="136"/>
      <c r="R1806" s="27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  <c r="AC1806" s="12"/>
      <c r="AD1806" s="12"/>
      <c r="AE1806" s="12"/>
      <c r="AF1806" s="12"/>
      <c r="AG1806" s="12"/>
      <c r="AH1806" s="12"/>
      <c r="AI1806" s="12"/>
      <c r="AJ1806" s="12"/>
      <c r="AK1806" s="12"/>
      <c r="AL1806" s="12"/>
    </row>
    <row r="1807" spans="1:38" ht="15.75" customHeight="1">
      <c r="A1807" s="23"/>
      <c r="B1807" s="24"/>
      <c r="C1807" s="25"/>
      <c r="D1807" s="25"/>
      <c r="E1807" s="80"/>
      <c r="F1807" s="80"/>
      <c r="G1807" s="80"/>
      <c r="H1807" s="80"/>
      <c r="I1807" s="135"/>
      <c r="J1807" s="27"/>
      <c r="K1807" s="27"/>
      <c r="L1807" s="27"/>
      <c r="M1807" s="27"/>
      <c r="N1807" s="40"/>
      <c r="O1807" s="40"/>
      <c r="P1807" s="28"/>
      <c r="Q1807" s="136"/>
      <c r="R1807" s="27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2"/>
      <c r="AE1807" s="12"/>
      <c r="AF1807" s="12"/>
      <c r="AG1807" s="12"/>
      <c r="AH1807" s="12"/>
      <c r="AI1807" s="12"/>
      <c r="AJ1807" s="12"/>
      <c r="AK1807" s="12"/>
      <c r="AL1807" s="12"/>
    </row>
    <row r="1808" spans="1:38" ht="15.75" customHeight="1">
      <c r="A1808" s="23"/>
      <c r="B1808" s="24"/>
      <c r="C1808" s="25"/>
      <c r="D1808" s="25"/>
      <c r="E1808" s="80"/>
      <c r="F1808" s="80"/>
      <c r="G1808" s="80"/>
      <c r="H1808" s="80"/>
      <c r="I1808" s="135"/>
      <c r="J1808" s="27"/>
      <c r="K1808" s="27"/>
      <c r="L1808" s="27"/>
      <c r="M1808" s="27"/>
      <c r="N1808" s="40"/>
      <c r="O1808" s="40"/>
      <c r="P1808" s="28"/>
      <c r="Q1808" s="136"/>
      <c r="R1808" s="27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  <c r="AC1808" s="12"/>
      <c r="AD1808" s="12"/>
      <c r="AE1808" s="12"/>
      <c r="AF1808" s="12"/>
      <c r="AG1808" s="12"/>
      <c r="AH1808" s="12"/>
      <c r="AI1808" s="12"/>
      <c r="AJ1808" s="12"/>
      <c r="AK1808" s="12"/>
      <c r="AL1808" s="12"/>
    </row>
    <row r="1809" spans="1:38" ht="15.75" customHeight="1">
      <c r="A1809" s="23"/>
      <c r="B1809" s="24"/>
      <c r="C1809" s="25"/>
      <c r="D1809" s="25"/>
      <c r="E1809" s="80"/>
      <c r="F1809" s="80"/>
      <c r="G1809" s="80"/>
      <c r="H1809" s="80"/>
      <c r="I1809" s="135"/>
      <c r="J1809" s="27"/>
      <c r="K1809" s="27"/>
      <c r="L1809" s="27"/>
      <c r="M1809" s="27"/>
      <c r="N1809" s="40"/>
      <c r="O1809" s="40"/>
      <c r="P1809" s="28"/>
      <c r="Q1809" s="136"/>
      <c r="R1809" s="27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2"/>
      <c r="AE1809" s="12"/>
      <c r="AF1809" s="12"/>
      <c r="AG1809" s="12"/>
      <c r="AH1809" s="12"/>
      <c r="AI1809" s="12"/>
      <c r="AJ1809" s="12"/>
      <c r="AK1809" s="12"/>
      <c r="AL1809" s="12"/>
    </row>
    <row r="1810" spans="1:38" ht="15.75" customHeight="1">
      <c r="A1810" s="23"/>
      <c r="B1810" s="24"/>
      <c r="C1810" s="25"/>
      <c r="D1810" s="25"/>
      <c r="E1810" s="80"/>
      <c r="F1810" s="80"/>
      <c r="G1810" s="80"/>
      <c r="H1810" s="80"/>
      <c r="I1810" s="135"/>
      <c r="J1810" s="27"/>
      <c r="K1810" s="27"/>
      <c r="L1810" s="27"/>
      <c r="M1810" s="27"/>
      <c r="N1810" s="40"/>
      <c r="O1810" s="40"/>
      <c r="P1810" s="28"/>
      <c r="Q1810" s="136"/>
      <c r="R1810" s="27"/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  <c r="AC1810" s="12"/>
      <c r="AD1810" s="12"/>
      <c r="AE1810" s="12"/>
      <c r="AF1810" s="12"/>
      <c r="AG1810" s="12"/>
      <c r="AH1810" s="12"/>
      <c r="AI1810" s="12"/>
      <c r="AJ1810" s="12"/>
      <c r="AK1810" s="12"/>
      <c r="AL1810" s="12"/>
    </row>
    <row r="1811" spans="1:38" ht="15.75" customHeight="1">
      <c r="A1811" s="23"/>
      <c r="B1811" s="24"/>
      <c r="C1811" s="25"/>
      <c r="D1811" s="25"/>
      <c r="E1811" s="80"/>
      <c r="F1811" s="80"/>
      <c r="G1811" s="80"/>
      <c r="H1811" s="80"/>
      <c r="I1811" s="135"/>
      <c r="J1811" s="27"/>
      <c r="K1811" s="27"/>
      <c r="L1811" s="27"/>
      <c r="M1811" s="27"/>
      <c r="N1811" s="40"/>
      <c r="O1811" s="40"/>
      <c r="P1811" s="28"/>
      <c r="Q1811" s="136"/>
      <c r="R1811" s="27"/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  <c r="AC1811" s="12"/>
      <c r="AD1811" s="12"/>
      <c r="AE1811" s="12"/>
      <c r="AF1811" s="12"/>
      <c r="AG1811" s="12"/>
      <c r="AH1811" s="12"/>
      <c r="AI1811" s="12"/>
      <c r="AJ1811" s="12"/>
      <c r="AK1811" s="12"/>
      <c r="AL1811" s="12"/>
    </row>
    <row r="1812" spans="1:38" ht="15.75" customHeight="1">
      <c r="A1812" s="23"/>
      <c r="B1812" s="24"/>
      <c r="C1812" s="25"/>
      <c r="D1812" s="25"/>
      <c r="E1812" s="80"/>
      <c r="F1812" s="80"/>
      <c r="G1812" s="80"/>
      <c r="H1812" s="80"/>
      <c r="I1812" s="135"/>
      <c r="J1812" s="27"/>
      <c r="K1812" s="27"/>
      <c r="L1812" s="27"/>
      <c r="M1812" s="27"/>
      <c r="N1812" s="40"/>
      <c r="O1812" s="40"/>
      <c r="P1812" s="28"/>
      <c r="Q1812" s="136"/>
      <c r="R1812" s="27"/>
      <c r="S1812" s="12"/>
      <c r="T1812" s="12"/>
      <c r="U1812" s="12"/>
      <c r="V1812" s="12"/>
      <c r="W1812" s="12"/>
      <c r="X1812" s="12"/>
      <c r="Y1812" s="12"/>
      <c r="Z1812" s="12"/>
      <c r="AA1812" s="12"/>
      <c r="AB1812" s="12"/>
      <c r="AC1812" s="12"/>
      <c r="AD1812" s="12"/>
      <c r="AE1812" s="12"/>
      <c r="AF1812" s="12"/>
      <c r="AG1812" s="12"/>
      <c r="AH1812" s="12"/>
      <c r="AI1812" s="12"/>
      <c r="AJ1812" s="12"/>
      <c r="AK1812" s="12"/>
      <c r="AL1812" s="12"/>
    </row>
    <row r="1813" spans="1:38" ht="15.75" customHeight="1">
      <c r="A1813" s="23"/>
      <c r="B1813" s="24"/>
      <c r="C1813" s="25"/>
      <c r="D1813" s="25"/>
      <c r="E1813" s="80"/>
      <c r="F1813" s="80"/>
      <c r="G1813" s="80"/>
      <c r="H1813" s="80"/>
      <c r="I1813" s="135"/>
      <c r="J1813" s="27"/>
      <c r="K1813" s="27"/>
      <c r="L1813" s="27"/>
      <c r="M1813" s="27"/>
      <c r="N1813" s="40"/>
      <c r="O1813" s="40"/>
      <c r="P1813" s="28"/>
      <c r="Q1813" s="136"/>
      <c r="R1813" s="27"/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  <c r="AC1813" s="12"/>
      <c r="AD1813" s="12"/>
      <c r="AE1813" s="12"/>
      <c r="AF1813" s="12"/>
      <c r="AG1813" s="12"/>
      <c r="AH1813" s="12"/>
      <c r="AI1813" s="12"/>
      <c r="AJ1813" s="12"/>
      <c r="AK1813" s="12"/>
      <c r="AL1813" s="12"/>
    </row>
    <row r="1814" spans="1:38" ht="15.75" customHeight="1">
      <c r="A1814" s="23"/>
      <c r="B1814" s="24"/>
      <c r="C1814" s="25"/>
      <c r="D1814" s="25"/>
      <c r="E1814" s="80"/>
      <c r="F1814" s="80"/>
      <c r="G1814" s="80"/>
      <c r="H1814" s="80"/>
      <c r="I1814" s="135"/>
      <c r="J1814" s="27"/>
      <c r="K1814" s="27"/>
      <c r="L1814" s="27"/>
      <c r="M1814" s="27"/>
      <c r="N1814" s="40"/>
      <c r="O1814" s="40"/>
      <c r="P1814" s="28"/>
      <c r="Q1814" s="136"/>
      <c r="R1814" s="27"/>
      <c r="S1814" s="12"/>
      <c r="T1814" s="12"/>
      <c r="U1814" s="12"/>
      <c r="V1814" s="12"/>
      <c r="W1814" s="12"/>
      <c r="X1814" s="12"/>
      <c r="Y1814" s="12"/>
      <c r="Z1814" s="12"/>
      <c r="AA1814" s="12"/>
      <c r="AB1814" s="12"/>
      <c r="AC1814" s="12"/>
      <c r="AD1814" s="12"/>
      <c r="AE1814" s="12"/>
      <c r="AF1814" s="12"/>
      <c r="AG1814" s="12"/>
      <c r="AH1814" s="12"/>
      <c r="AI1814" s="12"/>
      <c r="AJ1814" s="12"/>
      <c r="AK1814" s="12"/>
      <c r="AL1814" s="12"/>
    </row>
    <row r="1815" spans="1:38" ht="15.75" customHeight="1">
      <c r="A1815" s="23"/>
      <c r="B1815" s="24"/>
      <c r="C1815" s="25"/>
      <c r="D1815" s="25"/>
      <c r="E1815" s="80"/>
      <c r="F1815" s="80"/>
      <c r="G1815" s="80"/>
      <c r="H1815" s="80"/>
      <c r="I1815" s="135"/>
      <c r="J1815" s="27"/>
      <c r="K1815" s="27"/>
      <c r="L1815" s="27"/>
      <c r="M1815" s="27"/>
      <c r="N1815" s="40"/>
      <c r="O1815" s="40"/>
      <c r="P1815" s="28"/>
      <c r="Q1815" s="136"/>
      <c r="R1815" s="27"/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  <c r="AC1815" s="12"/>
      <c r="AD1815" s="12"/>
      <c r="AE1815" s="12"/>
      <c r="AF1815" s="12"/>
      <c r="AG1815" s="12"/>
      <c r="AH1815" s="12"/>
      <c r="AI1815" s="12"/>
      <c r="AJ1815" s="12"/>
      <c r="AK1815" s="12"/>
      <c r="AL1815" s="12"/>
    </row>
    <row r="1816" spans="1:38" ht="15.75" customHeight="1">
      <c r="A1816" s="23"/>
      <c r="B1816" s="24"/>
      <c r="C1816" s="25"/>
      <c r="D1816" s="25"/>
      <c r="E1816" s="80"/>
      <c r="F1816" s="80"/>
      <c r="G1816" s="80"/>
      <c r="H1816" s="80"/>
      <c r="I1816" s="135"/>
      <c r="J1816" s="27"/>
      <c r="K1816" s="27"/>
      <c r="L1816" s="27"/>
      <c r="M1816" s="27"/>
      <c r="N1816" s="40"/>
      <c r="O1816" s="40"/>
      <c r="P1816" s="28"/>
      <c r="Q1816" s="136"/>
      <c r="R1816" s="27"/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</row>
    <row r="1817" spans="1:38" ht="15.75" customHeight="1">
      <c r="A1817" s="23"/>
      <c r="B1817" s="24"/>
      <c r="C1817" s="25"/>
      <c r="D1817" s="25"/>
      <c r="E1817" s="80"/>
      <c r="F1817" s="80"/>
      <c r="G1817" s="80"/>
      <c r="H1817" s="80"/>
      <c r="I1817" s="135"/>
      <c r="J1817" s="27"/>
      <c r="K1817" s="27"/>
      <c r="L1817" s="27"/>
      <c r="M1817" s="27"/>
      <c r="N1817" s="40"/>
      <c r="O1817" s="40"/>
      <c r="P1817" s="28"/>
      <c r="Q1817" s="136"/>
      <c r="R1817" s="27"/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  <c r="AC1817" s="12"/>
      <c r="AD1817" s="12"/>
      <c r="AE1817" s="12"/>
      <c r="AF1817" s="12"/>
      <c r="AG1817" s="12"/>
      <c r="AH1817" s="12"/>
      <c r="AI1817" s="12"/>
      <c r="AJ1817" s="12"/>
      <c r="AK1817" s="12"/>
      <c r="AL1817" s="12"/>
    </row>
    <row r="1818" spans="1:38" ht="15.75" customHeight="1">
      <c r="A1818" s="23"/>
      <c r="B1818" s="24"/>
      <c r="C1818" s="25"/>
      <c r="D1818" s="25"/>
      <c r="E1818" s="80"/>
      <c r="F1818" s="80"/>
      <c r="G1818" s="80"/>
      <c r="H1818" s="80"/>
      <c r="I1818" s="135"/>
      <c r="J1818" s="27"/>
      <c r="K1818" s="27"/>
      <c r="L1818" s="27"/>
      <c r="M1818" s="27"/>
      <c r="N1818" s="40"/>
      <c r="O1818" s="40"/>
      <c r="P1818" s="28"/>
      <c r="Q1818" s="136"/>
      <c r="R1818" s="27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2"/>
      <c r="AE1818" s="12"/>
      <c r="AF1818" s="12"/>
      <c r="AG1818" s="12"/>
      <c r="AH1818" s="12"/>
      <c r="AI1818" s="12"/>
      <c r="AJ1818" s="12"/>
      <c r="AK1818" s="12"/>
      <c r="AL1818" s="12"/>
    </row>
    <row r="1819" spans="1:38" ht="15.75" customHeight="1">
      <c r="A1819" s="23"/>
      <c r="B1819" s="24"/>
      <c r="C1819" s="25"/>
      <c r="D1819" s="25"/>
      <c r="E1819" s="80"/>
      <c r="F1819" s="80"/>
      <c r="G1819" s="80"/>
      <c r="H1819" s="80"/>
      <c r="I1819" s="135"/>
      <c r="J1819" s="27"/>
      <c r="K1819" s="27"/>
      <c r="L1819" s="27"/>
      <c r="M1819" s="27"/>
      <c r="N1819" s="40"/>
      <c r="O1819" s="40"/>
      <c r="P1819" s="28"/>
      <c r="Q1819" s="136"/>
      <c r="R1819" s="27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  <c r="AC1819" s="12"/>
      <c r="AD1819" s="12"/>
      <c r="AE1819" s="12"/>
      <c r="AF1819" s="12"/>
      <c r="AG1819" s="12"/>
      <c r="AH1819" s="12"/>
      <c r="AI1819" s="12"/>
      <c r="AJ1819" s="12"/>
      <c r="AK1819" s="12"/>
      <c r="AL1819" s="12"/>
    </row>
    <row r="1820" spans="1:38" ht="15.75" customHeight="1">
      <c r="A1820" s="23"/>
      <c r="B1820" s="24"/>
      <c r="C1820" s="25"/>
      <c r="D1820" s="25"/>
      <c r="E1820" s="80"/>
      <c r="F1820" s="80"/>
      <c r="G1820" s="80"/>
      <c r="H1820" s="80"/>
      <c r="I1820" s="135"/>
      <c r="J1820" s="27"/>
      <c r="K1820" s="27"/>
      <c r="L1820" s="27"/>
      <c r="M1820" s="27"/>
      <c r="N1820" s="40"/>
      <c r="O1820" s="40"/>
      <c r="P1820" s="28"/>
      <c r="Q1820" s="136"/>
      <c r="R1820" s="27"/>
      <c r="S1820" s="12"/>
      <c r="T1820" s="12"/>
      <c r="U1820" s="12"/>
      <c r="V1820" s="12"/>
      <c r="W1820" s="12"/>
      <c r="X1820" s="12"/>
      <c r="Y1820" s="12"/>
      <c r="Z1820" s="12"/>
      <c r="AA1820" s="12"/>
      <c r="AB1820" s="12"/>
      <c r="AC1820" s="12"/>
      <c r="AD1820" s="12"/>
      <c r="AE1820" s="12"/>
      <c r="AF1820" s="12"/>
      <c r="AG1820" s="12"/>
      <c r="AH1820" s="12"/>
      <c r="AI1820" s="12"/>
      <c r="AJ1820" s="12"/>
      <c r="AK1820" s="12"/>
      <c r="AL1820" s="12"/>
    </row>
    <row r="1821" spans="1:38" ht="15.75" customHeight="1">
      <c r="A1821" s="23"/>
      <c r="B1821" s="24"/>
      <c r="C1821" s="25"/>
      <c r="D1821" s="25"/>
      <c r="E1821" s="80"/>
      <c r="F1821" s="80"/>
      <c r="G1821" s="80"/>
      <c r="H1821" s="80"/>
      <c r="I1821" s="135"/>
      <c r="J1821" s="27"/>
      <c r="K1821" s="27"/>
      <c r="L1821" s="27"/>
      <c r="M1821" s="27"/>
      <c r="N1821" s="40"/>
      <c r="O1821" s="40"/>
      <c r="P1821" s="28"/>
      <c r="Q1821" s="136"/>
      <c r="R1821" s="27"/>
      <c r="S1821" s="12"/>
      <c r="T1821" s="12"/>
      <c r="U1821" s="12"/>
      <c r="V1821" s="12"/>
      <c r="W1821" s="12"/>
      <c r="X1821" s="12"/>
      <c r="Y1821" s="12"/>
      <c r="Z1821" s="12"/>
      <c r="AA1821" s="12"/>
      <c r="AB1821" s="12"/>
      <c r="AC1821" s="12"/>
      <c r="AD1821" s="12"/>
      <c r="AE1821" s="12"/>
      <c r="AF1821" s="12"/>
      <c r="AG1821" s="12"/>
      <c r="AH1821" s="12"/>
      <c r="AI1821" s="12"/>
      <c r="AJ1821" s="12"/>
      <c r="AK1821" s="12"/>
      <c r="AL1821" s="12"/>
    </row>
    <row r="1822" spans="1:38" ht="15.75" customHeight="1">
      <c r="A1822" s="23"/>
      <c r="B1822" s="24"/>
      <c r="C1822" s="25"/>
      <c r="D1822" s="25"/>
      <c r="E1822" s="80"/>
      <c r="F1822" s="80"/>
      <c r="G1822" s="80"/>
      <c r="H1822" s="80"/>
      <c r="I1822" s="135"/>
      <c r="J1822" s="27"/>
      <c r="K1822" s="27"/>
      <c r="L1822" s="27"/>
      <c r="M1822" s="27"/>
      <c r="N1822" s="40"/>
      <c r="O1822" s="40"/>
      <c r="P1822" s="28"/>
      <c r="Q1822" s="136"/>
      <c r="R1822" s="27"/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  <c r="AC1822" s="12"/>
      <c r="AD1822" s="12"/>
      <c r="AE1822" s="12"/>
      <c r="AF1822" s="12"/>
      <c r="AG1822" s="12"/>
      <c r="AH1822" s="12"/>
      <c r="AI1822" s="12"/>
      <c r="AJ1822" s="12"/>
      <c r="AK1822" s="12"/>
      <c r="AL1822" s="12"/>
    </row>
    <row r="1823" spans="1:38" ht="15.75" customHeight="1">
      <c r="A1823" s="23"/>
      <c r="B1823" s="24"/>
      <c r="C1823" s="25"/>
      <c r="D1823" s="25"/>
      <c r="E1823" s="80"/>
      <c r="F1823" s="80"/>
      <c r="G1823" s="80"/>
      <c r="H1823" s="80"/>
      <c r="I1823" s="135"/>
      <c r="J1823" s="27"/>
      <c r="K1823" s="27"/>
      <c r="L1823" s="27"/>
      <c r="M1823" s="27"/>
      <c r="N1823" s="40"/>
      <c r="O1823" s="40"/>
      <c r="P1823" s="28"/>
      <c r="Q1823" s="136"/>
      <c r="R1823" s="27"/>
      <c r="S1823" s="12"/>
      <c r="T1823" s="12"/>
      <c r="U1823" s="12"/>
      <c r="V1823" s="12"/>
      <c r="W1823" s="12"/>
      <c r="X1823" s="12"/>
      <c r="Y1823" s="12"/>
      <c r="Z1823" s="12"/>
      <c r="AA1823" s="12"/>
      <c r="AB1823" s="12"/>
      <c r="AC1823" s="12"/>
      <c r="AD1823" s="12"/>
      <c r="AE1823" s="12"/>
      <c r="AF1823" s="12"/>
      <c r="AG1823" s="12"/>
      <c r="AH1823" s="12"/>
      <c r="AI1823" s="12"/>
      <c r="AJ1823" s="12"/>
      <c r="AK1823" s="12"/>
      <c r="AL1823" s="12"/>
    </row>
    <row r="1824" spans="1:38" ht="15.75" customHeight="1">
      <c r="A1824" s="23"/>
      <c r="B1824" s="24"/>
      <c r="C1824" s="25"/>
      <c r="D1824" s="25"/>
      <c r="E1824" s="80"/>
      <c r="F1824" s="80"/>
      <c r="G1824" s="80"/>
      <c r="H1824" s="80"/>
      <c r="I1824" s="135"/>
      <c r="J1824" s="27"/>
      <c r="K1824" s="27"/>
      <c r="L1824" s="27"/>
      <c r="M1824" s="27"/>
      <c r="N1824" s="40"/>
      <c r="O1824" s="40"/>
      <c r="P1824" s="28"/>
      <c r="Q1824" s="136"/>
      <c r="R1824" s="27"/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  <c r="AC1824" s="12"/>
      <c r="AD1824" s="12"/>
      <c r="AE1824" s="12"/>
      <c r="AF1824" s="12"/>
      <c r="AG1824" s="12"/>
      <c r="AH1824" s="12"/>
      <c r="AI1824" s="12"/>
      <c r="AJ1824" s="12"/>
      <c r="AK1824" s="12"/>
      <c r="AL1824" s="12"/>
    </row>
    <row r="1825" spans="1:38" ht="15.75" customHeight="1">
      <c r="A1825" s="23"/>
      <c r="B1825" s="24"/>
      <c r="C1825" s="25"/>
      <c r="D1825" s="25"/>
      <c r="E1825" s="80"/>
      <c r="F1825" s="80"/>
      <c r="G1825" s="80"/>
      <c r="H1825" s="80"/>
      <c r="I1825" s="135"/>
      <c r="J1825" s="27"/>
      <c r="K1825" s="27"/>
      <c r="L1825" s="27"/>
      <c r="M1825" s="27"/>
      <c r="N1825" s="40"/>
      <c r="O1825" s="40"/>
      <c r="P1825" s="28"/>
      <c r="Q1825" s="136"/>
      <c r="R1825" s="27"/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  <c r="AC1825" s="12"/>
      <c r="AD1825" s="12"/>
      <c r="AE1825" s="12"/>
      <c r="AF1825" s="12"/>
      <c r="AG1825" s="12"/>
      <c r="AH1825" s="12"/>
      <c r="AI1825" s="12"/>
      <c r="AJ1825" s="12"/>
      <c r="AK1825" s="12"/>
      <c r="AL1825" s="12"/>
    </row>
    <row r="1826" spans="1:38" ht="15.75" customHeight="1">
      <c r="A1826" s="23"/>
      <c r="B1826" s="24"/>
      <c r="C1826" s="25"/>
      <c r="D1826" s="25"/>
      <c r="E1826" s="80"/>
      <c r="F1826" s="80"/>
      <c r="G1826" s="80"/>
      <c r="H1826" s="80"/>
      <c r="I1826" s="135"/>
      <c r="J1826" s="27"/>
      <c r="K1826" s="27"/>
      <c r="L1826" s="27"/>
      <c r="M1826" s="27"/>
      <c r="N1826" s="40"/>
      <c r="O1826" s="40"/>
      <c r="P1826" s="28"/>
      <c r="Q1826" s="136"/>
      <c r="R1826" s="27"/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  <c r="AC1826" s="12"/>
      <c r="AD1826" s="12"/>
      <c r="AE1826" s="12"/>
      <c r="AF1826" s="12"/>
      <c r="AG1826" s="12"/>
      <c r="AH1826" s="12"/>
      <c r="AI1826" s="12"/>
      <c r="AJ1826" s="12"/>
      <c r="AK1826" s="12"/>
      <c r="AL1826" s="12"/>
    </row>
    <row r="1827" spans="1:38" ht="15.75" customHeight="1">
      <c r="A1827" s="23"/>
      <c r="B1827" s="24"/>
      <c r="C1827" s="25"/>
      <c r="D1827" s="25"/>
      <c r="E1827" s="80"/>
      <c r="F1827" s="80"/>
      <c r="G1827" s="80"/>
      <c r="H1827" s="80"/>
      <c r="I1827" s="135"/>
      <c r="J1827" s="27"/>
      <c r="K1827" s="27"/>
      <c r="L1827" s="27"/>
      <c r="M1827" s="27"/>
      <c r="N1827" s="40"/>
      <c r="O1827" s="40"/>
      <c r="P1827" s="28"/>
      <c r="Q1827" s="136"/>
      <c r="R1827" s="27"/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  <c r="AC1827" s="12"/>
      <c r="AD1827" s="12"/>
      <c r="AE1827" s="12"/>
      <c r="AF1827" s="12"/>
      <c r="AG1827" s="12"/>
      <c r="AH1827" s="12"/>
      <c r="AI1827" s="12"/>
      <c r="AJ1827" s="12"/>
      <c r="AK1827" s="12"/>
      <c r="AL1827" s="12"/>
    </row>
    <row r="1828" spans="1:38" ht="15.75" customHeight="1">
      <c r="A1828" s="23"/>
      <c r="B1828" s="24"/>
      <c r="C1828" s="25"/>
      <c r="D1828" s="25"/>
      <c r="E1828" s="80"/>
      <c r="F1828" s="80"/>
      <c r="G1828" s="80"/>
      <c r="H1828" s="80"/>
      <c r="I1828" s="135"/>
      <c r="J1828" s="27"/>
      <c r="K1828" s="27"/>
      <c r="L1828" s="27"/>
      <c r="M1828" s="27"/>
      <c r="N1828" s="40"/>
      <c r="O1828" s="40"/>
      <c r="P1828" s="28"/>
      <c r="Q1828" s="136"/>
      <c r="R1828" s="27"/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  <c r="AC1828" s="12"/>
      <c r="AD1828" s="12"/>
      <c r="AE1828" s="12"/>
      <c r="AF1828" s="12"/>
      <c r="AG1828" s="12"/>
      <c r="AH1828" s="12"/>
      <c r="AI1828" s="12"/>
      <c r="AJ1828" s="12"/>
      <c r="AK1828" s="12"/>
      <c r="AL1828" s="12"/>
    </row>
    <row r="1829" spans="1:38" ht="15.75" customHeight="1">
      <c r="A1829" s="23"/>
      <c r="B1829" s="24"/>
      <c r="C1829" s="25"/>
      <c r="D1829" s="25"/>
      <c r="E1829" s="80"/>
      <c r="F1829" s="80"/>
      <c r="G1829" s="80"/>
      <c r="H1829" s="80"/>
      <c r="I1829" s="135"/>
      <c r="J1829" s="27"/>
      <c r="K1829" s="27"/>
      <c r="L1829" s="27"/>
      <c r="M1829" s="27"/>
      <c r="N1829" s="40"/>
      <c r="O1829" s="40"/>
      <c r="P1829" s="28"/>
      <c r="Q1829" s="136"/>
      <c r="R1829" s="27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2"/>
      <c r="AE1829" s="12"/>
      <c r="AF1829" s="12"/>
      <c r="AG1829" s="12"/>
      <c r="AH1829" s="12"/>
      <c r="AI1829" s="12"/>
      <c r="AJ1829" s="12"/>
      <c r="AK1829" s="12"/>
      <c r="AL1829" s="12"/>
    </row>
    <row r="1830" spans="1:38" ht="15.75" customHeight="1">
      <c r="A1830" s="23"/>
      <c r="B1830" s="24"/>
      <c r="C1830" s="25"/>
      <c r="D1830" s="25"/>
      <c r="E1830" s="80"/>
      <c r="F1830" s="80"/>
      <c r="G1830" s="80"/>
      <c r="H1830" s="80"/>
      <c r="I1830" s="135"/>
      <c r="J1830" s="27"/>
      <c r="K1830" s="27"/>
      <c r="L1830" s="27"/>
      <c r="M1830" s="27"/>
      <c r="N1830" s="40"/>
      <c r="O1830" s="40"/>
      <c r="P1830" s="28"/>
      <c r="Q1830" s="136"/>
      <c r="R1830" s="27"/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  <c r="AC1830" s="12"/>
      <c r="AD1830" s="12"/>
      <c r="AE1830" s="12"/>
      <c r="AF1830" s="12"/>
      <c r="AG1830" s="12"/>
      <c r="AH1830" s="12"/>
      <c r="AI1830" s="12"/>
      <c r="AJ1830" s="12"/>
      <c r="AK1830" s="12"/>
      <c r="AL1830" s="12"/>
    </row>
    <row r="1831" spans="1:38" ht="15.75" customHeight="1">
      <c r="A1831" s="23"/>
      <c r="B1831" s="24"/>
      <c r="C1831" s="25"/>
      <c r="D1831" s="25"/>
      <c r="E1831" s="80"/>
      <c r="F1831" s="80"/>
      <c r="G1831" s="80"/>
      <c r="H1831" s="80"/>
      <c r="I1831" s="135"/>
      <c r="J1831" s="27"/>
      <c r="K1831" s="27"/>
      <c r="L1831" s="27"/>
      <c r="M1831" s="27"/>
      <c r="N1831" s="40"/>
      <c r="O1831" s="40"/>
      <c r="P1831" s="28"/>
      <c r="Q1831" s="136"/>
      <c r="R1831" s="27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  <c r="AC1831" s="12"/>
      <c r="AD1831" s="12"/>
      <c r="AE1831" s="12"/>
      <c r="AF1831" s="12"/>
      <c r="AG1831" s="12"/>
      <c r="AH1831" s="12"/>
      <c r="AI1831" s="12"/>
      <c r="AJ1831" s="12"/>
      <c r="AK1831" s="12"/>
      <c r="AL1831" s="12"/>
    </row>
    <row r="1832" spans="1:38" ht="15.75" customHeight="1">
      <c r="A1832" s="23"/>
      <c r="B1832" s="24"/>
      <c r="C1832" s="25"/>
      <c r="D1832" s="25"/>
      <c r="E1832" s="80"/>
      <c r="F1832" s="80"/>
      <c r="G1832" s="80"/>
      <c r="H1832" s="80"/>
      <c r="I1832" s="135"/>
      <c r="J1832" s="27"/>
      <c r="K1832" s="27"/>
      <c r="L1832" s="27"/>
      <c r="M1832" s="27"/>
      <c r="N1832" s="40"/>
      <c r="O1832" s="40"/>
      <c r="P1832" s="28"/>
      <c r="Q1832" s="136"/>
      <c r="R1832" s="27"/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  <c r="AC1832" s="12"/>
      <c r="AD1832" s="12"/>
      <c r="AE1832" s="12"/>
      <c r="AF1832" s="12"/>
      <c r="AG1832" s="12"/>
      <c r="AH1832" s="12"/>
      <c r="AI1832" s="12"/>
      <c r="AJ1832" s="12"/>
      <c r="AK1832" s="12"/>
      <c r="AL1832" s="12"/>
    </row>
    <row r="1833" spans="1:38" ht="15.75" customHeight="1">
      <c r="A1833" s="23"/>
      <c r="B1833" s="24"/>
      <c r="C1833" s="25"/>
      <c r="D1833" s="25"/>
      <c r="E1833" s="80"/>
      <c r="F1833" s="80"/>
      <c r="G1833" s="80"/>
      <c r="H1833" s="80"/>
      <c r="I1833" s="135"/>
      <c r="J1833" s="27"/>
      <c r="K1833" s="27"/>
      <c r="L1833" s="27"/>
      <c r="M1833" s="27"/>
      <c r="N1833" s="40"/>
      <c r="O1833" s="40"/>
      <c r="P1833" s="28"/>
      <c r="Q1833" s="136"/>
      <c r="R1833" s="27"/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  <c r="AC1833" s="12"/>
      <c r="AD1833" s="12"/>
      <c r="AE1833" s="12"/>
      <c r="AF1833" s="12"/>
      <c r="AG1833" s="12"/>
      <c r="AH1833" s="12"/>
      <c r="AI1833" s="12"/>
      <c r="AJ1833" s="12"/>
      <c r="AK1833" s="12"/>
      <c r="AL1833" s="12"/>
    </row>
    <row r="1834" spans="1:38" ht="15.75" customHeight="1">
      <c r="A1834" s="23"/>
      <c r="B1834" s="24"/>
      <c r="C1834" s="25"/>
      <c r="D1834" s="25"/>
      <c r="E1834" s="80"/>
      <c r="F1834" s="80"/>
      <c r="G1834" s="80"/>
      <c r="H1834" s="80"/>
      <c r="I1834" s="135"/>
      <c r="J1834" s="27"/>
      <c r="K1834" s="27"/>
      <c r="L1834" s="27"/>
      <c r="M1834" s="27"/>
      <c r="N1834" s="40"/>
      <c r="O1834" s="40"/>
      <c r="P1834" s="28"/>
      <c r="Q1834" s="136"/>
      <c r="R1834" s="27"/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</row>
    <row r="1835" spans="1:38" ht="15.75" customHeight="1">
      <c r="A1835" s="23"/>
      <c r="B1835" s="24"/>
      <c r="C1835" s="25"/>
      <c r="D1835" s="25"/>
      <c r="E1835" s="80"/>
      <c r="F1835" s="80"/>
      <c r="G1835" s="80"/>
      <c r="H1835" s="80"/>
      <c r="I1835" s="135"/>
      <c r="J1835" s="27"/>
      <c r="K1835" s="27"/>
      <c r="L1835" s="27"/>
      <c r="M1835" s="27"/>
      <c r="N1835" s="40"/>
      <c r="O1835" s="40"/>
      <c r="P1835" s="28"/>
      <c r="Q1835" s="136"/>
      <c r="R1835" s="27"/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  <c r="AC1835" s="12"/>
      <c r="AD1835" s="12"/>
      <c r="AE1835" s="12"/>
      <c r="AF1835" s="12"/>
      <c r="AG1835" s="12"/>
      <c r="AH1835" s="12"/>
      <c r="AI1835" s="12"/>
      <c r="AJ1835" s="12"/>
      <c r="AK1835" s="12"/>
      <c r="AL1835" s="12"/>
    </row>
    <row r="1836" spans="1:38" ht="15.75" customHeight="1">
      <c r="A1836" s="23"/>
      <c r="B1836" s="24"/>
      <c r="C1836" s="25"/>
      <c r="D1836" s="25"/>
      <c r="E1836" s="80"/>
      <c r="F1836" s="80"/>
      <c r="G1836" s="80"/>
      <c r="H1836" s="80"/>
      <c r="I1836" s="135"/>
      <c r="J1836" s="27"/>
      <c r="K1836" s="27"/>
      <c r="L1836" s="27"/>
      <c r="M1836" s="27"/>
      <c r="N1836" s="40"/>
      <c r="O1836" s="40"/>
      <c r="P1836" s="28"/>
      <c r="Q1836" s="136"/>
      <c r="R1836" s="27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  <c r="AC1836" s="12"/>
      <c r="AD1836" s="12"/>
      <c r="AE1836" s="12"/>
      <c r="AF1836" s="12"/>
      <c r="AG1836" s="12"/>
      <c r="AH1836" s="12"/>
      <c r="AI1836" s="12"/>
      <c r="AJ1836" s="12"/>
      <c r="AK1836" s="12"/>
      <c r="AL1836" s="12"/>
    </row>
    <row r="1837" spans="1:38" ht="15.75" customHeight="1">
      <c r="A1837" s="23"/>
      <c r="B1837" s="24"/>
      <c r="C1837" s="25"/>
      <c r="D1837" s="25"/>
      <c r="E1837" s="80"/>
      <c r="F1837" s="80"/>
      <c r="G1837" s="80"/>
      <c r="H1837" s="80"/>
      <c r="I1837" s="135"/>
      <c r="J1837" s="27"/>
      <c r="K1837" s="27"/>
      <c r="L1837" s="27"/>
      <c r="M1837" s="27"/>
      <c r="N1837" s="40"/>
      <c r="O1837" s="40"/>
      <c r="P1837" s="28"/>
      <c r="Q1837" s="136"/>
      <c r="R1837" s="27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  <c r="AC1837" s="12"/>
      <c r="AD1837" s="12"/>
      <c r="AE1837" s="12"/>
      <c r="AF1837" s="12"/>
      <c r="AG1837" s="12"/>
      <c r="AH1837" s="12"/>
      <c r="AI1837" s="12"/>
      <c r="AJ1837" s="12"/>
      <c r="AK1837" s="12"/>
      <c r="AL1837" s="12"/>
    </row>
    <row r="1838" spans="1:38" ht="15.75" customHeight="1">
      <c r="A1838" s="23"/>
      <c r="B1838" s="24"/>
      <c r="C1838" s="25"/>
      <c r="D1838" s="25"/>
      <c r="E1838" s="80"/>
      <c r="F1838" s="80"/>
      <c r="G1838" s="80"/>
      <c r="H1838" s="80"/>
      <c r="I1838" s="135"/>
      <c r="J1838" s="27"/>
      <c r="K1838" s="27"/>
      <c r="L1838" s="27"/>
      <c r="M1838" s="27"/>
      <c r="N1838" s="40"/>
      <c r="O1838" s="40"/>
      <c r="P1838" s="28"/>
      <c r="Q1838" s="136"/>
      <c r="R1838" s="27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  <c r="AC1838" s="12"/>
      <c r="AD1838" s="12"/>
      <c r="AE1838" s="12"/>
      <c r="AF1838" s="12"/>
      <c r="AG1838" s="12"/>
      <c r="AH1838" s="12"/>
      <c r="AI1838" s="12"/>
      <c r="AJ1838" s="12"/>
      <c r="AK1838" s="12"/>
      <c r="AL1838" s="12"/>
    </row>
    <row r="1839" spans="1:38" ht="15.75" customHeight="1">
      <c r="A1839" s="23"/>
      <c r="B1839" s="24"/>
      <c r="C1839" s="25"/>
      <c r="D1839" s="25"/>
      <c r="E1839" s="80"/>
      <c r="F1839" s="80"/>
      <c r="G1839" s="80"/>
      <c r="H1839" s="80"/>
      <c r="I1839" s="135"/>
      <c r="J1839" s="27"/>
      <c r="K1839" s="27"/>
      <c r="L1839" s="27"/>
      <c r="M1839" s="27"/>
      <c r="N1839" s="40"/>
      <c r="O1839" s="40"/>
      <c r="P1839" s="28"/>
      <c r="Q1839" s="136"/>
      <c r="R1839" s="27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  <c r="AC1839" s="12"/>
      <c r="AD1839" s="12"/>
      <c r="AE1839" s="12"/>
      <c r="AF1839" s="12"/>
      <c r="AG1839" s="12"/>
      <c r="AH1839" s="12"/>
      <c r="AI1839" s="12"/>
      <c r="AJ1839" s="12"/>
      <c r="AK1839" s="12"/>
      <c r="AL1839" s="12"/>
    </row>
    <row r="1840" spans="1:38" ht="15.75" customHeight="1">
      <c r="A1840" s="23"/>
      <c r="B1840" s="24"/>
      <c r="C1840" s="25"/>
      <c r="D1840" s="25"/>
      <c r="E1840" s="80"/>
      <c r="F1840" s="80"/>
      <c r="G1840" s="80"/>
      <c r="H1840" s="80"/>
      <c r="I1840" s="135"/>
      <c r="J1840" s="27"/>
      <c r="K1840" s="27"/>
      <c r="L1840" s="27"/>
      <c r="M1840" s="27"/>
      <c r="N1840" s="40"/>
      <c r="O1840" s="40"/>
      <c r="P1840" s="28"/>
      <c r="Q1840" s="136"/>
      <c r="R1840" s="27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  <c r="AC1840" s="12"/>
      <c r="AD1840" s="12"/>
      <c r="AE1840" s="12"/>
      <c r="AF1840" s="12"/>
      <c r="AG1840" s="12"/>
      <c r="AH1840" s="12"/>
      <c r="AI1840" s="12"/>
      <c r="AJ1840" s="12"/>
      <c r="AK1840" s="12"/>
      <c r="AL1840" s="12"/>
    </row>
    <row r="1841" spans="1:38" ht="15.75" customHeight="1">
      <c r="A1841" s="23"/>
      <c r="B1841" s="24"/>
      <c r="C1841" s="25"/>
      <c r="D1841" s="25"/>
      <c r="E1841" s="80"/>
      <c r="F1841" s="80"/>
      <c r="G1841" s="80"/>
      <c r="H1841" s="80"/>
      <c r="I1841" s="135"/>
      <c r="J1841" s="27"/>
      <c r="K1841" s="27"/>
      <c r="L1841" s="27"/>
      <c r="M1841" s="27"/>
      <c r="N1841" s="40"/>
      <c r="O1841" s="40"/>
      <c r="P1841" s="28"/>
      <c r="Q1841" s="136"/>
      <c r="R1841" s="27"/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  <c r="AC1841" s="12"/>
      <c r="AD1841" s="12"/>
      <c r="AE1841" s="12"/>
      <c r="AF1841" s="12"/>
      <c r="AG1841" s="12"/>
      <c r="AH1841" s="12"/>
      <c r="AI1841" s="12"/>
      <c r="AJ1841" s="12"/>
      <c r="AK1841" s="12"/>
      <c r="AL1841" s="12"/>
    </row>
    <row r="1842" spans="1:38" ht="15.75" customHeight="1">
      <c r="A1842" s="23"/>
      <c r="B1842" s="24"/>
      <c r="C1842" s="25"/>
      <c r="D1842" s="25"/>
      <c r="E1842" s="80"/>
      <c r="F1842" s="80"/>
      <c r="G1842" s="80"/>
      <c r="H1842" s="80"/>
      <c r="I1842" s="135"/>
      <c r="J1842" s="27"/>
      <c r="K1842" s="27"/>
      <c r="L1842" s="27"/>
      <c r="M1842" s="27"/>
      <c r="N1842" s="40"/>
      <c r="O1842" s="40"/>
      <c r="P1842" s="28"/>
      <c r="Q1842" s="136"/>
      <c r="R1842" s="27"/>
      <c r="S1842" s="12"/>
      <c r="T1842" s="12"/>
      <c r="U1842" s="12"/>
      <c r="V1842" s="12"/>
      <c r="W1842" s="12"/>
      <c r="X1842" s="12"/>
      <c r="Y1842" s="12"/>
      <c r="Z1842" s="12"/>
      <c r="AA1842" s="12"/>
      <c r="AB1842" s="12"/>
      <c r="AC1842" s="12"/>
      <c r="AD1842" s="12"/>
      <c r="AE1842" s="12"/>
      <c r="AF1842" s="12"/>
      <c r="AG1842" s="12"/>
      <c r="AH1842" s="12"/>
      <c r="AI1842" s="12"/>
      <c r="AJ1842" s="12"/>
      <c r="AK1842" s="12"/>
      <c r="AL1842" s="12"/>
    </row>
    <row r="1843" spans="1:38" ht="15.75" customHeight="1">
      <c r="A1843" s="23"/>
      <c r="B1843" s="24"/>
      <c r="C1843" s="25"/>
      <c r="D1843" s="25"/>
      <c r="E1843" s="80"/>
      <c r="F1843" s="80"/>
      <c r="G1843" s="80"/>
      <c r="H1843" s="80"/>
      <c r="I1843" s="135"/>
      <c r="J1843" s="27"/>
      <c r="K1843" s="27"/>
      <c r="L1843" s="27"/>
      <c r="M1843" s="27"/>
      <c r="N1843" s="40"/>
      <c r="O1843" s="40"/>
      <c r="P1843" s="28"/>
      <c r="Q1843" s="136"/>
      <c r="R1843" s="27"/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  <c r="AC1843" s="12"/>
      <c r="AD1843" s="12"/>
      <c r="AE1843" s="12"/>
      <c r="AF1843" s="12"/>
      <c r="AG1843" s="12"/>
      <c r="AH1843" s="12"/>
      <c r="AI1843" s="12"/>
      <c r="AJ1843" s="12"/>
      <c r="AK1843" s="12"/>
      <c r="AL1843" s="12"/>
    </row>
    <row r="1844" spans="1:38" ht="15.75" customHeight="1">
      <c r="A1844" s="23"/>
      <c r="B1844" s="24"/>
      <c r="C1844" s="25"/>
      <c r="D1844" s="25"/>
      <c r="E1844" s="80"/>
      <c r="F1844" s="80"/>
      <c r="G1844" s="80"/>
      <c r="H1844" s="80"/>
      <c r="I1844" s="135"/>
      <c r="J1844" s="27"/>
      <c r="K1844" s="27"/>
      <c r="L1844" s="27"/>
      <c r="M1844" s="27"/>
      <c r="N1844" s="40"/>
      <c r="O1844" s="40"/>
      <c r="P1844" s="28"/>
      <c r="Q1844" s="136"/>
      <c r="R1844" s="27"/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  <c r="AC1844" s="12"/>
      <c r="AD1844" s="12"/>
      <c r="AE1844" s="12"/>
      <c r="AF1844" s="12"/>
      <c r="AG1844" s="12"/>
      <c r="AH1844" s="12"/>
      <c r="AI1844" s="12"/>
      <c r="AJ1844" s="12"/>
      <c r="AK1844" s="12"/>
      <c r="AL1844" s="12"/>
    </row>
    <row r="1845" spans="1:38" ht="15.75" customHeight="1">
      <c r="A1845" s="23"/>
      <c r="B1845" s="24"/>
      <c r="C1845" s="25"/>
      <c r="D1845" s="25"/>
      <c r="E1845" s="80"/>
      <c r="F1845" s="80"/>
      <c r="G1845" s="80"/>
      <c r="H1845" s="80"/>
      <c r="I1845" s="135"/>
      <c r="J1845" s="27"/>
      <c r="K1845" s="27"/>
      <c r="L1845" s="27"/>
      <c r="M1845" s="27"/>
      <c r="N1845" s="40"/>
      <c r="O1845" s="40"/>
      <c r="P1845" s="28"/>
      <c r="Q1845" s="136"/>
      <c r="R1845" s="27"/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  <c r="AC1845" s="12"/>
      <c r="AD1845" s="12"/>
      <c r="AE1845" s="12"/>
      <c r="AF1845" s="12"/>
      <c r="AG1845" s="12"/>
      <c r="AH1845" s="12"/>
      <c r="AI1845" s="12"/>
      <c r="AJ1845" s="12"/>
      <c r="AK1845" s="12"/>
      <c r="AL1845" s="12"/>
    </row>
    <row r="1846" spans="1:38" ht="15.75" customHeight="1">
      <c r="A1846" s="23"/>
      <c r="B1846" s="24"/>
      <c r="C1846" s="25"/>
      <c r="D1846" s="25"/>
      <c r="E1846" s="80"/>
      <c r="F1846" s="80"/>
      <c r="G1846" s="80"/>
      <c r="H1846" s="80"/>
      <c r="I1846" s="135"/>
      <c r="J1846" s="27"/>
      <c r="K1846" s="27"/>
      <c r="L1846" s="27"/>
      <c r="M1846" s="27"/>
      <c r="N1846" s="40"/>
      <c r="O1846" s="40"/>
      <c r="P1846" s="28"/>
      <c r="Q1846" s="136"/>
      <c r="R1846" s="27"/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  <c r="AC1846" s="12"/>
      <c r="AD1846" s="12"/>
      <c r="AE1846" s="12"/>
      <c r="AF1846" s="12"/>
      <c r="AG1846" s="12"/>
      <c r="AH1846" s="12"/>
      <c r="AI1846" s="12"/>
      <c r="AJ1846" s="12"/>
      <c r="AK1846" s="12"/>
      <c r="AL1846" s="12"/>
    </row>
    <row r="1847" spans="1:38" ht="15.75" customHeight="1">
      <c r="A1847" s="23"/>
      <c r="B1847" s="24"/>
      <c r="C1847" s="25"/>
      <c r="D1847" s="25"/>
      <c r="E1847" s="80"/>
      <c r="F1847" s="80"/>
      <c r="G1847" s="80"/>
      <c r="H1847" s="80"/>
      <c r="I1847" s="135"/>
      <c r="J1847" s="27"/>
      <c r="K1847" s="27"/>
      <c r="L1847" s="27"/>
      <c r="M1847" s="27"/>
      <c r="N1847" s="40"/>
      <c r="O1847" s="40"/>
      <c r="P1847" s="28"/>
      <c r="Q1847" s="136"/>
      <c r="R1847" s="27"/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  <c r="AC1847" s="12"/>
      <c r="AD1847" s="12"/>
      <c r="AE1847" s="12"/>
      <c r="AF1847" s="12"/>
      <c r="AG1847" s="12"/>
      <c r="AH1847" s="12"/>
      <c r="AI1847" s="12"/>
      <c r="AJ1847" s="12"/>
      <c r="AK1847" s="12"/>
      <c r="AL1847" s="12"/>
    </row>
    <row r="1848" spans="1:38" ht="15.75" customHeight="1">
      <c r="A1848" s="23"/>
      <c r="B1848" s="24"/>
      <c r="C1848" s="25"/>
      <c r="D1848" s="25"/>
      <c r="E1848" s="80"/>
      <c r="F1848" s="80"/>
      <c r="G1848" s="80"/>
      <c r="H1848" s="80"/>
      <c r="I1848" s="135"/>
      <c r="J1848" s="27"/>
      <c r="K1848" s="27"/>
      <c r="L1848" s="27"/>
      <c r="M1848" s="27"/>
      <c r="N1848" s="40"/>
      <c r="O1848" s="40"/>
      <c r="P1848" s="28"/>
      <c r="Q1848" s="136"/>
      <c r="R1848" s="27"/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  <c r="AC1848" s="12"/>
      <c r="AD1848" s="12"/>
      <c r="AE1848" s="12"/>
      <c r="AF1848" s="12"/>
      <c r="AG1848" s="12"/>
      <c r="AH1848" s="12"/>
      <c r="AI1848" s="12"/>
      <c r="AJ1848" s="12"/>
      <c r="AK1848" s="12"/>
      <c r="AL1848" s="12"/>
    </row>
    <row r="1849" spans="1:38" ht="15.75" customHeight="1">
      <c r="A1849" s="23"/>
      <c r="B1849" s="24"/>
      <c r="C1849" s="25"/>
      <c r="D1849" s="25"/>
      <c r="E1849" s="80"/>
      <c r="F1849" s="80"/>
      <c r="G1849" s="80"/>
      <c r="H1849" s="80"/>
      <c r="I1849" s="135"/>
      <c r="J1849" s="27"/>
      <c r="K1849" s="27"/>
      <c r="L1849" s="27"/>
      <c r="M1849" s="27"/>
      <c r="N1849" s="40"/>
      <c r="O1849" s="40"/>
      <c r="P1849" s="28"/>
      <c r="Q1849" s="136"/>
      <c r="R1849" s="27"/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  <c r="AC1849" s="12"/>
      <c r="AD1849" s="12"/>
      <c r="AE1849" s="12"/>
      <c r="AF1849" s="12"/>
      <c r="AG1849" s="12"/>
      <c r="AH1849" s="12"/>
      <c r="AI1849" s="12"/>
      <c r="AJ1849" s="12"/>
      <c r="AK1849" s="12"/>
      <c r="AL1849" s="12"/>
    </row>
    <row r="1850" spans="1:38" ht="15.75" customHeight="1">
      <c r="A1850" s="23"/>
      <c r="B1850" s="24"/>
      <c r="C1850" s="25"/>
      <c r="D1850" s="25"/>
      <c r="E1850" s="80"/>
      <c r="F1850" s="80"/>
      <c r="G1850" s="80"/>
      <c r="H1850" s="80"/>
      <c r="I1850" s="135"/>
      <c r="J1850" s="27"/>
      <c r="K1850" s="27"/>
      <c r="L1850" s="27"/>
      <c r="M1850" s="27"/>
      <c r="N1850" s="40"/>
      <c r="O1850" s="40"/>
      <c r="P1850" s="28"/>
      <c r="Q1850" s="136"/>
      <c r="R1850" s="27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  <c r="AC1850" s="12"/>
      <c r="AD1850" s="12"/>
      <c r="AE1850" s="12"/>
      <c r="AF1850" s="12"/>
      <c r="AG1850" s="12"/>
      <c r="AH1850" s="12"/>
      <c r="AI1850" s="12"/>
      <c r="AJ1850" s="12"/>
      <c r="AK1850" s="12"/>
      <c r="AL1850" s="12"/>
    </row>
    <row r="1851" spans="1:38" ht="15.75" customHeight="1">
      <c r="A1851" s="23"/>
      <c r="B1851" s="24"/>
      <c r="C1851" s="25"/>
      <c r="D1851" s="25"/>
      <c r="E1851" s="80"/>
      <c r="F1851" s="80"/>
      <c r="G1851" s="80"/>
      <c r="H1851" s="80"/>
      <c r="I1851" s="135"/>
      <c r="J1851" s="27"/>
      <c r="K1851" s="27"/>
      <c r="L1851" s="27"/>
      <c r="M1851" s="27"/>
      <c r="N1851" s="40"/>
      <c r="O1851" s="40"/>
      <c r="P1851" s="28"/>
      <c r="Q1851" s="136"/>
      <c r="R1851" s="27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  <c r="AC1851" s="12"/>
      <c r="AD1851" s="12"/>
      <c r="AE1851" s="12"/>
      <c r="AF1851" s="12"/>
      <c r="AG1851" s="12"/>
      <c r="AH1851" s="12"/>
      <c r="AI1851" s="12"/>
      <c r="AJ1851" s="12"/>
      <c r="AK1851" s="12"/>
      <c r="AL1851" s="12"/>
    </row>
    <row r="1852" spans="1:38" ht="15.75" customHeight="1">
      <c r="A1852" s="23"/>
      <c r="B1852" s="24"/>
      <c r="C1852" s="25"/>
      <c r="D1852" s="25"/>
      <c r="E1852" s="80"/>
      <c r="F1852" s="80"/>
      <c r="G1852" s="80"/>
      <c r="H1852" s="80"/>
      <c r="I1852" s="135"/>
      <c r="J1852" s="27"/>
      <c r="K1852" s="27"/>
      <c r="L1852" s="27"/>
      <c r="M1852" s="27"/>
      <c r="N1852" s="40"/>
      <c r="O1852" s="40"/>
      <c r="P1852" s="28"/>
      <c r="Q1852" s="136"/>
      <c r="R1852" s="27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  <c r="AC1852" s="12"/>
      <c r="AD1852" s="12"/>
      <c r="AE1852" s="12"/>
      <c r="AF1852" s="12"/>
      <c r="AG1852" s="12"/>
      <c r="AH1852" s="12"/>
      <c r="AI1852" s="12"/>
      <c r="AJ1852" s="12"/>
      <c r="AK1852" s="12"/>
      <c r="AL1852" s="12"/>
    </row>
    <row r="1853" spans="1:38" ht="15.75" customHeight="1">
      <c r="A1853" s="23"/>
      <c r="B1853" s="24"/>
      <c r="C1853" s="25"/>
      <c r="D1853" s="25"/>
      <c r="E1853" s="80"/>
      <c r="F1853" s="80"/>
      <c r="G1853" s="80"/>
      <c r="H1853" s="80"/>
      <c r="I1853" s="135"/>
      <c r="J1853" s="27"/>
      <c r="K1853" s="27"/>
      <c r="L1853" s="27"/>
      <c r="M1853" s="27"/>
      <c r="N1853" s="40"/>
      <c r="O1853" s="40"/>
      <c r="P1853" s="28"/>
      <c r="Q1853" s="136"/>
      <c r="R1853" s="27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  <c r="AC1853" s="12"/>
      <c r="AD1853" s="12"/>
      <c r="AE1853" s="12"/>
      <c r="AF1853" s="12"/>
      <c r="AG1853" s="12"/>
      <c r="AH1853" s="12"/>
      <c r="AI1853" s="12"/>
      <c r="AJ1853" s="12"/>
      <c r="AK1853" s="12"/>
      <c r="AL1853" s="12"/>
    </row>
    <row r="1854" spans="1:38" ht="15.75" customHeight="1">
      <c r="A1854" s="23"/>
      <c r="B1854" s="24"/>
      <c r="C1854" s="25"/>
      <c r="D1854" s="25"/>
      <c r="E1854" s="80"/>
      <c r="F1854" s="80"/>
      <c r="G1854" s="80"/>
      <c r="H1854" s="80"/>
      <c r="I1854" s="135"/>
      <c r="J1854" s="27"/>
      <c r="K1854" s="27"/>
      <c r="L1854" s="27"/>
      <c r="M1854" s="27"/>
      <c r="N1854" s="40"/>
      <c r="O1854" s="40"/>
      <c r="P1854" s="28"/>
      <c r="Q1854" s="136"/>
      <c r="R1854" s="27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  <c r="AC1854" s="12"/>
      <c r="AD1854" s="12"/>
      <c r="AE1854" s="12"/>
      <c r="AF1854" s="12"/>
      <c r="AG1854" s="12"/>
      <c r="AH1854" s="12"/>
      <c r="AI1854" s="12"/>
      <c r="AJ1854" s="12"/>
      <c r="AK1854" s="12"/>
      <c r="AL1854" s="12"/>
    </row>
    <row r="1855" spans="1:38" ht="15.75" customHeight="1">
      <c r="A1855" s="23"/>
      <c r="B1855" s="24"/>
      <c r="C1855" s="25"/>
      <c r="D1855" s="25"/>
      <c r="E1855" s="80"/>
      <c r="F1855" s="80"/>
      <c r="G1855" s="80"/>
      <c r="H1855" s="80"/>
      <c r="I1855" s="135"/>
      <c r="J1855" s="27"/>
      <c r="K1855" s="27"/>
      <c r="L1855" s="27"/>
      <c r="M1855" s="27"/>
      <c r="N1855" s="40"/>
      <c r="O1855" s="40"/>
      <c r="P1855" s="28"/>
      <c r="Q1855" s="136"/>
      <c r="R1855" s="27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  <c r="AC1855" s="12"/>
      <c r="AD1855" s="12"/>
      <c r="AE1855" s="12"/>
      <c r="AF1855" s="12"/>
      <c r="AG1855" s="12"/>
      <c r="AH1855" s="12"/>
      <c r="AI1855" s="12"/>
      <c r="AJ1855" s="12"/>
      <c r="AK1855" s="12"/>
      <c r="AL1855" s="12"/>
    </row>
    <row r="1856" spans="1:38" ht="15.75" customHeight="1">
      <c r="A1856" s="23"/>
      <c r="B1856" s="24"/>
      <c r="C1856" s="25"/>
      <c r="D1856" s="25"/>
      <c r="E1856" s="80"/>
      <c r="F1856" s="80"/>
      <c r="G1856" s="80"/>
      <c r="H1856" s="80"/>
      <c r="I1856" s="135"/>
      <c r="J1856" s="27"/>
      <c r="K1856" s="27"/>
      <c r="L1856" s="27"/>
      <c r="M1856" s="27"/>
      <c r="N1856" s="40"/>
      <c r="O1856" s="40"/>
      <c r="P1856" s="28"/>
      <c r="Q1856" s="136"/>
      <c r="R1856" s="27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  <c r="AC1856" s="12"/>
      <c r="AD1856" s="12"/>
      <c r="AE1856" s="12"/>
      <c r="AF1856" s="12"/>
      <c r="AG1856" s="12"/>
      <c r="AH1856" s="12"/>
      <c r="AI1856" s="12"/>
      <c r="AJ1856" s="12"/>
      <c r="AK1856" s="12"/>
      <c r="AL1856" s="12"/>
    </row>
    <row r="1857" spans="1:38" ht="15.75" customHeight="1">
      <c r="A1857" s="23"/>
      <c r="B1857" s="24"/>
      <c r="C1857" s="25"/>
      <c r="D1857" s="25"/>
      <c r="E1857" s="80"/>
      <c r="F1857" s="80"/>
      <c r="G1857" s="80"/>
      <c r="H1857" s="80"/>
      <c r="I1857" s="135"/>
      <c r="J1857" s="27"/>
      <c r="K1857" s="27"/>
      <c r="L1857" s="27"/>
      <c r="M1857" s="27"/>
      <c r="N1857" s="40"/>
      <c r="O1857" s="40"/>
      <c r="P1857" s="28"/>
      <c r="Q1857" s="136"/>
      <c r="R1857" s="27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  <c r="AC1857" s="12"/>
      <c r="AD1857" s="12"/>
      <c r="AE1857" s="12"/>
      <c r="AF1857" s="12"/>
      <c r="AG1857" s="12"/>
      <c r="AH1857" s="12"/>
      <c r="AI1857" s="12"/>
      <c r="AJ1857" s="12"/>
      <c r="AK1857" s="12"/>
      <c r="AL1857" s="12"/>
    </row>
    <row r="1858" spans="1:38" ht="15.75" customHeight="1">
      <c r="A1858" s="23"/>
      <c r="B1858" s="24"/>
      <c r="C1858" s="25"/>
      <c r="D1858" s="25"/>
      <c r="E1858" s="80"/>
      <c r="F1858" s="80"/>
      <c r="G1858" s="80"/>
      <c r="H1858" s="80"/>
      <c r="I1858" s="135"/>
      <c r="J1858" s="27"/>
      <c r="K1858" s="27"/>
      <c r="L1858" s="27"/>
      <c r="M1858" s="27"/>
      <c r="N1858" s="40"/>
      <c r="O1858" s="40"/>
      <c r="P1858" s="28"/>
      <c r="Q1858" s="136"/>
      <c r="R1858" s="27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  <c r="AC1858" s="12"/>
      <c r="AD1858" s="12"/>
      <c r="AE1858" s="12"/>
      <c r="AF1858" s="12"/>
      <c r="AG1858" s="12"/>
      <c r="AH1858" s="12"/>
      <c r="AI1858" s="12"/>
      <c r="AJ1858" s="12"/>
      <c r="AK1858" s="12"/>
      <c r="AL1858" s="12"/>
    </row>
    <row r="1859" spans="1:38" ht="15.75" customHeight="1">
      <c r="A1859" s="23"/>
      <c r="B1859" s="24"/>
      <c r="C1859" s="25"/>
      <c r="D1859" s="25"/>
      <c r="E1859" s="80"/>
      <c r="F1859" s="80"/>
      <c r="G1859" s="80"/>
      <c r="H1859" s="80"/>
      <c r="I1859" s="135"/>
      <c r="J1859" s="27"/>
      <c r="K1859" s="27"/>
      <c r="L1859" s="27"/>
      <c r="M1859" s="27"/>
      <c r="N1859" s="40"/>
      <c r="O1859" s="40"/>
      <c r="P1859" s="28"/>
      <c r="Q1859" s="136"/>
      <c r="R1859" s="27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  <c r="AC1859" s="12"/>
      <c r="AD1859" s="12"/>
      <c r="AE1859" s="12"/>
      <c r="AF1859" s="12"/>
      <c r="AG1859" s="12"/>
      <c r="AH1859" s="12"/>
      <c r="AI1859" s="12"/>
      <c r="AJ1859" s="12"/>
      <c r="AK1859" s="12"/>
      <c r="AL1859" s="12"/>
    </row>
    <row r="1860" spans="1:38" ht="15.75" customHeight="1">
      <c r="A1860" s="23"/>
      <c r="B1860" s="24"/>
      <c r="C1860" s="25"/>
      <c r="D1860" s="25"/>
      <c r="E1860" s="80"/>
      <c r="F1860" s="80"/>
      <c r="G1860" s="80"/>
      <c r="H1860" s="80"/>
      <c r="I1860" s="135"/>
      <c r="J1860" s="27"/>
      <c r="K1860" s="27"/>
      <c r="L1860" s="27"/>
      <c r="M1860" s="27"/>
      <c r="N1860" s="40"/>
      <c r="O1860" s="40"/>
      <c r="P1860" s="28"/>
      <c r="Q1860" s="136"/>
      <c r="R1860" s="27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  <c r="AC1860" s="12"/>
      <c r="AD1860" s="12"/>
      <c r="AE1860" s="12"/>
      <c r="AF1860" s="12"/>
      <c r="AG1860" s="12"/>
      <c r="AH1860" s="12"/>
      <c r="AI1860" s="12"/>
      <c r="AJ1860" s="12"/>
      <c r="AK1860" s="12"/>
      <c r="AL1860" s="12"/>
    </row>
    <row r="1861" spans="1:38" ht="15.75" customHeight="1">
      <c r="A1861" s="23"/>
      <c r="B1861" s="24"/>
      <c r="C1861" s="25"/>
      <c r="D1861" s="25"/>
      <c r="E1861" s="80"/>
      <c r="F1861" s="80"/>
      <c r="G1861" s="80"/>
      <c r="H1861" s="80"/>
      <c r="I1861" s="135"/>
      <c r="J1861" s="27"/>
      <c r="K1861" s="27"/>
      <c r="L1861" s="27"/>
      <c r="M1861" s="27"/>
      <c r="N1861" s="40"/>
      <c r="O1861" s="40"/>
      <c r="P1861" s="28"/>
      <c r="Q1861" s="136"/>
      <c r="R1861" s="27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  <c r="AC1861" s="12"/>
      <c r="AD1861" s="12"/>
      <c r="AE1861" s="12"/>
      <c r="AF1861" s="12"/>
      <c r="AG1861" s="12"/>
      <c r="AH1861" s="12"/>
      <c r="AI1861" s="12"/>
      <c r="AJ1861" s="12"/>
      <c r="AK1861" s="12"/>
      <c r="AL1861" s="12"/>
    </row>
    <row r="1862" spans="1:38" ht="15.75" customHeight="1">
      <c r="A1862" s="23"/>
      <c r="B1862" s="24"/>
      <c r="C1862" s="25"/>
      <c r="D1862" s="25"/>
      <c r="E1862" s="80"/>
      <c r="F1862" s="80"/>
      <c r="G1862" s="80"/>
      <c r="H1862" s="80"/>
      <c r="I1862" s="135"/>
      <c r="J1862" s="27"/>
      <c r="K1862" s="27"/>
      <c r="L1862" s="27"/>
      <c r="M1862" s="27"/>
      <c r="N1862" s="40"/>
      <c r="O1862" s="40"/>
      <c r="P1862" s="28"/>
      <c r="Q1862" s="136"/>
      <c r="R1862" s="27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  <c r="AC1862" s="12"/>
      <c r="AD1862" s="12"/>
      <c r="AE1862" s="12"/>
      <c r="AF1862" s="12"/>
      <c r="AG1862" s="12"/>
      <c r="AH1862" s="12"/>
      <c r="AI1862" s="12"/>
      <c r="AJ1862" s="12"/>
      <c r="AK1862" s="12"/>
      <c r="AL1862" s="12"/>
    </row>
    <row r="1863" spans="1:38" ht="15.75" customHeight="1">
      <c r="A1863" s="23"/>
      <c r="B1863" s="24"/>
      <c r="C1863" s="25"/>
      <c r="D1863" s="25"/>
      <c r="E1863" s="80"/>
      <c r="F1863" s="80"/>
      <c r="G1863" s="80"/>
      <c r="H1863" s="80"/>
      <c r="I1863" s="135"/>
      <c r="J1863" s="27"/>
      <c r="K1863" s="27"/>
      <c r="L1863" s="27"/>
      <c r="M1863" s="27"/>
      <c r="N1863" s="40"/>
      <c r="O1863" s="40"/>
      <c r="P1863" s="28"/>
      <c r="Q1863" s="136"/>
      <c r="R1863" s="27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  <c r="AC1863" s="12"/>
      <c r="AD1863" s="12"/>
      <c r="AE1863" s="12"/>
      <c r="AF1863" s="12"/>
      <c r="AG1863" s="12"/>
      <c r="AH1863" s="12"/>
      <c r="AI1863" s="12"/>
      <c r="AJ1863" s="12"/>
      <c r="AK1863" s="12"/>
      <c r="AL1863" s="12"/>
    </row>
    <row r="1864" spans="1:38" ht="15.75" customHeight="1">
      <c r="A1864" s="23"/>
      <c r="B1864" s="24"/>
      <c r="C1864" s="25"/>
      <c r="D1864" s="25"/>
      <c r="E1864" s="80"/>
      <c r="F1864" s="80"/>
      <c r="G1864" s="80"/>
      <c r="H1864" s="80"/>
      <c r="I1864" s="135"/>
      <c r="J1864" s="27"/>
      <c r="K1864" s="27"/>
      <c r="L1864" s="27"/>
      <c r="M1864" s="27"/>
      <c r="N1864" s="40"/>
      <c r="O1864" s="40"/>
      <c r="P1864" s="28"/>
      <c r="Q1864" s="136"/>
      <c r="R1864" s="27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  <c r="AC1864" s="12"/>
      <c r="AD1864" s="12"/>
      <c r="AE1864" s="12"/>
      <c r="AF1864" s="12"/>
      <c r="AG1864" s="12"/>
      <c r="AH1864" s="12"/>
      <c r="AI1864" s="12"/>
      <c r="AJ1864" s="12"/>
      <c r="AK1864" s="12"/>
      <c r="AL1864" s="12"/>
    </row>
    <row r="1865" spans="1:38" ht="15.75" customHeight="1">
      <c r="A1865" s="23"/>
      <c r="B1865" s="24"/>
      <c r="C1865" s="25"/>
      <c r="D1865" s="25"/>
      <c r="E1865" s="80"/>
      <c r="F1865" s="80"/>
      <c r="G1865" s="80"/>
      <c r="H1865" s="80"/>
      <c r="I1865" s="135"/>
      <c r="J1865" s="27"/>
      <c r="K1865" s="27"/>
      <c r="L1865" s="27"/>
      <c r="M1865" s="27"/>
      <c r="N1865" s="40"/>
      <c r="O1865" s="40"/>
      <c r="P1865" s="28"/>
      <c r="Q1865" s="136"/>
      <c r="R1865" s="27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  <c r="AC1865" s="12"/>
      <c r="AD1865" s="12"/>
      <c r="AE1865" s="12"/>
      <c r="AF1865" s="12"/>
      <c r="AG1865" s="12"/>
      <c r="AH1865" s="12"/>
      <c r="AI1865" s="12"/>
      <c r="AJ1865" s="12"/>
      <c r="AK1865" s="12"/>
      <c r="AL1865" s="12"/>
    </row>
    <row r="1866" spans="1:38" ht="15.75" customHeight="1">
      <c r="A1866" s="23"/>
      <c r="B1866" s="24"/>
      <c r="C1866" s="25"/>
      <c r="D1866" s="25"/>
      <c r="E1866" s="80"/>
      <c r="F1866" s="80"/>
      <c r="G1866" s="80"/>
      <c r="H1866" s="80"/>
      <c r="I1866" s="135"/>
      <c r="J1866" s="27"/>
      <c r="K1866" s="27"/>
      <c r="L1866" s="27"/>
      <c r="M1866" s="27"/>
      <c r="N1866" s="40"/>
      <c r="O1866" s="40"/>
      <c r="P1866" s="28"/>
      <c r="Q1866" s="136"/>
      <c r="R1866" s="27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  <c r="AC1866" s="12"/>
      <c r="AD1866" s="12"/>
      <c r="AE1866" s="12"/>
      <c r="AF1866" s="12"/>
      <c r="AG1866" s="12"/>
      <c r="AH1866" s="12"/>
      <c r="AI1866" s="12"/>
      <c r="AJ1866" s="12"/>
      <c r="AK1866" s="12"/>
      <c r="AL1866" s="12"/>
    </row>
    <row r="1867" spans="1:38" ht="15.75" customHeight="1">
      <c r="A1867" s="23"/>
      <c r="B1867" s="24"/>
      <c r="C1867" s="25"/>
      <c r="D1867" s="25"/>
      <c r="E1867" s="80"/>
      <c r="F1867" s="80"/>
      <c r="G1867" s="80"/>
      <c r="H1867" s="80"/>
      <c r="I1867" s="135"/>
      <c r="J1867" s="27"/>
      <c r="K1867" s="27"/>
      <c r="L1867" s="27"/>
      <c r="M1867" s="27"/>
      <c r="N1867" s="40"/>
      <c r="O1867" s="40"/>
      <c r="P1867" s="28"/>
      <c r="Q1867" s="136"/>
      <c r="R1867" s="27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  <c r="AC1867" s="12"/>
      <c r="AD1867" s="12"/>
      <c r="AE1867" s="12"/>
      <c r="AF1867" s="12"/>
      <c r="AG1867" s="12"/>
      <c r="AH1867" s="12"/>
      <c r="AI1867" s="12"/>
      <c r="AJ1867" s="12"/>
      <c r="AK1867" s="12"/>
      <c r="AL1867" s="12"/>
    </row>
    <row r="1868" spans="1:38" ht="15.75" customHeight="1">
      <c r="A1868" s="23"/>
      <c r="B1868" s="24"/>
      <c r="C1868" s="25"/>
      <c r="D1868" s="25"/>
      <c r="E1868" s="80"/>
      <c r="F1868" s="80"/>
      <c r="G1868" s="80"/>
      <c r="H1868" s="80"/>
      <c r="I1868" s="135"/>
      <c r="J1868" s="27"/>
      <c r="K1868" s="27"/>
      <c r="L1868" s="27"/>
      <c r="M1868" s="27"/>
      <c r="N1868" s="40"/>
      <c r="O1868" s="40"/>
      <c r="P1868" s="28"/>
      <c r="Q1868" s="136"/>
      <c r="R1868" s="27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  <c r="AC1868" s="12"/>
      <c r="AD1868" s="12"/>
      <c r="AE1868" s="12"/>
      <c r="AF1868" s="12"/>
      <c r="AG1868" s="12"/>
      <c r="AH1868" s="12"/>
      <c r="AI1868" s="12"/>
      <c r="AJ1868" s="12"/>
      <c r="AK1868" s="12"/>
      <c r="AL1868" s="12"/>
    </row>
    <row r="1869" spans="1:38" ht="15.75" customHeight="1">
      <c r="A1869" s="23"/>
      <c r="B1869" s="24"/>
      <c r="C1869" s="25"/>
      <c r="D1869" s="25"/>
      <c r="E1869" s="80"/>
      <c r="F1869" s="80"/>
      <c r="G1869" s="80"/>
      <c r="H1869" s="80"/>
      <c r="I1869" s="135"/>
      <c r="J1869" s="27"/>
      <c r="K1869" s="27"/>
      <c r="L1869" s="27"/>
      <c r="M1869" s="27"/>
      <c r="N1869" s="40"/>
      <c r="O1869" s="40"/>
      <c r="P1869" s="28"/>
      <c r="Q1869" s="136"/>
      <c r="R1869" s="27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  <c r="AC1869" s="12"/>
      <c r="AD1869" s="12"/>
      <c r="AE1869" s="12"/>
      <c r="AF1869" s="12"/>
      <c r="AG1869" s="12"/>
      <c r="AH1869" s="12"/>
      <c r="AI1869" s="12"/>
      <c r="AJ1869" s="12"/>
      <c r="AK1869" s="12"/>
      <c r="AL1869" s="12"/>
    </row>
    <row r="1870" spans="1:38" ht="15.75" customHeight="1">
      <c r="A1870" s="23"/>
      <c r="B1870" s="24"/>
      <c r="C1870" s="25"/>
      <c r="D1870" s="25"/>
      <c r="E1870" s="80"/>
      <c r="F1870" s="80"/>
      <c r="G1870" s="80"/>
      <c r="H1870" s="80"/>
      <c r="I1870" s="135"/>
      <c r="J1870" s="27"/>
      <c r="K1870" s="27"/>
      <c r="L1870" s="27"/>
      <c r="M1870" s="27"/>
      <c r="N1870" s="40"/>
      <c r="O1870" s="40"/>
      <c r="P1870" s="28"/>
      <c r="Q1870" s="136"/>
      <c r="R1870" s="27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  <c r="AC1870" s="12"/>
      <c r="AD1870" s="12"/>
      <c r="AE1870" s="12"/>
      <c r="AF1870" s="12"/>
      <c r="AG1870" s="12"/>
      <c r="AH1870" s="12"/>
      <c r="AI1870" s="12"/>
      <c r="AJ1870" s="12"/>
      <c r="AK1870" s="12"/>
      <c r="AL1870" s="12"/>
    </row>
    <row r="1871" spans="1:38" ht="15.75" customHeight="1">
      <c r="A1871" s="23"/>
      <c r="B1871" s="24"/>
      <c r="C1871" s="25"/>
      <c r="D1871" s="25"/>
      <c r="E1871" s="80"/>
      <c r="F1871" s="80"/>
      <c r="G1871" s="80"/>
      <c r="H1871" s="80"/>
      <c r="I1871" s="135"/>
      <c r="J1871" s="27"/>
      <c r="K1871" s="27"/>
      <c r="L1871" s="27"/>
      <c r="M1871" s="27"/>
      <c r="N1871" s="40"/>
      <c r="O1871" s="40"/>
      <c r="P1871" s="28"/>
      <c r="Q1871" s="136"/>
      <c r="R1871" s="27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  <c r="AC1871" s="12"/>
      <c r="AD1871" s="12"/>
      <c r="AE1871" s="12"/>
      <c r="AF1871" s="12"/>
      <c r="AG1871" s="12"/>
      <c r="AH1871" s="12"/>
      <c r="AI1871" s="12"/>
      <c r="AJ1871" s="12"/>
      <c r="AK1871" s="12"/>
      <c r="AL1871" s="12"/>
    </row>
    <row r="1872" spans="1:38" ht="15.75" customHeight="1">
      <c r="A1872" s="23"/>
      <c r="B1872" s="24"/>
      <c r="C1872" s="25"/>
      <c r="D1872" s="25"/>
      <c r="E1872" s="80"/>
      <c r="F1872" s="80"/>
      <c r="G1872" s="80"/>
      <c r="H1872" s="80"/>
      <c r="I1872" s="135"/>
      <c r="J1872" s="27"/>
      <c r="K1872" s="27"/>
      <c r="L1872" s="27"/>
      <c r="M1872" s="27"/>
      <c r="N1872" s="40"/>
      <c r="O1872" s="40"/>
      <c r="P1872" s="28"/>
      <c r="Q1872" s="136"/>
      <c r="R1872" s="27"/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  <c r="AC1872" s="12"/>
      <c r="AD1872" s="12"/>
      <c r="AE1872" s="12"/>
      <c r="AF1872" s="12"/>
      <c r="AG1872" s="12"/>
      <c r="AH1872" s="12"/>
      <c r="AI1872" s="12"/>
      <c r="AJ1872" s="12"/>
      <c r="AK1872" s="12"/>
      <c r="AL1872" s="12"/>
    </row>
    <row r="1873" spans="1:38" ht="15.75" customHeight="1">
      <c r="A1873" s="23"/>
      <c r="B1873" s="24"/>
      <c r="C1873" s="25"/>
      <c r="D1873" s="25"/>
      <c r="E1873" s="80"/>
      <c r="F1873" s="80"/>
      <c r="G1873" s="80"/>
      <c r="H1873" s="80"/>
      <c r="I1873" s="135"/>
      <c r="J1873" s="27"/>
      <c r="K1873" s="27"/>
      <c r="L1873" s="27"/>
      <c r="M1873" s="27"/>
      <c r="N1873" s="40"/>
      <c r="O1873" s="40"/>
      <c r="P1873" s="28"/>
      <c r="Q1873" s="136"/>
      <c r="R1873" s="27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  <c r="AC1873" s="12"/>
      <c r="AD1873" s="12"/>
      <c r="AE1873" s="12"/>
      <c r="AF1873" s="12"/>
      <c r="AG1873" s="12"/>
      <c r="AH1873" s="12"/>
      <c r="AI1873" s="12"/>
      <c r="AJ1873" s="12"/>
      <c r="AK1873" s="12"/>
      <c r="AL1873" s="12"/>
    </row>
    <row r="1874" spans="1:38" ht="15.75" customHeight="1">
      <c r="A1874" s="23"/>
      <c r="B1874" s="24"/>
      <c r="C1874" s="25"/>
      <c r="D1874" s="25"/>
      <c r="E1874" s="80"/>
      <c r="F1874" s="80"/>
      <c r="G1874" s="80"/>
      <c r="H1874" s="80"/>
      <c r="I1874" s="135"/>
      <c r="J1874" s="27"/>
      <c r="K1874" s="27"/>
      <c r="L1874" s="27"/>
      <c r="M1874" s="27"/>
      <c r="N1874" s="40"/>
      <c r="O1874" s="40"/>
      <c r="P1874" s="28"/>
      <c r="Q1874" s="136"/>
      <c r="R1874" s="27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  <c r="AC1874" s="12"/>
      <c r="AD1874" s="12"/>
      <c r="AE1874" s="12"/>
      <c r="AF1874" s="12"/>
      <c r="AG1874" s="12"/>
      <c r="AH1874" s="12"/>
      <c r="AI1874" s="12"/>
      <c r="AJ1874" s="12"/>
      <c r="AK1874" s="12"/>
      <c r="AL1874" s="12"/>
    </row>
    <row r="1875" spans="1:38" ht="15.75" customHeight="1">
      <c r="A1875" s="23"/>
      <c r="B1875" s="24"/>
      <c r="C1875" s="25"/>
      <c r="D1875" s="25"/>
      <c r="E1875" s="80"/>
      <c r="F1875" s="80"/>
      <c r="G1875" s="80"/>
      <c r="H1875" s="80"/>
      <c r="I1875" s="135"/>
      <c r="J1875" s="27"/>
      <c r="K1875" s="27"/>
      <c r="L1875" s="27"/>
      <c r="M1875" s="27"/>
      <c r="N1875" s="40"/>
      <c r="O1875" s="40"/>
      <c r="P1875" s="28"/>
      <c r="Q1875" s="136"/>
      <c r="R1875" s="27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  <c r="AC1875" s="12"/>
      <c r="AD1875" s="12"/>
      <c r="AE1875" s="12"/>
      <c r="AF1875" s="12"/>
      <c r="AG1875" s="12"/>
      <c r="AH1875" s="12"/>
      <c r="AI1875" s="12"/>
      <c r="AJ1875" s="12"/>
      <c r="AK1875" s="12"/>
      <c r="AL1875" s="12"/>
    </row>
    <row r="1876" spans="1:38" ht="15.75" customHeight="1">
      <c r="A1876" s="23"/>
      <c r="B1876" s="24"/>
      <c r="C1876" s="25"/>
      <c r="D1876" s="25"/>
      <c r="E1876" s="80"/>
      <c r="F1876" s="80"/>
      <c r="G1876" s="80"/>
      <c r="H1876" s="80"/>
      <c r="I1876" s="135"/>
      <c r="J1876" s="27"/>
      <c r="K1876" s="27"/>
      <c r="L1876" s="27"/>
      <c r="M1876" s="27"/>
      <c r="N1876" s="40"/>
      <c r="O1876" s="40"/>
      <c r="P1876" s="28"/>
      <c r="Q1876" s="136"/>
      <c r="R1876" s="27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  <c r="AC1876" s="12"/>
      <c r="AD1876" s="12"/>
      <c r="AE1876" s="12"/>
      <c r="AF1876" s="12"/>
      <c r="AG1876" s="12"/>
      <c r="AH1876" s="12"/>
      <c r="AI1876" s="12"/>
      <c r="AJ1876" s="12"/>
      <c r="AK1876" s="12"/>
      <c r="AL1876" s="12"/>
    </row>
    <row r="1877" spans="1:38" ht="15.75" customHeight="1">
      <c r="A1877" s="23"/>
      <c r="B1877" s="24"/>
      <c r="C1877" s="25"/>
      <c r="D1877" s="25"/>
      <c r="E1877" s="80"/>
      <c r="F1877" s="80"/>
      <c r="G1877" s="80"/>
      <c r="H1877" s="80"/>
      <c r="I1877" s="135"/>
      <c r="J1877" s="27"/>
      <c r="K1877" s="27"/>
      <c r="L1877" s="27"/>
      <c r="M1877" s="27"/>
      <c r="N1877" s="40"/>
      <c r="O1877" s="40"/>
      <c r="P1877" s="28"/>
      <c r="Q1877" s="136"/>
      <c r="R1877" s="27"/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  <c r="AC1877" s="12"/>
      <c r="AD1877" s="12"/>
      <c r="AE1877" s="12"/>
      <c r="AF1877" s="12"/>
      <c r="AG1877" s="12"/>
      <c r="AH1877" s="12"/>
      <c r="AI1877" s="12"/>
      <c r="AJ1877" s="12"/>
      <c r="AK1877" s="12"/>
      <c r="AL1877" s="12"/>
    </row>
    <row r="1878" spans="1:38" ht="15.75" customHeight="1">
      <c r="A1878" s="23"/>
      <c r="B1878" s="24"/>
      <c r="C1878" s="25"/>
      <c r="D1878" s="25"/>
      <c r="E1878" s="80"/>
      <c r="F1878" s="80"/>
      <c r="G1878" s="80"/>
      <c r="H1878" s="80"/>
      <c r="I1878" s="135"/>
      <c r="J1878" s="27"/>
      <c r="K1878" s="27"/>
      <c r="L1878" s="27"/>
      <c r="M1878" s="27"/>
      <c r="N1878" s="40"/>
      <c r="O1878" s="40"/>
      <c r="P1878" s="28"/>
      <c r="Q1878" s="136"/>
      <c r="R1878" s="27"/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  <c r="AC1878" s="12"/>
      <c r="AD1878" s="12"/>
      <c r="AE1878" s="12"/>
      <c r="AF1878" s="12"/>
      <c r="AG1878" s="12"/>
      <c r="AH1878" s="12"/>
      <c r="AI1878" s="12"/>
      <c r="AJ1878" s="12"/>
      <c r="AK1878" s="12"/>
      <c r="AL1878" s="12"/>
    </row>
    <row r="1879" spans="1:38" ht="15.75" customHeight="1">
      <c r="A1879" s="23"/>
      <c r="B1879" s="24"/>
      <c r="C1879" s="25"/>
      <c r="D1879" s="25"/>
      <c r="E1879" s="80"/>
      <c r="F1879" s="80"/>
      <c r="G1879" s="80"/>
      <c r="H1879" s="80"/>
      <c r="I1879" s="135"/>
      <c r="J1879" s="27"/>
      <c r="K1879" s="27"/>
      <c r="L1879" s="27"/>
      <c r="M1879" s="27"/>
      <c r="N1879" s="40"/>
      <c r="O1879" s="40"/>
      <c r="P1879" s="28"/>
      <c r="Q1879" s="136"/>
      <c r="R1879" s="27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  <c r="AC1879" s="12"/>
      <c r="AD1879" s="12"/>
      <c r="AE1879" s="12"/>
      <c r="AF1879" s="12"/>
      <c r="AG1879" s="12"/>
      <c r="AH1879" s="12"/>
      <c r="AI1879" s="12"/>
      <c r="AJ1879" s="12"/>
      <c r="AK1879" s="12"/>
      <c r="AL1879" s="12"/>
    </row>
    <row r="1880" spans="1:38" ht="15.75" customHeight="1">
      <c r="A1880" s="23"/>
      <c r="B1880" s="24"/>
      <c r="C1880" s="25"/>
      <c r="D1880" s="25"/>
      <c r="E1880" s="80"/>
      <c r="F1880" s="80"/>
      <c r="G1880" s="80"/>
      <c r="H1880" s="80"/>
      <c r="I1880" s="135"/>
      <c r="J1880" s="27"/>
      <c r="K1880" s="27"/>
      <c r="L1880" s="27"/>
      <c r="M1880" s="27"/>
      <c r="N1880" s="40"/>
      <c r="O1880" s="40"/>
      <c r="P1880" s="28"/>
      <c r="Q1880" s="136"/>
      <c r="R1880" s="27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  <c r="AC1880" s="12"/>
      <c r="AD1880" s="12"/>
      <c r="AE1880" s="12"/>
      <c r="AF1880" s="12"/>
      <c r="AG1880" s="12"/>
      <c r="AH1880" s="12"/>
      <c r="AI1880" s="12"/>
      <c r="AJ1880" s="12"/>
      <c r="AK1880" s="12"/>
      <c r="AL1880" s="12"/>
    </row>
    <row r="1881" spans="1:38" ht="15.75" customHeight="1">
      <c r="A1881" s="23"/>
      <c r="B1881" s="24"/>
      <c r="C1881" s="25"/>
      <c r="D1881" s="25"/>
      <c r="E1881" s="80"/>
      <c r="F1881" s="80"/>
      <c r="G1881" s="80"/>
      <c r="H1881" s="80"/>
      <c r="I1881" s="135"/>
      <c r="J1881" s="27"/>
      <c r="K1881" s="27"/>
      <c r="L1881" s="27"/>
      <c r="M1881" s="27"/>
      <c r="N1881" s="40"/>
      <c r="O1881" s="40"/>
      <c r="P1881" s="28"/>
      <c r="Q1881" s="136"/>
      <c r="R1881" s="27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  <c r="AC1881" s="12"/>
      <c r="AD1881" s="12"/>
      <c r="AE1881" s="12"/>
      <c r="AF1881" s="12"/>
      <c r="AG1881" s="12"/>
      <c r="AH1881" s="12"/>
      <c r="AI1881" s="12"/>
      <c r="AJ1881" s="12"/>
      <c r="AK1881" s="12"/>
      <c r="AL1881" s="12"/>
    </row>
    <row r="1882" spans="1:38" ht="15.75" customHeight="1">
      <c r="A1882" s="23"/>
      <c r="B1882" s="24"/>
      <c r="C1882" s="25"/>
      <c r="D1882" s="25"/>
      <c r="E1882" s="80"/>
      <c r="F1882" s="80"/>
      <c r="G1882" s="80"/>
      <c r="H1882" s="80"/>
      <c r="I1882" s="135"/>
      <c r="J1882" s="27"/>
      <c r="K1882" s="27"/>
      <c r="L1882" s="27"/>
      <c r="M1882" s="27"/>
      <c r="N1882" s="40"/>
      <c r="O1882" s="40"/>
      <c r="P1882" s="28"/>
      <c r="Q1882" s="136"/>
      <c r="R1882" s="27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  <c r="AC1882" s="12"/>
      <c r="AD1882" s="12"/>
      <c r="AE1882" s="12"/>
      <c r="AF1882" s="12"/>
      <c r="AG1882" s="12"/>
      <c r="AH1882" s="12"/>
      <c r="AI1882" s="12"/>
      <c r="AJ1882" s="12"/>
      <c r="AK1882" s="12"/>
      <c r="AL1882" s="12"/>
    </row>
    <row r="1883" spans="1:38" ht="15.75" customHeight="1">
      <c r="A1883" s="23"/>
      <c r="B1883" s="24"/>
      <c r="C1883" s="25"/>
      <c r="D1883" s="25"/>
      <c r="E1883" s="80"/>
      <c r="F1883" s="80"/>
      <c r="G1883" s="80"/>
      <c r="H1883" s="80"/>
      <c r="I1883" s="135"/>
      <c r="J1883" s="27"/>
      <c r="K1883" s="27"/>
      <c r="L1883" s="27"/>
      <c r="M1883" s="27"/>
      <c r="N1883" s="40"/>
      <c r="O1883" s="40"/>
      <c r="P1883" s="28"/>
      <c r="Q1883" s="136"/>
      <c r="R1883" s="27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  <c r="AC1883" s="12"/>
      <c r="AD1883" s="12"/>
      <c r="AE1883" s="12"/>
      <c r="AF1883" s="12"/>
      <c r="AG1883" s="12"/>
      <c r="AH1883" s="12"/>
      <c r="AI1883" s="12"/>
      <c r="AJ1883" s="12"/>
      <c r="AK1883" s="12"/>
      <c r="AL1883" s="12"/>
    </row>
    <row r="1884" spans="1:38" ht="15.75" customHeight="1">
      <c r="A1884" s="23"/>
      <c r="B1884" s="24"/>
      <c r="C1884" s="25"/>
      <c r="D1884" s="25"/>
      <c r="E1884" s="80"/>
      <c r="F1884" s="80"/>
      <c r="G1884" s="80"/>
      <c r="H1884" s="80"/>
      <c r="I1884" s="135"/>
      <c r="J1884" s="27"/>
      <c r="K1884" s="27"/>
      <c r="L1884" s="27"/>
      <c r="M1884" s="27"/>
      <c r="N1884" s="40"/>
      <c r="O1884" s="40"/>
      <c r="P1884" s="28"/>
      <c r="Q1884" s="136"/>
      <c r="R1884" s="27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  <c r="AC1884" s="12"/>
      <c r="AD1884" s="12"/>
      <c r="AE1884" s="12"/>
      <c r="AF1884" s="12"/>
      <c r="AG1884" s="12"/>
      <c r="AH1884" s="12"/>
      <c r="AI1884" s="12"/>
      <c r="AJ1884" s="12"/>
      <c r="AK1884" s="12"/>
      <c r="AL1884" s="12"/>
    </row>
    <row r="1885" spans="1:38" ht="15.75" customHeight="1">
      <c r="A1885" s="23"/>
      <c r="B1885" s="24"/>
      <c r="C1885" s="25"/>
      <c r="D1885" s="25"/>
      <c r="E1885" s="80"/>
      <c r="F1885" s="80"/>
      <c r="G1885" s="80"/>
      <c r="H1885" s="80"/>
      <c r="I1885" s="135"/>
      <c r="J1885" s="27"/>
      <c r="K1885" s="27"/>
      <c r="L1885" s="27"/>
      <c r="M1885" s="27"/>
      <c r="N1885" s="40"/>
      <c r="O1885" s="40"/>
      <c r="P1885" s="28"/>
      <c r="Q1885" s="136"/>
      <c r="R1885" s="27"/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  <c r="AC1885" s="12"/>
      <c r="AD1885" s="12"/>
      <c r="AE1885" s="12"/>
      <c r="AF1885" s="12"/>
      <c r="AG1885" s="12"/>
      <c r="AH1885" s="12"/>
      <c r="AI1885" s="12"/>
      <c r="AJ1885" s="12"/>
      <c r="AK1885" s="12"/>
      <c r="AL1885" s="12"/>
    </row>
    <row r="1886" spans="1:38" ht="15.75" customHeight="1">
      <c r="A1886" s="23"/>
      <c r="B1886" s="24"/>
      <c r="C1886" s="25"/>
      <c r="D1886" s="25"/>
      <c r="E1886" s="80"/>
      <c r="F1886" s="80"/>
      <c r="G1886" s="80"/>
      <c r="H1886" s="80"/>
      <c r="I1886" s="135"/>
      <c r="J1886" s="27"/>
      <c r="K1886" s="27"/>
      <c r="L1886" s="27"/>
      <c r="M1886" s="27"/>
      <c r="N1886" s="40"/>
      <c r="O1886" s="40"/>
      <c r="P1886" s="28"/>
      <c r="Q1886" s="136"/>
      <c r="R1886" s="27"/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  <c r="AC1886" s="12"/>
      <c r="AD1886" s="12"/>
      <c r="AE1886" s="12"/>
      <c r="AF1886" s="12"/>
      <c r="AG1886" s="12"/>
      <c r="AH1886" s="12"/>
      <c r="AI1886" s="12"/>
      <c r="AJ1886" s="12"/>
      <c r="AK1886" s="12"/>
      <c r="AL1886" s="12"/>
    </row>
    <row r="1887" spans="1:38" ht="15.75" customHeight="1">
      <c r="A1887" s="23"/>
      <c r="B1887" s="24"/>
      <c r="C1887" s="25"/>
      <c r="D1887" s="25"/>
      <c r="E1887" s="80"/>
      <c r="F1887" s="80"/>
      <c r="G1887" s="80"/>
      <c r="H1887" s="80"/>
      <c r="I1887" s="135"/>
      <c r="J1887" s="27"/>
      <c r="K1887" s="27"/>
      <c r="L1887" s="27"/>
      <c r="M1887" s="27"/>
      <c r="N1887" s="40"/>
      <c r="O1887" s="40"/>
      <c r="P1887" s="28"/>
      <c r="Q1887" s="136"/>
      <c r="R1887" s="27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  <c r="AC1887" s="12"/>
      <c r="AD1887" s="12"/>
      <c r="AE1887" s="12"/>
      <c r="AF1887" s="12"/>
      <c r="AG1887" s="12"/>
      <c r="AH1887" s="12"/>
      <c r="AI1887" s="12"/>
      <c r="AJ1887" s="12"/>
      <c r="AK1887" s="12"/>
      <c r="AL1887" s="12"/>
    </row>
    <row r="1888" spans="1:38" ht="15.75" customHeight="1">
      <c r="A1888" s="23"/>
      <c r="B1888" s="24"/>
      <c r="C1888" s="25"/>
      <c r="D1888" s="25"/>
      <c r="E1888" s="80"/>
      <c r="F1888" s="80"/>
      <c r="G1888" s="80"/>
      <c r="H1888" s="80"/>
      <c r="I1888" s="135"/>
      <c r="J1888" s="27"/>
      <c r="K1888" s="27"/>
      <c r="L1888" s="27"/>
      <c r="M1888" s="27"/>
      <c r="N1888" s="40"/>
      <c r="O1888" s="40"/>
      <c r="P1888" s="28"/>
      <c r="Q1888" s="136"/>
      <c r="R1888" s="27"/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  <c r="AC1888" s="12"/>
      <c r="AD1888" s="12"/>
      <c r="AE1888" s="12"/>
      <c r="AF1888" s="12"/>
      <c r="AG1888" s="12"/>
      <c r="AH1888" s="12"/>
      <c r="AI1888" s="12"/>
      <c r="AJ1888" s="12"/>
      <c r="AK1888" s="12"/>
      <c r="AL1888" s="12"/>
    </row>
    <row r="1889" spans="1:38" ht="15.75" customHeight="1">
      <c r="A1889" s="23"/>
      <c r="B1889" s="24"/>
      <c r="C1889" s="25"/>
      <c r="D1889" s="25"/>
      <c r="E1889" s="80"/>
      <c r="F1889" s="80"/>
      <c r="G1889" s="80"/>
      <c r="H1889" s="80"/>
      <c r="I1889" s="135"/>
      <c r="J1889" s="27"/>
      <c r="K1889" s="27"/>
      <c r="L1889" s="27"/>
      <c r="M1889" s="27"/>
      <c r="N1889" s="40"/>
      <c r="O1889" s="40"/>
      <c r="P1889" s="28"/>
      <c r="Q1889" s="136"/>
      <c r="R1889" s="27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  <c r="AC1889" s="12"/>
      <c r="AD1889" s="12"/>
      <c r="AE1889" s="12"/>
      <c r="AF1889" s="12"/>
      <c r="AG1889" s="12"/>
      <c r="AH1889" s="12"/>
      <c r="AI1889" s="12"/>
      <c r="AJ1889" s="12"/>
      <c r="AK1889" s="12"/>
      <c r="AL1889" s="12"/>
    </row>
    <row r="1890" spans="1:38" ht="15.75" customHeight="1">
      <c r="A1890" s="23"/>
      <c r="B1890" s="24"/>
      <c r="C1890" s="25"/>
      <c r="D1890" s="25"/>
      <c r="E1890" s="80"/>
      <c r="F1890" s="80"/>
      <c r="G1890" s="80"/>
      <c r="H1890" s="80"/>
      <c r="I1890" s="135"/>
      <c r="J1890" s="27"/>
      <c r="K1890" s="27"/>
      <c r="L1890" s="27"/>
      <c r="M1890" s="27"/>
      <c r="N1890" s="40"/>
      <c r="O1890" s="40"/>
      <c r="P1890" s="28"/>
      <c r="Q1890" s="136"/>
      <c r="R1890" s="27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  <c r="AC1890" s="12"/>
      <c r="AD1890" s="12"/>
      <c r="AE1890" s="12"/>
      <c r="AF1890" s="12"/>
      <c r="AG1890" s="12"/>
      <c r="AH1890" s="12"/>
      <c r="AI1890" s="12"/>
      <c r="AJ1890" s="12"/>
      <c r="AK1890" s="12"/>
      <c r="AL1890" s="12"/>
    </row>
    <row r="1891" spans="1:38" ht="15.75" customHeight="1">
      <c r="A1891" s="23"/>
      <c r="B1891" s="24"/>
      <c r="C1891" s="25"/>
      <c r="D1891" s="25"/>
      <c r="E1891" s="80"/>
      <c r="F1891" s="80"/>
      <c r="G1891" s="80"/>
      <c r="H1891" s="80"/>
      <c r="I1891" s="135"/>
      <c r="J1891" s="27"/>
      <c r="K1891" s="27"/>
      <c r="L1891" s="27"/>
      <c r="M1891" s="27"/>
      <c r="N1891" s="40"/>
      <c r="O1891" s="40"/>
      <c r="P1891" s="28"/>
      <c r="Q1891" s="136"/>
      <c r="R1891" s="27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  <c r="AC1891" s="12"/>
      <c r="AD1891" s="12"/>
      <c r="AE1891" s="12"/>
      <c r="AF1891" s="12"/>
      <c r="AG1891" s="12"/>
      <c r="AH1891" s="12"/>
      <c r="AI1891" s="12"/>
      <c r="AJ1891" s="12"/>
      <c r="AK1891" s="12"/>
      <c r="AL1891" s="12"/>
    </row>
    <row r="1892" spans="1:38" ht="15.75" customHeight="1">
      <c r="A1892" s="23"/>
      <c r="B1892" s="24"/>
      <c r="C1892" s="25"/>
      <c r="D1892" s="25"/>
      <c r="E1892" s="80"/>
      <c r="F1892" s="80"/>
      <c r="G1892" s="80"/>
      <c r="H1892" s="80"/>
      <c r="I1892" s="135"/>
      <c r="J1892" s="27"/>
      <c r="K1892" s="27"/>
      <c r="L1892" s="27"/>
      <c r="M1892" s="27"/>
      <c r="N1892" s="40"/>
      <c r="O1892" s="40"/>
      <c r="P1892" s="28"/>
      <c r="Q1892" s="136"/>
      <c r="R1892" s="27"/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  <c r="AC1892" s="12"/>
      <c r="AD1892" s="12"/>
      <c r="AE1892" s="12"/>
      <c r="AF1892" s="12"/>
      <c r="AG1892" s="12"/>
      <c r="AH1892" s="12"/>
      <c r="AI1892" s="12"/>
      <c r="AJ1892" s="12"/>
      <c r="AK1892" s="12"/>
      <c r="AL1892" s="12"/>
    </row>
    <row r="1893" spans="1:38" ht="15.75" customHeight="1">
      <c r="A1893" s="23"/>
      <c r="B1893" s="24"/>
      <c r="C1893" s="25"/>
      <c r="D1893" s="25"/>
      <c r="E1893" s="80"/>
      <c r="F1893" s="80"/>
      <c r="G1893" s="80"/>
      <c r="H1893" s="80"/>
      <c r="I1893" s="135"/>
      <c r="J1893" s="27"/>
      <c r="K1893" s="27"/>
      <c r="L1893" s="27"/>
      <c r="M1893" s="27"/>
      <c r="N1893" s="40"/>
      <c r="O1893" s="40"/>
      <c r="P1893" s="28"/>
      <c r="Q1893" s="136"/>
      <c r="R1893" s="27"/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  <c r="AC1893" s="12"/>
      <c r="AD1893" s="12"/>
      <c r="AE1893" s="12"/>
      <c r="AF1893" s="12"/>
      <c r="AG1893" s="12"/>
      <c r="AH1893" s="12"/>
      <c r="AI1893" s="12"/>
      <c r="AJ1893" s="12"/>
      <c r="AK1893" s="12"/>
      <c r="AL1893" s="12"/>
    </row>
    <row r="1894" spans="1:38" ht="15.75" customHeight="1">
      <c r="A1894" s="23"/>
      <c r="B1894" s="24"/>
      <c r="C1894" s="25"/>
      <c r="D1894" s="25"/>
      <c r="E1894" s="80"/>
      <c r="F1894" s="80"/>
      <c r="G1894" s="80"/>
      <c r="H1894" s="80"/>
      <c r="I1894" s="135"/>
      <c r="J1894" s="27"/>
      <c r="K1894" s="27"/>
      <c r="L1894" s="27"/>
      <c r="M1894" s="27"/>
      <c r="N1894" s="40"/>
      <c r="O1894" s="40"/>
      <c r="P1894" s="28"/>
      <c r="Q1894" s="136"/>
      <c r="R1894" s="27"/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  <c r="AC1894" s="12"/>
      <c r="AD1894" s="12"/>
      <c r="AE1894" s="12"/>
      <c r="AF1894" s="12"/>
      <c r="AG1894" s="12"/>
      <c r="AH1894" s="12"/>
      <c r="AI1894" s="12"/>
      <c r="AJ1894" s="12"/>
      <c r="AK1894" s="12"/>
      <c r="AL1894" s="12"/>
    </row>
    <row r="1895" spans="1:38" ht="15.75" customHeight="1">
      <c r="A1895" s="23"/>
      <c r="B1895" s="24"/>
      <c r="C1895" s="25"/>
      <c r="D1895" s="25"/>
      <c r="E1895" s="80"/>
      <c r="F1895" s="80"/>
      <c r="G1895" s="80"/>
      <c r="H1895" s="80"/>
      <c r="I1895" s="135"/>
      <c r="J1895" s="27"/>
      <c r="K1895" s="27"/>
      <c r="L1895" s="27"/>
      <c r="M1895" s="27"/>
      <c r="N1895" s="40"/>
      <c r="O1895" s="40"/>
      <c r="P1895" s="28"/>
      <c r="Q1895" s="136"/>
      <c r="R1895" s="27"/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  <c r="AC1895" s="12"/>
      <c r="AD1895" s="12"/>
      <c r="AE1895" s="12"/>
      <c r="AF1895" s="12"/>
      <c r="AG1895" s="12"/>
      <c r="AH1895" s="12"/>
      <c r="AI1895" s="12"/>
      <c r="AJ1895" s="12"/>
      <c r="AK1895" s="12"/>
      <c r="AL1895" s="12"/>
    </row>
    <row r="1896" spans="1:38" ht="15.75" customHeight="1">
      <c r="A1896" s="23"/>
      <c r="B1896" s="24"/>
      <c r="C1896" s="25"/>
      <c r="D1896" s="25"/>
      <c r="E1896" s="80"/>
      <c r="F1896" s="80"/>
      <c r="G1896" s="80"/>
      <c r="H1896" s="80"/>
      <c r="I1896" s="135"/>
      <c r="J1896" s="27"/>
      <c r="K1896" s="27"/>
      <c r="L1896" s="27"/>
      <c r="M1896" s="27"/>
      <c r="N1896" s="40"/>
      <c r="O1896" s="40"/>
      <c r="P1896" s="28"/>
      <c r="Q1896" s="136"/>
      <c r="R1896" s="27"/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  <c r="AC1896" s="12"/>
      <c r="AD1896" s="12"/>
      <c r="AE1896" s="12"/>
      <c r="AF1896" s="12"/>
      <c r="AG1896" s="12"/>
      <c r="AH1896" s="12"/>
      <c r="AI1896" s="12"/>
      <c r="AJ1896" s="12"/>
      <c r="AK1896" s="12"/>
      <c r="AL1896" s="12"/>
    </row>
    <row r="1897" spans="1:38" ht="15.75" customHeight="1">
      <c r="A1897" s="23"/>
      <c r="B1897" s="24"/>
      <c r="C1897" s="25"/>
      <c r="D1897" s="25"/>
      <c r="E1897" s="80"/>
      <c r="F1897" s="80"/>
      <c r="G1897" s="80"/>
      <c r="H1897" s="80"/>
      <c r="I1897" s="135"/>
      <c r="J1897" s="27"/>
      <c r="K1897" s="27"/>
      <c r="L1897" s="27"/>
      <c r="M1897" s="27"/>
      <c r="N1897" s="40"/>
      <c r="O1897" s="40"/>
      <c r="P1897" s="28"/>
      <c r="Q1897" s="136"/>
      <c r="R1897" s="27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  <c r="AC1897" s="12"/>
      <c r="AD1897" s="12"/>
      <c r="AE1897" s="12"/>
      <c r="AF1897" s="12"/>
      <c r="AG1897" s="12"/>
      <c r="AH1897" s="12"/>
      <c r="AI1897" s="12"/>
      <c r="AJ1897" s="12"/>
      <c r="AK1897" s="12"/>
      <c r="AL1897" s="12"/>
    </row>
    <row r="1898" spans="1:38" ht="15.75" customHeight="1">
      <c r="A1898" s="23"/>
      <c r="B1898" s="24"/>
      <c r="C1898" s="25"/>
      <c r="D1898" s="25"/>
      <c r="E1898" s="80"/>
      <c r="F1898" s="80"/>
      <c r="G1898" s="80"/>
      <c r="H1898" s="80"/>
      <c r="I1898" s="135"/>
      <c r="J1898" s="27"/>
      <c r="K1898" s="27"/>
      <c r="L1898" s="27"/>
      <c r="M1898" s="27"/>
      <c r="N1898" s="40"/>
      <c r="O1898" s="40"/>
      <c r="P1898" s="28"/>
      <c r="Q1898" s="136"/>
      <c r="R1898" s="27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  <c r="AC1898" s="12"/>
      <c r="AD1898" s="12"/>
      <c r="AE1898" s="12"/>
      <c r="AF1898" s="12"/>
      <c r="AG1898" s="12"/>
      <c r="AH1898" s="12"/>
      <c r="AI1898" s="12"/>
      <c r="AJ1898" s="12"/>
      <c r="AK1898" s="12"/>
      <c r="AL1898" s="12"/>
    </row>
    <row r="1899" spans="1:38" ht="15.75" customHeight="1">
      <c r="A1899" s="23"/>
      <c r="B1899" s="24"/>
      <c r="C1899" s="25"/>
      <c r="D1899" s="25"/>
      <c r="E1899" s="80"/>
      <c r="F1899" s="80"/>
      <c r="G1899" s="80"/>
      <c r="H1899" s="80"/>
      <c r="I1899" s="135"/>
      <c r="J1899" s="27"/>
      <c r="K1899" s="27"/>
      <c r="L1899" s="27"/>
      <c r="M1899" s="27"/>
      <c r="N1899" s="40"/>
      <c r="O1899" s="40"/>
      <c r="P1899" s="28"/>
      <c r="Q1899" s="136"/>
      <c r="R1899" s="27"/>
      <c r="S1899" s="12"/>
      <c r="T1899" s="12"/>
      <c r="U1899" s="12"/>
      <c r="V1899" s="12"/>
      <c r="W1899" s="12"/>
      <c r="X1899" s="12"/>
      <c r="Y1899" s="12"/>
      <c r="Z1899" s="12"/>
      <c r="AA1899" s="12"/>
      <c r="AB1899" s="12"/>
      <c r="AC1899" s="12"/>
      <c r="AD1899" s="12"/>
      <c r="AE1899" s="12"/>
      <c r="AF1899" s="12"/>
      <c r="AG1899" s="12"/>
      <c r="AH1899" s="12"/>
      <c r="AI1899" s="12"/>
      <c r="AJ1899" s="12"/>
      <c r="AK1899" s="12"/>
      <c r="AL1899" s="12"/>
    </row>
    <row r="1900" spans="1:38" ht="15.75" customHeight="1">
      <c r="A1900" s="23"/>
      <c r="B1900" s="24"/>
      <c r="C1900" s="25"/>
      <c r="D1900" s="25"/>
      <c r="E1900" s="80"/>
      <c r="F1900" s="80"/>
      <c r="G1900" s="80"/>
      <c r="H1900" s="80"/>
      <c r="I1900" s="135"/>
      <c r="J1900" s="27"/>
      <c r="K1900" s="27"/>
      <c r="L1900" s="27"/>
      <c r="M1900" s="27"/>
      <c r="N1900" s="40"/>
      <c r="O1900" s="40"/>
      <c r="P1900" s="28"/>
      <c r="Q1900" s="136"/>
      <c r="R1900" s="27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  <c r="AC1900" s="12"/>
      <c r="AD1900" s="12"/>
      <c r="AE1900" s="12"/>
      <c r="AF1900" s="12"/>
      <c r="AG1900" s="12"/>
      <c r="AH1900" s="12"/>
      <c r="AI1900" s="12"/>
      <c r="AJ1900" s="12"/>
      <c r="AK1900" s="12"/>
      <c r="AL1900" s="12"/>
    </row>
    <row r="1901" spans="1:38" ht="15.75" customHeight="1">
      <c r="A1901" s="23"/>
      <c r="B1901" s="24"/>
      <c r="C1901" s="25"/>
      <c r="D1901" s="25"/>
      <c r="E1901" s="80"/>
      <c r="F1901" s="80"/>
      <c r="G1901" s="80"/>
      <c r="H1901" s="80"/>
      <c r="I1901" s="135"/>
      <c r="J1901" s="27"/>
      <c r="K1901" s="27"/>
      <c r="L1901" s="27"/>
      <c r="M1901" s="27"/>
      <c r="N1901" s="40"/>
      <c r="O1901" s="40"/>
      <c r="P1901" s="28"/>
      <c r="Q1901" s="136"/>
      <c r="R1901" s="27"/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  <c r="AC1901" s="12"/>
      <c r="AD1901" s="12"/>
      <c r="AE1901" s="12"/>
      <c r="AF1901" s="12"/>
      <c r="AG1901" s="12"/>
      <c r="AH1901" s="12"/>
      <c r="AI1901" s="12"/>
      <c r="AJ1901" s="12"/>
      <c r="AK1901" s="12"/>
      <c r="AL1901" s="12"/>
    </row>
    <row r="1902" spans="1:38" ht="15.75" customHeight="1">
      <c r="A1902" s="23"/>
      <c r="B1902" s="24"/>
      <c r="C1902" s="25"/>
      <c r="D1902" s="25"/>
      <c r="E1902" s="80"/>
      <c r="F1902" s="80"/>
      <c r="G1902" s="80"/>
      <c r="H1902" s="80"/>
      <c r="I1902" s="135"/>
      <c r="J1902" s="27"/>
      <c r="K1902" s="27"/>
      <c r="L1902" s="27"/>
      <c r="M1902" s="27"/>
      <c r="N1902" s="40"/>
      <c r="O1902" s="40"/>
      <c r="P1902" s="28"/>
      <c r="Q1902" s="136"/>
      <c r="R1902" s="27"/>
      <c r="S1902" s="12"/>
      <c r="T1902" s="12"/>
      <c r="U1902" s="12"/>
      <c r="V1902" s="12"/>
      <c r="W1902" s="12"/>
      <c r="X1902" s="12"/>
      <c r="Y1902" s="12"/>
      <c r="Z1902" s="12"/>
      <c r="AA1902" s="12"/>
      <c r="AB1902" s="12"/>
      <c r="AC1902" s="12"/>
      <c r="AD1902" s="12"/>
      <c r="AE1902" s="12"/>
      <c r="AF1902" s="12"/>
      <c r="AG1902" s="12"/>
      <c r="AH1902" s="12"/>
      <c r="AI1902" s="12"/>
      <c r="AJ1902" s="12"/>
      <c r="AK1902" s="12"/>
      <c r="AL1902" s="12"/>
    </row>
    <row r="1903" spans="1:38" ht="15.75" customHeight="1">
      <c r="A1903" s="23"/>
      <c r="B1903" s="24"/>
      <c r="C1903" s="25"/>
      <c r="D1903" s="25"/>
      <c r="E1903" s="80"/>
      <c r="F1903" s="80"/>
      <c r="G1903" s="80"/>
      <c r="H1903" s="80"/>
      <c r="I1903" s="135"/>
      <c r="J1903" s="27"/>
      <c r="K1903" s="27"/>
      <c r="L1903" s="27"/>
      <c r="M1903" s="27"/>
      <c r="N1903" s="40"/>
      <c r="O1903" s="40"/>
      <c r="P1903" s="28"/>
      <c r="Q1903" s="136"/>
      <c r="R1903" s="27"/>
      <c r="S1903" s="12"/>
      <c r="T1903" s="12"/>
      <c r="U1903" s="12"/>
      <c r="V1903" s="12"/>
      <c r="W1903" s="12"/>
      <c r="X1903" s="12"/>
      <c r="Y1903" s="12"/>
      <c r="Z1903" s="12"/>
      <c r="AA1903" s="12"/>
      <c r="AB1903" s="12"/>
      <c r="AC1903" s="12"/>
      <c r="AD1903" s="12"/>
      <c r="AE1903" s="12"/>
      <c r="AF1903" s="12"/>
      <c r="AG1903" s="12"/>
      <c r="AH1903" s="12"/>
      <c r="AI1903" s="12"/>
      <c r="AJ1903" s="12"/>
      <c r="AK1903" s="12"/>
      <c r="AL1903" s="12"/>
    </row>
    <row r="1904" spans="1:38" ht="15.75" customHeight="1">
      <c r="A1904" s="23"/>
      <c r="B1904" s="24"/>
      <c r="C1904" s="25"/>
      <c r="D1904" s="25"/>
      <c r="E1904" s="80"/>
      <c r="F1904" s="80"/>
      <c r="G1904" s="80"/>
      <c r="H1904" s="80"/>
      <c r="I1904" s="135"/>
      <c r="J1904" s="27"/>
      <c r="K1904" s="27"/>
      <c r="L1904" s="27"/>
      <c r="M1904" s="27"/>
      <c r="N1904" s="40"/>
      <c r="O1904" s="40"/>
      <c r="P1904" s="28"/>
      <c r="Q1904" s="136"/>
      <c r="R1904" s="27"/>
      <c r="S1904" s="12"/>
      <c r="T1904" s="12"/>
      <c r="U1904" s="12"/>
      <c r="V1904" s="12"/>
      <c r="W1904" s="12"/>
      <c r="X1904" s="12"/>
      <c r="Y1904" s="12"/>
      <c r="Z1904" s="12"/>
      <c r="AA1904" s="12"/>
      <c r="AB1904" s="12"/>
      <c r="AC1904" s="12"/>
      <c r="AD1904" s="12"/>
      <c r="AE1904" s="12"/>
      <c r="AF1904" s="12"/>
      <c r="AG1904" s="12"/>
      <c r="AH1904" s="12"/>
      <c r="AI1904" s="12"/>
      <c r="AJ1904" s="12"/>
      <c r="AK1904" s="12"/>
      <c r="AL1904" s="12"/>
    </row>
    <row r="1905" spans="1:38" ht="15.75" customHeight="1">
      <c r="A1905" s="23"/>
      <c r="B1905" s="24"/>
      <c r="C1905" s="25"/>
      <c r="D1905" s="25"/>
      <c r="E1905" s="80"/>
      <c r="F1905" s="80"/>
      <c r="G1905" s="80"/>
      <c r="H1905" s="80"/>
      <c r="I1905" s="135"/>
      <c r="J1905" s="27"/>
      <c r="K1905" s="27"/>
      <c r="L1905" s="27"/>
      <c r="M1905" s="27"/>
      <c r="N1905" s="40"/>
      <c r="O1905" s="40"/>
      <c r="P1905" s="28"/>
      <c r="Q1905" s="136"/>
      <c r="R1905" s="27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  <c r="AC1905" s="12"/>
      <c r="AD1905" s="12"/>
      <c r="AE1905" s="12"/>
      <c r="AF1905" s="12"/>
      <c r="AG1905" s="12"/>
      <c r="AH1905" s="12"/>
      <c r="AI1905" s="12"/>
      <c r="AJ1905" s="12"/>
      <c r="AK1905" s="12"/>
      <c r="AL1905" s="12"/>
    </row>
    <row r="1906" spans="1:38" ht="15.75" customHeight="1">
      <c r="A1906" s="23"/>
      <c r="B1906" s="24"/>
      <c r="C1906" s="25"/>
      <c r="D1906" s="25"/>
      <c r="E1906" s="80"/>
      <c r="F1906" s="80"/>
      <c r="G1906" s="80"/>
      <c r="H1906" s="80"/>
      <c r="I1906" s="135"/>
      <c r="J1906" s="27"/>
      <c r="K1906" s="27"/>
      <c r="L1906" s="27"/>
      <c r="M1906" s="27"/>
      <c r="N1906" s="40"/>
      <c r="O1906" s="40"/>
      <c r="P1906" s="28"/>
      <c r="Q1906" s="136"/>
      <c r="R1906" s="27"/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  <c r="AC1906" s="12"/>
      <c r="AD1906" s="12"/>
      <c r="AE1906" s="12"/>
      <c r="AF1906" s="12"/>
      <c r="AG1906" s="12"/>
      <c r="AH1906" s="12"/>
      <c r="AI1906" s="12"/>
      <c r="AJ1906" s="12"/>
      <c r="AK1906" s="12"/>
      <c r="AL1906" s="12"/>
    </row>
    <row r="1907" spans="1:38" ht="15.75" customHeight="1">
      <c r="A1907" s="23"/>
      <c r="B1907" s="24"/>
      <c r="C1907" s="25"/>
      <c r="D1907" s="25"/>
      <c r="E1907" s="80"/>
      <c r="F1907" s="80"/>
      <c r="G1907" s="80"/>
      <c r="H1907" s="80"/>
      <c r="I1907" s="135"/>
      <c r="J1907" s="27"/>
      <c r="K1907" s="27"/>
      <c r="L1907" s="27"/>
      <c r="M1907" s="27"/>
      <c r="N1907" s="40"/>
      <c r="O1907" s="40"/>
      <c r="P1907" s="28"/>
      <c r="Q1907" s="136"/>
      <c r="R1907" s="27"/>
      <c r="S1907" s="12"/>
      <c r="T1907" s="12"/>
      <c r="U1907" s="12"/>
      <c r="V1907" s="12"/>
      <c r="W1907" s="12"/>
      <c r="X1907" s="12"/>
      <c r="Y1907" s="12"/>
      <c r="Z1907" s="12"/>
      <c r="AA1907" s="12"/>
      <c r="AB1907" s="12"/>
      <c r="AC1907" s="12"/>
      <c r="AD1907" s="12"/>
      <c r="AE1907" s="12"/>
      <c r="AF1907" s="12"/>
      <c r="AG1907" s="12"/>
      <c r="AH1907" s="12"/>
      <c r="AI1907" s="12"/>
      <c r="AJ1907" s="12"/>
      <c r="AK1907" s="12"/>
      <c r="AL1907" s="12"/>
    </row>
    <row r="1908" spans="1:38" ht="15.75" customHeight="1">
      <c r="A1908" s="23"/>
      <c r="B1908" s="24"/>
      <c r="C1908" s="25"/>
      <c r="D1908" s="25"/>
      <c r="E1908" s="80"/>
      <c r="F1908" s="80"/>
      <c r="G1908" s="80"/>
      <c r="H1908" s="80"/>
      <c r="I1908" s="135"/>
      <c r="J1908" s="27"/>
      <c r="K1908" s="27"/>
      <c r="L1908" s="27"/>
      <c r="M1908" s="27"/>
      <c r="N1908" s="40"/>
      <c r="O1908" s="40"/>
      <c r="P1908" s="28"/>
      <c r="Q1908" s="136"/>
      <c r="R1908" s="27"/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  <c r="AC1908" s="12"/>
      <c r="AD1908" s="12"/>
      <c r="AE1908" s="12"/>
      <c r="AF1908" s="12"/>
      <c r="AG1908" s="12"/>
      <c r="AH1908" s="12"/>
      <c r="AI1908" s="12"/>
      <c r="AJ1908" s="12"/>
      <c r="AK1908" s="12"/>
      <c r="AL1908" s="12"/>
    </row>
    <row r="1909" spans="1:38" ht="15.75" customHeight="1">
      <c r="A1909" s="23"/>
      <c r="B1909" s="24"/>
      <c r="C1909" s="25"/>
      <c r="D1909" s="25"/>
      <c r="E1909" s="80"/>
      <c r="F1909" s="80"/>
      <c r="G1909" s="80"/>
      <c r="H1909" s="80"/>
      <c r="I1909" s="135"/>
      <c r="J1909" s="27"/>
      <c r="K1909" s="27"/>
      <c r="L1909" s="27"/>
      <c r="M1909" s="27"/>
      <c r="N1909" s="40"/>
      <c r="O1909" s="40"/>
      <c r="P1909" s="28"/>
      <c r="Q1909" s="136"/>
      <c r="R1909" s="27"/>
      <c r="S1909" s="12"/>
      <c r="T1909" s="12"/>
      <c r="U1909" s="12"/>
      <c r="V1909" s="12"/>
      <c r="W1909" s="12"/>
      <c r="X1909" s="12"/>
      <c r="Y1909" s="12"/>
      <c r="Z1909" s="12"/>
      <c r="AA1909" s="12"/>
      <c r="AB1909" s="12"/>
      <c r="AC1909" s="12"/>
      <c r="AD1909" s="12"/>
      <c r="AE1909" s="12"/>
      <c r="AF1909" s="12"/>
      <c r="AG1909" s="12"/>
      <c r="AH1909" s="12"/>
      <c r="AI1909" s="12"/>
      <c r="AJ1909" s="12"/>
      <c r="AK1909" s="12"/>
      <c r="AL1909" s="12"/>
    </row>
    <row r="1910" spans="1:38" ht="15.75" customHeight="1">
      <c r="A1910" s="23"/>
      <c r="B1910" s="24"/>
      <c r="C1910" s="25"/>
      <c r="D1910" s="25"/>
      <c r="E1910" s="80"/>
      <c r="F1910" s="80"/>
      <c r="G1910" s="80"/>
      <c r="H1910" s="80"/>
      <c r="I1910" s="135"/>
      <c r="J1910" s="27"/>
      <c r="K1910" s="27"/>
      <c r="L1910" s="27"/>
      <c r="M1910" s="27"/>
      <c r="N1910" s="40"/>
      <c r="O1910" s="40"/>
      <c r="P1910" s="28"/>
      <c r="Q1910" s="136"/>
      <c r="R1910" s="27"/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  <c r="AC1910" s="12"/>
      <c r="AD1910" s="12"/>
      <c r="AE1910" s="12"/>
      <c r="AF1910" s="12"/>
      <c r="AG1910" s="12"/>
      <c r="AH1910" s="12"/>
      <c r="AI1910" s="12"/>
      <c r="AJ1910" s="12"/>
      <c r="AK1910" s="12"/>
      <c r="AL1910" s="12"/>
    </row>
    <row r="1911" spans="1:38" ht="15.75" customHeight="1">
      <c r="A1911" s="23"/>
      <c r="B1911" s="24"/>
      <c r="C1911" s="25"/>
      <c r="D1911" s="25"/>
      <c r="E1911" s="80"/>
      <c r="F1911" s="80"/>
      <c r="G1911" s="80"/>
      <c r="H1911" s="80"/>
      <c r="I1911" s="135"/>
      <c r="J1911" s="27"/>
      <c r="K1911" s="27"/>
      <c r="L1911" s="27"/>
      <c r="M1911" s="27"/>
      <c r="N1911" s="40"/>
      <c r="O1911" s="40"/>
      <c r="P1911" s="28"/>
      <c r="Q1911" s="136"/>
      <c r="R1911" s="27"/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  <c r="AC1911" s="12"/>
      <c r="AD1911" s="12"/>
      <c r="AE1911" s="12"/>
      <c r="AF1911" s="12"/>
      <c r="AG1911" s="12"/>
      <c r="AH1911" s="12"/>
      <c r="AI1911" s="12"/>
      <c r="AJ1911" s="12"/>
      <c r="AK1911" s="12"/>
      <c r="AL1911" s="12"/>
    </row>
    <row r="1912" spans="1:38" ht="15.75" customHeight="1">
      <c r="A1912" s="23"/>
      <c r="B1912" s="24"/>
      <c r="C1912" s="25"/>
      <c r="D1912" s="25"/>
      <c r="E1912" s="80"/>
      <c r="F1912" s="80"/>
      <c r="G1912" s="80"/>
      <c r="H1912" s="80"/>
      <c r="I1912" s="135"/>
      <c r="J1912" s="27"/>
      <c r="K1912" s="27"/>
      <c r="L1912" s="27"/>
      <c r="M1912" s="27"/>
      <c r="N1912" s="40"/>
      <c r="O1912" s="40"/>
      <c r="P1912" s="28"/>
      <c r="Q1912" s="136"/>
      <c r="R1912" s="27"/>
      <c r="S1912" s="12"/>
      <c r="T1912" s="12"/>
      <c r="U1912" s="12"/>
      <c r="V1912" s="12"/>
      <c r="W1912" s="12"/>
      <c r="X1912" s="12"/>
      <c r="Y1912" s="12"/>
      <c r="Z1912" s="12"/>
      <c r="AA1912" s="12"/>
      <c r="AB1912" s="12"/>
      <c r="AC1912" s="12"/>
      <c r="AD1912" s="12"/>
      <c r="AE1912" s="12"/>
      <c r="AF1912" s="12"/>
      <c r="AG1912" s="12"/>
      <c r="AH1912" s="12"/>
      <c r="AI1912" s="12"/>
      <c r="AJ1912" s="12"/>
      <c r="AK1912" s="12"/>
      <c r="AL1912" s="12"/>
    </row>
    <row r="1913" spans="1:38" ht="15.75" customHeight="1">
      <c r="A1913" s="23"/>
      <c r="B1913" s="24"/>
      <c r="C1913" s="25"/>
      <c r="D1913" s="25"/>
      <c r="E1913" s="80"/>
      <c r="F1913" s="80"/>
      <c r="G1913" s="80"/>
      <c r="H1913" s="80"/>
      <c r="I1913" s="135"/>
      <c r="J1913" s="27"/>
      <c r="K1913" s="27"/>
      <c r="L1913" s="27"/>
      <c r="M1913" s="27"/>
      <c r="N1913" s="40"/>
      <c r="O1913" s="40"/>
      <c r="P1913" s="28"/>
      <c r="Q1913" s="136"/>
      <c r="R1913" s="27"/>
      <c r="S1913" s="12"/>
      <c r="T1913" s="12"/>
      <c r="U1913" s="12"/>
      <c r="V1913" s="12"/>
      <c r="W1913" s="12"/>
      <c r="X1913" s="12"/>
      <c r="Y1913" s="12"/>
      <c r="Z1913" s="12"/>
      <c r="AA1913" s="12"/>
      <c r="AB1913" s="12"/>
      <c r="AC1913" s="12"/>
      <c r="AD1913" s="12"/>
      <c r="AE1913" s="12"/>
      <c r="AF1913" s="12"/>
      <c r="AG1913" s="12"/>
      <c r="AH1913" s="12"/>
      <c r="AI1913" s="12"/>
      <c r="AJ1913" s="12"/>
      <c r="AK1913" s="12"/>
      <c r="AL1913" s="12"/>
    </row>
    <row r="1914" spans="1:38" ht="15.75" customHeight="1">
      <c r="A1914" s="23"/>
      <c r="B1914" s="24"/>
      <c r="C1914" s="25"/>
      <c r="D1914" s="25"/>
      <c r="E1914" s="80"/>
      <c r="F1914" s="80"/>
      <c r="G1914" s="80"/>
      <c r="H1914" s="80"/>
      <c r="I1914" s="135"/>
      <c r="J1914" s="27"/>
      <c r="K1914" s="27"/>
      <c r="L1914" s="27"/>
      <c r="M1914" s="27"/>
      <c r="N1914" s="40"/>
      <c r="O1914" s="40"/>
      <c r="P1914" s="28"/>
      <c r="Q1914" s="136"/>
      <c r="R1914" s="27"/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  <c r="AC1914" s="12"/>
      <c r="AD1914" s="12"/>
      <c r="AE1914" s="12"/>
      <c r="AF1914" s="12"/>
      <c r="AG1914" s="12"/>
      <c r="AH1914" s="12"/>
      <c r="AI1914" s="12"/>
      <c r="AJ1914" s="12"/>
      <c r="AK1914" s="12"/>
      <c r="AL1914" s="12"/>
    </row>
    <row r="1915" spans="1:38" ht="15.75" customHeight="1">
      <c r="A1915" s="23"/>
      <c r="B1915" s="24"/>
      <c r="C1915" s="25"/>
      <c r="D1915" s="25"/>
      <c r="E1915" s="80"/>
      <c r="F1915" s="80"/>
      <c r="G1915" s="80"/>
      <c r="H1915" s="80"/>
      <c r="I1915" s="135"/>
      <c r="J1915" s="27"/>
      <c r="K1915" s="27"/>
      <c r="L1915" s="27"/>
      <c r="M1915" s="27"/>
      <c r="N1915" s="40"/>
      <c r="O1915" s="40"/>
      <c r="P1915" s="28"/>
      <c r="Q1915" s="136"/>
      <c r="R1915" s="27"/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  <c r="AC1915" s="12"/>
      <c r="AD1915" s="12"/>
      <c r="AE1915" s="12"/>
      <c r="AF1915" s="12"/>
      <c r="AG1915" s="12"/>
      <c r="AH1915" s="12"/>
      <c r="AI1915" s="12"/>
      <c r="AJ1915" s="12"/>
      <c r="AK1915" s="12"/>
      <c r="AL1915" s="12"/>
    </row>
    <row r="1916" spans="1:38" ht="15.75" customHeight="1">
      <c r="A1916" s="23"/>
      <c r="B1916" s="24"/>
      <c r="C1916" s="25"/>
      <c r="D1916" s="25"/>
      <c r="E1916" s="80"/>
      <c r="F1916" s="80"/>
      <c r="G1916" s="80"/>
      <c r="H1916" s="80"/>
      <c r="I1916" s="135"/>
      <c r="J1916" s="27"/>
      <c r="K1916" s="27"/>
      <c r="L1916" s="27"/>
      <c r="M1916" s="27"/>
      <c r="N1916" s="40"/>
      <c r="O1916" s="40"/>
      <c r="P1916" s="28"/>
      <c r="Q1916" s="136"/>
      <c r="R1916" s="27"/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  <c r="AC1916" s="12"/>
      <c r="AD1916" s="12"/>
      <c r="AE1916" s="12"/>
      <c r="AF1916" s="12"/>
      <c r="AG1916" s="12"/>
      <c r="AH1916" s="12"/>
      <c r="AI1916" s="12"/>
      <c r="AJ1916" s="12"/>
      <c r="AK1916" s="12"/>
      <c r="AL1916" s="12"/>
    </row>
    <row r="1917" spans="1:38" ht="15.75" customHeight="1">
      <c r="A1917" s="23"/>
      <c r="B1917" s="24"/>
      <c r="C1917" s="25"/>
      <c r="D1917" s="25"/>
      <c r="E1917" s="80"/>
      <c r="F1917" s="80"/>
      <c r="G1917" s="80"/>
      <c r="H1917" s="80"/>
      <c r="I1917" s="135"/>
      <c r="J1917" s="27"/>
      <c r="K1917" s="27"/>
      <c r="L1917" s="27"/>
      <c r="M1917" s="27"/>
      <c r="N1917" s="40"/>
      <c r="O1917" s="40"/>
      <c r="P1917" s="28"/>
      <c r="Q1917" s="136"/>
      <c r="R1917" s="27"/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  <c r="AC1917" s="12"/>
      <c r="AD1917" s="12"/>
      <c r="AE1917" s="12"/>
      <c r="AF1917" s="12"/>
      <c r="AG1917" s="12"/>
      <c r="AH1917" s="12"/>
      <c r="AI1917" s="12"/>
      <c r="AJ1917" s="12"/>
      <c r="AK1917" s="12"/>
      <c r="AL1917" s="12"/>
    </row>
    <row r="1918" spans="1:38" ht="15.75" customHeight="1">
      <c r="A1918" s="23"/>
      <c r="B1918" s="24"/>
      <c r="C1918" s="25"/>
      <c r="D1918" s="25"/>
      <c r="E1918" s="80"/>
      <c r="F1918" s="80"/>
      <c r="G1918" s="80"/>
      <c r="H1918" s="80"/>
      <c r="I1918" s="135"/>
      <c r="J1918" s="27"/>
      <c r="K1918" s="27"/>
      <c r="L1918" s="27"/>
      <c r="M1918" s="27"/>
      <c r="N1918" s="40"/>
      <c r="O1918" s="40"/>
      <c r="P1918" s="28"/>
      <c r="Q1918" s="136"/>
      <c r="R1918" s="27"/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  <c r="AC1918" s="12"/>
      <c r="AD1918" s="12"/>
      <c r="AE1918" s="12"/>
      <c r="AF1918" s="12"/>
      <c r="AG1918" s="12"/>
      <c r="AH1918" s="12"/>
      <c r="AI1918" s="12"/>
      <c r="AJ1918" s="12"/>
      <c r="AK1918" s="12"/>
      <c r="AL1918" s="12"/>
    </row>
    <row r="1919" spans="1:38" ht="15.75" customHeight="1">
      <c r="A1919" s="23"/>
      <c r="B1919" s="24"/>
      <c r="C1919" s="25"/>
      <c r="D1919" s="25"/>
      <c r="E1919" s="80"/>
      <c r="F1919" s="80"/>
      <c r="G1919" s="80"/>
      <c r="H1919" s="80"/>
      <c r="I1919" s="135"/>
      <c r="J1919" s="27"/>
      <c r="K1919" s="27"/>
      <c r="L1919" s="27"/>
      <c r="M1919" s="27"/>
      <c r="N1919" s="40"/>
      <c r="O1919" s="40"/>
      <c r="P1919" s="28"/>
      <c r="Q1919" s="136"/>
      <c r="R1919" s="27"/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  <c r="AC1919" s="12"/>
      <c r="AD1919" s="12"/>
      <c r="AE1919" s="12"/>
      <c r="AF1919" s="12"/>
      <c r="AG1919" s="12"/>
      <c r="AH1919" s="12"/>
      <c r="AI1919" s="12"/>
      <c r="AJ1919" s="12"/>
      <c r="AK1919" s="12"/>
      <c r="AL1919" s="12"/>
    </row>
    <row r="1920" spans="1:38" ht="15.75" customHeight="1">
      <c r="A1920" s="23"/>
      <c r="B1920" s="24"/>
      <c r="C1920" s="25"/>
      <c r="D1920" s="25"/>
      <c r="E1920" s="80"/>
      <c r="F1920" s="80"/>
      <c r="G1920" s="80"/>
      <c r="H1920" s="80"/>
      <c r="I1920" s="135"/>
      <c r="J1920" s="27"/>
      <c r="K1920" s="27"/>
      <c r="L1920" s="27"/>
      <c r="M1920" s="27"/>
      <c r="N1920" s="40"/>
      <c r="O1920" s="40"/>
      <c r="P1920" s="28"/>
      <c r="Q1920" s="136"/>
      <c r="R1920" s="27"/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  <c r="AC1920" s="12"/>
      <c r="AD1920" s="12"/>
      <c r="AE1920" s="12"/>
      <c r="AF1920" s="12"/>
      <c r="AG1920" s="12"/>
      <c r="AH1920" s="12"/>
      <c r="AI1920" s="12"/>
      <c r="AJ1920" s="12"/>
      <c r="AK1920" s="12"/>
      <c r="AL1920" s="12"/>
    </row>
    <row r="1921" spans="1:38" ht="15.75" customHeight="1">
      <c r="A1921" s="23"/>
      <c r="B1921" s="24"/>
      <c r="C1921" s="25"/>
      <c r="D1921" s="25"/>
      <c r="E1921" s="80"/>
      <c r="F1921" s="80"/>
      <c r="G1921" s="80"/>
      <c r="H1921" s="80"/>
      <c r="I1921" s="135"/>
      <c r="J1921" s="27"/>
      <c r="K1921" s="27"/>
      <c r="L1921" s="27"/>
      <c r="M1921" s="27"/>
      <c r="N1921" s="40"/>
      <c r="O1921" s="40"/>
      <c r="P1921" s="28"/>
      <c r="Q1921" s="136"/>
      <c r="R1921" s="27"/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  <c r="AC1921" s="12"/>
      <c r="AD1921" s="12"/>
      <c r="AE1921" s="12"/>
      <c r="AF1921" s="12"/>
      <c r="AG1921" s="12"/>
      <c r="AH1921" s="12"/>
      <c r="AI1921" s="12"/>
      <c r="AJ1921" s="12"/>
      <c r="AK1921" s="12"/>
      <c r="AL1921" s="12"/>
    </row>
    <row r="1922" spans="1:38" ht="15.75" customHeight="1">
      <c r="A1922" s="23"/>
      <c r="B1922" s="24"/>
      <c r="C1922" s="25"/>
      <c r="D1922" s="25"/>
      <c r="E1922" s="80"/>
      <c r="F1922" s="80"/>
      <c r="G1922" s="80"/>
      <c r="H1922" s="80"/>
      <c r="I1922" s="135"/>
      <c r="J1922" s="27"/>
      <c r="K1922" s="27"/>
      <c r="L1922" s="27"/>
      <c r="M1922" s="27"/>
      <c r="N1922" s="40"/>
      <c r="O1922" s="40"/>
      <c r="P1922" s="28"/>
      <c r="Q1922" s="136"/>
      <c r="R1922" s="27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  <c r="AC1922" s="12"/>
      <c r="AD1922" s="12"/>
      <c r="AE1922" s="12"/>
      <c r="AF1922" s="12"/>
      <c r="AG1922" s="12"/>
      <c r="AH1922" s="12"/>
      <c r="AI1922" s="12"/>
      <c r="AJ1922" s="12"/>
      <c r="AK1922" s="12"/>
      <c r="AL1922" s="12"/>
    </row>
    <row r="1923" spans="1:38" ht="15.75" customHeight="1">
      <c r="A1923" s="23"/>
      <c r="B1923" s="24"/>
      <c r="C1923" s="25"/>
      <c r="D1923" s="25"/>
      <c r="E1923" s="80"/>
      <c r="F1923" s="80"/>
      <c r="G1923" s="80"/>
      <c r="H1923" s="80"/>
      <c r="I1923" s="135"/>
      <c r="J1923" s="27"/>
      <c r="K1923" s="27"/>
      <c r="L1923" s="27"/>
      <c r="M1923" s="27"/>
      <c r="N1923" s="40"/>
      <c r="O1923" s="40"/>
      <c r="P1923" s="28"/>
      <c r="Q1923" s="136"/>
      <c r="R1923" s="27"/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  <c r="AC1923" s="12"/>
      <c r="AD1923" s="12"/>
      <c r="AE1923" s="12"/>
      <c r="AF1923" s="12"/>
      <c r="AG1923" s="12"/>
      <c r="AH1923" s="12"/>
      <c r="AI1923" s="12"/>
      <c r="AJ1923" s="12"/>
      <c r="AK1923" s="12"/>
      <c r="AL1923" s="12"/>
    </row>
    <row r="1924" spans="1:38" ht="15.75" customHeight="1">
      <c r="A1924" s="23"/>
      <c r="B1924" s="24"/>
      <c r="C1924" s="25"/>
      <c r="D1924" s="25"/>
      <c r="E1924" s="80"/>
      <c r="F1924" s="80"/>
      <c r="G1924" s="80"/>
      <c r="H1924" s="80"/>
      <c r="I1924" s="135"/>
      <c r="J1924" s="27"/>
      <c r="K1924" s="27"/>
      <c r="L1924" s="27"/>
      <c r="M1924" s="27"/>
      <c r="N1924" s="40"/>
      <c r="O1924" s="40"/>
      <c r="P1924" s="28"/>
      <c r="Q1924" s="136"/>
      <c r="R1924" s="27"/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  <c r="AC1924" s="12"/>
      <c r="AD1924" s="12"/>
      <c r="AE1924" s="12"/>
      <c r="AF1924" s="12"/>
      <c r="AG1924" s="12"/>
      <c r="AH1924" s="12"/>
      <c r="AI1924" s="12"/>
      <c r="AJ1924" s="12"/>
      <c r="AK1924" s="12"/>
      <c r="AL1924" s="12"/>
    </row>
    <row r="1925" spans="1:38" ht="15.75" customHeight="1">
      <c r="A1925" s="23"/>
      <c r="B1925" s="24"/>
      <c r="C1925" s="25"/>
      <c r="D1925" s="25"/>
      <c r="E1925" s="80"/>
      <c r="F1925" s="80"/>
      <c r="G1925" s="80"/>
      <c r="H1925" s="80"/>
      <c r="I1925" s="135"/>
      <c r="J1925" s="27"/>
      <c r="K1925" s="27"/>
      <c r="L1925" s="27"/>
      <c r="M1925" s="27"/>
      <c r="N1925" s="40"/>
      <c r="O1925" s="40"/>
      <c r="P1925" s="28"/>
      <c r="Q1925" s="136"/>
      <c r="R1925" s="27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  <c r="AC1925" s="12"/>
      <c r="AD1925" s="12"/>
      <c r="AE1925" s="12"/>
      <c r="AF1925" s="12"/>
      <c r="AG1925" s="12"/>
      <c r="AH1925" s="12"/>
      <c r="AI1925" s="12"/>
      <c r="AJ1925" s="12"/>
      <c r="AK1925" s="12"/>
      <c r="AL1925" s="12"/>
    </row>
    <row r="1926" spans="1:38" ht="15.75" customHeight="1">
      <c r="A1926" s="23"/>
      <c r="B1926" s="24"/>
      <c r="C1926" s="25"/>
      <c r="D1926" s="25"/>
      <c r="E1926" s="80"/>
      <c r="F1926" s="80"/>
      <c r="G1926" s="80"/>
      <c r="H1926" s="80"/>
      <c r="I1926" s="135"/>
      <c r="J1926" s="27"/>
      <c r="K1926" s="27"/>
      <c r="L1926" s="27"/>
      <c r="M1926" s="27"/>
      <c r="N1926" s="40"/>
      <c r="O1926" s="40"/>
      <c r="P1926" s="28"/>
      <c r="Q1926" s="136"/>
      <c r="R1926" s="27"/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  <c r="AC1926" s="12"/>
      <c r="AD1926" s="12"/>
      <c r="AE1926" s="12"/>
      <c r="AF1926" s="12"/>
      <c r="AG1926" s="12"/>
      <c r="AH1926" s="12"/>
      <c r="AI1926" s="12"/>
      <c r="AJ1926" s="12"/>
      <c r="AK1926" s="12"/>
      <c r="AL1926" s="12"/>
    </row>
    <row r="1927" spans="1:38" ht="15.75" customHeight="1">
      <c r="A1927" s="23"/>
      <c r="B1927" s="24"/>
      <c r="C1927" s="25"/>
      <c r="D1927" s="25"/>
      <c r="E1927" s="80"/>
      <c r="F1927" s="80"/>
      <c r="G1927" s="80"/>
      <c r="H1927" s="80"/>
      <c r="I1927" s="135"/>
      <c r="J1927" s="27"/>
      <c r="K1927" s="27"/>
      <c r="L1927" s="27"/>
      <c r="M1927" s="27"/>
      <c r="N1927" s="40"/>
      <c r="O1927" s="40"/>
      <c r="P1927" s="28"/>
      <c r="Q1927" s="136"/>
      <c r="R1927" s="27"/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  <c r="AC1927" s="12"/>
      <c r="AD1927" s="12"/>
      <c r="AE1927" s="12"/>
      <c r="AF1927" s="12"/>
      <c r="AG1927" s="12"/>
      <c r="AH1927" s="12"/>
      <c r="AI1927" s="12"/>
      <c r="AJ1927" s="12"/>
      <c r="AK1927" s="12"/>
      <c r="AL1927" s="12"/>
    </row>
    <row r="1928" spans="1:38" ht="15.75" customHeight="1">
      <c r="A1928" s="23"/>
      <c r="B1928" s="24"/>
      <c r="C1928" s="25"/>
      <c r="D1928" s="25"/>
      <c r="E1928" s="80"/>
      <c r="F1928" s="80"/>
      <c r="G1928" s="80"/>
      <c r="H1928" s="80"/>
      <c r="I1928" s="135"/>
      <c r="J1928" s="27"/>
      <c r="K1928" s="27"/>
      <c r="L1928" s="27"/>
      <c r="M1928" s="27"/>
      <c r="N1928" s="40"/>
      <c r="O1928" s="40"/>
      <c r="P1928" s="28"/>
      <c r="Q1928" s="136"/>
      <c r="R1928" s="27"/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  <c r="AC1928" s="12"/>
      <c r="AD1928" s="12"/>
      <c r="AE1928" s="12"/>
      <c r="AF1928" s="12"/>
      <c r="AG1928" s="12"/>
      <c r="AH1928" s="12"/>
      <c r="AI1928" s="12"/>
      <c r="AJ1928" s="12"/>
      <c r="AK1928" s="12"/>
      <c r="AL1928" s="12"/>
    </row>
    <row r="1929" spans="1:38" ht="15.75" customHeight="1">
      <c r="A1929" s="23"/>
      <c r="B1929" s="24"/>
      <c r="C1929" s="25"/>
      <c r="D1929" s="25"/>
      <c r="E1929" s="80"/>
      <c r="F1929" s="80"/>
      <c r="G1929" s="80"/>
      <c r="H1929" s="80"/>
      <c r="I1929" s="135"/>
      <c r="J1929" s="27"/>
      <c r="K1929" s="27"/>
      <c r="L1929" s="27"/>
      <c r="M1929" s="27"/>
      <c r="N1929" s="40"/>
      <c r="O1929" s="40"/>
      <c r="P1929" s="28"/>
      <c r="Q1929" s="136"/>
      <c r="R1929" s="27"/>
      <c r="S1929" s="12"/>
      <c r="T1929" s="12"/>
      <c r="U1929" s="12"/>
      <c r="V1929" s="12"/>
      <c r="W1929" s="12"/>
      <c r="X1929" s="12"/>
      <c r="Y1929" s="12"/>
      <c r="Z1929" s="12"/>
      <c r="AA1929" s="12"/>
      <c r="AB1929" s="12"/>
      <c r="AC1929" s="12"/>
      <c r="AD1929" s="12"/>
      <c r="AE1929" s="12"/>
      <c r="AF1929" s="12"/>
      <c r="AG1929" s="12"/>
      <c r="AH1929" s="12"/>
      <c r="AI1929" s="12"/>
      <c r="AJ1929" s="12"/>
      <c r="AK1929" s="12"/>
      <c r="AL1929" s="12"/>
    </row>
    <row r="1930" spans="1:38" ht="15.75" customHeight="1">
      <c r="A1930" s="23"/>
      <c r="B1930" s="24"/>
      <c r="C1930" s="25"/>
      <c r="D1930" s="25"/>
      <c r="E1930" s="80"/>
      <c r="F1930" s="80"/>
      <c r="G1930" s="80"/>
      <c r="H1930" s="80"/>
      <c r="I1930" s="135"/>
      <c r="J1930" s="27"/>
      <c r="K1930" s="27"/>
      <c r="L1930" s="27"/>
      <c r="M1930" s="27"/>
      <c r="N1930" s="40"/>
      <c r="O1930" s="40"/>
      <c r="P1930" s="28"/>
      <c r="Q1930" s="136"/>
      <c r="R1930" s="27"/>
      <c r="S1930" s="12"/>
      <c r="T1930" s="12"/>
      <c r="U1930" s="12"/>
      <c r="V1930" s="12"/>
      <c r="W1930" s="12"/>
      <c r="X1930" s="12"/>
      <c r="Y1930" s="12"/>
      <c r="Z1930" s="12"/>
      <c r="AA1930" s="12"/>
      <c r="AB1930" s="12"/>
      <c r="AC1930" s="12"/>
      <c r="AD1930" s="12"/>
      <c r="AE1930" s="12"/>
      <c r="AF1930" s="12"/>
      <c r="AG1930" s="12"/>
      <c r="AH1930" s="12"/>
      <c r="AI1930" s="12"/>
      <c r="AJ1930" s="12"/>
      <c r="AK1930" s="12"/>
      <c r="AL1930" s="12"/>
    </row>
    <row r="1931" spans="1:38" ht="15.75" customHeight="1">
      <c r="A1931" s="23"/>
      <c r="B1931" s="24"/>
      <c r="C1931" s="25"/>
      <c r="D1931" s="25"/>
      <c r="E1931" s="80"/>
      <c r="F1931" s="80"/>
      <c r="G1931" s="80"/>
      <c r="H1931" s="80"/>
      <c r="I1931" s="135"/>
      <c r="J1931" s="27"/>
      <c r="K1931" s="27"/>
      <c r="L1931" s="27"/>
      <c r="M1931" s="27"/>
      <c r="N1931" s="40"/>
      <c r="O1931" s="40"/>
      <c r="P1931" s="28"/>
      <c r="Q1931" s="136"/>
      <c r="R1931" s="27"/>
      <c r="S1931" s="12"/>
      <c r="T1931" s="12"/>
      <c r="U1931" s="12"/>
      <c r="V1931" s="12"/>
      <c r="W1931" s="12"/>
      <c r="X1931" s="12"/>
      <c r="Y1931" s="12"/>
      <c r="Z1931" s="12"/>
      <c r="AA1931" s="12"/>
      <c r="AB1931" s="12"/>
      <c r="AC1931" s="12"/>
      <c r="AD1931" s="12"/>
      <c r="AE1931" s="12"/>
      <c r="AF1931" s="12"/>
      <c r="AG1931" s="12"/>
      <c r="AH1931" s="12"/>
      <c r="AI1931" s="12"/>
      <c r="AJ1931" s="12"/>
      <c r="AK1931" s="12"/>
      <c r="AL1931" s="12"/>
    </row>
    <row r="1932" spans="1:38" ht="15.75" customHeight="1">
      <c r="A1932" s="23"/>
      <c r="B1932" s="24"/>
      <c r="C1932" s="25"/>
      <c r="D1932" s="25"/>
      <c r="E1932" s="80"/>
      <c r="F1932" s="80"/>
      <c r="G1932" s="80"/>
      <c r="H1932" s="80"/>
      <c r="I1932" s="135"/>
      <c r="J1932" s="27"/>
      <c r="K1932" s="27"/>
      <c r="L1932" s="27"/>
      <c r="M1932" s="27"/>
      <c r="N1932" s="40"/>
      <c r="O1932" s="40"/>
      <c r="P1932" s="28"/>
      <c r="Q1932" s="136"/>
      <c r="R1932" s="27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  <c r="AC1932" s="12"/>
      <c r="AD1932" s="12"/>
      <c r="AE1932" s="12"/>
      <c r="AF1932" s="12"/>
      <c r="AG1932" s="12"/>
      <c r="AH1932" s="12"/>
      <c r="AI1932" s="12"/>
      <c r="AJ1932" s="12"/>
      <c r="AK1932" s="12"/>
      <c r="AL1932" s="12"/>
    </row>
    <row r="1933" spans="1:38" ht="15.75" customHeight="1">
      <c r="A1933" s="23"/>
      <c r="B1933" s="24"/>
      <c r="C1933" s="25"/>
      <c r="D1933" s="25"/>
      <c r="E1933" s="80"/>
      <c r="F1933" s="80"/>
      <c r="G1933" s="80"/>
      <c r="H1933" s="80"/>
      <c r="I1933" s="135"/>
      <c r="J1933" s="27"/>
      <c r="K1933" s="27"/>
      <c r="L1933" s="27"/>
      <c r="M1933" s="27"/>
      <c r="N1933" s="40"/>
      <c r="O1933" s="40"/>
      <c r="P1933" s="28"/>
      <c r="Q1933" s="136"/>
      <c r="R1933" s="27"/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  <c r="AC1933" s="12"/>
      <c r="AD1933" s="12"/>
      <c r="AE1933" s="12"/>
      <c r="AF1933" s="12"/>
      <c r="AG1933" s="12"/>
      <c r="AH1933" s="12"/>
      <c r="AI1933" s="12"/>
      <c r="AJ1933" s="12"/>
      <c r="AK1933" s="12"/>
      <c r="AL1933" s="12"/>
    </row>
    <row r="1934" spans="1:38" ht="15.75" customHeight="1">
      <c r="A1934" s="23"/>
      <c r="B1934" s="24"/>
      <c r="C1934" s="25"/>
      <c r="D1934" s="25"/>
      <c r="E1934" s="80"/>
      <c r="F1934" s="80"/>
      <c r="G1934" s="80"/>
      <c r="H1934" s="80"/>
      <c r="I1934" s="135"/>
      <c r="J1934" s="27"/>
      <c r="K1934" s="27"/>
      <c r="L1934" s="27"/>
      <c r="M1934" s="27"/>
      <c r="N1934" s="40"/>
      <c r="O1934" s="40"/>
      <c r="P1934" s="28"/>
      <c r="Q1934" s="136"/>
      <c r="R1934" s="27"/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  <c r="AC1934" s="12"/>
      <c r="AD1934" s="12"/>
      <c r="AE1934" s="12"/>
      <c r="AF1934" s="12"/>
      <c r="AG1934" s="12"/>
      <c r="AH1934" s="12"/>
      <c r="AI1934" s="12"/>
      <c r="AJ1934" s="12"/>
      <c r="AK1934" s="12"/>
      <c r="AL1934" s="12"/>
    </row>
    <row r="1935" spans="1:38" ht="15.75" customHeight="1">
      <c r="A1935" s="23"/>
      <c r="B1935" s="24"/>
      <c r="C1935" s="25"/>
      <c r="D1935" s="25"/>
      <c r="E1935" s="80"/>
      <c r="F1935" s="80"/>
      <c r="G1935" s="80"/>
      <c r="H1935" s="80"/>
      <c r="I1935" s="135"/>
      <c r="J1935" s="27"/>
      <c r="K1935" s="27"/>
      <c r="L1935" s="27"/>
      <c r="M1935" s="27"/>
      <c r="N1935" s="40"/>
      <c r="O1935" s="40"/>
      <c r="P1935" s="28"/>
      <c r="Q1935" s="136"/>
      <c r="R1935" s="27"/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  <c r="AC1935" s="12"/>
      <c r="AD1935" s="12"/>
      <c r="AE1935" s="12"/>
      <c r="AF1935" s="12"/>
      <c r="AG1935" s="12"/>
      <c r="AH1935" s="12"/>
      <c r="AI1935" s="12"/>
      <c r="AJ1935" s="12"/>
      <c r="AK1935" s="12"/>
      <c r="AL1935" s="12"/>
    </row>
    <row r="1936" spans="1:38" ht="15.75" customHeight="1">
      <c r="A1936" s="23"/>
      <c r="B1936" s="24"/>
      <c r="C1936" s="25"/>
      <c r="D1936" s="25"/>
      <c r="E1936" s="80"/>
      <c r="F1936" s="80"/>
      <c r="G1936" s="80"/>
      <c r="H1936" s="80"/>
      <c r="I1936" s="135"/>
      <c r="J1936" s="27"/>
      <c r="K1936" s="27"/>
      <c r="L1936" s="27"/>
      <c r="M1936" s="27"/>
      <c r="N1936" s="40"/>
      <c r="O1936" s="40"/>
      <c r="P1936" s="28"/>
      <c r="Q1936" s="136"/>
      <c r="R1936" s="27"/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  <c r="AC1936" s="12"/>
      <c r="AD1936" s="12"/>
      <c r="AE1936" s="12"/>
      <c r="AF1936" s="12"/>
      <c r="AG1936" s="12"/>
      <c r="AH1936" s="12"/>
      <c r="AI1936" s="12"/>
      <c r="AJ1936" s="12"/>
      <c r="AK1936" s="12"/>
      <c r="AL1936" s="12"/>
    </row>
    <row r="1937" spans="1:38" ht="15.75" customHeight="1">
      <c r="A1937" s="23"/>
      <c r="B1937" s="24"/>
      <c r="C1937" s="25"/>
      <c r="D1937" s="25"/>
      <c r="E1937" s="80"/>
      <c r="F1937" s="80"/>
      <c r="G1937" s="80"/>
      <c r="H1937" s="80"/>
      <c r="I1937" s="135"/>
      <c r="J1937" s="27"/>
      <c r="K1937" s="27"/>
      <c r="L1937" s="27"/>
      <c r="M1937" s="27"/>
      <c r="N1937" s="40"/>
      <c r="O1937" s="40"/>
      <c r="P1937" s="28"/>
      <c r="Q1937" s="136"/>
      <c r="R1937" s="27"/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  <c r="AC1937" s="12"/>
      <c r="AD1937" s="12"/>
      <c r="AE1937" s="12"/>
      <c r="AF1937" s="12"/>
      <c r="AG1937" s="12"/>
      <c r="AH1937" s="12"/>
      <c r="AI1937" s="12"/>
      <c r="AJ1937" s="12"/>
      <c r="AK1937" s="12"/>
      <c r="AL1937" s="12"/>
    </row>
    <row r="1938" spans="1:38" ht="15.75" customHeight="1">
      <c r="A1938" s="23"/>
      <c r="B1938" s="24"/>
      <c r="C1938" s="25"/>
      <c r="D1938" s="25"/>
      <c r="E1938" s="80"/>
      <c r="F1938" s="80"/>
      <c r="G1938" s="80"/>
      <c r="H1938" s="80"/>
      <c r="I1938" s="135"/>
      <c r="J1938" s="27"/>
      <c r="K1938" s="27"/>
      <c r="L1938" s="27"/>
      <c r="M1938" s="27"/>
      <c r="N1938" s="40"/>
      <c r="O1938" s="40"/>
      <c r="P1938" s="28"/>
      <c r="Q1938" s="136"/>
      <c r="R1938" s="27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  <c r="AC1938" s="12"/>
      <c r="AD1938" s="12"/>
      <c r="AE1938" s="12"/>
      <c r="AF1938" s="12"/>
      <c r="AG1938" s="12"/>
      <c r="AH1938" s="12"/>
      <c r="AI1938" s="12"/>
      <c r="AJ1938" s="12"/>
      <c r="AK1938" s="12"/>
      <c r="AL1938" s="12"/>
    </row>
    <row r="1939" spans="1:38" ht="15.75" customHeight="1">
      <c r="A1939" s="23"/>
      <c r="B1939" s="24"/>
      <c r="C1939" s="25"/>
      <c r="D1939" s="25"/>
      <c r="E1939" s="80"/>
      <c r="F1939" s="80"/>
      <c r="G1939" s="80"/>
      <c r="H1939" s="80"/>
      <c r="I1939" s="135"/>
      <c r="J1939" s="27"/>
      <c r="K1939" s="27"/>
      <c r="L1939" s="27"/>
      <c r="M1939" s="27"/>
      <c r="N1939" s="40"/>
      <c r="O1939" s="40"/>
      <c r="P1939" s="28"/>
      <c r="Q1939" s="136"/>
      <c r="R1939" s="27"/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  <c r="AC1939" s="12"/>
      <c r="AD1939" s="12"/>
      <c r="AE1939" s="12"/>
      <c r="AF1939" s="12"/>
      <c r="AG1939" s="12"/>
      <c r="AH1939" s="12"/>
      <c r="AI1939" s="12"/>
      <c r="AJ1939" s="12"/>
      <c r="AK1939" s="12"/>
      <c r="AL1939" s="12"/>
    </row>
    <row r="1940" spans="1:38" ht="15.75" customHeight="1">
      <c r="A1940" s="23"/>
      <c r="B1940" s="24"/>
      <c r="C1940" s="25"/>
      <c r="D1940" s="25"/>
      <c r="E1940" s="80"/>
      <c r="F1940" s="80"/>
      <c r="G1940" s="80"/>
      <c r="H1940" s="80"/>
      <c r="I1940" s="135"/>
      <c r="J1940" s="27"/>
      <c r="K1940" s="27"/>
      <c r="L1940" s="27"/>
      <c r="M1940" s="27"/>
      <c r="N1940" s="40"/>
      <c r="O1940" s="40"/>
      <c r="P1940" s="28"/>
      <c r="Q1940" s="136"/>
      <c r="R1940" s="27"/>
      <c r="S1940" s="12"/>
      <c r="T1940" s="12"/>
      <c r="U1940" s="12"/>
      <c r="V1940" s="12"/>
      <c r="W1940" s="12"/>
      <c r="X1940" s="12"/>
      <c r="Y1940" s="12"/>
      <c r="Z1940" s="12"/>
      <c r="AA1940" s="12"/>
      <c r="AB1940" s="12"/>
      <c r="AC1940" s="12"/>
      <c r="AD1940" s="12"/>
      <c r="AE1940" s="12"/>
      <c r="AF1940" s="12"/>
      <c r="AG1940" s="12"/>
      <c r="AH1940" s="12"/>
      <c r="AI1940" s="12"/>
      <c r="AJ1940" s="12"/>
      <c r="AK1940" s="12"/>
      <c r="AL1940" s="12"/>
    </row>
    <row r="1941" spans="1:38" ht="15.75" customHeight="1">
      <c r="A1941" s="23"/>
      <c r="B1941" s="24"/>
      <c r="C1941" s="25"/>
      <c r="D1941" s="25"/>
      <c r="E1941" s="80"/>
      <c r="F1941" s="80"/>
      <c r="G1941" s="80"/>
      <c r="H1941" s="80"/>
      <c r="I1941" s="135"/>
      <c r="J1941" s="27"/>
      <c r="K1941" s="27"/>
      <c r="L1941" s="27"/>
      <c r="M1941" s="27"/>
      <c r="N1941" s="40"/>
      <c r="O1941" s="40"/>
      <c r="P1941" s="28"/>
      <c r="Q1941" s="136"/>
      <c r="R1941" s="27"/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  <c r="AC1941" s="12"/>
      <c r="AD1941" s="12"/>
      <c r="AE1941" s="12"/>
      <c r="AF1941" s="12"/>
      <c r="AG1941" s="12"/>
      <c r="AH1941" s="12"/>
      <c r="AI1941" s="12"/>
      <c r="AJ1941" s="12"/>
      <c r="AK1941" s="12"/>
      <c r="AL1941" s="12"/>
    </row>
    <row r="1942" spans="1:38" ht="15.75" customHeight="1">
      <c r="A1942" s="23"/>
      <c r="B1942" s="24"/>
      <c r="C1942" s="25"/>
      <c r="D1942" s="25"/>
      <c r="E1942" s="80"/>
      <c r="F1942" s="80"/>
      <c r="G1942" s="80"/>
      <c r="H1942" s="80"/>
      <c r="I1942" s="135"/>
      <c r="J1942" s="27"/>
      <c r="K1942" s="27"/>
      <c r="L1942" s="27"/>
      <c r="M1942" s="27"/>
      <c r="N1942" s="40"/>
      <c r="O1942" s="40"/>
      <c r="P1942" s="28"/>
      <c r="Q1942" s="136"/>
      <c r="R1942" s="27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  <c r="AC1942" s="12"/>
      <c r="AD1942" s="12"/>
      <c r="AE1942" s="12"/>
      <c r="AF1942" s="12"/>
      <c r="AG1942" s="12"/>
      <c r="AH1942" s="12"/>
      <c r="AI1942" s="12"/>
      <c r="AJ1942" s="12"/>
      <c r="AK1942" s="12"/>
      <c r="AL1942" s="12"/>
    </row>
    <row r="1943" spans="1:38" ht="15.75" customHeight="1">
      <c r="A1943" s="23"/>
      <c r="B1943" s="24"/>
      <c r="C1943" s="25"/>
      <c r="D1943" s="25"/>
      <c r="E1943" s="80"/>
      <c r="F1943" s="80"/>
      <c r="G1943" s="80"/>
      <c r="H1943" s="80"/>
      <c r="I1943" s="135"/>
      <c r="J1943" s="27"/>
      <c r="K1943" s="27"/>
      <c r="L1943" s="27"/>
      <c r="M1943" s="27"/>
      <c r="N1943" s="40"/>
      <c r="O1943" s="40"/>
      <c r="P1943" s="28"/>
      <c r="Q1943" s="136"/>
      <c r="R1943" s="27"/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  <c r="AC1943" s="12"/>
      <c r="AD1943" s="12"/>
      <c r="AE1943" s="12"/>
      <c r="AF1943" s="12"/>
      <c r="AG1943" s="12"/>
      <c r="AH1943" s="12"/>
      <c r="AI1943" s="12"/>
      <c r="AJ1943" s="12"/>
      <c r="AK1943" s="12"/>
      <c r="AL1943" s="12"/>
    </row>
    <row r="1944" spans="1:38" ht="15.75" customHeight="1">
      <c r="A1944" s="23"/>
      <c r="B1944" s="24"/>
      <c r="C1944" s="25"/>
      <c r="D1944" s="25"/>
      <c r="E1944" s="80"/>
      <c r="F1944" s="80"/>
      <c r="G1944" s="80"/>
      <c r="H1944" s="80"/>
      <c r="I1944" s="135"/>
      <c r="J1944" s="27"/>
      <c r="K1944" s="27"/>
      <c r="L1944" s="27"/>
      <c r="M1944" s="27"/>
      <c r="N1944" s="40"/>
      <c r="O1944" s="40"/>
      <c r="P1944" s="28"/>
      <c r="Q1944" s="136"/>
      <c r="R1944" s="27"/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  <c r="AC1944" s="12"/>
      <c r="AD1944" s="12"/>
      <c r="AE1944" s="12"/>
      <c r="AF1944" s="12"/>
      <c r="AG1944" s="12"/>
      <c r="AH1944" s="12"/>
      <c r="AI1944" s="12"/>
      <c r="AJ1944" s="12"/>
      <c r="AK1944" s="12"/>
      <c r="AL1944" s="12"/>
    </row>
    <row r="1945" spans="1:38" ht="15.75" customHeight="1">
      <c r="A1945" s="23"/>
      <c r="B1945" s="24"/>
      <c r="C1945" s="25"/>
      <c r="D1945" s="25"/>
      <c r="E1945" s="80"/>
      <c r="F1945" s="80"/>
      <c r="G1945" s="80"/>
      <c r="H1945" s="80"/>
      <c r="I1945" s="135"/>
      <c r="J1945" s="27"/>
      <c r="K1945" s="27"/>
      <c r="L1945" s="27"/>
      <c r="M1945" s="27"/>
      <c r="N1945" s="40"/>
      <c r="O1945" s="40"/>
      <c r="P1945" s="28"/>
      <c r="Q1945" s="136"/>
      <c r="R1945" s="27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  <c r="AC1945" s="12"/>
      <c r="AD1945" s="12"/>
      <c r="AE1945" s="12"/>
      <c r="AF1945" s="12"/>
      <c r="AG1945" s="12"/>
      <c r="AH1945" s="12"/>
      <c r="AI1945" s="12"/>
      <c r="AJ1945" s="12"/>
      <c r="AK1945" s="12"/>
      <c r="AL1945" s="12"/>
    </row>
    <row r="1946" spans="1:38" ht="15.75" customHeight="1">
      <c r="A1946" s="23"/>
      <c r="B1946" s="24"/>
      <c r="C1946" s="25"/>
      <c r="D1946" s="25"/>
      <c r="E1946" s="80"/>
      <c r="F1946" s="80"/>
      <c r="G1946" s="80"/>
      <c r="H1946" s="80"/>
      <c r="I1946" s="135"/>
      <c r="J1946" s="27"/>
      <c r="K1946" s="27"/>
      <c r="L1946" s="27"/>
      <c r="M1946" s="27"/>
      <c r="N1946" s="40"/>
      <c r="O1946" s="40"/>
      <c r="P1946" s="28"/>
      <c r="Q1946" s="136"/>
      <c r="R1946" s="27"/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  <c r="AC1946" s="12"/>
      <c r="AD1946" s="12"/>
      <c r="AE1946" s="12"/>
      <c r="AF1946" s="12"/>
      <c r="AG1946" s="12"/>
      <c r="AH1946" s="12"/>
      <c r="AI1946" s="12"/>
      <c r="AJ1946" s="12"/>
      <c r="AK1946" s="12"/>
      <c r="AL1946" s="12"/>
    </row>
    <row r="1947" spans="1:38" ht="15.75" customHeight="1">
      <c r="A1947" s="23"/>
      <c r="B1947" s="24"/>
      <c r="C1947" s="25"/>
      <c r="D1947" s="25"/>
      <c r="E1947" s="80"/>
      <c r="F1947" s="80"/>
      <c r="G1947" s="80"/>
      <c r="H1947" s="80"/>
      <c r="I1947" s="135"/>
      <c r="J1947" s="27"/>
      <c r="K1947" s="27"/>
      <c r="L1947" s="27"/>
      <c r="M1947" s="27"/>
      <c r="N1947" s="40"/>
      <c r="O1947" s="40"/>
      <c r="P1947" s="28"/>
      <c r="Q1947" s="136"/>
      <c r="R1947" s="27"/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  <c r="AC1947" s="12"/>
      <c r="AD1947" s="12"/>
      <c r="AE1947" s="12"/>
      <c r="AF1947" s="12"/>
      <c r="AG1947" s="12"/>
      <c r="AH1947" s="12"/>
      <c r="AI1947" s="12"/>
      <c r="AJ1947" s="12"/>
      <c r="AK1947" s="12"/>
      <c r="AL1947" s="12"/>
    </row>
    <row r="1948" spans="1:38" ht="15.75" customHeight="1">
      <c r="A1948" s="23"/>
      <c r="B1948" s="24"/>
      <c r="C1948" s="25"/>
      <c r="D1948" s="25"/>
      <c r="E1948" s="80"/>
      <c r="F1948" s="80"/>
      <c r="G1948" s="80"/>
      <c r="H1948" s="80"/>
      <c r="I1948" s="135"/>
      <c r="J1948" s="27"/>
      <c r="K1948" s="27"/>
      <c r="L1948" s="27"/>
      <c r="M1948" s="27"/>
      <c r="N1948" s="40"/>
      <c r="O1948" s="40"/>
      <c r="P1948" s="28"/>
      <c r="Q1948" s="136"/>
      <c r="R1948" s="27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  <c r="AC1948" s="12"/>
      <c r="AD1948" s="12"/>
      <c r="AE1948" s="12"/>
      <c r="AF1948" s="12"/>
      <c r="AG1948" s="12"/>
      <c r="AH1948" s="12"/>
      <c r="AI1948" s="12"/>
      <c r="AJ1948" s="12"/>
      <c r="AK1948" s="12"/>
      <c r="AL1948" s="12"/>
    </row>
    <row r="1949" spans="1:38" ht="15.75" customHeight="1">
      <c r="A1949" s="23"/>
      <c r="B1949" s="24"/>
      <c r="C1949" s="25"/>
      <c r="D1949" s="25"/>
      <c r="E1949" s="80"/>
      <c r="F1949" s="80"/>
      <c r="G1949" s="80"/>
      <c r="H1949" s="80"/>
      <c r="I1949" s="135"/>
      <c r="J1949" s="27"/>
      <c r="K1949" s="27"/>
      <c r="L1949" s="27"/>
      <c r="M1949" s="27"/>
      <c r="N1949" s="40"/>
      <c r="O1949" s="40"/>
      <c r="P1949" s="28"/>
      <c r="Q1949" s="136"/>
      <c r="R1949" s="27"/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  <c r="AC1949" s="12"/>
      <c r="AD1949" s="12"/>
      <c r="AE1949" s="12"/>
      <c r="AF1949" s="12"/>
      <c r="AG1949" s="12"/>
      <c r="AH1949" s="12"/>
      <c r="AI1949" s="12"/>
      <c r="AJ1949" s="12"/>
      <c r="AK1949" s="12"/>
      <c r="AL1949" s="12"/>
    </row>
    <row r="1950" spans="1:38" ht="15.75" customHeight="1">
      <c r="A1950" s="23"/>
      <c r="B1950" s="24"/>
      <c r="C1950" s="25"/>
      <c r="D1950" s="25"/>
      <c r="E1950" s="80"/>
      <c r="F1950" s="80"/>
      <c r="G1950" s="80"/>
      <c r="H1950" s="80"/>
      <c r="I1950" s="135"/>
      <c r="J1950" s="27"/>
      <c r="K1950" s="27"/>
      <c r="L1950" s="27"/>
      <c r="M1950" s="27"/>
      <c r="N1950" s="40"/>
      <c r="O1950" s="40"/>
      <c r="P1950" s="28"/>
      <c r="Q1950" s="136"/>
      <c r="R1950" s="27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  <c r="AC1950" s="12"/>
      <c r="AD1950" s="12"/>
      <c r="AE1950" s="12"/>
      <c r="AF1950" s="12"/>
      <c r="AG1950" s="12"/>
      <c r="AH1950" s="12"/>
      <c r="AI1950" s="12"/>
      <c r="AJ1950" s="12"/>
      <c r="AK1950" s="12"/>
      <c r="AL1950" s="12"/>
    </row>
    <row r="1951" spans="1:38" ht="15.75" customHeight="1">
      <c r="A1951" s="23"/>
      <c r="B1951" s="24"/>
      <c r="C1951" s="25"/>
      <c r="D1951" s="25"/>
      <c r="E1951" s="80"/>
      <c r="F1951" s="80"/>
      <c r="G1951" s="80"/>
      <c r="H1951" s="80"/>
      <c r="I1951" s="135"/>
      <c r="J1951" s="27"/>
      <c r="K1951" s="27"/>
      <c r="L1951" s="27"/>
      <c r="M1951" s="27"/>
      <c r="N1951" s="40"/>
      <c r="O1951" s="40"/>
      <c r="P1951" s="28"/>
      <c r="Q1951" s="136"/>
      <c r="R1951" s="27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  <c r="AC1951" s="12"/>
      <c r="AD1951" s="12"/>
      <c r="AE1951" s="12"/>
      <c r="AF1951" s="12"/>
      <c r="AG1951" s="12"/>
      <c r="AH1951" s="12"/>
      <c r="AI1951" s="12"/>
      <c r="AJ1951" s="12"/>
      <c r="AK1951" s="12"/>
      <c r="AL1951" s="12"/>
    </row>
    <row r="1952" spans="1:38" ht="15.75" customHeight="1">
      <c r="A1952" s="23"/>
      <c r="B1952" s="24"/>
      <c r="C1952" s="25"/>
      <c r="D1952" s="25"/>
      <c r="E1952" s="80"/>
      <c r="F1952" s="80"/>
      <c r="G1952" s="80"/>
      <c r="H1952" s="80"/>
      <c r="I1952" s="135"/>
      <c r="J1952" s="27"/>
      <c r="K1952" s="27"/>
      <c r="L1952" s="27"/>
      <c r="M1952" s="27"/>
      <c r="N1952" s="40"/>
      <c r="O1952" s="40"/>
      <c r="P1952" s="28"/>
      <c r="Q1952" s="136"/>
      <c r="R1952" s="27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  <c r="AC1952" s="12"/>
      <c r="AD1952" s="12"/>
      <c r="AE1952" s="12"/>
      <c r="AF1952" s="12"/>
      <c r="AG1952" s="12"/>
      <c r="AH1952" s="12"/>
      <c r="AI1952" s="12"/>
      <c r="AJ1952" s="12"/>
      <c r="AK1952" s="12"/>
      <c r="AL1952" s="12"/>
    </row>
    <row r="1953" spans="1:38" ht="15.75" customHeight="1">
      <c r="A1953" s="23"/>
      <c r="B1953" s="24"/>
      <c r="C1953" s="25"/>
      <c r="D1953" s="25"/>
      <c r="E1953" s="80"/>
      <c r="F1953" s="80"/>
      <c r="G1953" s="80"/>
      <c r="H1953" s="80"/>
      <c r="I1953" s="135"/>
      <c r="J1953" s="27"/>
      <c r="K1953" s="27"/>
      <c r="L1953" s="27"/>
      <c r="M1953" s="27"/>
      <c r="N1953" s="40"/>
      <c r="O1953" s="40"/>
      <c r="P1953" s="28"/>
      <c r="Q1953" s="136"/>
      <c r="R1953" s="27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  <c r="AC1953" s="12"/>
      <c r="AD1953" s="12"/>
      <c r="AE1953" s="12"/>
      <c r="AF1953" s="12"/>
      <c r="AG1953" s="12"/>
      <c r="AH1953" s="12"/>
      <c r="AI1953" s="12"/>
      <c r="AJ1953" s="12"/>
      <c r="AK1953" s="12"/>
      <c r="AL1953" s="12"/>
    </row>
    <row r="1954" spans="1:38" ht="15.75" customHeight="1">
      <c r="A1954" s="23"/>
      <c r="B1954" s="24"/>
      <c r="C1954" s="25"/>
      <c r="D1954" s="25"/>
      <c r="E1954" s="80"/>
      <c r="F1954" s="80"/>
      <c r="G1954" s="80"/>
      <c r="H1954" s="80"/>
      <c r="I1954" s="135"/>
      <c r="J1954" s="27"/>
      <c r="K1954" s="27"/>
      <c r="L1954" s="27"/>
      <c r="M1954" s="27"/>
      <c r="N1954" s="40"/>
      <c r="O1954" s="40"/>
      <c r="P1954" s="28"/>
      <c r="Q1954" s="136"/>
      <c r="R1954" s="27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  <c r="AC1954" s="12"/>
      <c r="AD1954" s="12"/>
      <c r="AE1954" s="12"/>
      <c r="AF1954" s="12"/>
      <c r="AG1954" s="12"/>
      <c r="AH1954" s="12"/>
      <c r="AI1954" s="12"/>
      <c r="AJ1954" s="12"/>
      <c r="AK1954" s="12"/>
      <c r="AL1954" s="12"/>
    </row>
    <row r="1955" spans="1:38" ht="15.75" customHeight="1">
      <c r="A1955" s="23"/>
      <c r="B1955" s="24"/>
      <c r="C1955" s="25"/>
      <c r="D1955" s="25"/>
      <c r="E1955" s="80"/>
      <c r="F1955" s="80"/>
      <c r="G1955" s="80"/>
      <c r="H1955" s="80"/>
      <c r="I1955" s="135"/>
      <c r="J1955" s="27"/>
      <c r="K1955" s="27"/>
      <c r="L1955" s="27"/>
      <c r="M1955" s="27"/>
      <c r="N1955" s="40"/>
      <c r="O1955" s="40"/>
      <c r="P1955" s="28"/>
      <c r="Q1955" s="136"/>
      <c r="R1955" s="27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  <c r="AC1955" s="12"/>
      <c r="AD1955" s="12"/>
      <c r="AE1955" s="12"/>
      <c r="AF1955" s="12"/>
      <c r="AG1955" s="12"/>
      <c r="AH1955" s="12"/>
      <c r="AI1955" s="12"/>
      <c r="AJ1955" s="12"/>
      <c r="AK1955" s="12"/>
      <c r="AL1955" s="12"/>
    </row>
    <row r="1956" spans="1:38" ht="15.75" customHeight="1">
      <c r="A1956" s="23"/>
      <c r="B1956" s="24"/>
      <c r="C1956" s="25"/>
      <c r="D1956" s="25"/>
      <c r="E1956" s="80"/>
      <c r="F1956" s="80"/>
      <c r="G1956" s="80"/>
      <c r="H1956" s="80"/>
      <c r="I1956" s="135"/>
      <c r="J1956" s="27"/>
      <c r="K1956" s="27"/>
      <c r="L1956" s="27"/>
      <c r="M1956" s="27"/>
      <c r="N1956" s="40"/>
      <c r="O1956" s="40"/>
      <c r="P1956" s="28"/>
      <c r="Q1956" s="136"/>
      <c r="R1956" s="27"/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  <c r="AC1956" s="12"/>
      <c r="AD1956" s="12"/>
      <c r="AE1956" s="12"/>
      <c r="AF1956" s="12"/>
      <c r="AG1956" s="12"/>
      <c r="AH1956" s="12"/>
      <c r="AI1956" s="12"/>
      <c r="AJ1956" s="12"/>
      <c r="AK1956" s="12"/>
      <c r="AL1956" s="12"/>
    </row>
    <row r="1957" spans="1:38" ht="15.75" customHeight="1">
      <c r="A1957" s="23"/>
      <c r="B1957" s="24"/>
      <c r="C1957" s="25"/>
      <c r="D1957" s="25"/>
      <c r="E1957" s="80"/>
      <c r="F1957" s="80"/>
      <c r="G1957" s="80"/>
      <c r="H1957" s="80"/>
      <c r="I1957" s="135"/>
      <c r="J1957" s="27"/>
      <c r="K1957" s="27"/>
      <c r="L1957" s="27"/>
      <c r="M1957" s="27"/>
      <c r="N1957" s="40"/>
      <c r="O1957" s="40"/>
      <c r="P1957" s="28"/>
      <c r="Q1957" s="136"/>
      <c r="R1957" s="27"/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  <c r="AC1957" s="12"/>
      <c r="AD1957" s="12"/>
      <c r="AE1957" s="12"/>
      <c r="AF1957" s="12"/>
      <c r="AG1957" s="12"/>
      <c r="AH1957" s="12"/>
      <c r="AI1957" s="12"/>
      <c r="AJ1957" s="12"/>
      <c r="AK1957" s="12"/>
      <c r="AL1957" s="12"/>
    </row>
    <row r="1958" spans="1:38" ht="15.75" customHeight="1">
      <c r="A1958" s="23"/>
      <c r="B1958" s="24"/>
      <c r="C1958" s="25"/>
      <c r="D1958" s="25"/>
      <c r="E1958" s="80"/>
      <c r="F1958" s="80"/>
      <c r="G1958" s="80"/>
      <c r="H1958" s="80"/>
      <c r="I1958" s="135"/>
      <c r="J1958" s="27"/>
      <c r="K1958" s="27"/>
      <c r="L1958" s="27"/>
      <c r="M1958" s="27"/>
      <c r="N1958" s="40"/>
      <c r="O1958" s="40"/>
      <c r="P1958" s="28"/>
      <c r="Q1958" s="136"/>
      <c r="R1958" s="27"/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  <c r="AC1958" s="12"/>
      <c r="AD1958" s="12"/>
      <c r="AE1958" s="12"/>
      <c r="AF1958" s="12"/>
      <c r="AG1958" s="12"/>
      <c r="AH1958" s="12"/>
      <c r="AI1958" s="12"/>
      <c r="AJ1958" s="12"/>
      <c r="AK1958" s="12"/>
      <c r="AL1958" s="12"/>
    </row>
    <row r="1959" spans="1:38" ht="15.75" customHeight="1">
      <c r="A1959" s="23"/>
      <c r="B1959" s="24"/>
      <c r="C1959" s="25"/>
      <c r="D1959" s="25"/>
      <c r="E1959" s="80"/>
      <c r="F1959" s="80"/>
      <c r="G1959" s="80"/>
      <c r="H1959" s="80"/>
      <c r="I1959" s="135"/>
      <c r="J1959" s="27"/>
      <c r="K1959" s="27"/>
      <c r="L1959" s="27"/>
      <c r="M1959" s="27"/>
      <c r="N1959" s="40"/>
      <c r="O1959" s="40"/>
      <c r="P1959" s="28"/>
      <c r="Q1959" s="136"/>
      <c r="R1959" s="27"/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  <c r="AC1959" s="12"/>
      <c r="AD1959" s="12"/>
      <c r="AE1959" s="12"/>
      <c r="AF1959" s="12"/>
      <c r="AG1959" s="12"/>
      <c r="AH1959" s="12"/>
      <c r="AI1959" s="12"/>
      <c r="AJ1959" s="12"/>
      <c r="AK1959" s="12"/>
      <c r="AL1959" s="12"/>
    </row>
    <row r="1960" spans="1:38" ht="15.75" customHeight="1">
      <c r="A1960" s="23"/>
      <c r="B1960" s="24"/>
      <c r="C1960" s="25"/>
      <c r="D1960" s="25"/>
      <c r="E1960" s="80"/>
      <c r="F1960" s="80"/>
      <c r="G1960" s="80"/>
      <c r="H1960" s="80"/>
      <c r="I1960" s="135"/>
      <c r="J1960" s="27"/>
      <c r="K1960" s="27"/>
      <c r="L1960" s="27"/>
      <c r="M1960" s="27"/>
      <c r="N1960" s="40"/>
      <c r="O1960" s="40"/>
      <c r="P1960" s="28"/>
      <c r="Q1960" s="136"/>
      <c r="R1960" s="27"/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  <c r="AC1960" s="12"/>
      <c r="AD1960" s="12"/>
      <c r="AE1960" s="12"/>
      <c r="AF1960" s="12"/>
      <c r="AG1960" s="12"/>
      <c r="AH1960" s="12"/>
      <c r="AI1960" s="12"/>
      <c r="AJ1960" s="12"/>
      <c r="AK1960" s="12"/>
      <c r="AL1960" s="12"/>
    </row>
    <row r="1961" spans="1:38" ht="15.75" customHeight="1">
      <c r="A1961" s="23"/>
      <c r="B1961" s="24"/>
      <c r="C1961" s="25"/>
      <c r="D1961" s="25"/>
      <c r="E1961" s="80"/>
      <c r="F1961" s="80"/>
      <c r="G1961" s="80"/>
      <c r="H1961" s="80"/>
      <c r="I1961" s="135"/>
      <c r="J1961" s="27"/>
      <c r="K1961" s="27"/>
      <c r="L1961" s="27"/>
      <c r="M1961" s="27"/>
      <c r="N1961" s="40"/>
      <c r="O1961" s="40"/>
      <c r="P1961" s="28"/>
      <c r="Q1961" s="136"/>
      <c r="R1961" s="27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  <c r="AC1961" s="12"/>
      <c r="AD1961" s="12"/>
      <c r="AE1961" s="12"/>
      <c r="AF1961" s="12"/>
      <c r="AG1961" s="12"/>
      <c r="AH1961" s="12"/>
      <c r="AI1961" s="12"/>
      <c r="AJ1961" s="12"/>
      <c r="AK1961" s="12"/>
      <c r="AL1961" s="12"/>
    </row>
    <row r="1962" spans="1:38" ht="15.75" customHeight="1">
      <c r="A1962" s="23"/>
      <c r="B1962" s="24"/>
      <c r="C1962" s="25"/>
      <c r="D1962" s="25"/>
      <c r="E1962" s="80"/>
      <c r="F1962" s="80"/>
      <c r="G1962" s="80"/>
      <c r="H1962" s="80"/>
      <c r="I1962" s="135"/>
      <c r="J1962" s="27"/>
      <c r="K1962" s="27"/>
      <c r="L1962" s="27"/>
      <c r="M1962" s="27"/>
      <c r="N1962" s="40"/>
      <c r="O1962" s="40"/>
      <c r="P1962" s="28"/>
      <c r="Q1962" s="136"/>
      <c r="R1962" s="27"/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  <c r="AC1962" s="12"/>
      <c r="AD1962" s="12"/>
      <c r="AE1962" s="12"/>
      <c r="AF1962" s="12"/>
      <c r="AG1962" s="12"/>
      <c r="AH1962" s="12"/>
      <c r="AI1962" s="12"/>
      <c r="AJ1962" s="12"/>
      <c r="AK1962" s="12"/>
      <c r="AL1962" s="12"/>
    </row>
    <row r="1963" spans="1:38" ht="15.75" customHeight="1">
      <c r="A1963" s="23"/>
      <c r="B1963" s="24"/>
      <c r="C1963" s="25"/>
      <c r="D1963" s="25"/>
      <c r="E1963" s="80"/>
      <c r="F1963" s="80"/>
      <c r="G1963" s="80"/>
      <c r="H1963" s="80"/>
      <c r="I1963" s="135"/>
      <c r="J1963" s="27"/>
      <c r="K1963" s="27"/>
      <c r="L1963" s="27"/>
      <c r="M1963" s="27"/>
      <c r="N1963" s="40"/>
      <c r="O1963" s="40"/>
      <c r="P1963" s="28"/>
      <c r="Q1963" s="136"/>
      <c r="R1963" s="27"/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  <c r="AC1963" s="12"/>
      <c r="AD1963" s="12"/>
      <c r="AE1963" s="12"/>
      <c r="AF1963" s="12"/>
      <c r="AG1963" s="12"/>
      <c r="AH1963" s="12"/>
      <c r="AI1963" s="12"/>
      <c r="AJ1963" s="12"/>
      <c r="AK1963" s="12"/>
      <c r="AL1963" s="12"/>
    </row>
    <row r="1964" spans="1:38" ht="15.75" customHeight="1">
      <c r="A1964" s="23"/>
      <c r="B1964" s="24"/>
      <c r="C1964" s="25"/>
      <c r="D1964" s="25"/>
      <c r="E1964" s="80"/>
      <c r="F1964" s="80"/>
      <c r="G1964" s="80"/>
      <c r="H1964" s="80"/>
      <c r="I1964" s="135"/>
      <c r="J1964" s="27"/>
      <c r="K1964" s="27"/>
      <c r="L1964" s="27"/>
      <c r="M1964" s="27"/>
      <c r="N1964" s="40"/>
      <c r="O1964" s="40"/>
      <c r="P1964" s="28"/>
      <c r="Q1964" s="136"/>
      <c r="R1964" s="27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  <c r="AC1964" s="12"/>
      <c r="AD1964" s="12"/>
      <c r="AE1964" s="12"/>
      <c r="AF1964" s="12"/>
      <c r="AG1964" s="12"/>
      <c r="AH1964" s="12"/>
      <c r="AI1964" s="12"/>
      <c r="AJ1964" s="12"/>
      <c r="AK1964" s="12"/>
      <c r="AL1964" s="12"/>
    </row>
    <row r="1965" spans="1:38" ht="15.75" customHeight="1">
      <c r="A1965" s="23"/>
      <c r="B1965" s="24"/>
      <c r="C1965" s="25"/>
      <c r="D1965" s="25"/>
      <c r="E1965" s="80"/>
      <c r="F1965" s="80"/>
      <c r="G1965" s="80"/>
      <c r="H1965" s="80"/>
      <c r="I1965" s="135"/>
      <c r="J1965" s="27"/>
      <c r="K1965" s="27"/>
      <c r="L1965" s="27"/>
      <c r="M1965" s="27"/>
      <c r="N1965" s="40"/>
      <c r="O1965" s="40"/>
      <c r="P1965" s="28"/>
      <c r="Q1965" s="136"/>
      <c r="R1965" s="27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  <c r="AC1965" s="12"/>
      <c r="AD1965" s="12"/>
      <c r="AE1965" s="12"/>
      <c r="AF1965" s="12"/>
      <c r="AG1965" s="12"/>
      <c r="AH1965" s="12"/>
      <c r="AI1965" s="12"/>
      <c r="AJ1965" s="12"/>
      <c r="AK1965" s="12"/>
      <c r="AL1965" s="12"/>
    </row>
    <row r="1966" spans="1:38" ht="15.75" customHeight="1">
      <c r="A1966" s="23"/>
      <c r="B1966" s="24"/>
      <c r="C1966" s="25"/>
      <c r="D1966" s="25"/>
      <c r="E1966" s="80"/>
      <c r="F1966" s="80"/>
      <c r="G1966" s="80"/>
      <c r="H1966" s="80"/>
      <c r="I1966" s="135"/>
      <c r="J1966" s="27"/>
      <c r="K1966" s="27"/>
      <c r="L1966" s="27"/>
      <c r="M1966" s="27"/>
      <c r="N1966" s="40"/>
      <c r="O1966" s="40"/>
      <c r="P1966" s="28"/>
      <c r="Q1966" s="136"/>
      <c r="R1966" s="27"/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  <c r="AC1966" s="12"/>
      <c r="AD1966" s="12"/>
      <c r="AE1966" s="12"/>
      <c r="AF1966" s="12"/>
      <c r="AG1966" s="12"/>
      <c r="AH1966" s="12"/>
      <c r="AI1966" s="12"/>
      <c r="AJ1966" s="12"/>
      <c r="AK1966" s="12"/>
      <c r="AL1966" s="12"/>
    </row>
    <row r="1967" spans="1:38" ht="15.75" customHeight="1">
      <c r="A1967" s="23"/>
      <c r="B1967" s="24"/>
      <c r="C1967" s="25"/>
      <c r="D1967" s="25"/>
      <c r="E1967" s="80"/>
      <c r="F1967" s="80"/>
      <c r="G1967" s="80"/>
      <c r="H1967" s="80"/>
      <c r="I1967" s="135"/>
      <c r="J1967" s="27"/>
      <c r="K1967" s="27"/>
      <c r="L1967" s="27"/>
      <c r="M1967" s="27"/>
      <c r="N1967" s="40"/>
      <c r="O1967" s="40"/>
      <c r="P1967" s="28"/>
      <c r="Q1967" s="136"/>
      <c r="R1967" s="27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  <c r="AC1967" s="12"/>
      <c r="AD1967" s="12"/>
      <c r="AE1967" s="12"/>
      <c r="AF1967" s="12"/>
      <c r="AG1967" s="12"/>
      <c r="AH1967" s="12"/>
      <c r="AI1967" s="12"/>
      <c r="AJ1967" s="12"/>
      <c r="AK1967" s="12"/>
      <c r="AL1967" s="12"/>
    </row>
    <row r="1968" spans="1:38" ht="15.75" customHeight="1">
      <c r="A1968" s="23"/>
      <c r="B1968" s="24"/>
      <c r="C1968" s="25"/>
      <c r="D1968" s="25"/>
      <c r="E1968" s="80"/>
      <c r="F1968" s="80"/>
      <c r="G1968" s="80"/>
      <c r="H1968" s="80"/>
      <c r="I1968" s="135"/>
      <c r="J1968" s="27"/>
      <c r="K1968" s="27"/>
      <c r="L1968" s="27"/>
      <c r="M1968" s="27"/>
      <c r="N1968" s="40"/>
      <c r="O1968" s="40"/>
      <c r="P1968" s="28"/>
      <c r="Q1968" s="136"/>
      <c r="R1968" s="27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  <c r="AC1968" s="12"/>
      <c r="AD1968" s="12"/>
      <c r="AE1968" s="12"/>
      <c r="AF1968" s="12"/>
      <c r="AG1968" s="12"/>
      <c r="AH1968" s="12"/>
      <c r="AI1968" s="12"/>
      <c r="AJ1968" s="12"/>
      <c r="AK1968" s="12"/>
      <c r="AL1968" s="12"/>
    </row>
    <row r="1969" spans="1:38" ht="15.75" customHeight="1">
      <c r="A1969" s="23"/>
      <c r="B1969" s="24"/>
      <c r="C1969" s="25"/>
      <c r="D1969" s="25"/>
      <c r="E1969" s="80"/>
      <c r="F1969" s="80"/>
      <c r="G1969" s="80"/>
      <c r="H1969" s="80"/>
      <c r="I1969" s="135"/>
      <c r="J1969" s="27"/>
      <c r="K1969" s="27"/>
      <c r="L1969" s="27"/>
      <c r="M1969" s="27"/>
      <c r="N1969" s="40"/>
      <c r="O1969" s="40"/>
      <c r="P1969" s="28"/>
      <c r="Q1969" s="136"/>
      <c r="R1969" s="27"/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  <c r="AC1969" s="12"/>
      <c r="AD1969" s="12"/>
      <c r="AE1969" s="12"/>
      <c r="AF1969" s="12"/>
      <c r="AG1969" s="12"/>
      <c r="AH1969" s="12"/>
      <c r="AI1969" s="12"/>
      <c r="AJ1969" s="12"/>
      <c r="AK1969" s="12"/>
      <c r="AL1969" s="12"/>
    </row>
    <row r="1970" spans="1:38" ht="15.75" customHeight="1">
      <c r="A1970" s="23"/>
      <c r="B1970" s="24"/>
      <c r="C1970" s="25"/>
      <c r="D1970" s="25"/>
      <c r="E1970" s="80"/>
      <c r="F1970" s="80"/>
      <c r="G1970" s="80"/>
      <c r="H1970" s="80"/>
      <c r="I1970" s="135"/>
      <c r="J1970" s="27"/>
      <c r="K1970" s="27"/>
      <c r="L1970" s="27"/>
      <c r="M1970" s="27"/>
      <c r="N1970" s="40"/>
      <c r="O1970" s="40"/>
      <c r="P1970" s="28"/>
      <c r="Q1970" s="136"/>
      <c r="R1970" s="27"/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  <c r="AC1970" s="12"/>
      <c r="AD1970" s="12"/>
      <c r="AE1970" s="12"/>
      <c r="AF1970" s="12"/>
      <c r="AG1970" s="12"/>
      <c r="AH1970" s="12"/>
      <c r="AI1970" s="12"/>
      <c r="AJ1970" s="12"/>
      <c r="AK1970" s="12"/>
      <c r="AL1970" s="12"/>
    </row>
    <row r="1971" spans="1:38" ht="15.75" customHeight="1">
      <c r="A1971" s="23"/>
      <c r="B1971" s="24"/>
      <c r="C1971" s="25"/>
      <c r="D1971" s="25"/>
      <c r="E1971" s="80"/>
      <c r="F1971" s="80"/>
      <c r="G1971" s="80"/>
      <c r="H1971" s="80"/>
      <c r="I1971" s="135"/>
      <c r="J1971" s="27"/>
      <c r="K1971" s="27"/>
      <c r="L1971" s="27"/>
      <c r="M1971" s="27"/>
      <c r="N1971" s="40"/>
      <c r="O1971" s="40"/>
      <c r="P1971" s="28"/>
      <c r="Q1971" s="136"/>
      <c r="R1971" s="27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  <c r="AC1971" s="12"/>
      <c r="AD1971" s="12"/>
      <c r="AE1971" s="12"/>
      <c r="AF1971" s="12"/>
      <c r="AG1971" s="12"/>
      <c r="AH1971" s="12"/>
      <c r="AI1971" s="12"/>
      <c r="AJ1971" s="12"/>
      <c r="AK1971" s="12"/>
      <c r="AL1971" s="12"/>
    </row>
    <row r="1972" spans="1:38" ht="15.75" customHeight="1">
      <c r="A1972" s="23"/>
      <c r="B1972" s="24"/>
      <c r="C1972" s="25"/>
      <c r="D1972" s="25"/>
      <c r="E1972" s="80"/>
      <c r="F1972" s="80"/>
      <c r="G1972" s="80"/>
      <c r="H1972" s="80"/>
      <c r="I1972" s="135"/>
      <c r="J1972" s="27"/>
      <c r="K1972" s="27"/>
      <c r="L1972" s="27"/>
      <c r="M1972" s="27"/>
      <c r="N1972" s="40"/>
      <c r="O1972" s="40"/>
      <c r="P1972" s="28"/>
      <c r="Q1972" s="136"/>
      <c r="R1972" s="27"/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  <c r="AC1972" s="12"/>
      <c r="AD1972" s="12"/>
      <c r="AE1972" s="12"/>
      <c r="AF1972" s="12"/>
      <c r="AG1972" s="12"/>
      <c r="AH1972" s="12"/>
      <c r="AI1972" s="12"/>
      <c r="AJ1972" s="12"/>
      <c r="AK1972" s="12"/>
      <c r="AL1972" s="12"/>
    </row>
    <row r="1973" spans="1:38" ht="15.75" customHeight="1">
      <c r="A1973" s="23"/>
      <c r="B1973" s="24"/>
      <c r="C1973" s="25"/>
      <c r="D1973" s="25"/>
      <c r="E1973" s="80"/>
      <c r="F1973" s="80"/>
      <c r="G1973" s="80"/>
      <c r="H1973" s="80"/>
      <c r="I1973" s="135"/>
      <c r="J1973" s="27"/>
      <c r="K1973" s="27"/>
      <c r="L1973" s="27"/>
      <c r="M1973" s="27"/>
      <c r="N1973" s="40"/>
      <c r="O1973" s="40"/>
      <c r="P1973" s="28"/>
      <c r="Q1973" s="136"/>
      <c r="R1973" s="27"/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  <c r="AC1973" s="12"/>
      <c r="AD1973" s="12"/>
      <c r="AE1973" s="12"/>
      <c r="AF1973" s="12"/>
      <c r="AG1973" s="12"/>
      <c r="AH1973" s="12"/>
      <c r="AI1973" s="12"/>
      <c r="AJ1973" s="12"/>
      <c r="AK1973" s="12"/>
      <c r="AL1973" s="12"/>
    </row>
    <row r="1974" spans="1:38" ht="15.75" customHeight="1">
      <c r="A1974" s="23"/>
      <c r="B1974" s="24"/>
      <c r="C1974" s="25"/>
      <c r="D1974" s="25"/>
      <c r="E1974" s="80"/>
      <c r="F1974" s="80"/>
      <c r="G1974" s="80"/>
      <c r="H1974" s="80"/>
      <c r="I1974" s="135"/>
      <c r="J1974" s="27"/>
      <c r="K1974" s="27"/>
      <c r="L1974" s="27"/>
      <c r="M1974" s="27"/>
      <c r="N1974" s="40"/>
      <c r="O1974" s="40"/>
      <c r="P1974" s="28"/>
      <c r="Q1974" s="136"/>
      <c r="R1974" s="27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  <c r="AC1974" s="12"/>
      <c r="AD1974" s="12"/>
      <c r="AE1974" s="12"/>
      <c r="AF1974" s="12"/>
      <c r="AG1974" s="12"/>
      <c r="AH1974" s="12"/>
      <c r="AI1974" s="12"/>
      <c r="AJ1974" s="12"/>
      <c r="AK1974" s="12"/>
      <c r="AL1974" s="12"/>
    </row>
    <row r="1975" spans="1:38" ht="15.75" customHeight="1">
      <c r="A1975" s="23"/>
      <c r="B1975" s="24"/>
      <c r="C1975" s="25"/>
      <c r="D1975" s="25"/>
      <c r="E1975" s="80"/>
      <c r="F1975" s="80"/>
      <c r="G1975" s="80"/>
      <c r="H1975" s="80"/>
      <c r="I1975" s="135"/>
      <c r="J1975" s="27"/>
      <c r="K1975" s="27"/>
      <c r="L1975" s="27"/>
      <c r="M1975" s="27"/>
      <c r="N1975" s="40"/>
      <c r="O1975" s="40"/>
      <c r="P1975" s="28"/>
      <c r="Q1975" s="136"/>
      <c r="R1975" s="27"/>
      <c r="S1975" s="12"/>
      <c r="T1975" s="12"/>
      <c r="U1975" s="12"/>
      <c r="V1975" s="12"/>
      <c r="W1975" s="12"/>
      <c r="X1975" s="12"/>
      <c r="Y1975" s="12"/>
      <c r="Z1975" s="12"/>
      <c r="AA1975" s="12"/>
      <c r="AB1975" s="12"/>
      <c r="AC1975" s="12"/>
      <c r="AD1975" s="12"/>
      <c r="AE1975" s="12"/>
      <c r="AF1975" s="12"/>
      <c r="AG1975" s="12"/>
      <c r="AH1975" s="12"/>
      <c r="AI1975" s="12"/>
      <c r="AJ1975" s="12"/>
      <c r="AK1975" s="12"/>
      <c r="AL1975" s="12"/>
    </row>
    <row r="1976" spans="1:38" ht="15.75" customHeight="1">
      <c r="A1976" s="23"/>
      <c r="B1976" s="24"/>
      <c r="C1976" s="25"/>
      <c r="D1976" s="25"/>
      <c r="E1976" s="80"/>
      <c r="F1976" s="80"/>
      <c r="G1976" s="80"/>
      <c r="H1976" s="80"/>
      <c r="I1976" s="135"/>
      <c r="J1976" s="27"/>
      <c r="K1976" s="27"/>
      <c r="L1976" s="27"/>
      <c r="M1976" s="27"/>
      <c r="N1976" s="40"/>
      <c r="O1976" s="40"/>
      <c r="P1976" s="28"/>
      <c r="Q1976" s="136"/>
      <c r="R1976" s="27"/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  <c r="AC1976" s="12"/>
      <c r="AD1976" s="12"/>
      <c r="AE1976" s="12"/>
      <c r="AF1976" s="12"/>
      <c r="AG1976" s="12"/>
      <c r="AH1976" s="12"/>
      <c r="AI1976" s="12"/>
      <c r="AJ1976" s="12"/>
      <c r="AK1976" s="12"/>
      <c r="AL1976" s="12"/>
    </row>
    <row r="1977" spans="1:38" ht="15.75" customHeight="1">
      <c r="A1977" s="23"/>
      <c r="B1977" s="24"/>
      <c r="C1977" s="25"/>
      <c r="D1977" s="25"/>
      <c r="E1977" s="80"/>
      <c r="F1977" s="80"/>
      <c r="G1977" s="80"/>
      <c r="H1977" s="80"/>
      <c r="I1977" s="135"/>
      <c r="J1977" s="27"/>
      <c r="K1977" s="27"/>
      <c r="L1977" s="27"/>
      <c r="M1977" s="27"/>
      <c r="N1977" s="40"/>
      <c r="O1977" s="40"/>
      <c r="P1977" s="28"/>
      <c r="Q1977" s="136"/>
      <c r="R1977" s="27"/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  <c r="AC1977" s="12"/>
      <c r="AD1977" s="12"/>
      <c r="AE1977" s="12"/>
      <c r="AF1977" s="12"/>
      <c r="AG1977" s="12"/>
      <c r="AH1977" s="12"/>
      <c r="AI1977" s="12"/>
      <c r="AJ1977" s="12"/>
      <c r="AK1977" s="12"/>
      <c r="AL1977" s="12"/>
    </row>
    <row r="1978" spans="1:38" ht="15.75" customHeight="1">
      <c r="A1978" s="23"/>
      <c r="B1978" s="24"/>
      <c r="C1978" s="25"/>
      <c r="D1978" s="25"/>
      <c r="E1978" s="80"/>
      <c r="F1978" s="80"/>
      <c r="G1978" s="80"/>
      <c r="H1978" s="80"/>
      <c r="I1978" s="135"/>
      <c r="J1978" s="27"/>
      <c r="K1978" s="27"/>
      <c r="L1978" s="27"/>
      <c r="M1978" s="27"/>
      <c r="N1978" s="40"/>
      <c r="O1978" s="40"/>
      <c r="P1978" s="28"/>
      <c r="Q1978" s="136"/>
      <c r="R1978" s="27"/>
      <c r="S1978" s="12"/>
      <c r="T1978" s="12"/>
      <c r="U1978" s="12"/>
      <c r="V1978" s="12"/>
      <c r="W1978" s="12"/>
      <c r="X1978" s="12"/>
      <c r="Y1978" s="12"/>
      <c r="Z1978" s="12"/>
      <c r="AA1978" s="12"/>
      <c r="AB1978" s="12"/>
      <c r="AC1978" s="12"/>
      <c r="AD1978" s="12"/>
      <c r="AE1978" s="12"/>
      <c r="AF1978" s="12"/>
      <c r="AG1978" s="12"/>
      <c r="AH1978" s="12"/>
      <c r="AI1978" s="12"/>
      <c r="AJ1978" s="12"/>
      <c r="AK1978" s="12"/>
      <c r="AL1978" s="12"/>
    </row>
    <row r="1979" spans="1:38" ht="15.75" customHeight="1">
      <c r="A1979" s="23"/>
      <c r="B1979" s="24"/>
      <c r="C1979" s="25"/>
      <c r="D1979" s="25"/>
      <c r="E1979" s="80"/>
      <c r="F1979" s="80"/>
      <c r="G1979" s="80"/>
      <c r="H1979" s="80"/>
      <c r="I1979" s="135"/>
      <c r="J1979" s="27"/>
      <c r="K1979" s="27"/>
      <c r="L1979" s="27"/>
      <c r="M1979" s="27"/>
      <c r="N1979" s="40"/>
      <c r="O1979" s="40"/>
      <c r="P1979" s="28"/>
      <c r="Q1979" s="136"/>
      <c r="R1979" s="27"/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  <c r="AC1979" s="12"/>
      <c r="AD1979" s="12"/>
      <c r="AE1979" s="12"/>
      <c r="AF1979" s="12"/>
      <c r="AG1979" s="12"/>
      <c r="AH1979" s="12"/>
      <c r="AI1979" s="12"/>
      <c r="AJ1979" s="12"/>
      <c r="AK1979" s="12"/>
      <c r="AL1979" s="12"/>
    </row>
    <row r="1980" spans="1:38" ht="15.75" customHeight="1">
      <c r="A1980" s="23"/>
      <c r="B1980" s="24"/>
      <c r="C1980" s="25"/>
      <c r="D1980" s="25"/>
      <c r="E1980" s="80"/>
      <c r="F1980" s="80"/>
      <c r="G1980" s="80"/>
      <c r="H1980" s="80"/>
      <c r="I1980" s="135"/>
      <c r="J1980" s="27"/>
      <c r="K1980" s="27"/>
      <c r="L1980" s="27"/>
      <c r="M1980" s="27"/>
      <c r="N1980" s="40"/>
      <c r="O1980" s="40"/>
      <c r="P1980" s="28"/>
      <c r="Q1980" s="136"/>
      <c r="R1980" s="27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  <c r="AC1980" s="12"/>
      <c r="AD1980" s="12"/>
      <c r="AE1980" s="12"/>
      <c r="AF1980" s="12"/>
      <c r="AG1980" s="12"/>
      <c r="AH1980" s="12"/>
      <c r="AI1980" s="12"/>
      <c r="AJ1980" s="12"/>
      <c r="AK1980" s="12"/>
      <c r="AL1980" s="12"/>
    </row>
    <row r="1981" spans="1:38" ht="15.75" customHeight="1">
      <c r="A1981" s="23"/>
      <c r="B1981" s="24"/>
      <c r="C1981" s="25"/>
      <c r="D1981" s="25"/>
      <c r="E1981" s="80"/>
      <c r="F1981" s="80"/>
      <c r="G1981" s="80"/>
      <c r="H1981" s="80"/>
      <c r="I1981" s="135"/>
      <c r="J1981" s="27"/>
      <c r="K1981" s="27"/>
      <c r="L1981" s="27"/>
      <c r="M1981" s="27"/>
      <c r="N1981" s="40"/>
      <c r="O1981" s="40"/>
      <c r="P1981" s="28"/>
      <c r="Q1981" s="136"/>
      <c r="R1981" s="27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  <c r="AC1981" s="12"/>
      <c r="AD1981" s="12"/>
      <c r="AE1981" s="12"/>
      <c r="AF1981" s="12"/>
      <c r="AG1981" s="12"/>
      <c r="AH1981" s="12"/>
      <c r="AI1981" s="12"/>
      <c r="AJ1981" s="12"/>
      <c r="AK1981" s="12"/>
      <c r="AL1981" s="12"/>
    </row>
    <row r="1982" spans="1:38" ht="15.75" customHeight="1">
      <c r="A1982" s="23"/>
      <c r="B1982" s="24"/>
      <c r="C1982" s="25"/>
      <c r="D1982" s="25"/>
      <c r="E1982" s="80"/>
      <c r="F1982" s="80"/>
      <c r="G1982" s="80"/>
      <c r="H1982" s="80"/>
      <c r="I1982" s="135"/>
      <c r="J1982" s="27"/>
      <c r="K1982" s="27"/>
      <c r="L1982" s="27"/>
      <c r="M1982" s="27"/>
      <c r="N1982" s="40"/>
      <c r="O1982" s="40"/>
      <c r="P1982" s="28"/>
      <c r="Q1982" s="136"/>
      <c r="R1982" s="27"/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  <c r="AC1982" s="12"/>
      <c r="AD1982" s="12"/>
      <c r="AE1982" s="12"/>
      <c r="AF1982" s="12"/>
      <c r="AG1982" s="12"/>
      <c r="AH1982" s="12"/>
      <c r="AI1982" s="12"/>
      <c r="AJ1982" s="12"/>
      <c r="AK1982" s="12"/>
      <c r="AL1982" s="12"/>
    </row>
    <row r="1983" spans="1:38" ht="15.75" customHeight="1">
      <c r="A1983" s="23"/>
      <c r="B1983" s="24"/>
      <c r="C1983" s="25"/>
      <c r="D1983" s="25"/>
      <c r="E1983" s="80"/>
      <c r="F1983" s="80"/>
      <c r="G1983" s="80"/>
      <c r="H1983" s="80"/>
      <c r="I1983" s="135"/>
      <c r="J1983" s="27"/>
      <c r="K1983" s="27"/>
      <c r="L1983" s="27"/>
      <c r="M1983" s="27"/>
      <c r="N1983" s="40"/>
      <c r="O1983" s="40"/>
      <c r="P1983" s="28"/>
      <c r="Q1983" s="136"/>
      <c r="R1983" s="27"/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  <c r="AC1983" s="12"/>
      <c r="AD1983" s="12"/>
      <c r="AE1983" s="12"/>
      <c r="AF1983" s="12"/>
      <c r="AG1983" s="12"/>
      <c r="AH1983" s="12"/>
      <c r="AI1983" s="12"/>
      <c r="AJ1983" s="12"/>
      <c r="AK1983" s="12"/>
      <c r="AL1983" s="12"/>
    </row>
    <row r="1984" spans="1:38" ht="15.75" customHeight="1">
      <c r="A1984" s="23"/>
      <c r="B1984" s="24"/>
      <c r="C1984" s="25"/>
      <c r="D1984" s="25"/>
      <c r="E1984" s="80"/>
      <c r="F1984" s="80"/>
      <c r="G1984" s="80"/>
      <c r="H1984" s="80"/>
      <c r="I1984" s="135"/>
      <c r="J1984" s="27"/>
      <c r="K1984" s="27"/>
      <c r="L1984" s="27"/>
      <c r="M1984" s="27"/>
      <c r="N1984" s="40"/>
      <c r="O1984" s="40"/>
      <c r="P1984" s="28"/>
      <c r="Q1984" s="136"/>
      <c r="R1984" s="27"/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  <c r="AC1984" s="12"/>
      <c r="AD1984" s="12"/>
      <c r="AE1984" s="12"/>
      <c r="AF1984" s="12"/>
      <c r="AG1984" s="12"/>
      <c r="AH1984" s="12"/>
      <c r="AI1984" s="12"/>
      <c r="AJ1984" s="12"/>
      <c r="AK1984" s="12"/>
      <c r="AL1984" s="12"/>
    </row>
    <row r="1985" spans="1:38" ht="15.75" customHeight="1">
      <c r="A1985" s="23"/>
      <c r="B1985" s="24"/>
      <c r="C1985" s="25"/>
      <c r="D1985" s="25"/>
      <c r="E1985" s="80"/>
      <c r="F1985" s="80"/>
      <c r="G1985" s="80"/>
      <c r="H1985" s="80"/>
      <c r="I1985" s="135"/>
      <c r="J1985" s="27"/>
      <c r="K1985" s="27"/>
      <c r="L1985" s="27"/>
      <c r="M1985" s="27"/>
      <c r="N1985" s="40"/>
      <c r="O1985" s="40"/>
      <c r="P1985" s="28"/>
      <c r="Q1985" s="136"/>
      <c r="R1985" s="27"/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  <c r="AC1985" s="12"/>
      <c r="AD1985" s="12"/>
      <c r="AE1985" s="12"/>
      <c r="AF1985" s="12"/>
      <c r="AG1985" s="12"/>
      <c r="AH1985" s="12"/>
      <c r="AI1985" s="12"/>
      <c r="AJ1985" s="12"/>
      <c r="AK1985" s="12"/>
      <c r="AL1985" s="12"/>
    </row>
    <row r="1986" spans="1:38" ht="15.75" customHeight="1">
      <c r="A1986" s="23"/>
      <c r="B1986" s="24"/>
      <c r="C1986" s="25"/>
      <c r="D1986" s="25"/>
      <c r="E1986" s="80"/>
      <c r="F1986" s="80"/>
      <c r="G1986" s="80"/>
      <c r="H1986" s="80"/>
      <c r="I1986" s="135"/>
      <c r="J1986" s="27"/>
      <c r="K1986" s="27"/>
      <c r="L1986" s="27"/>
      <c r="M1986" s="27"/>
      <c r="N1986" s="40"/>
      <c r="O1986" s="40"/>
      <c r="P1986" s="28"/>
      <c r="Q1986" s="136"/>
      <c r="R1986" s="27"/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  <c r="AC1986" s="12"/>
      <c r="AD1986" s="12"/>
      <c r="AE1986" s="12"/>
      <c r="AF1986" s="12"/>
      <c r="AG1986" s="12"/>
      <c r="AH1986" s="12"/>
      <c r="AI1986" s="12"/>
      <c r="AJ1986" s="12"/>
      <c r="AK1986" s="12"/>
      <c r="AL1986" s="12"/>
    </row>
    <row r="1987" spans="1:38" ht="15.75" customHeight="1">
      <c r="A1987" s="23"/>
      <c r="B1987" s="24"/>
      <c r="C1987" s="25"/>
      <c r="D1987" s="25"/>
      <c r="E1987" s="80"/>
      <c r="F1987" s="80"/>
      <c r="G1987" s="80"/>
      <c r="H1987" s="80"/>
      <c r="I1987" s="135"/>
      <c r="J1987" s="27"/>
      <c r="K1987" s="27"/>
      <c r="L1987" s="27"/>
      <c r="M1987" s="27"/>
      <c r="N1987" s="40"/>
      <c r="O1987" s="40"/>
      <c r="P1987" s="28"/>
      <c r="Q1987" s="136"/>
      <c r="R1987" s="27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  <c r="AC1987" s="12"/>
      <c r="AD1987" s="12"/>
      <c r="AE1987" s="12"/>
      <c r="AF1987" s="12"/>
      <c r="AG1987" s="12"/>
      <c r="AH1987" s="12"/>
      <c r="AI1987" s="12"/>
      <c r="AJ1987" s="12"/>
      <c r="AK1987" s="12"/>
      <c r="AL1987" s="12"/>
    </row>
    <row r="1988" spans="1:38" ht="15.75" customHeight="1">
      <c r="A1988" s="23"/>
      <c r="B1988" s="24"/>
      <c r="C1988" s="25"/>
      <c r="D1988" s="25"/>
      <c r="E1988" s="80"/>
      <c r="F1988" s="80"/>
      <c r="G1988" s="80"/>
      <c r="H1988" s="80"/>
      <c r="I1988" s="135"/>
      <c r="J1988" s="27"/>
      <c r="K1988" s="27"/>
      <c r="L1988" s="27"/>
      <c r="M1988" s="27"/>
      <c r="N1988" s="40"/>
      <c r="O1988" s="40"/>
      <c r="P1988" s="28"/>
      <c r="Q1988" s="136"/>
      <c r="R1988" s="27"/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  <c r="AC1988" s="12"/>
      <c r="AD1988" s="12"/>
      <c r="AE1988" s="12"/>
      <c r="AF1988" s="12"/>
      <c r="AG1988" s="12"/>
      <c r="AH1988" s="12"/>
      <c r="AI1988" s="12"/>
      <c r="AJ1988" s="12"/>
      <c r="AK1988" s="12"/>
      <c r="AL1988" s="12"/>
    </row>
    <row r="1989" spans="1:38" ht="15.75" customHeight="1">
      <c r="A1989" s="23"/>
      <c r="B1989" s="24"/>
      <c r="C1989" s="25"/>
      <c r="D1989" s="25"/>
      <c r="E1989" s="80"/>
      <c r="F1989" s="80"/>
      <c r="G1989" s="80"/>
      <c r="H1989" s="80"/>
      <c r="I1989" s="135"/>
      <c r="J1989" s="27"/>
      <c r="K1989" s="27"/>
      <c r="L1989" s="27"/>
      <c r="M1989" s="27"/>
      <c r="N1989" s="40"/>
      <c r="O1989" s="40"/>
      <c r="P1989" s="28"/>
      <c r="Q1989" s="136"/>
      <c r="R1989" s="27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  <c r="AC1989" s="12"/>
      <c r="AD1989" s="12"/>
      <c r="AE1989" s="12"/>
      <c r="AF1989" s="12"/>
      <c r="AG1989" s="12"/>
      <c r="AH1989" s="12"/>
      <c r="AI1989" s="12"/>
      <c r="AJ1989" s="12"/>
      <c r="AK1989" s="12"/>
      <c r="AL1989" s="12"/>
    </row>
    <row r="1990" spans="1:38" ht="15.75" customHeight="1">
      <c r="A1990" s="23"/>
      <c r="B1990" s="24"/>
      <c r="C1990" s="25"/>
      <c r="D1990" s="25"/>
      <c r="E1990" s="80"/>
      <c r="F1990" s="80"/>
      <c r="G1990" s="80"/>
      <c r="H1990" s="80"/>
      <c r="I1990" s="135"/>
      <c r="J1990" s="27"/>
      <c r="K1990" s="27"/>
      <c r="L1990" s="27"/>
      <c r="M1990" s="27"/>
      <c r="N1990" s="40"/>
      <c r="O1990" s="40"/>
      <c r="P1990" s="28"/>
      <c r="Q1990" s="136"/>
      <c r="R1990" s="27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  <c r="AC1990" s="12"/>
      <c r="AD1990" s="12"/>
      <c r="AE1990" s="12"/>
      <c r="AF1990" s="12"/>
      <c r="AG1990" s="12"/>
      <c r="AH1990" s="12"/>
      <c r="AI1990" s="12"/>
      <c r="AJ1990" s="12"/>
      <c r="AK1990" s="12"/>
      <c r="AL1990" s="12"/>
    </row>
    <row r="1991" spans="1:38" ht="15.75" customHeight="1">
      <c r="A1991" s="23"/>
      <c r="B1991" s="24"/>
      <c r="C1991" s="25"/>
      <c r="D1991" s="25"/>
      <c r="E1991" s="80"/>
      <c r="F1991" s="80"/>
      <c r="G1991" s="80"/>
      <c r="H1991" s="80"/>
      <c r="I1991" s="135"/>
      <c r="J1991" s="27"/>
      <c r="K1991" s="27"/>
      <c r="L1991" s="27"/>
      <c r="M1991" s="27"/>
      <c r="N1991" s="40"/>
      <c r="O1991" s="40"/>
      <c r="P1991" s="28"/>
      <c r="Q1991" s="136"/>
      <c r="R1991" s="27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  <c r="AC1991" s="12"/>
      <c r="AD1991" s="12"/>
      <c r="AE1991" s="12"/>
      <c r="AF1991" s="12"/>
      <c r="AG1991" s="12"/>
      <c r="AH1991" s="12"/>
      <c r="AI1991" s="12"/>
      <c r="AJ1991" s="12"/>
      <c r="AK1991" s="12"/>
      <c r="AL1991" s="12"/>
    </row>
    <row r="1992" spans="1:38" ht="15.75" customHeight="1">
      <c r="A1992" s="23"/>
      <c r="B1992" s="24"/>
      <c r="C1992" s="25"/>
      <c r="D1992" s="25"/>
      <c r="E1992" s="80"/>
      <c r="F1992" s="80"/>
      <c r="G1992" s="80"/>
      <c r="H1992" s="80"/>
      <c r="I1992" s="135"/>
      <c r="J1992" s="27"/>
      <c r="K1992" s="27"/>
      <c r="L1992" s="27"/>
      <c r="M1992" s="27"/>
      <c r="N1992" s="40"/>
      <c r="O1992" s="40"/>
      <c r="P1992" s="28"/>
      <c r="Q1992" s="136"/>
      <c r="R1992" s="27"/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  <c r="AC1992" s="12"/>
      <c r="AD1992" s="12"/>
      <c r="AE1992" s="12"/>
      <c r="AF1992" s="12"/>
      <c r="AG1992" s="12"/>
      <c r="AH1992" s="12"/>
      <c r="AI1992" s="12"/>
      <c r="AJ1992" s="12"/>
      <c r="AK1992" s="12"/>
      <c r="AL1992" s="12"/>
    </row>
    <row r="1993" spans="1:38" ht="15.75" customHeight="1">
      <c r="A1993" s="23"/>
      <c r="B1993" s="24"/>
      <c r="C1993" s="25"/>
      <c r="D1993" s="25"/>
      <c r="E1993" s="80"/>
      <c r="F1993" s="80"/>
      <c r="G1993" s="80"/>
      <c r="H1993" s="80"/>
      <c r="I1993" s="135"/>
      <c r="J1993" s="27"/>
      <c r="K1993" s="27"/>
      <c r="L1993" s="27"/>
      <c r="M1993" s="27"/>
      <c r="N1993" s="40"/>
      <c r="O1993" s="40"/>
      <c r="P1993" s="28"/>
      <c r="Q1993" s="136"/>
      <c r="R1993" s="27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  <c r="AC1993" s="12"/>
      <c r="AD1993" s="12"/>
      <c r="AE1993" s="12"/>
      <c r="AF1993" s="12"/>
      <c r="AG1993" s="12"/>
      <c r="AH1993" s="12"/>
      <c r="AI1993" s="12"/>
      <c r="AJ1993" s="12"/>
      <c r="AK1993" s="12"/>
      <c r="AL1993" s="12"/>
    </row>
    <row r="1994" spans="1:38" ht="15.75" customHeight="1">
      <c r="A1994" s="23"/>
      <c r="B1994" s="24"/>
      <c r="C1994" s="25"/>
      <c r="D1994" s="25"/>
      <c r="E1994" s="80"/>
      <c r="F1994" s="80"/>
      <c r="G1994" s="80"/>
      <c r="H1994" s="80"/>
      <c r="I1994" s="135"/>
      <c r="J1994" s="27"/>
      <c r="K1994" s="27"/>
      <c r="L1994" s="27"/>
      <c r="M1994" s="27"/>
      <c r="N1994" s="40"/>
      <c r="O1994" s="40"/>
      <c r="P1994" s="28"/>
      <c r="Q1994" s="136"/>
      <c r="R1994" s="27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  <c r="AC1994" s="12"/>
      <c r="AD1994" s="12"/>
      <c r="AE1994" s="12"/>
      <c r="AF1994" s="12"/>
      <c r="AG1994" s="12"/>
      <c r="AH1994" s="12"/>
      <c r="AI1994" s="12"/>
      <c r="AJ1994" s="12"/>
      <c r="AK1994" s="12"/>
      <c r="AL1994" s="12"/>
    </row>
    <row r="1995" spans="1:38" ht="15.75" customHeight="1">
      <c r="A1995" s="23"/>
      <c r="B1995" s="24"/>
      <c r="C1995" s="25"/>
      <c r="D1995" s="25"/>
      <c r="E1995" s="80"/>
      <c r="F1995" s="80"/>
      <c r="G1995" s="80"/>
      <c r="H1995" s="80"/>
      <c r="I1995" s="135"/>
      <c r="J1995" s="27"/>
      <c r="K1995" s="27"/>
      <c r="L1995" s="27"/>
      <c r="M1995" s="27"/>
      <c r="N1995" s="40"/>
      <c r="O1995" s="40"/>
      <c r="P1995" s="28"/>
      <c r="Q1995" s="136"/>
      <c r="R1995" s="27"/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  <c r="AC1995" s="12"/>
      <c r="AD1995" s="12"/>
      <c r="AE1995" s="12"/>
      <c r="AF1995" s="12"/>
      <c r="AG1995" s="12"/>
      <c r="AH1995" s="12"/>
      <c r="AI1995" s="12"/>
      <c r="AJ1995" s="12"/>
      <c r="AK1995" s="12"/>
      <c r="AL1995" s="12"/>
    </row>
    <row r="1996" spans="1:38" ht="15.75" customHeight="1">
      <c r="A1996" s="23"/>
      <c r="B1996" s="24"/>
      <c r="C1996" s="25"/>
      <c r="D1996" s="25"/>
      <c r="E1996" s="80"/>
      <c r="F1996" s="80"/>
      <c r="G1996" s="80"/>
      <c r="H1996" s="80"/>
      <c r="I1996" s="135"/>
      <c r="J1996" s="27"/>
      <c r="K1996" s="27"/>
      <c r="L1996" s="27"/>
      <c r="M1996" s="27"/>
      <c r="N1996" s="40"/>
      <c r="O1996" s="40"/>
      <c r="P1996" s="28"/>
      <c r="Q1996" s="136"/>
      <c r="R1996" s="27"/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  <c r="AC1996" s="12"/>
      <c r="AD1996" s="12"/>
      <c r="AE1996" s="12"/>
      <c r="AF1996" s="12"/>
      <c r="AG1996" s="12"/>
      <c r="AH1996" s="12"/>
      <c r="AI1996" s="12"/>
      <c r="AJ1996" s="12"/>
      <c r="AK1996" s="12"/>
      <c r="AL1996" s="12"/>
    </row>
    <row r="1997" spans="1:38" ht="15.75" customHeight="1">
      <c r="A1997" s="23"/>
      <c r="B1997" s="24"/>
      <c r="C1997" s="25"/>
      <c r="D1997" s="25"/>
      <c r="E1997" s="80"/>
      <c r="F1997" s="80"/>
      <c r="G1997" s="80"/>
      <c r="H1997" s="80"/>
      <c r="I1997" s="135"/>
      <c r="J1997" s="27"/>
      <c r="K1997" s="27"/>
      <c r="L1997" s="27"/>
      <c r="M1997" s="27"/>
      <c r="N1997" s="40"/>
      <c r="O1997" s="40"/>
      <c r="P1997" s="28"/>
      <c r="Q1997" s="136"/>
      <c r="R1997" s="27"/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  <c r="AC1997" s="12"/>
      <c r="AD1997" s="12"/>
      <c r="AE1997" s="12"/>
      <c r="AF1997" s="12"/>
      <c r="AG1997" s="12"/>
      <c r="AH1997" s="12"/>
      <c r="AI1997" s="12"/>
      <c r="AJ1997" s="12"/>
      <c r="AK1997" s="12"/>
      <c r="AL1997" s="12"/>
    </row>
    <row r="1998" spans="1:38" ht="15.75" customHeight="1">
      <c r="A1998" s="23"/>
      <c r="B1998" s="24"/>
      <c r="C1998" s="25"/>
      <c r="D1998" s="25"/>
      <c r="E1998" s="80"/>
      <c r="F1998" s="80"/>
      <c r="G1998" s="80"/>
      <c r="H1998" s="80"/>
      <c r="I1998" s="135"/>
      <c r="J1998" s="27"/>
      <c r="K1998" s="27"/>
      <c r="L1998" s="27"/>
      <c r="M1998" s="27"/>
      <c r="N1998" s="40"/>
      <c r="O1998" s="40"/>
      <c r="P1998" s="28"/>
      <c r="Q1998" s="136"/>
      <c r="R1998" s="27"/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  <c r="AC1998" s="12"/>
      <c r="AD1998" s="12"/>
      <c r="AE1998" s="12"/>
      <c r="AF1998" s="12"/>
      <c r="AG1998" s="12"/>
      <c r="AH1998" s="12"/>
      <c r="AI1998" s="12"/>
      <c r="AJ1998" s="12"/>
      <c r="AK1998" s="12"/>
      <c r="AL1998" s="12"/>
    </row>
    <row r="1999" spans="1:38" ht="15.75" customHeight="1">
      <c r="A1999" s="23"/>
      <c r="B1999" s="24"/>
      <c r="C1999" s="25"/>
      <c r="D1999" s="25"/>
      <c r="E1999" s="80"/>
      <c r="F1999" s="80"/>
      <c r="G1999" s="80"/>
      <c r="H1999" s="80"/>
      <c r="I1999" s="135"/>
      <c r="J1999" s="27"/>
      <c r="K1999" s="27"/>
      <c r="L1999" s="27"/>
      <c r="M1999" s="27"/>
      <c r="N1999" s="40"/>
      <c r="O1999" s="40"/>
      <c r="P1999" s="28"/>
      <c r="Q1999" s="136"/>
      <c r="R1999" s="27"/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  <c r="AC1999" s="12"/>
      <c r="AD1999" s="12"/>
      <c r="AE1999" s="12"/>
      <c r="AF1999" s="12"/>
      <c r="AG1999" s="12"/>
      <c r="AH1999" s="12"/>
      <c r="AI1999" s="12"/>
      <c r="AJ1999" s="12"/>
      <c r="AK1999" s="12"/>
      <c r="AL1999" s="12"/>
    </row>
    <row r="2000" spans="1:38" ht="15.75" customHeight="1">
      <c r="A2000" s="23"/>
      <c r="B2000" s="24"/>
      <c r="C2000" s="25"/>
      <c r="D2000" s="25"/>
      <c r="E2000" s="80"/>
      <c r="F2000" s="80"/>
      <c r="G2000" s="80"/>
      <c r="H2000" s="80"/>
      <c r="I2000" s="135"/>
      <c r="J2000" s="27"/>
      <c r="K2000" s="27"/>
      <c r="L2000" s="27"/>
      <c r="M2000" s="27"/>
      <c r="N2000" s="40"/>
      <c r="O2000" s="40"/>
      <c r="P2000" s="28"/>
      <c r="Q2000" s="136"/>
      <c r="R2000" s="27"/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  <c r="AC2000" s="12"/>
      <c r="AD2000" s="12"/>
      <c r="AE2000" s="12"/>
      <c r="AF2000" s="12"/>
      <c r="AG2000" s="12"/>
      <c r="AH2000" s="12"/>
      <c r="AI2000" s="12"/>
      <c r="AJ2000" s="12"/>
      <c r="AK2000" s="12"/>
      <c r="AL2000" s="12"/>
    </row>
    <row r="2001" spans="1:38" ht="15.75" customHeight="1">
      <c r="A2001" s="23"/>
      <c r="B2001" s="24"/>
      <c r="C2001" s="25"/>
      <c r="D2001" s="25"/>
      <c r="E2001" s="80"/>
      <c r="F2001" s="80"/>
      <c r="G2001" s="80"/>
      <c r="H2001" s="80"/>
      <c r="I2001" s="135"/>
      <c r="J2001" s="27"/>
      <c r="K2001" s="27"/>
      <c r="L2001" s="27"/>
      <c r="M2001" s="27"/>
      <c r="N2001" s="40"/>
      <c r="O2001" s="40"/>
      <c r="P2001" s="28"/>
      <c r="Q2001" s="136"/>
      <c r="R2001" s="27"/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  <c r="AC2001" s="12"/>
      <c r="AD2001" s="12"/>
      <c r="AE2001" s="12"/>
      <c r="AF2001" s="12"/>
      <c r="AG2001" s="12"/>
      <c r="AH2001" s="12"/>
      <c r="AI2001" s="12"/>
      <c r="AJ2001" s="12"/>
      <c r="AK2001" s="12"/>
      <c r="AL2001" s="12"/>
    </row>
    <row r="2002" spans="1:38" ht="15.75" customHeight="1">
      <c r="A2002" s="23"/>
      <c r="B2002" s="24"/>
      <c r="C2002" s="25"/>
      <c r="D2002" s="25"/>
      <c r="E2002" s="80"/>
      <c r="F2002" s="80"/>
      <c r="G2002" s="80"/>
      <c r="H2002" s="80"/>
      <c r="I2002" s="135"/>
      <c r="J2002" s="27"/>
      <c r="K2002" s="27"/>
      <c r="L2002" s="27"/>
      <c r="M2002" s="27"/>
      <c r="N2002" s="40"/>
      <c r="O2002" s="40"/>
      <c r="P2002" s="28"/>
      <c r="Q2002" s="136"/>
      <c r="R2002" s="27"/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  <c r="AC2002" s="12"/>
      <c r="AD2002" s="12"/>
      <c r="AE2002" s="12"/>
      <c r="AF2002" s="12"/>
      <c r="AG2002" s="12"/>
      <c r="AH2002" s="12"/>
      <c r="AI2002" s="12"/>
      <c r="AJ2002" s="12"/>
      <c r="AK2002" s="12"/>
      <c r="AL2002" s="12"/>
    </row>
    <row r="2003" spans="1:38" ht="15.75" customHeight="1">
      <c r="A2003" s="23"/>
      <c r="B2003" s="24"/>
      <c r="C2003" s="25"/>
      <c r="D2003" s="25"/>
      <c r="E2003" s="80"/>
      <c r="F2003" s="80"/>
      <c r="G2003" s="80"/>
      <c r="H2003" s="80"/>
      <c r="I2003" s="135"/>
      <c r="J2003" s="27"/>
      <c r="K2003" s="27"/>
      <c r="L2003" s="27"/>
      <c r="M2003" s="27"/>
      <c r="N2003" s="40"/>
      <c r="O2003" s="40"/>
      <c r="P2003" s="28"/>
      <c r="Q2003" s="136"/>
      <c r="R2003" s="27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  <c r="AC2003" s="12"/>
      <c r="AD2003" s="12"/>
      <c r="AE2003" s="12"/>
      <c r="AF2003" s="12"/>
      <c r="AG2003" s="12"/>
      <c r="AH2003" s="12"/>
      <c r="AI2003" s="12"/>
      <c r="AJ2003" s="12"/>
      <c r="AK2003" s="12"/>
      <c r="AL2003" s="12"/>
    </row>
    <row r="2004" spans="1:38" ht="15.75" customHeight="1">
      <c r="A2004" s="23"/>
      <c r="B2004" s="24"/>
      <c r="C2004" s="25"/>
      <c r="D2004" s="25"/>
      <c r="E2004" s="80"/>
      <c r="F2004" s="80"/>
      <c r="G2004" s="80"/>
      <c r="H2004" s="80"/>
      <c r="I2004" s="135"/>
      <c r="J2004" s="27"/>
      <c r="K2004" s="27"/>
      <c r="L2004" s="27"/>
      <c r="M2004" s="27"/>
      <c r="N2004" s="40"/>
      <c r="O2004" s="40"/>
      <c r="P2004" s="28"/>
      <c r="Q2004" s="136"/>
      <c r="R2004" s="27"/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  <c r="AC2004" s="12"/>
      <c r="AD2004" s="12"/>
      <c r="AE2004" s="12"/>
      <c r="AF2004" s="12"/>
      <c r="AG2004" s="12"/>
      <c r="AH2004" s="12"/>
      <c r="AI2004" s="12"/>
      <c r="AJ2004" s="12"/>
      <c r="AK2004" s="12"/>
      <c r="AL2004" s="12"/>
    </row>
    <row r="2005" spans="1:38" ht="15.75" customHeight="1">
      <c r="A2005" s="23"/>
      <c r="B2005" s="24"/>
      <c r="C2005" s="25"/>
      <c r="D2005" s="25"/>
      <c r="E2005" s="80"/>
      <c r="F2005" s="80"/>
      <c r="G2005" s="80"/>
      <c r="H2005" s="80"/>
      <c r="I2005" s="135"/>
      <c r="J2005" s="27"/>
      <c r="K2005" s="27"/>
      <c r="L2005" s="27"/>
      <c r="M2005" s="27"/>
      <c r="N2005" s="40"/>
      <c r="O2005" s="40"/>
      <c r="P2005" s="28"/>
      <c r="Q2005" s="136"/>
      <c r="R2005" s="27"/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  <c r="AC2005" s="12"/>
      <c r="AD2005" s="12"/>
      <c r="AE2005" s="12"/>
      <c r="AF2005" s="12"/>
      <c r="AG2005" s="12"/>
      <c r="AH2005" s="12"/>
      <c r="AI2005" s="12"/>
      <c r="AJ2005" s="12"/>
      <c r="AK2005" s="12"/>
      <c r="AL2005" s="12"/>
    </row>
    <row r="2006" spans="1:38" ht="15.75" customHeight="1">
      <c r="A2006" s="23"/>
      <c r="B2006" s="24"/>
      <c r="C2006" s="25"/>
      <c r="D2006" s="25"/>
      <c r="E2006" s="80"/>
      <c r="F2006" s="80"/>
      <c r="G2006" s="80"/>
      <c r="H2006" s="80"/>
      <c r="I2006" s="135"/>
      <c r="J2006" s="27"/>
      <c r="K2006" s="27"/>
      <c r="L2006" s="27"/>
      <c r="M2006" s="27"/>
      <c r="N2006" s="40"/>
      <c r="O2006" s="40"/>
      <c r="P2006" s="28"/>
      <c r="Q2006" s="136"/>
      <c r="R2006" s="27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</row>
    <row r="2007" spans="1:38" ht="15.75" customHeight="1">
      <c r="A2007" s="23"/>
      <c r="B2007" s="24"/>
      <c r="C2007" s="25"/>
      <c r="D2007" s="25"/>
      <c r="E2007" s="80"/>
      <c r="F2007" s="80"/>
      <c r="G2007" s="80"/>
      <c r="H2007" s="80"/>
      <c r="I2007" s="135"/>
      <c r="J2007" s="27"/>
      <c r="K2007" s="27"/>
      <c r="L2007" s="27"/>
      <c r="M2007" s="27"/>
      <c r="N2007" s="40"/>
      <c r="O2007" s="40"/>
      <c r="P2007" s="28"/>
      <c r="Q2007" s="136"/>
      <c r="R2007" s="27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  <c r="AC2007" s="12"/>
      <c r="AD2007" s="12"/>
      <c r="AE2007" s="12"/>
      <c r="AF2007" s="12"/>
      <c r="AG2007" s="12"/>
      <c r="AH2007" s="12"/>
      <c r="AI2007" s="12"/>
      <c r="AJ2007" s="12"/>
      <c r="AK2007" s="12"/>
      <c r="AL2007" s="12"/>
    </row>
    <row r="2008" spans="1:38" ht="15.75" customHeight="1">
      <c r="A2008" s="23"/>
      <c r="B2008" s="24"/>
      <c r="C2008" s="25"/>
      <c r="D2008" s="25"/>
      <c r="E2008" s="80"/>
      <c r="F2008" s="80"/>
      <c r="G2008" s="80"/>
      <c r="H2008" s="80"/>
      <c r="I2008" s="135"/>
      <c r="J2008" s="27"/>
      <c r="K2008" s="27"/>
      <c r="L2008" s="27"/>
      <c r="M2008" s="27"/>
      <c r="N2008" s="40"/>
      <c r="O2008" s="40"/>
      <c r="P2008" s="28"/>
      <c r="Q2008" s="136"/>
      <c r="R2008" s="27"/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  <c r="AC2008" s="12"/>
      <c r="AD2008" s="12"/>
      <c r="AE2008" s="12"/>
      <c r="AF2008" s="12"/>
      <c r="AG2008" s="12"/>
      <c r="AH2008" s="12"/>
      <c r="AI2008" s="12"/>
      <c r="AJ2008" s="12"/>
      <c r="AK2008" s="12"/>
      <c r="AL2008" s="12"/>
    </row>
    <row r="2009" spans="1:38" ht="15.75" customHeight="1">
      <c r="A2009" s="23"/>
      <c r="B2009" s="24"/>
      <c r="C2009" s="25"/>
      <c r="D2009" s="25"/>
      <c r="E2009" s="80"/>
      <c r="F2009" s="80"/>
      <c r="G2009" s="80"/>
      <c r="H2009" s="80"/>
      <c r="I2009" s="135"/>
      <c r="J2009" s="27"/>
      <c r="K2009" s="27"/>
      <c r="L2009" s="27"/>
      <c r="M2009" s="27"/>
      <c r="N2009" s="40"/>
      <c r="O2009" s="40"/>
      <c r="P2009" s="28"/>
      <c r="Q2009" s="136"/>
      <c r="R2009" s="27"/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  <c r="AC2009" s="12"/>
      <c r="AD2009" s="12"/>
      <c r="AE2009" s="12"/>
      <c r="AF2009" s="12"/>
      <c r="AG2009" s="12"/>
      <c r="AH2009" s="12"/>
      <c r="AI2009" s="12"/>
      <c r="AJ2009" s="12"/>
      <c r="AK2009" s="12"/>
      <c r="AL2009" s="12"/>
    </row>
    <row r="2010" spans="1:38" ht="15.75" customHeight="1">
      <c r="A2010" s="23"/>
      <c r="B2010" s="24"/>
      <c r="C2010" s="25"/>
      <c r="D2010" s="25"/>
      <c r="E2010" s="80"/>
      <c r="F2010" s="80"/>
      <c r="G2010" s="80"/>
      <c r="H2010" s="80"/>
      <c r="I2010" s="135"/>
      <c r="J2010" s="27"/>
      <c r="K2010" s="27"/>
      <c r="L2010" s="27"/>
      <c r="M2010" s="27"/>
      <c r="N2010" s="40"/>
      <c r="O2010" s="40"/>
      <c r="P2010" s="28"/>
      <c r="Q2010" s="136"/>
      <c r="R2010" s="27"/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  <c r="AC2010" s="12"/>
      <c r="AD2010" s="12"/>
      <c r="AE2010" s="12"/>
      <c r="AF2010" s="12"/>
      <c r="AG2010" s="12"/>
      <c r="AH2010" s="12"/>
      <c r="AI2010" s="12"/>
      <c r="AJ2010" s="12"/>
      <c r="AK2010" s="12"/>
      <c r="AL2010" s="12"/>
    </row>
    <row r="2011" spans="1:38" ht="15.75" customHeight="1">
      <c r="A2011" s="23"/>
      <c r="B2011" s="24"/>
      <c r="C2011" s="25"/>
      <c r="D2011" s="25"/>
      <c r="E2011" s="80"/>
      <c r="F2011" s="80"/>
      <c r="G2011" s="80"/>
      <c r="H2011" s="80"/>
      <c r="I2011" s="135"/>
      <c r="J2011" s="27"/>
      <c r="K2011" s="27"/>
      <c r="L2011" s="27"/>
      <c r="M2011" s="27"/>
      <c r="N2011" s="40"/>
      <c r="O2011" s="40"/>
      <c r="P2011" s="28"/>
      <c r="Q2011" s="136"/>
      <c r="R2011" s="27"/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  <c r="AC2011" s="12"/>
      <c r="AD2011" s="12"/>
      <c r="AE2011" s="12"/>
      <c r="AF2011" s="12"/>
      <c r="AG2011" s="12"/>
      <c r="AH2011" s="12"/>
      <c r="AI2011" s="12"/>
      <c r="AJ2011" s="12"/>
      <c r="AK2011" s="12"/>
      <c r="AL2011" s="12"/>
    </row>
    <row r="2012" spans="1:38" ht="15.75" customHeight="1">
      <c r="A2012" s="23"/>
      <c r="B2012" s="24"/>
      <c r="C2012" s="25"/>
      <c r="D2012" s="25"/>
      <c r="E2012" s="80"/>
      <c r="F2012" s="80"/>
      <c r="G2012" s="80"/>
      <c r="H2012" s="80"/>
      <c r="I2012" s="135"/>
      <c r="J2012" s="27"/>
      <c r="K2012" s="27"/>
      <c r="L2012" s="27"/>
      <c r="M2012" s="27"/>
      <c r="N2012" s="40"/>
      <c r="O2012" s="40"/>
      <c r="P2012" s="28"/>
      <c r="Q2012" s="136"/>
      <c r="R2012" s="27"/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  <c r="AC2012" s="12"/>
      <c r="AD2012" s="12"/>
      <c r="AE2012" s="12"/>
      <c r="AF2012" s="12"/>
      <c r="AG2012" s="12"/>
      <c r="AH2012" s="12"/>
      <c r="AI2012" s="12"/>
      <c r="AJ2012" s="12"/>
      <c r="AK2012" s="12"/>
      <c r="AL2012" s="12"/>
    </row>
    <row r="2013" spans="1:38" ht="15.75" customHeight="1">
      <c r="A2013" s="23"/>
      <c r="B2013" s="24"/>
      <c r="C2013" s="25"/>
      <c r="D2013" s="25"/>
      <c r="E2013" s="80"/>
      <c r="F2013" s="80"/>
      <c r="G2013" s="80"/>
      <c r="H2013" s="80"/>
      <c r="I2013" s="135"/>
      <c r="J2013" s="27"/>
      <c r="K2013" s="27"/>
      <c r="L2013" s="27"/>
      <c r="M2013" s="27"/>
      <c r="N2013" s="40"/>
      <c r="O2013" s="40"/>
      <c r="P2013" s="28"/>
      <c r="Q2013" s="136"/>
      <c r="R2013" s="27"/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  <c r="AC2013" s="12"/>
      <c r="AD2013" s="12"/>
      <c r="AE2013" s="12"/>
      <c r="AF2013" s="12"/>
      <c r="AG2013" s="12"/>
      <c r="AH2013" s="12"/>
      <c r="AI2013" s="12"/>
      <c r="AJ2013" s="12"/>
      <c r="AK2013" s="12"/>
      <c r="AL2013" s="12"/>
    </row>
    <row r="2014" spans="1:38" ht="15.75" customHeight="1">
      <c r="A2014" s="23"/>
      <c r="B2014" s="24"/>
      <c r="C2014" s="25"/>
      <c r="D2014" s="25"/>
      <c r="E2014" s="80"/>
      <c r="F2014" s="80"/>
      <c r="G2014" s="80"/>
      <c r="H2014" s="80"/>
      <c r="I2014" s="135"/>
      <c r="J2014" s="27"/>
      <c r="K2014" s="27"/>
      <c r="L2014" s="27"/>
      <c r="M2014" s="27"/>
      <c r="N2014" s="40"/>
      <c r="O2014" s="40"/>
      <c r="P2014" s="28"/>
      <c r="Q2014" s="136"/>
      <c r="R2014" s="27"/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  <c r="AC2014" s="12"/>
      <c r="AD2014" s="12"/>
      <c r="AE2014" s="12"/>
      <c r="AF2014" s="12"/>
      <c r="AG2014" s="12"/>
      <c r="AH2014" s="12"/>
      <c r="AI2014" s="12"/>
      <c r="AJ2014" s="12"/>
      <c r="AK2014" s="12"/>
      <c r="AL2014" s="12"/>
    </row>
    <row r="2015" spans="1:38" ht="15.75" customHeight="1">
      <c r="A2015" s="23"/>
      <c r="B2015" s="24"/>
      <c r="C2015" s="25"/>
      <c r="D2015" s="25"/>
      <c r="E2015" s="80"/>
      <c r="F2015" s="80"/>
      <c r="G2015" s="80"/>
      <c r="H2015" s="80"/>
      <c r="I2015" s="135"/>
      <c r="J2015" s="27"/>
      <c r="K2015" s="27"/>
      <c r="L2015" s="27"/>
      <c r="M2015" s="27"/>
      <c r="N2015" s="40"/>
      <c r="O2015" s="40"/>
      <c r="P2015" s="28"/>
      <c r="Q2015" s="136"/>
      <c r="R2015" s="27"/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  <c r="AC2015" s="12"/>
      <c r="AD2015" s="12"/>
      <c r="AE2015" s="12"/>
      <c r="AF2015" s="12"/>
      <c r="AG2015" s="12"/>
      <c r="AH2015" s="12"/>
      <c r="AI2015" s="12"/>
      <c r="AJ2015" s="12"/>
      <c r="AK2015" s="12"/>
      <c r="AL2015" s="12"/>
    </row>
    <row r="2016" spans="1:38" ht="15.75" customHeight="1">
      <c r="A2016" s="23"/>
      <c r="B2016" s="24"/>
      <c r="C2016" s="25"/>
      <c r="D2016" s="25"/>
      <c r="E2016" s="80"/>
      <c r="F2016" s="80"/>
      <c r="G2016" s="80"/>
      <c r="H2016" s="80"/>
      <c r="I2016" s="135"/>
      <c r="J2016" s="27"/>
      <c r="K2016" s="27"/>
      <c r="L2016" s="27"/>
      <c r="M2016" s="27"/>
      <c r="N2016" s="40"/>
      <c r="O2016" s="40"/>
      <c r="P2016" s="28"/>
      <c r="Q2016" s="136"/>
      <c r="R2016" s="27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  <c r="AC2016" s="12"/>
      <c r="AD2016" s="12"/>
      <c r="AE2016" s="12"/>
      <c r="AF2016" s="12"/>
      <c r="AG2016" s="12"/>
      <c r="AH2016" s="12"/>
      <c r="AI2016" s="12"/>
      <c r="AJ2016" s="12"/>
      <c r="AK2016" s="12"/>
      <c r="AL2016" s="12"/>
    </row>
    <row r="2017" spans="1:38" ht="15.75" customHeight="1">
      <c r="A2017" s="23"/>
      <c r="B2017" s="24"/>
      <c r="C2017" s="25"/>
      <c r="D2017" s="25"/>
      <c r="E2017" s="80"/>
      <c r="F2017" s="80"/>
      <c r="G2017" s="80"/>
      <c r="H2017" s="80"/>
      <c r="I2017" s="135"/>
      <c r="J2017" s="27"/>
      <c r="K2017" s="27"/>
      <c r="L2017" s="27"/>
      <c r="M2017" s="27"/>
      <c r="N2017" s="40"/>
      <c r="O2017" s="40"/>
      <c r="P2017" s="28"/>
      <c r="Q2017" s="136"/>
      <c r="R2017" s="27"/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  <c r="AC2017" s="12"/>
      <c r="AD2017" s="12"/>
      <c r="AE2017" s="12"/>
      <c r="AF2017" s="12"/>
      <c r="AG2017" s="12"/>
      <c r="AH2017" s="12"/>
      <c r="AI2017" s="12"/>
      <c r="AJ2017" s="12"/>
      <c r="AK2017" s="12"/>
      <c r="AL2017" s="12"/>
    </row>
    <row r="2018" spans="1:38" ht="15.75" customHeight="1">
      <c r="A2018" s="23"/>
      <c r="B2018" s="24"/>
      <c r="C2018" s="25"/>
      <c r="D2018" s="25"/>
      <c r="E2018" s="80"/>
      <c r="F2018" s="80"/>
      <c r="G2018" s="80"/>
      <c r="H2018" s="80"/>
      <c r="I2018" s="135"/>
      <c r="J2018" s="27"/>
      <c r="K2018" s="27"/>
      <c r="L2018" s="27"/>
      <c r="M2018" s="27"/>
      <c r="N2018" s="40"/>
      <c r="O2018" s="40"/>
      <c r="P2018" s="28"/>
      <c r="Q2018" s="136"/>
      <c r="R2018" s="27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  <c r="AC2018" s="12"/>
      <c r="AD2018" s="12"/>
      <c r="AE2018" s="12"/>
      <c r="AF2018" s="12"/>
      <c r="AG2018" s="12"/>
      <c r="AH2018" s="12"/>
      <c r="AI2018" s="12"/>
      <c r="AJ2018" s="12"/>
      <c r="AK2018" s="12"/>
      <c r="AL2018" s="12"/>
    </row>
    <row r="2019" spans="1:38" ht="15.75" customHeight="1">
      <c r="A2019" s="23"/>
      <c r="B2019" s="24"/>
      <c r="C2019" s="25"/>
      <c r="D2019" s="25"/>
      <c r="E2019" s="80"/>
      <c r="F2019" s="80"/>
      <c r="G2019" s="80"/>
      <c r="H2019" s="80"/>
      <c r="I2019" s="135"/>
      <c r="J2019" s="27"/>
      <c r="K2019" s="27"/>
      <c r="L2019" s="27"/>
      <c r="M2019" s="27"/>
      <c r="N2019" s="40"/>
      <c r="O2019" s="40"/>
      <c r="P2019" s="28"/>
      <c r="Q2019" s="136"/>
      <c r="R2019" s="27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  <c r="AK2019" s="12"/>
      <c r="AL2019" s="12"/>
    </row>
    <row r="2020" spans="1:38" ht="15.75" customHeight="1">
      <c r="A2020" s="23"/>
      <c r="B2020" s="24"/>
      <c r="C2020" s="25"/>
      <c r="D2020" s="25"/>
      <c r="E2020" s="80"/>
      <c r="F2020" s="80"/>
      <c r="G2020" s="80"/>
      <c r="H2020" s="80"/>
      <c r="I2020" s="135"/>
      <c r="J2020" s="27"/>
      <c r="K2020" s="27"/>
      <c r="L2020" s="27"/>
      <c r="M2020" s="27"/>
      <c r="N2020" s="40"/>
      <c r="O2020" s="40"/>
      <c r="P2020" s="28"/>
      <c r="Q2020" s="136"/>
      <c r="R2020" s="27"/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  <c r="AC2020" s="12"/>
      <c r="AD2020" s="12"/>
      <c r="AE2020" s="12"/>
      <c r="AF2020" s="12"/>
      <c r="AG2020" s="12"/>
      <c r="AH2020" s="12"/>
      <c r="AI2020" s="12"/>
      <c r="AJ2020" s="12"/>
      <c r="AK2020" s="12"/>
      <c r="AL2020" s="12"/>
    </row>
    <row r="2021" spans="1:38" ht="15.75" customHeight="1">
      <c r="A2021" s="23"/>
      <c r="B2021" s="24"/>
      <c r="C2021" s="25"/>
      <c r="D2021" s="25"/>
      <c r="E2021" s="80"/>
      <c r="F2021" s="80"/>
      <c r="G2021" s="80"/>
      <c r="H2021" s="80"/>
      <c r="I2021" s="135"/>
      <c r="J2021" s="27"/>
      <c r="K2021" s="27"/>
      <c r="L2021" s="27"/>
      <c r="M2021" s="27"/>
      <c r="N2021" s="40"/>
      <c r="O2021" s="40"/>
      <c r="P2021" s="28"/>
      <c r="Q2021" s="136"/>
      <c r="R2021" s="27"/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  <c r="AC2021" s="12"/>
      <c r="AD2021" s="12"/>
      <c r="AE2021" s="12"/>
      <c r="AF2021" s="12"/>
      <c r="AG2021" s="12"/>
      <c r="AH2021" s="12"/>
      <c r="AI2021" s="12"/>
      <c r="AJ2021" s="12"/>
      <c r="AK2021" s="12"/>
      <c r="AL2021" s="12"/>
    </row>
    <row r="2022" spans="1:38" ht="15.75" customHeight="1">
      <c r="A2022" s="23"/>
      <c r="B2022" s="24"/>
      <c r="C2022" s="25"/>
      <c r="D2022" s="25"/>
      <c r="E2022" s="80"/>
      <c r="F2022" s="80"/>
      <c r="G2022" s="80"/>
      <c r="H2022" s="80"/>
      <c r="I2022" s="135"/>
      <c r="J2022" s="27"/>
      <c r="K2022" s="27"/>
      <c r="L2022" s="27"/>
      <c r="M2022" s="27"/>
      <c r="N2022" s="40"/>
      <c r="O2022" s="40"/>
      <c r="P2022" s="28"/>
      <c r="Q2022" s="136"/>
      <c r="R2022" s="27"/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  <c r="AC2022" s="12"/>
      <c r="AD2022" s="12"/>
      <c r="AE2022" s="12"/>
      <c r="AF2022" s="12"/>
      <c r="AG2022" s="12"/>
      <c r="AH2022" s="12"/>
      <c r="AI2022" s="12"/>
      <c r="AJ2022" s="12"/>
      <c r="AK2022" s="12"/>
      <c r="AL2022" s="12"/>
    </row>
    <row r="2023" spans="1:38" ht="15.75" customHeight="1">
      <c r="A2023" s="23"/>
      <c r="B2023" s="24"/>
      <c r="C2023" s="25"/>
      <c r="D2023" s="25"/>
      <c r="E2023" s="80"/>
      <c r="F2023" s="80"/>
      <c r="G2023" s="80"/>
      <c r="H2023" s="80"/>
      <c r="I2023" s="135"/>
      <c r="J2023" s="27"/>
      <c r="K2023" s="27"/>
      <c r="L2023" s="27"/>
      <c r="M2023" s="27"/>
      <c r="N2023" s="40"/>
      <c r="O2023" s="40"/>
      <c r="P2023" s="28"/>
      <c r="Q2023" s="136"/>
      <c r="R2023" s="27"/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  <c r="AC2023" s="12"/>
      <c r="AD2023" s="12"/>
      <c r="AE2023" s="12"/>
      <c r="AF2023" s="12"/>
      <c r="AG2023" s="12"/>
      <c r="AH2023" s="12"/>
      <c r="AI2023" s="12"/>
      <c r="AJ2023" s="12"/>
      <c r="AK2023" s="12"/>
      <c r="AL2023" s="12"/>
    </row>
    <row r="2024" spans="1:38" ht="15.75" customHeight="1">
      <c r="A2024" s="23"/>
      <c r="B2024" s="24"/>
      <c r="C2024" s="25"/>
      <c r="D2024" s="25"/>
      <c r="E2024" s="80"/>
      <c r="F2024" s="80"/>
      <c r="G2024" s="80"/>
      <c r="H2024" s="80"/>
      <c r="I2024" s="135"/>
      <c r="J2024" s="27"/>
      <c r="K2024" s="27"/>
      <c r="L2024" s="27"/>
      <c r="M2024" s="27"/>
      <c r="N2024" s="40"/>
      <c r="O2024" s="40"/>
      <c r="P2024" s="28"/>
      <c r="Q2024" s="136"/>
      <c r="R2024" s="27"/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  <c r="AC2024" s="12"/>
      <c r="AD2024" s="12"/>
      <c r="AE2024" s="12"/>
      <c r="AF2024" s="12"/>
      <c r="AG2024" s="12"/>
      <c r="AH2024" s="12"/>
      <c r="AI2024" s="12"/>
      <c r="AJ2024" s="12"/>
      <c r="AK2024" s="12"/>
      <c r="AL2024" s="12"/>
    </row>
    <row r="2025" spans="1:38" ht="15.75" customHeight="1">
      <c r="A2025" s="23"/>
      <c r="B2025" s="24"/>
      <c r="C2025" s="25"/>
      <c r="D2025" s="25"/>
      <c r="E2025" s="80"/>
      <c r="F2025" s="80"/>
      <c r="G2025" s="80"/>
      <c r="H2025" s="80"/>
      <c r="I2025" s="135"/>
      <c r="J2025" s="27"/>
      <c r="K2025" s="27"/>
      <c r="L2025" s="27"/>
      <c r="M2025" s="27"/>
      <c r="N2025" s="40"/>
      <c r="O2025" s="40"/>
      <c r="P2025" s="28"/>
      <c r="Q2025" s="136"/>
      <c r="R2025" s="27"/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  <c r="AC2025" s="12"/>
      <c r="AD2025" s="12"/>
      <c r="AE2025" s="12"/>
      <c r="AF2025" s="12"/>
      <c r="AG2025" s="12"/>
      <c r="AH2025" s="12"/>
      <c r="AI2025" s="12"/>
      <c r="AJ2025" s="12"/>
      <c r="AK2025" s="12"/>
      <c r="AL2025" s="12"/>
    </row>
    <row r="2026" spans="1:38" ht="15.75" customHeight="1">
      <c r="A2026" s="23"/>
      <c r="B2026" s="24"/>
      <c r="C2026" s="25"/>
      <c r="D2026" s="25"/>
      <c r="E2026" s="80"/>
      <c r="F2026" s="80"/>
      <c r="G2026" s="80"/>
      <c r="H2026" s="80"/>
      <c r="I2026" s="135"/>
      <c r="J2026" s="27"/>
      <c r="K2026" s="27"/>
      <c r="L2026" s="27"/>
      <c r="M2026" s="27"/>
      <c r="N2026" s="40"/>
      <c r="O2026" s="40"/>
      <c r="P2026" s="28"/>
      <c r="Q2026" s="136"/>
      <c r="R2026" s="27"/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  <c r="AC2026" s="12"/>
      <c r="AD2026" s="12"/>
      <c r="AE2026" s="12"/>
      <c r="AF2026" s="12"/>
      <c r="AG2026" s="12"/>
      <c r="AH2026" s="12"/>
      <c r="AI2026" s="12"/>
      <c r="AJ2026" s="12"/>
      <c r="AK2026" s="12"/>
      <c r="AL2026" s="12"/>
    </row>
    <row r="2027" spans="1:38" ht="15.75" customHeight="1">
      <c r="A2027" s="23"/>
      <c r="B2027" s="24"/>
      <c r="C2027" s="25"/>
      <c r="D2027" s="25"/>
      <c r="E2027" s="80"/>
      <c r="F2027" s="80"/>
      <c r="G2027" s="80"/>
      <c r="H2027" s="80"/>
      <c r="I2027" s="135"/>
      <c r="J2027" s="27"/>
      <c r="K2027" s="27"/>
      <c r="L2027" s="27"/>
      <c r="M2027" s="27"/>
      <c r="N2027" s="40"/>
      <c r="O2027" s="40"/>
      <c r="P2027" s="28"/>
      <c r="Q2027" s="136"/>
      <c r="R2027" s="27"/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  <c r="AC2027" s="12"/>
      <c r="AD2027" s="12"/>
      <c r="AE2027" s="12"/>
      <c r="AF2027" s="12"/>
      <c r="AG2027" s="12"/>
      <c r="AH2027" s="12"/>
      <c r="AI2027" s="12"/>
      <c r="AJ2027" s="12"/>
      <c r="AK2027" s="12"/>
      <c r="AL2027" s="12"/>
    </row>
    <row r="2028" spans="1:38" ht="15.75" customHeight="1">
      <c r="A2028" s="23"/>
      <c r="B2028" s="24"/>
      <c r="C2028" s="25"/>
      <c r="D2028" s="25"/>
      <c r="E2028" s="80"/>
      <c r="F2028" s="80"/>
      <c r="G2028" s="80"/>
      <c r="H2028" s="80"/>
      <c r="I2028" s="135"/>
      <c r="J2028" s="27"/>
      <c r="K2028" s="27"/>
      <c r="L2028" s="27"/>
      <c r="M2028" s="27"/>
      <c r="N2028" s="40"/>
      <c r="O2028" s="40"/>
      <c r="P2028" s="28"/>
      <c r="Q2028" s="136"/>
      <c r="R2028" s="27"/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  <c r="AC2028" s="12"/>
      <c r="AD2028" s="12"/>
      <c r="AE2028" s="12"/>
      <c r="AF2028" s="12"/>
      <c r="AG2028" s="12"/>
      <c r="AH2028" s="12"/>
      <c r="AI2028" s="12"/>
      <c r="AJ2028" s="12"/>
      <c r="AK2028" s="12"/>
      <c r="AL2028" s="12"/>
    </row>
    <row r="2029" spans="1:38" ht="15.75" customHeight="1">
      <c r="A2029" s="23"/>
      <c r="B2029" s="24"/>
      <c r="C2029" s="25"/>
      <c r="D2029" s="25"/>
      <c r="E2029" s="80"/>
      <c r="F2029" s="80"/>
      <c r="G2029" s="80"/>
      <c r="H2029" s="80"/>
      <c r="I2029" s="135"/>
      <c r="J2029" s="27"/>
      <c r="K2029" s="27"/>
      <c r="L2029" s="27"/>
      <c r="M2029" s="27"/>
      <c r="N2029" s="40"/>
      <c r="O2029" s="40"/>
      <c r="P2029" s="28"/>
      <c r="Q2029" s="136"/>
      <c r="R2029" s="27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  <c r="AC2029" s="12"/>
      <c r="AD2029" s="12"/>
      <c r="AE2029" s="12"/>
      <c r="AF2029" s="12"/>
      <c r="AG2029" s="12"/>
      <c r="AH2029" s="12"/>
      <c r="AI2029" s="12"/>
      <c r="AJ2029" s="12"/>
      <c r="AK2029" s="12"/>
      <c r="AL2029" s="12"/>
    </row>
    <row r="2030" spans="1:38" ht="15.75" customHeight="1">
      <c r="A2030" s="23"/>
      <c r="B2030" s="24"/>
      <c r="C2030" s="25"/>
      <c r="D2030" s="25"/>
      <c r="E2030" s="80"/>
      <c r="F2030" s="80"/>
      <c r="G2030" s="80"/>
      <c r="H2030" s="80"/>
      <c r="I2030" s="135"/>
      <c r="J2030" s="27"/>
      <c r="K2030" s="27"/>
      <c r="L2030" s="27"/>
      <c r="M2030" s="27"/>
      <c r="N2030" s="40"/>
      <c r="O2030" s="40"/>
      <c r="P2030" s="28"/>
      <c r="Q2030" s="136"/>
      <c r="R2030" s="27"/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  <c r="AC2030" s="12"/>
      <c r="AD2030" s="12"/>
      <c r="AE2030" s="12"/>
      <c r="AF2030" s="12"/>
      <c r="AG2030" s="12"/>
      <c r="AH2030" s="12"/>
      <c r="AI2030" s="12"/>
      <c r="AJ2030" s="12"/>
      <c r="AK2030" s="12"/>
      <c r="AL2030" s="12"/>
    </row>
    <row r="2031" spans="1:38" ht="15.75" customHeight="1">
      <c r="A2031" s="23"/>
      <c r="B2031" s="24"/>
      <c r="C2031" s="25"/>
      <c r="D2031" s="25"/>
      <c r="E2031" s="80"/>
      <c r="F2031" s="80"/>
      <c r="G2031" s="80"/>
      <c r="H2031" s="80"/>
      <c r="I2031" s="135"/>
      <c r="J2031" s="27"/>
      <c r="K2031" s="27"/>
      <c r="L2031" s="27"/>
      <c r="M2031" s="27"/>
      <c r="N2031" s="40"/>
      <c r="O2031" s="40"/>
      <c r="P2031" s="28"/>
      <c r="Q2031" s="136"/>
      <c r="R2031" s="27"/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  <c r="AC2031" s="12"/>
      <c r="AD2031" s="12"/>
      <c r="AE2031" s="12"/>
      <c r="AF2031" s="12"/>
      <c r="AG2031" s="12"/>
      <c r="AH2031" s="12"/>
      <c r="AI2031" s="12"/>
      <c r="AJ2031" s="12"/>
      <c r="AK2031" s="12"/>
      <c r="AL2031" s="12"/>
    </row>
    <row r="2032" spans="1:38" ht="15.75" customHeight="1">
      <c r="A2032" s="23"/>
      <c r="B2032" s="24"/>
      <c r="C2032" s="25"/>
      <c r="D2032" s="25"/>
      <c r="E2032" s="80"/>
      <c r="F2032" s="80"/>
      <c r="G2032" s="80"/>
      <c r="H2032" s="80"/>
      <c r="I2032" s="135"/>
      <c r="J2032" s="27"/>
      <c r="K2032" s="27"/>
      <c r="L2032" s="27"/>
      <c r="M2032" s="27"/>
      <c r="N2032" s="40"/>
      <c r="O2032" s="40"/>
      <c r="P2032" s="28"/>
      <c r="Q2032" s="136"/>
      <c r="R2032" s="27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  <c r="AC2032" s="12"/>
      <c r="AD2032" s="12"/>
      <c r="AE2032" s="12"/>
      <c r="AF2032" s="12"/>
      <c r="AG2032" s="12"/>
      <c r="AH2032" s="12"/>
      <c r="AI2032" s="12"/>
      <c r="AJ2032" s="12"/>
      <c r="AK2032" s="12"/>
      <c r="AL2032" s="12"/>
    </row>
    <row r="2033" spans="1:38" ht="15.75" customHeight="1">
      <c r="A2033" s="23"/>
      <c r="B2033" s="24"/>
      <c r="C2033" s="25"/>
      <c r="D2033" s="25"/>
      <c r="E2033" s="80"/>
      <c r="F2033" s="80"/>
      <c r="G2033" s="80"/>
      <c r="H2033" s="80"/>
      <c r="I2033" s="135"/>
      <c r="J2033" s="27"/>
      <c r="K2033" s="27"/>
      <c r="L2033" s="27"/>
      <c r="M2033" s="27"/>
      <c r="N2033" s="40"/>
      <c r="O2033" s="40"/>
      <c r="P2033" s="28"/>
      <c r="Q2033" s="136"/>
      <c r="R2033" s="27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  <c r="AC2033" s="12"/>
      <c r="AD2033" s="12"/>
      <c r="AE2033" s="12"/>
      <c r="AF2033" s="12"/>
      <c r="AG2033" s="12"/>
      <c r="AH2033" s="12"/>
      <c r="AI2033" s="12"/>
      <c r="AJ2033" s="12"/>
      <c r="AK2033" s="12"/>
      <c r="AL2033" s="12"/>
    </row>
    <row r="2034" spans="1:38" ht="15.75" customHeight="1">
      <c r="A2034" s="23"/>
      <c r="B2034" s="24"/>
      <c r="C2034" s="25"/>
      <c r="D2034" s="25"/>
      <c r="E2034" s="80"/>
      <c r="F2034" s="80"/>
      <c r="G2034" s="80"/>
      <c r="H2034" s="80"/>
      <c r="I2034" s="135"/>
      <c r="J2034" s="27"/>
      <c r="K2034" s="27"/>
      <c r="L2034" s="27"/>
      <c r="M2034" s="27"/>
      <c r="N2034" s="40"/>
      <c r="O2034" s="40"/>
      <c r="P2034" s="28"/>
      <c r="Q2034" s="136"/>
      <c r="R2034" s="27"/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  <c r="AC2034" s="12"/>
      <c r="AD2034" s="12"/>
      <c r="AE2034" s="12"/>
      <c r="AF2034" s="12"/>
      <c r="AG2034" s="12"/>
      <c r="AH2034" s="12"/>
      <c r="AI2034" s="12"/>
      <c r="AJ2034" s="12"/>
      <c r="AK2034" s="12"/>
      <c r="AL2034" s="12"/>
    </row>
    <row r="2035" spans="1:38" ht="15.75" customHeight="1">
      <c r="A2035" s="23"/>
      <c r="B2035" s="24"/>
      <c r="C2035" s="25"/>
      <c r="D2035" s="25"/>
      <c r="E2035" s="80"/>
      <c r="F2035" s="80"/>
      <c r="G2035" s="80"/>
      <c r="H2035" s="80"/>
      <c r="I2035" s="135"/>
      <c r="J2035" s="27"/>
      <c r="K2035" s="27"/>
      <c r="L2035" s="27"/>
      <c r="M2035" s="27"/>
      <c r="N2035" s="40"/>
      <c r="O2035" s="40"/>
      <c r="P2035" s="28"/>
      <c r="Q2035" s="136"/>
      <c r="R2035" s="27"/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  <c r="AC2035" s="12"/>
      <c r="AD2035" s="12"/>
      <c r="AE2035" s="12"/>
      <c r="AF2035" s="12"/>
      <c r="AG2035" s="12"/>
      <c r="AH2035" s="12"/>
      <c r="AI2035" s="12"/>
      <c r="AJ2035" s="12"/>
      <c r="AK2035" s="12"/>
      <c r="AL2035" s="12"/>
    </row>
    <row r="2036" spans="1:38" ht="15.75" customHeight="1">
      <c r="A2036" s="23"/>
      <c r="B2036" s="24"/>
      <c r="C2036" s="25"/>
      <c r="D2036" s="25"/>
      <c r="E2036" s="80"/>
      <c r="F2036" s="80"/>
      <c r="G2036" s="80"/>
      <c r="H2036" s="80"/>
      <c r="I2036" s="135"/>
      <c r="J2036" s="27"/>
      <c r="K2036" s="27"/>
      <c r="L2036" s="27"/>
      <c r="M2036" s="27"/>
      <c r="N2036" s="40"/>
      <c r="O2036" s="40"/>
      <c r="P2036" s="28"/>
      <c r="Q2036" s="136"/>
      <c r="R2036" s="27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  <c r="AC2036" s="12"/>
      <c r="AD2036" s="12"/>
      <c r="AE2036" s="12"/>
      <c r="AF2036" s="12"/>
      <c r="AG2036" s="12"/>
      <c r="AH2036" s="12"/>
      <c r="AI2036" s="12"/>
      <c r="AJ2036" s="12"/>
      <c r="AK2036" s="12"/>
      <c r="AL2036" s="12"/>
    </row>
    <row r="2037" spans="1:38" ht="15.75" customHeight="1">
      <c r="A2037" s="23"/>
      <c r="B2037" s="24"/>
      <c r="C2037" s="25"/>
      <c r="D2037" s="25"/>
      <c r="E2037" s="80"/>
      <c r="F2037" s="80"/>
      <c r="G2037" s="80"/>
      <c r="H2037" s="80"/>
      <c r="I2037" s="135"/>
      <c r="J2037" s="27"/>
      <c r="K2037" s="27"/>
      <c r="L2037" s="27"/>
      <c r="M2037" s="27"/>
      <c r="N2037" s="40"/>
      <c r="O2037" s="40"/>
      <c r="P2037" s="28"/>
      <c r="Q2037" s="136"/>
      <c r="R2037" s="27"/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  <c r="AC2037" s="12"/>
      <c r="AD2037" s="12"/>
      <c r="AE2037" s="12"/>
      <c r="AF2037" s="12"/>
      <c r="AG2037" s="12"/>
      <c r="AH2037" s="12"/>
      <c r="AI2037" s="12"/>
      <c r="AJ2037" s="12"/>
      <c r="AK2037" s="12"/>
      <c r="AL2037" s="12"/>
    </row>
    <row r="2038" spans="1:38" ht="15.75" customHeight="1">
      <c r="A2038" s="23"/>
      <c r="B2038" s="24"/>
      <c r="C2038" s="25"/>
      <c r="D2038" s="25"/>
      <c r="E2038" s="80"/>
      <c r="F2038" s="80"/>
      <c r="G2038" s="80"/>
      <c r="H2038" s="80"/>
      <c r="I2038" s="135"/>
      <c r="J2038" s="27"/>
      <c r="K2038" s="27"/>
      <c r="L2038" s="27"/>
      <c r="M2038" s="27"/>
      <c r="N2038" s="40"/>
      <c r="O2038" s="40"/>
      <c r="P2038" s="28"/>
      <c r="Q2038" s="136"/>
      <c r="R2038" s="27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  <c r="AC2038" s="12"/>
      <c r="AD2038" s="12"/>
      <c r="AE2038" s="12"/>
      <c r="AF2038" s="12"/>
      <c r="AG2038" s="12"/>
      <c r="AH2038" s="12"/>
      <c r="AI2038" s="12"/>
      <c r="AJ2038" s="12"/>
      <c r="AK2038" s="12"/>
      <c r="AL2038" s="12"/>
    </row>
    <row r="2039" spans="1:38" ht="15.75" customHeight="1">
      <c r="A2039" s="23"/>
      <c r="B2039" s="24"/>
      <c r="C2039" s="25"/>
      <c r="D2039" s="25"/>
      <c r="E2039" s="80"/>
      <c r="F2039" s="80"/>
      <c r="G2039" s="80"/>
      <c r="H2039" s="80"/>
      <c r="I2039" s="135"/>
      <c r="J2039" s="27"/>
      <c r="K2039" s="27"/>
      <c r="L2039" s="27"/>
      <c r="M2039" s="27"/>
      <c r="N2039" s="40"/>
      <c r="O2039" s="40"/>
      <c r="P2039" s="28"/>
      <c r="Q2039" s="136"/>
      <c r="R2039" s="27"/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  <c r="AC2039" s="12"/>
      <c r="AD2039" s="12"/>
      <c r="AE2039" s="12"/>
      <c r="AF2039" s="12"/>
      <c r="AG2039" s="12"/>
      <c r="AH2039" s="12"/>
      <c r="AI2039" s="12"/>
      <c r="AJ2039" s="12"/>
      <c r="AK2039" s="12"/>
      <c r="AL2039" s="12"/>
    </row>
    <row r="2040" spans="1:38" ht="15.75" customHeight="1">
      <c r="A2040" s="23"/>
      <c r="B2040" s="24"/>
      <c r="C2040" s="25"/>
      <c r="D2040" s="25"/>
      <c r="E2040" s="80"/>
      <c r="F2040" s="80"/>
      <c r="G2040" s="80"/>
      <c r="H2040" s="80"/>
      <c r="I2040" s="135"/>
      <c r="J2040" s="27"/>
      <c r="K2040" s="27"/>
      <c r="L2040" s="27"/>
      <c r="M2040" s="27"/>
      <c r="N2040" s="40"/>
      <c r="O2040" s="40"/>
      <c r="P2040" s="28"/>
      <c r="Q2040" s="136"/>
      <c r="R2040" s="27"/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  <c r="AC2040" s="12"/>
      <c r="AD2040" s="12"/>
      <c r="AE2040" s="12"/>
      <c r="AF2040" s="12"/>
      <c r="AG2040" s="12"/>
      <c r="AH2040" s="12"/>
      <c r="AI2040" s="12"/>
      <c r="AJ2040" s="12"/>
      <c r="AK2040" s="12"/>
      <c r="AL2040" s="12"/>
    </row>
    <row r="2041" spans="1:38" ht="15.75" customHeight="1">
      <c r="A2041" s="23"/>
      <c r="B2041" s="24"/>
      <c r="C2041" s="25"/>
      <c r="D2041" s="25"/>
      <c r="E2041" s="80"/>
      <c r="F2041" s="80"/>
      <c r="G2041" s="80"/>
      <c r="H2041" s="80"/>
      <c r="I2041" s="135"/>
      <c r="J2041" s="27"/>
      <c r="K2041" s="27"/>
      <c r="L2041" s="27"/>
      <c r="M2041" s="27"/>
      <c r="N2041" s="40"/>
      <c r="O2041" s="40"/>
      <c r="P2041" s="28"/>
      <c r="Q2041" s="136"/>
      <c r="R2041" s="27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  <c r="AC2041" s="12"/>
      <c r="AD2041" s="12"/>
      <c r="AE2041" s="12"/>
      <c r="AF2041" s="12"/>
      <c r="AG2041" s="12"/>
      <c r="AH2041" s="12"/>
      <c r="AI2041" s="12"/>
      <c r="AJ2041" s="12"/>
      <c r="AK2041" s="12"/>
      <c r="AL2041" s="12"/>
    </row>
    <row r="2042" spans="1:38" ht="15.75" customHeight="1">
      <c r="A2042" s="23"/>
      <c r="B2042" s="24"/>
      <c r="C2042" s="25"/>
      <c r="D2042" s="25"/>
      <c r="E2042" s="80"/>
      <c r="F2042" s="80"/>
      <c r="G2042" s="80"/>
      <c r="H2042" s="80"/>
      <c r="I2042" s="135"/>
      <c r="J2042" s="27"/>
      <c r="K2042" s="27"/>
      <c r="L2042" s="27"/>
      <c r="M2042" s="27"/>
      <c r="N2042" s="40"/>
      <c r="O2042" s="40"/>
      <c r="P2042" s="28"/>
      <c r="Q2042" s="136"/>
      <c r="R2042" s="27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  <c r="AC2042" s="12"/>
      <c r="AD2042" s="12"/>
      <c r="AE2042" s="12"/>
      <c r="AF2042" s="12"/>
      <c r="AG2042" s="12"/>
      <c r="AH2042" s="12"/>
      <c r="AI2042" s="12"/>
      <c r="AJ2042" s="12"/>
      <c r="AK2042" s="12"/>
      <c r="AL2042" s="12"/>
    </row>
    <row r="2043" spans="1:38" ht="15.75" customHeight="1">
      <c r="A2043" s="23"/>
      <c r="B2043" s="24"/>
      <c r="C2043" s="25"/>
      <c r="D2043" s="25"/>
      <c r="E2043" s="80"/>
      <c r="F2043" s="80"/>
      <c r="G2043" s="80"/>
      <c r="H2043" s="80"/>
      <c r="I2043" s="135"/>
      <c r="J2043" s="27"/>
      <c r="K2043" s="27"/>
      <c r="L2043" s="27"/>
      <c r="M2043" s="27"/>
      <c r="N2043" s="40"/>
      <c r="O2043" s="40"/>
      <c r="P2043" s="28"/>
      <c r="Q2043" s="136"/>
      <c r="R2043" s="27"/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  <c r="AC2043" s="12"/>
      <c r="AD2043" s="12"/>
      <c r="AE2043" s="12"/>
      <c r="AF2043" s="12"/>
      <c r="AG2043" s="12"/>
      <c r="AH2043" s="12"/>
      <c r="AI2043" s="12"/>
      <c r="AJ2043" s="12"/>
      <c r="AK2043" s="12"/>
      <c r="AL2043" s="12"/>
    </row>
    <row r="2044" spans="1:38" ht="15.75" customHeight="1">
      <c r="A2044" s="23"/>
      <c r="B2044" s="24"/>
      <c r="C2044" s="25"/>
      <c r="D2044" s="25"/>
      <c r="E2044" s="80"/>
      <c r="F2044" s="80"/>
      <c r="G2044" s="80"/>
      <c r="H2044" s="80"/>
      <c r="I2044" s="135"/>
      <c r="J2044" s="27"/>
      <c r="K2044" s="27"/>
      <c r="L2044" s="27"/>
      <c r="M2044" s="27"/>
      <c r="N2044" s="40"/>
      <c r="O2044" s="40"/>
      <c r="P2044" s="28"/>
      <c r="Q2044" s="136"/>
      <c r="R2044" s="27"/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  <c r="AC2044" s="12"/>
      <c r="AD2044" s="12"/>
      <c r="AE2044" s="12"/>
      <c r="AF2044" s="12"/>
      <c r="AG2044" s="12"/>
      <c r="AH2044" s="12"/>
      <c r="AI2044" s="12"/>
      <c r="AJ2044" s="12"/>
      <c r="AK2044" s="12"/>
      <c r="AL2044" s="12"/>
    </row>
    <row r="2045" spans="1:38" ht="15.75" customHeight="1">
      <c r="A2045" s="23"/>
      <c r="B2045" s="24"/>
      <c r="C2045" s="25"/>
      <c r="D2045" s="25"/>
      <c r="E2045" s="80"/>
      <c r="F2045" s="80"/>
      <c r="G2045" s="80"/>
      <c r="H2045" s="80"/>
      <c r="I2045" s="135"/>
      <c r="J2045" s="27"/>
      <c r="K2045" s="27"/>
      <c r="L2045" s="27"/>
      <c r="M2045" s="27"/>
      <c r="N2045" s="40"/>
      <c r="O2045" s="40"/>
      <c r="P2045" s="28"/>
      <c r="Q2045" s="136"/>
      <c r="R2045" s="27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  <c r="AC2045" s="12"/>
      <c r="AD2045" s="12"/>
      <c r="AE2045" s="12"/>
      <c r="AF2045" s="12"/>
      <c r="AG2045" s="12"/>
      <c r="AH2045" s="12"/>
      <c r="AI2045" s="12"/>
      <c r="AJ2045" s="12"/>
      <c r="AK2045" s="12"/>
      <c r="AL2045" s="12"/>
    </row>
    <row r="2046" spans="1:38" ht="15.75" customHeight="1">
      <c r="A2046" s="23"/>
      <c r="B2046" s="24"/>
      <c r="C2046" s="25"/>
      <c r="D2046" s="25"/>
      <c r="E2046" s="80"/>
      <c r="F2046" s="80"/>
      <c r="G2046" s="80"/>
      <c r="H2046" s="80"/>
      <c r="I2046" s="135"/>
      <c r="J2046" s="27"/>
      <c r="K2046" s="27"/>
      <c r="L2046" s="27"/>
      <c r="M2046" s="27"/>
      <c r="N2046" s="40"/>
      <c r="O2046" s="40"/>
      <c r="P2046" s="28"/>
      <c r="Q2046" s="136"/>
      <c r="R2046" s="27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  <c r="AC2046" s="12"/>
      <c r="AD2046" s="12"/>
      <c r="AE2046" s="12"/>
      <c r="AF2046" s="12"/>
      <c r="AG2046" s="12"/>
      <c r="AH2046" s="12"/>
      <c r="AI2046" s="12"/>
      <c r="AJ2046" s="12"/>
      <c r="AK2046" s="12"/>
      <c r="AL2046" s="12"/>
    </row>
    <row r="2047" spans="1:38" ht="15.75" customHeight="1">
      <c r="A2047" s="23"/>
      <c r="B2047" s="24"/>
      <c r="C2047" s="25"/>
      <c r="D2047" s="25"/>
      <c r="E2047" s="80"/>
      <c r="F2047" s="80"/>
      <c r="G2047" s="80"/>
      <c r="H2047" s="80"/>
      <c r="I2047" s="135"/>
      <c r="J2047" s="27"/>
      <c r="K2047" s="27"/>
      <c r="L2047" s="27"/>
      <c r="M2047" s="27"/>
      <c r="N2047" s="40"/>
      <c r="O2047" s="40"/>
      <c r="P2047" s="28"/>
      <c r="Q2047" s="136"/>
      <c r="R2047" s="27"/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  <c r="AC2047" s="12"/>
      <c r="AD2047" s="12"/>
      <c r="AE2047" s="12"/>
      <c r="AF2047" s="12"/>
      <c r="AG2047" s="12"/>
      <c r="AH2047" s="12"/>
      <c r="AI2047" s="12"/>
      <c r="AJ2047" s="12"/>
      <c r="AK2047" s="12"/>
      <c r="AL2047" s="12"/>
    </row>
    <row r="2048" spans="1:38" ht="15.75" customHeight="1">
      <c r="A2048" s="23"/>
      <c r="B2048" s="24"/>
      <c r="C2048" s="25"/>
      <c r="D2048" s="25"/>
      <c r="E2048" s="80"/>
      <c r="F2048" s="80"/>
      <c r="G2048" s="80"/>
      <c r="H2048" s="80"/>
      <c r="I2048" s="135"/>
      <c r="J2048" s="27"/>
      <c r="K2048" s="27"/>
      <c r="L2048" s="27"/>
      <c r="M2048" s="27"/>
      <c r="N2048" s="40"/>
      <c r="O2048" s="40"/>
      <c r="P2048" s="28"/>
      <c r="Q2048" s="136"/>
      <c r="R2048" s="27"/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  <c r="AC2048" s="12"/>
      <c r="AD2048" s="12"/>
      <c r="AE2048" s="12"/>
      <c r="AF2048" s="12"/>
      <c r="AG2048" s="12"/>
      <c r="AH2048" s="12"/>
      <c r="AI2048" s="12"/>
      <c r="AJ2048" s="12"/>
      <c r="AK2048" s="12"/>
      <c r="AL2048" s="12"/>
    </row>
    <row r="2049" spans="1:38" ht="15.75" customHeight="1">
      <c r="A2049" s="23"/>
      <c r="B2049" s="24"/>
      <c r="C2049" s="25"/>
      <c r="D2049" s="25"/>
      <c r="E2049" s="80"/>
      <c r="F2049" s="80"/>
      <c r="G2049" s="80"/>
      <c r="H2049" s="80"/>
      <c r="I2049" s="135"/>
      <c r="J2049" s="27"/>
      <c r="K2049" s="27"/>
      <c r="L2049" s="27"/>
      <c r="M2049" s="27"/>
      <c r="N2049" s="40"/>
      <c r="O2049" s="40"/>
      <c r="P2049" s="28"/>
      <c r="Q2049" s="136"/>
      <c r="R2049" s="27"/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  <c r="AC2049" s="12"/>
      <c r="AD2049" s="12"/>
      <c r="AE2049" s="12"/>
      <c r="AF2049" s="12"/>
      <c r="AG2049" s="12"/>
      <c r="AH2049" s="12"/>
      <c r="AI2049" s="12"/>
      <c r="AJ2049" s="12"/>
      <c r="AK2049" s="12"/>
      <c r="AL2049" s="12"/>
    </row>
    <row r="2050" spans="1:38" ht="15.75" customHeight="1">
      <c r="A2050" s="23"/>
      <c r="B2050" s="24"/>
      <c r="C2050" s="25"/>
      <c r="D2050" s="25"/>
      <c r="E2050" s="80"/>
      <c r="F2050" s="80"/>
      <c r="G2050" s="80"/>
      <c r="H2050" s="80"/>
      <c r="I2050" s="135"/>
      <c r="J2050" s="27"/>
      <c r="K2050" s="27"/>
      <c r="L2050" s="27"/>
      <c r="M2050" s="27"/>
      <c r="N2050" s="40"/>
      <c r="O2050" s="40"/>
      <c r="P2050" s="28"/>
      <c r="Q2050" s="136"/>
      <c r="R2050" s="27"/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  <c r="AC2050" s="12"/>
      <c r="AD2050" s="12"/>
      <c r="AE2050" s="12"/>
      <c r="AF2050" s="12"/>
      <c r="AG2050" s="12"/>
      <c r="AH2050" s="12"/>
      <c r="AI2050" s="12"/>
      <c r="AJ2050" s="12"/>
      <c r="AK2050" s="12"/>
      <c r="AL2050" s="12"/>
    </row>
    <row r="2051" spans="1:38" ht="15.75" customHeight="1">
      <c r="A2051" s="23"/>
      <c r="B2051" s="24"/>
      <c r="C2051" s="25"/>
      <c r="D2051" s="25"/>
      <c r="E2051" s="80"/>
      <c r="F2051" s="80"/>
      <c r="G2051" s="80"/>
      <c r="H2051" s="80"/>
      <c r="I2051" s="135"/>
      <c r="J2051" s="27"/>
      <c r="K2051" s="27"/>
      <c r="L2051" s="27"/>
      <c r="M2051" s="27"/>
      <c r="N2051" s="40"/>
      <c r="O2051" s="40"/>
      <c r="P2051" s="28"/>
      <c r="Q2051" s="136"/>
      <c r="R2051" s="27"/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  <c r="AC2051" s="12"/>
      <c r="AD2051" s="12"/>
      <c r="AE2051" s="12"/>
      <c r="AF2051" s="12"/>
      <c r="AG2051" s="12"/>
      <c r="AH2051" s="12"/>
      <c r="AI2051" s="12"/>
      <c r="AJ2051" s="12"/>
      <c r="AK2051" s="12"/>
      <c r="AL2051" s="12"/>
    </row>
    <row r="2052" spans="1:38" ht="15.75" customHeight="1">
      <c r="A2052" s="23"/>
      <c r="B2052" s="24"/>
      <c r="C2052" s="25"/>
      <c r="D2052" s="25"/>
      <c r="E2052" s="80"/>
      <c r="F2052" s="80"/>
      <c r="G2052" s="80"/>
      <c r="H2052" s="80"/>
      <c r="I2052" s="135"/>
      <c r="J2052" s="27"/>
      <c r="K2052" s="27"/>
      <c r="L2052" s="27"/>
      <c r="M2052" s="27"/>
      <c r="N2052" s="40"/>
      <c r="O2052" s="40"/>
      <c r="P2052" s="28"/>
      <c r="Q2052" s="136"/>
      <c r="R2052" s="27"/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  <c r="AC2052" s="12"/>
      <c r="AD2052" s="12"/>
      <c r="AE2052" s="12"/>
      <c r="AF2052" s="12"/>
      <c r="AG2052" s="12"/>
      <c r="AH2052" s="12"/>
      <c r="AI2052" s="12"/>
      <c r="AJ2052" s="12"/>
      <c r="AK2052" s="12"/>
      <c r="AL2052" s="12"/>
    </row>
    <row r="2053" spans="1:38" ht="15.75" customHeight="1">
      <c r="A2053" s="23"/>
      <c r="B2053" s="24"/>
      <c r="C2053" s="25"/>
      <c r="D2053" s="25"/>
      <c r="E2053" s="80"/>
      <c r="F2053" s="80"/>
      <c r="G2053" s="80"/>
      <c r="H2053" s="80"/>
      <c r="I2053" s="135"/>
      <c r="J2053" s="27"/>
      <c r="K2053" s="27"/>
      <c r="L2053" s="27"/>
      <c r="M2053" s="27"/>
      <c r="N2053" s="40"/>
      <c r="O2053" s="40"/>
      <c r="P2053" s="28"/>
      <c r="Q2053" s="136"/>
      <c r="R2053" s="27"/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  <c r="AC2053" s="12"/>
      <c r="AD2053" s="12"/>
      <c r="AE2053" s="12"/>
      <c r="AF2053" s="12"/>
      <c r="AG2053" s="12"/>
      <c r="AH2053" s="12"/>
      <c r="AI2053" s="12"/>
      <c r="AJ2053" s="12"/>
      <c r="AK2053" s="12"/>
      <c r="AL2053" s="12"/>
    </row>
    <row r="2054" spans="1:38" ht="15.75" customHeight="1">
      <c r="A2054" s="23"/>
      <c r="B2054" s="24"/>
      <c r="C2054" s="25"/>
      <c r="D2054" s="25"/>
      <c r="E2054" s="80"/>
      <c r="F2054" s="80"/>
      <c r="G2054" s="80"/>
      <c r="H2054" s="80"/>
      <c r="I2054" s="135"/>
      <c r="J2054" s="27"/>
      <c r="K2054" s="27"/>
      <c r="L2054" s="27"/>
      <c r="M2054" s="27"/>
      <c r="N2054" s="40"/>
      <c r="O2054" s="40"/>
      <c r="P2054" s="28"/>
      <c r="Q2054" s="136"/>
      <c r="R2054" s="27"/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  <c r="AC2054" s="12"/>
      <c r="AD2054" s="12"/>
      <c r="AE2054" s="12"/>
      <c r="AF2054" s="12"/>
      <c r="AG2054" s="12"/>
      <c r="AH2054" s="12"/>
      <c r="AI2054" s="12"/>
      <c r="AJ2054" s="12"/>
      <c r="AK2054" s="12"/>
      <c r="AL2054" s="12"/>
    </row>
    <row r="2055" spans="1:38" ht="15.75" customHeight="1">
      <c r="A2055" s="23"/>
      <c r="B2055" s="24"/>
      <c r="C2055" s="25"/>
      <c r="D2055" s="25"/>
      <c r="E2055" s="80"/>
      <c r="F2055" s="80"/>
      <c r="G2055" s="80"/>
      <c r="H2055" s="80"/>
      <c r="I2055" s="135"/>
      <c r="J2055" s="27"/>
      <c r="K2055" s="27"/>
      <c r="L2055" s="27"/>
      <c r="M2055" s="27"/>
      <c r="N2055" s="40"/>
      <c r="O2055" s="40"/>
      <c r="P2055" s="28"/>
      <c r="Q2055" s="136"/>
      <c r="R2055" s="27"/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  <c r="AC2055" s="12"/>
      <c r="AD2055" s="12"/>
      <c r="AE2055" s="12"/>
      <c r="AF2055" s="12"/>
      <c r="AG2055" s="12"/>
      <c r="AH2055" s="12"/>
      <c r="AI2055" s="12"/>
      <c r="AJ2055" s="12"/>
      <c r="AK2055" s="12"/>
      <c r="AL2055" s="12"/>
    </row>
    <row r="2056" spans="1:38" ht="15.75" customHeight="1">
      <c r="A2056" s="23"/>
      <c r="B2056" s="24"/>
      <c r="C2056" s="25"/>
      <c r="D2056" s="25"/>
      <c r="E2056" s="80"/>
      <c r="F2056" s="80"/>
      <c r="G2056" s="80"/>
      <c r="H2056" s="80"/>
      <c r="I2056" s="135"/>
      <c r="J2056" s="27"/>
      <c r="K2056" s="27"/>
      <c r="L2056" s="27"/>
      <c r="M2056" s="27"/>
      <c r="N2056" s="40"/>
      <c r="O2056" s="40"/>
      <c r="P2056" s="28"/>
      <c r="Q2056" s="136"/>
      <c r="R2056" s="27"/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  <c r="AC2056" s="12"/>
      <c r="AD2056" s="12"/>
      <c r="AE2056" s="12"/>
      <c r="AF2056" s="12"/>
      <c r="AG2056" s="12"/>
      <c r="AH2056" s="12"/>
      <c r="AI2056" s="12"/>
      <c r="AJ2056" s="12"/>
      <c r="AK2056" s="12"/>
      <c r="AL2056" s="12"/>
    </row>
    <row r="2057" spans="1:38" ht="15.75" customHeight="1">
      <c r="A2057" s="23"/>
      <c r="B2057" s="24"/>
      <c r="C2057" s="25"/>
      <c r="D2057" s="25"/>
      <c r="E2057" s="80"/>
      <c r="F2057" s="80"/>
      <c r="G2057" s="80"/>
      <c r="H2057" s="80"/>
      <c r="I2057" s="135"/>
      <c r="J2057" s="27"/>
      <c r="K2057" s="27"/>
      <c r="L2057" s="27"/>
      <c r="M2057" s="27"/>
      <c r="N2057" s="40"/>
      <c r="O2057" s="40"/>
      <c r="P2057" s="28"/>
      <c r="Q2057" s="136"/>
      <c r="R2057" s="27"/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  <c r="AC2057" s="12"/>
      <c r="AD2057" s="12"/>
      <c r="AE2057" s="12"/>
      <c r="AF2057" s="12"/>
      <c r="AG2057" s="12"/>
      <c r="AH2057" s="12"/>
      <c r="AI2057" s="12"/>
      <c r="AJ2057" s="12"/>
      <c r="AK2057" s="12"/>
      <c r="AL2057" s="12"/>
    </row>
    <row r="2058" spans="1:38" ht="15.75" customHeight="1">
      <c r="A2058" s="23"/>
      <c r="B2058" s="24"/>
      <c r="C2058" s="25"/>
      <c r="D2058" s="25"/>
      <c r="E2058" s="80"/>
      <c r="F2058" s="80"/>
      <c r="G2058" s="80"/>
      <c r="H2058" s="80"/>
      <c r="I2058" s="135"/>
      <c r="J2058" s="27"/>
      <c r="K2058" s="27"/>
      <c r="L2058" s="27"/>
      <c r="M2058" s="27"/>
      <c r="N2058" s="40"/>
      <c r="O2058" s="40"/>
      <c r="P2058" s="28"/>
      <c r="Q2058" s="136"/>
      <c r="R2058" s="27"/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  <c r="AC2058" s="12"/>
      <c r="AD2058" s="12"/>
      <c r="AE2058" s="12"/>
      <c r="AF2058" s="12"/>
      <c r="AG2058" s="12"/>
      <c r="AH2058" s="12"/>
      <c r="AI2058" s="12"/>
      <c r="AJ2058" s="12"/>
      <c r="AK2058" s="12"/>
      <c r="AL2058" s="12"/>
    </row>
    <row r="2059" spans="1:38" ht="15.75" customHeight="1">
      <c r="A2059" s="23"/>
      <c r="B2059" s="24"/>
      <c r="C2059" s="25"/>
      <c r="D2059" s="25"/>
      <c r="E2059" s="80"/>
      <c r="F2059" s="80"/>
      <c r="G2059" s="80"/>
      <c r="H2059" s="80"/>
      <c r="I2059" s="135"/>
      <c r="J2059" s="27"/>
      <c r="K2059" s="27"/>
      <c r="L2059" s="27"/>
      <c r="M2059" s="27"/>
      <c r="N2059" s="40"/>
      <c r="O2059" s="40"/>
      <c r="P2059" s="28"/>
      <c r="Q2059" s="136"/>
      <c r="R2059" s="27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  <c r="AC2059" s="12"/>
      <c r="AD2059" s="12"/>
      <c r="AE2059" s="12"/>
      <c r="AF2059" s="12"/>
      <c r="AG2059" s="12"/>
      <c r="AH2059" s="12"/>
      <c r="AI2059" s="12"/>
      <c r="AJ2059" s="12"/>
      <c r="AK2059" s="12"/>
      <c r="AL2059" s="12"/>
    </row>
    <row r="2060" spans="1:38" ht="15.75" customHeight="1">
      <c r="A2060" s="23"/>
      <c r="B2060" s="24"/>
      <c r="C2060" s="25"/>
      <c r="D2060" s="25"/>
      <c r="E2060" s="80"/>
      <c r="F2060" s="80"/>
      <c r="G2060" s="80"/>
      <c r="H2060" s="80"/>
      <c r="I2060" s="135"/>
      <c r="J2060" s="27"/>
      <c r="K2060" s="27"/>
      <c r="L2060" s="27"/>
      <c r="M2060" s="27"/>
      <c r="N2060" s="40"/>
      <c r="O2060" s="40"/>
      <c r="P2060" s="28"/>
      <c r="Q2060" s="136"/>
      <c r="R2060" s="27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  <c r="AC2060" s="12"/>
      <c r="AD2060" s="12"/>
      <c r="AE2060" s="12"/>
      <c r="AF2060" s="12"/>
      <c r="AG2060" s="12"/>
      <c r="AH2060" s="12"/>
      <c r="AI2060" s="12"/>
      <c r="AJ2060" s="12"/>
      <c r="AK2060" s="12"/>
      <c r="AL2060" s="12"/>
    </row>
    <row r="2061" spans="1:38" ht="15.75" customHeight="1">
      <c r="A2061" s="23"/>
      <c r="B2061" s="24"/>
      <c r="C2061" s="25"/>
      <c r="D2061" s="25"/>
      <c r="E2061" s="80"/>
      <c r="F2061" s="80"/>
      <c r="G2061" s="80"/>
      <c r="H2061" s="80"/>
      <c r="I2061" s="135"/>
      <c r="J2061" s="27"/>
      <c r="K2061" s="27"/>
      <c r="L2061" s="27"/>
      <c r="M2061" s="27"/>
      <c r="N2061" s="40"/>
      <c r="O2061" s="40"/>
      <c r="P2061" s="28"/>
      <c r="Q2061" s="136"/>
      <c r="R2061" s="27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  <c r="AC2061" s="12"/>
      <c r="AD2061" s="12"/>
      <c r="AE2061" s="12"/>
      <c r="AF2061" s="12"/>
      <c r="AG2061" s="12"/>
      <c r="AH2061" s="12"/>
      <c r="AI2061" s="12"/>
      <c r="AJ2061" s="12"/>
      <c r="AK2061" s="12"/>
      <c r="AL2061" s="12"/>
    </row>
    <row r="2062" spans="1:38" ht="15.75" customHeight="1">
      <c r="A2062" s="23"/>
      <c r="B2062" s="24"/>
      <c r="C2062" s="25"/>
      <c r="D2062" s="25"/>
      <c r="E2062" s="80"/>
      <c r="F2062" s="80"/>
      <c r="G2062" s="80"/>
      <c r="H2062" s="80"/>
      <c r="I2062" s="135"/>
      <c r="J2062" s="27"/>
      <c r="K2062" s="27"/>
      <c r="L2062" s="27"/>
      <c r="M2062" s="27"/>
      <c r="N2062" s="40"/>
      <c r="O2062" s="40"/>
      <c r="P2062" s="28"/>
      <c r="Q2062" s="136"/>
      <c r="R2062" s="27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  <c r="AC2062" s="12"/>
      <c r="AD2062" s="12"/>
      <c r="AE2062" s="12"/>
      <c r="AF2062" s="12"/>
      <c r="AG2062" s="12"/>
      <c r="AH2062" s="12"/>
      <c r="AI2062" s="12"/>
      <c r="AJ2062" s="12"/>
      <c r="AK2062" s="12"/>
      <c r="AL2062" s="12"/>
    </row>
    <row r="2063" spans="1:38" ht="15.75" customHeight="1">
      <c r="A2063" s="23"/>
      <c r="B2063" s="24"/>
      <c r="C2063" s="25"/>
      <c r="D2063" s="25"/>
      <c r="E2063" s="80"/>
      <c r="F2063" s="80"/>
      <c r="G2063" s="80"/>
      <c r="H2063" s="80"/>
      <c r="I2063" s="135"/>
      <c r="J2063" s="27"/>
      <c r="K2063" s="27"/>
      <c r="L2063" s="27"/>
      <c r="M2063" s="27"/>
      <c r="N2063" s="40"/>
      <c r="O2063" s="40"/>
      <c r="P2063" s="28"/>
      <c r="Q2063" s="136"/>
      <c r="R2063" s="27"/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  <c r="AC2063" s="12"/>
      <c r="AD2063" s="12"/>
      <c r="AE2063" s="12"/>
      <c r="AF2063" s="12"/>
      <c r="AG2063" s="12"/>
      <c r="AH2063" s="12"/>
      <c r="AI2063" s="12"/>
      <c r="AJ2063" s="12"/>
      <c r="AK2063" s="12"/>
      <c r="AL2063" s="12"/>
    </row>
    <row r="2064" spans="1:38" ht="15.75" customHeight="1">
      <c r="A2064" s="23"/>
      <c r="B2064" s="24"/>
      <c r="C2064" s="25"/>
      <c r="D2064" s="25"/>
      <c r="E2064" s="80"/>
      <c r="F2064" s="80"/>
      <c r="G2064" s="80"/>
      <c r="H2064" s="80"/>
      <c r="I2064" s="135"/>
      <c r="J2064" s="27"/>
      <c r="K2064" s="27"/>
      <c r="L2064" s="27"/>
      <c r="M2064" s="27"/>
      <c r="N2064" s="40"/>
      <c r="O2064" s="40"/>
      <c r="P2064" s="28"/>
      <c r="Q2064" s="136"/>
      <c r="R2064" s="27"/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  <c r="AC2064" s="12"/>
      <c r="AD2064" s="12"/>
      <c r="AE2064" s="12"/>
      <c r="AF2064" s="12"/>
      <c r="AG2064" s="12"/>
      <c r="AH2064" s="12"/>
      <c r="AI2064" s="12"/>
      <c r="AJ2064" s="12"/>
      <c r="AK2064" s="12"/>
      <c r="AL2064" s="12"/>
    </row>
    <row r="2065" spans="1:38" ht="15.75" customHeight="1">
      <c r="A2065" s="23"/>
      <c r="B2065" s="24"/>
      <c r="C2065" s="25"/>
      <c r="D2065" s="25"/>
      <c r="E2065" s="80"/>
      <c r="F2065" s="80"/>
      <c r="G2065" s="80"/>
      <c r="H2065" s="80"/>
      <c r="I2065" s="135"/>
      <c r="J2065" s="27"/>
      <c r="K2065" s="27"/>
      <c r="L2065" s="27"/>
      <c r="M2065" s="27"/>
      <c r="N2065" s="40"/>
      <c r="O2065" s="40"/>
      <c r="P2065" s="28"/>
      <c r="Q2065" s="136"/>
      <c r="R2065" s="27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  <c r="AC2065" s="12"/>
      <c r="AD2065" s="12"/>
      <c r="AE2065" s="12"/>
      <c r="AF2065" s="12"/>
      <c r="AG2065" s="12"/>
      <c r="AH2065" s="12"/>
      <c r="AI2065" s="12"/>
      <c r="AJ2065" s="12"/>
      <c r="AK2065" s="12"/>
      <c r="AL2065" s="12"/>
    </row>
    <row r="2066" spans="1:38" ht="15.75" customHeight="1">
      <c r="A2066" s="23"/>
      <c r="B2066" s="24"/>
      <c r="C2066" s="25"/>
      <c r="D2066" s="25"/>
      <c r="E2066" s="80"/>
      <c r="F2066" s="80"/>
      <c r="G2066" s="80"/>
      <c r="H2066" s="80"/>
      <c r="I2066" s="135"/>
      <c r="J2066" s="27"/>
      <c r="K2066" s="27"/>
      <c r="L2066" s="27"/>
      <c r="M2066" s="27"/>
      <c r="N2066" s="40"/>
      <c r="O2066" s="40"/>
      <c r="P2066" s="28"/>
      <c r="Q2066" s="136"/>
      <c r="R2066" s="27"/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  <c r="AC2066" s="12"/>
      <c r="AD2066" s="12"/>
      <c r="AE2066" s="12"/>
      <c r="AF2066" s="12"/>
      <c r="AG2066" s="12"/>
      <c r="AH2066" s="12"/>
      <c r="AI2066" s="12"/>
      <c r="AJ2066" s="12"/>
      <c r="AK2066" s="12"/>
      <c r="AL2066" s="12"/>
    </row>
    <row r="2067" spans="1:38" ht="15.75" customHeight="1">
      <c r="A2067" s="23"/>
      <c r="B2067" s="24"/>
      <c r="C2067" s="25"/>
      <c r="D2067" s="25"/>
      <c r="E2067" s="80"/>
      <c r="F2067" s="80"/>
      <c r="G2067" s="80"/>
      <c r="H2067" s="80"/>
      <c r="I2067" s="135"/>
      <c r="J2067" s="27"/>
      <c r="K2067" s="27"/>
      <c r="L2067" s="27"/>
      <c r="M2067" s="27"/>
      <c r="N2067" s="40"/>
      <c r="O2067" s="40"/>
      <c r="P2067" s="28"/>
      <c r="Q2067" s="136"/>
      <c r="R2067" s="27"/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  <c r="AC2067" s="12"/>
      <c r="AD2067" s="12"/>
      <c r="AE2067" s="12"/>
      <c r="AF2067" s="12"/>
      <c r="AG2067" s="12"/>
      <c r="AH2067" s="12"/>
      <c r="AI2067" s="12"/>
      <c r="AJ2067" s="12"/>
      <c r="AK2067" s="12"/>
      <c r="AL2067" s="12"/>
    </row>
    <row r="2068" spans="1:38" ht="15.75" customHeight="1">
      <c r="A2068" s="23"/>
      <c r="B2068" s="24"/>
      <c r="C2068" s="25"/>
      <c r="D2068" s="25"/>
      <c r="E2068" s="80"/>
      <c r="F2068" s="80"/>
      <c r="G2068" s="80"/>
      <c r="H2068" s="80"/>
      <c r="I2068" s="135"/>
      <c r="J2068" s="27"/>
      <c r="K2068" s="27"/>
      <c r="L2068" s="27"/>
      <c r="M2068" s="27"/>
      <c r="N2068" s="40"/>
      <c r="O2068" s="40"/>
      <c r="P2068" s="28"/>
      <c r="Q2068" s="136"/>
      <c r="R2068" s="27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  <c r="AC2068" s="12"/>
      <c r="AD2068" s="12"/>
      <c r="AE2068" s="12"/>
      <c r="AF2068" s="12"/>
      <c r="AG2068" s="12"/>
      <c r="AH2068" s="12"/>
      <c r="AI2068" s="12"/>
      <c r="AJ2068" s="12"/>
      <c r="AK2068" s="12"/>
      <c r="AL2068" s="12"/>
    </row>
    <row r="2069" spans="1:38" ht="15.75" customHeight="1">
      <c r="A2069" s="23"/>
      <c r="B2069" s="24"/>
      <c r="C2069" s="25"/>
      <c r="D2069" s="25"/>
      <c r="E2069" s="80"/>
      <c r="F2069" s="80"/>
      <c r="G2069" s="80"/>
      <c r="H2069" s="80"/>
      <c r="I2069" s="135"/>
      <c r="J2069" s="27"/>
      <c r="K2069" s="27"/>
      <c r="L2069" s="27"/>
      <c r="M2069" s="27"/>
      <c r="N2069" s="40"/>
      <c r="O2069" s="40"/>
      <c r="P2069" s="28"/>
      <c r="Q2069" s="136"/>
      <c r="R2069" s="27"/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  <c r="AC2069" s="12"/>
      <c r="AD2069" s="12"/>
      <c r="AE2069" s="12"/>
      <c r="AF2069" s="12"/>
      <c r="AG2069" s="12"/>
      <c r="AH2069" s="12"/>
      <c r="AI2069" s="12"/>
      <c r="AJ2069" s="12"/>
      <c r="AK2069" s="12"/>
      <c r="AL2069" s="12"/>
    </row>
    <row r="2070" spans="1:38" ht="15.75" customHeight="1">
      <c r="A2070" s="23"/>
      <c r="B2070" s="24"/>
      <c r="C2070" s="25"/>
      <c r="D2070" s="25"/>
      <c r="E2070" s="80"/>
      <c r="F2070" s="80"/>
      <c r="G2070" s="80"/>
      <c r="H2070" s="80"/>
      <c r="I2070" s="135"/>
      <c r="J2070" s="27"/>
      <c r="K2070" s="27"/>
      <c r="L2070" s="27"/>
      <c r="M2070" s="27"/>
      <c r="N2070" s="40"/>
      <c r="O2070" s="40"/>
      <c r="P2070" s="28"/>
      <c r="Q2070" s="136"/>
      <c r="R2070" s="27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  <c r="AC2070" s="12"/>
      <c r="AD2070" s="12"/>
      <c r="AE2070" s="12"/>
      <c r="AF2070" s="12"/>
      <c r="AG2070" s="12"/>
      <c r="AH2070" s="12"/>
      <c r="AI2070" s="12"/>
      <c r="AJ2070" s="12"/>
      <c r="AK2070" s="12"/>
      <c r="AL2070" s="12"/>
    </row>
    <row r="2071" spans="1:38" ht="15.75" customHeight="1">
      <c r="A2071" s="23"/>
      <c r="B2071" s="24"/>
      <c r="C2071" s="25"/>
      <c r="D2071" s="25"/>
      <c r="E2071" s="80"/>
      <c r="F2071" s="80"/>
      <c r="G2071" s="80"/>
      <c r="H2071" s="80"/>
      <c r="I2071" s="135"/>
      <c r="J2071" s="27"/>
      <c r="K2071" s="27"/>
      <c r="L2071" s="27"/>
      <c r="M2071" s="27"/>
      <c r="N2071" s="40"/>
      <c r="O2071" s="40"/>
      <c r="P2071" s="28"/>
      <c r="Q2071" s="136"/>
      <c r="R2071" s="27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  <c r="AC2071" s="12"/>
      <c r="AD2071" s="12"/>
      <c r="AE2071" s="12"/>
      <c r="AF2071" s="12"/>
      <c r="AG2071" s="12"/>
      <c r="AH2071" s="12"/>
      <c r="AI2071" s="12"/>
      <c r="AJ2071" s="12"/>
      <c r="AK2071" s="12"/>
      <c r="AL2071" s="12"/>
    </row>
    <row r="2072" spans="1:38" ht="15.75" customHeight="1">
      <c r="A2072" s="23"/>
      <c r="B2072" s="24"/>
      <c r="C2072" s="25"/>
      <c r="D2072" s="25"/>
      <c r="E2072" s="80"/>
      <c r="F2072" s="80"/>
      <c r="G2072" s="80"/>
      <c r="H2072" s="80"/>
      <c r="I2072" s="135"/>
      <c r="J2072" s="27"/>
      <c r="K2072" s="27"/>
      <c r="L2072" s="27"/>
      <c r="M2072" s="27"/>
      <c r="N2072" s="40"/>
      <c r="O2072" s="40"/>
      <c r="P2072" s="28"/>
      <c r="Q2072" s="136"/>
      <c r="R2072" s="27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  <c r="AC2072" s="12"/>
      <c r="AD2072" s="12"/>
      <c r="AE2072" s="12"/>
      <c r="AF2072" s="12"/>
      <c r="AG2072" s="12"/>
      <c r="AH2072" s="12"/>
      <c r="AI2072" s="12"/>
      <c r="AJ2072" s="12"/>
      <c r="AK2072" s="12"/>
      <c r="AL2072" s="12"/>
    </row>
    <row r="2073" spans="1:38" ht="15.75" customHeight="1">
      <c r="A2073" s="23"/>
      <c r="B2073" s="24"/>
      <c r="C2073" s="25"/>
      <c r="D2073" s="25"/>
      <c r="E2073" s="80"/>
      <c r="F2073" s="80"/>
      <c r="G2073" s="80"/>
      <c r="H2073" s="80"/>
      <c r="I2073" s="135"/>
      <c r="J2073" s="27"/>
      <c r="K2073" s="27"/>
      <c r="L2073" s="27"/>
      <c r="M2073" s="27"/>
      <c r="N2073" s="40"/>
      <c r="O2073" s="40"/>
      <c r="P2073" s="28"/>
      <c r="Q2073" s="136"/>
      <c r="R2073" s="27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  <c r="AC2073" s="12"/>
      <c r="AD2073" s="12"/>
      <c r="AE2073" s="12"/>
      <c r="AF2073" s="12"/>
      <c r="AG2073" s="12"/>
      <c r="AH2073" s="12"/>
      <c r="AI2073" s="12"/>
      <c r="AJ2073" s="12"/>
      <c r="AK2073" s="12"/>
      <c r="AL2073" s="12"/>
    </row>
    <row r="2074" spans="1:38" ht="15.75" customHeight="1">
      <c r="A2074" s="23"/>
      <c r="B2074" s="24"/>
      <c r="C2074" s="25"/>
      <c r="D2074" s="25"/>
      <c r="E2074" s="80"/>
      <c r="F2074" s="80"/>
      <c r="G2074" s="80"/>
      <c r="H2074" s="80"/>
      <c r="I2074" s="135"/>
      <c r="J2074" s="27"/>
      <c r="K2074" s="27"/>
      <c r="L2074" s="27"/>
      <c r="M2074" s="27"/>
      <c r="N2074" s="40"/>
      <c r="O2074" s="40"/>
      <c r="P2074" s="28"/>
      <c r="Q2074" s="136"/>
      <c r="R2074" s="27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  <c r="AC2074" s="12"/>
      <c r="AD2074" s="12"/>
      <c r="AE2074" s="12"/>
      <c r="AF2074" s="12"/>
      <c r="AG2074" s="12"/>
      <c r="AH2074" s="12"/>
      <c r="AI2074" s="12"/>
      <c r="AJ2074" s="12"/>
      <c r="AK2074" s="12"/>
      <c r="AL2074" s="12"/>
    </row>
    <row r="2075" spans="1:38" ht="15.75" customHeight="1">
      <c r="A2075" s="23"/>
      <c r="B2075" s="24"/>
      <c r="C2075" s="25"/>
      <c r="D2075" s="25"/>
      <c r="E2075" s="80"/>
      <c r="F2075" s="80"/>
      <c r="G2075" s="80"/>
      <c r="H2075" s="80"/>
      <c r="I2075" s="135"/>
      <c r="J2075" s="27"/>
      <c r="K2075" s="27"/>
      <c r="L2075" s="27"/>
      <c r="M2075" s="27"/>
      <c r="N2075" s="40"/>
      <c r="O2075" s="40"/>
      <c r="P2075" s="28"/>
      <c r="Q2075" s="136"/>
      <c r="R2075" s="27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  <c r="AC2075" s="12"/>
      <c r="AD2075" s="12"/>
      <c r="AE2075" s="12"/>
      <c r="AF2075" s="12"/>
      <c r="AG2075" s="12"/>
      <c r="AH2075" s="12"/>
      <c r="AI2075" s="12"/>
      <c r="AJ2075" s="12"/>
      <c r="AK2075" s="12"/>
      <c r="AL2075" s="12"/>
    </row>
    <row r="2076" spans="1:38" ht="15.75" customHeight="1">
      <c r="A2076" s="23"/>
      <c r="B2076" s="24"/>
      <c r="C2076" s="25"/>
      <c r="D2076" s="25"/>
      <c r="E2076" s="80"/>
      <c r="F2076" s="80"/>
      <c r="G2076" s="80"/>
      <c r="H2076" s="80"/>
      <c r="I2076" s="135"/>
      <c r="J2076" s="27"/>
      <c r="K2076" s="27"/>
      <c r="L2076" s="27"/>
      <c r="M2076" s="27"/>
      <c r="N2076" s="40"/>
      <c r="O2076" s="40"/>
      <c r="P2076" s="28"/>
      <c r="Q2076" s="136"/>
      <c r="R2076" s="27"/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  <c r="AC2076" s="12"/>
      <c r="AD2076" s="12"/>
      <c r="AE2076" s="12"/>
      <c r="AF2076" s="12"/>
      <c r="AG2076" s="12"/>
      <c r="AH2076" s="12"/>
      <c r="AI2076" s="12"/>
      <c r="AJ2076" s="12"/>
      <c r="AK2076" s="12"/>
      <c r="AL2076" s="12"/>
    </row>
    <row r="2077" spans="1:38" ht="15.75" customHeight="1">
      <c r="A2077" s="23"/>
      <c r="B2077" s="24"/>
      <c r="C2077" s="25"/>
      <c r="D2077" s="25"/>
      <c r="E2077" s="80"/>
      <c r="F2077" s="80"/>
      <c r="G2077" s="80"/>
      <c r="H2077" s="80"/>
      <c r="I2077" s="135"/>
      <c r="J2077" s="27"/>
      <c r="K2077" s="27"/>
      <c r="L2077" s="27"/>
      <c r="M2077" s="27"/>
      <c r="N2077" s="40"/>
      <c r="O2077" s="40"/>
      <c r="P2077" s="28"/>
      <c r="Q2077" s="136"/>
      <c r="R2077" s="27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  <c r="AC2077" s="12"/>
      <c r="AD2077" s="12"/>
      <c r="AE2077" s="12"/>
      <c r="AF2077" s="12"/>
      <c r="AG2077" s="12"/>
      <c r="AH2077" s="12"/>
      <c r="AI2077" s="12"/>
      <c r="AJ2077" s="12"/>
      <c r="AK2077" s="12"/>
      <c r="AL2077" s="12"/>
    </row>
    <row r="2078" spans="1:38" ht="15.75" customHeight="1">
      <c r="A2078" s="23"/>
      <c r="B2078" s="24"/>
      <c r="C2078" s="25"/>
      <c r="D2078" s="25"/>
      <c r="E2078" s="80"/>
      <c r="F2078" s="80"/>
      <c r="G2078" s="80"/>
      <c r="H2078" s="80"/>
      <c r="I2078" s="135"/>
      <c r="J2078" s="27"/>
      <c r="K2078" s="27"/>
      <c r="L2078" s="27"/>
      <c r="M2078" s="27"/>
      <c r="N2078" s="40"/>
      <c r="O2078" s="40"/>
      <c r="P2078" s="28"/>
      <c r="Q2078" s="136"/>
      <c r="R2078" s="27"/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  <c r="AC2078" s="12"/>
      <c r="AD2078" s="12"/>
      <c r="AE2078" s="12"/>
      <c r="AF2078" s="12"/>
      <c r="AG2078" s="12"/>
      <c r="AH2078" s="12"/>
      <c r="AI2078" s="12"/>
      <c r="AJ2078" s="12"/>
      <c r="AK2078" s="12"/>
      <c r="AL2078" s="12"/>
    </row>
    <row r="2079" spans="1:38" ht="15.75" customHeight="1">
      <c r="A2079" s="23"/>
      <c r="B2079" s="24"/>
      <c r="C2079" s="25"/>
      <c r="D2079" s="25"/>
      <c r="E2079" s="80"/>
      <c r="F2079" s="80"/>
      <c r="G2079" s="80"/>
      <c r="H2079" s="80"/>
      <c r="I2079" s="135"/>
      <c r="J2079" s="27"/>
      <c r="K2079" s="27"/>
      <c r="L2079" s="27"/>
      <c r="M2079" s="27"/>
      <c r="N2079" s="40"/>
      <c r="O2079" s="40"/>
      <c r="P2079" s="28"/>
      <c r="Q2079" s="136"/>
      <c r="R2079" s="27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  <c r="AC2079" s="12"/>
      <c r="AD2079" s="12"/>
      <c r="AE2079" s="12"/>
      <c r="AF2079" s="12"/>
      <c r="AG2079" s="12"/>
      <c r="AH2079" s="12"/>
      <c r="AI2079" s="12"/>
      <c r="AJ2079" s="12"/>
      <c r="AK2079" s="12"/>
      <c r="AL2079" s="12"/>
    </row>
    <row r="2080" spans="1:38" ht="15.75" customHeight="1">
      <c r="A2080" s="23"/>
      <c r="B2080" s="24"/>
      <c r="C2080" s="25"/>
      <c r="D2080" s="25"/>
      <c r="E2080" s="80"/>
      <c r="F2080" s="80"/>
      <c r="G2080" s="80"/>
      <c r="H2080" s="80"/>
      <c r="I2080" s="135"/>
      <c r="J2080" s="27"/>
      <c r="K2080" s="27"/>
      <c r="L2080" s="27"/>
      <c r="M2080" s="27"/>
      <c r="N2080" s="40"/>
      <c r="O2080" s="40"/>
      <c r="P2080" s="28"/>
      <c r="Q2080" s="136"/>
      <c r="R2080" s="27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  <c r="AC2080" s="12"/>
      <c r="AD2080" s="12"/>
      <c r="AE2080" s="12"/>
      <c r="AF2080" s="12"/>
      <c r="AG2080" s="12"/>
      <c r="AH2080" s="12"/>
      <c r="AI2080" s="12"/>
      <c r="AJ2080" s="12"/>
      <c r="AK2080" s="12"/>
      <c r="AL2080" s="12"/>
    </row>
    <row r="2081" spans="1:38" ht="15.75" customHeight="1">
      <c r="A2081" s="23"/>
      <c r="B2081" s="24"/>
      <c r="C2081" s="25"/>
      <c r="D2081" s="25"/>
      <c r="E2081" s="80"/>
      <c r="F2081" s="80"/>
      <c r="G2081" s="80"/>
      <c r="H2081" s="80"/>
      <c r="I2081" s="135"/>
      <c r="J2081" s="27"/>
      <c r="K2081" s="27"/>
      <c r="L2081" s="27"/>
      <c r="M2081" s="27"/>
      <c r="N2081" s="40"/>
      <c r="O2081" s="40"/>
      <c r="P2081" s="28"/>
      <c r="Q2081" s="136"/>
      <c r="R2081" s="27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  <c r="AC2081" s="12"/>
      <c r="AD2081" s="12"/>
      <c r="AE2081" s="12"/>
      <c r="AF2081" s="12"/>
      <c r="AG2081" s="12"/>
      <c r="AH2081" s="12"/>
      <c r="AI2081" s="12"/>
      <c r="AJ2081" s="12"/>
      <c r="AK2081" s="12"/>
      <c r="AL2081" s="12"/>
    </row>
    <row r="2082" spans="1:38" ht="15.75" customHeight="1">
      <c r="A2082" s="23"/>
      <c r="B2082" s="24"/>
      <c r="C2082" s="25"/>
      <c r="D2082" s="25"/>
      <c r="E2082" s="80"/>
      <c r="F2082" s="80"/>
      <c r="G2082" s="80"/>
      <c r="H2082" s="80"/>
      <c r="I2082" s="135"/>
      <c r="J2082" s="27"/>
      <c r="K2082" s="27"/>
      <c r="L2082" s="27"/>
      <c r="M2082" s="27"/>
      <c r="N2082" s="40"/>
      <c r="O2082" s="40"/>
      <c r="P2082" s="28"/>
      <c r="Q2082" s="136"/>
      <c r="R2082" s="27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  <c r="AC2082" s="12"/>
      <c r="AD2082" s="12"/>
      <c r="AE2082" s="12"/>
      <c r="AF2082" s="12"/>
      <c r="AG2082" s="12"/>
      <c r="AH2082" s="12"/>
      <c r="AI2082" s="12"/>
      <c r="AJ2082" s="12"/>
      <c r="AK2082" s="12"/>
      <c r="AL2082" s="12"/>
    </row>
    <row r="2083" spans="1:38" ht="15.75" customHeight="1">
      <c r="A2083" s="23"/>
      <c r="B2083" s="24"/>
      <c r="C2083" s="25"/>
      <c r="D2083" s="25"/>
      <c r="E2083" s="80"/>
      <c r="F2083" s="80"/>
      <c r="G2083" s="80"/>
      <c r="H2083" s="80"/>
      <c r="I2083" s="135"/>
      <c r="J2083" s="27"/>
      <c r="K2083" s="27"/>
      <c r="L2083" s="27"/>
      <c r="M2083" s="27"/>
      <c r="N2083" s="40"/>
      <c r="O2083" s="40"/>
      <c r="P2083" s="28"/>
      <c r="Q2083" s="136"/>
      <c r="R2083" s="27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  <c r="AC2083" s="12"/>
      <c r="AD2083" s="12"/>
      <c r="AE2083" s="12"/>
      <c r="AF2083" s="12"/>
      <c r="AG2083" s="12"/>
      <c r="AH2083" s="12"/>
      <c r="AI2083" s="12"/>
      <c r="AJ2083" s="12"/>
      <c r="AK2083" s="12"/>
      <c r="AL2083" s="12"/>
    </row>
    <row r="2084" spans="1:38" ht="15.75" customHeight="1">
      <c r="A2084" s="23"/>
      <c r="B2084" s="24"/>
      <c r="C2084" s="25"/>
      <c r="D2084" s="25"/>
      <c r="E2084" s="80"/>
      <c r="F2084" s="80"/>
      <c r="G2084" s="80"/>
      <c r="H2084" s="80"/>
      <c r="I2084" s="135"/>
      <c r="J2084" s="27"/>
      <c r="K2084" s="27"/>
      <c r="L2084" s="27"/>
      <c r="M2084" s="27"/>
      <c r="N2084" s="40"/>
      <c r="O2084" s="40"/>
      <c r="P2084" s="28"/>
      <c r="Q2084" s="136"/>
      <c r="R2084" s="27"/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  <c r="AC2084" s="12"/>
      <c r="AD2084" s="12"/>
      <c r="AE2084" s="12"/>
      <c r="AF2084" s="12"/>
      <c r="AG2084" s="12"/>
      <c r="AH2084" s="12"/>
      <c r="AI2084" s="12"/>
      <c r="AJ2084" s="12"/>
      <c r="AK2084" s="12"/>
      <c r="AL2084" s="12"/>
    </row>
    <row r="2085" spans="1:38" ht="15.75" customHeight="1">
      <c r="A2085" s="23"/>
      <c r="B2085" s="24"/>
      <c r="C2085" s="25"/>
      <c r="D2085" s="25"/>
      <c r="E2085" s="80"/>
      <c r="F2085" s="80"/>
      <c r="G2085" s="80"/>
      <c r="H2085" s="80"/>
      <c r="I2085" s="135"/>
      <c r="J2085" s="27"/>
      <c r="K2085" s="27"/>
      <c r="L2085" s="27"/>
      <c r="M2085" s="27"/>
      <c r="N2085" s="40"/>
      <c r="O2085" s="40"/>
      <c r="P2085" s="28"/>
      <c r="Q2085" s="136"/>
      <c r="R2085" s="27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  <c r="AC2085" s="12"/>
      <c r="AD2085" s="12"/>
      <c r="AE2085" s="12"/>
      <c r="AF2085" s="12"/>
      <c r="AG2085" s="12"/>
      <c r="AH2085" s="12"/>
      <c r="AI2085" s="12"/>
      <c r="AJ2085" s="12"/>
      <c r="AK2085" s="12"/>
      <c r="AL2085" s="12"/>
    </row>
    <row r="2086" spans="1:38" ht="15.75" customHeight="1">
      <c r="A2086" s="23"/>
      <c r="B2086" s="24"/>
      <c r="C2086" s="25"/>
      <c r="D2086" s="25"/>
      <c r="E2086" s="80"/>
      <c r="F2086" s="80"/>
      <c r="G2086" s="80"/>
      <c r="H2086" s="80"/>
      <c r="I2086" s="135"/>
      <c r="J2086" s="27"/>
      <c r="K2086" s="27"/>
      <c r="L2086" s="27"/>
      <c r="M2086" s="27"/>
      <c r="N2086" s="40"/>
      <c r="O2086" s="40"/>
      <c r="P2086" s="28"/>
      <c r="Q2086" s="136"/>
      <c r="R2086" s="27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  <c r="AC2086" s="12"/>
      <c r="AD2086" s="12"/>
      <c r="AE2086" s="12"/>
      <c r="AF2086" s="12"/>
      <c r="AG2086" s="12"/>
      <c r="AH2086" s="12"/>
      <c r="AI2086" s="12"/>
      <c r="AJ2086" s="12"/>
      <c r="AK2086" s="12"/>
      <c r="AL2086" s="12"/>
    </row>
    <row r="2087" spans="1:38" ht="15.75" customHeight="1">
      <c r="A2087" s="23"/>
      <c r="B2087" s="24"/>
      <c r="C2087" s="25"/>
      <c r="D2087" s="25"/>
      <c r="E2087" s="80"/>
      <c r="F2087" s="80"/>
      <c r="G2087" s="80"/>
      <c r="H2087" s="80"/>
      <c r="I2087" s="135"/>
      <c r="J2087" s="27"/>
      <c r="K2087" s="27"/>
      <c r="L2087" s="27"/>
      <c r="M2087" s="27"/>
      <c r="N2087" s="40"/>
      <c r="O2087" s="40"/>
      <c r="P2087" s="28"/>
      <c r="Q2087" s="136"/>
      <c r="R2087" s="27"/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  <c r="AC2087" s="12"/>
      <c r="AD2087" s="12"/>
      <c r="AE2087" s="12"/>
      <c r="AF2087" s="12"/>
      <c r="AG2087" s="12"/>
      <c r="AH2087" s="12"/>
      <c r="AI2087" s="12"/>
      <c r="AJ2087" s="12"/>
      <c r="AK2087" s="12"/>
      <c r="AL2087" s="12"/>
    </row>
    <row r="2088" spans="1:38" ht="15.75" customHeight="1">
      <c r="A2088" s="23"/>
      <c r="B2088" s="24"/>
      <c r="C2088" s="25"/>
      <c r="D2088" s="25"/>
      <c r="E2088" s="80"/>
      <c r="F2088" s="80"/>
      <c r="G2088" s="80"/>
      <c r="H2088" s="80"/>
      <c r="I2088" s="135"/>
      <c r="J2088" s="27"/>
      <c r="K2088" s="27"/>
      <c r="L2088" s="27"/>
      <c r="M2088" s="27"/>
      <c r="N2088" s="40"/>
      <c r="O2088" s="40"/>
      <c r="P2088" s="28"/>
      <c r="Q2088" s="136"/>
      <c r="R2088" s="27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  <c r="AC2088" s="12"/>
      <c r="AD2088" s="12"/>
      <c r="AE2088" s="12"/>
      <c r="AF2088" s="12"/>
      <c r="AG2088" s="12"/>
      <c r="AH2088" s="12"/>
      <c r="AI2088" s="12"/>
      <c r="AJ2088" s="12"/>
      <c r="AK2088" s="12"/>
      <c r="AL2088" s="12"/>
    </row>
    <row r="2089" spans="1:38" ht="15.75" customHeight="1">
      <c r="A2089" s="23"/>
      <c r="B2089" s="24"/>
      <c r="C2089" s="25"/>
      <c r="D2089" s="25"/>
      <c r="E2089" s="80"/>
      <c r="F2089" s="80"/>
      <c r="G2089" s="80"/>
      <c r="H2089" s="80"/>
      <c r="I2089" s="135"/>
      <c r="J2089" s="27"/>
      <c r="K2089" s="27"/>
      <c r="L2089" s="27"/>
      <c r="M2089" s="27"/>
      <c r="N2089" s="40"/>
      <c r="O2089" s="40"/>
      <c r="P2089" s="28"/>
      <c r="Q2089" s="136"/>
      <c r="R2089" s="27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  <c r="AC2089" s="12"/>
      <c r="AD2089" s="12"/>
      <c r="AE2089" s="12"/>
      <c r="AF2089" s="12"/>
      <c r="AG2089" s="12"/>
      <c r="AH2089" s="12"/>
      <c r="AI2089" s="12"/>
      <c r="AJ2089" s="12"/>
      <c r="AK2089" s="12"/>
      <c r="AL2089" s="12"/>
    </row>
    <row r="2090" spans="1:38" ht="15.75" customHeight="1">
      <c r="A2090" s="23"/>
      <c r="B2090" s="24"/>
      <c r="C2090" s="25"/>
      <c r="D2090" s="25"/>
      <c r="E2090" s="80"/>
      <c r="F2090" s="80"/>
      <c r="G2090" s="80"/>
      <c r="H2090" s="80"/>
      <c r="I2090" s="135"/>
      <c r="J2090" s="27"/>
      <c r="K2090" s="27"/>
      <c r="L2090" s="27"/>
      <c r="M2090" s="27"/>
      <c r="N2090" s="40"/>
      <c r="O2090" s="40"/>
      <c r="P2090" s="28"/>
      <c r="Q2090" s="136"/>
      <c r="R2090" s="27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  <c r="AC2090" s="12"/>
      <c r="AD2090" s="12"/>
      <c r="AE2090" s="12"/>
      <c r="AF2090" s="12"/>
      <c r="AG2090" s="12"/>
      <c r="AH2090" s="12"/>
      <c r="AI2090" s="12"/>
      <c r="AJ2090" s="12"/>
      <c r="AK2090" s="12"/>
      <c r="AL2090" s="12"/>
    </row>
    <row r="2091" spans="1:38" ht="15.75" customHeight="1">
      <c r="A2091" s="23"/>
      <c r="B2091" s="24"/>
      <c r="C2091" s="25"/>
      <c r="D2091" s="25"/>
      <c r="E2091" s="80"/>
      <c r="F2091" s="80"/>
      <c r="G2091" s="80"/>
      <c r="H2091" s="80"/>
      <c r="I2091" s="135"/>
      <c r="J2091" s="27"/>
      <c r="K2091" s="27"/>
      <c r="L2091" s="27"/>
      <c r="M2091" s="27"/>
      <c r="N2091" s="40"/>
      <c r="O2091" s="40"/>
      <c r="P2091" s="28"/>
      <c r="Q2091" s="136"/>
      <c r="R2091" s="27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  <c r="AC2091" s="12"/>
      <c r="AD2091" s="12"/>
      <c r="AE2091" s="12"/>
      <c r="AF2091" s="12"/>
      <c r="AG2091" s="12"/>
      <c r="AH2091" s="12"/>
      <c r="AI2091" s="12"/>
      <c r="AJ2091" s="12"/>
      <c r="AK2091" s="12"/>
      <c r="AL2091" s="12"/>
    </row>
    <row r="2092" spans="1:38" ht="15.75" customHeight="1">
      <c r="A2092" s="23"/>
      <c r="B2092" s="24"/>
      <c r="C2092" s="25"/>
      <c r="D2092" s="25"/>
      <c r="E2092" s="80"/>
      <c r="F2092" s="80"/>
      <c r="G2092" s="80"/>
      <c r="H2092" s="80"/>
      <c r="I2092" s="135"/>
      <c r="J2092" s="27"/>
      <c r="K2092" s="27"/>
      <c r="L2092" s="27"/>
      <c r="M2092" s="27"/>
      <c r="N2092" s="40"/>
      <c r="O2092" s="40"/>
      <c r="P2092" s="28"/>
      <c r="Q2092" s="136"/>
      <c r="R2092" s="27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  <c r="AC2092" s="12"/>
      <c r="AD2092" s="12"/>
      <c r="AE2092" s="12"/>
      <c r="AF2092" s="12"/>
      <c r="AG2092" s="12"/>
      <c r="AH2092" s="12"/>
      <c r="AI2092" s="12"/>
      <c r="AJ2092" s="12"/>
      <c r="AK2092" s="12"/>
      <c r="AL2092" s="12"/>
    </row>
    <row r="2093" spans="1:38" ht="15.75" customHeight="1">
      <c r="A2093" s="23"/>
      <c r="B2093" s="24"/>
      <c r="C2093" s="25"/>
      <c r="D2093" s="25"/>
      <c r="E2093" s="80"/>
      <c r="F2093" s="80"/>
      <c r="G2093" s="80"/>
      <c r="H2093" s="80"/>
      <c r="I2093" s="135"/>
      <c r="J2093" s="27"/>
      <c r="K2093" s="27"/>
      <c r="L2093" s="27"/>
      <c r="M2093" s="27"/>
      <c r="N2093" s="40"/>
      <c r="O2093" s="40"/>
      <c r="P2093" s="28"/>
      <c r="Q2093" s="136"/>
      <c r="R2093" s="27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  <c r="AC2093" s="12"/>
      <c r="AD2093" s="12"/>
      <c r="AE2093" s="12"/>
      <c r="AF2093" s="12"/>
      <c r="AG2093" s="12"/>
      <c r="AH2093" s="12"/>
      <c r="AI2093" s="12"/>
      <c r="AJ2093" s="12"/>
      <c r="AK2093" s="12"/>
      <c r="AL2093" s="12"/>
    </row>
    <row r="2094" spans="1:38" ht="15.75" customHeight="1">
      <c r="A2094" s="23"/>
      <c r="B2094" s="24"/>
      <c r="C2094" s="25"/>
      <c r="D2094" s="25"/>
      <c r="E2094" s="80"/>
      <c r="F2094" s="80"/>
      <c r="G2094" s="80"/>
      <c r="H2094" s="80"/>
      <c r="I2094" s="135"/>
      <c r="J2094" s="27"/>
      <c r="K2094" s="27"/>
      <c r="L2094" s="27"/>
      <c r="M2094" s="27"/>
      <c r="N2094" s="40"/>
      <c r="O2094" s="40"/>
      <c r="P2094" s="28"/>
      <c r="Q2094" s="136"/>
      <c r="R2094" s="27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  <c r="AC2094" s="12"/>
      <c r="AD2094" s="12"/>
      <c r="AE2094" s="12"/>
      <c r="AF2094" s="12"/>
      <c r="AG2094" s="12"/>
      <c r="AH2094" s="12"/>
      <c r="AI2094" s="12"/>
      <c r="AJ2094" s="12"/>
      <c r="AK2094" s="12"/>
      <c r="AL2094" s="12"/>
    </row>
    <row r="2095" spans="1:38" ht="15.75" customHeight="1">
      <c r="A2095" s="23"/>
      <c r="B2095" s="24"/>
      <c r="C2095" s="25"/>
      <c r="D2095" s="25"/>
      <c r="E2095" s="80"/>
      <c r="F2095" s="80"/>
      <c r="G2095" s="80"/>
      <c r="H2095" s="80"/>
      <c r="I2095" s="135"/>
      <c r="J2095" s="27"/>
      <c r="K2095" s="27"/>
      <c r="L2095" s="27"/>
      <c r="M2095" s="27"/>
      <c r="N2095" s="40"/>
      <c r="O2095" s="40"/>
      <c r="P2095" s="28"/>
      <c r="Q2095" s="136"/>
      <c r="R2095" s="27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  <c r="AC2095" s="12"/>
      <c r="AD2095" s="12"/>
      <c r="AE2095" s="12"/>
      <c r="AF2095" s="12"/>
      <c r="AG2095" s="12"/>
      <c r="AH2095" s="12"/>
      <c r="AI2095" s="12"/>
      <c r="AJ2095" s="12"/>
      <c r="AK2095" s="12"/>
      <c r="AL2095" s="12"/>
    </row>
  </sheetData>
  <autoFilter ref="A3:S1095" xr:uid="{00000000-0001-0000-0200-000000000000}"/>
  <dataValidations count="2">
    <dataValidation type="list" allowBlank="1" showErrorMessage="1" sqref="D4:D2095" xr:uid="{00000000-0002-0000-0200-000000000000}">
      <formula1>"Janeiro,Fevereiro,Março,Abril,Maio,Junho,Julho,Agosto,Setembro,Outubro,Novembro,Dezembro"</formula1>
    </dataValidation>
    <dataValidation type="list" allowBlank="1" showErrorMessage="1" sqref="C4:C2095" xr:uid="{00000000-0002-0000-0200-000001000000}">
      <formula1>"2023,2024,2025,2026"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2AD-D285-45DC-AD35-61D9C8588154}">
  <dimension ref="A3:O27"/>
  <sheetViews>
    <sheetView tabSelected="1" topLeftCell="A4" workbookViewId="0">
      <selection activeCell="B28" sqref="B28"/>
    </sheetView>
  </sheetViews>
  <sheetFormatPr defaultRowHeight="15.6"/>
  <cols>
    <col min="1" max="1" width="10.5" bestFit="1" customWidth="1"/>
    <col min="3" max="3" width="13.296875" customWidth="1"/>
    <col min="4" max="4" width="9.8984375" bestFit="1" customWidth="1"/>
    <col min="6" max="6" width="13.69921875" customWidth="1"/>
    <col min="7" max="8" width="11.8984375" customWidth="1"/>
    <col min="9" max="10" width="9.8984375" bestFit="1" customWidth="1"/>
    <col min="11" max="11" width="9.8984375" customWidth="1"/>
    <col min="15" max="15" width="13.296875" customWidth="1"/>
  </cols>
  <sheetData>
    <row r="3" spans="1:15" ht="25.8">
      <c r="C3" s="139" t="s">
        <v>1645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</row>
    <row r="5" spans="1:15" ht="18">
      <c r="C5" s="146" t="s">
        <v>1646</v>
      </c>
      <c r="D5" s="146"/>
      <c r="E5" s="147"/>
      <c r="F5" s="146" t="s">
        <v>211</v>
      </c>
      <c r="G5" s="146"/>
      <c r="H5" s="146"/>
      <c r="I5" s="146"/>
      <c r="J5" s="148" t="s">
        <v>1647</v>
      </c>
      <c r="K5" s="148"/>
      <c r="L5" s="148"/>
      <c r="M5" s="148"/>
      <c r="N5" s="149"/>
      <c r="O5" s="151" t="s">
        <v>1648</v>
      </c>
    </row>
    <row r="6" spans="1:15" ht="18">
      <c r="C6" s="140" t="s">
        <v>1649</v>
      </c>
      <c r="D6" s="140" t="s">
        <v>1650</v>
      </c>
      <c r="E6" s="140" t="s">
        <v>79</v>
      </c>
      <c r="F6" s="140" t="s">
        <v>1651</v>
      </c>
      <c r="G6" s="140" t="s">
        <v>80</v>
      </c>
      <c r="H6" s="140" t="s">
        <v>1652</v>
      </c>
      <c r="I6" s="140" t="s">
        <v>22</v>
      </c>
      <c r="J6" s="140" t="s">
        <v>1653</v>
      </c>
      <c r="K6" s="140" t="s">
        <v>1659</v>
      </c>
      <c r="L6" s="140" t="s">
        <v>1654</v>
      </c>
      <c r="M6" s="140" t="s">
        <v>1655</v>
      </c>
      <c r="N6" s="150" t="s">
        <v>1656</v>
      </c>
      <c r="O6" s="140" t="s">
        <v>1657</v>
      </c>
    </row>
    <row r="7" spans="1:15" ht="18">
      <c r="A7" s="145">
        <v>45597</v>
      </c>
      <c r="B7" s="141" t="str">
        <f>IF($A$7="","",PROPER(TEXT($A$7,"mmm/aa")))</f>
        <v>Nov/24</v>
      </c>
      <c r="C7" s="142">
        <f>SUMIF(Receitas!$S$4:$S$20000,SINTETICO!B7,Receitas!$P$4:$P$200000)</f>
        <v>356147.1999999999</v>
      </c>
      <c r="D7" s="142">
        <f>SUMIF(Receitas!$S$4:$S$20000,SINTETICO!B7,Receitas!$Q$4:$Q$200000)</f>
        <v>350146.11492000002</v>
      </c>
      <c r="E7" s="152">
        <f>(D7/C7)-1</f>
        <v>-1.6850013365259819E-2</v>
      </c>
      <c r="F7" s="142">
        <f>SUMIFS(Despesas!$N:$N,Despesas!$R:$R,SINTETICO!B7,Despesas!$I:$I,"FIXO")+SUMIFS(Despesas!$N:$N,Despesas!$R:$R,SINTETICO!B7,Despesas!$I:$I,"FIXO/VARIAVEL")</f>
        <v>46639.65</v>
      </c>
      <c r="G7" s="142">
        <f>SUMIFS(Despesas!$N:$N,Despesas!$R:$R,SINTETICO!B7,Despesas!$G:$G,"CERVEJA")+SUMIFS(Despesas!$N:$N,Despesas!$R:$R,SINTETICO!B7,Despesas!$G:$G,"DRINK")+SUMIFS(Despesas!$N:$N,Despesas!$R:$R,SINTETICO!B7,Despesas!$G:$G,"COMIDA")+SUMIFS(Despesas!$N:$N,Despesas!$R:$R,SINTETICO!B7,Despesas!$G:$G,"EMBALAGEM")+SUMIFS(Despesas!$N:$N,Despesas!$R:$R,SINTETICO!B7,Despesas!$G:$G,"SOFT DRINK")+SUMIFS(Despesas!$N:$N,Despesas!$R:$R,SINTETICO!B7,Despesas!$G:$G,"CIGARRO")</f>
        <v>155495.91952000002</v>
      </c>
      <c r="H7" s="142">
        <f t="shared" ref="H7:H27" si="0">I7-G7-F7</f>
        <v>40066.111199999716</v>
      </c>
      <c r="I7" s="142">
        <f>SUMIF(Despesas!$R:$R,SINTETICO!B7,Despesas!$N:$N)</f>
        <v>242201.68071999974</v>
      </c>
      <c r="J7" s="142">
        <f>D7-I7</f>
        <v>107944.43420000028</v>
      </c>
      <c r="K7" s="143">
        <f>J7/C7</f>
        <v>0.30308938045841805</v>
      </c>
      <c r="L7" s="143">
        <f>G7/C7</f>
        <v>0.43660576166259363</v>
      </c>
      <c r="M7" s="144">
        <f>1/(G7/C7)</f>
        <v>2.2903957936606298</v>
      </c>
      <c r="N7" s="143">
        <f>IFERROR((D7-G7-H7)/D7,0)</f>
        <v>0.44148450493394459</v>
      </c>
      <c r="O7" s="142">
        <f>F7/N7</f>
        <v>105642.77903021371</v>
      </c>
    </row>
    <row r="8" spans="1:15" ht="18">
      <c r="B8" s="141" t="str">
        <f>IF($A$7="","",PROPER(TEXT(DATE(YEAR($A$7),MONTH($A$7)+ROW()-ROW($B$7),1),"mmm/aa")))</f>
        <v>Dez/24</v>
      </c>
      <c r="C8" s="142">
        <f>SUMIF(Receitas!$S$4:$S$20000,SINTETICO!B8,Receitas!$P$4:$P$200000)</f>
        <v>281611.31000000006</v>
      </c>
      <c r="D8" s="142">
        <f>SUMIF(Receitas!$S$4:$S$20000,SINTETICO!B8,Receitas!$Q$4:$Q$200000)</f>
        <v>277359.37177999993</v>
      </c>
      <c r="E8" s="152">
        <f t="shared" ref="E8:E27" si="1">(D8/C8)-1</f>
        <v>-1.509860601834534E-2</v>
      </c>
      <c r="F8" s="142">
        <f>SUMIFS(Despesas!$N:$N,Despesas!$R:$R,SINTETICO!B8,Despesas!$I:$I,"FIXO")+SUMIFS(Despesas!$N:$N,Despesas!$R:$R,SINTETICO!B8,Despesas!$I:$I,"FIXO/VARIAVEL")</f>
        <v>57327.360000000001</v>
      </c>
      <c r="G8" s="142">
        <f>SUMIFS(Despesas!$N:$N,Despesas!$R:$R,SINTETICO!B8,Despesas!$G:$G,"CERVEJA")+SUMIFS(Despesas!$N:$N,Despesas!$R:$R,SINTETICO!B8,Despesas!$G:$G,"DRINK")+SUMIFS(Despesas!$N:$N,Despesas!$R:$R,SINTETICO!B8,Despesas!$G:$G,"COMIDA")+SUMIFS(Despesas!$N:$N,Despesas!$R:$R,SINTETICO!B8,Despesas!$G:$G,"EMBALAGEM")+SUMIFS(Despesas!$N:$N,Despesas!$R:$R,SINTETICO!B8,Despesas!$G:$G,"SOFT DRINK")+SUMIFS(Despesas!$N:$N,Despesas!$R:$R,SINTETICO!B8,Despesas!$G:$G,"CIGARRO")</f>
        <v>117283.61668000001</v>
      </c>
      <c r="H8" s="142">
        <f t="shared" si="0"/>
        <v>38947.16999999994</v>
      </c>
      <c r="I8" s="142">
        <f>SUMIF(Despesas!$R:$R,SINTETICO!B8,Despesas!$N:$N)</f>
        <v>213558.14667999995</v>
      </c>
      <c r="J8" s="142">
        <f t="shared" ref="J8:J27" si="2">D8-I8</f>
        <v>63801.225099999981</v>
      </c>
      <c r="K8" s="143">
        <f t="shared" ref="K8:K27" si="3">J8/C8</f>
        <v>0.22655775117838828</v>
      </c>
      <c r="L8" s="143">
        <f t="shared" ref="L8:L27" si="4">G8/C8</f>
        <v>0.4164733890836983</v>
      </c>
      <c r="M8" s="144">
        <f t="shared" ref="M8:M27" si="5">1/(G8/C8)</f>
        <v>2.401113795529997</v>
      </c>
      <c r="N8" s="143">
        <f t="shared" ref="N8:N27" si="6">IFERROR((D8-G8-H8)/D8,0)</f>
        <v>0.43672072200999423</v>
      </c>
      <c r="O8" s="142">
        <f t="shared" ref="O8:O27" si="7">F8/N8</f>
        <v>131267.78078253882</v>
      </c>
    </row>
    <row r="9" spans="1:15" ht="18">
      <c r="B9" s="141" t="str">
        <f t="shared" ref="B9:B27" si="8">IF($A$7="","",PROPER(TEXT(DATE(YEAR($A$7),MONTH($A$7)+ROW()-ROW($B$7),1),"mmm/aa")))</f>
        <v>Jan/25</v>
      </c>
      <c r="C9" s="142">
        <f>SUMIF(Receitas!$S$4:$S$20000,SINTETICO!B9,Receitas!$P$4:$P$200000)</f>
        <v>233294.8</v>
      </c>
      <c r="D9" s="142">
        <f>SUMIF(Receitas!$S$4:$S$20000,SINTETICO!B9,Receitas!$Q$4:$Q$200000)</f>
        <v>228776.53224999999</v>
      </c>
      <c r="E9" s="152">
        <f t="shared" si="1"/>
        <v>-1.9367202998095134E-2</v>
      </c>
      <c r="F9" s="142">
        <f>SUMIFS(Despesas!$N:$N,Despesas!$R:$R,SINTETICO!B9,Despesas!$I:$I,"FIXO")+SUMIFS(Despesas!$N:$N,Despesas!$R:$R,SINTETICO!B9,Despesas!$I:$I,"FIXO/VARIAVEL")</f>
        <v>66883.06</v>
      </c>
      <c r="G9" s="142">
        <f>SUMIFS(Despesas!$N:$N,Despesas!$R:$R,SINTETICO!B9,Despesas!$G:$G,"CERVEJA")+SUMIFS(Despesas!$N:$N,Despesas!$R:$R,SINTETICO!B9,Despesas!$G:$G,"DRINK")+SUMIFS(Despesas!$N:$N,Despesas!$R:$R,SINTETICO!B9,Despesas!$G:$G,"COMIDA")+SUMIFS(Despesas!$N:$N,Despesas!$R:$R,SINTETICO!B9,Despesas!$G:$G,"EMBALAGEM")+SUMIFS(Despesas!$N:$N,Despesas!$R:$R,SINTETICO!B9,Despesas!$G:$G,"SOFT DRINK")+SUMIFS(Despesas!$N:$N,Despesas!$R:$R,SINTETICO!B9,Despesas!$G:$G,"CIGARRO")</f>
        <v>102661.33711599998</v>
      </c>
      <c r="H9" s="142">
        <f t="shared" si="0"/>
        <v>35393.74880000003</v>
      </c>
      <c r="I9" s="142">
        <f>SUMIF(Despesas!$R:$R,SINTETICO!B9,Despesas!$N:$N)</f>
        <v>204938.14591600001</v>
      </c>
      <c r="J9" s="142">
        <f t="shared" si="2"/>
        <v>23838.386333999981</v>
      </c>
      <c r="K9" s="143">
        <f t="shared" si="3"/>
        <v>0.10218138738625972</v>
      </c>
      <c r="L9" s="143">
        <f t="shared" si="4"/>
        <v>0.44004983015480836</v>
      </c>
      <c r="M9" s="144">
        <f t="shared" si="5"/>
        <v>2.2724699147098923</v>
      </c>
      <c r="N9" s="143">
        <f t="shared" si="6"/>
        <v>0.39655049161625705</v>
      </c>
      <c r="O9" s="142">
        <f t="shared" si="7"/>
        <v>168662.15378374289</v>
      </c>
    </row>
    <row r="10" spans="1:15" ht="18">
      <c r="B10" s="141" t="str">
        <f t="shared" si="8"/>
        <v>Fev/25</v>
      </c>
      <c r="C10" s="142">
        <f>SUMIF(Receitas!$S$4:$S$20000,SINTETICO!B10,Receitas!$P$4:$P$200000)</f>
        <v>254442.47000000003</v>
      </c>
      <c r="D10" s="142">
        <f>SUMIF(Receitas!$S$4:$S$20000,SINTETICO!B10,Receitas!$Q$4:$Q$200000)</f>
        <v>244499.384314</v>
      </c>
      <c r="E10" s="152">
        <f t="shared" si="1"/>
        <v>-3.9077932571555452E-2</v>
      </c>
      <c r="F10" s="142">
        <f>SUMIFS(Despesas!$N:$N,Despesas!$R:$R,SINTETICO!B10,Despesas!$I:$I,"FIXO")+SUMIFS(Despesas!$N:$N,Despesas!$R:$R,SINTETICO!B10,Despesas!$I:$I,"FIXO/VARIAVEL")</f>
        <v>77236.22</v>
      </c>
      <c r="G10" s="142">
        <f>SUMIFS(Despesas!$N:$N,Despesas!$R:$R,SINTETICO!B10,Despesas!$G:$G,"CERVEJA")+SUMIFS(Despesas!$N:$N,Despesas!$R:$R,SINTETICO!B10,Despesas!$G:$G,"DRINK")+SUMIFS(Despesas!$N:$N,Despesas!$R:$R,SINTETICO!B10,Despesas!$G:$G,"COMIDA")+SUMIFS(Despesas!$N:$N,Despesas!$R:$R,SINTETICO!B10,Despesas!$G:$G,"EMBALAGEM")+SUMIFS(Despesas!$N:$N,Despesas!$R:$R,SINTETICO!B10,Despesas!$G:$G,"SOFT DRINK")+SUMIFS(Despesas!$N:$N,Despesas!$R:$R,SINTETICO!B10,Despesas!$G:$G,"CIGARRO")</f>
        <v>99271.409149500003</v>
      </c>
      <c r="H10" s="142">
        <f t="shared" si="0"/>
        <v>24665.859999999797</v>
      </c>
      <c r="I10" s="142">
        <f>SUMIF(Despesas!$R:$R,SINTETICO!B10,Despesas!$N:$N)</f>
        <v>201173.4891494998</v>
      </c>
      <c r="J10" s="142">
        <f t="shared" si="2"/>
        <v>43325.895164500194</v>
      </c>
      <c r="K10" s="143">
        <f t="shared" si="3"/>
        <v>0.17027776520366347</v>
      </c>
      <c r="L10" s="143">
        <f t="shared" si="4"/>
        <v>0.39015267046220697</v>
      </c>
      <c r="M10" s="144">
        <f t="shared" si="5"/>
        <v>2.5630992063063869</v>
      </c>
      <c r="N10" s="143">
        <f t="shared" si="6"/>
        <v>0.49309782723079376</v>
      </c>
      <c r="O10" s="142">
        <f t="shared" si="7"/>
        <v>156634.67923546475</v>
      </c>
    </row>
    <row r="11" spans="1:15" ht="18">
      <c r="B11" s="141" t="str">
        <f t="shared" si="8"/>
        <v>Mar/25</v>
      </c>
      <c r="C11" s="142">
        <f>SUMIF(Receitas!$S$4:$S$20000,SINTETICO!B11,Receitas!$P$4:$P$200000)</f>
        <v>280571.21000000002</v>
      </c>
      <c r="D11" s="142">
        <f>SUMIF(Receitas!$S$4:$S$20000,SINTETICO!B11,Receitas!$Q$4:$Q$200000)</f>
        <v>265471.214041</v>
      </c>
      <c r="E11" s="152">
        <f t="shared" si="1"/>
        <v>-5.381876479414982E-2</v>
      </c>
      <c r="F11" s="142">
        <f>SUMIFS(Despesas!$N:$N,Despesas!$R:$R,SINTETICO!B11,Despesas!$I:$I,"FIXO")+SUMIFS(Despesas!$N:$N,Despesas!$R:$R,SINTETICO!B11,Despesas!$I:$I,"FIXO/VARIAVEL")</f>
        <v>87295.75</v>
      </c>
      <c r="G11" s="142">
        <f>SUMIFS(Despesas!$N:$N,Despesas!$R:$R,SINTETICO!B11,Despesas!$G:$G,"CERVEJA")+SUMIFS(Despesas!$N:$N,Despesas!$R:$R,SINTETICO!B11,Despesas!$G:$G,"DRINK")+SUMIFS(Despesas!$N:$N,Despesas!$R:$R,SINTETICO!B11,Despesas!$G:$G,"COMIDA")+SUMIFS(Despesas!$N:$N,Despesas!$R:$R,SINTETICO!B11,Despesas!$G:$G,"EMBALAGEM")+SUMIFS(Despesas!$N:$N,Despesas!$R:$R,SINTETICO!B11,Despesas!$G:$G,"SOFT DRINK")+SUMIFS(Despesas!$N:$N,Despesas!$R:$R,SINTETICO!B11,Despesas!$G:$G,"CIGARRO")</f>
        <v>105339.19169999998</v>
      </c>
      <c r="H11" s="142">
        <f t="shared" si="0"/>
        <v>25864.53810000002</v>
      </c>
      <c r="I11" s="142">
        <f>SUMIF(Despesas!$R:$R,SINTETICO!B11,Despesas!$N:$N)</f>
        <v>218499.4798</v>
      </c>
      <c r="J11" s="142">
        <f t="shared" si="2"/>
        <v>46971.734240999998</v>
      </c>
      <c r="K11" s="143">
        <f t="shared" si="3"/>
        <v>0.16741466182863166</v>
      </c>
      <c r="L11" s="143">
        <f t="shared" si="4"/>
        <v>0.37544547674723994</v>
      </c>
      <c r="M11" s="144">
        <f t="shared" si="5"/>
        <v>2.6635025907456251</v>
      </c>
      <c r="N11" s="143">
        <f t="shared" si="6"/>
        <v>0.50577040801216</v>
      </c>
      <c r="O11" s="142">
        <f t="shared" si="7"/>
        <v>172599.56022951266</v>
      </c>
    </row>
    <row r="12" spans="1:15" ht="18">
      <c r="B12" s="141" t="str">
        <f t="shared" si="8"/>
        <v>Abr/25</v>
      </c>
      <c r="C12" s="142">
        <f>SUMIF(Receitas!$S$4:$S$20000,SINTETICO!B12,Receitas!$P$4:$P$200000)</f>
        <v>307066.59999999992</v>
      </c>
      <c r="D12" s="142">
        <f>SUMIF(Receitas!$S$4:$S$20000,SINTETICO!B12,Receitas!$Q$4:$Q$200000)</f>
        <v>287854.86489900009</v>
      </c>
      <c r="E12" s="152">
        <f t="shared" si="1"/>
        <v>-6.2565368884143768E-2</v>
      </c>
      <c r="F12" s="142">
        <f>SUMIFS(Despesas!$N:$N,Despesas!$R:$R,SINTETICO!B12,Despesas!$I:$I,"FIXO")+SUMIFS(Despesas!$N:$N,Despesas!$R:$R,SINTETICO!B12,Despesas!$I:$I,"FIXO/VARIAVEL")</f>
        <v>96618.19</v>
      </c>
      <c r="G12" s="142">
        <f>SUMIFS(Despesas!$N:$N,Despesas!$R:$R,SINTETICO!B12,Despesas!$G:$G,"CERVEJA")+SUMIFS(Despesas!$N:$N,Despesas!$R:$R,SINTETICO!B12,Despesas!$G:$G,"DRINK")+SUMIFS(Despesas!$N:$N,Despesas!$R:$R,SINTETICO!B12,Despesas!$G:$G,"COMIDA")+SUMIFS(Despesas!$N:$N,Despesas!$R:$R,SINTETICO!B12,Despesas!$G:$G,"EMBALAGEM")+SUMIFS(Despesas!$N:$N,Despesas!$R:$R,SINTETICO!B12,Despesas!$G:$G,"SOFT DRINK")+SUMIFS(Despesas!$N:$N,Despesas!$R:$R,SINTETICO!B12,Despesas!$G:$G,"CIGARRO")</f>
        <v>126190.11444399999</v>
      </c>
      <c r="H12" s="142">
        <f t="shared" si="0"/>
        <v>25923.659999999843</v>
      </c>
      <c r="I12" s="142">
        <f>SUMIF(Despesas!$R:$R,SINTETICO!B12,Despesas!$N:$N)</f>
        <v>248731.96444399984</v>
      </c>
      <c r="J12" s="142">
        <f t="shared" si="2"/>
        <v>39122.900455000257</v>
      </c>
      <c r="K12" s="143">
        <f t="shared" si="3"/>
        <v>0.12740851807067349</v>
      </c>
      <c r="L12" s="143">
        <f t="shared" si="4"/>
        <v>0.41095356656829501</v>
      </c>
      <c r="M12" s="144">
        <f t="shared" si="5"/>
        <v>2.4333649379188764</v>
      </c>
      <c r="N12" s="143">
        <f t="shared" si="6"/>
        <v>0.4715608697550685</v>
      </c>
      <c r="O12" s="142">
        <f t="shared" si="7"/>
        <v>204890.17685072991</v>
      </c>
    </row>
    <row r="13" spans="1:15" ht="18">
      <c r="B13" s="141" t="str">
        <f t="shared" si="8"/>
        <v>Mai/25</v>
      </c>
      <c r="C13" s="142">
        <f>SUMIF(Receitas!$S$4:$S$20000,SINTETICO!B13,Receitas!$P$4:$P$200000)</f>
        <v>287047.18999999994</v>
      </c>
      <c r="D13" s="142">
        <f>SUMIF(Receitas!$S$4:$S$20000,SINTETICO!B13,Receitas!$Q$4:$Q$200000)</f>
        <v>268619.70982699998</v>
      </c>
      <c r="E13" s="152">
        <f t="shared" si="1"/>
        <v>-6.4196692442799907E-2</v>
      </c>
      <c r="F13" s="142">
        <f>SUMIFS(Despesas!$N:$N,Despesas!$R:$R,SINTETICO!B13,Despesas!$I:$I,"FIXO")+SUMIFS(Despesas!$N:$N,Despesas!$R:$R,SINTETICO!B13,Despesas!$I:$I,"FIXO/VARIAVEL")</f>
        <v>96094.19</v>
      </c>
      <c r="G13" s="142">
        <f>SUMIFS(Despesas!$N:$N,Despesas!$R:$R,SINTETICO!B13,Despesas!$G:$G,"CERVEJA")+SUMIFS(Despesas!$N:$N,Despesas!$R:$R,SINTETICO!B13,Despesas!$G:$G,"DRINK")+SUMIFS(Despesas!$N:$N,Despesas!$R:$R,SINTETICO!B13,Despesas!$G:$G,"COMIDA")+SUMIFS(Despesas!$N:$N,Despesas!$R:$R,SINTETICO!B13,Despesas!$G:$G,"EMBALAGEM")+SUMIFS(Despesas!$N:$N,Despesas!$R:$R,SINTETICO!B13,Despesas!$G:$G,"SOFT DRINK")+SUMIFS(Despesas!$N:$N,Despesas!$R:$R,SINTETICO!B13,Despesas!$G:$G,"CIGARRO")</f>
        <v>118323.09372799998</v>
      </c>
      <c r="H13" s="142">
        <f t="shared" si="0"/>
        <v>19587.123199999944</v>
      </c>
      <c r="I13" s="142">
        <f>SUMIF(Despesas!$R:$R,SINTETICO!B13,Despesas!$N:$N)</f>
        <v>234004.40692799992</v>
      </c>
      <c r="J13" s="142">
        <f t="shared" si="2"/>
        <v>34615.30289900006</v>
      </c>
      <c r="K13" s="143">
        <f t="shared" si="3"/>
        <v>0.12059098331183826</v>
      </c>
      <c r="L13" s="143">
        <f t="shared" si="4"/>
        <v>0.41220781059727496</v>
      </c>
      <c r="M13" s="144">
        <f t="shared" si="5"/>
        <v>2.4259608243498207</v>
      </c>
      <c r="N13" s="143">
        <f t="shared" si="6"/>
        <v>0.48659680625513785</v>
      </c>
      <c r="O13" s="142">
        <f t="shared" si="7"/>
        <v>197482.16339425548</v>
      </c>
    </row>
    <row r="14" spans="1:15" ht="18">
      <c r="B14" s="141" t="str">
        <f t="shared" si="8"/>
        <v>Jun/25</v>
      </c>
      <c r="C14" s="142">
        <f>SUMIF(Receitas!$S$4:$S$20000,SINTETICO!B14,Receitas!$P$4:$P$200000)</f>
        <v>235926.6</v>
      </c>
      <c r="D14" s="142">
        <f>SUMIF(Receitas!$S$4:$S$20000,SINTETICO!B14,Receitas!$Q$4:$Q$200000)</f>
        <v>227803.88049099999</v>
      </c>
      <c r="E14" s="152">
        <f t="shared" si="1"/>
        <v>-3.4429011010204125E-2</v>
      </c>
      <c r="F14" s="142">
        <f>SUMIFS(Despesas!$N:$N,Despesas!$R:$R,SINTETICO!B14,Despesas!$I:$I,"FIXO")+SUMIFS(Despesas!$N:$N,Despesas!$R:$R,SINTETICO!B14,Despesas!$I:$I,"FIXO/VARIAVEL")</f>
        <v>92575.61</v>
      </c>
      <c r="G14" s="142">
        <f>SUMIFS(Despesas!$N:$N,Despesas!$R:$R,SINTETICO!B14,Despesas!$G:$G,"CERVEJA")+SUMIFS(Despesas!$N:$N,Despesas!$R:$R,SINTETICO!B14,Despesas!$G:$G,"DRINK")+SUMIFS(Despesas!$N:$N,Despesas!$R:$R,SINTETICO!B14,Despesas!$G:$G,"COMIDA")+SUMIFS(Despesas!$N:$N,Despesas!$R:$R,SINTETICO!B14,Despesas!$G:$G,"EMBALAGEM")+SUMIFS(Despesas!$N:$N,Despesas!$R:$R,SINTETICO!B14,Despesas!$G:$G,"SOFT DRINK")+SUMIFS(Despesas!$N:$N,Despesas!$R:$R,SINTETICO!B14,Despesas!$G:$G,"CIGARRO")</f>
        <v>93623.314226024988</v>
      </c>
      <c r="H14" s="142">
        <f t="shared" si="0"/>
        <v>24794.02899999982</v>
      </c>
      <c r="I14" s="142">
        <f>SUMIF(Despesas!$R:$R,SINTETICO!B14,Despesas!$N:$N)</f>
        <v>210992.95322602481</v>
      </c>
      <c r="J14" s="142">
        <f t="shared" si="2"/>
        <v>16810.92726497518</v>
      </c>
      <c r="K14" s="143">
        <f t="shared" si="3"/>
        <v>7.125490413109492E-2</v>
      </c>
      <c r="L14" s="143">
        <f t="shared" si="4"/>
        <v>0.39683238018106048</v>
      </c>
      <c r="M14" s="144">
        <f t="shared" si="5"/>
        <v>2.5199556536786027</v>
      </c>
      <c r="N14" s="143">
        <f t="shared" si="6"/>
        <v>0.48017855108177926</v>
      </c>
      <c r="O14" s="142">
        <f t="shared" si="7"/>
        <v>192794.13832925126</v>
      </c>
    </row>
    <row r="15" spans="1:15" ht="18">
      <c r="B15" s="141" t="str">
        <f t="shared" si="8"/>
        <v>Jul/25</v>
      </c>
      <c r="C15" s="142">
        <f>SUMIF(Receitas!$S$4:$S$20000,SINTETICO!B15,Receitas!$P$4:$P$200000)</f>
        <v>239069.97</v>
      </c>
      <c r="D15" s="142">
        <f>SUMIF(Receitas!$S$4:$S$20000,SINTETICO!B15,Receitas!$Q$4:$Q$200000)</f>
        <v>234296.43314000001</v>
      </c>
      <c r="E15" s="152">
        <f t="shared" si="1"/>
        <v>-1.9967111971444962E-2</v>
      </c>
      <c r="F15" s="142">
        <f>SUMIFS(Despesas!$N:$N,Despesas!$R:$R,SINTETICO!B15,Despesas!$I:$I,"FIXO")+SUMIFS(Despesas!$N:$N,Despesas!$R:$R,SINTETICO!B15,Despesas!$I:$I,"FIXO/VARIAVEL")</f>
        <v>97875.010000000009</v>
      </c>
      <c r="G15" s="142">
        <f>SUMIFS(Despesas!$N:$N,Despesas!$R:$R,SINTETICO!B15,Despesas!$G:$G,"CERVEJA")+SUMIFS(Despesas!$N:$N,Despesas!$R:$R,SINTETICO!B15,Despesas!$G:$G,"DRINK")+SUMIFS(Despesas!$N:$N,Despesas!$R:$R,SINTETICO!B15,Despesas!$G:$G,"COMIDA")+SUMIFS(Despesas!$N:$N,Despesas!$R:$R,SINTETICO!B15,Despesas!$G:$G,"EMBALAGEM")+SUMIFS(Despesas!$N:$N,Despesas!$R:$R,SINTETICO!B15,Despesas!$G:$G,"SOFT DRINK")+SUMIFS(Despesas!$N:$N,Despesas!$R:$R,SINTETICO!B15,Despesas!$G:$G,"CIGARRO")</f>
        <v>96072.280359999975</v>
      </c>
      <c r="H15" s="142">
        <f t="shared" si="0"/>
        <v>17573.942160000064</v>
      </c>
      <c r="I15" s="142">
        <f>SUMIF(Despesas!$R:$R,SINTETICO!B15,Despesas!$N:$N)</f>
        <v>211521.23252000005</v>
      </c>
      <c r="J15" s="142">
        <f t="shared" si="2"/>
        <v>22775.20061999996</v>
      </c>
      <c r="K15" s="143">
        <f t="shared" si="3"/>
        <v>9.5265836273790303E-2</v>
      </c>
      <c r="L15" s="143">
        <f t="shared" si="4"/>
        <v>0.4018584197755995</v>
      </c>
      <c r="M15" s="144">
        <f t="shared" si="5"/>
        <v>2.4884385912790052</v>
      </c>
      <c r="N15" s="143">
        <f t="shared" si="6"/>
        <v>0.51494685174275534</v>
      </c>
      <c r="O15" s="142">
        <f t="shared" si="7"/>
        <v>190068.17823773011</v>
      </c>
    </row>
    <row r="16" spans="1:15" ht="18">
      <c r="B16" s="141" t="str">
        <f t="shared" si="8"/>
        <v>Ago/25</v>
      </c>
      <c r="C16" s="142">
        <f>SUMIF(Receitas!$S$4:$S$20000,SINTETICO!B16,Receitas!$P$4:$P$200000)</f>
        <v>226623.09</v>
      </c>
      <c r="D16" s="142">
        <f>SUMIF(Receitas!$S$4:$S$20000,SINTETICO!B16,Receitas!$Q$4:$Q$200000)</f>
        <v>218141.18638799997</v>
      </c>
      <c r="E16" s="152">
        <f t="shared" si="1"/>
        <v>-3.7427358403770872E-2</v>
      </c>
      <c r="F16" s="142">
        <f>SUMIFS(Despesas!$N:$N,Despesas!$R:$R,SINTETICO!B16,Despesas!$I:$I,"FIXO")+SUMIFS(Despesas!$N:$N,Despesas!$R:$R,SINTETICO!B16,Despesas!$I:$I,"FIXO/VARIAVEL")</f>
        <v>96320.010000000009</v>
      </c>
      <c r="G16" s="142">
        <f>SUMIFS(Despesas!$N:$N,Despesas!$R:$R,SINTETICO!B16,Despesas!$G:$G,"CERVEJA")+SUMIFS(Despesas!$N:$N,Despesas!$R:$R,SINTETICO!B16,Despesas!$G:$G,"DRINK")+SUMIFS(Despesas!$N:$N,Despesas!$R:$R,SINTETICO!B16,Despesas!$G:$G,"COMIDA")+SUMIFS(Despesas!$N:$N,Despesas!$R:$R,SINTETICO!B16,Despesas!$G:$G,"EMBALAGEM")+SUMIFS(Despesas!$N:$N,Despesas!$R:$R,SINTETICO!B16,Despesas!$G:$G,"SOFT DRINK")+SUMIFS(Despesas!$N:$N,Despesas!$R:$R,SINTETICO!B16,Despesas!$G:$G,"CIGARRO")</f>
        <v>89722.997751999981</v>
      </c>
      <c r="H16" s="142">
        <f t="shared" si="0"/>
        <v>12934.87000000001</v>
      </c>
      <c r="I16" s="142">
        <f>SUMIF(Despesas!$R:$R,SINTETICO!B16,Despesas!$N:$N)</f>
        <v>198977.877752</v>
      </c>
      <c r="J16" s="142">
        <f t="shared" si="2"/>
        <v>19163.308635999972</v>
      </c>
      <c r="K16" s="143">
        <f t="shared" si="3"/>
        <v>8.4560265399258178E-2</v>
      </c>
      <c r="L16" s="143">
        <f t="shared" si="4"/>
        <v>0.39591286903730766</v>
      </c>
      <c r="M16" s="144">
        <f t="shared" si="5"/>
        <v>2.5258082729959659</v>
      </c>
      <c r="N16" s="143">
        <f t="shared" si="6"/>
        <v>0.52939713287610857</v>
      </c>
      <c r="O16" s="142">
        <f t="shared" si="7"/>
        <v>181942.82518439926</v>
      </c>
    </row>
    <row r="17" spans="2:15" ht="18">
      <c r="B17" s="141" t="str">
        <f t="shared" si="8"/>
        <v>Set/25</v>
      </c>
      <c r="C17" s="142">
        <f>SUMIF(Receitas!$S$4:$S$20000,SINTETICO!B17,Receitas!$P$4:$P$200000)</f>
        <v>178865.19999999995</v>
      </c>
      <c r="D17" s="142">
        <f>SUMIF(Receitas!$S$4:$S$20000,SINTETICO!B17,Receitas!$Q$4:$Q$200000)</f>
        <v>170968.16564899997</v>
      </c>
      <c r="E17" s="152">
        <f t="shared" si="1"/>
        <v>-4.4150759068840584E-2</v>
      </c>
      <c r="F17" s="142">
        <f>SUMIFS(Despesas!$N:$N,Despesas!$R:$R,SINTETICO!B17,Despesas!$I:$I,"FIXO")+SUMIFS(Despesas!$N:$N,Despesas!$R:$R,SINTETICO!B17,Despesas!$I:$I,"FIXO/VARIAVEL")</f>
        <v>88660.209999999992</v>
      </c>
      <c r="G17" s="142">
        <f>SUMIFS(Despesas!$N:$N,Despesas!$R:$R,SINTETICO!B17,Despesas!$G:$G,"CERVEJA")+SUMIFS(Despesas!$N:$N,Despesas!$R:$R,SINTETICO!B17,Despesas!$G:$G,"DRINK")+SUMIFS(Despesas!$N:$N,Despesas!$R:$R,SINTETICO!B17,Despesas!$G:$G,"COMIDA")+SUMIFS(Despesas!$N:$N,Despesas!$R:$R,SINTETICO!B17,Despesas!$G:$G,"EMBALAGEM")+SUMIFS(Despesas!$N:$N,Despesas!$R:$R,SINTETICO!B17,Despesas!$G:$G,"SOFT DRINK")+SUMIFS(Despesas!$N:$N,Despesas!$R:$R,SINTETICO!B17,Despesas!$G:$G,"CIGARRO")</f>
        <v>62082.033168000002</v>
      </c>
      <c r="H17" s="142">
        <f t="shared" si="0"/>
        <v>20048.229999999894</v>
      </c>
      <c r="I17" s="142">
        <f>SUMIF(Despesas!$R:$R,SINTETICO!B17,Despesas!$N:$N)</f>
        <v>170790.47316799988</v>
      </c>
      <c r="J17" s="142">
        <f t="shared" si="2"/>
        <v>177.69248100009281</v>
      </c>
      <c r="K17" s="143">
        <f t="shared" si="3"/>
        <v>9.9344355973153445E-4</v>
      </c>
      <c r="L17" s="143">
        <f t="shared" si="4"/>
        <v>0.34708838369900918</v>
      </c>
      <c r="M17" s="144">
        <f t="shared" si="5"/>
        <v>2.8811105383094233</v>
      </c>
      <c r="N17" s="143">
        <f t="shared" si="6"/>
        <v>0.51961663239333999</v>
      </c>
      <c r="O17" s="142">
        <f t="shared" si="7"/>
        <v>170626.19722473758</v>
      </c>
    </row>
    <row r="18" spans="2:15" ht="18">
      <c r="B18" s="141" t="str">
        <f t="shared" si="8"/>
        <v>Out/25</v>
      </c>
      <c r="C18" s="142">
        <f>SUMIF(Receitas!$S$4:$S$20000,SINTETICO!B18,Receitas!$P$4:$P$200000)</f>
        <v>187762.69</v>
      </c>
      <c r="D18" s="142">
        <f>SUMIF(Receitas!$S$4:$S$20000,SINTETICO!B18,Receitas!$Q$4:$Q$200000)</f>
        <v>183297.05337100002</v>
      </c>
      <c r="E18" s="152">
        <f t="shared" si="1"/>
        <v>-2.3783407816536872E-2</v>
      </c>
      <c r="F18" s="142">
        <f>SUMIFS(Despesas!$N:$N,Despesas!$R:$R,SINTETICO!B18,Despesas!$I:$I,"FIXO")+SUMIFS(Despesas!$N:$N,Despesas!$R:$R,SINTETICO!B18,Despesas!$I:$I,"FIXO/VARIAVEL")</f>
        <v>88918.209999999992</v>
      </c>
      <c r="G18" s="142">
        <f>SUMIFS(Despesas!$N:$N,Despesas!$R:$R,SINTETICO!B18,Despesas!$G:$G,"CERVEJA")+SUMIFS(Despesas!$N:$N,Despesas!$R:$R,SINTETICO!B18,Despesas!$G:$G,"DRINK")+SUMIFS(Despesas!$N:$N,Despesas!$R:$R,SINTETICO!B18,Despesas!$G:$G,"COMIDA")+SUMIFS(Despesas!$N:$N,Despesas!$R:$R,SINTETICO!B18,Despesas!$G:$G,"EMBALAGEM")+SUMIFS(Despesas!$N:$N,Despesas!$R:$R,SINTETICO!B18,Despesas!$G:$G,"SOFT DRINK")+SUMIFS(Despesas!$N:$N,Despesas!$R:$R,SINTETICO!B18,Despesas!$G:$G,"CIGARRO")</f>
        <v>78901.173600000009</v>
      </c>
      <c r="H18" s="142">
        <f t="shared" si="0"/>
        <v>18510.350000000093</v>
      </c>
      <c r="I18" s="142">
        <f>SUMIF(Despesas!$R:$R,SINTETICO!B18,Despesas!$N:$N)</f>
        <v>186329.73360000009</v>
      </c>
      <c r="J18" s="142">
        <f t="shared" si="2"/>
        <v>-3032.6802290000778</v>
      </c>
      <c r="K18" s="143">
        <f t="shared" si="3"/>
        <v>-1.6151665855448055E-2</v>
      </c>
      <c r="L18" s="143">
        <f t="shared" si="4"/>
        <v>0.42021752883919594</v>
      </c>
      <c r="M18" s="144">
        <f t="shared" si="5"/>
        <v>2.3797198626206493</v>
      </c>
      <c r="N18" s="143">
        <f t="shared" si="6"/>
        <v>0.46855924954322331</v>
      </c>
      <c r="O18" s="142">
        <f t="shared" si="7"/>
        <v>189769.40501480279</v>
      </c>
    </row>
    <row r="19" spans="2:15" ht="18">
      <c r="B19" s="141" t="str">
        <f t="shared" si="8"/>
        <v>Nov/25</v>
      </c>
      <c r="C19" s="142">
        <f>SUMIF(Receitas!$S$4:$S$20000,SINTETICO!B19,Receitas!$P$4:$P$200000)</f>
        <v>261481.47999999998</v>
      </c>
      <c r="D19" s="142">
        <f>SUMIF(Receitas!$S$4:$S$20000,SINTETICO!B19,Receitas!$Q$4:$Q$200000)</f>
        <v>251211.69965</v>
      </c>
      <c r="E19" s="152">
        <f t="shared" si="1"/>
        <v>-3.92753641672825E-2</v>
      </c>
      <c r="F19" s="142">
        <f>SUMIFS(Despesas!$N:$N,Despesas!$R:$R,SINTETICO!B19,Despesas!$I:$I,"FIXO")+SUMIFS(Despesas!$N:$N,Despesas!$R:$R,SINTETICO!B19,Despesas!$I:$I,"FIXO/VARIAVEL")</f>
        <v>106374.9</v>
      </c>
      <c r="G19" s="142">
        <f>SUMIFS(Despesas!$N:$N,Despesas!$R:$R,SINTETICO!B19,Despesas!$G:$G,"CERVEJA")+SUMIFS(Despesas!$N:$N,Despesas!$R:$R,SINTETICO!B19,Despesas!$G:$G,"DRINK")+SUMIFS(Despesas!$N:$N,Despesas!$R:$R,SINTETICO!B19,Despesas!$G:$G,"COMIDA")+SUMIFS(Despesas!$N:$N,Despesas!$R:$R,SINTETICO!B19,Despesas!$G:$G,"EMBALAGEM")+SUMIFS(Despesas!$N:$N,Despesas!$R:$R,SINTETICO!B19,Despesas!$G:$G,"SOFT DRINK")+SUMIFS(Despesas!$N:$N,Despesas!$R:$R,SINTETICO!B19,Despesas!$G:$G,"CIGARRO")</f>
        <v>99817.192507999993</v>
      </c>
      <c r="H19" s="142">
        <f t="shared" si="0"/>
        <v>19335.521200000177</v>
      </c>
      <c r="I19" s="142">
        <f>SUMIF(Despesas!$R:$R,SINTETICO!B19,Despesas!$N:$N)</f>
        <v>225527.61370800016</v>
      </c>
      <c r="J19" s="142">
        <f t="shared" si="2"/>
        <v>25684.085941999831</v>
      </c>
      <c r="K19" s="143">
        <f t="shared" si="3"/>
        <v>9.822525840835776E-2</v>
      </c>
      <c r="L19" s="143">
        <f t="shared" si="4"/>
        <v>0.3817371406495022</v>
      </c>
      <c r="M19" s="144">
        <f t="shared" si="5"/>
        <v>2.6196036316994507</v>
      </c>
      <c r="N19" s="143">
        <f t="shared" si="6"/>
        <v>0.5256880397130812</v>
      </c>
      <c r="O19" s="142">
        <f t="shared" si="7"/>
        <v>202353.66217968182</v>
      </c>
    </row>
    <row r="20" spans="2:15" ht="18">
      <c r="B20" s="141" t="str">
        <f>IF($A$7="","",PROPER(TEXT(DATE(YEAR($A$7),MONTH($A$7)+ROW()-ROW($B$7),1),"mmm/aa")))</f>
        <v>Dez/25</v>
      </c>
      <c r="C20" s="142">
        <f>SUMIF(Receitas!$S$4:$S$20000,SINTETICO!B20,Receitas!$P$4:$P$200000)</f>
        <v>285083.33</v>
      </c>
      <c r="D20" s="142">
        <f>SUMIF(Receitas!$S$4:$S$20000,SINTETICO!B20,Receitas!$Q$4:$Q$200000)</f>
        <v>274337.67209000001</v>
      </c>
      <c r="E20" s="152">
        <f t="shared" si="1"/>
        <v>-3.7693041925671356E-2</v>
      </c>
      <c r="F20" s="142">
        <f>SUMIFS(Despesas!$N:$N,Despesas!$R:$R,SINTETICO!B20,Despesas!$I:$I,"FIXO")+SUMIFS(Despesas!$N:$N,Despesas!$R:$R,SINTETICO!B20,Despesas!$I:$I,"FIXO/VARIAVEL")</f>
        <v>110597.9</v>
      </c>
      <c r="G20" s="142">
        <f>SUMIFS(Despesas!$N:$N,Despesas!$R:$R,SINTETICO!B20,Despesas!$G:$G,"CERVEJA")+SUMIFS(Despesas!$N:$N,Despesas!$R:$R,SINTETICO!B20,Despesas!$G:$G,"DRINK")+SUMIFS(Despesas!$N:$N,Despesas!$R:$R,SINTETICO!B20,Despesas!$G:$G,"COMIDA")+SUMIFS(Despesas!$N:$N,Despesas!$R:$R,SINTETICO!B20,Despesas!$G:$G,"EMBALAGEM")+SUMIFS(Despesas!$N:$N,Despesas!$R:$R,SINTETICO!B20,Despesas!$G:$G,"SOFT DRINK")+SUMIFS(Despesas!$N:$N,Despesas!$R:$R,SINTETICO!B20,Despesas!$G:$G,"CIGARRO")</f>
        <v>117417.67576800002</v>
      </c>
      <c r="H20" s="142">
        <f t="shared" si="0"/>
        <v>17663.108000000037</v>
      </c>
      <c r="I20" s="142">
        <f>SUMIF(Despesas!$R:$R,SINTETICO!B20,Despesas!$N:$N)</f>
        <v>245678.68376800005</v>
      </c>
      <c r="J20" s="142">
        <f t="shared" si="2"/>
        <v>28658.988321999961</v>
      </c>
      <c r="K20" s="143">
        <f t="shared" si="3"/>
        <v>0.10052846065043494</v>
      </c>
      <c r="L20" s="143">
        <f t="shared" si="4"/>
        <v>0.4118714193776255</v>
      </c>
      <c r="M20" s="144">
        <f t="shared" si="5"/>
        <v>2.4279421998037378</v>
      </c>
      <c r="N20" s="143">
        <f t="shared" si="6"/>
        <v>0.5076112487982144</v>
      </c>
      <c r="O20" s="142">
        <f t="shared" si="7"/>
        <v>217879.13538528551</v>
      </c>
    </row>
    <row r="21" spans="2:15" ht="18">
      <c r="B21" s="141" t="str">
        <f t="shared" si="8"/>
        <v>Jan/26</v>
      </c>
      <c r="C21" s="142">
        <f>SUMIF(Receitas!$S$4:$S$20000,SINTETICO!B21,Receitas!$P$4:$P$200000)</f>
        <v>207239.62</v>
      </c>
      <c r="D21" s="142">
        <f>SUMIF(Receitas!$S$4:$S$20000,SINTETICO!B21,Receitas!$Q$4:$Q$200000)</f>
        <v>197409.55029500002</v>
      </c>
      <c r="E21" s="152">
        <f t="shared" si="1"/>
        <v>-4.7433351330213647E-2</v>
      </c>
      <c r="F21" s="142">
        <f>SUMIFS(Despesas!$N:$N,Despesas!$R:$R,SINTETICO!B21,Despesas!$I:$I,"FIXO")+SUMIFS(Despesas!$N:$N,Despesas!$R:$R,SINTETICO!B21,Despesas!$I:$I,"FIXO/VARIAVEL")</f>
        <v>83876.97</v>
      </c>
      <c r="G21" s="142">
        <f>SUMIFS(Despesas!$N:$N,Despesas!$R:$R,SINTETICO!B21,Despesas!$G:$G,"CERVEJA")+SUMIFS(Despesas!$N:$N,Despesas!$R:$R,SINTETICO!B21,Despesas!$G:$G,"DRINK")+SUMIFS(Despesas!$N:$N,Despesas!$R:$R,SINTETICO!B21,Despesas!$G:$G,"COMIDA")+SUMIFS(Despesas!$N:$N,Despesas!$R:$R,SINTETICO!B21,Despesas!$G:$G,"EMBALAGEM")+SUMIFS(Despesas!$N:$N,Despesas!$R:$R,SINTETICO!B21,Despesas!$G:$G,"SOFT DRINK")+SUMIFS(Despesas!$N:$N,Despesas!$R:$R,SINTETICO!B21,Despesas!$G:$G,"CIGARRO")</f>
        <v>73968.989699999976</v>
      </c>
      <c r="H21" s="142">
        <f t="shared" si="0"/>
        <v>11499.189999999973</v>
      </c>
      <c r="I21" s="142">
        <f>SUMIF(Despesas!$R:$R,SINTETICO!B21,Despesas!$N:$N)</f>
        <v>169345.14969999995</v>
      </c>
      <c r="J21" s="142">
        <f t="shared" si="2"/>
        <v>28064.400595000072</v>
      </c>
      <c r="K21" s="143">
        <f t="shared" si="3"/>
        <v>0.13542005430718351</v>
      </c>
      <c r="L21" s="143">
        <f t="shared" si="4"/>
        <v>0.35692494369561178</v>
      </c>
      <c r="M21" s="144">
        <f t="shared" si="5"/>
        <v>2.8017094844814414</v>
      </c>
      <c r="N21" s="143">
        <f t="shared" si="6"/>
        <v>0.56705144420682729</v>
      </c>
      <c r="O21" s="142">
        <f t="shared" si="7"/>
        <v>147917.74336687269</v>
      </c>
    </row>
    <row r="22" spans="2:15" ht="18">
      <c r="B22" s="141" t="str">
        <f t="shared" si="8"/>
        <v>Fev/26</v>
      </c>
      <c r="C22" s="142">
        <f>SUMIF(Receitas!$S$4:$S$20000,SINTETICO!B22,Receitas!$P$4:$P$200000)</f>
        <v>183931.87</v>
      </c>
      <c r="D22" s="142">
        <f>SUMIF(Receitas!$S$4:$S$20000,SINTETICO!B22,Receitas!$Q$4:$Q$200000)</f>
        <v>176406.99392000001</v>
      </c>
      <c r="E22" s="152">
        <f t="shared" si="1"/>
        <v>-4.0911213918501388E-2</v>
      </c>
      <c r="F22" s="142">
        <f>SUMIFS(Despesas!$N:$N,Despesas!$R:$R,SINTETICO!B22,Despesas!$I:$I,"FIXO")+SUMIFS(Despesas!$N:$N,Despesas!$R:$R,SINTETICO!B22,Despesas!$I:$I,"FIXO/VARIAVEL")</f>
        <v>82705.209999999992</v>
      </c>
      <c r="G22" s="142">
        <f>SUMIFS(Despesas!$N:$N,Despesas!$R:$R,SINTETICO!B22,Despesas!$G:$G,"CERVEJA")+SUMIFS(Despesas!$N:$N,Despesas!$R:$R,SINTETICO!B22,Despesas!$G:$G,"DRINK")+SUMIFS(Despesas!$N:$N,Despesas!$R:$R,SINTETICO!B22,Despesas!$G:$G,"COMIDA")+SUMIFS(Despesas!$N:$N,Despesas!$R:$R,SINTETICO!B22,Despesas!$G:$G,"EMBALAGEM")+SUMIFS(Despesas!$N:$N,Despesas!$R:$R,SINTETICO!B22,Despesas!$G:$G,"SOFT DRINK")+SUMIFS(Despesas!$N:$N,Despesas!$R:$R,SINTETICO!B22,Despesas!$G:$G,"CIGARRO")</f>
        <v>78463.764232000001</v>
      </c>
      <c r="H22" s="142">
        <f t="shared" si="0"/>
        <v>18640.820000000051</v>
      </c>
      <c r="I22" s="142">
        <f>SUMIF(Despesas!$R:$R,SINTETICO!B22,Despesas!$N:$N)</f>
        <v>179809.79423200004</v>
      </c>
      <c r="J22" s="142">
        <f t="shared" si="2"/>
        <v>-3402.8003120000358</v>
      </c>
      <c r="K22" s="143">
        <f t="shared" si="3"/>
        <v>-1.8500330105924744E-2</v>
      </c>
      <c r="L22" s="143">
        <f t="shared" si="4"/>
        <v>0.42659145602118875</v>
      </c>
      <c r="M22" s="144">
        <f t="shared" si="5"/>
        <v>2.3441632172547076</v>
      </c>
      <c r="N22" s="143">
        <f t="shared" si="6"/>
        <v>0.44954232213697454</v>
      </c>
      <c r="O22" s="142">
        <f t="shared" si="7"/>
        <v>183976.47101800551</v>
      </c>
    </row>
    <row r="23" spans="2:15" ht="18">
      <c r="B23" s="141" t="str">
        <f t="shared" si="8"/>
        <v>Mar/26</v>
      </c>
      <c r="C23" s="142">
        <f>SUMIF(Receitas!$S$4:$S$20000,SINTETICO!B23,Receitas!$P$4:$P$200000)</f>
        <v>220249.30000000002</v>
      </c>
      <c r="D23" s="142">
        <f>SUMIF(Receitas!$S$4:$S$20000,SINTETICO!B23,Receitas!$Q$4:$Q$200000)</f>
        <v>206554.56872000001</v>
      </c>
      <c r="E23" s="152">
        <f t="shared" si="1"/>
        <v>-6.2178319204646781E-2</v>
      </c>
      <c r="F23" s="142">
        <f>SUMIFS(Despesas!$N:$N,Despesas!$R:$R,SINTETICO!B23,Despesas!$I:$I,"FIXO")+SUMIFS(Despesas!$N:$N,Despesas!$R:$R,SINTETICO!B23,Despesas!$I:$I,"FIXO/VARIAVEL")</f>
        <v>88845.69</v>
      </c>
      <c r="G23" s="142">
        <f>SUMIFS(Despesas!$N:$N,Despesas!$R:$R,SINTETICO!B23,Despesas!$G:$G,"CERVEJA")+SUMIFS(Despesas!$N:$N,Despesas!$R:$R,SINTETICO!B23,Despesas!$G:$G,"DRINK")+SUMIFS(Despesas!$N:$N,Despesas!$R:$R,SINTETICO!B23,Despesas!$G:$G,"COMIDA")+SUMIFS(Despesas!$N:$N,Despesas!$R:$R,SINTETICO!B23,Despesas!$G:$G,"EMBALAGEM")+SUMIFS(Despesas!$N:$N,Despesas!$R:$R,SINTETICO!B23,Despesas!$G:$G,"SOFT DRINK")+SUMIFS(Despesas!$N:$N,Despesas!$R:$R,SINTETICO!B23,Despesas!$G:$G,"CIGARRO")</f>
        <v>77515.990912000008</v>
      </c>
      <c r="H23" s="142">
        <f t="shared" si="0"/>
        <v>15198.199999999953</v>
      </c>
      <c r="I23" s="142">
        <f>SUMIF(Despesas!$R:$R,SINTETICO!B23,Despesas!$N:$N)</f>
        <v>181559.88091199996</v>
      </c>
      <c r="J23" s="142">
        <f t="shared" si="2"/>
        <v>24994.687808000046</v>
      </c>
      <c r="K23" s="143">
        <f t="shared" si="3"/>
        <v>0.11348361973454646</v>
      </c>
      <c r="L23" s="143">
        <f t="shared" si="4"/>
        <v>0.35194659375534904</v>
      </c>
      <c r="M23" s="144">
        <f t="shared" si="5"/>
        <v>2.8413401855371743</v>
      </c>
      <c r="N23" s="143">
        <f t="shared" si="6"/>
        <v>0.55113948102653254</v>
      </c>
      <c r="O23" s="142">
        <f t="shared" si="7"/>
        <v>161203.63911240621</v>
      </c>
    </row>
    <row r="24" spans="2:15" ht="18">
      <c r="B24" s="141" t="str">
        <f t="shared" si="8"/>
        <v>Abr/26</v>
      </c>
      <c r="C24" s="142">
        <f>SUMIF(Receitas!$S$4:$S$20000,SINTETICO!B24,Receitas!$P$4:$P$200000)</f>
        <v>231796.49</v>
      </c>
      <c r="D24" s="142">
        <f>SUMIF(Receitas!$S$4:$S$20000,SINTETICO!B24,Receitas!$Q$4:$Q$200000)</f>
        <v>221930.26486499998</v>
      </c>
      <c r="E24" s="152">
        <f t="shared" si="1"/>
        <v>-4.2564169694718101E-2</v>
      </c>
      <c r="F24" s="142">
        <f>SUMIFS(Despesas!$N:$N,Despesas!$R:$R,SINTETICO!B24,Despesas!$I:$I,"FIXO")+SUMIFS(Despesas!$N:$N,Despesas!$R:$R,SINTETICO!B24,Despesas!$I:$I,"FIXO/VARIAVEL")</f>
        <v>92235.13</v>
      </c>
      <c r="G24" s="142">
        <f>SUMIFS(Despesas!$N:$N,Despesas!$R:$R,SINTETICO!B24,Despesas!$G:$G,"CERVEJA")+SUMIFS(Despesas!$N:$N,Despesas!$R:$R,SINTETICO!B24,Despesas!$G:$G,"DRINK")+SUMIFS(Despesas!$N:$N,Despesas!$R:$R,SINTETICO!B24,Despesas!$G:$G,"COMIDA")+SUMIFS(Despesas!$N:$N,Despesas!$R:$R,SINTETICO!B24,Despesas!$G:$G,"EMBALAGEM")+SUMIFS(Despesas!$N:$N,Despesas!$R:$R,SINTETICO!B24,Despesas!$G:$G,"SOFT DRINK")+SUMIFS(Despesas!$N:$N,Despesas!$R:$R,SINTETICO!B24,Despesas!$G:$G,"CIGARRO")</f>
        <v>88968.46905</v>
      </c>
      <c r="H24" s="142">
        <f t="shared" si="0"/>
        <v>30050.649999999951</v>
      </c>
      <c r="I24" s="142">
        <f>SUMIF(Despesas!$R:$R,SINTETICO!B24,Despesas!$N:$N)</f>
        <v>211254.24904999995</v>
      </c>
      <c r="J24" s="142">
        <f t="shared" si="2"/>
        <v>10676.015815000021</v>
      </c>
      <c r="K24" s="143">
        <f t="shared" si="3"/>
        <v>4.6057711292349687E-2</v>
      </c>
      <c r="L24" s="143">
        <f t="shared" si="4"/>
        <v>0.3838214679178274</v>
      </c>
      <c r="M24" s="144">
        <f t="shared" si="5"/>
        <v>2.6053779780084909</v>
      </c>
      <c r="N24" s="143">
        <f t="shared" si="6"/>
        <v>0.46370938131219186</v>
      </c>
      <c r="O24" s="142">
        <f t="shared" si="7"/>
        <v>198907.18997100211</v>
      </c>
    </row>
    <row r="25" spans="2:15" ht="18">
      <c r="B25" s="141" t="str">
        <f t="shared" si="8"/>
        <v>Mai/26</v>
      </c>
      <c r="C25" s="142">
        <f>SUMIF(Receitas!$S$4:$S$20000,SINTETICO!B25,Receitas!$P$4:$P$200000)</f>
        <v>190313.56</v>
      </c>
      <c r="D25" s="142">
        <f>SUMIF(Receitas!$S$4:$S$20000,SINTETICO!B25,Receitas!$Q$4:$Q$200000)</f>
        <v>179600.219385</v>
      </c>
      <c r="E25" s="152">
        <f t="shared" si="1"/>
        <v>-5.6293101842033733E-2</v>
      </c>
      <c r="F25" s="142">
        <f>SUMIFS(Despesas!$N:$N,Despesas!$R:$R,SINTETICO!B25,Despesas!$I:$I,"FIXO")+SUMIFS(Despesas!$N:$N,Despesas!$R:$R,SINTETICO!B25,Despesas!$I:$I,"FIXO/VARIAVEL")</f>
        <v>84328.97</v>
      </c>
      <c r="G25" s="142">
        <f>SUMIFS(Despesas!$N:$N,Despesas!$R:$R,SINTETICO!B25,Despesas!$G:$G,"CERVEJA")+SUMIFS(Despesas!$N:$N,Despesas!$R:$R,SINTETICO!B25,Despesas!$G:$G,"DRINK")+SUMIFS(Despesas!$N:$N,Despesas!$R:$R,SINTETICO!B25,Despesas!$G:$G,"COMIDA")+SUMIFS(Despesas!$N:$N,Despesas!$R:$R,SINTETICO!B25,Despesas!$G:$G,"EMBALAGEM")+SUMIFS(Despesas!$N:$N,Despesas!$R:$R,SINTETICO!B25,Despesas!$G:$G,"SOFT DRINK")+SUMIFS(Despesas!$N:$N,Despesas!$R:$R,SINTETICO!B25,Despesas!$G:$G,"CIGARRO")</f>
        <v>77833.813967999988</v>
      </c>
      <c r="H25" s="142">
        <f t="shared" si="0"/>
        <v>17188.369999999923</v>
      </c>
      <c r="I25" s="142">
        <f>SUMIF(Despesas!$R:$R,SINTETICO!B25,Despesas!$N:$N)</f>
        <v>179351.15396799991</v>
      </c>
      <c r="J25" s="142">
        <f t="shared" si="2"/>
        <v>249.06541700009257</v>
      </c>
      <c r="K25" s="143">
        <f t="shared" si="3"/>
        <v>1.3087108296439443E-3</v>
      </c>
      <c r="L25" s="143">
        <f t="shared" si="4"/>
        <v>0.40897671173824918</v>
      </c>
      <c r="M25" s="144">
        <f t="shared" si="5"/>
        <v>2.4451269994072766</v>
      </c>
      <c r="N25" s="143">
        <f t="shared" si="6"/>
        <v>0.47092389812561636</v>
      </c>
      <c r="O25" s="142">
        <f t="shared" si="7"/>
        <v>179071.33262008656</v>
      </c>
    </row>
    <row r="26" spans="2:15" ht="18">
      <c r="B26" s="141" t="str">
        <f t="shared" si="8"/>
        <v>Jun/26</v>
      </c>
      <c r="C26" s="142">
        <f>SUMIF(Receitas!$S$4:$S$20000,SINTETICO!B26,Receitas!$P$4:$P$200000)</f>
        <v>276832.38</v>
      </c>
      <c r="D26" s="142">
        <f>SUMIF(Receitas!$S$4:$S$20000,SINTETICO!B26,Receitas!$Q$4:$Q$200000)</f>
        <v>267890.92498499999</v>
      </c>
      <c r="E26" s="152">
        <f t="shared" si="1"/>
        <v>-3.2299166069373886E-2</v>
      </c>
      <c r="F26" s="142">
        <f>SUMIFS(Despesas!$N:$N,Despesas!$R:$R,SINTETICO!B26,Despesas!$I:$I,"FIXO")+SUMIFS(Despesas!$N:$N,Despesas!$R:$R,SINTETICO!B26,Despesas!$I:$I,"FIXO/VARIAVEL")</f>
        <v>97573.97</v>
      </c>
      <c r="G26" s="142">
        <f>SUMIFS(Despesas!$N:$N,Despesas!$R:$R,SINTETICO!B26,Despesas!$G:$G,"CERVEJA")+SUMIFS(Despesas!$N:$N,Despesas!$R:$R,SINTETICO!B26,Despesas!$G:$G,"DRINK")+SUMIFS(Despesas!$N:$N,Despesas!$R:$R,SINTETICO!B26,Despesas!$G:$G,"COMIDA")+SUMIFS(Despesas!$N:$N,Despesas!$R:$R,SINTETICO!B26,Despesas!$G:$G,"EMBALAGEM")+SUMIFS(Despesas!$N:$N,Despesas!$R:$R,SINTETICO!B26,Despesas!$G:$G,"SOFT DRINK")+SUMIFS(Despesas!$N:$N,Despesas!$R:$R,SINTETICO!B26,Despesas!$G:$G,"CIGARRO")</f>
        <v>110751.45460000001</v>
      </c>
      <c r="H26" s="142">
        <f t="shared" si="0"/>
        <v>38556.470999999874</v>
      </c>
      <c r="I26" s="142">
        <f>SUMIF(Despesas!$R:$R,SINTETICO!B26,Despesas!$N:$N)</f>
        <v>246881.8955999999</v>
      </c>
      <c r="J26" s="142">
        <f t="shared" si="2"/>
        <v>21009.029385000089</v>
      </c>
      <c r="K26" s="143">
        <f t="shared" si="3"/>
        <v>7.5890794946025061E-2</v>
      </c>
      <c r="L26" s="143">
        <f t="shared" si="4"/>
        <v>0.40006683683462174</v>
      </c>
      <c r="M26" s="144">
        <f t="shared" si="5"/>
        <v>2.4995823395713668</v>
      </c>
      <c r="N26" s="143">
        <f t="shared" si="6"/>
        <v>0.44265403686832594</v>
      </c>
      <c r="O26" s="142">
        <f t="shared" si="7"/>
        <v>220429.41410929646</v>
      </c>
    </row>
    <row r="27" spans="2:15" ht="18">
      <c r="B27" s="141" t="str">
        <f t="shared" si="8"/>
        <v>Jul/26</v>
      </c>
      <c r="C27" s="142">
        <f>SUMIF(Receitas!$S$4:$S$20000,SINTETICO!B27,Receitas!$P$4:$P$200000)</f>
        <v>245807.59999999995</v>
      </c>
      <c r="D27" s="142">
        <f>SUMIF(Receitas!$S$4:$S$20000,SINTETICO!B27,Receitas!$Q$4:$Q$200000)</f>
        <v>234443.75625200002</v>
      </c>
      <c r="E27" s="152">
        <f t="shared" si="1"/>
        <v>-4.6230644406437871E-2</v>
      </c>
      <c r="F27" s="142">
        <f>SUMIFS(Despesas!$N:$N,Despesas!$R:$R,SINTETICO!B27,Despesas!$I:$I,"FIXO")+SUMIFS(Despesas!$N:$N,Despesas!$R:$R,SINTETICO!B27,Despesas!$I:$I,"FIXO/VARIAVEL")</f>
        <v>96973.97</v>
      </c>
      <c r="G27" s="142">
        <f>SUMIFS(Despesas!$N:$N,Despesas!$R:$R,SINTETICO!B27,Despesas!$G:$G,"CERVEJA")+SUMIFS(Despesas!$N:$N,Despesas!$R:$R,SINTETICO!B27,Despesas!$G:$G,"DRINK")+SUMIFS(Despesas!$N:$N,Despesas!$R:$R,SINTETICO!B27,Despesas!$G:$G,"COMIDA")+SUMIFS(Despesas!$N:$N,Despesas!$R:$R,SINTETICO!B27,Despesas!$G:$G,"EMBALAGEM")+SUMIFS(Despesas!$N:$N,Despesas!$R:$R,SINTETICO!B27,Despesas!$G:$G,"SOFT DRINK")+SUMIFS(Despesas!$N:$N,Despesas!$R:$R,SINTETICO!B27,Despesas!$G:$G,"CIGARRO")</f>
        <v>87158.393263999998</v>
      </c>
      <c r="H27" s="142">
        <f t="shared" si="0"/>
        <v>22426.014699999985</v>
      </c>
      <c r="I27" s="142">
        <f>SUMIF(Despesas!$R:$R,SINTETICO!B27,Despesas!$N:$N)</f>
        <v>206558.37796399998</v>
      </c>
      <c r="J27" s="142">
        <f t="shared" si="2"/>
        <v>27885.378288000036</v>
      </c>
      <c r="K27" s="143">
        <f t="shared" si="3"/>
        <v>0.11344392235227894</v>
      </c>
      <c r="L27" s="143">
        <f t="shared" si="4"/>
        <v>0.35457973335242693</v>
      </c>
      <c r="M27" s="144">
        <f t="shared" si="5"/>
        <v>2.8202401489373097</v>
      </c>
      <c r="N27" s="143">
        <f t="shared" si="6"/>
        <v>0.53257698257398089</v>
      </c>
      <c r="O27" s="142">
        <f t="shared" si="7"/>
        <v>182084.41816489739</v>
      </c>
    </row>
  </sheetData>
  <mergeCells count="4">
    <mergeCell ref="C3:O3"/>
    <mergeCell ref="C5:D5"/>
    <mergeCell ref="F5:I5"/>
    <mergeCell ref="J5:M5"/>
  </mergeCells>
  <conditionalFormatting sqref="J7:K27">
    <cfRule type="cellIs" dxfId="2" priority="3" stopIfTrue="1" operator="lessThan">
      <formula>0</formula>
    </cfRule>
  </conditionalFormatting>
  <conditionalFormatting sqref="L7:L27">
    <cfRule type="cellIs" dxfId="1" priority="2" operator="lessThanOrEqual">
      <formula>0.3</formula>
    </cfRule>
  </conditionalFormatting>
  <conditionalFormatting sqref="M7:M27">
    <cfRule type="cellIs" dxfId="0" priority="1" operator="greaterThanOrEqual">
      <formula>3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Despesas</vt:lpstr>
      <vt:lpstr>Receitas</vt:lpstr>
      <vt:lpstr>SINTETICO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2026-08-14T17:11:35Z</dcterms:created>
  <dcterms:modified xsi:type="dcterms:W3CDTF">2026-08-14T20:32:12Z</dcterms:modified>
</cp:coreProperties>
</file>